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f138ff479624f9c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Project Dashboard" sheetId="1" r:id="R224f3e28707e441b"/>
    <x:sheet xmlns:r="http://schemas.openxmlformats.org/officeDocument/2006/relationships" name="Project Roadmap" sheetId="2" r:id="R7219bd7c49b845e0"/>
    <x:sheet xmlns:r="http://schemas.openxmlformats.org/officeDocument/2006/relationships" name="Listes" sheetId="3" r:id="R6f089ba520834b27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6">
    <x:numFmt numFmtId="200" formatCode="dd/mm/yyyy"/>
    <x:numFmt numFmtId="201" formatCode="#,##0 &quot;€&quot;"/>
    <x:numFmt numFmtId="202" formatCode="0%"/>
    <x:numFmt numFmtId="203" formatCode="0 &quot;j&quot;"/>
    <x:numFmt numFmtId="204" formatCode="0"/>
    <x:numFmt numFmtId="205" formatCode=";;;"/>
  </x:numFmts>
  <x:fonts count="11">
    <x:font>
      <x:sz val="11"/>
      <x:name val="Carlito"/>
    </x:font>
    <x:font>
      <x:b/>
      <x:sz val="11"/>
      <x:color rgb="FFFFFFFF"/>
      <x:name val="Carlito"/>
    </x:font>
    <x:font>
      <x:b/>
      <x:sz val="20"/>
      <x:color rgb="FFFFFFFF"/>
      <x:name val="Carlito"/>
    </x:font>
    <x:font>
      <x:i/>
      <x:sz val="10"/>
      <x:color rgb="FF17324D"/>
      <x:name val="Carlito"/>
    </x:font>
    <x:font>
      <x:b/>
      <x:sz val="11"/>
      <x:color rgb="FF26354D"/>
      <x:name val="Carlito"/>
    </x:font>
    <x:font>
      <x:sz val="10"/>
      <x:color rgb="FF26354D"/>
      <x:name val="Carlito"/>
    </x:font>
    <x:font>
      <x:b/>
      <x:sz val="22"/>
      <x:color rgb="FFFFFFFF"/>
      <x:name val="Carlito"/>
    </x:font>
    <x:font>
      <x:i/>
      <x:sz val="11"/>
      <x:color rgb="FF17324D"/>
      <x:name val="Carlito"/>
    </x:font>
    <x:font>
      <x:sz val="11"/>
      <x:color rgb="FFFFFFFF"/>
      <x:name val="Carlito"/>
    </x:font>
    <x:font>
      <x:b/>
      <x:sz val="12"/>
      <x:color rgb="FFFFFFFF"/>
      <x:name val="Carlito"/>
    </x:font>
    <x:font>
      <x:sz val="9"/>
      <x:color rgb="FF26354D"/>
      <x:name val="Carlito"/>
    </x:font>
  </x:fonts>
  <x:fills count="11">
    <x:fill>
      <x:patternFill patternType="none"/>
    </x:fill>
    <x:fill>
      <x:patternFill patternType="gray125"/>
    </x:fill>
    <x:fill>
      <x:patternFill patternType="solid">
        <x:fgColor rgb="FF17324D"/>
      </x:patternFill>
    </x:fill>
    <x:fill>
      <x:patternFill patternType="solid">
        <x:fgColor rgb="FFEAF0FA"/>
      </x:patternFill>
    </x:fill>
    <x:fill>
      <x:patternFill patternType="solid">
        <x:fgColor rgb="FF2F6BFF"/>
      </x:patternFill>
    </x:fill>
    <x:fill>
      <x:patternFill patternType="solid">
        <x:fgColor rgb="FFFFFFFF"/>
      </x:patternFill>
    </x:fill>
    <x:fill>
      <x:patternFill patternType="solid">
        <x:fgColor rgb="FF2B4C73"/>
      </x:patternFill>
    </x:fill>
    <x:fill>
      <x:patternFill patternType="solid">
        <x:fgColor rgb="FF1FA774"/>
      </x:patternFill>
    </x:fill>
    <x:fill>
      <x:patternFill patternType="solid">
        <x:fgColor rgb="FFF29B38"/>
      </x:patternFill>
    </x:fill>
    <x:fill>
      <x:patternFill patternType="solid">
        <x:fgColor rgb="FFE45B64"/>
      </x:patternFill>
    </x:fill>
    <x:fill>
      <x:patternFill patternType="solid">
        <x:fgColor rgb="FF7A5AF8"/>
      </x:patternFill>
    </x:fill>
  </x:fills>
  <x:borders count="2">
    <x:border/>
    <x:border/>
  </x:borders>
  <x:cellStyleXfs count="1">
    <x:xf numFmtId="0" fontId="0" fillId="0" borderId="0"/>
  </x:cellStyleXfs>
  <x:cellXfs count="151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2" fillId="2" borderId="0" xfId="0" applyNumberFormat="1" applyFont="1" applyFill="1" applyBorder="1"/>
    <x:xf numFmtId="0" fontId="2" fillId="2" borderId="0" xfId="0" applyNumberFormat="1" applyFont="1" applyFill="1" applyBorder="1" applyAlignment="1">
      <x:alignment horizontal="center"/>
    </x:xf>
    <x:xf numFmtId="0" fontId="2" fillId="2" borderId="0" xfId="0" applyNumberFormat="1" applyFont="1" applyFill="1" applyBorder="1" applyAlignment="1">
      <x:alignment horizontal="center" vertical="center"/>
    </x:xf>
    <x:xf numFmtId="0" fontId="2" fillId="2" borderId="1" xfId="0" applyNumberFormat="1" applyFont="1" applyFill="1" applyBorder="1"/>
    <x:xf numFmtId="0" fontId="2" fillId="2" borderId="1" xfId="0" applyNumberFormat="1" applyFont="1" applyFill="1" applyBorder="1" applyAlignment="1">
      <x:alignment horizontal="center"/>
    </x:xf>
    <x:xf numFmtId="0" fontId="2" fillId="2" borderId="1" xfId="0" applyNumberFormat="1" applyFont="1" applyFill="1" applyBorder="1" applyAlignment="1">
      <x:alignment horizontal="center" vertical="center"/>
    </x:xf>
    <x:xf numFmtId="0" fontId="0" fillId="3" borderId="0" xfId="0" applyNumberFormat="1" applyFont="1" applyFill="1" applyBorder="1"/>
    <x:xf numFmtId="0" fontId="3" fillId="3" borderId="0" xfId="0" applyNumberFormat="1" applyFont="1" applyFill="1" applyBorder="1"/>
    <x:xf numFmtId="0" fontId="3" fillId="3" borderId="0" xfId="0" applyNumberFormat="1" applyFont="1" applyFill="1" applyBorder="1" applyAlignment="1">
      <x:alignment horizontal="center"/>
    </x:xf>
    <x:xf numFmtId="0" fontId="0" fillId="3" borderId="1" xfId="0" applyNumberFormat="1" applyFont="1" applyFill="1" applyBorder="1"/>
    <x:xf numFmtId="0" fontId="3" fillId="3" borderId="1" xfId="0" applyNumberFormat="1" applyFont="1" applyFill="1" applyBorder="1"/>
    <x:xf numFmtId="0" fontId="3" fillId="3" borderId="1" xfId="0" applyNumberFormat="1" applyFont="1" applyFill="1" applyBorder="1" applyAlignment="1">
      <x:alignment horizontal="center"/>
    </x:xf>
    <x:xf numFmtId="0" fontId="0" fillId="4" borderId="0" xfId="0" applyNumberFormat="1" applyFont="1" applyFill="1" applyBorder="1"/>
    <x:xf numFmtId="0" fontId="1" fillId="4" borderId="0" xfId="0" applyNumberFormat="1" applyFont="1" applyFill="1" applyBorder="1"/>
    <x:xf numFmtId="0" fontId="1" fillId="4" borderId="0" xfId="0" applyNumberFormat="1" applyFont="1" applyFill="1" applyBorder="1" applyAlignment="1">
      <x:alignment horizontal="center"/>
    </x:xf>
    <x:xf numFmtId="0" fontId="1" fillId="4" borderId="0" xfId="0" applyNumberFormat="1" applyFont="1" applyFill="1" applyBorder="1" applyAlignment="1">
      <x:alignment horizontal="center" vertical="center"/>
    </x:xf>
    <x:xf numFmtId="0" fontId="0" fillId="4" borderId="1" xfId="0" applyNumberFormat="1" applyFont="1" applyFill="1" applyBorder="1"/>
    <x:xf numFmtId="0" fontId="1" fillId="4" borderId="1" xfId="0" applyNumberFormat="1" applyFont="1" applyFill="1" applyBorder="1"/>
    <x:xf numFmtId="0" fontId="1" fillId="4" borderId="1" xfId="0" applyNumberFormat="1" applyFont="1" applyFill="1" applyBorder="1" applyAlignment="1">
      <x:alignment horizontal="center"/>
    </x:xf>
    <x:xf numFmtId="0" fontId="1" fillId="4" borderId="1" xfId="0" applyNumberFormat="1" applyFont="1" applyFill="1" applyBorder="1" applyAlignment="1">
      <x:alignment horizontal="center" vertical="center"/>
    </x:xf>
    <x:xf numFmtId="0" fontId="0" fillId="5" borderId="0" xfId="0" applyNumberFormat="1" applyFont="1" applyFill="1" applyBorder="1"/>
    <x:xf numFmtId="0" fontId="4" fillId="5" borderId="0" xfId="0" applyNumberFormat="1" applyFont="1" applyFill="1" applyBorder="1"/>
    <x:xf numFmtId="0" fontId="4" fillId="5" borderId="0" xfId="0" applyNumberFormat="1" applyFont="1" applyFill="1" applyBorder="1" applyAlignment="1">
      <x:alignment wrapText="1"/>
    </x:xf>
    <x:xf numFmtId="0" fontId="4" fillId="5" borderId="0" xfId="0" applyNumberFormat="1" applyFont="1" applyFill="1" applyBorder="1" applyAlignment="1">
      <x:alignment vertical="center" wrapText="1"/>
    </x:xf>
    <x:xf numFmtId="0" fontId="0" fillId="5" borderId="1" xfId="0" applyNumberFormat="1" applyFont="1" applyFill="1" applyBorder="1"/>
    <x:xf numFmtId="0" fontId="4" fillId="5" borderId="1" xfId="0" applyNumberFormat="1" applyFont="1" applyFill="1" applyBorder="1"/>
    <x:xf numFmtId="0" fontId="4" fillId="5" borderId="1" xfId="0" applyNumberFormat="1" applyFont="1" applyFill="1" applyBorder="1" applyAlignment="1">
      <x:alignment wrapText="1"/>
    </x:xf>
    <x:xf numFmtId="0" fontId="4" fillId="5" borderId="1" xfId="0" applyNumberFormat="1" applyFont="1" applyFill="1" applyBorder="1" applyAlignment="1">
      <x:alignment vertical="center" wrapText="1"/>
    </x:xf>
    <x:xf numFmtId="200" fontId="4" fillId="5" borderId="0" xfId="0" applyNumberFormat="1" applyFont="1" applyFill="1" applyBorder="1" applyAlignment="1">
      <x:alignment vertical="center" wrapText="1"/>
    </x:xf>
    <x:xf numFmtId="200" fontId="4" fillId="5" borderId="1" xfId="0" applyNumberFormat="1" applyFont="1" applyFill="1" applyBorder="1" applyAlignment="1">
      <x:alignment vertical="center" wrapText="1"/>
    </x:xf>
    <x:xf numFmtId="201" fontId="4" fillId="5" borderId="0" xfId="0" applyNumberFormat="1" applyFont="1" applyFill="1" applyBorder="1" applyAlignment="1">
      <x:alignment vertical="center" wrapText="1"/>
    </x:xf>
    <x:xf numFmtId="201" fontId="4" fillId="5" borderId="1" xfId="0" applyNumberFormat="1" applyFont="1" applyFill="1" applyBorder="1" applyAlignment="1">
      <x:alignment vertical="center" wrapText="1"/>
    </x:xf>
    <x:xf numFmtId="0" fontId="0" fillId="6" borderId="0" xfId="0" applyNumberFormat="1" applyFont="1" applyFill="1" applyBorder="1"/>
    <x:xf numFmtId="0" fontId="1" fillId="6" borderId="0" xfId="0" applyNumberFormat="1" applyFont="1" applyFill="1" applyBorder="1"/>
    <x:xf numFmtId="0" fontId="1" fillId="6" borderId="0" xfId="0" applyNumberFormat="1" applyFont="1" applyFill="1" applyBorder="1" applyAlignment="1">
      <x:alignment wrapText="1"/>
    </x:xf>
    <x:xf numFmtId="0" fontId="1" fillId="6" borderId="0" xfId="0" applyNumberFormat="1" applyFont="1" applyFill="1" applyBorder="1" applyAlignment="1">
      <x:alignment horizontal="center" wrapText="1"/>
    </x:xf>
    <x:xf numFmtId="0" fontId="1" fillId="6" borderId="0" xfId="0" applyNumberFormat="1" applyFont="1" applyFill="1" applyBorder="1" applyAlignment="1">
      <x:alignment horizontal="center" vertical="center" wrapText="1"/>
    </x:xf>
    <x:xf numFmtId="0" fontId="0" fillId="6" borderId="1" xfId="0" applyNumberFormat="1" applyFont="1" applyFill="1" applyBorder="1"/>
    <x:xf numFmtId="0" fontId="1" fillId="6" borderId="1" xfId="0" applyNumberFormat="1" applyFont="1" applyFill="1" applyBorder="1"/>
    <x:xf numFmtId="0" fontId="1" fillId="6" borderId="1" xfId="0" applyNumberFormat="1" applyFont="1" applyFill="1" applyBorder="1" applyAlignment="1">
      <x:alignment wrapText="1"/>
    </x:xf>
    <x:xf numFmtId="0" fontId="1" fillId="6" borderId="1" xfId="0" applyNumberFormat="1" applyFont="1" applyFill="1" applyBorder="1" applyAlignment="1">
      <x:alignment horizontal="center" wrapText="1"/>
    </x:xf>
    <x:xf numFmtId="0" fontId="1" fillId="6" borderId="1" xfId="0" applyNumberFormat="1" applyFont="1" applyFill="1" applyBorder="1" applyAlignment="1">
      <x:alignment horizontal="center" vertical="center" wrapText="1"/>
    </x:xf>
    <x:xf numFmtId="0" fontId="5" fillId="0" borderId="0" xfId="0" applyNumberFormat="1" applyFont="1" applyFill="1" applyBorder="1"/>
    <x:xf numFmtId="0" fontId="5" fillId="0" borderId="0" xfId="0" applyNumberFormat="1" applyFont="1" applyFill="1" applyBorder="1" applyAlignment="1">
      <x:alignment wrapText="1"/>
    </x:xf>
    <x:xf numFmtId="0" fontId="5" fillId="0" borderId="0" xfId="0" applyNumberFormat="1" applyFont="1" applyFill="1" applyBorder="1" applyAlignment="1">
      <x:alignment vertical="center" wrapText="1"/>
    </x:xf>
    <x:xf numFmtId="0" fontId="5" fillId="0" borderId="1" xfId="0" applyNumberFormat="1" applyFont="1" applyFill="1" applyBorder="1"/>
    <x:xf numFmtId="0" fontId="5" fillId="0" borderId="1" xfId="0" applyNumberFormat="1" applyFont="1" applyFill="1" applyBorder="1" applyAlignment="1">
      <x:alignment wrapText="1"/>
    </x:xf>
    <x:xf numFmtId="0" fontId="5" fillId="0" borderId="1" xfId="0" applyNumberFormat="1" applyFont="1" applyFill="1" applyBorder="1" applyAlignment="1">
      <x:alignment vertical="center" wrapText="1"/>
    </x:xf>
    <x:xf numFmtId="200" fontId="5" fillId="0" borderId="0" xfId="0" applyNumberFormat="1" applyFont="1" applyFill="1" applyBorder="1" applyAlignment="1">
      <x:alignment vertical="center" wrapText="1"/>
    </x:xf>
    <x:xf numFmtId="200" fontId="5" fillId="0" borderId="1" xfId="0" applyNumberFormat="1" applyFont="1" applyFill="1" applyBorder="1" applyAlignment="1">
      <x:alignment vertical="center" wrapText="1"/>
    </x:xf>
    <x:xf numFmtId="202" fontId="5" fillId="0" borderId="0" xfId="0" applyNumberFormat="1" applyFont="1" applyFill="1" applyBorder="1" applyAlignment="1">
      <x:alignment vertical="center" wrapText="1"/>
    </x:xf>
    <x:xf numFmtId="202" fontId="5" fillId="0" borderId="1" xfId="0" applyNumberFormat="1" applyFont="1" applyFill="1" applyBorder="1" applyAlignment="1">
      <x:alignment vertical="center" wrapText="1"/>
    </x:xf>
    <x:xf numFmtId="201" fontId="5" fillId="0" borderId="0" xfId="0" applyNumberFormat="1" applyFont="1" applyFill="1" applyBorder="1" applyAlignment="1">
      <x:alignment vertical="center" wrapText="1"/>
    </x:xf>
    <x:xf numFmtId="201" fontId="5" fillId="0" borderId="1" xfId="0" applyNumberFormat="1" applyFont="1" applyFill="1" applyBorder="1" applyAlignment="1">
      <x:alignment vertical="center" wrapText="1"/>
    </x:xf>
    <x:xf numFmtId="203" fontId="5" fillId="0" borderId="0" xfId="0" applyNumberFormat="1" applyFont="1" applyFill="1" applyBorder="1" applyAlignment="1">
      <x:alignment vertical="center" wrapText="1"/>
    </x:xf>
    <x:xf numFmtId="203" fontId="5" fillId="0" borderId="1" xfId="0" applyNumberFormat="1" applyFont="1" applyFill="1" applyBorder="1" applyAlignment="1">
      <x:alignment vertical="center" wrapText="1"/>
    </x:xf>
    <x:xf numFmtId="0" fontId="6" fillId="2" borderId="0" xfId="0" applyNumberFormat="1" applyFont="1" applyFill="1" applyBorder="1"/>
    <x:xf numFmtId="0" fontId="6" fillId="2" borderId="0" xfId="0" applyNumberFormat="1" applyFont="1" applyFill="1" applyBorder="1" applyAlignment="1">
      <x:alignment horizontal="center"/>
    </x:xf>
    <x:xf numFmtId="0" fontId="6" fillId="2" borderId="0" xfId="0" applyNumberFormat="1" applyFont="1" applyFill="1" applyBorder="1" applyAlignment="1">
      <x:alignment horizontal="center" vertical="center"/>
    </x:xf>
    <x:xf numFmtId="0" fontId="6" fillId="2" borderId="1" xfId="0" applyNumberFormat="1" applyFont="1" applyFill="1" applyBorder="1"/>
    <x:xf numFmtId="0" fontId="6" fillId="2" borderId="1" xfId="0" applyNumberFormat="1" applyFont="1" applyFill="1" applyBorder="1" applyAlignment="1">
      <x:alignment horizontal="center"/>
    </x:xf>
    <x:xf numFmtId="0" fontId="6" fillId="2" borderId="1" xfId="0" applyNumberFormat="1" applyFont="1" applyFill="1" applyBorder="1" applyAlignment="1">
      <x:alignment horizontal="center" vertical="center"/>
    </x:xf>
    <x:xf numFmtId="0" fontId="7" fillId="3" borderId="0" xfId="0" applyNumberFormat="1" applyFont="1" applyFill="1" applyBorder="1"/>
    <x:xf numFmtId="0" fontId="7" fillId="3" borderId="0" xfId="0" applyNumberFormat="1" applyFont="1" applyFill="1" applyBorder="1" applyAlignment="1">
      <x:alignment horizontal="center"/>
    </x:xf>
    <x:xf numFmtId="0" fontId="7" fillId="3" borderId="1" xfId="0" applyNumberFormat="1" applyFont="1" applyFill="1" applyBorder="1"/>
    <x:xf numFmtId="0" fontId="7" fillId="3" borderId="1" xfId="0" applyNumberFormat="1" applyFont="1" applyFill="1" applyBorder="1" applyAlignment="1">
      <x:alignment horizontal="center"/>
    </x:xf>
    <x:xf numFmtId="0" fontId="8" fillId="4" borderId="0" xfId="0" applyNumberFormat="1" applyFont="1" applyFill="1" applyBorder="1"/>
    <x:xf numFmtId="0" fontId="8" fillId="4" borderId="0" xfId="0" applyNumberFormat="1" applyFont="1" applyFill="1" applyBorder="1" applyAlignment="1">
      <x:alignment horizontal="center"/>
    </x:xf>
    <x:xf numFmtId="0" fontId="8" fillId="4" borderId="0" xfId="0" applyNumberFormat="1" applyFont="1" applyFill="1" applyBorder="1" applyAlignment="1">
      <x:alignment horizontal="center" vertical="center"/>
    </x:xf>
    <x:xf numFmtId="0" fontId="8" fillId="4" borderId="1" xfId="0" applyNumberFormat="1" applyFont="1" applyFill="1" applyBorder="1"/>
    <x:xf numFmtId="0" fontId="8" fillId="4" borderId="1" xfId="0" applyNumberFormat="1" applyFont="1" applyFill="1" applyBorder="1" applyAlignment="1">
      <x:alignment horizontal="center"/>
    </x:xf>
    <x:xf numFmtId="0" fontId="8" fillId="4" borderId="1" xfId="0" applyNumberFormat="1" applyFont="1" applyFill="1" applyBorder="1" applyAlignment="1">
      <x:alignment horizontal="center" vertical="center"/>
    </x:xf>
    <x:xf numFmtId="0" fontId="6" fillId="4" borderId="0" xfId="0" applyNumberFormat="1" applyFont="1" applyFill="1" applyBorder="1" applyAlignment="1">
      <x:alignment horizontal="center" vertical="center"/>
    </x:xf>
    <x:xf numFmtId="0" fontId="6" fillId="4" borderId="1" xfId="0" applyNumberFormat="1" applyFont="1" applyFill="1" applyBorder="1" applyAlignment="1">
      <x:alignment horizontal="center" vertical="center"/>
    </x:xf>
    <x:xf numFmtId="202" fontId="6" fillId="4" borderId="0" xfId="0" applyNumberFormat="1" applyFont="1" applyFill="1" applyBorder="1" applyAlignment="1">
      <x:alignment horizontal="center" vertical="center"/>
    </x:xf>
    <x:xf numFmtId="202" fontId="6" fillId="4" borderId="1" xfId="0" applyNumberFormat="1" applyFont="1" applyFill="1" applyBorder="1" applyAlignment="1">
      <x:alignment horizontal="center" vertical="center"/>
    </x:xf>
    <x:xf numFmtId="0" fontId="0" fillId="7" borderId="0" xfId="0" applyNumberFormat="1" applyFont="1" applyFill="1" applyBorder="1"/>
    <x:xf numFmtId="0" fontId="8" fillId="7" borderId="0" xfId="0" applyNumberFormat="1" applyFont="1" applyFill="1" applyBorder="1"/>
    <x:xf numFmtId="0" fontId="8" fillId="7" borderId="0" xfId="0" applyNumberFormat="1" applyFont="1" applyFill="1" applyBorder="1" applyAlignment="1">
      <x:alignment horizontal="center"/>
    </x:xf>
    <x:xf numFmtId="0" fontId="8" fillId="7" borderId="0" xfId="0" applyNumberFormat="1" applyFont="1" applyFill="1" applyBorder="1" applyAlignment="1">
      <x:alignment horizontal="center" vertical="center"/>
    </x:xf>
    <x:xf numFmtId="0" fontId="0" fillId="7" borderId="1" xfId="0" applyNumberFormat="1" applyFont="1" applyFill="1" applyBorder="1"/>
    <x:xf numFmtId="0" fontId="8" fillId="7" borderId="1" xfId="0" applyNumberFormat="1" applyFont="1" applyFill="1" applyBorder="1"/>
    <x:xf numFmtId="0" fontId="8" fillId="7" borderId="1" xfId="0" applyNumberFormat="1" applyFont="1" applyFill="1" applyBorder="1" applyAlignment="1">
      <x:alignment horizontal="center"/>
    </x:xf>
    <x:xf numFmtId="0" fontId="8" fillId="7" borderId="1" xfId="0" applyNumberFormat="1" applyFont="1" applyFill="1" applyBorder="1" applyAlignment="1">
      <x:alignment horizontal="center" vertical="center"/>
    </x:xf>
    <x:xf numFmtId="0" fontId="6" fillId="7" borderId="0" xfId="0" applyNumberFormat="1" applyFont="1" applyFill="1" applyBorder="1" applyAlignment="1">
      <x:alignment horizontal="center" vertical="center"/>
    </x:xf>
    <x:xf numFmtId="0" fontId="6" fillId="7" borderId="1" xfId="0" applyNumberFormat="1" applyFont="1" applyFill="1" applyBorder="1" applyAlignment="1">
      <x:alignment horizontal="center" vertical="center"/>
    </x:xf>
    <x:xf numFmtId="204" fontId="6" fillId="7" borderId="0" xfId="0" applyNumberFormat="1" applyFont="1" applyFill="1" applyBorder="1" applyAlignment="1">
      <x:alignment horizontal="center" vertical="center"/>
    </x:xf>
    <x:xf numFmtId="204" fontId="6" fillId="7" borderId="1" xfId="0" applyNumberFormat="1" applyFont="1" applyFill="1" applyBorder="1" applyAlignment="1">
      <x:alignment horizontal="center" vertical="center"/>
    </x:xf>
    <x:xf numFmtId="0" fontId="0" fillId="8" borderId="0" xfId="0" applyNumberFormat="1" applyFont="1" applyFill="1" applyBorder="1"/>
    <x:xf numFmtId="0" fontId="8" fillId="8" borderId="0" xfId="0" applyNumberFormat="1" applyFont="1" applyFill="1" applyBorder="1"/>
    <x:xf numFmtId="0" fontId="8" fillId="8" borderId="0" xfId="0" applyNumberFormat="1" applyFont="1" applyFill="1" applyBorder="1" applyAlignment="1">
      <x:alignment horizontal="center"/>
    </x:xf>
    <x:xf numFmtId="0" fontId="8" fillId="8" borderId="0" xfId="0" applyNumberFormat="1" applyFont="1" applyFill="1" applyBorder="1" applyAlignment="1">
      <x:alignment horizontal="center" vertical="center"/>
    </x:xf>
    <x:xf numFmtId="0" fontId="0" fillId="8" borderId="1" xfId="0" applyNumberFormat="1" applyFont="1" applyFill="1" applyBorder="1"/>
    <x:xf numFmtId="0" fontId="8" fillId="8" borderId="1" xfId="0" applyNumberFormat="1" applyFont="1" applyFill="1" applyBorder="1"/>
    <x:xf numFmtId="0" fontId="8" fillId="8" borderId="1" xfId="0" applyNumberFormat="1" applyFont="1" applyFill="1" applyBorder="1" applyAlignment="1">
      <x:alignment horizontal="center"/>
    </x:xf>
    <x:xf numFmtId="0" fontId="8" fillId="8" borderId="1" xfId="0" applyNumberFormat="1" applyFont="1" applyFill="1" applyBorder="1" applyAlignment="1">
      <x:alignment horizontal="center" vertical="center"/>
    </x:xf>
    <x:xf numFmtId="0" fontId="6" fillId="8" borderId="0" xfId="0" applyNumberFormat="1" applyFont="1" applyFill="1" applyBorder="1" applyAlignment="1">
      <x:alignment horizontal="center" vertical="center"/>
    </x:xf>
    <x:xf numFmtId="0" fontId="6" fillId="8" borderId="1" xfId="0" applyNumberFormat="1" applyFont="1" applyFill="1" applyBorder="1" applyAlignment="1">
      <x:alignment horizontal="center" vertical="center"/>
    </x:xf>
    <x:xf numFmtId="204" fontId="6" fillId="8" borderId="0" xfId="0" applyNumberFormat="1" applyFont="1" applyFill="1" applyBorder="1" applyAlignment="1">
      <x:alignment horizontal="center" vertical="center"/>
    </x:xf>
    <x:xf numFmtId="204" fontId="6" fillId="8" borderId="1" xfId="0" applyNumberFormat="1" applyFont="1" applyFill="1" applyBorder="1" applyAlignment="1">
      <x:alignment horizontal="center" vertical="center"/>
    </x:xf>
    <x:xf numFmtId="0" fontId="0" fillId="9" borderId="0" xfId="0" applyNumberFormat="1" applyFont="1" applyFill="1" applyBorder="1"/>
    <x:xf numFmtId="0" fontId="8" fillId="9" borderId="0" xfId="0" applyNumberFormat="1" applyFont="1" applyFill="1" applyBorder="1"/>
    <x:xf numFmtId="0" fontId="8" fillId="9" borderId="0" xfId="0" applyNumberFormat="1" applyFont="1" applyFill="1" applyBorder="1" applyAlignment="1">
      <x:alignment horizontal="center"/>
    </x:xf>
    <x:xf numFmtId="0" fontId="8" fillId="9" borderId="0" xfId="0" applyNumberFormat="1" applyFont="1" applyFill="1" applyBorder="1" applyAlignment="1">
      <x:alignment horizontal="center" vertical="center"/>
    </x:xf>
    <x:xf numFmtId="0" fontId="0" fillId="9" borderId="1" xfId="0" applyNumberFormat="1" applyFont="1" applyFill="1" applyBorder="1"/>
    <x:xf numFmtId="0" fontId="8" fillId="9" borderId="1" xfId="0" applyNumberFormat="1" applyFont="1" applyFill="1" applyBorder="1"/>
    <x:xf numFmtId="0" fontId="8" fillId="9" borderId="1" xfId="0" applyNumberFormat="1" applyFont="1" applyFill="1" applyBorder="1" applyAlignment="1">
      <x:alignment horizontal="center"/>
    </x:xf>
    <x:xf numFmtId="0" fontId="8" fillId="9" borderId="1" xfId="0" applyNumberFormat="1" applyFont="1" applyFill="1" applyBorder="1" applyAlignment="1">
      <x:alignment horizontal="center" vertical="center"/>
    </x:xf>
    <x:xf numFmtId="0" fontId="6" fillId="9" borderId="0" xfId="0" applyNumberFormat="1" applyFont="1" applyFill="1" applyBorder="1" applyAlignment="1">
      <x:alignment horizontal="center" vertical="center"/>
    </x:xf>
    <x:xf numFmtId="0" fontId="6" fillId="9" borderId="1" xfId="0" applyNumberFormat="1" applyFont="1" applyFill="1" applyBorder="1" applyAlignment="1">
      <x:alignment horizontal="center" vertical="center"/>
    </x:xf>
    <x:xf numFmtId="204" fontId="6" fillId="9" borderId="0" xfId="0" applyNumberFormat="1" applyFont="1" applyFill="1" applyBorder="1" applyAlignment="1">
      <x:alignment horizontal="center" vertical="center"/>
    </x:xf>
    <x:xf numFmtId="204" fontId="6" fillId="9" borderId="1" xfId="0" applyNumberFormat="1" applyFont="1" applyFill="1" applyBorder="1" applyAlignment="1">
      <x:alignment horizontal="center" vertical="center"/>
    </x:xf>
    <x:xf numFmtId="0" fontId="0" fillId="10" borderId="0" xfId="0" applyNumberFormat="1" applyFont="1" applyFill="1" applyBorder="1"/>
    <x:xf numFmtId="0" fontId="8" fillId="10" borderId="0" xfId="0" applyNumberFormat="1" applyFont="1" applyFill="1" applyBorder="1"/>
    <x:xf numFmtId="0" fontId="8" fillId="10" borderId="0" xfId="0" applyNumberFormat="1" applyFont="1" applyFill="1" applyBorder="1" applyAlignment="1">
      <x:alignment horizontal="center"/>
    </x:xf>
    <x:xf numFmtId="0" fontId="8" fillId="10" borderId="0" xfId="0" applyNumberFormat="1" applyFont="1" applyFill="1" applyBorder="1" applyAlignment="1">
      <x:alignment horizontal="center" vertical="center"/>
    </x:xf>
    <x:xf numFmtId="0" fontId="0" fillId="10" borderId="1" xfId="0" applyNumberFormat="1" applyFont="1" applyFill="1" applyBorder="1"/>
    <x:xf numFmtId="0" fontId="8" fillId="10" borderId="1" xfId="0" applyNumberFormat="1" applyFont="1" applyFill="1" applyBorder="1"/>
    <x:xf numFmtId="0" fontId="8" fillId="10" borderId="1" xfId="0" applyNumberFormat="1" applyFont="1" applyFill="1" applyBorder="1" applyAlignment="1">
      <x:alignment horizontal="center"/>
    </x:xf>
    <x:xf numFmtId="0" fontId="8" fillId="10" borderId="1" xfId="0" applyNumberFormat="1" applyFont="1" applyFill="1" applyBorder="1" applyAlignment="1">
      <x:alignment horizontal="center" vertical="center"/>
    </x:xf>
    <x:xf numFmtId="0" fontId="6" fillId="10" borderId="0" xfId="0" applyNumberFormat="1" applyFont="1" applyFill="1" applyBorder="1" applyAlignment="1">
      <x:alignment horizontal="center" vertical="center"/>
    </x:xf>
    <x:xf numFmtId="0" fontId="6" fillId="10" borderId="1" xfId="0" applyNumberFormat="1" applyFont="1" applyFill="1" applyBorder="1" applyAlignment="1">
      <x:alignment horizontal="center" vertical="center"/>
    </x:xf>
    <x:xf numFmtId="202" fontId="6" fillId="10" borderId="0" xfId="0" applyNumberFormat="1" applyFont="1" applyFill="1" applyBorder="1" applyAlignment="1">
      <x:alignment horizontal="center" vertical="center"/>
    </x:xf>
    <x:xf numFmtId="202" fontId="6" fillId="10" borderId="1" xfId="0" applyNumberFormat="1" applyFont="1" applyFill="1" applyBorder="1" applyAlignment="1">
      <x:alignment horizontal="center" vertical="center"/>
    </x:xf>
    <x:xf numFmtId="0" fontId="9" fillId="2" borderId="0" xfId="0" applyNumberFormat="1" applyFont="1" applyFill="1" applyBorder="1"/>
    <x:xf numFmtId="0" fontId="9" fillId="2" borderId="0" xfId="0" applyNumberFormat="1" applyFont="1" applyFill="1" applyBorder="1" applyAlignment="1">
      <x:alignment horizontal="center"/>
    </x:xf>
    <x:xf numFmtId="0" fontId="9" fillId="2" borderId="1" xfId="0" applyNumberFormat="1" applyFont="1" applyFill="1" applyBorder="1"/>
    <x:xf numFmtId="0" fontId="9" fillId="2" borderId="1" xfId="0" applyNumberFormat="1" applyFont="1" applyFill="1" applyBorder="1" applyAlignment="1">
      <x:alignment horizontal="center"/>
    </x:xf>
    <x:xf numFmtId="0" fontId="1" fillId="6" borderId="0" xfId="0" applyNumberFormat="1" applyFont="1" applyFill="1" applyBorder="1" applyAlignment="1">
      <x:alignment vertical="center"/>
    </x:xf>
    <x:xf numFmtId="0" fontId="1" fillId="6" borderId="1" xfId="0" applyNumberFormat="1" applyFont="1" applyFill="1" applyBorder="1" applyAlignment="1">
      <x:alignment vertical="center"/>
    </x:xf>
    <x:xf numFmtId="0" fontId="1" fillId="6" borderId="0" xfId="0" applyNumberFormat="1" applyFont="1" applyFill="1" applyBorder="1" applyAlignment="1">
      <x:alignment horizontal="center"/>
    </x:xf>
    <x:xf numFmtId="0" fontId="1" fillId="6" borderId="1" xfId="0" applyNumberFormat="1" applyFont="1" applyFill="1" applyBorder="1" applyAlignment="1">
      <x:alignment horizontal="center"/>
    </x:xf>
    <x:xf numFmtId="202" fontId="5" fillId="0" borderId="0" xfId="0" applyNumberFormat="1" applyFont="1" applyFill="1" applyBorder="1"/>
    <x:xf numFmtId="202" fontId="5" fillId="0" borderId="1" xfId="0" applyNumberFormat="1" applyFont="1" applyFill="1" applyBorder="1"/>
    <x:xf numFmtId="0" fontId="10" fillId="0" borderId="0" xfId="0" applyNumberFormat="1" applyFont="1" applyFill="1" applyBorder="1"/>
    <x:xf numFmtId="0" fontId="10" fillId="0" borderId="0" xfId="0" applyNumberFormat="1" applyFont="1" applyFill="1" applyBorder="1" applyAlignment="1">
      <x:alignment wrapText="1"/>
    </x:xf>
    <x:xf numFmtId="0" fontId="10" fillId="0" borderId="0" xfId="0" applyNumberFormat="1" applyFont="1" applyFill="1" applyBorder="1" applyAlignment="1">
      <x:alignment vertical="center" wrapText="1"/>
    </x:xf>
    <x:xf numFmtId="0" fontId="10" fillId="0" borderId="1" xfId="0" applyNumberFormat="1" applyFont="1" applyFill="1" applyBorder="1"/>
    <x:xf numFmtId="0" fontId="10" fillId="0" borderId="1" xfId="0" applyNumberFormat="1" applyFont="1" applyFill="1" applyBorder="1" applyAlignment="1">
      <x:alignment wrapText="1"/>
    </x:xf>
    <x:xf numFmtId="0" fontId="10" fillId="0" borderId="1" xfId="0" applyNumberFormat="1" applyFont="1" applyFill="1" applyBorder="1" applyAlignment="1">
      <x:alignment vertical="center" wrapText="1"/>
    </x:xf>
    <x:xf numFmtId="200" fontId="10" fillId="0" borderId="0" xfId="0" applyNumberFormat="1" applyFont="1" applyFill="1" applyBorder="1" applyAlignment="1">
      <x:alignment vertical="center" wrapText="1"/>
    </x:xf>
    <x:xf numFmtId="200" fontId="10" fillId="0" borderId="1" xfId="0" applyNumberFormat="1" applyFont="1" applyFill="1" applyBorder="1" applyAlignment="1">
      <x:alignment vertical="center" wrapText="1"/>
    </x:xf>
    <x:xf numFmtId="205" fontId="10" fillId="0" borderId="0" xfId="0" applyNumberFormat="1" applyFont="1" applyFill="1" applyBorder="1" applyAlignment="1">
      <x:alignment vertical="center" wrapText="1"/>
    </x:xf>
  </x:cellXfs>
  <x:cellStyles count="1">
    <x:cellStyle name="Normal" xfId="0"/>
  </x:cellStyles>
  <x:dxfs count="13">
    <x:dxf>
      <x:font>
        <x:b/>
        <x:color rgb="FF0E7654"/>
      </x:font>
      <x:fill>
        <x:patternFill patternType="solid">
          <x:bgColor rgb="FFDDF4EA"/>
        </x:patternFill>
      </x:fill>
    </x:dxf>
    <x:dxf>
      <x:font>
        <x:b/>
        <x:color rgb="FF1D55B8"/>
      </x:font>
      <x:fill>
        <x:patternFill patternType="solid">
          <x:bgColor rgb="FFE5EEFF"/>
        </x:patternFill>
      </x:fill>
    </x:dxf>
    <x:dxf>
      <x:font>
        <x:b/>
        <x:color rgb="FFB02E3B"/>
      </x:font>
      <x:fill>
        <x:patternFill patternType="solid">
          <x:bgColor rgb="FFFBE1E4"/>
        </x:patternFill>
      </x:fill>
    </x:dxf>
    <x:dxf>
      <x:font>
        <x:b/>
        <x:color rgb="FF8A5B00"/>
      </x:font>
      <x:fill>
        <x:patternFill patternType="solid">
          <x:bgColor rgb="FFFFF1D8"/>
        </x:patternFill>
      </x:fill>
    </x:dxf>
    <x:dxf>
      <x:font>
        <x:b/>
        <x:color rgb="FFB02E3B"/>
      </x:font>
      <x:fill>
        <x:patternFill patternType="solid">
          <x:bgColor rgb="FFFBE1E4"/>
        </x:patternFill>
      </x:fill>
    </x:dxf>
    <x:dxf>
      <x:font>
        <x:b/>
        <x:color rgb="FFB02E3B"/>
      </x:font>
      <x:fill>
        <x:patternFill patternType="solid">
          <x:bgColor rgb="FFFBE1E4"/>
        </x:patternFill>
      </x:fill>
    </x:dxf>
    <x:dxf>
      <x:font>
        <x:b/>
        <x:color rgb="FFB02E3B"/>
      </x:font>
      <x:fill>
        <x:patternFill patternType="solid">
          <x:bgColor rgb="FFFBE1E4"/>
        </x:patternFill>
      </x:fill>
    </x:dxf>
    <x:dxf>
      <x:font>
        <x:b/>
        <x:color rgb="FF7A5AF8"/>
      </x:font>
      <x:fill>
        <x:patternFill patternType="solid">
          <x:bgColor rgb="FFEEE8FF"/>
        </x:patternFill>
      </x:fill>
    </x:dxf>
    <x:dxf>
      <x:fill>
        <x:patternFill patternType="solid">
          <x:bgColor rgb="FF1FA774"/>
        </x:patternFill>
      </x:fill>
    </x:dxf>
    <x:dxf>
      <x:fill>
        <x:patternFill patternType="solid">
          <x:bgColor rgb="FF2F6BFF"/>
        </x:patternFill>
      </x:fill>
    </x:dxf>
    <x:dxf>
      <x:fill>
        <x:patternFill patternType="solid">
          <x:bgColor rgb="FFE45B64"/>
        </x:patternFill>
      </x:fill>
    </x:dxf>
    <x:dxf>
      <x:fill>
        <x:patternFill patternType="solid">
          <x:bgColor rgb="FFF29B38"/>
        </x:patternFill>
      </x:fill>
    </x:dxf>
    <x:dxf>
      <x:fill>
        <x:patternFill patternType="solid">
          <x:bgColor rgb="FF7A5AF8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742332bfe8584fcc" /><Relationship Type="http://schemas.openxmlformats.org/officeDocument/2006/relationships/theme" Target="/xl/theme/theme1.xml" Id="R9fe1b429029a4802" /><Relationship Type="http://schemas.openxmlformats.org/officeDocument/2006/relationships/sharedStrings" Target="/xl/sharedStrings.xml" Id="R820aefb3b7db4a0f" /><Relationship Type="http://schemas.openxmlformats.org/officeDocument/2006/relationships/worksheet" Target="/xl/worksheets/sheet1.xml" Id="R224f3e28707e441b" /><Relationship Type="http://schemas.openxmlformats.org/officeDocument/2006/relationships/worksheet" Target="/xl/worksheets/sheet2.xml" Id="R7219bd7c49b845e0" /><Relationship Type="http://schemas.openxmlformats.org/officeDocument/2006/relationships/worksheet" Target="/xl/worksheets/sheet3.xml" Id="R6f089ba520834b27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2a8320265e0b4800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Statuts du projet</a:t>
            </a:r>
          </a:p>
        </c:rich>
      </c:tx>
      <c:overlay val="0"/>
    </c:title>
    <c:autoTitleDeleted val="0"/>
    <c:plotArea>
      <c:layout/>
      <c:pieChart>
        <c:ser>
          <c:idx val="0"/>
          <c:order val="0"/>
          <c:tx>
            <c:v>Nombre</c:v>
          </c:tx>
          <c:cat>
            <c:strRef>
              <c:f>'Project Dashboard'!$H$12:$H$16</c:f>
              <c:strCache>
                <c:ptCount val="0"/>
              </c:strCache>
            </c:strRef>
          </c:cat>
          <c:val>
            <c:numRef>
              <c:f>'Project Dashboard'!$I$12:$I$16</c:f>
              <c:numCache>
                <c:formatCode>General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</c:pieChart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10</xdr:col>
      <xdr:colOff>0</xdr:colOff>
      <xdr:row>10</xdr:row>
      <xdr:rowOff>0</xdr:rowOff>
    </xdr:from>
    <xdr:to>
      <xdr:col>14</xdr:col>
      <xdr:colOff>0</xdr:colOff>
      <xdr:row>17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2a8320265e0b4800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eac57b071e3e4971" /></Relationships>
</file>

<file path=xl/worksheets/sheet1.xml><?xml version="1.0" encoding="utf-8"?>
<x:worksheet xmlns:x="http://schemas.openxmlformats.org/spreadsheetml/2006/main">
  <x:sheetFormatPr defaultRowHeight="15"/>
  <x:cols>
    <x:col min="1" max="1" width="30" hidden="0" customWidth="1"/>
    <x:col min="2" max="2" width="12" hidden="0" customWidth="1"/>
    <x:col min="3" max="3" width="20" hidden="0" customWidth="1"/>
    <x:col min="4" max="4" width="12" hidden="0" customWidth="1"/>
    <x:col min="5" max="5" width="12" hidden="0" customWidth="1"/>
    <x:col min="6" max="6" width="12" hidden="0" customWidth="1"/>
    <x:col min="7" max="7" width="9" hidden="0" customWidth="1"/>
    <x:col min="8" max="8" width="9" hidden="0" customWidth="1"/>
    <x:col min="9" max="9" width="9" hidden="0" customWidth="1"/>
    <x:col min="10" max="10" width="9" hidden="0" customWidth="1"/>
    <x:col min="11" max="11" width="9" hidden="0" customWidth="1"/>
    <x:col min="12" max="12" width="9" hidden="0" customWidth="1"/>
    <x:col min="13" max="13" width="9" hidden="0" customWidth="1"/>
    <x:col min="14" max="14" width="9" hidden="0" customWidth="1"/>
  </x:cols>
  <x:sheetData>
    <x:row r="1">
      <x:c r="A1" s="66" t="str">
        <x:v>PROJECT ROADMAP DASHBOARD</x:v>
      </x:c>
      <x:c r="B1" s="66"/>
      <x:c r="C1" s="66"/>
      <x:c r="D1" s="66"/>
      <x:c r="E1" s="66"/>
      <x:c r="F1" s="66"/>
      <x:c r="G1" s="66"/>
      <x:c r="H1" s="66"/>
      <x:c r="I1" s="66"/>
      <x:c r="J1" s="66"/>
      <x:c r="K1" s="66"/>
      <x:c r="L1" s="66"/>
      <x:c r="M1" s="66"/>
      <x:c r="N1" s="66"/>
    </x:row>
    <x:row r="2">
      <x:c r="A2" s="66"/>
      <x:c r="B2" s="66"/>
      <x:c r="C2" s="66"/>
      <x:c r="D2" s="66"/>
      <x:c r="E2" s="66"/>
      <x:c r="F2" s="66"/>
      <x:c r="G2" s="66"/>
      <x:c r="H2" s="66"/>
      <x:c r="I2" s="66"/>
      <x:c r="J2" s="66"/>
      <x:c r="K2" s="66"/>
      <x:c r="L2" s="66"/>
      <x:c r="M2" s="66"/>
      <x:c r="N2" s="66"/>
    </x:row>
    <x:row r="3">
      <x:c r="A3" s="71" t="str">
        <x:v>Vue de pilotage : avancement, budget, jalons, risques, retards et trajectoire du projet.</x:v>
      </x:c>
      <x:c r="B3" s="71"/>
      <x:c r="C3" s="71"/>
      <x:c r="D3" s="71"/>
      <x:c r="E3" s="71"/>
      <x:c r="F3" s="71"/>
      <x:c r="G3" s="71"/>
      <x:c r="H3" s="71"/>
      <x:c r="I3" s="71"/>
      <x:c r="J3" s="71"/>
      <x:c r="K3" s="71"/>
      <x:c r="L3" s="71"/>
      <x:c r="M3" s="71"/>
      <x:c r="N3" s="71"/>
    </x:row>
    <x:row r="5">
      <x:c r="A5" s="76" t="str">
        <x:v>AVANCEMENT GLOBAL</x:v>
      </x:c>
      <x:c r="B5" s="76"/>
      <x:c r="C5" s="76"/>
      <x:c r="D5" s="87" t="str">
        <x:v>TÂCHES TERMINÉES</x:v>
      </x:c>
      <x:c r="E5" s="87"/>
      <x:c r="F5" s="87"/>
      <x:c r="G5" s="99" t="str">
        <x:v>JALONS À VENIR</x:v>
      </x:c>
      <x:c r="H5" s="99"/>
      <x:c r="I5" s="99"/>
      <x:c r="J5" s="111" t="str">
        <x:v>ÉLÉMENTS EN RETARD</x:v>
      </x:c>
      <x:c r="K5" s="111"/>
      <x:c r="L5" s="111"/>
      <x:c r="M5" s="123" t="str">
        <x:v>BUDGET CONSOMMÉ</x:v>
      </x:c>
      <x:c r="N5" s="123"/>
    </x:row>
    <x:row r="6">
      <x:c r="A6" s="82" t="n">
        <x:f>IFERROR(AVERAGE('Project Roadmap'!$I$10:$I$100),0)</x:f>
        <x:v>0.31</x:v>
      </x:c>
      <x:c r="B6" s="82"/>
      <x:c r="C6" s="82"/>
      <x:c r="D6" s="94" t="n">
        <x:f>COUNTIF('Project Roadmap'!$G$10:$G$100,"Terminée")</x:f>
        <x:v>3</x:v>
      </x:c>
      <x:c r="E6" s="94"/>
      <x:c r="F6" s="94"/>
      <x:c r="G6" s="106" t="n">
        <x:f>COUNTIFS('Project Roadmap'!$B$10:$B$100,"Jalon",'Project Roadmap'!$F$10:$F$100,"&gt;="&amp;TODAY())</x:f>
        <x:v>4</x:v>
      </x:c>
      <x:c r="H6" s="106"/>
      <x:c r="I6" s="106"/>
      <x:c r="J6" s="118" t="n">
        <x:f>COUNTIF('Project Roadmap'!$P$10:$P$100,"&gt;0")</x:f>
        <x:v>0</x:v>
      </x:c>
      <x:c r="K6" s="118"/>
      <x:c r="L6" s="118"/>
      <x:c r="M6" s="130" t="n">
        <x:f>IFERROR(SUM('Project Roadmap'!$K$10:$K$100)/'Project Roadmap'!$F$6,0)</x:f>
        <x:v>0.2125</x:v>
      </x:c>
      <x:c r="N6" s="130"/>
    </x:row>
    <x:row r="7">
      <x:c r="A7" s="82"/>
      <x:c r="B7" s="82"/>
      <x:c r="C7" s="82"/>
      <x:c r="D7" s="94"/>
      <x:c r="E7" s="94"/>
      <x:c r="F7" s="94"/>
      <x:c r="G7" s="106"/>
      <x:c r="H7" s="106"/>
      <x:c r="I7" s="106"/>
      <x:c r="J7" s="118"/>
      <x:c r="K7" s="118"/>
      <x:c r="L7" s="118"/>
      <x:c r="M7" s="130"/>
      <x:c r="N7" s="130"/>
    </x:row>
    <x:row r="8">
      <x:c r="A8" s="82"/>
      <x:c r="B8" s="82"/>
      <x:c r="C8" s="82"/>
      <x:c r="D8" s="94"/>
      <x:c r="E8" s="94"/>
      <x:c r="F8" s="94"/>
      <x:c r="G8" s="106"/>
      <x:c r="H8" s="106"/>
      <x:c r="I8" s="106"/>
      <x:c r="J8" s="118"/>
      <x:c r="K8" s="118"/>
      <x:c r="L8" s="118"/>
      <x:c r="M8" s="130"/>
      <x:c r="N8" s="130"/>
    </x:row>
    <x:row r="10">
      <x:c r="A10" s="133" t="str">
        <x:v>SYNTHÈSE DU PROJET</x:v>
      </x:c>
      <x:c r="B10" s="133"/>
      <x:c r="C10" s="133"/>
      <x:c r="D10" s="133"/>
      <x:c r="E10" s="133"/>
      <x:c r="F10" s="133"/>
      <x:c r="H10" s="133" t="str">
        <x:v>RÉPARTITION PAR STATUT</x:v>
      </x:c>
      <x:c r="I10" s="133"/>
      <x:c r="J10" s="133"/>
      <x:c r="K10" s="133"/>
      <x:c r="L10" s="133"/>
      <x:c r="M10" s="133"/>
      <x:c r="N10" s="133"/>
    </x:row>
    <x:row r="11">
      <x:c r="A11" s="136" t="str">
        <x:v>Projet</x:v>
      </x:c>
      <x:c r="B11" s="31" t="str">
        <x:f>'Project Roadmap'!A6</x:f>
        <x:v>Lancement d’une nouvelle plateforme client</x:v>
      </x:c>
      <x:c r="C11" s="31"/>
      <x:c r="D11" s="31"/>
      <x:c r="E11" s="31"/>
      <x:c r="F11" s="31"/>
      <x:c r="H11" s="138" t="str">
        <x:v>Statut</x:v>
      </x:c>
      <x:c r="I11" s="138" t="str">
        <x:v>Nombre</x:v>
      </x:c>
      <x:c r="J11" s="138" t="str">
        <x:v>Part</x:v>
      </x:c>
    </x:row>
    <x:row r="12">
      <x:c r="A12" s="136" t="str">
        <x:v>Sponsor</x:v>
      </x:c>
      <x:c r="B12" s="31" t="str">
        <x:f>'Project Roadmap'!B6</x:f>
        <x:v>Direction générale</x:v>
      </x:c>
      <x:c r="C12" s="31"/>
      <x:c r="D12" s="31"/>
      <x:c r="E12" s="31"/>
      <x:c r="F12" s="31"/>
      <x:c r="H12" s="50" t="str">
        <x:v>Terminée</x:v>
      </x:c>
      <x:c r="I12" s="50" t="n">
        <x:f>COUNTIF('Project Roadmap'!$G$10:$G$100,H12)</x:f>
        <x:v>3</x:v>
      </x:c>
      <x:c r="J12" s="140" t="n">
        <x:f>IFERROR(I12/SUM($I$12:$I$16),0)</x:f>
        <x:v>0.25</x:v>
      </x:c>
    </x:row>
    <x:row r="13">
      <x:c r="A13" s="136" t="str">
        <x:v>Chef de projet</x:v>
      </x:c>
      <x:c r="B13" s="31" t="str">
        <x:f>'Project Roadmap'!C6</x:f>
        <x:v>Chef de projet transformation</x:v>
      </x:c>
      <x:c r="C13" s="31"/>
      <x:c r="D13" s="31"/>
      <x:c r="E13" s="31"/>
      <x:c r="F13" s="31"/>
      <x:c r="H13" s="50" t="str">
        <x:v>En cours</x:v>
      </x:c>
      <x:c r="I13" s="50" t="n">
        <x:f>COUNTIF('Project Roadmap'!$G$10:$G$100,H13)</x:f>
        <x:v>1</x:v>
      </x:c>
      <x:c r="J13" s="140" t="n">
        <x:f>IFERROR(I13/SUM($I$12:$I$16),0)</x:f>
        <x:v>0.08333333333333333</x:v>
      </x:c>
    </x:row>
    <x:row r="14">
      <x:c r="A14" s="136" t="str">
        <x:v>Période</x:v>
      </x:c>
      <x:c r="B14" s="31" t="str">
        <x:f>TEXT('Project Roadmap'!D6,"dd/mm/yyyy")&amp;" → "&amp;TEXT('Project Roadmap'!E6,"dd/mm/yyyy")</x:f>
        <x:v>03/08/2026 → 29/01/2027</x:v>
      </x:c>
      <x:c r="C14" s="31"/>
      <x:c r="D14" s="31"/>
      <x:c r="E14" s="31"/>
      <x:c r="F14" s="31"/>
      <x:c r="H14" s="50" t="str">
        <x:v>À lancer</x:v>
      </x:c>
      <x:c r="I14" s="50" t="n">
        <x:f>COUNTIF('Project Roadmap'!$G$10:$G$100,H14)</x:f>
        <x:v>8</x:v>
      </x:c>
      <x:c r="J14" s="140" t="n">
        <x:f>IFERROR(I14/SUM($I$12:$I$16),0)</x:f>
        <x:v>0.6666666666666666</x:v>
      </x:c>
    </x:row>
    <x:row r="15">
      <x:c r="A15" s="136" t="str">
        <x:v>Budget</x:v>
      </x:c>
      <x:c r="B15" s="38" t="n">
        <x:f>'Project Roadmap'!F6</x:f>
        <x:v>320000</x:v>
      </x:c>
      <x:c r="C15" s="38"/>
      <x:c r="D15" s="38"/>
      <x:c r="E15" s="38"/>
      <x:c r="F15" s="38"/>
      <x:c r="H15" s="50" t="str">
        <x:v>Bloquée</x:v>
      </x:c>
      <x:c r="I15" s="50" t="n">
        <x:f>COUNTIF('Project Roadmap'!$G$10:$G$100,H15)</x:f>
        <x:v>0</x:v>
      </x:c>
      <x:c r="J15" s="140" t="n">
        <x:f>IFERROR(I15/SUM($I$12:$I$16),0)</x:f>
        <x:v>0</x:v>
      </x:c>
    </x:row>
    <x:row r="16">
      <x:c r="A16" s="136" t="str">
        <x:v>Priorité</x:v>
      </x:c>
      <x:c r="B16" s="31" t="str">
        <x:f>'Project Roadmap'!G6</x:f>
        <x:v>Critique</x:v>
      </x:c>
      <x:c r="C16" s="31"/>
      <x:c r="D16" s="31"/>
      <x:c r="E16" s="31"/>
      <x:c r="F16" s="31"/>
      <x:c r="H16" s="50" t="str">
        <x:v>En attente</x:v>
      </x:c>
      <x:c r="I16" s="50" t="n">
        <x:f>COUNTIF('Project Roadmap'!$G$10:$G$100,H16)</x:f>
        <x:v>0</x:v>
      </x:c>
      <x:c r="J16" s="140" t="n">
        <x:f>IFERROR(I16/SUM($I$12:$I$16),0)</x:f>
        <x:v>0</x:v>
      </x:c>
    </x:row>
    <x:row r="18" ht="2" customHeight="1">
      <x:c r="G18" t="n">
        <x:v>46235</x:v>
      </x:c>
      <x:c r="H18" t="n">
        <x:v>46266</x:v>
      </x:c>
      <x:c r="I18" t="n">
        <x:v>46296</x:v>
      </x:c>
      <x:c r="J18" t="n">
        <x:v>46327</x:v>
      </x:c>
      <x:c r="K18" t="n">
        <x:v>46357</x:v>
      </x:c>
      <x:c r="L18" t="n">
        <x:v>46388</x:v>
      </x:c>
      <x:c r="M18" t="n">
        <x:v>46419</x:v>
      </x:c>
      <x:c r="N18" t="n">
        <x:v>46447</x:v>
      </x:c>
    </x:row>
    <x:row r="19">
      <x:c r="A19" s="133" t="str">
        <x:v>ROADMAP MENSUELLE DU PROJET</x:v>
      </x:c>
      <x:c r="B19" s="133"/>
      <x:c r="C19" s="133"/>
      <x:c r="D19" s="133"/>
      <x:c r="E19" s="133"/>
      <x:c r="F19" s="133"/>
      <x:c r="G19" s="133"/>
      <x:c r="H19" s="133"/>
      <x:c r="I19" s="133"/>
      <x:c r="J19" s="133"/>
      <x:c r="K19" s="133"/>
      <x:c r="L19" s="133"/>
      <x:c r="M19" s="133"/>
      <x:c r="N19" s="133"/>
    </x:row>
    <x:row r="20" ht="36" customHeight="1">
      <x:c r="A20" s="44" t="str">
        <x:v>Élément</x:v>
      </x:c>
      <x:c r="B20" s="44" t="str">
        <x:v>Type</x:v>
      </x:c>
      <x:c r="C20" s="44" t="str">
        <x:v>Responsable</x:v>
      </x:c>
      <x:c r="D20" s="44" t="str">
        <x:v>Début</x:v>
      </x:c>
      <x:c r="E20" s="44" t="str">
        <x:v>Fin</x:v>
      </x:c>
      <x:c r="F20" s="44" t="str">
        <x:v>Statut</x:v>
      </x:c>
      <x:c r="G20" s="138" t="str">
        <x:v>Août</x:v>
      </x:c>
      <x:c r="H20" s="138" t="str">
        <x:v>Sept.</x:v>
      </x:c>
      <x:c r="I20" s="138" t="str">
        <x:v>Oct.</x:v>
      </x:c>
      <x:c r="J20" s="138" t="str">
        <x:v>Nov.</x:v>
      </x:c>
      <x:c r="K20" s="138" t="str">
        <x:v>Déc.</x:v>
      </x:c>
      <x:c r="L20" s="138" t="str">
        <x:v>Janv.</x:v>
      </x:c>
      <x:c r="M20" s="138" t="str">
        <x:v>Févr.</x:v>
      </x:c>
      <x:c r="N20" s="138" t="str">
        <x:v>Mars</x:v>
      </x:c>
    </x:row>
    <x:row r="21" ht="31" customHeight="1">
      <x:c r="A21" s="144" t="str">
        <x:f>'Project Roadmap'!C10</x:f>
        <x:v>Cadrage et gouvernance</x:v>
      </x:c>
      <x:c r="B21" s="144" t="str">
        <x:f>'Project Roadmap'!B10</x:f>
        <x:v>Phase</x:v>
      </x:c>
      <x:c r="C21" s="144" t="str">
        <x:f>'Project Roadmap'!D10</x:f>
        <x:v>Chef de projet</x:v>
      </x:c>
      <x:c r="D21" s="148" t="n">
        <x:f>'Project Roadmap'!E10</x:f>
        <x:v>46237</x:v>
      </x:c>
      <x:c r="E21" s="148" t="n">
        <x:f>'Project Roadmap'!F10</x:f>
        <x:v>46248</x:v>
      </x:c>
      <x:c r="F21" s="144" t="str">
        <x:f>'Project Roadmap'!G10</x:f>
        <x:v>Terminée</x:v>
      </x:c>
      <x:c r="G21" s="150" t="n">
        <x:f>IF(AND(G$18&lt;=$E21,EOMONTH(G$18,0)&gt;=$D21),1,"")</x:f>
        <x:v>1</x:v>
      </x:c>
      <x:c r="H21" s="150" t="str">
        <x:f>IF(AND(H$18&lt;=$E21,EOMONTH(H$18,0)&gt;=$D21),1,"")</x:f>
      </x:c>
      <x:c r="I21" s="150" t="str">
        <x:f>IF(AND(I$18&lt;=$E21,EOMONTH(I$18,0)&gt;=$D21),1,"")</x:f>
      </x:c>
      <x:c r="J21" s="150" t="str">
        <x:f>IF(AND(J$18&lt;=$E21,EOMONTH(J$18,0)&gt;=$D21),1,"")</x:f>
      </x:c>
      <x:c r="K21" s="150" t="str">
        <x:f>IF(AND(K$18&lt;=$E21,EOMONTH(K$18,0)&gt;=$D21),1,"")</x:f>
      </x:c>
      <x:c r="L21" s="150" t="str">
        <x:f>IF(AND(L$18&lt;=$E21,EOMONTH(L$18,0)&gt;=$D21),1,"")</x:f>
      </x:c>
      <x:c r="M21" s="150" t="str">
        <x:f>IF(AND(M$18&lt;=$E21,EOMONTH(M$18,0)&gt;=$D21),1,"")</x:f>
      </x:c>
      <x:c r="N21" s="150" t="str">
        <x:f>IF(AND(N$18&lt;=$E21,EOMONTH(N$18,0)&gt;=$D21),1,"")</x:f>
      </x:c>
    </x:row>
    <x:row r="22" ht="31" customHeight="1">
      <x:c r="A22" s="144" t="str">
        <x:f>'Project Roadmap'!C11</x:f>
        <x:v>Validation du périmètre</x:v>
      </x:c>
      <x:c r="B22" s="144" t="str">
        <x:f>'Project Roadmap'!B11</x:f>
        <x:v>Jalon</x:v>
      </x:c>
      <x:c r="C22" s="144" t="str">
        <x:f>'Project Roadmap'!D11</x:f>
        <x:v>Sponsor</x:v>
      </x:c>
      <x:c r="D22" s="148" t="n">
        <x:f>'Project Roadmap'!E11</x:f>
        <x:v>46251</x:v>
      </x:c>
      <x:c r="E22" s="148" t="n">
        <x:f>'Project Roadmap'!F11</x:f>
        <x:v>46255</x:v>
      </x:c>
      <x:c r="F22" s="144" t="str">
        <x:f>'Project Roadmap'!G11</x:f>
        <x:v>Terminée</x:v>
      </x:c>
      <x:c r="G22" s="150" t="n">
        <x:f>IF(AND(G$18&lt;=$E22,EOMONTH(G$18,0)&gt;=$D22),1,"")</x:f>
        <x:v>1</x:v>
      </x:c>
      <x:c r="H22" s="150" t="str">
        <x:f>IF(AND(H$18&lt;=$E22,EOMONTH(H$18,0)&gt;=$D22),1,"")</x:f>
      </x:c>
      <x:c r="I22" s="150" t="str">
        <x:f>IF(AND(I$18&lt;=$E22,EOMONTH(I$18,0)&gt;=$D22),1,"")</x:f>
      </x:c>
      <x:c r="J22" s="150" t="str">
        <x:f>IF(AND(J$18&lt;=$E22,EOMONTH(J$18,0)&gt;=$D22),1,"")</x:f>
      </x:c>
      <x:c r="K22" s="150" t="str">
        <x:f>IF(AND(K$18&lt;=$E22,EOMONTH(K$18,0)&gt;=$D22),1,"")</x:f>
      </x:c>
      <x:c r="L22" s="150" t="str">
        <x:f>IF(AND(L$18&lt;=$E22,EOMONTH(L$18,0)&gt;=$D22),1,"")</x:f>
      </x:c>
      <x:c r="M22" s="150" t="str">
        <x:f>IF(AND(M$18&lt;=$E22,EOMONTH(M$18,0)&gt;=$D22),1,"")</x:f>
      </x:c>
      <x:c r="N22" s="150" t="str">
        <x:f>IF(AND(N$18&lt;=$E22,EOMONTH(N$18,0)&gt;=$D22),1,"")</x:f>
      </x:c>
    </x:row>
    <x:row r="23" ht="31" customHeight="1">
      <x:c r="A23" s="144" t="str">
        <x:f>'Project Roadmap'!C12</x:f>
        <x:v>Recueil des besoins utilisateurs</x:v>
      </x:c>
      <x:c r="B23" s="144" t="str">
        <x:f>'Project Roadmap'!B12</x:f>
        <x:v>Action</x:v>
      </x:c>
      <x:c r="C23" s="144" t="str">
        <x:f>'Project Roadmap'!D12</x:f>
        <x:v>AMOA</x:v>
      </x:c>
      <x:c r="D23" s="148" t="n">
        <x:f>'Project Roadmap'!E12</x:f>
        <x:v>46251</x:v>
      </x:c>
      <x:c r="E23" s="148" t="n">
        <x:f>'Project Roadmap'!F12</x:f>
        <x:v>46269</x:v>
      </x:c>
      <x:c r="F23" s="144" t="str">
        <x:f>'Project Roadmap'!G12</x:f>
        <x:v>Terminée</x:v>
      </x:c>
      <x:c r="G23" s="150" t="n">
        <x:f>IF(AND(G$18&lt;=$E23,EOMONTH(G$18,0)&gt;=$D23),1,"")</x:f>
        <x:v>1</x:v>
      </x:c>
      <x:c r="H23" s="150" t="n">
        <x:f>IF(AND(H$18&lt;=$E23,EOMONTH(H$18,0)&gt;=$D23),1,"")</x:f>
        <x:v>1</x:v>
      </x:c>
      <x:c r="I23" s="150" t="str">
        <x:f>IF(AND(I$18&lt;=$E23,EOMONTH(I$18,0)&gt;=$D23),1,"")</x:f>
      </x:c>
      <x:c r="J23" s="150" t="str">
        <x:f>IF(AND(J$18&lt;=$E23,EOMONTH(J$18,0)&gt;=$D23),1,"")</x:f>
      </x:c>
      <x:c r="K23" s="150" t="str">
        <x:f>IF(AND(K$18&lt;=$E23,EOMONTH(K$18,0)&gt;=$D23),1,"")</x:f>
      </x:c>
      <x:c r="L23" s="150" t="str">
        <x:f>IF(AND(L$18&lt;=$E23,EOMONTH(L$18,0)&gt;=$D23),1,"")</x:f>
      </x:c>
      <x:c r="M23" s="150" t="str">
        <x:f>IF(AND(M$18&lt;=$E23,EOMONTH(M$18,0)&gt;=$D23),1,"")</x:f>
      </x:c>
      <x:c r="N23" s="150" t="str">
        <x:f>IF(AND(N$18&lt;=$E23,EOMONTH(N$18,0)&gt;=$D23),1,"")</x:f>
      </x:c>
    </x:row>
    <x:row r="24" ht="31" customHeight="1">
      <x:c r="A24" s="144" t="str">
        <x:f>'Project Roadmap'!C13</x:f>
        <x:v>Conception de l’architecture cible</x:v>
      </x:c>
      <x:c r="B24" s="144" t="str">
        <x:f>'Project Roadmap'!B13</x:f>
        <x:v>Action</x:v>
      </x:c>
      <x:c r="C24" s="144" t="str">
        <x:f>'Project Roadmap'!D13</x:f>
        <x:v>DSI</x:v>
      </x:c>
      <x:c r="D24" s="148" t="n">
        <x:f>'Project Roadmap'!E13</x:f>
        <x:v>46265</x:v>
      </x:c>
      <x:c r="E24" s="148" t="n">
        <x:f>'Project Roadmap'!F13</x:f>
        <x:v>46290</x:v>
      </x:c>
      <x:c r="F24" s="144" t="str">
        <x:f>'Project Roadmap'!G13</x:f>
        <x:v>En cours</x:v>
      </x:c>
      <x:c r="G24" s="150" t="n">
        <x:f>IF(AND(G$18&lt;=$E24,EOMONTH(G$18,0)&gt;=$D24),1,"")</x:f>
        <x:v>1</x:v>
      </x:c>
      <x:c r="H24" s="150" t="n">
        <x:f>IF(AND(H$18&lt;=$E24,EOMONTH(H$18,0)&gt;=$D24),1,"")</x:f>
        <x:v>1</x:v>
      </x:c>
      <x:c r="I24" s="150" t="str">
        <x:f>IF(AND(I$18&lt;=$E24,EOMONTH(I$18,0)&gt;=$D24),1,"")</x:f>
      </x:c>
      <x:c r="J24" s="150" t="str">
        <x:f>IF(AND(J$18&lt;=$E24,EOMONTH(J$18,0)&gt;=$D24),1,"")</x:f>
      </x:c>
      <x:c r="K24" s="150" t="str">
        <x:f>IF(AND(K$18&lt;=$E24,EOMONTH(K$18,0)&gt;=$D24),1,"")</x:f>
      </x:c>
      <x:c r="L24" s="150" t="str">
        <x:f>IF(AND(L$18&lt;=$E24,EOMONTH(L$18,0)&gt;=$D24),1,"")</x:f>
      </x:c>
      <x:c r="M24" s="150" t="str">
        <x:f>IF(AND(M$18&lt;=$E24,EOMONTH(M$18,0)&gt;=$D24),1,"")</x:f>
      </x:c>
      <x:c r="N24" s="150" t="str">
        <x:f>IF(AND(N$18&lt;=$E24,EOMONTH(N$18,0)&gt;=$D24),1,"")</x:f>
      </x:c>
    </x:row>
    <x:row r="25" ht="31" customHeight="1">
      <x:c r="A25" s="144" t="str">
        <x:f>'Project Roadmap'!C14</x:f>
        <x:v>Architecture validée</x:v>
      </x:c>
      <x:c r="B25" s="144" t="str">
        <x:f>'Project Roadmap'!B14</x:f>
        <x:v>Jalon</x:v>
      </x:c>
      <x:c r="C25" s="144" t="str">
        <x:f>'Project Roadmap'!D14</x:f>
        <x:v>DSI / Sponsor</x:v>
      </x:c>
      <x:c r="D25" s="148" t="n">
        <x:f>'Project Roadmap'!E14</x:f>
        <x:v>46293</x:v>
      </x:c>
      <x:c r="E25" s="148" t="n">
        <x:f>'Project Roadmap'!F14</x:f>
        <x:v>46297</x:v>
      </x:c>
      <x:c r="F25" s="144" t="str">
        <x:f>'Project Roadmap'!G14</x:f>
        <x:v>À lancer</x:v>
      </x:c>
      <x:c r="G25" s="150" t="str">
        <x:f>IF(AND(G$18&lt;=$E25,EOMONTH(G$18,0)&gt;=$D25),1,"")</x:f>
      </x:c>
      <x:c r="H25" s="150" t="n">
        <x:f>IF(AND(H$18&lt;=$E25,EOMONTH(H$18,0)&gt;=$D25),1,"")</x:f>
        <x:v>1</x:v>
      </x:c>
      <x:c r="I25" s="150" t="n">
        <x:f>IF(AND(I$18&lt;=$E25,EOMONTH(I$18,0)&gt;=$D25),1,"")</x:f>
        <x:v>1</x:v>
      </x:c>
      <x:c r="J25" s="150" t="str">
        <x:f>IF(AND(J$18&lt;=$E25,EOMONTH(J$18,0)&gt;=$D25),1,"")</x:f>
      </x:c>
      <x:c r="K25" s="150" t="str">
        <x:f>IF(AND(K$18&lt;=$E25,EOMONTH(K$18,0)&gt;=$D25),1,"")</x:f>
      </x:c>
      <x:c r="L25" s="150" t="str">
        <x:f>IF(AND(L$18&lt;=$E25,EOMONTH(L$18,0)&gt;=$D25),1,"")</x:f>
      </x:c>
      <x:c r="M25" s="150" t="str">
        <x:f>IF(AND(M$18&lt;=$E25,EOMONTH(M$18,0)&gt;=$D25),1,"")</x:f>
      </x:c>
      <x:c r="N25" s="150" t="str">
        <x:f>IF(AND(N$18&lt;=$E25,EOMONTH(N$18,0)&gt;=$D25),1,"")</x:f>
      </x:c>
    </x:row>
    <x:row r="26" ht="31" customHeight="1">
      <x:c r="A26" s="144" t="str">
        <x:f>'Project Roadmap'!C15</x:f>
        <x:v>Développement et intégration</x:v>
      </x:c>
      <x:c r="B26" s="144" t="str">
        <x:f>'Project Roadmap'!B15</x:f>
        <x:v>Phase</x:v>
      </x:c>
      <x:c r="C26" s="144" t="str">
        <x:f>'Project Roadmap'!D15</x:f>
        <x:v>Équipe produit</x:v>
      </x:c>
      <x:c r="D26" s="148" t="n">
        <x:f>'Project Roadmap'!E15</x:f>
        <x:v>46300</x:v>
      </x:c>
      <x:c r="E26" s="148" t="n">
        <x:f>'Project Roadmap'!F15</x:f>
        <x:v>46353</x:v>
      </x:c>
      <x:c r="F26" s="144" t="str">
        <x:f>'Project Roadmap'!G15</x:f>
        <x:v>À lancer</x:v>
      </x:c>
      <x:c r="G26" s="150" t="str">
        <x:f>IF(AND(G$18&lt;=$E26,EOMONTH(G$18,0)&gt;=$D26),1,"")</x:f>
      </x:c>
      <x:c r="H26" s="150" t="str">
        <x:f>IF(AND(H$18&lt;=$E26,EOMONTH(H$18,0)&gt;=$D26),1,"")</x:f>
      </x:c>
      <x:c r="I26" s="150" t="n">
        <x:f>IF(AND(I$18&lt;=$E26,EOMONTH(I$18,0)&gt;=$D26),1,"")</x:f>
        <x:v>1</x:v>
      </x:c>
      <x:c r="J26" s="150" t="n">
        <x:f>IF(AND(J$18&lt;=$E26,EOMONTH(J$18,0)&gt;=$D26),1,"")</x:f>
        <x:v>1</x:v>
      </x:c>
      <x:c r="K26" s="150" t="str">
        <x:f>IF(AND(K$18&lt;=$E26,EOMONTH(K$18,0)&gt;=$D26),1,"")</x:f>
      </x:c>
      <x:c r="L26" s="150" t="str">
        <x:f>IF(AND(L$18&lt;=$E26,EOMONTH(L$18,0)&gt;=$D26),1,"")</x:f>
      </x:c>
      <x:c r="M26" s="150" t="str">
        <x:f>IF(AND(M$18&lt;=$E26,EOMONTH(M$18,0)&gt;=$D26),1,"")</x:f>
      </x:c>
      <x:c r="N26" s="150" t="str">
        <x:f>IF(AND(N$18&lt;=$E26,EOMONTH(N$18,0)&gt;=$D26),1,"")</x:f>
      </x:c>
    </x:row>
    <x:row r="27" ht="31" customHeight="1">
      <x:c r="A27" s="144" t="str">
        <x:f>'Project Roadmap'!C16</x:f>
        <x:v>Migration des données</x:v>
      </x:c>
      <x:c r="B27" s="144" t="str">
        <x:f>'Project Roadmap'!B16</x:f>
        <x:v>Action</x:v>
      </x:c>
      <x:c r="C27" s="144" t="str">
        <x:f>'Project Roadmap'!D16</x:f>
        <x:v>Data Lead</x:v>
      </x:c>
      <x:c r="D27" s="148" t="n">
        <x:f>'Project Roadmap'!E16</x:f>
        <x:v>46314</x:v>
      </x:c>
      <x:c r="E27" s="148" t="n">
        <x:f>'Project Roadmap'!F16</x:f>
        <x:v>46360</x:v>
      </x:c>
      <x:c r="F27" s="144" t="str">
        <x:f>'Project Roadmap'!G16</x:f>
        <x:v>À lancer</x:v>
      </x:c>
      <x:c r="G27" s="150" t="str">
        <x:f>IF(AND(G$18&lt;=$E27,EOMONTH(G$18,0)&gt;=$D27),1,"")</x:f>
      </x:c>
      <x:c r="H27" s="150" t="str">
        <x:f>IF(AND(H$18&lt;=$E27,EOMONTH(H$18,0)&gt;=$D27),1,"")</x:f>
      </x:c>
      <x:c r="I27" s="150" t="n">
        <x:f>IF(AND(I$18&lt;=$E27,EOMONTH(I$18,0)&gt;=$D27),1,"")</x:f>
        <x:v>1</x:v>
      </x:c>
      <x:c r="J27" s="150" t="n">
        <x:f>IF(AND(J$18&lt;=$E27,EOMONTH(J$18,0)&gt;=$D27),1,"")</x:f>
        <x:v>1</x:v>
      </x:c>
      <x:c r="K27" s="150" t="n">
        <x:f>IF(AND(K$18&lt;=$E27,EOMONTH(K$18,0)&gt;=$D27),1,"")</x:f>
        <x:v>1</x:v>
      </x:c>
      <x:c r="L27" s="150" t="str">
        <x:f>IF(AND(L$18&lt;=$E27,EOMONTH(L$18,0)&gt;=$D27),1,"")</x:f>
      </x:c>
      <x:c r="M27" s="150" t="str">
        <x:f>IF(AND(M$18&lt;=$E27,EOMONTH(M$18,0)&gt;=$D27),1,"")</x:f>
      </x:c>
      <x:c r="N27" s="150" t="str">
        <x:f>IF(AND(N$18&lt;=$E27,EOMONTH(N$18,0)&gt;=$D27),1,"")</x:f>
      </x:c>
    </x:row>
    <x:row r="28" ht="31" customHeight="1">
      <x:c r="A28" s="144" t="str">
        <x:f>'Project Roadmap'!C17</x:f>
        <x:v>Tests fonctionnels</x:v>
      </x:c>
      <x:c r="B28" s="144" t="str">
        <x:f>'Project Roadmap'!B17</x:f>
        <x:v>Action</x:v>
      </x:c>
      <x:c r="C28" s="144" t="str">
        <x:f>'Project Roadmap'!D17</x:f>
        <x:v>Recette métier</x:v>
      </x:c>
      <x:c r="D28" s="148" t="n">
        <x:f>'Project Roadmap'!E17</x:f>
        <x:v>46342</x:v>
      </x:c>
      <x:c r="E28" s="148" t="n">
        <x:f>'Project Roadmap'!F17</x:f>
        <x:v>46367</x:v>
      </x:c>
      <x:c r="F28" s="144" t="str">
        <x:f>'Project Roadmap'!G17</x:f>
        <x:v>À lancer</x:v>
      </x:c>
      <x:c r="G28" s="150" t="str">
        <x:f>IF(AND(G$18&lt;=$E28,EOMONTH(G$18,0)&gt;=$D28),1,"")</x:f>
      </x:c>
      <x:c r="H28" s="150" t="str">
        <x:f>IF(AND(H$18&lt;=$E28,EOMONTH(H$18,0)&gt;=$D28),1,"")</x:f>
      </x:c>
      <x:c r="I28" s="150" t="str">
        <x:f>IF(AND(I$18&lt;=$E28,EOMONTH(I$18,0)&gt;=$D28),1,"")</x:f>
      </x:c>
      <x:c r="J28" s="150" t="n">
        <x:f>IF(AND(J$18&lt;=$E28,EOMONTH(J$18,0)&gt;=$D28),1,"")</x:f>
        <x:v>1</x:v>
      </x:c>
      <x:c r="K28" s="150" t="n">
        <x:f>IF(AND(K$18&lt;=$E28,EOMONTH(K$18,0)&gt;=$D28),1,"")</x:f>
        <x:v>1</x:v>
      </x:c>
      <x:c r="L28" s="150" t="str">
        <x:f>IF(AND(L$18&lt;=$E28,EOMONTH(L$18,0)&gt;=$D28),1,"")</x:f>
      </x:c>
      <x:c r="M28" s="150" t="str">
        <x:f>IF(AND(M$18&lt;=$E28,EOMONTH(M$18,0)&gt;=$D28),1,"")</x:f>
      </x:c>
      <x:c r="N28" s="150" t="str">
        <x:f>IF(AND(N$18&lt;=$E28,EOMONTH(N$18,0)&gt;=$D28),1,"")</x:f>
      </x:c>
    </x:row>
    <x:row r="29" ht="31" customHeight="1">
      <x:c r="A29" s="144" t="str">
        <x:f>'Project Roadmap'!C18</x:f>
        <x:v>Formation des équipes</x:v>
      </x:c>
      <x:c r="B29" s="144" t="str">
        <x:f>'Project Roadmap'!B18</x:f>
        <x:v>Action</x:v>
      </x:c>
      <x:c r="C29" s="144" t="str">
        <x:f>'Project Roadmap'!D18</x:f>
        <x:v>RH / Formateur</x:v>
      </x:c>
      <x:c r="D29" s="148" t="n">
        <x:f>'Project Roadmap'!E18</x:f>
        <x:v>46357</x:v>
      </x:c>
      <x:c r="E29" s="148" t="n">
        <x:f>'Project Roadmap'!F18</x:f>
        <x:v>46374</x:v>
      </x:c>
      <x:c r="F29" s="144" t="str">
        <x:f>'Project Roadmap'!G18</x:f>
        <x:v>À lancer</x:v>
      </x:c>
      <x:c r="G29" s="150" t="str">
        <x:f>IF(AND(G$18&lt;=$E29,EOMONTH(G$18,0)&gt;=$D29),1,"")</x:f>
      </x:c>
      <x:c r="H29" s="150" t="str">
        <x:f>IF(AND(H$18&lt;=$E29,EOMONTH(H$18,0)&gt;=$D29),1,"")</x:f>
      </x:c>
      <x:c r="I29" s="150" t="str">
        <x:f>IF(AND(I$18&lt;=$E29,EOMONTH(I$18,0)&gt;=$D29),1,"")</x:f>
      </x:c>
      <x:c r="J29" s="150" t="str">
        <x:f>IF(AND(J$18&lt;=$E29,EOMONTH(J$18,0)&gt;=$D29),1,"")</x:f>
      </x:c>
      <x:c r="K29" s="150" t="n">
        <x:f>IF(AND(K$18&lt;=$E29,EOMONTH(K$18,0)&gt;=$D29),1,"")</x:f>
        <x:v>1</x:v>
      </x:c>
      <x:c r="L29" s="150" t="str">
        <x:f>IF(AND(L$18&lt;=$E29,EOMONTH(L$18,0)&gt;=$D29),1,"")</x:f>
      </x:c>
      <x:c r="M29" s="150" t="str">
        <x:f>IF(AND(M$18&lt;=$E29,EOMONTH(M$18,0)&gt;=$D29),1,"")</x:f>
      </x:c>
      <x:c r="N29" s="150" t="str">
        <x:f>IF(AND(N$18&lt;=$E29,EOMONTH(N$18,0)&gt;=$D29),1,"")</x:f>
      </x:c>
    </x:row>
    <x:row r="30" ht="31" customHeight="1">
      <x:c r="A30" s="144" t="str">
        <x:f>'Project Roadmap'!C19</x:f>
        <x:v>Go / No Go</x:v>
      </x:c>
      <x:c r="B30" s="144" t="str">
        <x:f>'Project Roadmap'!B19</x:f>
        <x:v>Jalon</x:v>
      </x:c>
      <x:c r="C30" s="144" t="str">
        <x:f>'Project Roadmap'!D19</x:f>
        <x:v>COPIL</x:v>
      </x:c>
      <x:c r="D30" s="148" t="n">
        <x:f>'Project Roadmap'!E19</x:f>
        <x:v>46391</x:v>
      </x:c>
      <x:c r="E30" s="148" t="n">
        <x:f>'Project Roadmap'!F19</x:f>
        <x:v>46395</x:v>
      </x:c>
      <x:c r="F30" s="144" t="str">
        <x:f>'Project Roadmap'!G19</x:f>
        <x:v>À lancer</x:v>
      </x:c>
      <x:c r="G30" s="150" t="str">
        <x:f>IF(AND(G$18&lt;=$E30,EOMONTH(G$18,0)&gt;=$D30),1,"")</x:f>
      </x:c>
      <x:c r="H30" s="150" t="str">
        <x:f>IF(AND(H$18&lt;=$E30,EOMONTH(H$18,0)&gt;=$D30),1,"")</x:f>
      </x:c>
      <x:c r="I30" s="150" t="str">
        <x:f>IF(AND(I$18&lt;=$E30,EOMONTH(I$18,0)&gt;=$D30),1,"")</x:f>
      </x:c>
      <x:c r="J30" s="150" t="str">
        <x:f>IF(AND(J$18&lt;=$E30,EOMONTH(J$18,0)&gt;=$D30),1,"")</x:f>
      </x:c>
      <x:c r="K30" s="150" t="str">
        <x:f>IF(AND(K$18&lt;=$E30,EOMONTH(K$18,0)&gt;=$D30),1,"")</x:f>
      </x:c>
      <x:c r="L30" s="150" t="n">
        <x:f>IF(AND(L$18&lt;=$E30,EOMONTH(L$18,0)&gt;=$D30),1,"")</x:f>
        <x:v>1</x:v>
      </x:c>
      <x:c r="M30" s="150" t="str">
        <x:f>IF(AND(M$18&lt;=$E30,EOMONTH(M$18,0)&gt;=$D30),1,"")</x:f>
      </x:c>
      <x:c r="N30" s="150" t="str">
        <x:f>IF(AND(N$18&lt;=$E30,EOMONTH(N$18,0)&gt;=$D30),1,"")</x:f>
      </x:c>
    </x:row>
    <x:row r="31" ht="31" customHeight="1">
      <x:c r="A31" s="144" t="str">
        <x:f>'Project Roadmap'!C20</x:f>
        <x:v>Déploiement</x:v>
      </x:c>
      <x:c r="B31" s="144" t="str">
        <x:f>'Project Roadmap'!B20</x:f>
        <x:v>Phase</x:v>
      </x:c>
      <x:c r="C31" s="144" t="str">
        <x:f>'Project Roadmap'!D20</x:f>
        <x:v>Chef de projet</x:v>
      </x:c>
      <x:c r="D31" s="148" t="n">
        <x:f>'Project Roadmap'!E20</x:f>
        <x:v>46398</x:v>
      </x:c>
      <x:c r="E31" s="148" t="n">
        <x:f>'Project Roadmap'!F20</x:f>
        <x:v>46409</x:v>
      </x:c>
      <x:c r="F31" s="144" t="str">
        <x:f>'Project Roadmap'!G20</x:f>
        <x:v>À lancer</x:v>
      </x:c>
      <x:c r="G31" s="150" t="str">
        <x:f>IF(AND(G$18&lt;=$E31,EOMONTH(G$18,0)&gt;=$D31),1,"")</x:f>
      </x:c>
      <x:c r="H31" s="150" t="str">
        <x:f>IF(AND(H$18&lt;=$E31,EOMONTH(H$18,0)&gt;=$D31),1,"")</x:f>
      </x:c>
      <x:c r="I31" s="150" t="str">
        <x:f>IF(AND(I$18&lt;=$E31,EOMONTH(I$18,0)&gt;=$D31),1,"")</x:f>
      </x:c>
      <x:c r="J31" s="150" t="str">
        <x:f>IF(AND(J$18&lt;=$E31,EOMONTH(J$18,0)&gt;=$D31),1,"")</x:f>
      </x:c>
      <x:c r="K31" s="150" t="str">
        <x:f>IF(AND(K$18&lt;=$E31,EOMONTH(K$18,0)&gt;=$D31),1,"")</x:f>
      </x:c>
      <x:c r="L31" s="150" t="n">
        <x:f>IF(AND(L$18&lt;=$E31,EOMONTH(L$18,0)&gt;=$D31),1,"")</x:f>
        <x:v>1</x:v>
      </x:c>
      <x:c r="M31" s="150" t="str">
        <x:f>IF(AND(M$18&lt;=$E31,EOMONTH(M$18,0)&gt;=$D31),1,"")</x:f>
      </x:c>
      <x:c r="N31" s="150" t="str">
        <x:f>IF(AND(N$18&lt;=$E31,EOMONTH(N$18,0)&gt;=$D31),1,"")</x:f>
      </x:c>
    </x:row>
    <x:row r="32" ht="31" customHeight="1">
      <x:c r="A32" s="144" t="str">
        <x:f>'Project Roadmap'!C21</x:f>
        <x:v>Bilan de stabilisation</x:v>
      </x:c>
      <x:c r="B32" s="144" t="str">
        <x:f>'Project Roadmap'!B21</x:f>
        <x:v>Jalon</x:v>
      </x:c>
      <x:c r="C32" s="144" t="str">
        <x:f>'Project Roadmap'!D21</x:f>
        <x:v>Direction</x:v>
      </x:c>
      <x:c r="D32" s="148" t="n">
        <x:f>'Project Roadmap'!E21</x:f>
        <x:v>46412</x:v>
      </x:c>
      <x:c r="E32" s="148" t="n">
        <x:f>'Project Roadmap'!F21</x:f>
        <x:v>46416</x:v>
      </x:c>
      <x:c r="F32" s="144" t="str">
        <x:f>'Project Roadmap'!G21</x:f>
        <x:v>À lancer</x:v>
      </x:c>
      <x:c r="G32" s="150" t="str">
        <x:f>IF(AND(G$18&lt;=$E32,EOMONTH(G$18,0)&gt;=$D32),1,"")</x:f>
      </x:c>
      <x:c r="H32" s="150" t="str">
        <x:f>IF(AND(H$18&lt;=$E32,EOMONTH(H$18,0)&gt;=$D32),1,"")</x:f>
      </x:c>
      <x:c r="I32" s="150" t="str">
        <x:f>IF(AND(I$18&lt;=$E32,EOMONTH(I$18,0)&gt;=$D32),1,"")</x:f>
      </x:c>
      <x:c r="J32" s="150" t="str">
        <x:f>IF(AND(J$18&lt;=$E32,EOMONTH(J$18,0)&gt;=$D32),1,"")</x:f>
      </x:c>
      <x:c r="K32" s="150" t="str">
        <x:f>IF(AND(K$18&lt;=$E32,EOMONTH(K$18,0)&gt;=$D32),1,"")</x:f>
      </x:c>
      <x:c r="L32" s="150" t="n">
        <x:f>IF(AND(L$18&lt;=$E32,EOMONTH(L$18,0)&gt;=$D32),1,"")</x:f>
        <x:v>1</x:v>
      </x:c>
      <x:c r="M32" s="150" t="str">
        <x:f>IF(AND(M$18&lt;=$E32,EOMONTH(M$18,0)&gt;=$D32),1,"")</x:f>
      </x:c>
      <x:c r="N32" s="150" t="str">
        <x:f>IF(AND(N$18&lt;=$E32,EOMONTH(N$18,0)&gt;=$D32),1,"")</x:f>
      </x:c>
    </x:row>
  </x:sheetData>
  <x:mergeCells>
    <x:mergeCell ref="A1:N2"/>
    <x:mergeCell ref="A3:N3"/>
    <x:mergeCell ref="A5:C5"/>
    <x:mergeCell ref="A6:C8"/>
    <x:mergeCell ref="D5:F5"/>
    <x:mergeCell ref="D6:F8"/>
    <x:mergeCell ref="G5:I5"/>
    <x:mergeCell ref="G6:I8"/>
    <x:mergeCell ref="J5:L5"/>
    <x:mergeCell ref="J6:L8"/>
    <x:mergeCell ref="M5:N5"/>
    <x:mergeCell ref="M6:N8"/>
    <x:mergeCell ref="A10:F10"/>
    <x:mergeCell ref="B11:F11"/>
    <x:mergeCell ref="B12:F12"/>
    <x:mergeCell ref="B13:F13"/>
    <x:mergeCell ref="B14:F14"/>
    <x:mergeCell ref="B15:F15"/>
    <x:mergeCell ref="B16:F16"/>
    <x:mergeCell ref="H10:N10"/>
    <x:mergeCell ref="A19:N19"/>
  </x:mergeCells>
  <x:conditionalFormatting sqref="G21:N32">
    <x:cfRule type="expression" dxfId="8" priority="1">
      <x:formula>AND(G21=1,$F21="Terminée")</x:formula>
    </x:cfRule>
    <x:cfRule type="expression" dxfId="9" priority="2">
      <x:formula>AND(G21=1,$F21="En cours")</x:formula>
    </x:cfRule>
    <x:cfRule type="expression" dxfId="10" priority="3">
      <x:formula>AND(G21=1,$F21="Bloquée")</x:formula>
    </x:cfRule>
    <x:cfRule type="expression" dxfId="11" priority="4">
      <x:formula>AND(G21=1,$F21="À lancer")</x:formula>
    </x:cfRule>
    <x:cfRule type="expression" dxfId="12" priority="5">
      <x:formula>AND(G21=1,$F21="En attente")</x:formula>
    </x:cfRule>
  </x:conditionalFormatting>
  <x:pageMargins left="0.7" right="0.7" top="0.75" bottom="0.75" header="0.3" footer="0.3"/>
  <x:drawing xmlns:r="http://schemas.openxmlformats.org/officeDocument/2006/relationships" r:id="Reac57b071e3e4971"/>
</x:worksheet>
</file>

<file path=xl/worksheets/sheet2.xml><?xml version="1.0" encoding="utf-8"?>
<x:worksheet xmlns:x="http://schemas.openxmlformats.org/spreadsheetml/2006/main">
  <x:sheetFormatPr defaultRowHeight="15"/>
  <x:cols>
    <x:col min="1" max="1" width="6" hidden="0" customWidth="1"/>
    <x:col min="2" max="2" width="10" hidden="0" customWidth="1"/>
    <x:col min="3" max="3" width="30" hidden="0" customWidth="1"/>
    <x:col min="4" max="4" width="20" hidden="0" customWidth="1"/>
    <x:col min="5" max="5" width="12" hidden="0" customWidth="1"/>
    <x:col min="6" max="6" width="12" hidden="0" customWidth="1"/>
    <x:col min="7" max="7" width="12" hidden="0" customWidth="1"/>
    <x:col min="8" max="8" width="12" hidden="0" customWidth="1"/>
    <x:col min="9" max="9" width="12" hidden="0" customWidth="1"/>
    <x:col min="10" max="10" width="13" hidden="0" customWidth="1"/>
    <x:col min="11" max="11" width="13" hidden="0" customWidth="1"/>
    <x:col min="12" max="12" width="11" hidden="0" customWidth="1"/>
    <x:col min="13" max="13" width="12" hidden="0" customWidth="1"/>
    <x:col min="14" max="14" width="24" hidden="0" customWidth="1"/>
    <x:col min="15" max="15" width="26" hidden="0" customWidth="1"/>
    <x:col min="16" max="16" width="11" hidden="0" customWidth="1"/>
    <x:col min="17" max="17" width="11" hidden="0" customWidth="1"/>
  </x:cols>
  <x:sheetData>
    <x:row r="1">
      <x:c r="A1" s="10" t="str">
        <x:v>PROJECT ROADMAP AUTOMATISÉE — PLAN D’ACTION &amp; GANTT</x:v>
      </x:c>
      <x:c r="B1" s="10"/>
      <x:c r="C1" s="10"/>
      <x:c r="D1" s="10"/>
      <x:c r="E1" s="10"/>
      <x:c r="F1" s="10"/>
      <x:c r="G1" s="10"/>
      <x:c r="H1" s="10"/>
      <x:c r="I1" s="10"/>
      <x:c r="J1" s="10"/>
      <x:c r="K1" s="10"/>
      <x:c r="L1" s="10"/>
      <x:c r="M1" s="10"/>
      <x:c r="N1" s="10"/>
      <x:c r="O1" s="10"/>
      <x:c r="P1" s="10"/>
      <x:c r="Q1" s="10"/>
    </x:row>
    <x:row r="2">
      <x:c r="A2" s="10"/>
      <x:c r="B2" s="10"/>
      <x:c r="C2" s="10"/>
      <x:c r="D2" s="10"/>
      <x:c r="E2" s="10"/>
      <x:c r="F2" s="10"/>
      <x:c r="G2" s="10"/>
      <x:c r="H2" s="10"/>
      <x:c r="I2" s="10"/>
      <x:c r="J2" s="10"/>
      <x:c r="K2" s="10"/>
      <x:c r="L2" s="10"/>
      <x:c r="M2" s="10"/>
      <x:c r="N2" s="10"/>
      <x:c r="O2" s="10"/>
      <x:c r="P2" s="10"/>
      <x:c r="Q2" s="10"/>
    </x:row>
    <x:row r="3">
      <x:c r="A3" s="16" t="str">
        <x:v>Renseignez les actions, responsables, dates, budgets et statuts : la roadmap, les alertes et les indicateurs se mettent à jour automatiquement.</x:v>
      </x:c>
      <x:c r="B3" s="16"/>
      <x:c r="C3" s="16"/>
      <x:c r="D3" s="16"/>
      <x:c r="E3" s="16"/>
      <x:c r="F3" s="16"/>
      <x:c r="G3" s="16"/>
      <x:c r="H3" s="16"/>
      <x:c r="I3" s="16"/>
      <x:c r="J3" s="16"/>
      <x:c r="K3" s="16"/>
      <x:c r="L3" s="16"/>
      <x:c r="M3" s="16"/>
      <x:c r="N3" s="16"/>
      <x:c r="O3" s="16"/>
      <x:c r="P3" s="16"/>
      <x:c r="Q3" s="16"/>
    </x:row>
    <x:row r="5" ht="34" customHeight="1">
      <x:c r="A5" s="23" t="str">
        <x:v>Projet</x:v>
      </x:c>
      <x:c r="B5" s="23" t="str">
        <x:v>Sponsor</x:v>
      </x:c>
      <x:c r="C5" s="23" t="str">
        <x:v>Chef de projet</x:v>
      </x:c>
      <x:c r="D5" s="23" t="str">
        <x:v>Début</x:v>
      </x:c>
      <x:c r="E5" s="23" t="str">
        <x:v>Fin</x:v>
      </x:c>
      <x:c r="F5" s="23" t="str">
        <x:v>Budget</x:v>
      </x:c>
      <x:c r="G5" s="23" t="str">
        <x:v>Priorité</x:v>
      </x:c>
      <x:c r="H5" s="23" t="str">
        <x:v>Objectif</x:v>
      </x:c>
    </x:row>
    <x:row r="6" ht="34" customHeight="1">
      <x:c r="A6" s="31" t="str">
        <x:v>Lancement d’une nouvelle plateforme client</x:v>
      </x:c>
      <x:c r="B6" s="31" t="str">
        <x:v>Direction générale</x:v>
      </x:c>
      <x:c r="C6" s="31" t="str">
        <x:v>Chef de projet transformation</x:v>
      </x:c>
      <x:c r="D6" s="36" t="n">
        <x:v>46237</x:v>
      </x:c>
      <x:c r="E6" s="36" t="n">
        <x:v>46416</x:v>
      </x:c>
      <x:c r="F6" s="38" t="n">
        <x:v>320000</x:v>
      </x:c>
      <x:c r="G6" s="31" t="str">
        <x:v>Critique</x:v>
      </x:c>
      <x:c r="H6" s="31" t="str">
        <x:v>Déployer une plateforme unifiée améliorant l’expérience client et le pilotage des données.</x:v>
      </x:c>
    </x:row>
    <x:row r="9" ht="40" customHeight="1">
      <x:c r="A9" s="44" t="str">
        <x:v>ID</x:v>
      </x:c>
      <x:c r="B9" s="44" t="str">
        <x:v>Type</x:v>
      </x:c>
      <x:c r="C9" s="44" t="str">
        <x:v>Phase / Action / Jalon</x:v>
      </x:c>
      <x:c r="D9" s="44" t="str">
        <x:v>Responsable</x:v>
      </x:c>
      <x:c r="E9" s="44" t="str">
        <x:v>Début</x:v>
      </x:c>
      <x:c r="F9" s="44" t="str">
        <x:v>Fin</x:v>
      </x:c>
      <x:c r="G9" s="44" t="str">
        <x:v>Statut</x:v>
      </x:c>
      <x:c r="H9" s="44" t="str">
        <x:v>Priorité</x:v>
      </x:c>
      <x:c r="I9" s="44" t="str">
        <x:v>Avancement</x:v>
      </x:c>
      <x:c r="J9" s="44" t="str">
        <x:v>Budget prévu</x:v>
      </x:c>
      <x:c r="K9" s="44" t="str">
        <x:v>Dépensé</x:v>
      </x:c>
      <x:c r="L9" s="44" t="str">
        <x:v>Risque</x:v>
      </x:c>
      <x:c r="M9" s="44" t="str">
        <x:v>Dépendance</x:v>
      </x:c>
      <x:c r="N9" s="44" t="str">
        <x:v>Livrable</x:v>
      </x:c>
      <x:c r="O9" s="44" t="str">
        <x:v>Commentaire</x:v>
      </x:c>
      <x:c r="P9" s="44" t="str">
        <x:v>Retard</x:v>
      </x:c>
      <x:c r="Q9" s="44" t="str">
        <x:v>Écart budget</x:v>
      </x:c>
    </x:row>
    <x:row r="10" ht="36" customHeight="1">
      <x:c r="A10" s="52" t="n">
        <x:v>1</x:v>
      </x:c>
      <x:c r="B10" s="52" t="str">
        <x:v>Phase</x:v>
      </x:c>
      <x:c r="C10" s="52" t="str">
        <x:v>Cadrage et gouvernance</x:v>
      </x:c>
      <x:c r="D10" s="52" t="str">
        <x:v>Chef de projet</x:v>
      </x:c>
      <x:c r="E10" s="56" t="n">
        <x:v>46237</x:v>
      </x:c>
      <x:c r="F10" s="56" t="n">
        <x:v>46248</x:v>
      </x:c>
      <x:c r="G10" s="52" t="str">
        <x:v>Terminée</x:v>
      </x:c>
      <x:c r="H10" s="52" t="str">
        <x:v>Critique</x:v>
      </x:c>
      <x:c r="I10" s="58" t="n">
        <x:v>1</x:v>
      </x:c>
      <x:c r="J10" s="60" t="n">
        <x:v>18000</x:v>
      </x:c>
      <x:c r="K10" s="60" t="n">
        <x:v>17500</x:v>
      </x:c>
      <x:c r="L10" s="52" t="str">
        <x:v>Faible</x:v>
      </x:c>
      <x:c r="M10" s="52" t="str"/>
      <x:c r="N10" s="52" t="str">
        <x:v>Charte projet validée</x:v>
      </x:c>
      <x:c r="O10" s="52" t="str">
        <x:v>COPIL installé</x:v>
      </x:c>
      <x:c r="P10" s="62" t="n">
        <x:f>IF(AND(F10&lt;TODAY(),G10&lt;&gt;"Terminée",C10&lt;&gt;""),TODAY()-F10,0)</x:f>
        <x:v>0</x:v>
      </x:c>
      <x:c r="Q10" s="58" t="n">
        <x:f>IFERROR(K10/J10-1,0)</x:f>
        <x:v>-0.02777777777777779</x:v>
      </x:c>
    </x:row>
    <x:row r="11" ht="36" customHeight="1">
      <x:c r="A11" s="52" t="n">
        <x:v>2</x:v>
      </x:c>
      <x:c r="B11" s="52" t="str">
        <x:v>Jalon</x:v>
      </x:c>
      <x:c r="C11" s="52" t="str">
        <x:v>Validation du périmètre</x:v>
      </x:c>
      <x:c r="D11" s="52" t="str">
        <x:v>Sponsor</x:v>
      </x:c>
      <x:c r="E11" s="56" t="n">
        <x:v>46251</x:v>
      </x:c>
      <x:c r="F11" s="56" t="n">
        <x:v>46255</x:v>
      </x:c>
      <x:c r="G11" s="52" t="str">
        <x:v>Terminée</x:v>
      </x:c>
      <x:c r="H11" s="52" t="str">
        <x:v>Critique</x:v>
      </x:c>
      <x:c r="I11" s="58" t="n">
        <x:v>1</x:v>
      </x:c>
      <x:c r="J11" s="60" t="n">
        <x:v>0</x:v>
      </x:c>
      <x:c r="K11" s="60" t="n">
        <x:v>0</x:v>
      </x:c>
      <x:c r="L11" s="52" t="str">
        <x:v>Faible</x:v>
      </x:c>
      <x:c r="M11" s="52" t="str">
        <x:v>1</x:v>
      </x:c>
      <x:c r="N11" s="52" t="str">
        <x:v>Périmètre approuvé</x:v>
      </x:c>
      <x:c r="O11" s="52" t="str">
        <x:v>Validation obtenue</x:v>
      </x:c>
      <x:c r="P11" s="62" t="n">
        <x:f>IF(AND(F11&lt;TODAY(),G11&lt;&gt;"Terminée",C11&lt;&gt;""),TODAY()-F11,0)</x:f>
        <x:v>0</x:v>
      </x:c>
      <x:c r="Q11" s="58" t="n">
        <x:f>IFERROR(K11/J11-1,0)</x:f>
        <x:v>0</x:v>
      </x:c>
    </x:row>
    <x:row r="12" ht="36" customHeight="1">
      <x:c r="A12" s="52" t="n">
        <x:v>3</x:v>
      </x:c>
      <x:c r="B12" s="52" t="str">
        <x:v>Action</x:v>
      </x:c>
      <x:c r="C12" s="52" t="str">
        <x:v>Recueil des besoins utilisateurs</x:v>
      </x:c>
      <x:c r="D12" s="52" t="str">
        <x:v>AMOA</x:v>
      </x:c>
      <x:c r="E12" s="56" t="n">
        <x:v>46251</x:v>
      </x:c>
      <x:c r="F12" s="56" t="n">
        <x:v>46269</x:v>
      </x:c>
      <x:c r="G12" s="52" t="str">
        <x:v>Terminée</x:v>
      </x:c>
      <x:c r="H12" s="52" t="str">
        <x:v>Élevée</x:v>
      </x:c>
      <x:c r="I12" s="58" t="n">
        <x:v>1</x:v>
      </x:c>
      <x:c r="J12" s="60" t="n">
        <x:v>22000</x:v>
      </x:c>
      <x:c r="K12" s="60" t="n">
        <x:v>21500</x:v>
      </x:c>
      <x:c r="L12" s="52" t="str">
        <x:v>Moyen</x:v>
      </x:c>
      <x:c r="M12" s="52" t="str">
        <x:v>2</x:v>
      </x:c>
      <x:c r="N12" s="52" t="str">
        <x:v>Expression des besoins</x:v>
      </x:c>
      <x:c r="O12" s="52" t="str">
        <x:v>12 ateliers menés</x:v>
      </x:c>
      <x:c r="P12" s="62" t="n">
        <x:f>IF(AND(F12&lt;TODAY(),G12&lt;&gt;"Terminée",C12&lt;&gt;""),TODAY()-F12,0)</x:f>
        <x:v>0</x:v>
      </x:c>
      <x:c r="Q12" s="58" t="n">
        <x:f>IFERROR(K12/J12-1,0)</x:f>
        <x:v>-0.022727272727272707</x:v>
      </x:c>
    </x:row>
    <x:row r="13" ht="36" customHeight="1">
      <x:c r="A13" s="52" t="n">
        <x:v>4</x:v>
      </x:c>
      <x:c r="B13" s="52" t="str">
        <x:v>Action</x:v>
      </x:c>
      <x:c r="C13" s="52" t="str">
        <x:v>Conception de l’architecture cible</x:v>
      </x:c>
      <x:c r="D13" s="52" t="str">
        <x:v>DSI</x:v>
      </x:c>
      <x:c r="E13" s="56" t="n">
        <x:v>46265</x:v>
      </x:c>
      <x:c r="F13" s="56" t="n">
        <x:v>46290</x:v>
      </x:c>
      <x:c r="G13" s="52" t="str">
        <x:v>En cours</x:v>
      </x:c>
      <x:c r="H13" s="52" t="str">
        <x:v>Critique</x:v>
      </x:c>
      <x:c r="I13" s="58" t="n">
        <x:v>0.72</x:v>
      </x:c>
      <x:c r="J13" s="60" t="n">
        <x:v>38000</x:v>
      </x:c>
      <x:c r="K13" s="60" t="n">
        <x:v>29000</x:v>
      </x:c>
      <x:c r="L13" s="52" t="str">
        <x:v>Élevé</x:v>
      </x:c>
      <x:c r="M13" s="52" t="str">
        <x:v>3</x:v>
      </x:c>
      <x:c r="N13" s="52" t="str">
        <x:v>Architecture cible</x:v>
      </x:c>
      <x:c r="O13" s="52" t="str">
        <x:v>Arbitrage sécurité en cours</x:v>
      </x:c>
      <x:c r="P13" s="62" t="n">
        <x:f>IF(AND(F13&lt;TODAY(),G13&lt;&gt;"Terminée",C13&lt;&gt;""),TODAY()-F13,0)</x:f>
        <x:v>0</x:v>
      </x:c>
      <x:c r="Q13" s="58" t="n">
        <x:f>IFERROR(K13/J13-1,0)</x:f>
        <x:v>-0.23684210526315785</x:v>
      </x:c>
    </x:row>
    <x:row r="14" ht="36" customHeight="1">
      <x:c r="A14" s="52" t="n">
        <x:v>5</x:v>
      </x:c>
      <x:c r="B14" s="52" t="str">
        <x:v>Jalon</x:v>
      </x:c>
      <x:c r="C14" s="52" t="str">
        <x:v>Architecture validée</x:v>
      </x:c>
      <x:c r="D14" s="52" t="str">
        <x:v>DSI / Sponsor</x:v>
      </x:c>
      <x:c r="E14" s="56" t="n">
        <x:v>46293</x:v>
      </x:c>
      <x:c r="F14" s="56" t="n">
        <x:v>46297</x:v>
      </x:c>
      <x:c r="G14" s="52" t="str">
        <x:v>À lancer</x:v>
      </x:c>
      <x:c r="H14" s="52" t="str">
        <x:v>Critique</x:v>
      </x:c>
      <x:c r="I14" s="58" t="n">
        <x:v>0</x:v>
      </x:c>
      <x:c r="J14" s="60" t="n">
        <x:v>0</x:v>
      </x:c>
      <x:c r="K14" s="60" t="n">
        <x:v>0</x:v>
      </x:c>
      <x:c r="L14" s="52" t="str">
        <x:v>Élevé</x:v>
      </x:c>
      <x:c r="M14" s="52" t="str">
        <x:v>4</x:v>
      </x:c>
      <x:c r="N14" s="52" t="str">
        <x:v>Go architecture</x:v>
      </x:c>
      <x:c r="O14" s="52" t="str">
        <x:v>Dépend du comité sécurité</x:v>
      </x:c>
      <x:c r="P14" s="62" t="n">
        <x:f>IF(AND(F14&lt;TODAY(),G14&lt;&gt;"Terminée",C14&lt;&gt;""),TODAY()-F14,0)</x:f>
        <x:v>0</x:v>
      </x:c>
      <x:c r="Q14" s="58" t="n">
        <x:f>IFERROR(K14/J14-1,0)</x:f>
        <x:v>0</x:v>
      </x:c>
    </x:row>
    <x:row r="15" ht="36" customHeight="1">
      <x:c r="A15" s="52" t="n">
        <x:v>6</x:v>
      </x:c>
      <x:c r="B15" s="52" t="str">
        <x:v>Phase</x:v>
      </x:c>
      <x:c r="C15" s="52" t="str">
        <x:v>Développement et intégration</x:v>
      </x:c>
      <x:c r="D15" s="52" t="str">
        <x:v>Équipe produit</x:v>
      </x:c>
      <x:c r="E15" s="56" t="n">
        <x:v>46300</x:v>
      </x:c>
      <x:c r="F15" s="56" t="n">
        <x:v>46353</x:v>
      </x:c>
      <x:c r="G15" s="52" t="str">
        <x:v>À lancer</x:v>
      </x:c>
      <x:c r="H15" s="52" t="str">
        <x:v>Critique</x:v>
      </x:c>
      <x:c r="I15" s="58" t="n">
        <x:v>0</x:v>
      </x:c>
      <x:c r="J15" s="60" t="n">
        <x:v>125000</x:v>
      </x:c>
      <x:c r="K15" s="60" t="n">
        <x:v>0</x:v>
      </x:c>
      <x:c r="L15" s="52" t="str">
        <x:v>Critique</x:v>
      </x:c>
      <x:c r="M15" s="52" t="str">
        <x:v>5</x:v>
      </x:c>
      <x:c r="N15" s="52" t="str">
        <x:v>Version intégrée</x:v>
      </x:c>
      <x:c r="O15" s="52" t="str">
        <x:v>Lot principal</x:v>
      </x:c>
      <x:c r="P15" s="62" t="n">
        <x:f>IF(AND(F15&lt;TODAY(),G15&lt;&gt;"Terminée",C15&lt;&gt;""),TODAY()-F15,0)</x:f>
        <x:v>0</x:v>
      </x:c>
      <x:c r="Q15" s="58" t="n">
        <x:f>IFERROR(K15/J15-1,0)</x:f>
        <x:v>-1</x:v>
      </x:c>
    </x:row>
    <x:row r="16" ht="36" customHeight="1">
      <x:c r="A16" s="52" t="n">
        <x:v>7</x:v>
      </x:c>
      <x:c r="B16" s="52" t="str">
        <x:v>Action</x:v>
      </x:c>
      <x:c r="C16" s="52" t="str">
        <x:v>Migration des données</x:v>
      </x:c>
      <x:c r="D16" s="52" t="str">
        <x:v>Data Lead</x:v>
      </x:c>
      <x:c r="E16" s="56" t="n">
        <x:v>46314</x:v>
      </x:c>
      <x:c r="F16" s="56" t="n">
        <x:v>46360</x:v>
      </x:c>
      <x:c r="G16" s="52" t="str">
        <x:v>À lancer</x:v>
      </x:c>
      <x:c r="H16" s="52" t="str">
        <x:v>Élevée</x:v>
      </x:c>
      <x:c r="I16" s="58" t="n">
        <x:v>0</x:v>
      </x:c>
      <x:c r="J16" s="60" t="n">
        <x:v>42000</x:v>
      </x:c>
      <x:c r="K16" s="60" t="n">
        <x:v>0</x:v>
      </x:c>
      <x:c r="L16" s="52" t="str">
        <x:v>Critique</x:v>
      </x:c>
      <x:c r="M16" s="52" t="str">
        <x:v>5</x:v>
      </x:c>
      <x:c r="N16" s="52" t="str">
        <x:v>Données migrées</x:v>
      </x:c>
      <x:c r="O16" s="52" t="str">
        <x:v>Qualité des données à sécuriser</x:v>
      </x:c>
      <x:c r="P16" s="62" t="n">
        <x:f>IF(AND(F16&lt;TODAY(),G16&lt;&gt;"Terminée",C16&lt;&gt;""),TODAY()-F16,0)</x:f>
        <x:v>0</x:v>
      </x:c>
      <x:c r="Q16" s="58" t="n">
        <x:f>IFERROR(K16/J16-1,0)</x:f>
        <x:v>-1</x:v>
      </x:c>
    </x:row>
    <x:row r="17" ht="36" customHeight="1">
      <x:c r="A17" s="52" t="n">
        <x:v>8</x:v>
      </x:c>
      <x:c r="B17" s="52" t="str">
        <x:v>Action</x:v>
      </x:c>
      <x:c r="C17" s="52" t="str">
        <x:v>Tests fonctionnels</x:v>
      </x:c>
      <x:c r="D17" s="52" t="str">
        <x:v>Recette métier</x:v>
      </x:c>
      <x:c r="E17" s="56" t="n">
        <x:v>46342</x:v>
      </x:c>
      <x:c r="F17" s="56" t="n">
        <x:v>46367</x:v>
      </x:c>
      <x:c r="G17" s="52" t="str">
        <x:v>À lancer</x:v>
      </x:c>
      <x:c r="H17" s="52" t="str">
        <x:v>Élevée</x:v>
      </x:c>
      <x:c r="I17" s="58" t="n">
        <x:v>0</x:v>
      </x:c>
      <x:c r="J17" s="60" t="n">
        <x:v>24000</x:v>
      </x:c>
      <x:c r="K17" s="60" t="n">
        <x:v>0</x:v>
      </x:c>
      <x:c r="L17" s="52" t="str">
        <x:v>Élevé</x:v>
      </x:c>
      <x:c r="M17" s="52" t="str">
        <x:v>6,7</x:v>
      </x:c>
      <x:c r="N17" s="52" t="str">
        <x:v>PV de recette</x:v>
      </x:c>
      <x:c r="O17" s="52" t="str">
        <x:v>Panel de 20 utilisateurs</x:v>
      </x:c>
      <x:c r="P17" s="62" t="n">
        <x:f>IF(AND(F17&lt;TODAY(),G17&lt;&gt;"Terminée",C17&lt;&gt;""),TODAY()-F17,0)</x:f>
        <x:v>0</x:v>
      </x:c>
      <x:c r="Q17" s="58" t="n">
        <x:f>IFERROR(K17/J17-1,0)</x:f>
        <x:v>-1</x:v>
      </x:c>
    </x:row>
    <x:row r="18" ht="36" customHeight="1">
      <x:c r="A18" s="52" t="n">
        <x:v>9</x:v>
      </x:c>
      <x:c r="B18" s="52" t="str">
        <x:v>Action</x:v>
      </x:c>
      <x:c r="C18" s="52" t="str">
        <x:v>Formation des équipes</x:v>
      </x:c>
      <x:c r="D18" s="52" t="str">
        <x:v>RH / Formateur</x:v>
      </x:c>
      <x:c r="E18" s="56" t="n">
        <x:v>46357</x:v>
      </x:c>
      <x:c r="F18" s="56" t="n">
        <x:v>46374</x:v>
      </x:c>
      <x:c r="G18" s="52" t="str">
        <x:v>À lancer</x:v>
      </x:c>
      <x:c r="H18" s="52" t="str">
        <x:v>Normale</x:v>
      </x:c>
      <x:c r="I18" s="58" t="n">
        <x:v>0</x:v>
      </x:c>
      <x:c r="J18" s="60" t="n">
        <x:v>18000</x:v>
      </x:c>
      <x:c r="K18" s="60" t="n">
        <x:v>0</x:v>
      </x:c>
      <x:c r="L18" s="52" t="str">
        <x:v>Moyen</x:v>
      </x:c>
      <x:c r="M18" s="52" t="str">
        <x:v>8</x:v>
      </x:c>
      <x:c r="N18" s="52" t="str">
        <x:v>Sessions réalisées</x:v>
      </x:c>
      <x:c r="O18" s="52" t="str">
        <x:v>6 sessions prévues</x:v>
      </x:c>
      <x:c r="P18" s="62" t="n">
        <x:f>IF(AND(F18&lt;TODAY(),G18&lt;&gt;"Terminée",C18&lt;&gt;""),TODAY()-F18,0)</x:f>
        <x:v>0</x:v>
      </x:c>
      <x:c r="Q18" s="58" t="n">
        <x:f>IFERROR(K18/J18-1,0)</x:f>
        <x:v>-1</x:v>
      </x:c>
    </x:row>
    <x:row r="19" ht="36" customHeight="1">
      <x:c r="A19" s="52" t="n">
        <x:v>10</x:v>
      </x:c>
      <x:c r="B19" s="52" t="str">
        <x:v>Jalon</x:v>
      </x:c>
      <x:c r="C19" s="52" t="str">
        <x:v>Go / No Go</x:v>
      </x:c>
      <x:c r="D19" s="52" t="str">
        <x:v>COPIL</x:v>
      </x:c>
      <x:c r="E19" s="56" t="n">
        <x:v>46391</x:v>
      </x:c>
      <x:c r="F19" s="56" t="n">
        <x:v>46395</x:v>
      </x:c>
      <x:c r="G19" s="52" t="str">
        <x:v>À lancer</x:v>
      </x:c>
      <x:c r="H19" s="52" t="str">
        <x:v>Critique</x:v>
      </x:c>
      <x:c r="I19" s="58" t="n">
        <x:v>0</x:v>
      </x:c>
      <x:c r="J19" s="60" t="n">
        <x:v>0</x:v>
      </x:c>
      <x:c r="K19" s="60" t="n">
        <x:v>0</x:v>
      </x:c>
      <x:c r="L19" s="52" t="str">
        <x:v>Critique</x:v>
      </x:c>
      <x:c r="M19" s="52" t="str">
        <x:v>8,9</x:v>
      </x:c>
      <x:c r="N19" s="52" t="str">
        <x:v>Décision de lancement</x:v>
      </x:c>
      <x:c r="O19" s="52" t="str">
        <x:v>Revue finale</x:v>
      </x:c>
      <x:c r="P19" s="62" t="n">
        <x:f>IF(AND(F19&lt;TODAY(),G19&lt;&gt;"Terminée",C19&lt;&gt;""),TODAY()-F19,0)</x:f>
        <x:v>0</x:v>
      </x:c>
      <x:c r="Q19" s="58" t="n">
        <x:f>IFERROR(K19/J19-1,0)</x:f>
        <x:v>0</x:v>
      </x:c>
    </x:row>
    <x:row r="20" ht="36" customHeight="1">
      <x:c r="A20" s="52" t="n">
        <x:v>11</x:v>
      </x:c>
      <x:c r="B20" s="52" t="str">
        <x:v>Phase</x:v>
      </x:c>
      <x:c r="C20" s="52" t="str">
        <x:v>Déploiement</x:v>
      </x:c>
      <x:c r="D20" s="52" t="str">
        <x:v>Chef de projet</x:v>
      </x:c>
      <x:c r="E20" s="56" t="n">
        <x:v>46398</x:v>
      </x:c>
      <x:c r="F20" s="56" t="n">
        <x:v>46409</x:v>
      </x:c>
      <x:c r="G20" s="52" t="str">
        <x:v>À lancer</x:v>
      </x:c>
      <x:c r="H20" s="52" t="str">
        <x:v>Critique</x:v>
      </x:c>
      <x:c r="I20" s="58" t="n">
        <x:v>0</x:v>
      </x:c>
      <x:c r="J20" s="60" t="n">
        <x:v>25000</x:v>
      </x:c>
      <x:c r="K20" s="60" t="n">
        <x:v>0</x:v>
      </x:c>
      <x:c r="L20" s="52" t="str">
        <x:v>Élevé</x:v>
      </x:c>
      <x:c r="M20" s="52" t="str">
        <x:v>10</x:v>
      </x:c>
      <x:c r="N20" s="52" t="str">
        <x:v>Plateforme en production</x:v>
      </x:c>
      <x:c r="O20" s="52" t="str">
        <x:v>Déploiement progressif</x:v>
      </x:c>
      <x:c r="P20" s="62" t="n">
        <x:f>IF(AND(F20&lt;TODAY(),G20&lt;&gt;"Terminée",C20&lt;&gt;""),TODAY()-F20,0)</x:f>
        <x:v>0</x:v>
      </x:c>
      <x:c r="Q20" s="58" t="n">
        <x:f>IFERROR(K20/J20-1,0)</x:f>
        <x:v>-1</x:v>
      </x:c>
    </x:row>
    <x:row r="21" ht="36" customHeight="1">
      <x:c r="A21" s="52" t="n">
        <x:v>12</x:v>
      </x:c>
      <x:c r="B21" s="52" t="str">
        <x:v>Jalon</x:v>
      </x:c>
      <x:c r="C21" s="52" t="str">
        <x:v>Bilan de stabilisation</x:v>
      </x:c>
      <x:c r="D21" s="52" t="str">
        <x:v>Direction</x:v>
      </x:c>
      <x:c r="E21" s="56" t="n">
        <x:v>46412</x:v>
      </x:c>
      <x:c r="F21" s="56" t="n">
        <x:v>46416</x:v>
      </x:c>
      <x:c r="G21" s="52" t="str">
        <x:v>À lancer</x:v>
      </x:c>
      <x:c r="H21" s="52" t="str">
        <x:v>Élevée</x:v>
      </x:c>
      <x:c r="I21" s="58" t="n">
        <x:v>0</x:v>
      </x:c>
      <x:c r="J21" s="60" t="n">
        <x:v>8000</x:v>
      </x:c>
      <x:c r="K21" s="60" t="n">
        <x:v>0</x:v>
      </x:c>
      <x:c r="L21" s="52" t="str">
        <x:v>Moyen</x:v>
      </x:c>
      <x:c r="M21" s="52" t="str">
        <x:v>11</x:v>
      </x:c>
      <x:c r="N21" s="52" t="str">
        <x:v>Rapport de clôture</x:v>
      </x:c>
      <x:c r="O21" s="52" t="str">
        <x:v>Mesure des KPI initiaux</x:v>
      </x:c>
      <x:c r="P21" s="62" t="n">
        <x:f>IF(AND(F21&lt;TODAY(),G21&lt;&gt;"Terminée",C21&lt;&gt;""),TODAY()-F21,0)</x:f>
        <x:v>0</x:v>
      </x:c>
      <x:c r="Q21" s="58" t="n">
        <x:f>IFERROR(K21/J21-1,0)</x:f>
        <x:v>-1</x:v>
      </x:c>
    </x:row>
  </x:sheetData>
  <x:mergeCells>
    <x:mergeCell ref="A1:Q2"/>
    <x:mergeCell ref="A3:Q3"/>
  </x:mergeCells>
  <x:conditionalFormatting sqref="I10:I100">
    <x:cfRule type="dataBar" priority="1">
      <x:dataBar>
        <x:cfvo type="min"/>
        <x:cfvo type="max"/>
        <x:color rgb="FF2F6BFF"/>
      </x:dataBar>
      <x:extLst>
        <x:ext xmlns:x14="http://schemas.microsoft.com/office/spreadsheetml/2009/9/main" uri="{B025F937-C7B1-47D3-B67F-A62EFF666E3E}">
          <x14:id>{8A8BC159-14E0-F21C-D983-052F42E2C513}</x14:id>
        </x:ext>
      </x:extLst>
    </x:cfRule>
  </x:conditionalFormatting>
  <x:conditionalFormatting sqref="G10:G100">
    <x:cfRule type="expression" dxfId="0" priority="2">
      <x:formula>$G10="Terminée"</x:formula>
    </x:cfRule>
    <x:cfRule type="expression" dxfId="1" priority="3">
      <x:formula>$G10="En cours"</x:formula>
    </x:cfRule>
    <x:cfRule type="expression" dxfId="2" priority="4">
      <x:formula>$G10="Bloquée"</x:formula>
    </x:cfRule>
    <x:cfRule type="expression" dxfId="3" priority="5">
      <x:formula>$G10="À lancer"</x:formula>
    </x:cfRule>
  </x:conditionalFormatting>
  <x:conditionalFormatting sqref="L10:L100">
    <x:cfRule type="expression" dxfId="4" priority="6">
      <x:formula>$L10="Critique"</x:formula>
    </x:cfRule>
  </x:conditionalFormatting>
  <x:conditionalFormatting sqref="P10:P100">
    <x:cfRule type="cellIs" dxfId="5" priority="7" operator="greaterThan">
      <x:formula>0</x:formula>
    </x:cfRule>
  </x:conditionalFormatting>
  <x:conditionalFormatting sqref="Q10:Q100">
    <x:cfRule type="expression" dxfId="6" priority="8">
      <x:formula>$Q10&gt;0.1</x:formula>
    </x:cfRule>
  </x:conditionalFormatting>
  <x:conditionalFormatting sqref="B10:B100">
    <x:cfRule type="expression" dxfId="7" priority="9">
      <x:formula>$B10="Jalon"</x:formula>
    </x:cfRule>
  </x:conditionalFormatting>
  <x:dataValidations count="5">
    <x:dataValidation type="list" sqref="G6">
      <x:formula1>"Critique,Élevée,Normale,Faible"</x:formula1>
    </x:dataValidation>
    <x:dataValidation type="list" sqref="B10:B100">
      <x:formula1>"Phase,Action,Jalon"</x:formula1>
    </x:dataValidation>
    <x:dataValidation type="list" sqref="G10:G100">
      <x:formula1>"À lancer,En cours,Bloquée,Terminée,En attente,Annulée"</x:formula1>
    </x:dataValidation>
    <x:dataValidation type="list" sqref="H10:H100">
      <x:formula1>"Critique,Élevée,Normale,Faible"</x:formula1>
    </x:dataValidation>
    <x:dataValidation type="list" sqref="L10:L100">
      <x:formula1>"Faible,Moyen,Élevé,Critique"</x:formula1>
    </x:dataValidation>
  </x:dataValidations>
  <x:pageMargins left="0.7" right="0.7" top="0.75" bottom="0.75" header="0.3" footer="0.3"/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1" id="{8A8BC159-14E0-F21C-D983-052F42E2C513}">
            <x14:dataBar gradient="1">
              <x14:cfvo type="min"/>
              <x14:cfvo type="max"/>
              <x14:fillColor rgb="FF2F6BFF"/>
            </x14:dataBar>
          </x14:cfRule>
          <xm:sqref>I10:I100</xm:sqref>
        </x14:conditionalFormatting>
      </x14:conditionalFormattings>
    </x:ext>
  </x:extLst>
</x:worksheet>
</file>

<file path=xl/worksheets/sheet3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18" hidden="0" customWidth="1"/>
    <x:col min="3" max="3" width="18" hidden="0" customWidth="1"/>
    <x:col min="4" max="4" width="18" hidden="0" customWidth="1"/>
  </x:cols>
  <x:sheetData>
    <x:row r="1">
      <x:c r="A1" s="4" t="str">
        <x:v>Statut</x:v>
      </x:c>
      <x:c r="B1" s="4" t="str">
        <x:v>Priorité</x:v>
      </x:c>
      <x:c r="C1" s="4" t="str">
        <x:v>Type</x:v>
      </x:c>
      <x:c r="D1" s="4" t="str">
        <x:v>Risque</x:v>
      </x:c>
    </x:row>
    <x:row r="2">
      <x:c r="A2" t="str">
        <x:v>À lancer</x:v>
      </x:c>
      <x:c r="B2" t="str">
        <x:v>Critique</x:v>
      </x:c>
      <x:c r="C2" t="str">
        <x:v>Phase</x:v>
      </x:c>
      <x:c r="D2" t="str">
        <x:v>Faible</x:v>
      </x:c>
    </x:row>
    <x:row r="3">
      <x:c r="A3" t="str">
        <x:v>En cours</x:v>
      </x:c>
      <x:c r="B3" t="str">
        <x:v>Élevée</x:v>
      </x:c>
      <x:c r="C3" t="str">
        <x:v>Action</x:v>
      </x:c>
      <x:c r="D3" t="str">
        <x:v>Moyen</x:v>
      </x:c>
    </x:row>
    <x:row r="4">
      <x:c r="A4" t="str">
        <x:v>Bloquée</x:v>
      </x:c>
      <x:c r="B4" t="str">
        <x:v>Normale</x:v>
      </x:c>
      <x:c r="C4" t="str">
        <x:v>Jalon</x:v>
      </x:c>
      <x:c r="D4" t="str">
        <x:v>Élevé</x:v>
      </x:c>
    </x:row>
    <x:row r="5">
      <x:c r="A5" t="str">
        <x:v>Terminée</x:v>
      </x:c>
      <x:c r="B5" t="str">
        <x:v>Faible</x:v>
      </x:c>
      <x:c r="C5" t="str"/>
      <x:c r="D5" t="str">
        <x:v>Critique</x:v>
      </x:c>
    </x:row>
    <x:row r="6">
      <x:c r="A6" t="str">
        <x:v>En attente</x:v>
      </x:c>
      <x:c r="B6" t="str"/>
      <x:c r="C6" t="str"/>
      <x:c r="D6" t="str"/>
    </x:row>
    <x:row r="7">
      <x:c r="A7" t="str">
        <x:v>Annulée</x:v>
      </x:c>
      <x:c r="B7" t="str"/>
      <x:c r="C7" t="str"/>
      <x:c r="D7" t="str"/>
    </x:row>
    <x:row r="8">
      <x:c r="A8" t="str"/>
      <x:c r="B8" t="str"/>
      <x:c r="C8" t="str"/>
      <x:c r="D8" t="str"/>
    </x:row>
  </x:sheetData>
  <x:pageMargins left="0.7" right="0.7" top="0.75" bottom="0.75" header="0.3" footer="0.3"/>
</x:worksheet>
</file>