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f14cb0dc83484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MO Executive Dashboard" sheetId="1" r:id="Rba6d125fe6584841"/>
    <x:sheet xmlns:r="http://schemas.openxmlformats.org/officeDocument/2006/relationships" name="Portfolio Projets" sheetId="2" r:id="Rc58df8c2a5ed4317"/>
    <x:sheet xmlns:r="http://schemas.openxmlformats.org/officeDocument/2006/relationships" name="Roadmap PMO" sheetId="3" r:id="R65f8ad90e62b49cd"/>
    <x:sheet xmlns:r="http://schemas.openxmlformats.org/officeDocument/2006/relationships" name="Risques &amp; Bénéfices" sheetId="4" r:id="R22634cca90c144c3"/>
    <x:sheet xmlns:r="http://schemas.openxmlformats.org/officeDocument/2006/relationships" name="Listes" sheetId="5" r:id="R4ae7ae4b6ded4f2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dd/mm/yyyy"/>
    <x:numFmt numFmtId="201" formatCode="#,##0 &quot;€&quot;"/>
    <x:numFmt numFmtId="202" formatCode="0%"/>
    <x:numFmt numFmtId="203" formatCode="0.0"/>
    <x:numFmt numFmtId="204" formatCode="0"/>
    <x:numFmt numFmtId="205" formatCode=";;;"/>
  </x:numFmts>
  <x:fonts count="11">
    <x:font>
      <x:sz val="11"/>
      <x:name val="Carlito"/>
    </x:font>
    <x:font>
      <x:b/>
      <x:sz val="11"/>
      <x:color rgb="FFFFFFFF"/>
      <x:name val="Carlito"/>
    </x:font>
    <x:font>
      <x:b/>
      <x:sz val="20"/>
      <x:color rgb="FFFFFFFF"/>
      <x:name val="Carlito"/>
    </x:font>
    <x:font>
      <x:i/>
      <x:sz val="10"/>
      <x:color rgb="FF132A44"/>
      <x:name val="Carlito"/>
    </x:font>
    <x:font>
      <x:sz val="10"/>
      <x:color rgb="FF26354D"/>
      <x:name val="Carlito"/>
    </x:font>
    <x:font>
      <x:b/>
      <x:sz val="23"/>
      <x:color rgb="FFFFFFFF"/>
      <x:name val="Carlito"/>
    </x:font>
    <x:font>
      <x:i/>
      <x:sz val="11"/>
      <x:color rgb="FF132A44"/>
      <x:name val="Carlito"/>
    </x:font>
    <x:font>
      <x:sz val="11"/>
      <x:color rgb="FFFFFFFF"/>
      <x:name val="Carlito"/>
    </x:font>
    <x:font>
      <x:b/>
      <x:sz val="22"/>
      <x:color rgb="FFFFFFFF"/>
      <x:name val="Carlito"/>
    </x:font>
    <x:font>
      <x:b/>
      <x:sz val="12"/>
      <x:color rgb="FFFFFFFF"/>
      <x:name val="Carlito"/>
    </x:font>
    <x:font>
      <x:sz val="9"/>
      <x:color rgb="FF26354D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32A44"/>
      </x:patternFill>
    </x:fill>
    <x:fill>
      <x:patternFill patternType="solid">
        <x:fgColor rgb="FFEAF0FA"/>
      </x:patternFill>
    </x:fill>
    <x:fill>
      <x:patternFill patternType="solid">
        <x:fgColor rgb="FF2F6BFF"/>
      </x:patternFill>
    </x:fill>
    <x:fill>
      <x:patternFill patternType="solid">
        <x:fgColor rgb="FF2B4C73"/>
      </x:patternFill>
    </x:fill>
    <x:fill>
      <x:patternFill patternType="solid">
        <x:fgColor rgb="FF1FA774"/>
      </x:patternFill>
    </x:fill>
    <x:fill>
      <x:patternFill patternType="solid">
        <x:fgColor rgb="FF7A5AF8"/>
      </x:patternFill>
    </x:fill>
    <x:fill>
      <x:patternFill patternType="solid">
        <x:fgColor rgb="FFE45B64"/>
      </x:patternFill>
    </x:fill>
    <x:fill>
      <x:patternFill patternType="solid">
        <x:fgColor rgb="FF14A6C8"/>
      </x:patternFill>
    </x:fill>
  </x:fills>
  <x:borders count="2">
    <x:border/>
    <x:border/>
  </x:borders>
  <x:cellStyleXfs count="1">
    <x:xf numFmtId="0" fontId="0" fillId="0" borderId="0"/>
  </x:cellStyleXfs>
  <x:cellXfs count="14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wrapText="1"/>
    </x:xf>
    <x:xf numFmtId="0" fontId="1" fillId="4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wrapText="1"/>
    </x:xf>
    <x:xf numFmtId="0" fontId="1" fillId="4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0" fontId="4" fillId="0" borderId="0" xfId="0" applyNumberFormat="1" applyFont="1" applyFill="1" applyBorder="1"/>
    <x:xf numFmtId="0" fontId="4" fillId="0" borderId="0" xfId="0" applyNumberFormat="1" applyFont="1" applyFill="1" applyBorder="1" applyAlignment="1">
      <x:alignment wrapText="1"/>
    </x:xf>
    <x:xf numFmtId="0" fontId="4" fillId="0" borderId="0" xfId="0" applyNumberFormat="1" applyFont="1" applyFill="1" applyBorder="1" applyAlignment="1">
      <x:alignment vertical="center" wrapText="1"/>
    </x:xf>
    <x:xf numFmtId="0" fontId="4" fillId="0" borderId="1" xfId="0" applyNumberFormat="1" applyFont="1" applyFill="1" applyBorder="1"/>
    <x:xf numFmtId="0" fontId="4" fillId="0" borderId="1" xfId="0" applyNumberFormat="1" applyFont="1" applyFill="1" applyBorder="1" applyAlignment="1">
      <x:alignment wrapText="1"/>
    </x:xf>
    <x:xf numFmtId="0" fontId="4" fillId="0" borderId="1" xfId="0" applyNumberFormat="1" applyFont="1" applyFill="1" applyBorder="1" applyAlignment="1">
      <x:alignment vertical="center" wrapText="1"/>
    </x:xf>
    <x:xf numFmtId="200" fontId="4" fillId="0" borderId="0" xfId="0" applyNumberFormat="1" applyFont="1" applyFill="1" applyBorder="1" applyAlignment="1">
      <x:alignment vertical="center" wrapText="1"/>
    </x:xf>
    <x:xf numFmtId="200" fontId="4" fillId="0" borderId="1" xfId="0" applyNumberFormat="1" applyFont="1" applyFill="1" applyBorder="1" applyAlignment="1">
      <x:alignment vertical="center" wrapText="1"/>
    </x:xf>
    <x:xf numFmtId="201" fontId="4" fillId="0" borderId="0" xfId="0" applyNumberFormat="1" applyFont="1" applyFill="1" applyBorder="1" applyAlignment="1">
      <x:alignment vertical="center" wrapText="1"/>
    </x:xf>
    <x:xf numFmtId="201" fontId="4" fillId="0" borderId="1" xfId="0" applyNumberFormat="1" applyFont="1" applyFill="1" applyBorder="1" applyAlignment="1">
      <x:alignment vertical="center" wrapText="1"/>
    </x:xf>
    <x:xf numFmtId="202" fontId="4" fillId="0" borderId="0" xfId="0" applyNumberFormat="1" applyFont="1" applyFill="1" applyBorder="1" applyAlignment="1">
      <x:alignment vertical="center" wrapText="1"/>
    </x:xf>
    <x:xf numFmtId="202" fontId="4" fillId="0" borderId="1" xfId="0" applyNumberFormat="1" applyFont="1" applyFill="1" applyBorder="1" applyAlignment="1">
      <x:alignment vertical="center" wrapText="1"/>
    </x:xf>
    <x:xf numFmtId="203" fontId="4" fillId="0" borderId="0" xfId="0" applyNumberFormat="1" applyFont="1" applyFill="1" applyBorder="1" applyAlignment="1">
      <x:alignment vertical="center" wrapText="1"/>
    </x:xf>
    <x:xf numFmtId="203" fontId="4" fillId="0" borderId="1" xfId="0" applyNumberFormat="1" applyFont="1" applyFill="1" applyBorder="1" applyAlignment="1">
      <x:alignment vertical="center" wrapText="1"/>
    </x:xf>
    <x:xf numFmtId="204" fontId="4" fillId="0" borderId="0" xfId="0" applyNumberFormat="1" applyFont="1" applyFill="1" applyBorder="1" applyAlignment="1">
      <x:alignment vertical="center" wrapText="1"/>
    </x:xf>
    <x:xf numFmtId="204" fontId="4" fillId="0" borderId="1" xfId="0" applyNumberFormat="1" applyFont="1" applyFill="1" applyBorder="1" applyAlignment="1">
      <x:alignment vertical="center" wrapText="1"/>
    </x:xf>
    <x:xf numFmtId="0" fontId="1" fillId="4" borderId="0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205" fontId="4" fillId="0" borderId="0" xfId="0" applyNumberFormat="1" applyFont="1" applyFill="1" applyBorder="1" applyAlignment="1">
      <x:alignment vertical="center" wrapText="1"/>
    </x:xf>
    <x:xf numFmtId="205" fontId="4" fillId="0" borderId="1" xfId="0" applyNumberFormat="1" applyFont="1" applyFill="1" applyBorder="1" applyAlignment="1">
      <x:alignment vertical="center" wrapText="1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0" xfId="0" applyNumberFormat="1" applyFont="1" applyFill="1" applyBorder="1" applyAlignment="1">
      <x:alignment horizontal="center" vertic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/>
    <x:xf numFmtId="0" fontId="6" fillId="3" borderId="0" xfId="0" applyNumberFormat="1" applyFont="1" applyFill="1" applyBorder="1" applyAlignment="1">
      <x:alignment horizontal="center"/>
    </x:xf>
    <x:xf numFmtId="0" fontId="6" fillId="3" borderId="1" xfId="0" applyNumberFormat="1" applyFont="1" applyFill="1" applyBorder="1"/>
    <x:xf numFmtId="0" fontId="6" fillId="3" borderId="1" xfId="0" applyNumberFormat="1" applyFont="1" applyFill="1" applyBorder="1" applyAlignment="1">
      <x:alignment horizontal="center"/>
    </x:xf>
    <x:xf numFmtId="0" fontId="7" fillId="4" borderId="0" xfId="0" applyNumberFormat="1" applyFont="1" applyFill="1" applyBorder="1"/>
    <x:xf numFmtId="0" fontId="7" fillId="4" borderId="0" xfId="0" applyNumberFormat="1" applyFont="1" applyFill="1" applyBorder="1" applyAlignment="1">
      <x:alignment horizontal="center"/>
    </x:xf>
    <x:xf numFmtId="0" fontId="7" fillId="4" borderId="0" xfId="0" applyNumberFormat="1" applyFont="1" applyFill="1" applyBorder="1" applyAlignment="1">
      <x:alignment horizontal="center" vertical="center"/>
    </x:xf>
    <x:xf numFmtId="0" fontId="7" fillId="4" borderId="1" xfId="0" applyNumberFormat="1" applyFont="1" applyFill="1" applyBorder="1"/>
    <x:xf numFmtId="0" fontId="7" fillId="4" borderId="1" xfId="0" applyNumberFormat="1" applyFont="1" applyFill="1" applyBorder="1" applyAlignment="1">
      <x:alignment horizontal="center"/>
    </x:xf>
    <x:xf numFmtId="0" fontId="7" fillId="4" borderId="1" xfId="0" applyNumberFormat="1" applyFont="1" applyFill="1" applyBorder="1" applyAlignment="1">
      <x:alignment horizontal="center" vertical="center"/>
    </x:xf>
    <x:xf numFmtId="0" fontId="8" fillId="4" borderId="0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 applyAlignment="1">
      <x:alignment horizontal="center" vertical="center"/>
    </x:xf>
    <x:xf numFmtId="204" fontId="8" fillId="4" borderId="0" xfId="0" applyNumberFormat="1" applyFont="1" applyFill="1" applyBorder="1" applyAlignment="1">
      <x:alignment horizontal="center" vertical="center"/>
    </x:xf>
    <x:xf numFmtId="204" fontId="8" fillId="4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 vertical="center"/>
    </x:xf>
    <x:xf numFmtId="0" fontId="8" fillId="6" borderId="0" xfId="0" applyNumberFormat="1" applyFont="1" applyFill="1" applyBorder="1" applyAlignment="1">
      <x:alignment horizontal="center" vertical="center"/>
    </x:xf>
    <x:xf numFmtId="0" fontId="8" fillId="6" borderId="1" xfId="0" applyNumberFormat="1" applyFont="1" applyFill="1" applyBorder="1" applyAlignment="1">
      <x:alignment horizontal="center" vertical="center"/>
    </x:xf>
    <x:xf numFmtId="201" fontId="8" fillId="6" borderId="0" xfId="0" applyNumberFormat="1" applyFont="1" applyFill="1" applyBorder="1" applyAlignment="1">
      <x:alignment horizontal="center" vertical="center"/>
    </x:xf>
    <x:xf numFmtId="201" fontId="8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7" fillId="7" borderId="0" xfId="0" applyNumberFormat="1" applyFont="1" applyFill="1" applyBorder="1"/>
    <x:xf numFmtId="0" fontId="7" fillId="7" borderId="0" xfId="0" applyNumberFormat="1" applyFont="1" applyFill="1" applyBorder="1" applyAlignment="1">
      <x:alignment horizontal="center"/>
    </x:xf>
    <x:xf numFmtId="0" fontId="7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7" fillId="7" borderId="1" xfId="0" applyNumberFormat="1" applyFont="1" applyFill="1" applyBorder="1"/>
    <x:xf numFmtId="0" fontId="7" fillId="7" borderId="1" xfId="0" applyNumberFormat="1" applyFont="1" applyFill="1" applyBorder="1" applyAlignment="1">
      <x:alignment horizontal="center"/>
    </x:xf>
    <x:xf numFmtId="0" fontId="7" fillId="7" borderId="1" xfId="0" applyNumberFormat="1" applyFont="1" applyFill="1" applyBorder="1" applyAlignment="1">
      <x:alignment horizontal="center" vertical="center"/>
    </x:xf>
    <x:xf numFmtId="0" fontId="8" fillId="7" borderId="0" xfId="0" applyNumberFormat="1" applyFont="1" applyFill="1" applyBorder="1" applyAlignment="1">
      <x:alignment horizontal="center" vertical="center"/>
    </x:xf>
    <x:xf numFmtId="0" fontId="8" fillId="7" borderId="1" xfId="0" applyNumberFormat="1" applyFont="1" applyFill="1" applyBorder="1" applyAlignment="1">
      <x:alignment horizontal="center" vertical="center"/>
    </x:xf>
    <x:xf numFmtId="201" fontId="8" fillId="7" borderId="0" xfId="0" applyNumberFormat="1" applyFont="1" applyFill="1" applyBorder="1" applyAlignment="1">
      <x:alignment horizontal="center" vertical="center"/>
    </x:xf>
    <x:xf numFmtId="201" fontId="8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0" fontId="7" fillId="8" borderId="0" xfId="0" applyNumberFormat="1" applyFont="1" applyFill="1" applyBorder="1" applyAlignment="1">
      <x:alignment horizontal="center"/>
    </x:xf>
    <x:xf numFmtId="0" fontId="7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7" fillId="8" borderId="1" xfId="0" applyNumberFormat="1" applyFont="1" applyFill="1" applyBorder="1"/>
    <x:xf numFmtId="0" fontId="7" fillId="8" borderId="1" xfId="0" applyNumberFormat="1" applyFont="1" applyFill="1" applyBorder="1" applyAlignment="1">
      <x:alignment horizontal="center"/>
    </x:xf>
    <x:xf numFmtId="0" fontId="7" fillId="8" borderId="1" xfId="0" applyNumberFormat="1" applyFont="1" applyFill="1" applyBorder="1" applyAlignment="1">
      <x:alignment horizontal="center" vertical="center"/>
    </x:xf>
    <x:xf numFmtId="0" fontId="8" fillId="8" borderId="0" xfId="0" applyNumberFormat="1" applyFont="1" applyFill="1" applyBorder="1" applyAlignment="1">
      <x:alignment horizontal="center" vertical="center"/>
    </x:xf>
    <x:xf numFmtId="0" fontId="8" fillId="8" borderId="1" xfId="0" applyNumberFormat="1" applyFont="1" applyFill="1" applyBorder="1" applyAlignment="1">
      <x:alignment horizontal="center" vertical="center"/>
    </x:xf>
    <x:xf numFmtId="204" fontId="8" fillId="8" borderId="0" xfId="0" applyNumberFormat="1" applyFont="1" applyFill="1" applyBorder="1" applyAlignment="1">
      <x:alignment horizontal="center" vertical="center"/>
    </x:xf>
    <x:xf numFmtId="204" fontId="8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0" fontId="7" fillId="9" borderId="0" xfId="0" applyNumberFormat="1" applyFont="1" applyFill="1" applyBorder="1" applyAlignment="1">
      <x:alignment horizontal="center"/>
    </x:xf>
    <x:xf numFmtId="0" fontId="7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7" fillId="9" borderId="1" xfId="0" applyNumberFormat="1" applyFont="1" applyFill="1" applyBorder="1"/>
    <x:xf numFmtId="0" fontId="7" fillId="9" borderId="1" xfId="0" applyNumberFormat="1" applyFont="1" applyFill="1" applyBorder="1" applyAlignment="1">
      <x:alignment horizontal="center"/>
    </x:xf>
    <x:xf numFmtId="0" fontId="7" fillId="9" borderId="1" xfId="0" applyNumberFormat="1" applyFont="1" applyFill="1" applyBorder="1" applyAlignment="1">
      <x:alignment horizontal="center" vertical="center"/>
    </x:xf>
    <x:xf numFmtId="0" fontId="8" fillId="9" borderId="0" xfId="0" applyNumberFormat="1" applyFont="1" applyFill="1" applyBorder="1" applyAlignment="1">
      <x:alignment horizontal="center" vertical="center"/>
    </x:xf>
    <x:xf numFmtId="0" fontId="8" fillId="9" borderId="1" xfId="0" applyNumberFormat="1" applyFont="1" applyFill="1" applyBorder="1" applyAlignment="1">
      <x:alignment horizontal="center" vertical="center"/>
    </x:xf>
    <x:xf numFmtId="203" fontId="8" fillId="9" borderId="0" xfId="0" applyNumberFormat="1" applyFont="1" applyFill="1" applyBorder="1" applyAlignment="1">
      <x:alignment horizontal="center" vertical="center"/>
    </x:xf>
    <x:xf numFmtId="203" fontId="8" fillId="9" borderId="1" xfId="0" applyNumberFormat="1" applyFont="1" applyFill="1" applyBorder="1" applyAlignment="1">
      <x:alignment horizontal="center" vertical="center"/>
    </x:xf>
    <x:xf numFmtId="0" fontId="9" fillId="2" borderId="0" xfId="0" applyNumberFormat="1" applyFont="1" applyFill="1" applyBorder="1"/>
    <x:xf numFmtId="0" fontId="9" fillId="2" borderId="0" xfId="0" applyNumberFormat="1" applyFont="1" applyFill="1" applyBorder="1" applyAlignment="1">
      <x:alignment horizontal="center"/>
    </x:xf>
    <x:xf numFmtId="0" fontId="9" fillId="2" borderId="1" xfId="0" applyNumberFormat="1" applyFont="1" applyFill="1" applyBorder="1"/>
    <x:xf numFmtId="0" fontId="9" fillId="2" borderId="1" xfId="0" applyNumberFormat="1" applyFont="1" applyFill="1" applyBorder="1" applyAlignment="1">
      <x:alignment horizontal="center"/>
    </x:xf>
    <x:xf numFmtId="0" fontId="1" fillId="5" borderId="0" xfId="0" applyNumberFormat="1" applyFont="1" applyFill="1" applyBorder="1" applyAlignment="1">
      <x:alignment wrapText="1"/>
    </x:xf>
    <x:xf numFmtId="0" fontId="1" fillId="5" borderId="0" xfId="0" applyNumberFormat="1" applyFont="1" applyFill="1" applyBorder="1" applyAlignment="1">
      <x:alignment horizontal="center" wrapText="1"/>
    </x:xf>
    <x:xf numFmtId="0" fontId="1" fillId="5" borderId="1" xfId="0" applyNumberFormat="1" applyFont="1" applyFill="1" applyBorder="1" applyAlignment="1">
      <x:alignment wrapText="1"/>
    </x:xf>
    <x:xf numFmtId="0" fontId="1" fillId="5" borderId="1" xfId="0" applyNumberFormat="1" applyFont="1" applyFill="1" applyBorder="1" applyAlignment="1">
      <x:alignment horizontal="center" wrapText="1"/>
    </x:xf>
    <x:xf numFmtId="0" fontId="10" fillId="0" borderId="0" xfId="0" applyNumberFormat="1" applyFont="1" applyFill="1" applyBorder="1"/>
    <x:xf numFmtId="0" fontId="10" fillId="0" borderId="0" xfId="0" applyNumberFormat="1" applyFont="1" applyFill="1" applyBorder="1" applyAlignment="1">
      <x:alignment wrapText="1"/>
    </x:xf>
    <x:xf numFmtId="0" fontId="10" fillId="0" borderId="0" xfId="0" applyNumberFormat="1" applyFont="1" applyFill="1" applyBorder="1" applyAlignment="1">
      <x:alignment vertical="center" wrapText="1"/>
    </x:xf>
    <x:xf numFmtId="0" fontId="10" fillId="0" borderId="1" xfId="0" applyNumberFormat="1" applyFont="1" applyFill="1" applyBorder="1"/>
    <x:xf numFmtId="0" fontId="10" fillId="0" borderId="1" xfId="0" applyNumberFormat="1" applyFont="1" applyFill="1" applyBorder="1" applyAlignment="1">
      <x:alignment wrapText="1"/>
    </x:xf>
    <x:xf numFmtId="0" fontId="10" fillId="0" borderId="1" xfId="0" applyNumberFormat="1" applyFont="1" applyFill="1" applyBorder="1" applyAlignment="1">
      <x:alignment vertical="center" wrapText="1"/>
    </x:xf>
    <x:xf numFmtId="201" fontId="10" fillId="0" borderId="0" xfId="0" applyNumberFormat="1" applyFont="1" applyFill="1" applyBorder="1" applyAlignment="1">
      <x:alignment vertical="center" wrapText="1"/>
    </x:xf>
    <x:xf numFmtId="201" fontId="10" fillId="0" borderId="1" xfId="0" applyNumberFormat="1" applyFont="1" applyFill="1" applyBorder="1" applyAlignment="1">
      <x:alignment vertical="center" wrapText="1"/>
    </x:xf>
    <x:xf numFmtId="202" fontId="10" fillId="0" borderId="0" xfId="0" applyNumberFormat="1" applyFont="1" applyFill="1" applyBorder="1" applyAlignment="1">
      <x:alignment vertical="center" wrapText="1"/>
    </x:xf>
    <x:xf numFmtId="202" fontId="10" fillId="0" borderId="1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16"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  <x:dxf>
      <x:font>
        <x:b/>
        <x:color rgb="FF1D55B8"/>
      </x:font>
      <x:fill>
        <x:patternFill patternType="solid">
          <x:bgColor rgb="FFE5EEFF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ill>
        <x:patternFill patternType="solid">
          <x:bgColor rgb="FF1FA774"/>
        </x:patternFill>
      </x:fill>
    </x:dxf>
    <x:dxf>
      <x:fill>
        <x:patternFill patternType="solid">
          <x:bgColor rgb="FFF29B38"/>
        </x:patternFill>
      </x:fill>
    </x:dxf>
    <x:dxf>
      <x:fill>
        <x:patternFill patternType="solid">
          <x:bgColor rgb="FFE45B64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188ff7477454b51" /><Relationship Type="http://schemas.openxmlformats.org/officeDocument/2006/relationships/theme" Target="/xl/theme/theme1.xml" Id="R303a3553a5794b18" /><Relationship Type="http://schemas.openxmlformats.org/officeDocument/2006/relationships/sharedStrings" Target="/xl/sharedStrings.xml" Id="R022665b289d44efd" /><Relationship Type="http://schemas.openxmlformats.org/officeDocument/2006/relationships/worksheet" Target="/xl/worksheets/sheet1.xml" Id="Rba6d125fe6584841" /><Relationship Type="http://schemas.openxmlformats.org/officeDocument/2006/relationships/worksheet" Target="/xl/worksheets/sheet2.xml" Id="Rc58df8c2a5ed4317" /><Relationship Type="http://schemas.openxmlformats.org/officeDocument/2006/relationships/worksheet" Target="/xl/worksheets/sheet3.xml" Id="R65f8ad90e62b49cd" /><Relationship Type="http://schemas.openxmlformats.org/officeDocument/2006/relationships/worksheet" Target="/xl/worksheets/sheet4.xml" Id="R22634cca90c144c3" /><Relationship Type="http://schemas.openxmlformats.org/officeDocument/2006/relationships/worksheet" Target="/xl/worksheets/sheet5.xml" Id="R4ae7ae4b6ded4f2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76226332d8a4a99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Santé du portefeuille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'PMO Executive Dashboard'!$P$3:$P$5</c:f>
              <c:strCache>
                <c:ptCount val="0"/>
              </c:strCache>
            </c:strRef>
          </c:cat>
          <c:val>
            <c:numRef>
              <c:f>'PMO Executive Dashboard'!$Q$3:$Q$5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9</xdr:row>
      <xdr:rowOff>0</xdr:rowOff>
    </xdr:from>
    <xdr:to>
      <xdr:col>14</xdr:col>
      <xdr:colOff>0</xdr:colOff>
      <xdr:row>19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76226332d8a4a9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0aa631c6c7b04da0" /></Relationships>
</file>

<file path=xl/worksheets/sheet1.xml><?xml version="1.0" encoding="utf-8"?>
<x:worksheet xmlns:x="http://schemas.openxmlformats.org/spreadsheetml/2006/main">
  <x:sheetFormatPr defaultRowHeight="15"/>
  <x:cols>
    <x:col min="1" max="1" width="29" hidden="0" customWidth="1"/>
    <x:col min="2" max="2" width="12" hidden="0" customWidth="1"/>
    <x:col min="3" max="3" width="11" hidden="0" customWidth="1"/>
    <x:col min="4" max="4" width="11" hidden="0" customWidth="1"/>
    <x:col min="5" max="5" width="14" hidden="0" customWidth="1"/>
    <x:col min="6" max="6" width="13" hidden="0" customWidth="1"/>
    <x:col min="7" max="7" width="16" hidden="0" customWidth="1"/>
    <x:col min="8" max="8" width="18" hidden="0" customWidth="1"/>
    <x:col min="9" max="9" width="11" hidden="0" customWidth="1"/>
    <x:col min="10" max="10" width="11" hidden="0" customWidth="1"/>
    <x:col min="11" max="11" width="11" hidden="0" customWidth="1"/>
    <x:col min="12" max="12" width="11" hidden="0" customWidth="1"/>
    <x:col min="13" max="13" width="11" hidden="0" customWidth="1"/>
    <x:col min="14" max="14" width="11" hidden="0" customWidth="1"/>
  </x:cols>
  <x:sheetData>
    <x:row r="1">
      <x:c r="A1" s="60" t="str">
        <x:v>PMO EXECUTIVE DASHBOARD</x:v>
      </x:c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</x:row>
    <x:row r="2">
      <x:c r="A2" s="60"/>
      <x:c r="B2" s="60"/>
      <x:c r="C2" s="60"/>
      <x:c r="D2" s="60"/>
      <x:c r="E2" s="60"/>
      <x:c r="F2" s="60"/>
      <x:c r="G2" s="60"/>
      <x:c r="H2" s="60"/>
      <x:c r="I2" s="60"/>
      <x:c r="J2" s="60"/>
      <x:c r="K2" s="60"/>
      <x:c r="L2" s="60"/>
      <x:c r="M2" s="60"/>
      <x:c r="N2" s="60"/>
      <x:c r="P2" t="str">
        <x:v>Santé</x:v>
      </x:c>
      <x:c r="Q2" t="str">
        <x:v>Nombre</x:v>
      </x:c>
    </x:row>
    <x:row r="3">
      <x:c r="A3" s="65" t="str">
        <x:v>Vue décisionnelle du portefeuille : valeur stratégique, budgets, risques, bénéfices et arbitrages.</x:v>
      </x:c>
      <x:c r="B3" s="65"/>
      <x:c r="C3" s="65"/>
      <x:c r="D3" s="65"/>
      <x:c r="E3" s="65"/>
      <x:c r="F3" s="65"/>
      <x:c r="G3" s="65"/>
      <x:c r="H3" s="65"/>
      <x:c r="I3" s="65"/>
      <x:c r="J3" s="65"/>
      <x:c r="K3" s="65"/>
      <x:c r="L3" s="65"/>
      <x:c r="M3" s="65"/>
      <x:c r="N3" s="65"/>
      <x:c r="P3" t="str">
        <x:v>Vert</x:v>
      </x:c>
      <x:c r="Q3" t="n">
        <x:f>COUNTIF('Portfolio Projets'!$N$6:$N$100,P3)</x:f>
        <x:v>6</x:v>
      </x:c>
    </x:row>
    <x:row r="4">
      <x:c r="P4" t="str">
        <x:v>Orange</x:v>
      </x:c>
      <x:c r="Q4" t="n">
        <x:f>COUNTIF('Portfolio Projets'!$N$6:$N$100,P4)</x:f>
        <x:v>5</x:v>
      </x:c>
    </x:row>
    <x:row r="5">
      <x:c r="A5" s="70" t="str">
        <x:v>PROJETS ACTIFS</x:v>
      </x:c>
      <x:c r="B5" s="70"/>
      <x:c r="C5" s="70"/>
      <x:c r="D5" s="81" t="str">
        <x:v>BUDGET TOTAL</x:v>
      </x:c>
      <x:c r="E5" s="81"/>
      <x:c r="F5" s="81"/>
      <x:c r="G5" s="93" t="str">
        <x:v>BUDGET CONSOMMÉ</x:v>
      </x:c>
      <x:c r="H5" s="93"/>
      <x:c r="I5" s="93"/>
      <x:c r="J5" s="105" t="str">
        <x:v>PROJETS ROUGES</x:v>
      </x:c>
      <x:c r="K5" s="105"/>
      <x:c r="L5" s="105"/>
      <x:c r="M5" s="117" t="str">
        <x:v>VALEUR MOYENNE</x:v>
      </x:c>
      <x:c r="N5" s="117"/>
      <x:c r="P5" t="str">
        <x:v>Rouge</x:v>
      </x:c>
      <x:c r="Q5" t="n">
        <x:f>COUNTIF('Portfolio Projets'!$N$6:$N$100,P5)</x:f>
        <x:v>1</x:v>
      </x:c>
    </x:row>
    <x:row r="6">
      <x:c r="A6" s="76" t="n">
        <x:f>COUNTIFS('Portfolio Projets'!$B$6:$B$100,"&lt;&gt;",'Portfolio Projets'!$M$6:$M$100,"&lt;&gt;Terminé")</x:f>
        <x:v>11</x:v>
      </x:c>
      <x:c r="B6" s="76"/>
      <x:c r="C6" s="76"/>
      <x:c r="D6" s="88" t="n">
        <x:f>SUM('Portfolio Projets'!$J$6:$J$100)</x:f>
        <x:v>4595000</x:v>
      </x:c>
      <x:c r="E6" s="88"/>
      <x:c r="F6" s="88"/>
      <x:c r="G6" s="100" t="n">
        <x:f>SUM('Portfolio Projets'!$K$6:$K$100)</x:f>
        <x:v>1799000</x:v>
      </x:c>
      <x:c r="H6" s="100"/>
      <x:c r="I6" s="100"/>
      <x:c r="J6" s="112" t="n">
        <x:f>COUNTIF('Portfolio Projets'!$N$6:$N$100,"Rouge")</x:f>
        <x:v>1</x:v>
      </x:c>
      <x:c r="K6" s="112"/>
      <x:c r="L6" s="112"/>
      <x:c r="M6" s="124" t="n">
        <x:f>IFERROR(AVERAGE('Portfolio Projets'!$O$6:$O$100),0)</x:f>
        <x:v>8.416666666666666</x:v>
      </x:c>
      <x:c r="N6" s="124"/>
    </x:row>
    <x:row r="7">
      <x:c r="A7" s="76"/>
      <x:c r="B7" s="76"/>
      <x:c r="C7" s="76"/>
      <x:c r="D7" s="88"/>
      <x:c r="E7" s="88"/>
      <x:c r="F7" s="88"/>
      <x:c r="G7" s="100"/>
      <x:c r="H7" s="100"/>
      <x:c r="I7" s="100"/>
      <x:c r="J7" s="112"/>
      <x:c r="K7" s="112"/>
      <x:c r="L7" s="112"/>
      <x:c r="M7" s="124"/>
      <x:c r="N7" s="124"/>
    </x:row>
    <x:row r="8">
      <x:c r="A8" s="76"/>
      <x:c r="B8" s="76"/>
      <x:c r="C8" s="76"/>
      <x:c r="D8" s="88"/>
      <x:c r="E8" s="88"/>
      <x:c r="F8" s="88"/>
      <x:c r="G8" s="100"/>
      <x:c r="H8" s="100"/>
      <x:c r="I8" s="100"/>
      <x:c r="J8" s="112"/>
      <x:c r="K8" s="112"/>
      <x:c r="L8" s="112"/>
      <x:c r="M8" s="124"/>
      <x:c r="N8" s="124"/>
    </x:row>
    <x:row r="10">
      <x:c r="A10" s="127" t="str">
        <x:v>ARBITRAGES PRIORITAIRES</x:v>
      </x:c>
      <x:c r="B10" s="127"/>
      <x:c r="C10" s="127"/>
      <x:c r="D10" s="127"/>
      <x:c r="E10" s="127"/>
      <x:c r="F10" s="127"/>
      <x:c r="G10" s="127"/>
      <x:c r="H10" s="127"/>
    </x:row>
    <x:row r="11" ht="36" customHeight="1">
      <x:c r="A11" s="131" t="str">
        <x:v>Projet</x:v>
      </x:c>
      <x:c r="B11" s="131" t="str">
        <x:v>Santé</x:v>
      </x:c>
      <x:c r="C11" s="131" t="str">
        <x:v>Valeur</x:v>
      </x:c>
      <x:c r="D11" s="131" t="str">
        <x:v>Risque</x:v>
      </x:c>
      <x:c r="E11" s="131" t="str">
        <x:v>Budget</x:v>
      </x:c>
      <x:c r="F11" s="131" t="str">
        <x:v>Avancement</x:v>
      </x:c>
      <x:c r="G11" s="131" t="str">
        <x:v>Décision PMO</x:v>
      </x:c>
      <x:c r="H11" s="131" t="str">
        <x:v>Signal</x:v>
      </x:c>
    </x:row>
    <x:row r="12" ht="32" customHeight="1">
      <x:c r="A12" s="136" t="str">
        <x:f>'Portfolio Projets'!B6</x:f>
        <x:v>ERP Finance &amp; Achats</x:v>
      </x:c>
      <x:c r="B12" s="136" t="str">
        <x:f>'Portfolio Projets'!N6</x:f>
        <x:v>Orange</x:v>
      </x:c>
      <x:c r="C12" s="136" t="n">
        <x:f>'Portfolio Projets'!O6</x:f>
        <x:v>9</x:v>
      </x:c>
      <x:c r="D12" s="136" t="n">
        <x:f>'Portfolio Projets'!P6</x:f>
        <x:v>7</x:v>
      </x:c>
      <x:c r="E12" s="140" t="n">
        <x:f>'Portfolio Projets'!J6</x:f>
        <x:v>420000</x:v>
      </x:c>
      <x:c r="F12" s="142" t="n">
        <x:f>'Portfolio Projets'!L6</x:f>
        <x:v>0.68</x:v>
      </x:c>
      <x:c r="G12" s="136" t="str">
        <x:f>'Portfolio Projets'!T6</x:f>
        <x:v>Accélérer</x:v>
      </x:c>
      <x:c r="H12" s="136" t="str">
        <x:f>IF(B12="Rouge","Décision immédiate",IF(D12&gt;=8,"Risque majeur",IF(C12&gt;=9,"Projet stratégique","Suivi courant")))</x:f>
        <x:v>Projet stratégique</x:v>
      </x:c>
    </x:row>
    <x:row r="13" ht="32" customHeight="1">
      <x:c r="A13" s="136" t="str">
        <x:f>'Portfolio Projets'!B7</x:f>
        <x:v>CRM commercial 360</x:v>
      </x:c>
      <x:c r="B13" s="136" t="str">
        <x:f>'Portfolio Projets'!N7</x:f>
        <x:v>Vert</x:v>
      </x:c>
      <x:c r="C13" s="136" t="n">
        <x:f>'Portfolio Projets'!O7</x:f>
        <x:v>8</x:v>
      </x:c>
      <x:c r="D13" s="136" t="n">
        <x:f>'Portfolio Projets'!P7</x:f>
        <x:v>4</x:v>
      </x:c>
      <x:c r="E13" s="140" t="n">
        <x:f>'Portfolio Projets'!J7</x:f>
        <x:v>260000</x:v>
      </x:c>
      <x:c r="F13" s="142" t="n">
        <x:f>'Portfolio Projets'!L7</x:f>
        <x:v>0.86</x:v>
      </x:c>
      <x:c r="G13" s="136" t="str">
        <x:f>'Portfolio Projets'!T7</x:f>
        <x:v>Poursuivre</x:v>
      </x:c>
      <x:c r="H13" s="136" t="str">
        <x:f>IF(B13="Rouge","Décision immédiate",IF(D13&gt;=8,"Risque majeur",IF(C13&gt;=9,"Projet stratégique","Suivi courant")))</x:f>
        <x:v>Suivi courant</x:v>
      </x:c>
    </x:row>
    <x:row r="14" ht="32" customHeight="1">
      <x:c r="A14" s="136" t="str">
        <x:f>'Portfolio Projets'!B8</x:f>
        <x:v>Usine connectée</x:v>
      </x:c>
      <x:c r="B14" s="136" t="str">
        <x:f>'Portfolio Projets'!N8</x:f>
        <x:v>Orange</x:v>
      </x:c>
      <x:c r="C14" s="136" t="n">
        <x:f>'Portfolio Projets'!O8</x:f>
        <x:v>10</x:v>
      </x:c>
      <x:c r="D14" s="136" t="n">
        <x:f>'Portfolio Projets'!P8</x:f>
        <x:v>8</x:v>
      </x:c>
      <x:c r="E14" s="140" t="n">
        <x:f>'Portfolio Projets'!J8</x:f>
        <x:v>780000</x:v>
      </x:c>
      <x:c r="F14" s="142" t="n">
        <x:f>'Portfolio Projets'!L8</x:f>
        <x:v>0.32</x:v>
      </x:c>
      <x:c r="G14" s="136" t="str">
        <x:f>'Portfolio Projets'!T8</x:f>
        <x:v>Arbitrer</x:v>
      </x:c>
      <x:c r="H14" s="136" t="str">
        <x:f>IF(B14="Rouge","Décision immédiate",IF(D14&gt;=8,"Risque majeur",IF(C14&gt;=9,"Projet stratégique","Suivi courant")))</x:f>
        <x:v>Risque majeur</x:v>
      </x:c>
    </x:row>
    <x:row r="15" ht="32" customHeight="1">
      <x:c r="A15" s="136" t="str">
        <x:f>'Portfolio Projets'!B9</x:f>
        <x:v>Portail RH self-service</x:v>
      </x:c>
      <x:c r="B15" s="136" t="str">
        <x:f>'Portfolio Projets'!N9</x:f>
        <x:v>Vert</x:v>
      </x:c>
      <x:c r="C15" s="136" t="n">
        <x:f>'Portfolio Projets'!O9</x:f>
        <x:v>7</x:v>
      </x:c>
      <x:c r="D15" s="136" t="n">
        <x:f>'Portfolio Projets'!P9</x:f>
        <x:v>3</x:v>
      </x:c>
      <x:c r="E15" s="140" t="n">
        <x:f>'Portfolio Projets'!J9</x:f>
        <x:v>145000</x:v>
      </x:c>
      <x:c r="F15" s="142" t="n">
        <x:f>'Portfolio Projets'!L9</x:f>
        <x:v>0.91</x:v>
      </x:c>
      <x:c r="G15" s="136" t="str">
        <x:f>'Portfolio Projets'!T9</x:f>
        <x:v>Clôturer</x:v>
      </x:c>
      <x:c r="H15" s="136" t="str">
        <x:f>IF(B15="Rouge","Décision immédiate",IF(D15&gt;=8,"Risque majeur",IF(C15&gt;=9,"Projet stratégique","Suivi courant")))</x:f>
        <x:v>Suivi courant</x:v>
      </x:c>
    </x:row>
    <x:row r="16" ht="32" customHeight="1">
      <x:c r="A16" s="136" t="str">
        <x:f>'Portfolio Projets'!B10</x:f>
        <x:v>Programme cybersécurité</x:v>
      </x:c>
      <x:c r="B16" s="136" t="str">
        <x:f>'Portfolio Projets'!N10</x:f>
        <x:v>Rouge</x:v>
      </x:c>
      <x:c r="C16" s="136" t="n">
        <x:f>'Portfolio Projets'!O10</x:f>
        <x:v>10</x:v>
      </x:c>
      <x:c r="D16" s="136" t="n">
        <x:f>'Portfolio Projets'!P10</x:f>
        <x:v>9</x:v>
      </x:c>
      <x:c r="E16" s="140" t="n">
        <x:f>'Portfolio Projets'!J10</x:f>
        <x:v>510000</x:v>
      </x:c>
      <x:c r="F16" s="142" t="n">
        <x:f>'Portfolio Projets'!L10</x:f>
        <x:v>0.62</x:v>
      </x:c>
      <x:c r="G16" s="136" t="str">
        <x:f>'Portfolio Projets'!T10</x:f>
        <x:v>Accélérer</x:v>
      </x:c>
      <x:c r="H16" s="136" t="str">
        <x:f>IF(B16="Rouge","Décision immédiate",IF(D16&gt;=8,"Risque majeur",IF(C16&gt;=9,"Projet stratégique","Suivi courant")))</x:f>
        <x:v>Décision immédiate</x:v>
      </x:c>
    </x:row>
    <x:row r="17" ht="32" customHeight="1">
      <x:c r="A17" s="136" t="str">
        <x:f>'Portfolio Projets'!B11</x:f>
        <x:v>Plateforme Data &amp; BI</x:v>
      </x:c>
      <x:c r="B17" s="136" t="str">
        <x:f>'Portfolio Projets'!N11</x:f>
        <x:v>Orange</x:v>
      </x:c>
      <x:c r="C17" s="136" t="n">
        <x:f>'Portfolio Projets'!O11</x:f>
        <x:v>9</x:v>
      </x:c>
      <x:c r="D17" s="136" t="n">
        <x:f>'Portfolio Projets'!P11</x:f>
        <x:v>6</x:v>
      </x:c>
      <x:c r="E17" s="140" t="n">
        <x:f>'Portfolio Projets'!J11</x:f>
        <x:v>360000</x:v>
      </x:c>
      <x:c r="F17" s="142" t="n">
        <x:f>'Portfolio Projets'!L11</x:f>
        <x:v>0.27</x:v>
      </x:c>
      <x:c r="G17" s="136" t="str">
        <x:f>'Portfolio Projets'!T11</x:f>
        <x:v>Poursuivre</x:v>
      </x:c>
      <x:c r="H17" s="136" t="str">
        <x:f>IF(B17="Rouge","Décision immédiate",IF(D17&gt;=8,"Risque majeur",IF(C17&gt;=9,"Projet stratégique","Suivi courant")))</x:f>
        <x:v>Projet stratégique</x:v>
      </x:c>
    </x:row>
    <x:row r="18" ht="32" customHeight="1">
      <x:c r="A18" s="136" t="str">
        <x:f>'Portfolio Projets'!B12</x:f>
        <x:v>Plan de réduction des coûts</x:v>
      </x:c>
      <x:c r="B18" s="136" t="str">
        <x:f>'Portfolio Projets'!N12</x:f>
        <x:v>Vert</x:v>
      </x:c>
      <x:c r="C18" s="136" t="n">
        <x:f>'Portfolio Projets'!O12</x:f>
        <x:v>8</x:v>
      </x:c>
      <x:c r="D18" s="136" t="n">
        <x:f>'Portfolio Projets'!P12</x:f>
        <x:v>5</x:v>
      </x:c>
      <x:c r="E18" s="140" t="n">
        <x:f>'Portfolio Projets'!J12</x:f>
        <x:v>90000</x:v>
      </x:c>
      <x:c r="F18" s="142" t="n">
        <x:f>'Portfolio Projets'!L12</x:f>
        <x:v>0.71</x:v>
      </x:c>
      <x:c r="G18" s="136" t="str">
        <x:f>'Portfolio Projets'!T12</x:f>
        <x:v>Poursuivre</x:v>
      </x:c>
      <x:c r="H18" s="136" t="str">
        <x:f>IF(B18="Rouge","Décision immédiate",IF(D18&gt;=8,"Risque majeur",IF(C18&gt;=9,"Projet stratégique","Suivi courant")))</x:f>
        <x:v>Suivi courant</x:v>
      </x:c>
    </x:row>
    <x:row r="19" ht="32" customHeight="1">
      <x:c r="A19" s="136" t="str">
        <x:f>'Portfolio Projets'!B13</x:f>
        <x:v>Roadmap RSE 2030</x:v>
      </x:c>
      <x:c r="B19" s="136" t="str">
        <x:f>'Portfolio Projets'!N13</x:f>
        <x:v>Vert</x:v>
      </x:c>
      <x:c r="C19" s="136" t="n">
        <x:f>'Portfolio Projets'!O13</x:f>
        <x:v>8</x:v>
      </x:c>
      <x:c r="D19" s="136" t="n">
        <x:f>'Portfolio Projets'!P13</x:f>
        <x:v>4</x:v>
      </x:c>
      <x:c r="E19" s="140" t="n">
        <x:f>'Portfolio Projets'!J13</x:f>
        <x:v>220000</x:v>
      </x:c>
      <x:c r="F19" s="142" t="n">
        <x:f>'Portfolio Projets'!L13</x:f>
        <x:v>0.18</x:v>
      </x:c>
      <x:c r="G19" s="136" t="str">
        <x:f>'Portfolio Projets'!T13</x:f>
        <x:v>Poursuivre</x:v>
      </x:c>
      <x:c r="H19" s="136" t="str">
        <x:f>IF(B19="Rouge","Décision immédiate",IF(D19&gt;=8,"Risque majeur",IF(C19&gt;=9,"Projet stratégique","Suivi courant")))</x:f>
        <x:v>Suivi courant</x:v>
      </x:c>
    </x:row>
    <x:row r="22">
      <x:c r="A22" s="127" t="str">
        <x:v>VALEUR, BÉNÉFICES ET CAPACITÉ</x:v>
      </x:c>
      <x:c r="B22" s="127"/>
      <x:c r="C22" s="127"/>
      <x:c r="D22" s="127"/>
      <x:c r="E22" s="127"/>
      <x:c r="F22" s="127"/>
      <x:c r="G22" s="127"/>
      <x:c r="H22" s="127"/>
      <x:c r="I22" s="127"/>
      <x:c r="J22" s="127"/>
      <x:c r="K22" s="127"/>
      <x:c r="L22" s="127"/>
      <x:c r="M22" s="127"/>
      <x:c r="N22" s="127"/>
    </x:row>
    <x:row r="23" ht="36" customHeight="1">
      <x:c r="A23" s="131" t="str">
        <x:v>Indicateur</x:v>
      </x:c>
      <x:c r="B23" s="131" t="str">
        <x:v>Valeur</x:v>
      </x:c>
      <x:c r="C23" s="131" t="str">
        <x:v>Référence</x:v>
      </x:c>
      <x:c r="D23" s="131" t="str">
        <x:v>Écart</x:v>
      </x:c>
      <x:c r="E23" s="131" t="str">
        <x:v>Signal</x:v>
      </x:c>
      <x:c r="F23" s="131" t="str">
        <x:v>Décision</x:v>
      </x:c>
      <x:c r="G23" s="131" t="str">
        <x:v>Commentaire</x:v>
      </x:c>
    </x:row>
    <x:row r="24" ht="32" customHeight="1">
      <x:c r="A24" s="32" t="str">
        <x:v>Bénéfices réalisés</x:v>
      </x:c>
      <x:c r="B24" s="40" t="n">
        <x:f>AVERAGE('Portfolio Projets'!$R$6:$R$100)</x:f>
        <x:v>0.11916666666666668</x:v>
      </x:c>
      <x:c r="C24" s="40" t="n">
        <x:v>0.15</x:v>
      </x:c>
      <x:c r="D24" s="40" t="n">
        <x:f>B24-C24</x:f>
        <x:v>-0.03083333333333331</x:v>
      </x:c>
      <x:c r="E24" s="32" t="str">
        <x:f>IF(B24&gt;=C24,"Favorable","À renforcer")</x:f>
        <x:v>À renforcer</x:v>
      </x:c>
      <x:c r="F24" s="32" t="str">
        <x:v>Accélérer les bénéfices</x:v>
      </x:c>
      <x:c r="G24" s="32" t="str">
        <x:v>Part des bénéfices déjà matérialisés</x:v>
      </x:c>
    </x:row>
    <x:row r="25" ht="32" customHeight="1">
      <x:c r="A25" s="32" t="str">
        <x:v>ROI moyen prévu</x:v>
      </x:c>
      <x:c r="B25" s="40" t="n">
        <x:f>AVERAGE('Portfolio Projets'!$Q$6:$Q$100)</x:f>
        <x:v>0.23</x:v>
      </x:c>
      <x:c r="C25" s="40" t="n">
        <x:v>0.2</x:v>
      </x:c>
      <x:c r="D25" s="40" t="n">
        <x:f>B25-C25</x:f>
        <x:v>0.03</x:v>
      </x:c>
      <x:c r="E25" s="32" t="str">
        <x:f>IF(B25&gt;=C25,"Favorable","À renforcer")</x:f>
        <x:v>Favorable</x:v>
      </x:c>
      <x:c r="F25" s="32" t="str">
        <x:v>Prioriser les ROI élevés</x:v>
      </x:c>
      <x:c r="G25" s="32" t="str">
        <x:v>Rentabilité attendue du portefeuille</x:v>
      </x:c>
    </x:row>
    <x:row r="26" ht="32" customHeight="1">
      <x:c r="A26" s="32" t="str">
        <x:v>Capacité moyenne requise</x:v>
      </x:c>
      <x:c r="B26" s="42" t="n">
        <x:f>AVERAGE('Portfolio Projets'!$S$6:$S$100)</x:f>
        <x:v>6.583333333333333</x:v>
      </x:c>
      <x:c r="C26" s="42" t="n">
        <x:v>7</x:v>
      </x:c>
      <x:c r="D26" s="42" t="n">
        <x:f>B26-C26</x:f>
        <x:v>-0.41666666666666696</x:v>
      </x:c>
      <x:c r="E26" s="32" t="str">
        <x:f>IF(B26&gt;=C26,"Favorable","À renforcer")</x:f>
        <x:v>À renforcer</x:v>
      </x:c>
      <x:c r="F26" s="32" t="str">
        <x:v>Arbitrer la capacité</x:v>
      </x:c>
      <x:c r="G26" s="32" t="str">
        <x:v>Charge moyenne sur une échelle de 10</x:v>
      </x:c>
    </x:row>
    <x:row r="27" ht="32" customHeight="1">
      <x:c r="A27" s="32" t="str">
        <x:v>Risque moyen</x:v>
      </x:c>
      <x:c r="B27" s="42" t="n">
        <x:f>AVERAGE('Portfolio Projets'!$P$6:$P$100)</x:f>
        <x:v>5.5</x:v>
      </x:c>
      <x:c r="C27" s="42" t="n">
        <x:v>6</x:v>
      </x:c>
      <x:c r="D27" s="42" t="n">
        <x:f>B27-C27</x:f>
        <x:v>-0.5</x:v>
      </x:c>
      <x:c r="E27" s="32" t="str">
        <x:f>IF(B27&gt;=C27,"Favorable","À renforcer")</x:f>
        <x:v>À renforcer</x:v>
      </x:c>
      <x:c r="F27" s="32" t="str">
        <x:v>Réduire l’exposition</x:v>
      </x:c>
      <x:c r="G27" s="32" t="str">
        <x:v>Exposition moyenne du portefeuille</x:v>
      </x:c>
    </x:row>
  </x:sheetData>
  <x:mergeCells>
    <x:mergeCell ref="A1:N2"/>
    <x:mergeCell ref="A3:N3"/>
    <x:mergeCell ref="A5:C5"/>
    <x:mergeCell ref="A6:C8"/>
    <x:mergeCell ref="D5:F5"/>
    <x:mergeCell ref="D6:F8"/>
    <x:mergeCell ref="G5:I5"/>
    <x:mergeCell ref="G6:I8"/>
    <x:mergeCell ref="J5:L5"/>
    <x:mergeCell ref="J6:L8"/>
    <x:mergeCell ref="M5:N5"/>
    <x:mergeCell ref="M6:N8"/>
    <x:mergeCell ref="A10:H10"/>
    <x:mergeCell ref="A22:N22"/>
  </x:mergeCells>
  <x:conditionalFormatting sqref="F12:F19">
    <x:cfRule type="dataBar" priority="1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{FD657FC8-4304-7A0C-08A6-2A362663BD51}</x14:id>
        </x:ext>
      </x:extLst>
    </x:cfRule>
  </x:conditionalFormatting>
  <x:conditionalFormatting sqref="B12:B19">
    <x:cfRule type="expression" dxfId="10" priority="2">
      <x:formula>$B12="Vert"</x:formula>
    </x:cfRule>
    <x:cfRule type="expression" dxfId="11" priority="3">
      <x:formula>$B12="Orange"</x:formula>
    </x:cfRule>
    <x:cfRule type="expression" dxfId="12" priority="4">
      <x:formula>$B12="Rouge"</x:formula>
    </x:cfRule>
  </x:conditionalFormatting>
  <x:conditionalFormatting sqref="H12:H19">
    <x:cfRule type="expression" dxfId="13" priority="5">
      <x:formula>$H12="Décision immédiate"</x:formula>
    </x:cfRule>
  </x:conditionalFormatting>
  <x:conditionalFormatting sqref="E24:E27">
    <x:cfRule type="expression" dxfId="14" priority="6">
      <x:formula>$E24="Favorable"</x:formula>
    </x:cfRule>
    <x:cfRule type="expression" dxfId="15" priority="7">
      <x:formula>$E24="À renforcer"</x:formula>
    </x:cfRule>
  </x:conditionalFormatting>
  <x:pageMargins left="0.7" right="0.7" top="0.75" bottom="0.75" header="0.3" footer="0.3"/>
  <x:drawing xmlns:r="http://schemas.openxmlformats.org/officeDocument/2006/relationships" r:id="R0aa631c6c7b04da0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FD657FC8-4304-7A0C-08A6-2A362663BD51}">
            <x14:dataBar gradient="1">
              <x14:cfvo type="min"/>
              <x14:cfvo type="max"/>
              <x14:fillColor rgb="FF2F6BFF"/>
            </x14:dataBar>
          </x14:cfRule>
          <xm:sqref>F12:F19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28" hidden="0" customWidth="1"/>
    <x:col min="3" max="3" width="20" hidden="0" customWidth="1"/>
    <x:col min="4" max="4" width="20" hidden="0" customWidth="1"/>
    <x:col min="5" max="5" width="13" hidden="0" customWidth="1"/>
    <x:col min="6" max="6" width="13" hidden="0" customWidth="1"/>
    <x:col min="7" max="7" width="13" hidden="0" customWidth="1"/>
    <x:col min="8" max="8" width="12" hidden="0" customWidth="1"/>
    <x:col min="9" max="9" width="12" hidden="0" customWidth="1"/>
    <x:col min="10" max="10" width="14" hidden="0" customWidth="1"/>
    <x:col min="11" max="11" width="14" hidden="0" customWidth="1"/>
    <x:col min="12" max="12" width="12" hidden="0" customWidth="1"/>
    <x:col min="13" max="13" width="12" hidden="0" customWidth="1"/>
    <x:col min="14" max="14" width="12" hidden="0" customWidth="1"/>
    <x:col min="15" max="15" width="14" hidden="0" customWidth="1"/>
    <x:col min="16" max="16" width="14" hidden="0" customWidth="1"/>
    <x:col min="17" max="17" width="13" hidden="0" customWidth="1"/>
    <x:col min="18" max="18" width="13" hidden="0" customWidth="1"/>
    <x:col min="19" max="19" width="12" hidden="0" customWidth="1"/>
    <x:col min="20" max="20" width="14" hidden="0" customWidth="1"/>
    <x:col min="21" max="21" width="28" hidden="0" customWidth="1"/>
  </x:cols>
  <x:sheetData>
    <x:row r="1">
      <x:c r="A1" s="10" t="str">
        <x:v>PMO — PORTEFEUILLE EXÉCUTIF DES PROJETS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  <x:c r="O1" s="10"/>
      <x:c r="P1" s="10"/>
      <x:c r="Q1" s="10"/>
      <x:c r="R1" s="10"/>
      <x:c r="S1" s="10"/>
      <x:c r="T1" s="10"/>
      <x:c r="U1" s="10"/>
    </x:row>
    <x:row r="2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  <x:c r="M2" s="10"/>
      <x:c r="N2" s="10"/>
      <x:c r="O2" s="10"/>
      <x:c r="P2" s="10"/>
      <x:c r="Q2" s="10"/>
      <x:c r="R2" s="10"/>
      <x:c r="S2" s="10"/>
      <x:c r="T2" s="10"/>
      <x:c r="U2" s="10"/>
    </x:row>
    <x:row r="3">
      <x:c r="A3" s="16" t="str">
        <x:v>Registre consolidé des projets : stratégie, budgets, valeur, risques, dépendances et décisions de gouvernance.</x:v>
      </x:c>
      <x:c r="B3" s="16"/>
      <x:c r="C3" s="16"/>
      <x:c r="D3" s="16"/>
      <x:c r="E3" s="16"/>
      <x:c r="F3" s="16"/>
      <x:c r="G3" s="16"/>
      <x:c r="H3" s="16"/>
      <x:c r="I3" s="16"/>
      <x:c r="J3" s="16"/>
      <x:c r="K3" s="16"/>
      <x:c r="L3" s="16"/>
      <x:c r="M3" s="16"/>
      <x:c r="N3" s="16"/>
      <x:c r="O3" s="16"/>
      <x:c r="P3" s="16"/>
      <x:c r="Q3" s="16"/>
      <x:c r="R3" s="16"/>
      <x:c r="S3" s="16"/>
      <x:c r="T3" s="16"/>
      <x:c r="U3" s="16"/>
    </x:row>
    <x:row r="5" ht="40" customHeight="1">
      <x:c r="A5" s="24" t="str">
        <x:v>ID</x:v>
      </x:c>
      <x:c r="B5" s="24" t="str">
        <x:v>Projet</x:v>
      </x:c>
      <x:c r="C5" s="24" t="str">
        <x:v>Sponsor</x:v>
      </x:c>
      <x:c r="D5" s="24" t="str">
        <x:v>Chef de projet</x:v>
      </x:c>
      <x:c r="E5" s="24" t="str">
        <x:v>Type</x:v>
      </x:c>
      <x:c r="F5" s="24" t="str">
        <x:v>Phase</x:v>
      </x:c>
      <x:c r="G5" s="24" t="str">
        <x:v>Priorité</x:v>
      </x:c>
      <x:c r="H5" s="24" t="str">
        <x:v>Début</x:v>
      </x:c>
      <x:c r="I5" s="24" t="str">
        <x:v>Fin</x:v>
      </x:c>
      <x:c r="J5" s="24" t="str">
        <x:v>Budget</x:v>
      </x:c>
      <x:c r="K5" s="24" t="str">
        <x:v>Dépensé</x:v>
      </x:c>
      <x:c r="L5" s="24" t="str">
        <x:v>Avancement</x:v>
      </x:c>
      <x:c r="M5" s="24" t="str">
        <x:v>Statut</x:v>
      </x:c>
      <x:c r="N5" s="24" t="str">
        <x:v>Santé</x:v>
      </x:c>
      <x:c r="O5" s="24" t="str">
        <x:v>Valeur stratégique</x:v>
      </x:c>
      <x:c r="P5" s="24" t="str">
        <x:v>Risque</x:v>
      </x:c>
      <x:c r="Q5" s="24" t="str">
        <x:v>ROI prévu</x:v>
      </x:c>
      <x:c r="R5" s="24" t="str">
        <x:v>Bénéfices réalisés</x:v>
      </x:c>
      <x:c r="S5" s="24" t="str">
        <x:v>Capacité requise</x:v>
      </x:c>
      <x:c r="T5" s="24" t="str">
        <x:v>Décision PMO</x:v>
      </x:c>
      <x:c r="U5" s="24" t="str">
        <x:v>Commentaire exécutif</x:v>
      </x:c>
    </x:row>
    <x:row r="6" ht="36" customHeight="1">
      <x:c r="A6" s="32" t="n">
        <x:v>1</x:v>
      </x:c>
      <x:c r="B6" s="32" t="str">
        <x:v>ERP Finance &amp; Achats</x:v>
      </x:c>
      <x:c r="C6" s="32" t="str">
        <x:v>DAF</x:v>
      </x:c>
      <x:c r="D6" s="32" t="str">
        <x:v>PMO Finance</x:v>
      </x:c>
      <x:c r="E6" s="32" t="str">
        <x:v>Finance</x:v>
      </x:c>
      <x:c r="F6" s="32" t="str">
        <x:v>Développement</x:v>
      </x:c>
      <x:c r="G6" s="32" t="str">
        <x:v>Critique</x:v>
      </x:c>
      <x:c r="H6" s="36" t="n">
        <x:v>46037</x:v>
      </x:c>
      <x:c r="I6" s="36" t="n">
        <x:v>46356</x:v>
      </x:c>
      <x:c r="J6" s="38" t="n">
        <x:v>420000</x:v>
      </x:c>
      <x:c r="K6" s="38" t="n">
        <x:v>285000</x:v>
      </x:c>
      <x:c r="L6" s="40" t="n">
        <x:v>0.68</x:v>
      </x:c>
      <x:c r="M6" s="32" t="str">
        <x:v>En cours</x:v>
      </x:c>
      <x:c r="N6" s="32" t="str">
        <x:v>Orange</x:v>
      </x:c>
      <x:c r="O6" s="42" t="n">
        <x:v>9</x:v>
      </x:c>
      <x:c r="P6" s="42" t="n">
        <x:v>7</x:v>
      </x:c>
      <x:c r="Q6" s="40" t="n">
        <x:v>0.24</x:v>
      </x:c>
      <x:c r="R6" s="40" t="n">
        <x:v>0.11</x:v>
      </x:c>
      <x:c r="S6" s="44" t="n">
        <x:v>8</x:v>
      </x:c>
      <x:c r="T6" s="32" t="str">
        <x:v>Accélérer</x:v>
      </x:c>
      <x:c r="U6" s="32" t="str">
        <x:v>Migration des données à sécuriser</x:v>
      </x:c>
    </x:row>
    <x:row r="7" ht="36" customHeight="1">
      <x:c r="A7" s="32" t="n">
        <x:v>2</x:v>
      </x:c>
      <x:c r="B7" s="32" t="str">
        <x:v>CRM commercial 360</x:v>
      </x:c>
      <x:c r="C7" s="32" t="str">
        <x:v>Direction commerciale</x:v>
      </x:c>
      <x:c r="D7" s="32" t="str">
        <x:v>Chef de projet CRM</x:v>
      </x:c>
      <x:c r="E7" s="32" t="str">
        <x:v>Commercial</x:v>
      </x:c>
      <x:c r="F7" s="32" t="str">
        <x:v>Déploiement</x:v>
      </x:c>
      <x:c r="G7" s="32" t="str">
        <x:v>Élevée</x:v>
      </x:c>
      <x:c r="H7" s="36" t="n">
        <x:v>46054</x:v>
      </x:c>
      <x:c r="I7" s="36" t="n">
        <x:v>46295</x:v>
      </x:c>
      <x:c r="J7" s="38" t="n">
        <x:v>260000</x:v>
      </x:c>
      <x:c r="K7" s="38" t="n">
        <x:v>230000</x:v>
      </x:c>
      <x:c r="L7" s="40" t="n">
        <x:v>0.86</x:v>
      </x:c>
      <x:c r="M7" s="32" t="str">
        <x:v>En cours</x:v>
      </x:c>
      <x:c r="N7" s="32" t="str">
        <x:v>Vert</x:v>
      </x:c>
      <x:c r="O7" s="42" t="n">
        <x:v>8</x:v>
      </x:c>
      <x:c r="P7" s="42" t="n">
        <x:v>4</x:v>
      </x:c>
      <x:c r="Q7" s="40" t="n">
        <x:v>0.31</x:v>
      </x:c>
      <x:c r="R7" s="40" t="n">
        <x:v>0.24</x:v>
      </x:c>
      <x:c r="S7" s="44" t="n">
        <x:v>6</x:v>
      </x:c>
      <x:c r="T7" s="32" t="str">
        <x:v>Poursuivre</x:v>
      </x:c>
      <x:c r="U7" s="32" t="str">
        <x:v>Déploiement régional en cours</x:v>
      </x:c>
    </x:row>
    <x:row r="8" ht="36" customHeight="1">
      <x:c r="A8" s="32" t="n">
        <x:v>3</x:v>
      </x:c>
      <x:c r="B8" s="32" t="str">
        <x:v>Usine connectée</x:v>
      </x:c>
      <x:c r="C8" s="32" t="str">
        <x:v>Direction industrielle</x:v>
      </x:c>
      <x:c r="D8" s="32" t="str">
        <x:v>Responsable Industrie 4.0</x:v>
      </x:c>
      <x:c r="E8" s="32" t="str">
        <x:v>Industrie</x:v>
      </x:c>
      <x:c r="F8" s="32" t="str">
        <x:v>Conception</x:v>
      </x:c>
      <x:c r="G8" s="32" t="str">
        <x:v>Critique</x:v>
      </x:c>
      <x:c r="H8" s="36" t="n">
        <x:v>46082</x:v>
      </x:c>
      <x:c r="I8" s="36" t="n">
        <x:v>46446</x:v>
      </x:c>
      <x:c r="J8" s="38" t="n">
        <x:v>780000</x:v>
      </x:c>
      <x:c r="K8" s="38" t="n">
        <x:v>210000</x:v>
      </x:c>
      <x:c r="L8" s="40" t="n">
        <x:v>0.32</x:v>
      </x:c>
      <x:c r="M8" s="32" t="str">
        <x:v>En cours</x:v>
      </x:c>
      <x:c r="N8" s="32" t="str">
        <x:v>Orange</x:v>
      </x:c>
      <x:c r="O8" s="42" t="n">
        <x:v>10</x:v>
      </x:c>
      <x:c r="P8" s="42" t="n">
        <x:v>8</x:v>
      </x:c>
      <x:c r="Q8" s="40" t="n">
        <x:v>0.19</x:v>
      </x:c>
      <x:c r="R8" s="40" t="n">
        <x:v>0.05</x:v>
      </x:c>
      <x:c r="S8" s="44" t="n">
        <x:v>10</x:v>
      </x:c>
      <x:c r="T8" s="32" t="str">
        <x:v>Arbitrer</x:v>
      </x:c>
      <x:c r="U8" s="32" t="str">
        <x:v>Dépendance fournisseur capteurs</x:v>
      </x:c>
    </x:row>
    <x:row r="9" ht="36" customHeight="1">
      <x:c r="A9" s="32" t="n">
        <x:v>4</x:v>
      </x:c>
      <x:c r="B9" s="32" t="str">
        <x:v>Portail RH self-service</x:v>
      </x:c>
      <x:c r="C9" s="32" t="str">
        <x:v>DRH</x:v>
      </x:c>
      <x:c r="D9" s="32" t="str">
        <x:v>HRIS Manager</x:v>
      </x:c>
      <x:c r="E9" s="32" t="str">
        <x:v>RH</x:v>
      </x:c>
      <x:c r="F9" s="32" t="str">
        <x:v>Déploiement</x:v>
      </x:c>
      <x:c r="G9" s="32" t="str">
        <x:v>Normale</x:v>
      </x:c>
      <x:c r="H9" s="36" t="n">
        <x:v>46032</x:v>
      </x:c>
      <x:c r="I9" s="36" t="n">
        <x:v>46265</x:v>
      </x:c>
      <x:c r="J9" s="38" t="n">
        <x:v>145000</x:v>
      </x:c>
      <x:c r="K9" s="38" t="n">
        <x:v>131000</x:v>
      </x:c>
      <x:c r="L9" s="40" t="n">
        <x:v>0.91</x:v>
      </x:c>
      <x:c r="M9" s="32" t="str">
        <x:v>En cours</x:v>
      </x:c>
      <x:c r="N9" s="32" t="str">
        <x:v>Vert</x:v>
      </x:c>
      <x:c r="O9" s="42" t="n">
        <x:v>7</x:v>
      </x:c>
      <x:c r="P9" s="42" t="n">
        <x:v>3</x:v>
      </x:c>
      <x:c r="Q9" s="40" t="n">
        <x:v>0.17</x:v>
      </x:c>
      <x:c r="R9" s="40" t="n">
        <x:v>0.16</x:v>
      </x:c>
      <x:c r="S9" s="44" t="n">
        <x:v>4</x:v>
      </x:c>
      <x:c r="T9" s="32" t="str">
        <x:v>Clôturer</x:v>
      </x:c>
      <x:c r="U9" s="32" t="str">
        <x:v>Formation managers à finaliser</x:v>
      </x:c>
    </x:row>
    <x:row r="10" ht="36" customHeight="1">
      <x:c r="A10" s="32" t="n">
        <x:v>5</x:v>
      </x:c>
      <x:c r="B10" s="32" t="str">
        <x:v>Programme cybersécurité</x:v>
      </x:c>
      <x:c r="C10" s="32" t="str">
        <x:v>DSI</x:v>
      </x:c>
      <x:c r="D10" s="32" t="str">
        <x:v>CISO</x:v>
      </x:c>
      <x:c r="E10" s="32" t="str">
        <x:v>IT</x:v>
      </x:c>
      <x:c r="F10" s="32" t="str">
        <x:v>Développement</x:v>
      </x:c>
      <x:c r="G10" s="32" t="str">
        <x:v>Critique</x:v>
      </x:c>
      <x:c r="H10" s="36" t="n">
        <x:v>46023</x:v>
      </x:c>
      <x:c r="I10" s="36" t="n">
        <x:v>46387</x:v>
      </x:c>
      <x:c r="J10" s="38" t="n">
        <x:v>510000</x:v>
      </x:c>
      <x:c r="K10" s="38" t="n">
        <x:v>315000</x:v>
      </x:c>
      <x:c r="L10" s="40" t="n">
        <x:v>0.62</x:v>
      </x:c>
      <x:c r="M10" s="32" t="str">
        <x:v>En cours</x:v>
      </x:c>
      <x:c r="N10" s="32" t="str">
        <x:v>Rouge</x:v>
      </x:c>
      <x:c r="O10" s="42" t="n">
        <x:v>10</x:v>
      </x:c>
      <x:c r="P10" s="42" t="n">
        <x:v>9</x:v>
      </x:c>
      <x:c r="Q10" s="40" t="n">
        <x:v>0.12</x:v>
      </x:c>
      <x:c r="R10" s="40" t="n">
        <x:v>0.03</x:v>
      </x:c>
      <x:c r="S10" s="44" t="n">
        <x:v>9</x:v>
      </x:c>
      <x:c r="T10" s="32" t="str">
        <x:v>Accélérer</x:v>
      </x:c>
      <x:c r="U10" s="32" t="str">
        <x:v>Deux chantiers critiques en retard</x:v>
      </x:c>
    </x:row>
    <x:row r="11" ht="36" customHeight="1">
      <x:c r="A11" s="32" t="n">
        <x:v>6</x:v>
      </x:c>
      <x:c r="B11" s="32" t="str">
        <x:v>Plateforme Data &amp; BI</x:v>
      </x:c>
      <x:c r="C11" s="32" t="str">
        <x:v>Direction générale</x:v>
      </x:c>
      <x:c r="D11" s="32" t="str">
        <x:v>Chief Data Officer</x:v>
      </x:c>
      <x:c r="E11" s="32" t="str">
        <x:v>Data</x:v>
      </x:c>
      <x:c r="F11" s="32" t="str">
        <x:v>Conception</x:v>
      </x:c>
      <x:c r="G11" s="32" t="str">
        <x:v>Élevée</x:v>
      </x:c>
      <x:c r="H11" s="36" t="n">
        <x:v>46113</x:v>
      </x:c>
      <x:c r="I11" s="36" t="n">
        <x:v>46418</x:v>
      </x:c>
      <x:c r="J11" s="38" t="n">
        <x:v>360000</x:v>
      </x:c>
      <x:c r="K11" s="38" t="n">
        <x:v>97000</x:v>
      </x:c>
      <x:c r="L11" s="40" t="n">
        <x:v>0.27</x:v>
      </x:c>
      <x:c r="M11" s="32" t="str">
        <x:v>En cours</x:v>
      </x:c>
      <x:c r="N11" s="32" t="str">
        <x:v>Orange</x:v>
      </x:c>
      <x:c r="O11" s="42" t="n">
        <x:v>9</x:v>
      </x:c>
      <x:c r="P11" s="42" t="n">
        <x:v>6</x:v>
      </x:c>
      <x:c r="Q11" s="40" t="n">
        <x:v>0.28</x:v>
      </x:c>
      <x:c r="R11" s="40" t="n">
        <x:v>0.02</x:v>
      </x:c>
      <x:c r="S11" s="44" t="n">
        <x:v>8</x:v>
      </x:c>
      <x:c r="T11" s="32" t="str">
        <x:v>Poursuivre</x:v>
      </x:c>
      <x:c r="U11" s="32" t="str">
        <x:v>Architecture cible validée</x:v>
      </x:c>
    </x:row>
    <x:row r="12" ht="36" customHeight="1">
      <x:c r="A12" s="32" t="n">
        <x:v>7</x:v>
      </x:c>
      <x:c r="B12" s="32" t="str">
        <x:v>Plan de réduction des coûts</x:v>
      </x:c>
      <x:c r="C12" s="32" t="str">
        <x:v>DAF</x:v>
      </x:c>
      <x:c r="D12" s="32" t="str">
        <x:v>Contrôle de gestion</x:v>
      </x:c>
      <x:c r="E12" s="32" t="str">
        <x:v>Finance</x:v>
      </x:c>
      <x:c r="F12" s="32" t="str">
        <x:v>Déploiement</x:v>
      </x:c>
      <x:c r="G12" s="32" t="str">
        <x:v>Élevée</x:v>
      </x:c>
      <x:c r="H12" s="36" t="n">
        <x:v>46068</x:v>
      </x:c>
      <x:c r="I12" s="36" t="n">
        <x:v>46326</x:v>
      </x:c>
      <x:c r="J12" s="38" t="n">
        <x:v>90000</x:v>
      </x:c>
      <x:c r="K12" s="38" t="n">
        <x:v>62000</x:v>
      </x:c>
      <x:c r="L12" s="40" t="n">
        <x:v>0.71</x:v>
      </x:c>
      <x:c r="M12" s="32" t="str">
        <x:v>En cours</x:v>
      </x:c>
      <x:c r="N12" s="32" t="str">
        <x:v>Vert</x:v>
      </x:c>
      <x:c r="O12" s="42" t="n">
        <x:v>8</x:v>
      </x:c>
      <x:c r="P12" s="42" t="n">
        <x:v>5</x:v>
      </x:c>
      <x:c r="Q12" s="40" t="n">
        <x:v>0.42</x:v>
      </x:c>
      <x:c r="R12" s="40" t="n">
        <x:v>0.28</x:v>
      </x:c>
      <x:c r="S12" s="44" t="n">
        <x:v>5</x:v>
      </x:c>
      <x:c r="T12" s="32" t="str">
        <x:v>Poursuivre</x:v>
      </x:c>
      <x:c r="U12" s="32" t="str">
        <x:v>Gains déjà matérialisés</x:v>
      </x:c>
    </x:row>
    <x:row r="13" ht="36" customHeight="1">
      <x:c r="A13" s="32" t="n">
        <x:v>8</x:v>
      </x:c>
      <x:c r="B13" s="32" t="str">
        <x:v>Roadmap RSE 2030</x:v>
      </x:c>
      <x:c r="C13" s="32" t="str">
        <x:v>Direction générale</x:v>
      </x:c>
      <x:c r="D13" s="32" t="str">
        <x:v>Responsable RSE</x:v>
      </x:c>
      <x:c r="E13" s="32" t="str">
        <x:v>RSE</x:v>
      </x:c>
      <x:c r="F13" s="32" t="str">
        <x:v>Cadrage</x:v>
      </x:c>
      <x:c r="G13" s="32" t="str">
        <x:v>Normale</x:v>
      </x:c>
      <x:c r="H13" s="36" t="n">
        <x:v>46143</x:v>
      </x:c>
      <x:c r="I13" s="36" t="n">
        <x:v>46568</x:v>
      </x:c>
      <x:c r="J13" s="38" t="n">
        <x:v>220000</x:v>
      </x:c>
      <x:c r="K13" s="38" t="n">
        <x:v>38000</x:v>
      </x:c>
      <x:c r="L13" s="40" t="n">
        <x:v>0.18</x:v>
      </x:c>
      <x:c r="M13" s="32" t="str">
        <x:v>En cours</x:v>
      </x:c>
      <x:c r="N13" s="32" t="str">
        <x:v>Vert</x:v>
      </x:c>
      <x:c r="O13" s="42" t="n">
        <x:v>8</x:v>
      </x:c>
      <x:c r="P13" s="42" t="n">
        <x:v>4</x:v>
      </x:c>
      <x:c r="Q13" s="40" t="n">
        <x:v>0.11</x:v>
      </x:c>
      <x:c r="R13" s="40" t="n">
        <x:v>0.01</x:v>
      </x:c>
      <x:c r="S13" s="44" t="n">
        <x:v>5</x:v>
      </x:c>
      <x:c r="T13" s="32" t="str">
        <x:v>Poursuivre</x:v>
      </x:c>
      <x:c r="U13" s="32" t="str">
        <x:v>Diagnostic carbone terminé</x:v>
      </x:c>
    </x:row>
    <x:row r="14" ht="36" customHeight="1">
      <x:c r="A14" s="32" t="n">
        <x:v>9</x:v>
      </x:c>
      <x:c r="B14" s="32" t="str">
        <x:v>Refonte e-commerce</x:v>
      </x:c>
      <x:c r="C14" s="32" t="str">
        <x:v>Direction marketing</x:v>
      </x:c>
      <x:c r="D14" s="32" t="str">
        <x:v>Digital Program Manager</x:v>
      </x:c>
      <x:c r="E14" s="32" t="str">
        <x:v>Transformation</x:v>
      </x:c>
      <x:c r="F14" s="32" t="str">
        <x:v>Développement</x:v>
      </x:c>
      <x:c r="G14" s="32" t="str">
        <x:v>Élevée</x:v>
      </x:c>
      <x:c r="H14" s="36" t="n">
        <x:v>46096</x:v>
      </x:c>
      <x:c r="I14" s="36" t="n">
        <x:v>46341</x:v>
      </x:c>
      <x:c r="J14" s="38" t="n">
        <x:v>310000</x:v>
      </x:c>
      <x:c r="K14" s="38" t="n">
        <x:v>188000</x:v>
      </x:c>
      <x:c r="L14" s="40" t="n">
        <x:v>0.59</x:v>
      </x:c>
      <x:c r="M14" s="32" t="str">
        <x:v>En cours</x:v>
      </x:c>
      <x:c r="N14" s="32" t="str">
        <x:v>Orange</x:v>
      </x:c>
      <x:c r="O14" s="42" t="n">
        <x:v>9</x:v>
      </x:c>
      <x:c r="P14" s="42" t="n">
        <x:v>7</x:v>
      </x:c>
      <x:c r="Q14" s="40" t="n">
        <x:v>0.36</x:v>
      </x:c>
      <x:c r="R14" s="40" t="n">
        <x:v>0.13</x:v>
      </x:c>
      <x:c r="S14" s="44" t="n">
        <x:v>7</x:v>
      </x:c>
      <x:c r="T14" s="32" t="str">
        <x:v>Accélérer</x:v>
      </x:c>
      <x:c r="U14" s="32" t="str">
        <x:v>Tests de performance à renforcer</x:v>
      </x:c>
    </x:row>
    <x:row r="15" ht="36" customHeight="1">
      <x:c r="A15" s="32" t="n">
        <x:v>10</x:v>
      </x:c>
      <x:c r="B15" s="32" t="str">
        <x:v>Académie managériale</x:v>
      </x:c>
      <x:c r="C15" s="32" t="str">
        <x:v>DRH</x:v>
      </x:c>
      <x:c r="D15" s="32" t="str">
        <x:v>Responsable formation</x:v>
      </x:c>
      <x:c r="E15" s="32" t="str">
        <x:v>RH</x:v>
      </x:c>
      <x:c r="F15" s="32" t="str">
        <x:v>Déploiement</x:v>
      </x:c>
      <x:c r="G15" s="32" t="str">
        <x:v>Normale</x:v>
      </x:c>
      <x:c r="H15" s="36" t="n">
        <x:v>46054</x:v>
      </x:c>
      <x:c r="I15" s="36" t="n">
        <x:v>46371</x:v>
      </x:c>
      <x:c r="J15" s="38" t="n">
        <x:v>125000</x:v>
      </x:c>
      <x:c r="K15" s="38" t="n">
        <x:v>74000</x:v>
      </x:c>
      <x:c r="L15" s="40" t="n">
        <x:v>0.64</x:v>
      </x:c>
      <x:c r="M15" s="32" t="str">
        <x:v>En cours</x:v>
      </x:c>
      <x:c r="N15" s="32" t="str">
        <x:v>Vert</x:v>
      </x:c>
      <x:c r="O15" s="42" t="n">
        <x:v>6</x:v>
      </x:c>
      <x:c r="P15" s="42" t="n">
        <x:v>3</x:v>
      </x:c>
      <x:c r="Q15" s="40" t="n">
        <x:v>0.09</x:v>
      </x:c>
      <x:c r="R15" s="40" t="n">
        <x:v>0.07</x:v>
      </x:c>
      <x:c r="S15" s="44" t="n">
        <x:v>4</x:v>
      </x:c>
      <x:c r="T15" s="32" t="str">
        <x:v>Poursuivre</x:v>
      </x:c>
      <x:c r="U15" s="32" t="str">
        <x:v>Taux de participation satisfaisant</x:v>
      </x:c>
    </x:row>
    <x:row r="16" ht="36" customHeight="1">
      <x:c r="A16" s="32" t="n">
        <x:v>11</x:v>
      </x:c>
      <x:c r="B16" s="32" t="str">
        <x:v>Automatisation facturation</x:v>
      </x:c>
      <x:c r="C16" s="32" t="str">
        <x:v>DAF</x:v>
      </x:c>
      <x:c r="D16" s="32" t="str">
        <x:v>Process Owner Finance</x:v>
      </x:c>
      <x:c r="E16" s="32" t="str">
        <x:v>Transformation</x:v>
      </x:c>
      <x:c r="F16" s="32" t="str">
        <x:v>Clôture</x:v>
      </x:c>
      <x:c r="G16" s="32" t="str">
        <x:v>Élevée</x:v>
      </x:c>
      <x:c r="H16" s="36" t="n">
        <x:v>45931</x:v>
      </x:c>
      <x:c r="I16" s="36" t="n">
        <x:v>46203</x:v>
      </x:c>
      <x:c r="J16" s="38" t="n">
        <x:v>175000</x:v>
      </x:c>
      <x:c r="K16" s="38" t="n">
        <x:v>169000</x:v>
      </x:c>
      <x:c r="L16" s="40" t="n">
        <x:v>1</x:v>
      </x:c>
      <x:c r="M16" s="32" t="str">
        <x:v>Terminé</x:v>
      </x:c>
      <x:c r="N16" s="32" t="str">
        <x:v>Vert</x:v>
      </x:c>
      <x:c r="O16" s="42" t="n">
        <x:v>8</x:v>
      </x:c>
      <x:c r="P16" s="42" t="n">
        <x:v>2</x:v>
      </x:c>
      <x:c r="Q16" s="40" t="n">
        <x:v>0.33</x:v>
      </x:c>
      <x:c r="R16" s="40" t="n">
        <x:v>0.33</x:v>
      </x:c>
      <x:c r="S16" s="44" t="n">
        <x:v>3</x:v>
      </x:c>
      <x:c r="T16" s="32" t="str">
        <x:v>Clôturer</x:v>
      </x:c>
      <x:c r="U16" s="32" t="str">
        <x:v>Gains validés</x:v>
      </x:c>
    </x:row>
    <x:row r="17" ht="36" customHeight="1">
      <x:c r="A17" s="32" t="n">
        <x:v>12</x:v>
      </x:c>
      <x:c r="B17" s="32" t="str">
        <x:v>Extension site logistique</x:v>
      </x:c>
      <x:c r="C17" s="32" t="str">
        <x:v>Supply Chain</x:v>
      </x:c>
      <x:c r="D17" s="32" t="str">
        <x:v>Directeur logistique</x:v>
      </x:c>
      <x:c r="E17" s="32" t="str">
        <x:v>Industrie</x:v>
      </x:c>
      <x:c r="F17" s="32" t="str">
        <x:v>En attente</x:v>
      </x:c>
      <x:c r="G17" s="32" t="str">
        <x:v>Critique</x:v>
      </x:c>
      <x:c r="H17" s="36" t="n">
        <x:v>46204</x:v>
      </x:c>
      <x:c r="I17" s="36" t="n">
        <x:v>46660</x:v>
      </x:c>
      <x:c r="J17" s="38" t="n">
        <x:v>1200000</x:v>
      </x:c>
      <x:c r="K17" s="38" t="n">
        <x:v>0</x:v>
      </x:c>
      <x:c r="L17" s="40" t="n">
        <x:v>0</x:v>
      </x:c>
      <x:c r="M17" s="32" t="str">
        <x:v>En attente</x:v>
      </x:c>
      <x:c r="N17" s="32" t="str">
        <x:v>Orange</x:v>
      </x:c>
      <x:c r="O17" s="42" t="n">
        <x:v>9</x:v>
      </x:c>
      <x:c r="P17" s="42" t="n">
        <x:v>8</x:v>
      </x:c>
      <x:c r="Q17" s="40" t="n">
        <x:v>0.14</x:v>
      </x:c>
      <x:c r="R17" s="40" t="n">
        <x:v>0</x:v>
      </x:c>
      <x:c r="S17" s="44" t="n">
        <x:v>10</x:v>
      </x:c>
      <x:c r="T17" s="32" t="str">
        <x:v>Arbitrer</x:v>
      </x:c>
      <x:c r="U17" s="32" t="str">
        <x:v>Décision d’investissement attendue</x:v>
      </x:c>
    </x:row>
  </x:sheetData>
  <x:mergeCells>
    <x:mergeCell ref="A1:U2"/>
    <x:mergeCell ref="A3:U3"/>
  </x:mergeCells>
  <x:conditionalFormatting sqref="L6:L100">
    <x:cfRule type="dataBar" priority="1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{BFB2F4CB-D20C-FAF7-E601-DA7E67E9AD0F}</x14:id>
        </x:ext>
      </x:extLst>
    </x:cfRule>
  </x:conditionalFormatting>
  <x:conditionalFormatting sqref="N6:N100">
    <x:cfRule type="expression" dxfId="0" priority="2">
      <x:formula>$N6="Vert"</x:formula>
    </x:cfRule>
    <x:cfRule type="expression" dxfId="1" priority="3">
      <x:formula>$N6="Orange"</x:formula>
    </x:cfRule>
    <x:cfRule type="expression" dxfId="2" priority="4">
      <x:formula>$N6="Rouge"</x:formula>
    </x:cfRule>
  </x:conditionalFormatting>
  <x:conditionalFormatting sqref="T6:T100">
    <x:cfRule type="expression" dxfId="3" priority="5">
      <x:formula>$T6="Arbitrer"</x:formula>
    </x:cfRule>
    <x:cfRule type="expression" dxfId="4" priority="6">
      <x:formula>$T6="Accélérer"</x:formula>
    </x:cfRule>
    <x:cfRule type="expression" dxfId="5" priority="7">
      <x:formula>$T6="Suspendre"</x:formula>
    </x:cfRule>
  </x:conditionalFormatting>
  <x:conditionalFormatting sqref="I6:I100">
    <x:cfRule type="expression" dxfId="6" priority="8">
      <x:formula>AND($I6&lt;TODAY(),$M6&lt;&gt;"Terminé",$B6&lt;&gt;"")</x:formula>
    </x:cfRule>
  </x:conditionalFormatting>
  <x:conditionalFormatting sqref="P6:P100">
    <x:cfRule type="colorScale" priority="9">
      <x:colorScale>
        <x:cfvo type="min"/>
        <x:cfvo type="percentile" val="50"/>
        <x:cfvo type="max"/>
        <x:color rgb="FFDDF4EA"/>
        <x:color rgb="FFFFF1D8"/>
        <x:color rgb="FFFBE1E4"/>
      </x:colorScale>
    </x:cfRule>
  </x:conditionalFormatting>
  <x:dataValidations count="6">
    <x:dataValidation type="list" sqref="E6:E100">
      <x:formula1>"Transformation,IT,Finance,RH,Commercial,Industrie,RSE,Data"</x:formula1>
    </x:dataValidation>
    <x:dataValidation type="list" sqref="F6:F100">
      <x:formula1>"Cadrage,Conception,Développement,Déploiement,Clôture,En attente"</x:formula1>
    </x:dataValidation>
    <x:dataValidation type="list" sqref="G6:G100">
      <x:formula1>"Critique,Élevée,Normale,Faible"</x:formula1>
    </x:dataValidation>
    <x:dataValidation type="list" sqref="M6:M100">
      <x:formula1>"Planifié,En cours,En attente,Bloqué,Terminé,Abandonné"</x:formula1>
    </x:dataValidation>
    <x:dataValidation type="list" sqref="N6:N100">
      <x:formula1>"Vert,Orange,Rouge"</x:formula1>
    </x:dataValidation>
    <x:dataValidation type="list" sqref="T6:T100">
      <x:formula1>"Poursuivre,Accélérer,Arbitrer,Suspendre,Clôturer,Reprioriser"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BFB2F4CB-D20C-FAF7-E601-DA7E67E9AD0F}">
            <x14:dataBar gradient="1">
              <x14:cfvo type="min"/>
              <x14:cfvo type="max"/>
              <x14:fillColor rgb="FF2F6BFF"/>
            </x14:dataBar>
          </x14:cfRule>
          <xm:sqref>L6:L100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4" hidden="0" customWidth="1"/>
    <x:col min="3" max="3" width="20" hidden="0" customWidth="1"/>
    <x:col min="4" max="4" width="12" hidden="0" customWidth="1"/>
    <x:col min="5" max="5" width="12" hidden="0" customWidth="1"/>
    <x:col min="6" max="6" width="10" hidden="0" customWidth="1"/>
    <x:col min="7" max="7" width="7" hidden="0" customWidth="1"/>
    <x:col min="8" max="8" width="7" hidden="0" customWidth="1"/>
    <x:col min="9" max="9" width="7" hidden="0" customWidth="1"/>
    <x:col min="10" max="10" width="7" hidden="0" customWidth="1"/>
    <x:col min="11" max="11" width="7" hidden="0" customWidth="1"/>
    <x:col min="12" max="12" width="7" hidden="0" customWidth="1"/>
    <x:col min="13" max="13" width="7" hidden="0" customWidth="1"/>
    <x:col min="14" max="14" width="7" hidden="0" customWidth="1"/>
    <x:col min="15" max="15" width="7" hidden="0" customWidth="1"/>
    <x:col min="16" max="16" width="7" hidden="0" customWidth="1"/>
    <x:col min="17" max="17" width="7" hidden="0" customWidth="1"/>
    <x:col min="18" max="18" width="7" hidden="0" customWidth="1"/>
    <x:col min="19" max="19" width="7" hidden="0" customWidth="1"/>
    <x:col min="20" max="20" width="7" hidden="0" customWidth="1"/>
  </x:cols>
  <x:sheetData>
    <x:row r="1">
      <x:c r="A1" s="10" t="str">
        <x:v>ROADMAP PMO — TRAJECTOIRE CONSOLIDÉE DU PORTEFEUILLE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  <x:c r="O1" s="10"/>
      <x:c r="P1" s="10"/>
      <x:c r="Q1" s="10"/>
      <x:c r="R1" s="10"/>
      <x:c r="S1" s="10"/>
      <x:c r="T1" s="10"/>
    </x:row>
    <x:row r="2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  <x:c r="M2" s="10"/>
      <x:c r="N2" s="10"/>
      <x:c r="O2" s="10"/>
      <x:c r="P2" s="10"/>
      <x:c r="Q2" s="10"/>
      <x:c r="R2" s="10"/>
      <x:c r="S2" s="10"/>
      <x:c r="T2" s="10"/>
    </x:row>
    <x:row r="3" ht="2" customHeight="1">
      <x:c r="G3" t="n">
        <x:v>46023</x:v>
      </x:c>
      <x:c r="H3" t="n">
        <x:v>46054</x:v>
      </x:c>
      <x:c r="I3" t="n">
        <x:v>46082</x:v>
      </x:c>
      <x:c r="J3" t="n">
        <x:v>46113</x:v>
      </x:c>
      <x:c r="K3" t="n">
        <x:v>46143</x:v>
      </x:c>
      <x:c r="L3" t="n">
        <x:v>46174</x:v>
      </x:c>
      <x:c r="M3" t="n">
        <x:v>46204</x:v>
      </x:c>
      <x:c r="N3" t="n">
        <x:v>46235</x:v>
      </x:c>
      <x:c r="O3" t="n">
        <x:v>46266</x:v>
      </x:c>
      <x:c r="P3" t="n">
        <x:v>46296</x:v>
      </x:c>
      <x:c r="Q3" t="n">
        <x:v>46327</x:v>
      </x:c>
      <x:c r="R3" t="n">
        <x:v>46357</x:v>
      </x:c>
      <x:c r="S3" t="n">
        <x:v>46388</x:v>
      </x:c>
      <x:c r="T3" t="n">
        <x:v>46419</x:v>
      </x:c>
    </x:row>
    <x:row r="4" ht="36" customHeight="1">
      <x:c r="A4" s="47" t="str">
        <x:v>Projet</x:v>
      </x:c>
      <x:c r="B4" s="47" t="str">
        <x:v>Type</x:v>
      </x:c>
      <x:c r="C4" s="47" t="str">
        <x:v>Chef de projet</x:v>
      </x:c>
      <x:c r="D4" s="47" t="str">
        <x:v>Début</x:v>
      </x:c>
      <x:c r="E4" s="47" t="str">
        <x:v>Fin</x:v>
      </x:c>
      <x:c r="F4" s="47" t="str">
        <x:v>Santé</x:v>
      </x:c>
      <x:c r="G4" s="52" t="str">
        <x:v>Jan.</x:v>
      </x:c>
      <x:c r="H4" s="52" t="str">
        <x:v>Fév.</x:v>
      </x:c>
      <x:c r="I4" s="52" t="str">
        <x:v>Mars</x:v>
      </x:c>
      <x:c r="J4" s="52" t="str">
        <x:v>Avr.</x:v>
      </x:c>
      <x:c r="K4" s="52" t="str">
        <x:v>Mai</x:v>
      </x:c>
      <x:c r="L4" s="52" t="str">
        <x:v>Juin</x:v>
      </x:c>
      <x:c r="M4" s="52" t="str">
        <x:v>Juil.</x:v>
      </x:c>
      <x:c r="N4" s="52" t="str">
        <x:v>Août</x:v>
      </x:c>
      <x:c r="O4" s="52" t="str">
        <x:v>Sept.</x:v>
      </x:c>
      <x:c r="P4" s="52" t="str">
        <x:v>Oct.</x:v>
      </x:c>
      <x:c r="Q4" s="52" t="str">
        <x:v>Nov.</x:v>
      </x:c>
      <x:c r="R4" s="52" t="str">
        <x:v>Déc.</x:v>
      </x:c>
      <x:c r="S4" s="52" t="str">
        <x:v>Jan. 27</x:v>
      </x:c>
      <x:c r="T4" s="52" t="str">
        <x:v>Fév. 27</x:v>
      </x:c>
    </x:row>
    <x:row r="5" ht="33" customHeight="1">
      <x:c r="A5" s="32" t="str">
        <x:f>'Portfolio Projets'!B6</x:f>
        <x:v>ERP Finance &amp; Achats</x:v>
      </x:c>
      <x:c r="B5" s="32" t="str">
        <x:f>'Portfolio Projets'!E6</x:f>
        <x:v>Finance</x:v>
      </x:c>
      <x:c r="C5" s="32" t="str">
        <x:f>'Portfolio Projets'!D6</x:f>
        <x:v>PMO Finance</x:v>
      </x:c>
      <x:c r="D5" s="36" t="n">
        <x:f>'Portfolio Projets'!H6</x:f>
        <x:v>46037</x:v>
      </x:c>
      <x:c r="E5" s="36" t="n">
        <x:f>'Portfolio Projets'!I6</x:f>
        <x:v>46356</x:v>
      </x:c>
      <x:c r="F5" s="32" t="str">
        <x:f>'Portfolio Projets'!N6</x:f>
        <x:v>Orange</x:v>
      </x:c>
      <x:c r="G5" s="56" t="n">
        <x:f>IF(AND(G$3&lt;=$E5,EOMONTH(G$3,0)&gt;=$D5),1,"")</x:f>
        <x:v>1</x:v>
      </x:c>
      <x:c r="H5" s="56" t="n">
        <x:f>IF(AND(H$3&lt;=$E5,EOMONTH(H$3,0)&gt;=$D5),1,"")</x:f>
        <x:v>1</x:v>
      </x:c>
      <x:c r="I5" s="56" t="n">
        <x:f>IF(AND(I$3&lt;=$E5,EOMONTH(I$3,0)&gt;=$D5),1,"")</x:f>
        <x:v>1</x:v>
      </x:c>
      <x:c r="J5" s="56" t="n">
        <x:f>IF(AND(J$3&lt;=$E5,EOMONTH(J$3,0)&gt;=$D5),1,"")</x:f>
        <x:v>1</x:v>
      </x:c>
      <x:c r="K5" s="56" t="n">
        <x:f>IF(AND(K$3&lt;=$E5,EOMONTH(K$3,0)&gt;=$D5),1,"")</x:f>
        <x:v>1</x:v>
      </x:c>
      <x:c r="L5" s="56" t="n">
        <x:f>IF(AND(L$3&lt;=$E5,EOMONTH(L$3,0)&gt;=$D5),1,"")</x:f>
        <x:v>1</x:v>
      </x:c>
      <x:c r="M5" s="56" t="n">
        <x:f>IF(AND(M$3&lt;=$E5,EOMONTH(M$3,0)&gt;=$D5),1,"")</x:f>
        <x:v>1</x:v>
      </x:c>
      <x:c r="N5" s="56" t="n">
        <x:f>IF(AND(N$3&lt;=$E5,EOMONTH(N$3,0)&gt;=$D5),1,"")</x:f>
        <x:v>1</x:v>
      </x:c>
      <x:c r="O5" s="56" t="n">
        <x:f>IF(AND(O$3&lt;=$E5,EOMONTH(O$3,0)&gt;=$D5),1,"")</x:f>
        <x:v>1</x:v>
      </x:c>
      <x:c r="P5" s="56" t="n">
        <x:f>IF(AND(P$3&lt;=$E5,EOMONTH(P$3,0)&gt;=$D5),1,"")</x:f>
        <x:v>1</x:v>
      </x:c>
      <x:c r="Q5" s="56" t="n">
        <x:f>IF(AND(Q$3&lt;=$E5,EOMONTH(Q$3,0)&gt;=$D5),1,"")</x:f>
        <x:v>1</x:v>
      </x:c>
      <x:c r="R5" s="56" t="str">
        <x:f>IF(AND(R$3&lt;=$E5,EOMONTH(R$3,0)&gt;=$D5),1,"")</x:f>
      </x:c>
      <x:c r="S5" s="56" t="str">
        <x:f>IF(AND(S$3&lt;=$E5,EOMONTH(S$3,0)&gt;=$D5),1,"")</x:f>
      </x:c>
      <x:c r="T5" s="56" t="str">
        <x:f>IF(AND(T$3&lt;=$E5,EOMONTH(T$3,0)&gt;=$D5),1,"")</x:f>
      </x:c>
    </x:row>
    <x:row r="6" ht="33" customHeight="1">
      <x:c r="A6" s="32" t="str">
        <x:f>'Portfolio Projets'!B7</x:f>
        <x:v>CRM commercial 360</x:v>
      </x:c>
      <x:c r="B6" s="32" t="str">
        <x:f>'Portfolio Projets'!E7</x:f>
        <x:v>Commercial</x:v>
      </x:c>
      <x:c r="C6" s="32" t="str">
        <x:f>'Portfolio Projets'!D7</x:f>
        <x:v>Chef de projet CRM</x:v>
      </x:c>
      <x:c r="D6" s="36" t="n">
        <x:f>'Portfolio Projets'!H7</x:f>
        <x:v>46054</x:v>
      </x:c>
      <x:c r="E6" s="36" t="n">
        <x:f>'Portfolio Projets'!I7</x:f>
        <x:v>46295</x:v>
      </x:c>
      <x:c r="F6" s="32" t="str">
        <x:f>'Portfolio Projets'!N7</x:f>
        <x:v>Vert</x:v>
      </x:c>
      <x:c r="G6" s="56" t="str">
        <x:f>IF(AND(G$3&lt;=$E6,EOMONTH(G$3,0)&gt;=$D6),1,"")</x:f>
      </x:c>
      <x:c r="H6" s="56" t="n">
        <x:f>IF(AND(H$3&lt;=$E6,EOMONTH(H$3,0)&gt;=$D6),1,"")</x:f>
        <x:v>1</x:v>
      </x:c>
      <x:c r="I6" s="56" t="n">
        <x:f>IF(AND(I$3&lt;=$E6,EOMONTH(I$3,0)&gt;=$D6),1,"")</x:f>
        <x:v>1</x:v>
      </x:c>
      <x:c r="J6" s="56" t="n">
        <x:f>IF(AND(J$3&lt;=$E6,EOMONTH(J$3,0)&gt;=$D6),1,"")</x:f>
        <x:v>1</x:v>
      </x:c>
      <x:c r="K6" s="56" t="n">
        <x:f>IF(AND(K$3&lt;=$E6,EOMONTH(K$3,0)&gt;=$D6),1,"")</x:f>
        <x:v>1</x:v>
      </x:c>
      <x:c r="L6" s="56" t="n">
        <x:f>IF(AND(L$3&lt;=$E6,EOMONTH(L$3,0)&gt;=$D6),1,"")</x:f>
        <x:v>1</x:v>
      </x:c>
      <x:c r="M6" s="56" t="n">
        <x:f>IF(AND(M$3&lt;=$E6,EOMONTH(M$3,0)&gt;=$D6),1,"")</x:f>
        <x:v>1</x:v>
      </x:c>
      <x:c r="N6" s="56" t="n">
        <x:f>IF(AND(N$3&lt;=$E6,EOMONTH(N$3,0)&gt;=$D6),1,"")</x:f>
        <x:v>1</x:v>
      </x:c>
      <x:c r="O6" s="56" t="n">
        <x:f>IF(AND(O$3&lt;=$E6,EOMONTH(O$3,0)&gt;=$D6),1,"")</x:f>
        <x:v>1</x:v>
      </x:c>
      <x:c r="P6" s="56" t="str">
        <x:f>IF(AND(P$3&lt;=$E6,EOMONTH(P$3,0)&gt;=$D6),1,"")</x:f>
      </x:c>
      <x:c r="Q6" s="56" t="str">
        <x:f>IF(AND(Q$3&lt;=$E6,EOMONTH(Q$3,0)&gt;=$D6),1,"")</x:f>
      </x:c>
      <x:c r="R6" s="56" t="str">
        <x:f>IF(AND(R$3&lt;=$E6,EOMONTH(R$3,0)&gt;=$D6),1,"")</x:f>
      </x:c>
      <x:c r="S6" s="56" t="str">
        <x:f>IF(AND(S$3&lt;=$E6,EOMONTH(S$3,0)&gt;=$D6),1,"")</x:f>
      </x:c>
      <x:c r="T6" s="56" t="str">
        <x:f>IF(AND(T$3&lt;=$E6,EOMONTH(T$3,0)&gt;=$D6),1,"")</x:f>
      </x:c>
    </x:row>
    <x:row r="7" ht="33" customHeight="1">
      <x:c r="A7" s="32" t="str">
        <x:f>'Portfolio Projets'!B8</x:f>
        <x:v>Usine connectée</x:v>
      </x:c>
      <x:c r="B7" s="32" t="str">
        <x:f>'Portfolio Projets'!E8</x:f>
        <x:v>Industrie</x:v>
      </x:c>
      <x:c r="C7" s="32" t="str">
        <x:f>'Portfolio Projets'!D8</x:f>
        <x:v>Responsable Industrie 4.0</x:v>
      </x:c>
      <x:c r="D7" s="36" t="n">
        <x:f>'Portfolio Projets'!H8</x:f>
        <x:v>46082</x:v>
      </x:c>
      <x:c r="E7" s="36" t="n">
        <x:f>'Portfolio Projets'!I8</x:f>
        <x:v>46446</x:v>
      </x:c>
      <x:c r="F7" s="32" t="str">
        <x:f>'Portfolio Projets'!N8</x:f>
        <x:v>Orange</x:v>
      </x:c>
      <x:c r="G7" s="56" t="str">
        <x:f>IF(AND(G$3&lt;=$E7,EOMONTH(G$3,0)&gt;=$D7),1,"")</x:f>
      </x:c>
      <x:c r="H7" s="56" t="str">
        <x:f>IF(AND(H$3&lt;=$E7,EOMONTH(H$3,0)&gt;=$D7),1,"")</x:f>
      </x:c>
      <x:c r="I7" s="56" t="n">
        <x:f>IF(AND(I$3&lt;=$E7,EOMONTH(I$3,0)&gt;=$D7),1,"")</x:f>
        <x:v>1</x:v>
      </x:c>
      <x:c r="J7" s="56" t="n">
        <x:f>IF(AND(J$3&lt;=$E7,EOMONTH(J$3,0)&gt;=$D7),1,"")</x:f>
        <x:v>1</x:v>
      </x:c>
      <x:c r="K7" s="56" t="n">
        <x:f>IF(AND(K$3&lt;=$E7,EOMONTH(K$3,0)&gt;=$D7),1,"")</x:f>
        <x:v>1</x:v>
      </x:c>
      <x:c r="L7" s="56" t="n">
        <x:f>IF(AND(L$3&lt;=$E7,EOMONTH(L$3,0)&gt;=$D7),1,"")</x:f>
        <x:v>1</x:v>
      </x:c>
      <x:c r="M7" s="56" t="n">
        <x:f>IF(AND(M$3&lt;=$E7,EOMONTH(M$3,0)&gt;=$D7),1,"")</x:f>
        <x:v>1</x:v>
      </x:c>
      <x:c r="N7" s="56" t="n">
        <x:f>IF(AND(N$3&lt;=$E7,EOMONTH(N$3,0)&gt;=$D7),1,"")</x:f>
        <x:v>1</x:v>
      </x:c>
      <x:c r="O7" s="56" t="n">
        <x:f>IF(AND(O$3&lt;=$E7,EOMONTH(O$3,0)&gt;=$D7),1,"")</x:f>
        <x:v>1</x:v>
      </x:c>
      <x:c r="P7" s="56" t="n">
        <x:f>IF(AND(P$3&lt;=$E7,EOMONTH(P$3,0)&gt;=$D7),1,"")</x:f>
        <x:v>1</x:v>
      </x:c>
      <x:c r="Q7" s="56" t="n">
        <x:f>IF(AND(Q$3&lt;=$E7,EOMONTH(Q$3,0)&gt;=$D7),1,"")</x:f>
        <x:v>1</x:v>
      </x:c>
      <x:c r="R7" s="56" t="n">
        <x:f>IF(AND(R$3&lt;=$E7,EOMONTH(R$3,0)&gt;=$D7),1,"")</x:f>
        <x:v>1</x:v>
      </x:c>
      <x:c r="S7" s="56" t="n">
        <x:f>IF(AND(S$3&lt;=$E7,EOMONTH(S$3,0)&gt;=$D7),1,"")</x:f>
        <x:v>1</x:v>
      </x:c>
      <x:c r="T7" s="56" t="n">
        <x:f>IF(AND(T$3&lt;=$E7,EOMONTH(T$3,0)&gt;=$D7),1,"")</x:f>
        <x:v>1</x:v>
      </x:c>
    </x:row>
    <x:row r="8" ht="33" customHeight="1">
      <x:c r="A8" s="32" t="str">
        <x:f>'Portfolio Projets'!B9</x:f>
        <x:v>Portail RH self-service</x:v>
      </x:c>
      <x:c r="B8" s="32" t="str">
        <x:f>'Portfolio Projets'!E9</x:f>
        <x:v>RH</x:v>
      </x:c>
      <x:c r="C8" s="32" t="str">
        <x:f>'Portfolio Projets'!D9</x:f>
        <x:v>HRIS Manager</x:v>
      </x:c>
      <x:c r="D8" s="36" t="n">
        <x:f>'Portfolio Projets'!H9</x:f>
        <x:v>46032</x:v>
      </x:c>
      <x:c r="E8" s="36" t="n">
        <x:f>'Portfolio Projets'!I9</x:f>
        <x:v>46265</x:v>
      </x:c>
      <x:c r="F8" s="32" t="str">
        <x:f>'Portfolio Projets'!N9</x:f>
        <x:v>Vert</x:v>
      </x:c>
      <x:c r="G8" s="56" t="n">
        <x:f>IF(AND(G$3&lt;=$E8,EOMONTH(G$3,0)&gt;=$D8),1,"")</x:f>
        <x:v>1</x:v>
      </x:c>
      <x:c r="H8" s="56" t="n">
        <x:f>IF(AND(H$3&lt;=$E8,EOMONTH(H$3,0)&gt;=$D8),1,"")</x:f>
        <x:v>1</x:v>
      </x:c>
      <x:c r="I8" s="56" t="n">
        <x:f>IF(AND(I$3&lt;=$E8,EOMONTH(I$3,0)&gt;=$D8),1,"")</x:f>
        <x:v>1</x:v>
      </x:c>
      <x:c r="J8" s="56" t="n">
        <x:f>IF(AND(J$3&lt;=$E8,EOMONTH(J$3,0)&gt;=$D8),1,"")</x:f>
        <x:v>1</x:v>
      </x:c>
      <x:c r="K8" s="56" t="n">
        <x:f>IF(AND(K$3&lt;=$E8,EOMONTH(K$3,0)&gt;=$D8),1,"")</x:f>
        <x:v>1</x:v>
      </x:c>
      <x:c r="L8" s="56" t="n">
        <x:f>IF(AND(L$3&lt;=$E8,EOMONTH(L$3,0)&gt;=$D8),1,"")</x:f>
        <x:v>1</x:v>
      </x:c>
      <x:c r="M8" s="56" t="n">
        <x:f>IF(AND(M$3&lt;=$E8,EOMONTH(M$3,0)&gt;=$D8),1,"")</x:f>
        <x:v>1</x:v>
      </x:c>
      <x:c r="N8" s="56" t="n">
        <x:f>IF(AND(N$3&lt;=$E8,EOMONTH(N$3,0)&gt;=$D8),1,"")</x:f>
        <x:v>1</x:v>
      </x:c>
      <x:c r="O8" s="56" t="str">
        <x:f>IF(AND(O$3&lt;=$E8,EOMONTH(O$3,0)&gt;=$D8),1,"")</x:f>
      </x:c>
      <x:c r="P8" s="56" t="str">
        <x:f>IF(AND(P$3&lt;=$E8,EOMONTH(P$3,0)&gt;=$D8),1,"")</x:f>
      </x:c>
      <x:c r="Q8" s="56" t="str">
        <x:f>IF(AND(Q$3&lt;=$E8,EOMONTH(Q$3,0)&gt;=$D8),1,"")</x:f>
      </x:c>
      <x:c r="R8" s="56" t="str">
        <x:f>IF(AND(R$3&lt;=$E8,EOMONTH(R$3,0)&gt;=$D8),1,"")</x:f>
      </x:c>
      <x:c r="S8" s="56" t="str">
        <x:f>IF(AND(S$3&lt;=$E8,EOMONTH(S$3,0)&gt;=$D8),1,"")</x:f>
      </x:c>
      <x:c r="T8" s="56" t="str">
        <x:f>IF(AND(T$3&lt;=$E8,EOMONTH(T$3,0)&gt;=$D8),1,"")</x:f>
      </x:c>
    </x:row>
    <x:row r="9" ht="33" customHeight="1">
      <x:c r="A9" s="32" t="str">
        <x:f>'Portfolio Projets'!B10</x:f>
        <x:v>Programme cybersécurité</x:v>
      </x:c>
      <x:c r="B9" s="32" t="str">
        <x:f>'Portfolio Projets'!E10</x:f>
        <x:v>IT</x:v>
      </x:c>
      <x:c r="C9" s="32" t="str">
        <x:f>'Portfolio Projets'!D10</x:f>
        <x:v>CISO</x:v>
      </x:c>
      <x:c r="D9" s="36" t="n">
        <x:f>'Portfolio Projets'!H10</x:f>
        <x:v>46023</x:v>
      </x:c>
      <x:c r="E9" s="36" t="n">
        <x:f>'Portfolio Projets'!I10</x:f>
        <x:v>46387</x:v>
      </x:c>
      <x:c r="F9" s="32" t="str">
        <x:f>'Portfolio Projets'!N10</x:f>
        <x:v>Rouge</x:v>
      </x:c>
      <x:c r="G9" s="56" t="n">
        <x:f>IF(AND(G$3&lt;=$E9,EOMONTH(G$3,0)&gt;=$D9),1,"")</x:f>
        <x:v>1</x:v>
      </x:c>
      <x:c r="H9" s="56" t="n">
        <x:f>IF(AND(H$3&lt;=$E9,EOMONTH(H$3,0)&gt;=$D9),1,"")</x:f>
        <x:v>1</x:v>
      </x:c>
      <x:c r="I9" s="56" t="n">
        <x:f>IF(AND(I$3&lt;=$E9,EOMONTH(I$3,0)&gt;=$D9),1,"")</x:f>
        <x:v>1</x:v>
      </x:c>
      <x:c r="J9" s="56" t="n">
        <x:f>IF(AND(J$3&lt;=$E9,EOMONTH(J$3,0)&gt;=$D9),1,"")</x:f>
        <x:v>1</x:v>
      </x:c>
      <x:c r="K9" s="56" t="n">
        <x:f>IF(AND(K$3&lt;=$E9,EOMONTH(K$3,0)&gt;=$D9),1,"")</x:f>
        <x:v>1</x:v>
      </x:c>
      <x:c r="L9" s="56" t="n">
        <x:f>IF(AND(L$3&lt;=$E9,EOMONTH(L$3,0)&gt;=$D9),1,"")</x:f>
        <x:v>1</x:v>
      </x:c>
      <x:c r="M9" s="56" t="n">
        <x:f>IF(AND(M$3&lt;=$E9,EOMONTH(M$3,0)&gt;=$D9),1,"")</x:f>
        <x:v>1</x:v>
      </x:c>
      <x:c r="N9" s="56" t="n">
        <x:f>IF(AND(N$3&lt;=$E9,EOMONTH(N$3,0)&gt;=$D9),1,"")</x:f>
        <x:v>1</x:v>
      </x:c>
      <x:c r="O9" s="56" t="n">
        <x:f>IF(AND(O$3&lt;=$E9,EOMONTH(O$3,0)&gt;=$D9),1,"")</x:f>
        <x:v>1</x:v>
      </x:c>
      <x:c r="P9" s="56" t="n">
        <x:f>IF(AND(P$3&lt;=$E9,EOMONTH(P$3,0)&gt;=$D9),1,"")</x:f>
        <x:v>1</x:v>
      </x:c>
      <x:c r="Q9" s="56" t="n">
        <x:f>IF(AND(Q$3&lt;=$E9,EOMONTH(Q$3,0)&gt;=$D9),1,"")</x:f>
        <x:v>1</x:v>
      </x:c>
      <x:c r="R9" s="56" t="n">
        <x:f>IF(AND(R$3&lt;=$E9,EOMONTH(R$3,0)&gt;=$D9),1,"")</x:f>
        <x:v>1</x:v>
      </x:c>
      <x:c r="S9" s="56" t="str">
        <x:f>IF(AND(S$3&lt;=$E9,EOMONTH(S$3,0)&gt;=$D9),1,"")</x:f>
      </x:c>
      <x:c r="T9" s="56" t="str">
        <x:f>IF(AND(T$3&lt;=$E9,EOMONTH(T$3,0)&gt;=$D9),1,"")</x:f>
      </x:c>
    </x:row>
    <x:row r="10" ht="33" customHeight="1">
      <x:c r="A10" s="32" t="str">
        <x:f>'Portfolio Projets'!B11</x:f>
        <x:v>Plateforme Data &amp; BI</x:v>
      </x:c>
      <x:c r="B10" s="32" t="str">
        <x:f>'Portfolio Projets'!E11</x:f>
        <x:v>Data</x:v>
      </x:c>
      <x:c r="C10" s="32" t="str">
        <x:f>'Portfolio Projets'!D11</x:f>
        <x:v>Chief Data Officer</x:v>
      </x:c>
      <x:c r="D10" s="36" t="n">
        <x:f>'Portfolio Projets'!H11</x:f>
        <x:v>46113</x:v>
      </x:c>
      <x:c r="E10" s="36" t="n">
        <x:f>'Portfolio Projets'!I11</x:f>
        <x:v>46418</x:v>
      </x:c>
      <x:c r="F10" s="32" t="str">
        <x:f>'Portfolio Projets'!N11</x:f>
        <x:v>Orange</x:v>
      </x:c>
      <x:c r="G10" s="56" t="str">
        <x:f>IF(AND(G$3&lt;=$E10,EOMONTH(G$3,0)&gt;=$D10),1,"")</x:f>
      </x:c>
      <x:c r="H10" s="56" t="str">
        <x:f>IF(AND(H$3&lt;=$E10,EOMONTH(H$3,0)&gt;=$D10),1,"")</x:f>
      </x:c>
      <x:c r="I10" s="56" t="str">
        <x:f>IF(AND(I$3&lt;=$E10,EOMONTH(I$3,0)&gt;=$D10),1,"")</x:f>
      </x:c>
      <x:c r="J10" s="56" t="n">
        <x:f>IF(AND(J$3&lt;=$E10,EOMONTH(J$3,0)&gt;=$D10),1,"")</x:f>
        <x:v>1</x:v>
      </x:c>
      <x:c r="K10" s="56" t="n">
        <x:f>IF(AND(K$3&lt;=$E10,EOMONTH(K$3,0)&gt;=$D10),1,"")</x:f>
        <x:v>1</x:v>
      </x:c>
      <x:c r="L10" s="56" t="n">
        <x:f>IF(AND(L$3&lt;=$E10,EOMONTH(L$3,0)&gt;=$D10),1,"")</x:f>
        <x:v>1</x:v>
      </x:c>
      <x:c r="M10" s="56" t="n">
        <x:f>IF(AND(M$3&lt;=$E10,EOMONTH(M$3,0)&gt;=$D10),1,"")</x:f>
        <x:v>1</x:v>
      </x:c>
      <x:c r="N10" s="56" t="n">
        <x:f>IF(AND(N$3&lt;=$E10,EOMONTH(N$3,0)&gt;=$D10),1,"")</x:f>
        <x:v>1</x:v>
      </x:c>
      <x:c r="O10" s="56" t="n">
        <x:f>IF(AND(O$3&lt;=$E10,EOMONTH(O$3,0)&gt;=$D10),1,"")</x:f>
        <x:v>1</x:v>
      </x:c>
      <x:c r="P10" s="56" t="n">
        <x:f>IF(AND(P$3&lt;=$E10,EOMONTH(P$3,0)&gt;=$D10),1,"")</x:f>
        <x:v>1</x:v>
      </x:c>
      <x:c r="Q10" s="56" t="n">
        <x:f>IF(AND(Q$3&lt;=$E10,EOMONTH(Q$3,0)&gt;=$D10),1,"")</x:f>
        <x:v>1</x:v>
      </x:c>
      <x:c r="R10" s="56" t="n">
        <x:f>IF(AND(R$3&lt;=$E10,EOMONTH(R$3,0)&gt;=$D10),1,"")</x:f>
        <x:v>1</x:v>
      </x:c>
      <x:c r="S10" s="56" t="n">
        <x:f>IF(AND(S$3&lt;=$E10,EOMONTH(S$3,0)&gt;=$D10),1,"")</x:f>
        <x:v>1</x:v>
      </x:c>
      <x:c r="T10" s="56" t="str">
        <x:f>IF(AND(T$3&lt;=$E10,EOMONTH(T$3,0)&gt;=$D10),1,"")</x:f>
      </x:c>
    </x:row>
    <x:row r="11" ht="33" customHeight="1">
      <x:c r="A11" s="32" t="str">
        <x:f>'Portfolio Projets'!B12</x:f>
        <x:v>Plan de réduction des coûts</x:v>
      </x:c>
      <x:c r="B11" s="32" t="str">
        <x:f>'Portfolio Projets'!E12</x:f>
        <x:v>Finance</x:v>
      </x:c>
      <x:c r="C11" s="32" t="str">
        <x:f>'Portfolio Projets'!D12</x:f>
        <x:v>Contrôle de gestion</x:v>
      </x:c>
      <x:c r="D11" s="36" t="n">
        <x:f>'Portfolio Projets'!H12</x:f>
        <x:v>46068</x:v>
      </x:c>
      <x:c r="E11" s="36" t="n">
        <x:f>'Portfolio Projets'!I12</x:f>
        <x:v>46326</x:v>
      </x:c>
      <x:c r="F11" s="32" t="str">
        <x:f>'Portfolio Projets'!N12</x:f>
        <x:v>Vert</x:v>
      </x:c>
      <x:c r="G11" s="56" t="str">
        <x:f>IF(AND(G$3&lt;=$E11,EOMONTH(G$3,0)&gt;=$D11),1,"")</x:f>
      </x:c>
      <x:c r="H11" s="56" t="n">
        <x:f>IF(AND(H$3&lt;=$E11,EOMONTH(H$3,0)&gt;=$D11),1,"")</x:f>
        <x:v>1</x:v>
      </x:c>
      <x:c r="I11" s="56" t="n">
        <x:f>IF(AND(I$3&lt;=$E11,EOMONTH(I$3,0)&gt;=$D11),1,"")</x:f>
        <x:v>1</x:v>
      </x:c>
      <x:c r="J11" s="56" t="n">
        <x:f>IF(AND(J$3&lt;=$E11,EOMONTH(J$3,0)&gt;=$D11),1,"")</x:f>
        <x:v>1</x:v>
      </x:c>
      <x:c r="K11" s="56" t="n">
        <x:f>IF(AND(K$3&lt;=$E11,EOMONTH(K$3,0)&gt;=$D11),1,"")</x:f>
        <x:v>1</x:v>
      </x:c>
      <x:c r="L11" s="56" t="n">
        <x:f>IF(AND(L$3&lt;=$E11,EOMONTH(L$3,0)&gt;=$D11),1,"")</x:f>
        <x:v>1</x:v>
      </x:c>
      <x:c r="M11" s="56" t="n">
        <x:f>IF(AND(M$3&lt;=$E11,EOMONTH(M$3,0)&gt;=$D11),1,"")</x:f>
        <x:v>1</x:v>
      </x:c>
      <x:c r="N11" s="56" t="n">
        <x:f>IF(AND(N$3&lt;=$E11,EOMONTH(N$3,0)&gt;=$D11),1,"")</x:f>
        <x:v>1</x:v>
      </x:c>
      <x:c r="O11" s="56" t="n">
        <x:f>IF(AND(O$3&lt;=$E11,EOMONTH(O$3,0)&gt;=$D11),1,"")</x:f>
        <x:v>1</x:v>
      </x:c>
      <x:c r="P11" s="56" t="n">
        <x:f>IF(AND(P$3&lt;=$E11,EOMONTH(P$3,0)&gt;=$D11),1,"")</x:f>
        <x:v>1</x:v>
      </x:c>
      <x:c r="Q11" s="56" t="str">
        <x:f>IF(AND(Q$3&lt;=$E11,EOMONTH(Q$3,0)&gt;=$D11),1,"")</x:f>
      </x:c>
      <x:c r="R11" s="56" t="str">
        <x:f>IF(AND(R$3&lt;=$E11,EOMONTH(R$3,0)&gt;=$D11),1,"")</x:f>
      </x:c>
      <x:c r="S11" s="56" t="str">
        <x:f>IF(AND(S$3&lt;=$E11,EOMONTH(S$3,0)&gt;=$D11),1,"")</x:f>
      </x:c>
      <x:c r="T11" s="56" t="str">
        <x:f>IF(AND(T$3&lt;=$E11,EOMONTH(T$3,0)&gt;=$D11),1,"")</x:f>
      </x:c>
    </x:row>
    <x:row r="12" ht="33" customHeight="1">
      <x:c r="A12" s="32" t="str">
        <x:f>'Portfolio Projets'!B13</x:f>
        <x:v>Roadmap RSE 2030</x:v>
      </x:c>
      <x:c r="B12" s="32" t="str">
        <x:f>'Portfolio Projets'!E13</x:f>
        <x:v>RSE</x:v>
      </x:c>
      <x:c r="C12" s="32" t="str">
        <x:f>'Portfolio Projets'!D13</x:f>
        <x:v>Responsable RSE</x:v>
      </x:c>
      <x:c r="D12" s="36" t="n">
        <x:f>'Portfolio Projets'!H13</x:f>
        <x:v>46143</x:v>
      </x:c>
      <x:c r="E12" s="36" t="n">
        <x:f>'Portfolio Projets'!I13</x:f>
        <x:v>46568</x:v>
      </x:c>
      <x:c r="F12" s="32" t="str">
        <x:f>'Portfolio Projets'!N13</x:f>
        <x:v>Vert</x:v>
      </x:c>
      <x:c r="G12" s="56" t="str">
        <x:f>IF(AND(G$3&lt;=$E12,EOMONTH(G$3,0)&gt;=$D12),1,"")</x:f>
      </x:c>
      <x:c r="H12" s="56" t="str">
        <x:f>IF(AND(H$3&lt;=$E12,EOMONTH(H$3,0)&gt;=$D12),1,"")</x:f>
      </x:c>
      <x:c r="I12" s="56" t="str">
        <x:f>IF(AND(I$3&lt;=$E12,EOMONTH(I$3,0)&gt;=$D12),1,"")</x:f>
      </x:c>
      <x:c r="J12" s="56" t="str">
        <x:f>IF(AND(J$3&lt;=$E12,EOMONTH(J$3,0)&gt;=$D12),1,"")</x:f>
      </x:c>
      <x:c r="K12" s="56" t="n">
        <x:f>IF(AND(K$3&lt;=$E12,EOMONTH(K$3,0)&gt;=$D12),1,"")</x:f>
        <x:v>1</x:v>
      </x:c>
      <x:c r="L12" s="56" t="n">
        <x:f>IF(AND(L$3&lt;=$E12,EOMONTH(L$3,0)&gt;=$D12),1,"")</x:f>
        <x:v>1</x:v>
      </x:c>
      <x:c r="M12" s="56" t="n">
        <x:f>IF(AND(M$3&lt;=$E12,EOMONTH(M$3,0)&gt;=$D12),1,"")</x:f>
        <x:v>1</x:v>
      </x:c>
      <x:c r="N12" s="56" t="n">
        <x:f>IF(AND(N$3&lt;=$E12,EOMONTH(N$3,0)&gt;=$D12),1,"")</x:f>
        <x:v>1</x:v>
      </x:c>
      <x:c r="O12" s="56" t="n">
        <x:f>IF(AND(O$3&lt;=$E12,EOMONTH(O$3,0)&gt;=$D12),1,"")</x:f>
        <x:v>1</x:v>
      </x:c>
      <x:c r="P12" s="56" t="n">
        <x:f>IF(AND(P$3&lt;=$E12,EOMONTH(P$3,0)&gt;=$D12),1,"")</x:f>
        <x:v>1</x:v>
      </x:c>
      <x:c r="Q12" s="56" t="n">
        <x:f>IF(AND(Q$3&lt;=$E12,EOMONTH(Q$3,0)&gt;=$D12),1,"")</x:f>
        <x:v>1</x:v>
      </x:c>
      <x:c r="R12" s="56" t="n">
        <x:f>IF(AND(R$3&lt;=$E12,EOMONTH(R$3,0)&gt;=$D12),1,"")</x:f>
        <x:v>1</x:v>
      </x:c>
      <x:c r="S12" s="56" t="n">
        <x:f>IF(AND(S$3&lt;=$E12,EOMONTH(S$3,0)&gt;=$D12),1,"")</x:f>
        <x:v>1</x:v>
      </x:c>
      <x:c r="T12" s="56" t="n">
        <x:f>IF(AND(T$3&lt;=$E12,EOMONTH(T$3,0)&gt;=$D12),1,"")</x:f>
        <x:v>1</x:v>
      </x:c>
    </x:row>
    <x:row r="13" ht="33" customHeight="1">
      <x:c r="A13" s="32" t="str">
        <x:f>'Portfolio Projets'!B14</x:f>
        <x:v>Refonte e-commerce</x:v>
      </x:c>
      <x:c r="B13" s="32" t="str">
        <x:f>'Portfolio Projets'!E14</x:f>
        <x:v>Transformation</x:v>
      </x:c>
      <x:c r="C13" s="32" t="str">
        <x:f>'Portfolio Projets'!D14</x:f>
        <x:v>Digital Program Manager</x:v>
      </x:c>
      <x:c r="D13" s="36" t="n">
        <x:f>'Portfolio Projets'!H14</x:f>
        <x:v>46096</x:v>
      </x:c>
      <x:c r="E13" s="36" t="n">
        <x:f>'Portfolio Projets'!I14</x:f>
        <x:v>46341</x:v>
      </x:c>
      <x:c r="F13" s="32" t="str">
        <x:f>'Portfolio Projets'!N14</x:f>
        <x:v>Orange</x:v>
      </x:c>
      <x:c r="G13" s="56" t="str">
        <x:f>IF(AND(G$3&lt;=$E13,EOMONTH(G$3,0)&gt;=$D13),1,"")</x:f>
      </x:c>
      <x:c r="H13" s="56" t="str">
        <x:f>IF(AND(H$3&lt;=$E13,EOMONTH(H$3,0)&gt;=$D13),1,"")</x:f>
      </x:c>
      <x:c r="I13" s="56" t="n">
        <x:f>IF(AND(I$3&lt;=$E13,EOMONTH(I$3,0)&gt;=$D13),1,"")</x:f>
        <x:v>1</x:v>
      </x:c>
      <x:c r="J13" s="56" t="n">
        <x:f>IF(AND(J$3&lt;=$E13,EOMONTH(J$3,0)&gt;=$D13),1,"")</x:f>
        <x:v>1</x:v>
      </x:c>
      <x:c r="K13" s="56" t="n">
        <x:f>IF(AND(K$3&lt;=$E13,EOMONTH(K$3,0)&gt;=$D13),1,"")</x:f>
        <x:v>1</x:v>
      </x:c>
      <x:c r="L13" s="56" t="n">
        <x:f>IF(AND(L$3&lt;=$E13,EOMONTH(L$3,0)&gt;=$D13),1,"")</x:f>
        <x:v>1</x:v>
      </x:c>
      <x:c r="M13" s="56" t="n">
        <x:f>IF(AND(M$3&lt;=$E13,EOMONTH(M$3,0)&gt;=$D13),1,"")</x:f>
        <x:v>1</x:v>
      </x:c>
      <x:c r="N13" s="56" t="n">
        <x:f>IF(AND(N$3&lt;=$E13,EOMONTH(N$3,0)&gt;=$D13),1,"")</x:f>
        <x:v>1</x:v>
      </x:c>
      <x:c r="O13" s="56" t="n">
        <x:f>IF(AND(O$3&lt;=$E13,EOMONTH(O$3,0)&gt;=$D13),1,"")</x:f>
        <x:v>1</x:v>
      </x:c>
      <x:c r="P13" s="56" t="n">
        <x:f>IF(AND(P$3&lt;=$E13,EOMONTH(P$3,0)&gt;=$D13),1,"")</x:f>
        <x:v>1</x:v>
      </x:c>
      <x:c r="Q13" s="56" t="n">
        <x:f>IF(AND(Q$3&lt;=$E13,EOMONTH(Q$3,0)&gt;=$D13),1,"")</x:f>
        <x:v>1</x:v>
      </x:c>
      <x:c r="R13" s="56" t="str">
        <x:f>IF(AND(R$3&lt;=$E13,EOMONTH(R$3,0)&gt;=$D13),1,"")</x:f>
      </x:c>
      <x:c r="S13" s="56" t="str">
        <x:f>IF(AND(S$3&lt;=$E13,EOMONTH(S$3,0)&gt;=$D13),1,"")</x:f>
      </x:c>
      <x:c r="T13" s="56" t="str">
        <x:f>IF(AND(T$3&lt;=$E13,EOMONTH(T$3,0)&gt;=$D13),1,"")</x:f>
      </x:c>
    </x:row>
    <x:row r="14" ht="33" customHeight="1">
      <x:c r="A14" s="32" t="str">
        <x:f>'Portfolio Projets'!B15</x:f>
        <x:v>Académie managériale</x:v>
      </x:c>
      <x:c r="B14" s="32" t="str">
        <x:f>'Portfolio Projets'!E15</x:f>
        <x:v>RH</x:v>
      </x:c>
      <x:c r="C14" s="32" t="str">
        <x:f>'Portfolio Projets'!D15</x:f>
        <x:v>Responsable formation</x:v>
      </x:c>
      <x:c r="D14" s="36" t="n">
        <x:f>'Portfolio Projets'!H15</x:f>
        <x:v>46054</x:v>
      </x:c>
      <x:c r="E14" s="36" t="n">
        <x:f>'Portfolio Projets'!I15</x:f>
        <x:v>46371</x:v>
      </x:c>
      <x:c r="F14" s="32" t="str">
        <x:f>'Portfolio Projets'!N15</x:f>
        <x:v>Vert</x:v>
      </x:c>
      <x:c r="G14" s="56" t="str">
        <x:f>IF(AND(G$3&lt;=$E14,EOMONTH(G$3,0)&gt;=$D14),1,"")</x:f>
      </x:c>
      <x:c r="H14" s="56" t="n">
        <x:f>IF(AND(H$3&lt;=$E14,EOMONTH(H$3,0)&gt;=$D14),1,"")</x:f>
        <x:v>1</x:v>
      </x:c>
      <x:c r="I14" s="56" t="n">
        <x:f>IF(AND(I$3&lt;=$E14,EOMONTH(I$3,0)&gt;=$D14),1,"")</x:f>
        <x:v>1</x:v>
      </x:c>
      <x:c r="J14" s="56" t="n">
        <x:f>IF(AND(J$3&lt;=$E14,EOMONTH(J$3,0)&gt;=$D14),1,"")</x:f>
        <x:v>1</x:v>
      </x:c>
      <x:c r="K14" s="56" t="n">
        <x:f>IF(AND(K$3&lt;=$E14,EOMONTH(K$3,0)&gt;=$D14),1,"")</x:f>
        <x:v>1</x:v>
      </x:c>
      <x:c r="L14" s="56" t="n">
        <x:f>IF(AND(L$3&lt;=$E14,EOMONTH(L$3,0)&gt;=$D14),1,"")</x:f>
        <x:v>1</x:v>
      </x:c>
      <x:c r="M14" s="56" t="n">
        <x:f>IF(AND(M$3&lt;=$E14,EOMONTH(M$3,0)&gt;=$D14),1,"")</x:f>
        <x:v>1</x:v>
      </x:c>
      <x:c r="N14" s="56" t="n">
        <x:f>IF(AND(N$3&lt;=$E14,EOMONTH(N$3,0)&gt;=$D14),1,"")</x:f>
        <x:v>1</x:v>
      </x:c>
      <x:c r="O14" s="56" t="n">
        <x:f>IF(AND(O$3&lt;=$E14,EOMONTH(O$3,0)&gt;=$D14),1,"")</x:f>
        <x:v>1</x:v>
      </x:c>
      <x:c r="P14" s="56" t="n">
        <x:f>IF(AND(P$3&lt;=$E14,EOMONTH(P$3,0)&gt;=$D14),1,"")</x:f>
        <x:v>1</x:v>
      </x:c>
      <x:c r="Q14" s="56" t="n">
        <x:f>IF(AND(Q$3&lt;=$E14,EOMONTH(Q$3,0)&gt;=$D14),1,"")</x:f>
        <x:v>1</x:v>
      </x:c>
      <x:c r="R14" s="56" t="n">
        <x:f>IF(AND(R$3&lt;=$E14,EOMONTH(R$3,0)&gt;=$D14),1,"")</x:f>
        <x:v>1</x:v>
      </x:c>
      <x:c r="S14" s="56" t="str">
        <x:f>IF(AND(S$3&lt;=$E14,EOMONTH(S$3,0)&gt;=$D14),1,"")</x:f>
      </x:c>
      <x:c r="T14" s="56" t="str">
        <x:f>IF(AND(T$3&lt;=$E14,EOMONTH(T$3,0)&gt;=$D14),1,"")</x:f>
      </x:c>
    </x:row>
    <x:row r="15" ht="33" customHeight="1">
      <x:c r="A15" s="32" t="str">
        <x:f>'Portfolio Projets'!B16</x:f>
        <x:v>Automatisation facturation</x:v>
      </x:c>
      <x:c r="B15" s="32" t="str">
        <x:f>'Portfolio Projets'!E16</x:f>
        <x:v>Transformation</x:v>
      </x:c>
      <x:c r="C15" s="32" t="str">
        <x:f>'Portfolio Projets'!D16</x:f>
        <x:v>Process Owner Finance</x:v>
      </x:c>
      <x:c r="D15" s="36" t="n">
        <x:f>'Portfolio Projets'!H16</x:f>
        <x:v>45931</x:v>
      </x:c>
      <x:c r="E15" s="36" t="n">
        <x:f>'Portfolio Projets'!I16</x:f>
        <x:v>46203</x:v>
      </x:c>
      <x:c r="F15" s="32" t="str">
        <x:f>'Portfolio Projets'!N16</x:f>
        <x:v>Vert</x:v>
      </x:c>
      <x:c r="G15" s="56" t="n">
        <x:f>IF(AND(G$3&lt;=$E15,EOMONTH(G$3,0)&gt;=$D15),1,"")</x:f>
        <x:v>1</x:v>
      </x:c>
      <x:c r="H15" s="56" t="n">
        <x:f>IF(AND(H$3&lt;=$E15,EOMONTH(H$3,0)&gt;=$D15),1,"")</x:f>
        <x:v>1</x:v>
      </x:c>
      <x:c r="I15" s="56" t="n">
        <x:f>IF(AND(I$3&lt;=$E15,EOMONTH(I$3,0)&gt;=$D15),1,"")</x:f>
        <x:v>1</x:v>
      </x:c>
      <x:c r="J15" s="56" t="n">
        <x:f>IF(AND(J$3&lt;=$E15,EOMONTH(J$3,0)&gt;=$D15),1,"")</x:f>
        <x:v>1</x:v>
      </x:c>
      <x:c r="K15" s="56" t="n">
        <x:f>IF(AND(K$3&lt;=$E15,EOMONTH(K$3,0)&gt;=$D15),1,"")</x:f>
        <x:v>1</x:v>
      </x:c>
      <x:c r="L15" s="56" t="n">
        <x:f>IF(AND(L$3&lt;=$E15,EOMONTH(L$3,0)&gt;=$D15),1,"")</x:f>
        <x:v>1</x:v>
      </x:c>
      <x:c r="M15" s="56" t="str">
        <x:f>IF(AND(M$3&lt;=$E15,EOMONTH(M$3,0)&gt;=$D15),1,"")</x:f>
      </x:c>
      <x:c r="N15" s="56" t="str">
        <x:f>IF(AND(N$3&lt;=$E15,EOMONTH(N$3,0)&gt;=$D15),1,"")</x:f>
      </x:c>
      <x:c r="O15" s="56" t="str">
        <x:f>IF(AND(O$3&lt;=$E15,EOMONTH(O$3,0)&gt;=$D15),1,"")</x:f>
      </x:c>
      <x:c r="P15" s="56" t="str">
        <x:f>IF(AND(P$3&lt;=$E15,EOMONTH(P$3,0)&gt;=$D15),1,"")</x:f>
      </x:c>
      <x:c r="Q15" s="56" t="str">
        <x:f>IF(AND(Q$3&lt;=$E15,EOMONTH(Q$3,0)&gt;=$D15),1,"")</x:f>
      </x:c>
      <x:c r="R15" s="56" t="str">
        <x:f>IF(AND(R$3&lt;=$E15,EOMONTH(R$3,0)&gt;=$D15),1,"")</x:f>
      </x:c>
      <x:c r="S15" s="56" t="str">
        <x:f>IF(AND(S$3&lt;=$E15,EOMONTH(S$3,0)&gt;=$D15),1,"")</x:f>
      </x:c>
      <x:c r="T15" s="56" t="str">
        <x:f>IF(AND(T$3&lt;=$E15,EOMONTH(T$3,0)&gt;=$D15),1,"")</x:f>
      </x:c>
    </x:row>
    <x:row r="16" ht="33" customHeight="1">
      <x:c r="A16" s="32" t="str">
        <x:f>'Portfolio Projets'!B17</x:f>
        <x:v>Extension site logistique</x:v>
      </x:c>
      <x:c r="B16" s="32" t="str">
        <x:f>'Portfolio Projets'!E17</x:f>
        <x:v>Industrie</x:v>
      </x:c>
      <x:c r="C16" s="32" t="str">
        <x:f>'Portfolio Projets'!D17</x:f>
        <x:v>Directeur logistique</x:v>
      </x:c>
      <x:c r="D16" s="36" t="n">
        <x:f>'Portfolio Projets'!H17</x:f>
        <x:v>46204</x:v>
      </x:c>
      <x:c r="E16" s="36" t="n">
        <x:f>'Portfolio Projets'!I17</x:f>
        <x:v>46660</x:v>
      </x:c>
      <x:c r="F16" s="32" t="str">
        <x:f>'Portfolio Projets'!N17</x:f>
        <x:v>Orange</x:v>
      </x:c>
      <x:c r="G16" s="56" t="str">
        <x:f>IF(AND(G$3&lt;=$E16,EOMONTH(G$3,0)&gt;=$D16),1,"")</x:f>
      </x:c>
      <x:c r="H16" s="56" t="str">
        <x:f>IF(AND(H$3&lt;=$E16,EOMONTH(H$3,0)&gt;=$D16),1,"")</x:f>
      </x:c>
      <x:c r="I16" s="56" t="str">
        <x:f>IF(AND(I$3&lt;=$E16,EOMONTH(I$3,0)&gt;=$D16),1,"")</x:f>
      </x:c>
      <x:c r="J16" s="56" t="str">
        <x:f>IF(AND(J$3&lt;=$E16,EOMONTH(J$3,0)&gt;=$D16),1,"")</x:f>
      </x:c>
      <x:c r="K16" s="56" t="str">
        <x:f>IF(AND(K$3&lt;=$E16,EOMONTH(K$3,0)&gt;=$D16),1,"")</x:f>
      </x:c>
      <x:c r="L16" s="56" t="str">
        <x:f>IF(AND(L$3&lt;=$E16,EOMONTH(L$3,0)&gt;=$D16),1,"")</x:f>
      </x:c>
      <x:c r="M16" s="56" t="n">
        <x:f>IF(AND(M$3&lt;=$E16,EOMONTH(M$3,0)&gt;=$D16),1,"")</x:f>
        <x:v>1</x:v>
      </x:c>
      <x:c r="N16" s="56" t="n">
        <x:f>IF(AND(N$3&lt;=$E16,EOMONTH(N$3,0)&gt;=$D16),1,"")</x:f>
        <x:v>1</x:v>
      </x:c>
      <x:c r="O16" s="56" t="n">
        <x:f>IF(AND(O$3&lt;=$E16,EOMONTH(O$3,0)&gt;=$D16),1,"")</x:f>
        <x:v>1</x:v>
      </x:c>
      <x:c r="P16" s="56" t="n">
        <x:f>IF(AND(P$3&lt;=$E16,EOMONTH(P$3,0)&gt;=$D16),1,"")</x:f>
        <x:v>1</x:v>
      </x:c>
      <x:c r="Q16" s="56" t="n">
        <x:f>IF(AND(Q$3&lt;=$E16,EOMONTH(Q$3,0)&gt;=$D16),1,"")</x:f>
        <x:v>1</x:v>
      </x:c>
      <x:c r="R16" s="56" t="n">
        <x:f>IF(AND(R$3&lt;=$E16,EOMONTH(R$3,0)&gt;=$D16),1,"")</x:f>
        <x:v>1</x:v>
      </x:c>
      <x:c r="S16" s="56" t="n">
        <x:f>IF(AND(S$3&lt;=$E16,EOMONTH(S$3,0)&gt;=$D16),1,"")</x:f>
        <x:v>1</x:v>
      </x:c>
      <x:c r="T16" s="56" t="n">
        <x:f>IF(AND(T$3&lt;=$E16,EOMONTH(T$3,0)&gt;=$D16),1,"")</x:f>
        <x:v>1</x:v>
      </x:c>
    </x:row>
  </x:sheetData>
  <x:mergeCells>
    <x:mergeCell ref="A1:T2"/>
  </x:mergeCells>
  <x:conditionalFormatting sqref="G5:T16">
    <x:cfRule type="expression" dxfId="7" priority="1">
      <x:formula>AND(G5=1,$F5="Vert")</x:formula>
    </x:cfRule>
    <x:cfRule type="expression" dxfId="8" priority="2">
      <x:formula>AND(G5=1,$F5="Orange")</x:formula>
    </x:cfRule>
    <x:cfRule type="expression" dxfId="9" priority="3">
      <x:formula>AND(G5=1,$F5="Rouge")</x:formula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26" hidden="0" customWidth="1"/>
    <x:col min="3" max="3" width="34" hidden="0" customWidth="1"/>
    <x:col min="4" max="4" width="12" hidden="0" customWidth="1"/>
    <x:col min="5" max="5" width="11" hidden="0" customWidth="1"/>
    <x:col min="6" max="6" width="11" hidden="0" customWidth="1"/>
    <x:col min="7" max="7" width="11" hidden="0" customWidth="1"/>
    <x:col min="8" max="8" width="34" hidden="0" customWidth="1"/>
    <x:col min="9" max="9" width="20" hidden="0" customWidth="1"/>
    <x:col min="10" max="10" width="12" hidden="0" customWidth="1"/>
    <x:col min="11" max="11" width="12" hidden="0" customWidth="1"/>
    <x:col min="12" max="12" width="14" hidden="0" customWidth="1"/>
  </x:cols>
  <x:sheetData>
    <x:row r="1">
      <x:c r="A1" s="10" t="str">
        <x:v>RISQUES, BÉNÉFICES ET DÉPENDANCES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</x:row>
    <x:row r="2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</x:row>
    <x:row r="4" ht="38" customHeight="1">
      <x:c r="A4" s="24" t="str">
        <x:v>ID</x:v>
      </x:c>
      <x:c r="B4" s="24" t="str">
        <x:v>Projet</x:v>
      </x:c>
      <x:c r="C4" s="24" t="str">
        <x:v>Risque / bénéfice</x:v>
      </x:c>
      <x:c r="D4" s="24" t="str">
        <x:v>Catégorie</x:v>
      </x:c>
      <x:c r="E4" s="24" t="str">
        <x:v>Probabilité</x:v>
      </x:c>
      <x:c r="F4" s="24" t="str">
        <x:v>Impact</x:v>
      </x:c>
      <x:c r="G4" s="24" t="str">
        <x:v>Score</x:v>
      </x:c>
      <x:c r="H4" s="24" t="str">
        <x:v>Réponse / action</x:v>
      </x:c>
      <x:c r="I4" s="24" t="str">
        <x:v>Responsable</x:v>
      </x:c>
      <x:c r="J4" s="24" t="str">
        <x:v>Échéance</x:v>
      </x:c>
      <x:c r="K4" s="24" t="str">
        <x:v>Statut</x:v>
      </x:c>
      <x:c r="L4" s="24" t="str">
        <x:v>Valeur estimée</x:v>
      </x:c>
    </x:row>
    <x:row r="5" ht="36" customHeight="1">
      <x:c r="A5" s="32" t="n">
        <x:v>1</x:v>
      </x:c>
      <x:c r="B5" s="32" t="str">
        <x:v>ERP Finance &amp; Achats</x:v>
      </x:c>
      <x:c r="C5" s="32" t="str">
        <x:v>Retard de migration des données</x:v>
      </x:c>
      <x:c r="D5" s="32" t="str">
        <x:v>Risque</x:v>
      </x:c>
      <x:c r="E5" s="32" t="n">
        <x:v>4</x:v>
      </x:c>
      <x:c r="F5" s="32" t="n">
        <x:v>5</x:v>
      </x:c>
      <x:c r="G5" s="32" t="n">
        <x:f>E5*F5</x:f>
        <x:v>20</x:v>
      </x:c>
      <x:c r="H5" s="32" t="str">
        <x:v>Renforcer l’équipe data et valider un plan de reprise</x:v>
      </x:c>
      <x:c r="I5" s="32" t="str">
        <x:v>Data Lead</x:v>
      </x:c>
      <x:c r="J5" s="36" t="n">
        <x:v>46280</x:v>
      </x:c>
      <x:c r="K5" s="32" t="str">
        <x:v>Ouvert</x:v>
      </x:c>
      <x:c r="L5" s="38" t="n">
        <x:v>0</x:v>
      </x:c>
    </x:row>
    <x:row r="6" ht="36" customHeight="1">
      <x:c r="A6" s="32" t="n">
        <x:v>2</x:v>
      </x:c>
      <x:c r="B6" s="32" t="str">
        <x:v>CRM commercial 360</x:v>
      </x:c>
      <x:c r="C6" s="32" t="str">
        <x:v>Hausse attendue du taux de conversion</x:v>
      </x:c>
      <x:c r="D6" s="32" t="str">
        <x:v>Bénéfice</x:v>
      </x:c>
      <x:c r="E6" s="32" t="n">
        <x:v>4</x:v>
      </x:c>
      <x:c r="F6" s="32" t="n">
        <x:v>4</x:v>
      </x:c>
      <x:c r="G6" s="32" t="n">
        <x:f>E6*F6</x:f>
        <x:v>16</x:v>
      </x:c>
      <x:c r="H6" s="32" t="str">
        <x:v>Suivre le taux de conversion par région</x:v>
      </x:c>
      <x:c r="I6" s="32" t="str">
        <x:v>Direction commerciale</x:v>
      </x:c>
      <x:c r="J6" s="36" t="n">
        <x:v>46310</x:v>
      </x:c>
      <x:c r="K6" s="32" t="str">
        <x:v>En suivi</x:v>
      </x:c>
      <x:c r="L6" s="38" t="n">
        <x:v>180000</x:v>
      </x:c>
    </x:row>
    <x:row r="7" ht="36" customHeight="1">
      <x:c r="A7" s="32" t="n">
        <x:v>3</x:v>
      </x:c>
      <x:c r="B7" s="32" t="str">
        <x:v>Usine connectée</x:v>
      </x:c>
      <x:c r="C7" s="32" t="str">
        <x:v>Dépendance critique au fournisseur capteurs</x:v>
      </x:c>
      <x:c r="D7" s="32" t="str">
        <x:v>Risque</x:v>
      </x:c>
      <x:c r="E7" s="32" t="n">
        <x:v>4</x:v>
      </x:c>
      <x:c r="F7" s="32" t="n">
        <x:v>5</x:v>
      </x:c>
      <x:c r="G7" s="32" t="n">
        <x:f>E7*F7</x:f>
        <x:v>20</x:v>
      </x:c>
      <x:c r="H7" s="32" t="str">
        <x:v>Qualifier un fournisseur alternatif</x:v>
      </x:c>
      <x:c r="I7" s="32" t="str">
        <x:v>Direction industrielle</x:v>
      </x:c>
      <x:c r="J7" s="36" t="n">
        <x:v>46325</x:v>
      </x:c>
      <x:c r="K7" s="32" t="str">
        <x:v>Ouvert</x:v>
      </x:c>
      <x:c r="L7" s="38" t="n">
        <x:v>0</x:v>
      </x:c>
    </x:row>
    <x:row r="8" ht="36" customHeight="1">
      <x:c r="A8" s="32" t="n">
        <x:v>4</x:v>
      </x:c>
      <x:c r="B8" s="32" t="str">
        <x:v>Programme cybersécurité</x:v>
      </x:c>
      <x:c r="C8" s="32" t="str">
        <x:v>Deux lots critiques en retard</x:v>
      </x:c>
      <x:c r="D8" s="32" t="str">
        <x:v>Risque</x:v>
      </x:c>
      <x:c r="E8" s="32" t="n">
        <x:v>5</x:v>
      </x:c>
      <x:c r="F8" s="32" t="n">
        <x:v>5</x:v>
      </x:c>
      <x:c r="G8" s="32" t="n">
        <x:f>E8*F8</x:f>
        <x:v>25</x:v>
      </x:c>
      <x:c r="H8" s="32" t="str">
        <x:v>Décision CODIR sur ressources additionnelles</x:v>
      </x:c>
      <x:c r="I8" s="32" t="str">
        <x:v>CISO</x:v>
      </x:c>
      <x:c r="J8" s="36" t="n">
        <x:v>46265</x:v>
      </x:c>
      <x:c r="K8" s="32" t="str">
        <x:v>Urgent</x:v>
      </x:c>
      <x:c r="L8" s="38" t="n">
        <x:v>0</x:v>
      </x:c>
    </x:row>
    <x:row r="9" ht="36" customHeight="1">
      <x:c r="A9" s="32" t="n">
        <x:v>5</x:v>
      </x:c>
      <x:c r="B9" s="32" t="str">
        <x:v>Plan de réduction des coûts</x:v>
      </x:c>
      <x:c r="C9" s="32" t="str">
        <x:v>Économies récurrentes annualisées</x:v>
      </x:c>
      <x:c r="D9" s="32" t="str">
        <x:v>Bénéfice</x:v>
      </x:c>
      <x:c r="E9" s="32" t="n">
        <x:v>5</x:v>
      </x:c>
      <x:c r="F9" s="32" t="n">
        <x:v>4</x:v>
      </x:c>
      <x:c r="G9" s="32" t="n">
        <x:f>E9*F9</x:f>
        <x:v>20</x:v>
      </x:c>
      <x:c r="H9" s="32" t="str">
        <x:v>Contrôler la matérialisation des gains</x:v>
      </x:c>
      <x:c r="I9" s="32" t="str">
        <x:v>Contrôle de gestion</x:v>
      </x:c>
      <x:c r="J9" s="36" t="n">
        <x:v>46371</x:v>
      </x:c>
      <x:c r="K9" s="32" t="str">
        <x:v>En suivi</x:v>
      </x:c>
      <x:c r="L9" s="38" t="n">
        <x:v>420000</x:v>
      </x:c>
    </x:row>
    <x:row r="10" ht="36" customHeight="1">
      <x:c r="A10" s="32" t="n">
        <x:v>6</x:v>
      </x:c>
      <x:c r="B10" s="32" t="str">
        <x:v>Plateforme Data &amp; BI</x:v>
      </x:c>
      <x:c r="C10" s="32" t="str">
        <x:v>Architecture data cible validée</x:v>
      </x:c>
      <x:c r="D10" s="32" t="str">
        <x:v>Bénéfice</x:v>
      </x:c>
      <x:c r="E10" s="32" t="n">
        <x:v>4</x:v>
      </x:c>
      <x:c r="F10" s="32" t="n">
        <x:v>3</x:v>
      </x:c>
      <x:c r="G10" s="32" t="n">
        <x:f>E10*F10</x:f>
        <x:v>12</x:v>
      </x:c>
      <x:c r="H10" s="32" t="str">
        <x:v>Industrialiser les cas d’usage prioritaires</x:v>
      </x:c>
      <x:c r="I10" s="32" t="str">
        <x:v>Chief Data Officer</x:v>
      </x:c>
      <x:c r="J10" s="36" t="n">
        <x:v>46341</x:v>
      </x:c>
      <x:c r="K10" s="32" t="str">
        <x:v>En suivi</x:v>
      </x:c>
      <x:c r="L10" s="38" t="n">
        <x:v>250000</x:v>
      </x:c>
    </x:row>
    <x:row r="11" ht="36" customHeight="1">
      <x:c r="A11" s="32" t="n">
        <x:v>7</x:v>
      </x:c>
      <x:c r="B11" s="32" t="str">
        <x:v>Refonte e-commerce</x:v>
      </x:c>
      <x:c r="C11" s="32" t="str">
        <x:v>Risque de performance en charge</x:v>
      </x:c>
      <x:c r="D11" s="32" t="str">
        <x:v>Risque</x:v>
      </x:c>
      <x:c r="E11" s="32" t="n">
        <x:v>4</x:v>
      </x:c>
      <x:c r="F11" s="32" t="n">
        <x:v>4</x:v>
      </x:c>
      <x:c r="G11" s="32" t="n">
        <x:f>E11*F11</x:f>
        <x:v>16</x:v>
      </x:c>
      <x:c r="H11" s="32" t="str">
        <x:v>Lancer des tests de charge supplémentaires</x:v>
      </x:c>
      <x:c r="I11" s="32" t="str">
        <x:v>Digital Program Manager</x:v>
      </x:c>
      <x:c r="J11" s="36" t="n">
        <x:v>46295</x:v>
      </x:c>
      <x:c r="K11" s="32" t="str">
        <x:v>Ouvert</x:v>
      </x:c>
      <x:c r="L11" s="38" t="n">
        <x:v>0</x:v>
      </x:c>
    </x:row>
    <x:row r="12" ht="36" customHeight="1">
      <x:c r="A12" s="32" t="n">
        <x:v>8</x:v>
      </x:c>
      <x:c r="B12" s="32" t="str">
        <x:v>Roadmap RSE 2030</x:v>
      </x:c>
      <x:c r="C12" s="32" t="str">
        <x:v>Réduction attendue de l’empreinte carbone</x:v>
      </x:c>
      <x:c r="D12" s="32" t="str">
        <x:v>Bénéfice</x:v>
      </x:c>
      <x:c r="E12" s="32" t="n">
        <x:v>3</x:v>
      </x:c>
      <x:c r="F12" s="32" t="n">
        <x:v>4</x:v>
      </x:c>
      <x:c r="G12" s="32" t="n">
        <x:f>E12*F12</x:f>
        <x:v>12</x:v>
      </x:c>
      <x:c r="H12" s="32" t="str">
        <x:v>Valider les trajectoires de réduction</x:v>
      </x:c>
      <x:c r="I12" s="32" t="str">
        <x:v>Responsable RSE</x:v>
      </x:c>
      <x:c r="J12" s="36" t="n">
        <x:v>46477</x:v>
      </x:c>
      <x:c r="K12" s="32" t="str">
        <x:v>Planifié</x:v>
      </x:c>
      <x:c r="L12" s="38" t="n">
        <x:v>150000</x:v>
      </x:c>
    </x:row>
  </x:sheetData>
  <x:mergeCells>
    <x:mergeCell ref="A1:L2"/>
  </x:mergeCells>
  <x:conditionalFormatting sqref="G5:G12">
    <x:cfRule type="colorScale" priority="1">
      <x:colorScale>
        <x:cfvo type="min"/>
        <x:cfvo type="percentile" val="50"/>
        <x:cfvo type="max"/>
        <x:color rgb="FFDDF4EA"/>
        <x:color rgb="FFFFF1D8"/>
        <x:color rgb="FFFBE1E4"/>
      </x:colorScale>
    </x:cfRule>
  </x:conditionalFormatting>
  <x:dataValidations count="2">
    <x:dataValidation type="list" sqref="D5:D100">
      <x:formula1>"Risque,Bénéfice"</x:formula1>
    </x:dataValidation>
    <x:dataValidation operator="between" sqref="E5:F100">
      <x:formula1>1</x:formula1>
      <x:formula2>5</x:formula2>
    </x:dataValidation>
  </x:dataValidation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>
      <x:c r="A1" s="4" t="str">
        <x:v>Statut</x:v>
      </x:c>
      <x:c r="B1" s="4" t="str">
        <x:v>Santé</x:v>
      </x:c>
      <x:c r="C1" s="4" t="str">
        <x:v>Priorité</x:v>
      </x:c>
      <x:c r="D1" s="4" t="str">
        <x:v>Phase</x:v>
      </x:c>
      <x:c r="E1" s="4" t="str">
        <x:v>Type</x:v>
      </x:c>
      <x:c r="F1" s="4" t="str">
        <x:v>Décision</x:v>
      </x:c>
    </x:row>
    <x:row r="2">
      <x:c r="A2" t="str">
        <x:v>Planifié</x:v>
      </x:c>
      <x:c r="B2" t="str">
        <x:v>Vert</x:v>
      </x:c>
      <x:c r="C2" t="str">
        <x:v>Critique</x:v>
      </x:c>
      <x:c r="D2" t="str">
        <x:v>Cadrage</x:v>
      </x:c>
      <x:c r="E2" t="str">
        <x:v>Transformation</x:v>
      </x:c>
      <x:c r="F2" t="str">
        <x:v>Poursuivre</x:v>
      </x:c>
    </x:row>
    <x:row r="3">
      <x:c r="A3" t="str">
        <x:v>En cours</x:v>
      </x:c>
      <x:c r="B3" t="str">
        <x:v>Orange</x:v>
      </x:c>
      <x:c r="C3" t="str">
        <x:v>Élevée</x:v>
      </x:c>
      <x:c r="D3" t="str">
        <x:v>Conception</x:v>
      </x:c>
      <x:c r="E3" t="str">
        <x:v>IT</x:v>
      </x:c>
      <x:c r="F3" t="str">
        <x:v>Accélérer</x:v>
      </x:c>
    </x:row>
    <x:row r="4">
      <x:c r="A4" t="str">
        <x:v>En attente</x:v>
      </x:c>
      <x:c r="B4" t="str">
        <x:v>Rouge</x:v>
      </x:c>
      <x:c r="C4" t="str">
        <x:v>Normale</x:v>
      </x:c>
      <x:c r="D4" t="str">
        <x:v>Développement</x:v>
      </x:c>
      <x:c r="E4" t="str">
        <x:v>Finance</x:v>
      </x:c>
      <x:c r="F4" t="str">
        <x:v>Arbitrer</x:v>
      </x:c>
    </x:row>
    <x:row r="5">
      <x:c r="A5" t="str">
        <x:v>Bloqué</x:v>
      </x:c>
      <x:c r="B5" t="str"/>
      <x:c r="C5" t="str">
        <x:v>Faible</x:v>
      </x:c>
      <x:c r="D5" t="str">
        <x:v>Déploiement</x:v>
      </x:c>
      <x:c r="E5" t="str">
        <x:v>RH</x:v>
      </x:c>
      <x:c r="F5" t="str">
        <x:v>Suspendre</x:v>
      </x:c>
    </x:row>
    <x:row r="6">
      <x:c r="A6" t="str">
        <x:v>Terminé</x:v>
      </x:c>
      <x:c r="B6" t="str"/>
      <x:c r="C6" t="str"/>
      <x:c r="D6" t="str">
        <x:v>Clôture</x:v>
      </x:c>
      <x:c r="E6" t="str">
        <x:v>Commercial</x:v>
      </x:c>
      <x:c r="F6" t="str">
        <x:v>Clôturer</x:v>
      </x:c>
    </x:row>
    <x:row r="7">
      <x:c r="A7" t="str">
        <x:v>Abandonné</x:v>
      </x:c>
      <x:c r="B7" t="str"/>
      <x:c r="C7" t="str"/>
      <x:c r="D7" t="str">
        <x:v>En attente</x:v>
      </x:c>
      <x:c r="E7" t="str">
        <x:v>Industrie</x:v>
      </x:c>
      <x:c r="F7" t="str">
        <x:v>Reprioriser</x:v>
      </x:c>
    </x:row>
    <x:row r="8">
      <x:c r="A8" t="str"/>
      <x:c r="B8" t="str"/>
      <x:c r="C8" t="str"/>
      <x:c r="D8" t="str"/>
      <x:c r="E8" t="str">
        <x:v>RSE</x:v>
      </x:c>
      <x:c r="F8" t="str"/>
    </x:row>
    <x:row r="9">
      <x:c r="A9" t="str"/>
      <x:c r="B9" t="str"/>
      <x:c r="C9" t="str"/>
      <x:c r="D9" t="str"/>
      <x:c r="E9" t="str">
        <x:v>Data</x:v>
      </x:c>
      <x:c r="F9" t="str"/>
    </x:row>
  </x:sheetData>
  <x:pageMargins left="0.7" right="0.7" top="0.75" bottom="0.75" header="0.3" footer="0.3"/>
</x:worksheet>
</file>