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6b9ed26a44042a4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OE_Bâtiment_OnePage" sheetId="1" r:id="R6fce1783c85b43aa"/>
    <x:sheet xmlns:r="http://schemas.openxmlformats.org/officeDocument/2006/relationships" name="Suivi_documents_DOE" sheetId="2" r:id="R281d8d8aa75842c2"/>
    <x:sheet xmlns:r="http://schemas.openxmlformats.org/officeDocument/2006/relationships" name="Listes_paramètres" sheetId="3" r:id="R2af98021c3e1455b"/>
    <x:sheet xmlns:r="http://schemas.openxmlformats.org/officeDocument/2006/relationships" name="Mode_emploi" sheetId="4" r:id="R0956b4f8225646f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dd/mm/yyyy"/>
    <x:numFmt numFmtId="201" formatCode="0"/>
    <x:numFmt numFmtId="202" formatCode="0%"/>
  </x:numFmts>
  <x:fonts count="9">
    <x:font>
      <x:sz val="11"/>
      <x:name val="Carlito"/>
    </x:font>
    <x:font>
      <x:b/>
      <x:sz val="11"/>
      <x:color rgb="FFFFFFFF"/>
      <x:name val="Carlito"/>
    </x:font>
    <x:font>
      <x:b/>
      <x:sz val="16"/>
      <x:color rgb="FFFFFFFF"/>
      <x:name val="Carlito"/>
    </x:font>
    <x:font>
      <x:b/>
      <x:sz val="11"/>
      <x:color rgb="FF1E3A8A"/>
      <x:name val="Carlito"/>
    </x:font>
    <x:font>
      <x:b/>
      <x:sz val="18"/>
      <x:color rgb="FFFFFFFF"/>
      <x:name val="Carlito"/>
    </x:font>
    <x:font>
      <x:i/>
      <x:sz val="11"/>
      <x:color rgb="FFFFFFFF"/>
      <x:name val="Carlito"/>
    </x:font>
    <x:font>
      <x:b/>
      <x:sz val="11"/>
      <x:color rgb="FF0C4A6E"/>
      <x:name val="Carlito"/>
    </x:font>
    <x:font>
      <x:b/>
      <x:sz val="16"/>
      <x:color rgb="FF111827"/>
      <x:name val="Carlito"/>
    </x:font>
    <x:font>
      <x:sz val="11"/>
      <x:color rgb="FF881337"/>
      <x:name val="Carlito"/>
    </x:font>
  </x:fonts>
  <x:fills count="15">
    <x:fill>
      <x:patternFill patternType="none"/>
    </x:fill>
    <x:fill>
      <x:patternFill patternType="gray125"/>
    </x:fill>
    <x:fill>
      <x:patternFill patternType="solid">
        <x:fgColor rgb="FF1E3A8A"/>
      </x:patternFill>
    </x:fill>
    <x:fill>
      <x:patternFill patternType="solid">
        <x:fgColor rgb="FF0F172A"/>
      </x:patternFill>
    </x:fill>
    <x:fill>
      <x:patternFill patternType="solid">
        <x:fgColor rgb="FFDBEAFE"/>
      </x:patternFill>
    </x:fill>
    <x:fill>
      <x:patternFill patternType="solid">
        <x:fgColor rgb="FF0F766E"/>
      </x:patternFill>
    </x:fill>
    <x:fill>
      <x:patternFill patternType="solid">
        <x:fgColor rgb="FF111827"/>
      </x:patternFill>
    </x:fill>
    <x:fill>
      <x:patternFill patternType="solid">
        <x:fgColor rgb="FF334155"/>
      </x:patternFill>
    </x:fill>
    <x:fill>
      <x:patternFill patternType="solid">
        <x:fgColor rgb="FFE0F2FE"/>
      </x:patternFill>
    </x:fill>
    <x:fill>
      <x:patternFill patternType="solid">
        <x:fgColor rgb="FF1E40AF"/>
      </x:patternFill>
    </x:fill>
    <x:fill>
      <x:patternFill patternType="solid">
        <x:fgColor rgb="FFF8FAFC"/>
      </x:patternFill>
    </x:fill>
    <x:fill>
      <x:patternFill patternType="solid">
        <x:fgColor rgb="FF7C2D12"/>
      </x:patternFill>
    </x:fill>
    <x:fill>
      <x:patternFill patternType="solid">
        <x:fgColor rgb="FF581C87"/>
      </x:patternFill>
    </x:fill>
    <x:fill>
      <x:patternFill patternType="solid">
        <x:fgColor rgb="FFBE123C"/>
      </x:patternFill>
    </x:fill>
    <x:fill>
      <x:patternFill patternType="solid">
        <x:fgColor rgb="FFFFF1F2"/>
      </x:patternFill>
    </x:fill>
  </x:fills>
  <x:borders count="76">
    <x:border/>
    <x:border/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bottom/>
    </x:border>
    <x:border>
      <x:left/>
      <x:bottom/>
    </x:border>
    <x:border>
      <x:right/>
      <x:top/>
      <x:bottom/>
    </x:border>
    <x:border>
      <x:left/>
      <x:top/>
      <x:bottom/>
    </x:border>
    <x:border>
      <x:right/>
      <x:top/>
      <x:bottom/>
    </x:border>
    <x:border>
      <x:left/>
      <x:top/>
      <x:bottom/>
    </x:border>
    <x:border>
      <x:right/>
      <x:bottom/>
    </x:border>
    <x:border>
      <x:left/>
      <x:bottom/>
    </x:border>
    <x:border>
      <x:right/>
      <x:top/>
      <x:bottom/>
    </x:border>
    <x:border>
      <x:left/>
      <x:top/>
      <x:bottom/>
    </x:border>
    <x:border>
      <x:right/>
      <x:top/>
      <x:bottom/>
    </x:border>
    <x:border>
      <x:left/>
      <x:top/>
      <x:bottom/>
    </x:border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left/>
      <x:righ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left/>
      <x:righ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</x:borders>
  <x:cellStyleXfs count="1">
    <x:xf numFmtId="0" fontId="0" fillId="0" borderId="0"/>
  </x:cellStyleXfs>
  <x:cellXfs count="217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2" xfId="0" applyNumberFormat="1" applyFont="1" applyFill="1" applyBorder="1" applyAlignment="1">
      <x:alignment horizontal="center"/>
    </x:xf>
    <x:xf numFmtId="0" fontId="1" fillId="2" borderId="3" xfId="0" applyNumberFormat="1" applyFont="1" applyFill="1" applyBorder="1" applyAlignment="1">
      <x:alignment horizontal="center"/>
    </x:xf>
    <x:xf numFmtId="0" fontId="1" fillId="2" borderId="4" xfId="0" applyNumberFormat="1" applyFont="1" applyFill="1" applyBorder="1" applyAlignment="1">
      <x:alignment horizontal="center"/>
    </x:xf>
    <x:xf numFmtId="0" fontId="0" fillId="0" borderId="5" xfId="0" applyNumberFormat="1" applyFont="1" applyFill="1" applyBorder="1"/>
    <x:xf numFmtId="0" fontId="0" fillId="0" borderId="6" xfId="0" applyNumberFormat="1" applyFont="1" applyFill="1" applyBorder="1"/>
    <x:xf numFmtId="0" fontId="0" fillId="0" borderId="7" xfId="0" applyNumberFormat="1" applyFont="1" applyFill="1" applyBorder="1"/>
    <x:xf numFmtId="0" fontId="0" fillId="0" borderId="8" xfId="0" applyNumberFormat="1" applyFont="1" applyFill="1" applyBorder="1"/>
    <x:xf numFmtId="0" fontId="0" fillId="0" borderId="9" xfId="0" applyNumberFormat="1" applyFont="1" applyFill="1" applyBorder="1"/>
    <x:xf numFmtId="0" fontId="0" fillId="0" borderId="10" xfId="0" applyNumberFormat="1" applyFont="1" applyFill="1" applyBorder="1"/>
    <x:xf numFmtId="0" fontId="1" fillId="2" borderId="11" xfId="0" applyNumberFormat="1" applyFont="1" applyFill="1" applyBorder="1" applyAlignment="1">
      <x:alignment horizontal="center"/>
    </x:xf>
    <x:xf numFmtId="0" fontId="1" fillId="2" borderId="12" xfId="0" applyNumberFormat="1" applyFont="1" applyFill="1" applyBorder="1" applyAlignment="1">
      <x:alignment horizontal="center"/>
    </x:xf>
    <x:xf numFmtId="0" fontId="1" fillId="2" borderId="13" xfId="0" applyNumberFormat="1" applyFont="1" applyFill="1" applyBorder="1" applyAlignment="1">
      <x:alignment horizontal="center"/>
    </x:xf>
    <x:xf numFmtId="0" fontId="0" fillId="0" borderId="14" xfId="0" applyNumberFormat="1" applyFont="1" applyFill="1" applyBorder="1"/>
    <x:xf numFmtId="0" fontId="0" fillId="0" borderId="15" xfId="0" applyNumberFormat="1" applyFont="1" applyFill="1" applyBorder="1"/>
    <x:xf numFmtId="0" fontId="0" fillId="0" borderId="16" xfId="0" applyNumberFormat="1" applyFont="1" applyFill="1" applyBorder="1"/>
    <x:xf numFmtId="0" fontId="0" fillId="0" borderId="17" xfId="0" applyNumberFormat="1" applyFont="1" applyFill="1" applyBorder="1"/>
    <x:xf numFmtId="0" fontId="0" fillId="0" borderId="18" xfId="0" applyNumberFormat="1" applyFont="1" applyFill="1" applyBorder="1"/>
    <x:xf numFmtId="0" fontId="0" fillId="0" borderId="19" xfId="0" applyNumberFormat="1" applyFont="1" applyFill="1" applyBorder="1"/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3" fillId="4" borderId="20" xfId="0" applyNumberFormat="1" applyFont="1" applyFill="1" applyBorder="1"/>
    <x:xf numFmtId="0" fontId="0" fillId="0" borderId="21" xfId="0" applyNumberFormat="1" applyFont="1" applyFill="1" applyBorder="1" applyAlignment="1">
      <x:alignment wrapText="1"/>
    </x:xf>
    <x:xf numFmtId="0" fontId="3" fillId="4" borderId="22" xfId="0" applyNumberFormat="1" applyFont="1" applyFill="1" applyBorder="1"/>
    <x:xf numFmtId="0" fontId="0" fillId="0" borderId="23" xfId="0" applyNumberFormat="1" applyFont="1" applyFill="1" applyBorder="1" applyAlignment="1">
      <x:alignment wrapText="1"/>
    </x:xf>
    <x:xf numFmtId="0" fontId="3" fillId="4" borderId="24" xfId="0" applyNumberFormat="1" applyFont="1" applyFill="1" applyBorder="1"/>
    <x:xf numFmtId="0" fontId="0" fillId="0" borderId="25" xfId="0" applyNumberFormat="1" applyFont="1" applyFill="1" applyBorder="1" applyAlignment="1">
      <x:alignment wrapText="1"/>
    </x:xf>
    <x:xf numFmtId="0" fontId="3" fillId="4" borderId="26" xfId="0" applyNumberFormat="1" applyFont="1" applyFill="1" applyBorder="1"/>
    <x:xf numFmtId="0" fontId="0" fillId="0" borderId="27" xfId="0" applyNumberFormat="1" applyFont="1" applyFill="1" applyBorder="1" applyAlignment="1">
      <x:alignment wrapText="1"/>
    </x:xf>
    <x:xf numFmtId="0" fontId="3" fillId="4" borderId="28" xfId="0" applyNumberFormat="1" applyFont="1" applyFill="1" applyBorder="1"/>
    <x:xf numFmtId="0" fontId="0" fillId="0" borderId="29" xfId="0" applyNumberFormat="1" applyFont="1" applyFill="1" applyBorder="1" applyAlignment="1">
      <x:alignment wrapText="1"/>
    </x:xf>
    <x:xf numFmtId="0" fontId="3" fillId="4" borderId="30" xfId="0" applyNumberFormat="1" applyFont="1" applyFill="1" applyBorder="1"/>
    <x:xf numFmtId="0" fontId="0" fillId="0" borderId="31" xfId="0" applyNumberFormat="1" applyFont="1" applyFill="1" applyBorder="1" applyAlignment="1">
      <x:alignment wrapText="1"/>
    </x:xf>
    <x:xf numFmtId="0" fontId="0" fillId="5" borderId="0" xfId="0" applyNumberFormat="1" applyFont="1" applyFill="1" applyBorder="1"/>
    <x:xf numFmtId="0" fontId="1" fillId="5" borderId="0" xfId="0" applyNumberFormat="1" applyFont="1" applyFill="1" applyBorder="1"/>
    <x:xf numFmtId="0" fontId="1" fillId="5" borderId="0" xfId="0" applyNumberFormat="1" applyFont="1" applyFill="1" applyBorder="1" applyAlignment="1">
      <x:alignment horizontal="center"/>
    </x:xf>
    <x:xf numFmtId="0" fontId="1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/>
    <x:xf numFmtId="0" fontId="1" fillId="5" borderId="1" xfId="0" applyNumberFormat="1" applyFont="1" applyFill="1" applyBorder="1"/>
    <x:xf numFmtId="0" fontId="1" fillId="5" borderId="1" xfId="0" applyNumberFormat="1" applyFont="1" applyFill="1" applyBorder="1" applyAlignment="1">
      <x:alignment horizontal="center"/>
    </x:xf>
    <x:xf numFmtId="0" fontId="1" fillId="5" borderId="1" xfId="0" applyNumberFormat="1" applyFont="1" applyFill="1" applyBorder="1" applyAlignment="1">
      <x:alignment horizontal="center" vertical="center"/>
    </x:xf>
    <x:xf numFmtId="0" fontId="1" fillId="5" borderId="32" xfId="0" applyNumberFormat="1" applyFont="1" applyFill="1" applyBorder="1" applyAlignment="1">
      <x:alignment horizontal="center" vertical="center"/>
    </x:xf>
    <x:xf numFmtId="0" fontId="1" fillId="5" borderId="33" xfId="0" applyNumberFormat="1" applyFont="1" applyFill="1" applyBorder="1" applyAlignment="1">
      <x:alignment horizontal="center" vertical="center"/>
    </x:xf>
    <x:xf numFmtId="0" fontId="1" fillId="5" borderId="34" xfId="0" applyNumberFormat="1" applyFont="1" applyFill="1" applyBorder="1" applyAlignment="1">
      <x:alignment horizontal="center" vertical="center"/>
    </x:xf>
    <x:xf numFmtId="0" fontId="0" fillId="0" borderId="35" xfId="0" applyNumberFormat="1" applyFont="1" applyFill="1" applyBorder="1"/>
    <x:xf numFmtId="0" fontId="0" fillId="0" borderId="36" xfId="0" applyNumberFormat="1" applyFont="1" applyFill="1" applyBorder="1"/>
    <x:xf numFmtId="0" fontId="0" fillId="0" borderId="37" xfId="0" applyNumberFormat="1" applyFont="1" applyFill="1" applyBorder="1"/>
    <x:xf numFmtId="0" fontId="0" fillId="0" borderId="38" xfId="0" applyNumberFormat="1" applyFont="1" applyFill="1" applyBorder="1"/>
    <x:xf numFmtId="0" fontId="0" fillId="0" borderId="39" xfId="0" applyNumberFormat="1" applyFont="1" applyFill="1" applyBorder="1"/>
    <x:xf numFmtId="0" fontId="0" fillId="0" borderId="40" xfId="0" applyNumberFormat="1" applyFont="1" applyFill="1" applyBorder="1"/>
    <x:xf numFmtId="0" fontId="1" fillId="5" borderId="41" xfId="0" applyNumberFormat="1" applyFont="1" applyFill="1" applyBorder="1" applyAlignment="1">
      <x:alignment horizontal="center" vertical="center"/>
    </x:xf>
    <x:xf numFmtId="0" fontId="1" fillId="5" borderId="42" xfId="0" applyNumberFormat="1" applyFont="1" applyFill="1" applyBorder="1" applyAlignment="1">
      <x:alignment horizontal="center" vertical="center"/>
    </x:xf>
    <x:xf numFmtId="0" fontId="1" fillId="5" borderId="43" xfId="0" applyNumberFormat="1" applyFont="1" applyFill="1" applyBorder="1" applyAlignment="1">
      <x:alignment horizontal="center" vertical="center"/>
    </x:xf>
    <x:xf numFmtId="0" fontId="0" fillId="0" borderId="44" xfId="0" applyNumberFormat="1" applyFont="1" applyFill="1" applyBorder="1"/>
    <x:xf numFmtId="0" fontId="0" fillId="0" borderId="45" xfId="0" applyNumberFormat="1" applyFont="1" applyFill="1" applyBorder="1"/>
    <x:xf numFmtId="0" fontId="0" fillId="0" borderId="46" xfId="0" applyNumberFormat="1" applyFont="1" applyFill="1" applyBorder="1"/>
    <x:xf numFmtId="0" fontId="0" fillId="0" borderId="47" xfId="0" applyNumberFormat="1" applyFont="1" applyFill="1" applyBorder="1"/>
    <x:xf numFmtId="0" fontId="0" fillId="0" borderId="48" xfId="0" applyNumberFormat="1" applyFont="1" applyFill="1" applyBorder="1"/>
    <x:xf numFmtId="0" fontId="0" fillId="0" borderId="49" xfId="0" applyNumberFormat="1" applyFont="1" applyFill="1" applyBorder="1"/>
    <x:xf numFmtId="0" fontId="0" fillId="0" borderId="35" xfId="0" applyNumberFormat="1" applyFont="1" applyFill="1" applyBorder="1" applyAlignment="1">
      <x:alignment wrapText="1"/>
    </x:xf>
    <x:xf numFmtId="0" fontId="0" fillId="0" borderId="36" xfId="0" applyNumberFormat="1" applyFont="1" applyFill="1" applyBorder="1" applyAlignment="1">
      <x:alignment wrapText="1"/>
    </x:xf>
    <x:xf numFmtId="0" fontId="0" fillId="0" borderId="37" xfId="0" applyNumberFormat="1" applyFont="1" applyFill="1" applyBorder="1" applyAlignment="1">
      <x:alignment wrapText="1"/>
    </x:xf>
    <x:xf numFmtId="0" fontId="0" fillId="0" borderId="38" xfId="0" applyNumberFormat="1" applyFont="1" applyFill="1" applyBorder="1" applyAlignment="1">
      <x:alignment wrapText="1"/>
    </x:xf>
    <x:xf numFmtId="0" fontId="0" fillId="0" borderId="39" xfId="0" applyNumberFormat="1" applyFont="1" applyFill="1" applyBorder="1" applyAlignment="1">
      <x:alignment wrapText="1"/>
    </x:xf>
    <x:xf numFmtId="0" fontId="0" fillId="0" borderId="40" xfId="0" applyNumberFormat="1" applyFont="1" applyFill="1" applyBorder="1" applyAlignment="1">
      <x:alignment wrapText="1"/>
    </x:xf>
    <x:xf numFmtId="0" fontId="0" fillId="0" borderId="44" xfId="0" applyNumberFormat="1" applyFont="1" applyFill="1" applyBorder="1" applyAlignment="1">
      <x:alignment wrapText="1"/>
    </x:xf>
    <x:xf numFmtId="0" fontId="0" fillId="0" borderId="45" xfId="0" applyNumberFormat="1" applyFont="1" applyFill="1" applyBorder="1" applyAlignment="1">
      <x:alignment wrapText="1"/>
    </x:xf>
    <x:xf numFmtId="0" fontId="0" fillId="0" borderId="46" xfId="0" applyNumberFormat="1" applyFont="1" applyFill="1" applyBorder="1" applyAlignment="1">
      <x:alignment wrapText="1"/>
    </x:xf>
    <x:xf numFmtId="0" fontId="0" fillId="0" borderId="47" xfId="0" applyNumberFormat="1" applyFont="1" applyFill="1" applyBorder="1" applyAlignment="1">
      <x:alignment wrapText="1"/>
    </x:xf>
    <x:xf numFmtId="0" fontId="0" fillId="0" borderId="48" xfId="0" applyNumberFormat="1" applyFont="1" applyFill="1" applyBorder="1" applyAlignment="1">
      <x:alignment wrapText="1"/>
    </x:xf>
    <x:xf numFmtId="0" fontId="0" fillId="0" borderId="49" xfId="0" applyNumberFormat="1" applyFont="1" applyFill="1" applyBorder="1" applyAlignment="1">
      <x:alignment wrapText="1"/>
    </x:xf>
    <x:xf numFmtId="200" fontId="0" fillId="0" borderId="36" xfId="0" applyNumberFormat="1" applyFont="1" applyFill="1" applyBorder="1" applyAlignment="1">
      <x:alignment wrapText="1"/>
    </x:xf>
    <x:xf numFmtId="200" fontId="0" fillId="0" borderId="39" xfId="0" applyNumberFormat="1" applyFont="1" applyFill="1" applyBorder="1" applyAlignment="1">
      <x:alignment wrapText="1"/>
    </x:xf>
    <x:xf numFmtId="200" fontId="0" fillId="0" borderId="45" xfId="0" applyNumberFormat="1" applyFont="1" applyFill="1" applyBorder="1" applyAlignment="1">
      <x:alignment wrapText="1"/>
    </x:xf>
    <x:xf numFmtId="200" fontId="0" fillId="0" borderId="48" xfId="0" applyNumberFormat="1" applyFont="1" applyFill="1" applyBorder="1" applyAlignment="1">
      <x:alignment wrapText="1"/>
    </x:xf>
    <x:xf numFmtId="201" fontId="0" fillId="0" borderId="36" xfId="0" applyNumberFormat="1" applyFont="1" applyFill="1" applyBorder="1" applyAlignment="1">
      <x:alignment wrapText="1"/>
    </x:xf>
    <x:xf numFmtId="201" fontId="0" fillId="0" borderId="39" xfId="0" applyNumberFormat="1" applyFont="1" applyFill="1" applyBorder="1" applyAlignment="1">
      <x:alignment wrapText="1"/>
    </x:xf>
    <x:xf numFmtId="201" fontId="0" fillId="0" borderId="45" xfId="0" applyNumberFormat="1" applyFont="1" applyFill="1" applyBorder="1" applyAlignment="1">
      <x:alignment wrapText="1"/>
    </x:xf>
    <x:xf numFmtId="201" fontId="0" fillId="0" borderId="48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horizontal="center"/>
    </x:xf>
    <x:xf numFmtId="0" fontId="4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horizontal="center"/>
    </x:xf>
    <x:xf numFmtId="0" fontId="4" fillId="6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5" fillId="7" borderId="0" xfId="0" applyNumberFormat="1" applyFont="1" applyFill="1" applyBorder="1"/>
    <x:xf numFmtId="0" fontId="5" fillId="7" borderId="0" xfId="0" applyNumberFormat="1" applyFont="1" applyFill="1" applyBorder="1" applyAlignment="1">
      <x:alignment horizontal="center"/>
    </x:xf>
    <x:xf numFmtId="0" fontId="5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5" fillId="7" borderId="1" xfId="0" applyNumberFormat="1" applyFont="1" applyFill="1" applyBorder="1"/>
    <x:xf numFmtId="0" fontId="5" fillId="7" borderId="1" xfId="0" applyNumberFormat="1" applyFont="1" applyFill="1" applyBorder="1" applyAlignment="1">
      <x:alignment horizontal="center"/>
    </x:xf>
    <x:xf numFmtId="0" fontId="5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0" fillId="8" borderId="1" xfId="0" applyNumberFormat="1" applyFont="1" applyFill="1" applyBorder="1"/>
    <x:xf numFmtId="0" fontId="6" fillId="8" borderId="1" xfId="0" applyNumberFormat="1" applyFont="1" applyFill="1" applyBorder="1"/>
    <x:xf numFmtId="200" fontId="6" fillId="8" borderId="0" xfId="0" applyNumberFormat="1" applyFont="1" applyFill="1" applyBorder="1"/>
    <x:xf numFmtId="200" fontId="6" fillId="8" borderId="1" xfId="0" applyNumberFormat="1" applyFont="1" applyFill="1" applyBorder="1"/>
    <x:xf numFmtId="0" fontId="0" fillId="9" borderId="0" xfId="0" applyNumberFormat="1" applyFont="1" applyFill="1" applyBorder="1"/>
    <x:xf numFmtId="0" fontId="1" fillId="9" borderId="0" xfId="0" applyNumberFormat="1" applyFont="1" applyFill="1" applyBorder="1"/>
    <x:xf numFmtId="0" fontId="1" fillId="9" borderId="0" xfId="0" applyNumberFormat="1" applyFont="1" applyFill="1" applyBorder="1" applyAlignment="1">
      <x:alignment horizontal="center"/>
    </x:xf>
    <x:xf numFmtId="0" fontId="0" fillId="9" borderId="1" xfId="0" applyNumberFormat="1" applyFont="1" applyFill="1" applyBorder="1"/>
    <x:xf numFmtId="0" fontId="1" fillId="9" borderId="1" xfId="0" applyNumberFormat="1" applyFont="1" applyFill="1" applyBorder="1"/>
    <x:xf numFmtId="0" fontId="1" fillId="9" borderId="1" xfId="0" applyNumberFormat="1" applyFont="1" applyFill="1" applyBorder="1" applyAlignment="1">
      <x:alignment horizontal="center"/>
    </x:xf>
    <x:xf numFmtId="0" fontId="0" fillId="10" borderId="0" xfId="0" applyNumberFormat="1" applyFont="1" applyFill="1" applyBorder="1"/>
    <x:xf numFmtId="0" fontId="7" fillId="10" borderId="0" xfId="0" applyNumberFormat="1" applyFont="1" applyFill="1" applyBorder="1"/>
    <x:xf numFmtId="0" fontId="7" fillId="10" borderId="0" xfId="0" applyNumberFormat="1" applyFont="1" applyFill="1" applyBorder="1" applyAlignment="1">
      <x:alignment horizontal="center"/>
    </x:xf>
    <x:xf numFmtId="0" fontId="7" fillId="10" borderId="0" xfId="0" applyNumberFormat="1" applyFont="1" applyFill="1" applyBorder="1" applyAlignment="1">
      <x:alignment horizontal="center" vertical="center"/>
    </x:xf>
    <x:xf numFmtId="0" fontId="0" fillId="10" borderId="1" xfId="0" applyNumberFormat="1" applyFont="1" applyFill="1" applyBorder="1"/>
    <x:xf numFmtId="0" fontId="7" fillId="10" borderId="1" xfId="0" applyNumberFormat="1" applyFont="1" applyFill="1" applyBorder="1"/>
    <x:xf numFmtId="0" fontId="7" fillId="10" borderId="1" xfId="0" applyNumberFormat="1" applyFont="1" applyFill="1" applyBorder="1" applyAlignment="1">
      <x:alignment horizontal="center"/>
    </x:xf>
    <x:xf numFmtId="0" fontId="7" fillId="10" borderId="1" xfId="0" applyNumberFormat="1" applyFont="1" applyFill="1" applyBorder="1" applyAlignment="1">
      <x:alignment horizontal="center" vertical="center"/>
    </x:xf>
    <x:xf numFmtId="202" fontId="7" fillId="10" borderId="0" xfId="0" applyNumberFormat="1" applyFont="1" applyFill="1" applyBorder="1" applyAlignment="1">
      <x:alignment horizontal="center" vertical="center"/>
    </x:xf>
    <x:xf numFmtId="202" fontId="7" fillId="10" borderId="1" xfId="0" applyNumberFormat="1" applyFont="1" applyFill="1" applyBorder="1" applyAlignment="1">
      <x:alignment horizontal="center" vertical="center"/>
    </x:xf>
    <x:xf numFmtId="201" fontId="7" fillId="10" borderId="0" xfId="0" applyNumberFormat="1" applyFont="1" applyFill="1" applyBorder="1" applyAlignment="1">
      <x:alignment horizontal="center" vertical="center"/>
    </x:xf>
    <x:xf numFmtId="201" fontId="7" fillId="10" borderId="1" xfId="0" applyNumberFormat="1" applyFont="1" applyFill="1" applyBorder="1" applyAlignment="1">
      <x:alignment horizontal="center" vertical="center"/>
    </x:xf>
    <x:xf numFmtId="0" fontId="1" fillId="9" borderId="20" xfId="0" applyNumberFormat="1" applyFont="1" applyFill="1" applyBorder="1" applyAlignment="1">
      <x:alignment horizontal="center"/>
    </x:xf>
    <x:xf numFmtId="0" fontId="1" fillId="9" borderId="50" xfId="0" applyNumberFormat="1" applyFont="1" applyFill="1" applyBorder="1" applyAlignment="1">
      <x:alignment horizontal="center"/>
    </x:xf>
    <x:xf numFmtId="0" fontId="1" fillId="9" borderId="21" xfId="0" applyNumberFormat="1" applyFont="1" applyFill="1" applyBorder="1" applyAlignment="1">
      <x:alignment horizontal="center"/>
    </x:xf>
    <x:xf numFmtId="0" fontId="7" fillId="10" borderId="51" xfId="0" applyNumberFormat="1" applyFont="1" applyFill="1" applyBorder="1" applyAlignment="1">
      <x:alignment horizontal="center" vertical="center"/>
    </x:xf>
    <x:xf numFmtId="0" fontId="7" fillId="10" borderId="52" xfId="0" applyNumberFormat="1" applyFont="1" applyFill="1" applyBorder="1" applyAlignment="1">
      <x:alignment horizontal="center" vertical="center"/>
    </x:xf>
    <x:xf numFmtId="202" fontId="7" fillId="10" borderId="52" xfId="0" applyNumberFormat="1" applyFont="1" applyFill="1" applyBorder="1" applyAlignment="1">
      <x:alignment horizontal="center" vertical="center"/>
    </x:xf>
    <x:xf numFmtId="201" fontId="7" fillId="10" borderId="52" xfId="0" applyNumberFormat="1" applyFont="1" applyFill="1" applyBorder="1" applyAlignment="1">
      <x:alignment horizontal="center" vertical="center"/>
    </x:xf>
    <x:xf numFmtId="0" fontId="7" fillId="10" borderId="53" xfId="0" applyNumberFormat="1" applyFont="1" applyFill="1" applyBorder="1" applyAlignment="1">
      <x:alignment horizontal="center" vertical="center"/>
    </x:xf>
    <x:xf numFmtId="0" fontId="1" fillId="9" borderId="26" xfId="0" applyNumberFormat="1" applyFont="1" applyFill="1" applyBorder="1" applyAlignment="1">
      <x:alignment horizontal="center"/>
    </x:xf>
    <x:xf numFmtId="0" fontId="1" fillId="9" borderId="54" xfId="0" applyNumberFormat="1" applyFont="1" applyFill="1" applyBorder="1" applyAlignment="1">
      <x:alignment horizontal="center"/>
    </x:xf>
    <x:xf numFmtId="0" fontId="1" fillId="9" borderId="27" xfId="0" applyNumberFormat="1" applyFont="1" applyFill="1" applyBorder="1" applyAlignment="1">
      <x:alignment horizontal="center"/>
    </x:xf>
    <x:xf numFmtId="0" fontId="7" fillId="10" borderId="55" xfId="0" applyNumberFormat="1" applyFont="1" applyFill="1" applyBorder="1" applyAlignment="1">
      <x:alignment horizontal="center" vertical="center"/>
    </x:xf>
    <x:xf numFmtId="0" fontId="7" fillId="10" borderId="56" xfId="0" applyNumberFormat="1" applyFont="1" applyFill="1" applyBorder="1" applyAlignment="1">
      <x:alignment horizontal="center" vertical="center"/>
    </x:xf>
    <x:xf numFmtId="202" fontId="7" fillId="10" borderId="56" xfId="0" applyNumberFormat="1" applyFont="1" applyFill="1" applyBorder="1" applyAlignment="1">
      <x:alignment horizontal="center" vertical="center"/>
    </x:xf>
    <x:xf numFmtId="201" fontId="7" fillId="10" borderId="56" xfId="0" applyNumberFormat="1" applyFont="1" applyFill="1" applyBorder="1" applyAlignment="1">
      <x:alignment horizontal="center" vertical="center"/>
    </x:xf>
    <x:xf numFmtId="0" fontId="7" fillId="10" borderId="57" xfId="0" applyNumberFormat="1" applyFont="1" applyFill="1" applyBorder="1" applyAlignment="1">
      <x:alignment horizontal="center" vertical="center"/>
    </x:xf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0" fillId="0" borderId="58" xfId="0" applyNumberFormat="1" applyFont="1" applyFill="1" applyBorder="1"/>
    <x:xf numFmtId="0" fontId="0" fillId="0" borderId="59" xfId="0" applyNumberFormat="1" applyFont="1" applyFill="1" applyBorder="1"/>
    <x:xf numFmtId="202" fontId="0" fillId="0" borderId="59" xfId="0" applyNumberFormat="1" applyFont="1" applyFill="1" applyBorder="1"/>
    <x:xf numFmtId="0" fontId="0" fillId="0" borderId="60" xfId="0" applyNumberFormat="1" applyFont="1" applyFill="1" applyBorder="1"/>
    <x:xf numFmtId="0" fontId="0" fillId="0" borderId="61" xfId="0" applyNumberFormat="1" applyFont="1" applyFill="1" applyBorder="1"/>
    <x:xf numFmtId="0" fontId="0" fillId="0" borderId="62" xfId="0" applyNumberFormat="1" applyFont="1" applyFill="1" applyBorder="1"/>
    <x:xf numFmtId="202" fontId="0" fillId="0" borderId="62" xfId="0" applyNumberFormat="1" applyFont="1" applyFill="1" applyBorder="1"/>
    <x:xf numFmtId="0" fontId="0" fillId="0" borderId="63" xfId="0" applyNumberFormat="1" applyFont="1" applyFill="1" applyBorder="1"/>
    <x:xf numFmtId="0" fontId="0" fillId="0" borderId="64" xfId="0" applyNumberFormat="1" applyFont="1" applyFill="1" applyBorder="1"/>
    <x:xf numFmtId="0" fontId="0" fillId="0" borderId="65" xfId="0" applyNumberFormat="1" applyFont="1" applyFill="1" applyBorder="1"/>
    <x:xf numFmtId="202" fontId="0" fillId="0" borderId="65" xfId="0" applyNumberFormat="1" applyFont="1" applyFill="1" applyBorder="1"/>
    <x:xf numFmtId="0" fontId="0" fillId="0" borderId="66" xfId="0" applyNumberFormat="1" applyFont="1" applyFill="1" applyBorder="1"/>
    <x:xf numFmtId="0" fontId="0" fillId="0" borderId="67" xfId="0" applyNumberFormat="1" applyFont="1" applyFill="1" applyBorder="1"/>
    <x:xf numFmtId="0" fontId="0" fillId="0" borderId="68" xfId="0" applyNumberFormat="1" applyFont="1" applyFill="1" applyBorder="1"/>
    <x:xf numFmtId="202" fontId="0" fillId="0" borderId="68" xfId="0" applyNumberFormat="1" applyFont="1" applyFill="1" applyBorder="1"/>
    <x:xf numFmtId="0" fontId="0" fillId="0" borderId="69" xfId="0" applyNumberFormat="1" applyFont="1" applyFill="1" applyBorder="1"/>
    <x:xf numFmtId="0" fontId="0" fillId="0" borderId="70" xfId="0" applyNumberFormat="1" applyFont="1" applyFill="1" applyBorder="1"/>
    <x:xf numFmtId="0" fontId="0" fillId="0" borderId="71" xfId="0" applyNumberFormat="1" applyFont="1" applyFill="1" applyBorder="1"/>
    <x:xf numFmtId="202" fontId="0" fillId="0" borderId="71" xfId="0" applyNumberFormat="1" applyFont="1" applyFill="1" applyBorder="1"/>
    <x:xf numFmtId="0" fontId="0" fillId="0" borderId="72" xfId="0" applyNumberFormat="1" applyFont="1" applyFill="1" applyBorder="1"/>
    <x:xf numFmtId="0" fontId="0" fillId="0" borderId="73" xfId="0" applyNumberFormat="1" applyFont="1" applyFill="1" applyBorder="1"/>
    <x:xf numFmtId="0" fontId="0" fillId="0" borderId="74" xfId="0" applyNumberFormat="1" applyFont="1" applyFill="1" applyBorder="1"/>
    <x:xf numFmtId="202" fontId="0" fillId="0" borderId="74" xfId="0" applyNumberFormat="1" applyFont="1" applyFill="1" applyBorder="1"/>
    <x:xf numFmtId="0" fontId="0" fillId="0" borderId="75" xfId="0" applyNumberFormat="1" applyFont="1" applyFill="1" applyBorder="1"/>
    <x:xf numFmtId="0" fontId="0" fillId="11" borderId="0" xfId="0" applyNumberFormat="1" applyFont="1" applyFill="1" applyBorder="1"/>
    <x:xf numFmtId="0" fontId="1" fillId="11" borderId="0" xfId="0" applyNumberFormat="1" applyFont="1" applyFill="1" applyBorder="1"/>
    <x:xf numFmtId="0" fontId="1" fillId="11" borderId="0" xfId="0" applyNumberFormat="1" applyFont="1" applyFill="1" applyBorder="1" applyAlignment="1">
      <x:alignment horizontal="center"/>
    </x:xf>
    <x:xf numFmtId="0" fontId="0" fillId="11" borderId="1" xfId="0" applyNumberFormat="1" applyFont="1" applyFill="1" applyBorder="1"/>
    <x:xf numFmtId="0" fontId="1" fillId="11" borderId="1" xfId="0" applyNumberFormat="1" applyFont="1" applyFill="1" applyBorder="1"/>
    <x:xf numFmtId="0" fontId="1" fillId="11" borderId="1" xfId="0" applyNumberFormat="1" applyFont="1" applyFill="1" applyBorder="1" applyAlignment="1">
      <x:alignment horizontal="center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1" fontId="0" fillId="0" borderId="59" xfId="0" applyNumberFormat="1" applyFont="1" applyFill="1" applyBorder="1"/>
    <x:xf numFmtId="201" fontId="0" fillId="0" borderId="62" xfId="0" applyNumberFormat="1" applyFont="1" applyFill="1" applyBorder="1"/>
    <x:xf numFmtId="201" fontId="0" fillId="0" borderId="65" xfId="0" applyNumberFormat="1" applyFont="1" applyFill="1" applyBorder="1"/>
    <x:xf numFmtId="201" fontId="0" fillId="0" borderId="68" xfId="0" applyNumberFormat="1" applyFont="1" applyFill="1" applyBorder="1"/>
    <x:xf numFmtId="201" fontId="0" fillId="0" borderId="71" xfId="0" applyNumberFormat="1" applyFont="1" applyFill="1" applyBorder="1"/>
    <x:xf numFmtId="201" fontId="0" fillId="0" borderId="74" xfId="0" applyNumberFormat="1" applyFont="1" applyFill="1" applyBorder="1"/>
    <x:xf numFmtId="0" fontId="0" fillId="12" borderId="0" xfId="0" applyNumberFormat="1" applyFont="1" applyFill="1" applyBorder="1"/>
    <x:xf numFmtId="0" fontId="1" fillId="12" borderId="0" xfId="0" applyNumberFormat="1" applyFont="1" applyFill="1" applyBorder="1"/>
    <x:xf numFmtId="0" fontId="1" fillId="12" borderId="0" xfId="0" applyNumberFormat="1" applyFont="1" applyFill="1" applyBorder="1" applyAlignment="1">
      <x:alignment horizontal="center"/>
    </x:xf>
    <x:xf numFmtId="0" fontId="0" fillId="12" borderId="1" xfId="0" applyNumberFormat="1" applyFont="1" applyFill="1" applyBorder="1"/>
    <x:xf numFmtId="0" fontId="1" fillId="12" borderId="1" xfId="0" applyNumberFormat="1" applyFont="1" applyFill="1" applyBorder="1"/>
    <x:xf numFmtId="0" fontId="1" fillId="12" borderId="1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0" fontId="0" fillId="0" borderId="59" xfId="0" applyNumberFormat="1" applyFont="1" applyFill="1" applyBorder="1"/>
    <x:xf numFmtId="200" fontId="0" fillId="0" borderId="62" xfId="0" applyNumberFormat="1" applyFont="1" applyFill="1" applyBorder="1"/>
    <x:xf numFmtId="200" fontId="0" fillId="0" borderId="65" xfId="0" applyNumberFormat="1" applyFont="1" applyFill="1" applyBorder="1"/>
    <x:xf numFmtId="200" fontId="0" fillId="0" borderId="68" xfId="0" applyNumberFormat="1" applyFont="1" applyFill="1" applyBorder="1"/>
    <x:xf numFmtId="200" fontId="0" fillId="0" borderId="71" xfId="0" applyNumberFormat="1" applyFont="1" applyFill="1" applyBorder="1"/>
    <x:xf numFmtId="200" fontId="0" fillId="0" borderId="74" xfId="0" applyNumberFormat="1" applyFont="1" applyFill="1" applyBorder="1"/>
    <x:xf numFmtId="0" fontId="0" fillId="13" borderId="0" xfId="0" applyNumberFormat="1" applyFont="1" applyFill="1" applyBorder="1"/>
    <x:xf numFmtId="0" fontId="1" fillId="13" borderId="0" xfId="0" applyNumberFormat="1" applyFont="1" applyFill="1" applyBorder="1"/>
    <x:xf numFmtId="0" fontId="1" fillId="13" borderId="0" xfId="0" applyNumberFormat="1" applyFont="1" applyFill="1" applyBorder="1" applyAlignment="1">
      <x:alignment horizontal="center"/>
    </x:xf>
    <x:xf numFmtId="0" fontId="0" fillId="13" borderId="1" xfId="0" applyNumberFormat="1" applyFont="1" applyFill="1" applyBorder="1"/>
    <x:xf numFmtId="0" fontId="1" fillId="13" borderId="1" xfId="0" applyNumberFormat="1" applyFont="1" applyFill="1" applyBorder="1"/>
    <x:xf numFmtId="0" fontId="1" fillId="13" borderId="1" xfId="0" applyNumberFormat="1" applyFont="1" applyFill="1" applyBorder="1" applyAlignment="1">
      <x:alignment horizontal="center"/>
    </x:xf>
    <x:xf numFmtId="0" fontId="0" fillId="14" borderId="0" xfId="0" applyNumberFormat="1" applyFont="1" applyFill="1" applyBorder="1"/>
    <x:xf numFmtId="0" fontId="8" fillId="14" borderId="0" xfId="0" applyNumberFormat="1" applyFont="1" applyFill="1" applyBorder="1"/>
    <x:xf numFmtId="0" fontId="8" fillId="14" borderId="0" xfId="0" applyNumberFormat="1" applyFont="1" applyFill="1" applyBorder="1" applyAlignment="1">
      <x:alignment wrapText="1"/>
    </x:xf>
  </x:cellXfs>
  <x:cellStyles count="1">
    <x:cellStyle name="Normal" xfId="0"/>
  </x:cellStyles>
  <x:dxfs count="6"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34ef727a4584919" /><Relationship Type="http://schemas.openxmlformats.org/officeDocument/2006/relationships/theme" Target="/xl/theme/theme1.xml" Id="Rd3822fb0a60043b2" /><Relationship Type="http://schemas.openxmlformats.org/officeDocument/2006/relationships/sharedStrings" Target="/xl/sharedStrings.xml" Id="R9d68802ec00140e9" /><Relationship Type="http://schemas.openxmlformats.org/officeDocument/2006/relationships/worksheet" Target="/xl/worksheets/sheet1.xml" Id="R6fce1783c85b43aa" /><Relationship Type="http://schemas.openxmlformats.org/officeDocument/2006/relationships/worksheet" Target="/xl/worksheets/sheet2.xml" Id="R281d8d8aa75842c2" /><Relationship Type="http://schemas.openxmlformats.org/officeDocument/2006/relationships/worksheet" Target="/xl/worksheets/sheet3.xml" Id="R2af98021c3e1455b" /><Relationship Type="http://schemas.openxmlformats.org/officeDocument/2006/relationships/worksheet" Target="/xl/worksheets/sheet4.xml" Id="R0956b4f8225646f5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782430715e194900" /><Relationship Type="http://schemas.openxmlformats.org/officeDocument/2006/relationships/chart" Target="/xl/drawings/charts/chart2.xml" Id="Rbb6b0ff4423f4b2a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des documents DOE par statut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Nombre</c:v>
          </c:tx>
          <c:cat>
            <c:strRef>
              <c:f>'DOE_Bâtiment_OnePage'!$A$11:$A$16</c:f>
              <c:strCache>
                <c:ptCount val="0"/>
              </c:strCache>
            </c:strRef>
          </c:cat>
          <c:val>
            <c:numRef>
              <c:f>'DOE_Bâtiment_OnePage'!$B$11:$B$16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Score moyen par lot bâtiment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Total</c:v>
          </c:tx>
          <c:cat>
            <c:strRef>
              <c:f>'DOE_Bâtiment_OnePage'!$F$11:$F$20</c:f>
              <c:strCache>
                <c:ptCount val="0"/>
              </c:strCache>
            </c:strRef>
          </c:cat>
          <c:val>
            <c:numRef>
              <c:f>'DOE_Bâtiment_OnePage'!$G$11:$G$20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Validés</c:v>
          </c:tx>
          <c:cat>
            <c:strRef>
              <c:f>'DOE_Bâtiment_OnePage'!$F$11:$F$20</c:f>
              <c:strCache>
                <c:ptCount val="0"/>
              </c:strCache>
            </c:strRef>
          </c:cat>
          <c:val>
            <c:numRef>
              <c:f>'DOE_Bâtiment_OnePage'!$H$11:$H$20</c:f>
              <c:numCache>
                <c:formatCode>General</c:formatCode>
                <c:ptCount val="0"/>
              </c:numCache>
            </c:numRef>
          </c:val>
        </c:ser>
        <c:ser>
          <c:idx val="2"/>
          <c:order val="2"/>
          <c:tx>
            <c:v>Retards</c:v>
          </c:tx>
          <c:cat>
            <c:strRef>
              <c:f>'DOE_Bâtiment_OnePage'!$F$11:$F$20</c:f>
              <c:strCache>
                <c:ptCount val="0"/>
              </c:strCache>
            </c:strRef>
          </c:cat>
          <c:val>
            <c:numRef>
              <c:f>'DOE_Bâtiment_OnePage'!$I$11:$I$20</c:f>
              <c:numCache>
                <c:formatCode>General</c:formatCode>
                <c:ptCount val="0"/>
              </c:numCache>
            </c:numRef>
          </c:val>
        </c:ser>
        <c:ser>
          <c:idx val="3"/>
          <c:order val="3"/>
          <c:tx>
            <c:v>Score moyen</c:v>
          </c:tx>
          <c:cat>
            <c:strRef>
              <c:f>'DOE_Bâtiment_OnePage'!$F$11:$F$20</c:f>
              <c:strCache>
                <c:ptCount val="0"/>
              </c:strCache>
            </c:strRef>
          </c:cat>
          <c:val>
            <c:numRef>
              <c:f>'DOE_Bâtiment_OnePage'!$J$11:$J$20</c:f>
              <c:numCache>
                <c:formatCode>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12</xdr:col>
      <xdr:colOff>0</xdr:colOff>
      <xdr:row>5</xdr:row>
      <xdr:rowOff>0</xdr:rowOff>
    </xdr:from>
    <xdr:to>
      <xdr:col>14</xdr:col>
      <xdr:colOff>0</xdr:colOff>
      <xdr:row>16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782430715e194900"/>
        </a:graphicData>
      </a:graphic>
    </xdr:graphicFrame>
    <xdr:clientData/>
  </xdr:twoCellAnchor>
  <xdr:twoCellAnchor>
    <xdr:from>
      <xdr:col>12</xdr:col>
      <xdr:colOff>0</xdr:colOff>
      <xdr:row>16</xdr:row>
      <xdr:rowOff>0</xdr:rowOff>
    </xdr:from>
    <xdr:to>
      <xdr:col>14</xdr:col>
      <xdr:colOff>0</xdr:colOff>
      <xdr:row>30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bb6b0ff4423f4b2a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Table_Suivi_DOE" displayName="Table_Suivi_DOE" ref="A1:R49" headerRowCount="1">
  <x:tableColumns count="18">
    <x:tableColumn id="1" name="ID"/>
    <x:tableColumn id="2" name="Bâtiment / Zone"/>
    <x:tableColumn id="3" name="Lot bâtiment"/>
    <x:tableColumn id="4" name="Famille DOE"/>
    <x:tableColumn id="5" name="Document attendu"/>
    <x:tableColumn id="6" name="Responsable"/>
    <x:tableColumn id="7" name="Priorité"/>
    <x:tableColumn id="8" name="Date prévue"/>
    <x:tableColumn id="9" name="Date réception"/>
    <x:tableColumn id="10" name="Statut"/>
    <x:tableColumn id="11" name="Visa MOE"/>
    <x:tableColumn id="12" name="Version"/>
    <x:tableColumn id="13" name="Délai restant"/>
    <x:tableColumn id="14" name="Retard jours"/>
    <x:tableColumn id="15" name="Score"/>
    <x:tableColumn id="16" name="État visuel"/>
    <x:tableColumn id="17" name="Relance"/>
    <x:tableColumn id="18" name="Observation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972459f6deae44ad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bef6f83b0f684756" /></Relationships>
</file>

<file path=xl/worksheets/sheet1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14" hidden="0" customWidth="1"/>
    <x:col min="3" max="3" width="14" hidden="0" customWidth="1"/>
    <x:col min="4" max="4" width="18" hidden="0" customWidth="1"/>
    <x:col min="5" max="5" width="14" hidden="0" customWidth="1"/>
    <x:col min="6" max="6" width="22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</x:cols>
  <x:sheetData>
    <x:row r="1" ht="36" customHeight="1">
      <x:c r="A1" s="101" t="str">
        <x:v>MODÈLE EXCEL DE SUIVI DU DOE BÂTIMENT — ONE PAGE PILOTAGE CHANTIER</x:v>
      </x:c>
    </x:row>
    <x:row r="2" ht="24" customHeight="1">
      <x:c r="A2" s="109" t="str">
        <x:v>Dossier des Ouvrages Exécutés bâtiment : avancement, documents manquants, visas MOE, retards et relances avant réception</x:v>
      </x:c>
    </x:row>
    <x:row r="4">
      <x:c r="A4" s="115" t="str">
        <x:v>Chantier</x:v>
      </x:c>
      <x:c r="B4" s="115" t="str">
        <x:v>Résidence / Bâtiment A-B</x:v>
      </x:c>
      <x:c r="C4" s="115" t="str">
        <x:v>Maître d'ouvrage</x:v>
      </x:c>
      <x:c r="D4" s="115" t="str">
        <x:v>MOA Démo</x:v>
      </x:c>
      <x:c r="E4" s="115" t="str">
        <x:v>Maître d'œuvre</x:v>
      </x:c>
      <x:c r="F4" s="115" t="str">
        <x:v>MOE Démo</x:v>
      </x:c>
      <x:c r="G4" s="115" t="str">
        <x:v>Date réception cible</x:v>
      </x:c>
      <x:c r="H4" s="118" t="n">
        <x:v>46228</x:v>
      </x:c>
      <x:c r="I4" s="115" t="str">
        <x:v>Responsable DOE</x:v>
      </x:c>
      <x:c r="J4" s="115" t="str">
        <x:v>Conducteur travaux</x:v>
      </x:c>
      <x:c r="K4" s="115" t="str">
        <x:v>Version</x:v>
      </x:c>
      <x:c r="L4" s="115" t="str">
        <x:v>V1.0</x:v>
      </x:c>
      <x:c r="M4" s="115" t="str">
        <x:v>Mise à jour</x:v>
      </x:c>
      <x:c r="N4" s="118" t="n">
        <x:v>46206</x:v>
      </x:c>
    </x:row>
    <x:row r="6">
      <x:c r="A6" s="138" t="str">
        <x:v>Documents attendus</x:v>
      </x:c>
      <x:c r="B6" s="139" t="str">
        <x:v>Reçus</x:v>
      </x:c>
      <x:c r="C6" s="139" t="str">
        <x:v>Validés</x:v>
      </x:c>
      <x:c r="D6" s="139" t="str">
        <x:v>En retard</x:v>
      </x:c>
      <x:c r="E6" s="139" t="str">
        <x:v>À viser</x:v>
      </x:c>
      <x:c r="F6" s="139" t="str">
        <x:v>Taux complétude</x:v>
      </x:c>
      <x:c r="G6" s="139" t="str">
        <x:v>Score moyen</x:v>
      </x:c>
      <x:c r="H6" s="140" t="str">
        <x:v>Relances</x:v>
      </x:c>
    </x:row>
    <x:row r="7" ht="32" customHeight="1">
      <x:c r="A7" s="141" t="n">
        <x:f>COUNTA(Suivi_documents_DOE!A2:A200)</x:f>
        <x:v>48</x:v>
      </x:c>
      <x:c r="B7" s="142" t="n">
        <x:f>COUNTIF(Suivi_documents_DOE!J2:J200,"Reçu")+COUNTIF(Suivi_documents_DOE!J2:J200,"En contrôle")+COUNTIF(Suivi_documents_DOE!J2:J200,"Validé")</x:f>
        <x:v>24</x:v>
      </x:c>
      <x:c r="C7" s="142" t="n">
        <x:f>COUNTIF(Suivi_documents_DOE!J2:J200,"Validé")</x:f>
        <x:v>8</x:v>
      </x:c>
      <x:c r="D7" s="142" t="n">
        <x:f>COUNTIF(Suivi_documents_DOE!P2:P200,"🔴 Retard")+COUNTIF(Suivi_documents_DOE!J2:J200,"En retard")</x:f>
        <x:v>10</x:v>
      </x:c>
      <x:c r="E7" s="142" t="n">
        <x:f>COUNTIF(Suivi_documents_DOE!K2:K200,"À viser")+COUNTIF(Suivi_documents_DOE!K2:K200,"À corriger")</x:f>
        <x:v>24</x:v>
      </x:c>
      <x:c r="F7" s="143" t="n">
        <x:f>IFERROR(C7/A7,0)</x:f>
        <x:v>0.16666666666666666</x:v>
      </x:c>
      <x:c r="G7" s="144" t="n">
        <x:f>IFERROR(AVERAGE(Suivi_documents_DOE!O2:O200),0)</x:f>
        <x:v>42.5</x:v>
      </x:c>
      <x:c r="H7" s="145" t="n">
        <x:f>COUNTIF(Suivi_documents_DOE!Q2:Q200,"Relancer")</x:f>
        <x:v>20</x:v>
      </x:c>
    </x:row>
    <x:row r="10">
      <x:c r="A10" s="54" t="str">
        <x:v>Statut DOE bâtiment</x:v>
      </x:c>
      <x:c r="B10" s="54" t="str">
        <x:v>Nombre</x:v>
      </x:c>
      <x:c r="C10" s="54" t="str">
        <x:v>% du total</x:v>
      </x:c>
      <x:c r="D10" s="54" t="str">
        <x:v>Alerte</x:v>
      </x:c>
      <x:c r="F10" s="182" t="str">
        <x:v>Lot bâtiment</x:v>
      </x:c>
      <x:c r="G10" s="182" t="str">
        <x:v>Total</x:v>
      </x:c>
      <x:c r="H10" s="182" t="str">
        <x:v>Validés</x:v>
      </x:c>
      <x:c r="I10" s="182" t="str">
        <x:v>Retards</x:v>
      </x:c>
      <x:c r="J10" s="182" t="str">
        <x:v>Score moyen</x:v>
      </x:c>
      <x:c r="K10" s="182" t="str">
        <x:v>Priorité</x:v>
      </x:c>
    </x:row>
    <x:row r="11">
      <x:c r="A11" s="156" t="str">
        <x:v>À produire</x:v>
      </x:c>
      <x:c r="B11" s="157" t="n">
        <x:f>COUNTIF(Suivi_documents_DOE!J:J,A11)</x:f>
        <x:v>8</x:v>
      </x:c>
      <x:c r="C11" s="158" t="n">
        <x:f>IFERROR(B11/$A$7,0)</x:f>
        <x:v>0.16666666666666666</x:v>
      </x:c>
      <x:c r="D11" s="159" t="str">
        <x:f>IF(OR(A11="En retard",A11="Refusé"),"Action immédiate",IF(A11="En contrôle","Visa à suivre","OK"))</x:f>
        <x:v>OK</x:v>
      </x:c>
      <x:c r="F11" s="156" t="str">
        <x:v>Gros œuvre</x:v>
      </x:c>
      <x:c r="G11" s="157" t="n">
        <x:f>COUNTIF(Suivi_documents_DOE!C:C,F11)</x:f>
        <x:v>4</x:v>
      </x:c>
      <x:c r="H11" s="157" t="n">
        <x:f>COUNTIFS(Suivi_documents_DOE!C:C,F11,Suivi_documents_DOE!J:J,"Validé")</x:f>
        <x:v>1</x:v>
      </x:c>
      <x:c r="I11" s="157" t="n">
        <x:f>COUNTIFS(Suivi_documents_DOE!C:C,F11,Suivi_documents_DOE!P:P,"🔴 Retard")+COUNTIFS(Suivi_documents_DOE!C:C,F11,Suivi_documents_DOE!J:J,"En retard")</x:f>
        <x:v>0</x:v>
      </x:c>
      <x:c r="J11" s="188" t="n">
        <x:f>IFERROR(SUMIF(Suivi_documents_DOE!C:C,F11,Suivi_documents_DOE!O:O)/G11,0)</x:f>
        <x:v>61.25</x:v>
      </x:c>
      <x:c r="K11" s="159" t="str">
        <x:f>IF(I11&gt;0,"Rouge",IF(J11&lt;50,"Orange","Vert"))</x:f>
        <x:v>Vert</x:v>
      </x:c>
    </x:row>
    <x:row r="12">
      <x:c r="A12" s="160" t="str">
        <x:v>Reçu</x:v>
      </x:c>
      <x:c r="B12" s="161" t="n">
        <x:f>COUNTIF(Suivi_documents_DOE!J:J,A12)</x:f>
        <x:v>8</x:v>
      </x:c>
      <x:c r="C12" s="162" t="n">
        <x:f>IFERROR(B12/$A$7,0)</x:f>
        <x:v>0.16666666666666666</x:v>
      </x:c>
      <x:c r="D12" s="163" t="str">
        <x:f>IF(OR(A12="En retard",A12="Refusé"),"Action immédiate",IF(A12="En contrôle","Visa à suivre","OK"))</x:f>
        <x:v>OK</x:v>
      </x:c>
      <x:c r="F12" s="160" t="str">
        <x:v>VRD</x:v>
      </x:c>
      <x:c r="G12" s="161" t="n">
        <x:f>COUNTIF(Suivi_documents_DOE!C:C,F12)</x:f>
        <x:v>4</x:v>
      </x:c>
      <x:c r="H12" s="161" t="n">
        <x:f>COUNTIFS(Suivi_documents_DOE!C:C,F12,Suivi_documents_DOE!J:J,"Validé")</x:f>
        <x:v>0</x:v>
      </x:c>
      <x:c r="I12" s="161" t="n">
        <x:f>COUNTIFS(Suivi_documents_DOE!C:C,F12,Suivi_documents_DOE!P:P,"🔴 Retard")+COUNTIFS(Suivi_documents_DOE!C:C,F12,Suivi_documents_DOE!J:J,"En retard")</x:f>
        <x:v>1</x:v>
      </x:c>
      <x:c r="J12" s="189" t="n">
        <x:f>IFERROR(SUMIF(Suivi_documents_DOE!C:C,F12,Suivi_documents_DOE!O:O)/G12,0)</x:f>
        <x:v>32.5</x:v>
      </x:c>
      <x:c r="K12" s="163" t="str">
        <x:f>IF(I12&gt;0,"Rouge",IF(J12&lt;50,"Orange","Vert"))</x:f>
        <x:v>Rouge</x:v>
      </x:c>
    </x:row>
    <x:row r="13">
      <x:c r="A13" s="160" t="str">
        <x:v>En contrôle</x:v>
      </x:c>
      <x:c r="B13" s="161" t="n">
        <x:f>COUNTIF(Suivi_documents_DOE!J:J,A13)</x:f>
        <x:v>8</x:v>
      </x:c>
      <x:c r="C13" s="162" t="n">
        <x:f>IFERROR(B13/$A$7,0)</x:f>
        <x:v>0.16666666666666666</x:v>
      </x:c>
      <x:c r="D13" s="163" t="str">
        <x:f>IF(OR(A13="En retard",A13="Refusé"),"Action immédiate",IF(A13="En contrôle","Visa à suivre","OK"))</x:f>
        <x:v>Visa à suivre</x:v>
      </x:c>
      <x:c r="F13" s="160" t="str">
        <x:v>CFO Électricité</x:v>
      </x:c>
      <x:c r="G13" s="161" t="n">
        <x:f>COUNTIF(Suivi_documents_DOE!C:C,F13)</x:f>
        <x:v>4</x:v>
      </x:c>
      <x:c r="H13" s="161" t="n">
        <x:f>COUNTIFS(Suivi_documents_DOE!C:C,F13,Suivi_documents_DOE!J:J,"Validé")</x:f>
        <x:v>1</x:v>
      </x:c>
      <x:c r="I13" s="161" t="n">
        <x:f>COUNTIFS(Suivi_documents_DOE!C:C,F13,Suivi_documents_DOE!P:P,"🔴 Retard")+COUNTIFS(Suivi_documents_DOE!C:C,F13,Suivi_documents_DOE!J:J,"En retard")</x:f>
        <x:v>1</x:v>
      </x:c>
      <x:c r="J13" s="189" t="n">
        <x:f>IFERROR(SUMIF(Suivi_documents_DOE!C:C,F13,Suivi_documents_DOE!O:O)/G13,0)</x:f>
        <x:v>33.75</x:v>
      </x:c>
      <x:c r="K13" s="163" t="str">
        <x:f>IF(I13&gt;0,"Rouge",IF(J13&lt;50,"Orange","Vert"))</x:f>
        <x:v>Rouge</x:v>
      </x:c>
    </x:row>
    <x:row r="14">
      <x:c r="A14" s="160" t="str">
        <x:v>Validé</x:v>
      </x:c>
      <x:c r="B14" s="161" t="n">
        <x:f>COUNTIF(Suivi_documents_DOE!J:J,A14)</x:f>
        <x:v>8</x:v>
      </x:c>
      <x:c r="C14" s="162" t="n">
        <x:f>IFERROR(B14/$A$7,0)</x:f>
        <x:v>0.16666666666666666</x:v>
      </x:c>
      <x:c r="D14" s="163" t="str">
        <x:f>IF(OR(A14="En retard",A14="Refusé"),"Action immédiate",IF(A14="En contrôle","Visa à suivre","OK"))</x:f>
        <x:v>OK</x:v>
      </x:c>
      <x:c r="F14" s="160" t="str">
        <x:v>CFA Réseaux faibles</x:v>
      </x:c>
      <x:c r="G14" s="161" t="n">
        <x:f>COUNTIF(Suivi_documents_DOE!C:C,F14)</x:f>
        <x:v>4</x:v>
      </x:c>
      <x:c r="H14" s="161" t="n">
        <x:f>COUNTIFS(Suivi_documents_DOE!C:C,F14,Suivi_documents_DOE!J:J,"Validé")</x:f>
        <x:v>1</x:v>
      </x:c>
      <x:c r="I14" s="161" t="n">
        <x:f>COUNTIFS(Suivi_documents_DOE!C:C,F14,Suivi_documents_DOE!P:P,"🔴 Retard")+COUNTIFS(Suivi_documents_DOE!C:C,F14,Suivi_documents_DOE!J:J,"En retard")</x:f>
        <x:v>0</x:v>
      </x:c>
      <x:c r="J14" s="189" t="n">
        <x:f>IFERROR(SUMIF(Suivi_documents_DOE!C:C,F14,Suivi_documents_DOE!O:O)/G14,0)</x:f>
        <x:v>61.25</x:v>
      </x:c>
      <x:c r="K14" s="163" t="str">
        <x:f>IF(I14&gt;0,"Rouge",IF(J14&lt;50,"Orange","Vert"))</x:f>
        <x:v>Vert</x:v>
      </x:c>
    </x:row>
    <x:row r="15">
      <x:c r="A15" s="160" t="str">
        <x:v>Refusé</x:v>
      </x:c>
      <x:c r="B15" s="161" t="n">
        <x:f>COUNTIF(Suivi_documents_DOE!J:J,A15)</x:f>
        <x:v>8</x:v>
      </x:c>
      <x:c r="C15" s="162" t="n">
        <x:f>IFERROR(B15/$A$7,0)</x:f>
        <x:v>0.16666666666666666</x:v>
      </x:c>
      <x:c r="D15" s="163" t="str">
        <x:f>IF(OR(A15="En retard",A15="Refusé"),"Action immédiate",IF(A15="En contrôle","Visa à suivre","OK"))</x:f>
        <x:v>Action immédiate</x:v>
      </x:c>
      <x:c r="F15" s="160" t="str">
        <x:v>Plomberie</x:v>
      </x:c>
      <x:c r="G15" s="161" t="n">
        <x:f>COUNTIF(Suivi_documents_DOE!C:C,F15)</x:f>
        <x:v>4</x:v>
      </x:c>
      <x:c r="H15" s="161" t="n">
        <x:f>COUNTIFS(Suivi_documents_DOE!C:C,F15,Suivi_documents_DOE!J:J,"Validé")</x:f>
        <x:v>0</x:v>
      </x:c>
      <x:c r="I15" s="161" t="n">
        <x:f>COUNTIFS(Suivi_documents_DOE!C:C,F15,Suivi_documents_DOE!P:P,"🔴 Retard")+COUNTIFS(Suivi_documents_DOE!C:C,F15,Suivi_documents_DOE!J:J,"En retard")</x:f>
        <x:v>2</x:v>
      </x:c>
      <x:c r="J15" s="189" t="n">
        <x:f>IFERROR(SUMIF(Suivi_documents_DOE!C:C,F15,Suivi_documents_DOE!O:O)/G15,0)</x:f>
        <x:v>32.5</x:v>
      </x:c>
      <x:c r="K15" s="163" t="str">
        <x:f>IF(I15&gt;0,"Rouge",IF(J15&lt;50,"Orange","Vert"))</x:f>
        <x:v>Rouge</x:v>
      </x:c>
    </x:row>
    <x:row r="16">
      <x:c r="A16" s="164" t="str">
        <x:v>En retard</x:v>
      </x:c>
      <x:c r="B16" s="165" t="n">
        <x:f>COUNTIF(Suivi_documents_DOE!J:J,A16)</x:f>
        <x:v>8</x:v>
      </x:c>
      <x:c r="C16" s="166" t="n">
        <x:f>IFERROR(B16/$A$7,0)</x:f>
        <x:v>0.16666666666666666</x:v>
      </x:c>
      <x:c r="D16" s="167" t="str">
        <x:f>IF(OR(A16="En retard",A16="Refusé"),"Action immédiate",IF(A16="En contrôle","Visa à suivre","OK"))</x:f>
        <x:v>Action immédiate</x:v>
      </x:c>
      <x:c r="F16" s="160" t="str">
        <x:v>CVC</x:v>
      </x:c>
      <x:c r="G16" s="161" t="n">
        <x:f>COUNTIF(Suivi_documents_DOE!C:C,F16)</x:f>
        <x:v>4</x:v>
      </x:c>
      <x:c r="H16" s="161" t="n">
        <x:f>COUNTIFS(Suivi_documents_DOE!C:C,F16,Suivi_documents_DOE!J:J,"Validé")</x:f>
        <x:v>1</x:v>
      </x:c>
      <x:c r="I16" s="161" t="n">
        <x:f>COUNTIFS(Suivi_documents_DOE!C:C,F16,Suivi_documents_DOE!P:P,"🔴 Retard")+COUNTIFS(Suivi_documents_DOE!C:C,F16,Suivi_documents_DOE!J:J,"En retard")</x:f>
        <x:v>1</x:v>
      </x:c>
      <x:c r="J16" s="189" t="n">
        <x:f>IFERROR(SUMIF(Suivi_documents_DOE!C:C,F16,Suivi_documents_DOE!O:O)/G16,0)</x:f>
        <x:v>33.75</x:v>
      </x:c>
      <x:c r="K16" s="163" t="str">
        <x:f>IF(I16&gt;0,"Rouge",IF(J16&lt;50,"Orange","Vert"))</x:f>
        <x:v>Rouge</x:v>
      </x:c>
    </x:row>
    <x:row r="17">
      <x:c r="F17" s="160" t="str">
        <x:v>SSI</x:v>
      </x:c>
      <x:c r="G17" s="161" t="n">
        <x:f>COUNTIF(Suivi_documents_DOE!C:C,F17)</x:f>
        <x:v>4</x:v>
      </x:c>
      <x:c r="H17" s="161" t="n">
        <x:f>COUNTIFS(Suivi_documents_DOE!C:C,F17,Suivi_documents_DOE!J:J,"Validé")</x:f>
        <x:v>1</x:v>
      </x:c>
      <x:c r="I17" s="161" t="n">
        <x:f>COUNTIFS(Suivi_documents_DOE!C:C,F17,Suivi_documents_DOE!P:P,"🔴 Retard")+COUNTIFS(Suivi_documents_DOE!C:C,F17,Suivi_documents_DOE!J:J,"En retard")</x:f>
        <x:v>0</x:v>
      </x:c>
      <x:c r="J17" s="189" t="n">
        <x:f>IFERROR(SUMIF(Suivi_documents_DOE!C:C,F17,Suivi_documents_DOE!O:O)/G17,0)</x:f>
        <x:v>61.25</x:v>
      </x:c>
      <x:c r="K17" s="163" t="str">
        <x:f>IF(I17&gt;0,"Rouge",IF(J17&lt;50,"Orange","Vert"))</x:f>
        <x:v>Vert</x:v>
      </x:c>
    </x:row>
    <x:row r="18">
      <x:c r="F18" s="160" t="str">
        <x:v>GTB</x:v>
      </x:c>
      <x:c r="G18" s="161" t="n">
        <x:f>COUNTIF(Suivi_documents_DOE!C:C,F18)</x:f>
        <x:v>4</x:v>
      </x:c>
      <x:c r="H18" s="161" t="n">
        <x:f>COUNTIFS(Suivi_documents_DOE!C:C,F18,Suivi_documents_DOE!J:J,"Validé")</x:f>
        <x:v>0</x:v>
      </x:c>
      <x:c r="I18" s="161" t="n">
        <x:f>COUNTIFS(Suivi_documents_DOE!C:C,F18,Suivi_documents_DOE!P:P,"🔴 Retard")+COUNTIFS(Suivi_documents_DOE!C:C,F18,Suivi_documents_DOE!J:J,"En retard")</x:f>
        <x:v>1</x:v>
      </x:c>
      <x:c r="J18" s="189" t="n">
        <x:f>IFERROR(SUMIF(Suivi_documents_DOE!C:C,F18,Suivi_documents_DOE!O:O)/G18,0)</x:f>
        <x:v>32.5</x:v>
      </x:c>
      <x:c r="K18" s="163" t="str">
        <x:f>IF(I18&gt;0,"Rouge",IF(J18&lt;50,"Orange","Vert"))</x:f>
        <x:v>Rouge</x:v>
      </x:c>
    </x:row>
    <x:row r="19">
      <x:c r="A19" s="196" t="str">
        <x:v>Plan d'action réception DOE bâtiment</x:v>
      </x:c>
      <x:c r="B19" s="196" t="str">
        <x:v>Responsable</x:v>
      </x:c>
      <x:c r="C19" s="196" t="str">
        <x:v>Échéance</x:v>
      </x:c>
      <x:c r="D19" s="196" t="str">
        <x:v>Statut</x:v>
      </x:c>
      <x:c r="F19" s="160" t="str">
        <x:v>Ascenseurs</x:v>
      </x:c>
      <x:c r="G19" s="161" t="n">
        <x:f>COUNTIF(Suivi_documents_DOE!C:C,F19)</x:f>
        <x:v>4</x:v>
      </x:c>
      <x:c r="H19" s="161" t="n">
        <x:f>COUNTIFS(Suivi_documents_DOE!C:C,F19,Suivi_documents_DOE!J:J,"Validé")</x:f>
        <x:v>1</x:v>
      </x:c>
      <x:c r="I19" s="161" t="n">
        <x:f>COUNTIFS(Suivi_documents_DOE!C:C,F19,Suivi_documents_DOE!P:P,"🔴 Retard")+COUNTIFS(Suivi_documents_DOE!C:C,F19,Suivi_documents_DOE!J:J,"En retard")</x:f>
        <x:v>2</x:v>
      </x:c>
      <x:c r="J19" s="189" t="n">
        <x:f>IFERROR(SUMIF(Suivi_documents_DOE!C:C,F19,Suivi_documents_DOE!O:O)/G19,0)</x:f>
        <x:v>33.75</x:v>
      </x:c>
      <x:c r="K19" s="163" t="str">
        <x:f>IF(I19&gt;0,"Rouge",IF(J19&lt;50,"Orange","Vert"))</x:f>
        <x:v>Rouge</x:v>
      </x:c>
    </x:row>
    <x:row r="20">
      <x:c r="A20" s="156" t="str">
        <x:v>Relancer lots en retard</x:v>
      </x:c>
      <x:c r="B20" s="157" t="str">
        <x:v>Conducteur travaux</x:v>
      </x:c>
      <x:c r="C20" s="202" t="n">
        <x:v>46208</x:v>
      </x:c>
      <x:c r="D20" s="159" t="str">
        <x:v>À faire</x:v>
      </x:c>
      <x:c r="F20" s="164" t="str">
        <x:v>Façades</x:v>
      </x:c>
      <x:c r="G20" s="165" t="n">
        <x:f>COUNTIF(Suivi_documents_DOE!C:C,F20)</x:f>
        <x:v>4</x:v>
      </x:c>
      <x:c r="H20" s="165" t="n">
        <x:f>COUNTIFS(Suivi_documents_DOE!C:C,F20,Suivi_documents_DOE!J:J,"Validé")</x:f>
        <x:v>1</x:v>
      </x:c>
      <x:c r="I20" s="165" t="n">
        <x:f>COUNTIFS(Suivi_documents_DOE!C:C,F20,Suivi_documents_DOE!P:P,"🔴 Retard")+COUNTIFS(Suivi_documents_DOE!C:C,F20,Suivi_documents_DOE!J:J,"En retard")</x:f>
        <x:v>0</x:v>
      </x:c>
      <x:c r="J20" s="190" t="n">
        <x:f>IFERROR(SUMIF(Suivi_documents_DOE!C:C,F20,Suivi_documents_DOE!O:O)/G20,0)</x:f>
        <x:v>61.25</x:v>
      </x:c>
      <x:c r="K20" s="167" t="str">
        <x:f>IF(I20&gt;0,"Rouge",IF(J20&lt;50,"Orange","Vert"))</x:f>
        <x:v>Vert</x:v>
      </x:c>
    </x:row>
    <x:row r="21">
      <x:c r="A21" s="160" t="str">
        <x:v>Contrôler visas MOE refusés / à corriger</x:v>
      </x:c>
      <x:c r="B21" s="161" t="str">
        <x:v>MOE</x:v>
      </x:c>
      <x:c r="C21" s="203" t="n">
        <x:v>46211</x:v>
      </x:c>
      <x:c r="D21" s="163" t="str">
        <x:v>En cours</x:v>
      </x:c>
    </x:row>
    <x:row r="22">
      <x:c r="A22" s="160" t="str">
        <x:v>Compiler DOE numérique par arborescence bâtiment</x:v>
      </x:c>
      <x:c r="B22" s="161" t="str">
        <x:v>Assistante projet</x:v>
      </x:c>
      <x:c r="C22" s="203" t="n">
        <x:v>46215</x:v>
      </x:c>
      <x:c r="D22" s="163" t="str">
        <x:v>En cours</x:v>
      </x:c>
      <x:c r="F22" s="210" t="str">
        <x:v>Fonctionnalités avancées intégrées</x:v>
      </x:c>
    </x:row>
    <x:row r="23">
      <x:c r="A23" s="164" t="str">
        <x:v>Préparer remise finale avant réception</x:v>
      </x:c>
      <x:c r="B23" s="165" t="str">
        <x:v>Entreprise générale</x:v>
      </x:c>
      <x:c r="C23" s="204" t="n">
        <x:v>46223</x:v>
      </x:c>
      <x:c r="D23" s="167" t="str">
        <x:v>À faire</x:v>
      </x:c>
      <x:c r="F23" s="216" t="str">
        <x:v>Listes déroulantes lots, statuts, priorités et visas MOE</x:v>
      </x:c>
      <x:c r="G23" s="216" t="str"/>
      <x:c r="H23" s="216" t="str"/>
      <x:c r="I23" s="216" t="str"/>
      <x:c r="J23" s="216" t="str"/>
      <x:c r="K23" s="216" t="str"/>
      <x:c r="L23" s="216" t="str"/>
      <x:c r="M23" s="216" t="str"/>
      <x:c r="N23" s="216" t="str"/>
    </x:row>
    <x:row r="24">
      <x:c r="F24" s="216" t="str">
        <x:v>Calcul automatique des retards et du délai restant</x:v>
      </x:c>
      <x:c r="G24" s="216" t="str"/>
      <x:c r="H24" s="216" t="str"/>
      <x:c r="I24" s="216" t="str"/>
      <x:c r="J24" s="216" t="str"/>
      <x:c r="K24" s="216" t="str"/>
      <x:c r="L24" s="216" t="str"/>
      <x:c r="M24" s="216" t="str"/>
      <x:c r="N24" s="216" t="str"/>
    </x:row>
    <x:row r="25">
      <x:c r="F25" s="216" t="str">
        <x:v>Score de complétude par document DOE</x:v>
      </x:c>
      <x:c r="G25" s="216" t="str"/>
      <x:c r="H25" s="216" t="str"/>
      <x:c r="I25" s="216" t="str"/>
      <x:c r="J25" s="216" t="str"/>
      <x:c r="K25" s="216" t="str"/>
      <x:c r="L25" s="216" t="str"/>
      <x:c r="M25" s="216" t="str"/>
      <x:c r="N25" s="216" t="str"/>
    </x:row>
    <x:row r="26">
      <x:c r="F26" s="216" t="str">
        <x:v>Relances automatiques selon statut et visa</x:v>
      </x:c>
      <x:c r="G26" s="216" t="str"/>
      <x:c r="H26" s="216" t="str"/>
      <x:c r="I26" s="216" t="str"/>
      <x:c r="J26" s="216" t="str"/>
      <x:c r="K26" s="216" t="str"/>
      <x:c r="L26" s="216" t="str"/>
      <x:c r="M26" s="216" t="str"/>
      <x:c r="N26" s="216" t="str"/>
    </x:row>
    <x:row r="27">
      <x:c r="F27" s="216" t="str">
        <x:v>Synthèse par lot bâtiment et par état documentaire</x:v>
      </x:c>
      <x:c r="G27" s="216" t="str"/>
      <x:c r="H27" s="216" t="str"/>
      <x:c r="I27" s="216" t="str"/>
      <x:c r="J27" s="216" t="str"/>
      <x:c r="K27" s="216" t="str"/>
      <x:c r="L27" s="216" t="str"/>
      <x:c r="M27" s="216" t="str"/>
      <x:c r="N27" s="216" t="str"/>
    </x:row>
    <x:row r="28">
      <x:c r="F28" s="216" t="str">
        <x:v>Indicateurs one-page pour réunion de chantier / OPR</x:v>
      </x:c>
      <x:c r="G28" s="216" t="str"/>
      <x:c r="H28" s="216" t="str"/>
      <x:c r="I28" s="216" t="str"/>
      <x:c r="J28" s="216" t="str"/>
      <x:c r="K28" s="216" t="str"/>
      <x:c r="L28" s="216" t="str"/>
      <x:c r="M28" s="216" t="str"/>
      <x:c r="N28" s="216" t="str"/>
    </x:row>
    <x:row r="29">
      <x:c r="F29" s="216" t="str">
        <x:v>Mise en forme conditionnelle : retards, contrôles, validations</x:v>
      </x:c>
      <x:c r="G29" s="216" t="str"/>
      <x:c r="H29" s="216" t="str"/>
      <x:c r="I29" s="216" t="str"/>
      <x:c r="J29" s="216" t="str"/>
      <x:c r="K29" s="216" t="str"/>
      <x:c r="L29" s="216" t="str"/>
      <x:c r="M29" s="216" t="str"/>
      <x:c r="N29" s="216" t="str"/>
    </x:row>
    <x:row r="30">
      <x:c r="F30" s="216" t="str">
        <x:v>Compatible DOE bâtiment : ERP, bureaux, industriel, logement, entrepôt</x:v>
      </x:c>
      <x:c r="G30" s="216" t="str"/>
      <x:c r="H30" s="216" t="str"/>
      <x:c r="I30" s="216" t="str"/>
      <x:c r="J30" s="216" t="str"/>
      <x:c r="K30" s="216" t="str"/>
      <x:c r="L30" s="216" t="str"/>
      <x:c r="M30" s="216" t="str"/>
      <x:c r="N30" s="216" t="str"/>
    </x:row>
  </x:sheetData>
  <x:mergeCells>
    <x:mergeCell ref="A1:N1"/>
    <x:mergeCell ref="A2:N2"/>
    <x:mergeCell ref="F22:N22"/>
    <x:mergeCell ref="F23:N23"/>
    <x:mergeCell ref="F24:N24"/>
    <x:mergeCell ref="F25:N25"/>
    <x:mergeCell ref="F26:N26"/>
    <x:mergeCell ref="F27:N27"/>
    <x:mergeCell ref="F28:N28"/>
    <x:mergeCell ref="F29:N29"/>
    <x:mergeCell ref="F30:N30"/>
  </x:mergeCells>
  <x:conditionalFormatting sqref="B11:B16">
    <x:cfRule type="dataBar" priority="1">
      <x:dataBar>
        <x:cfvo type="min"/>
        <x:cfvo type="max"/>
        <x:color rgb="FF38BDF8"/>
      </x:dataBar>
      <x:extLst>
        <x:ext xmlns:x14="http://schemas.microsoft.com/office/spreadsheetml/2009/9/main" uri="{B025F937-C7B1-47D3-B67F-A62EFF666E3E}">
          <x14:id>{D284C841-C5D0-BDDA-3C03-304CFEBB813C}</x14:id>
        </x:ext>
      </x:extLst>
    </x:cfRule>
  </x:conditionalFormatting>
  <x:conditionalFormatting sqref="J11:J20">
    <x:cfRule type="dataBar" priority="2">
      <x:dataBar>
        <x:cfvo type="min"/>
        <x:cfvo type="max"/>
        <x:color rgb="FF22C55E"/>
      </x:dataBar>
      <x:extLst>
        <x:ext xmlns:x14="http://schemas.microsoft.com/office/spreadsheetml/2009/9/main" uri="{B025F937-C7B1-47D3-B67F-A62EFF666E3E}">
          <x14:id>{4B627C03-6926-EAC4-2C30-C4B680F2907A}</x14:id>
        </x:ext>
      </x:extLst>
    </x:cfRule>
  </x:conditionalFormatting>
  <x:conditionalFormatting sqref="K11:K20">
    <x:cfRule type="expression" dxfId="3" priority="3">
      <x:formula>K11="Rouge"</x:formula>
    </x:cfRule>
    <x:cfRule type="expression" dxfId="4" priority="4">
      <x:formula>K11="Orange"</x:formula>
    </x:cfRule>
    <x:cfRule type="expression" dxfId="5" priority="5">
      <x:formula>K11="Vert"</x:formula>
    </x:cfRule>
  </x:conditionalFormatting>
  <x:pageMargins left="0.7" right="0.7" top="0.75" bottom="0.75" header="0.3" footer="0.3"/>
  <x:drawing xmlns:r="http://schemas.openxmlformats.org/officeDocument/2006/relationships" r:id="R972459f6deae44ad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D284C841-C5D0-BDDA-3C03-304CFEBB813C}">
            <x14:dataBar gradient="1">
              <x14:cfvo type="min"/>
              <x14:cfvo type="max"/>
              <x14:fillColor rgb="FF38BDF8"/>
            </x14:dataBar>
          </x14:cfRule>
          <xm:sqref>B11:B16</xm:sqref>
        </x14:conditionalFormatting>
        <x14:conditionalFormatting>
          <x14:cfRule type="dataBar" priority="2" id="{4B627C03-6926-EAC4-2C30-C4B680F2907A}">
            <x14:dataBar gradient="1">
              <x14:cfvo type="min"/>
              <x14:cfvo type="max"/>
              <x14:fillColor rgb="FF22C55E"/>
            </x14:dataBar>
          </x14:cfRule>
          <xm:sqref>J11:J20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8" hidden="0" customWidth="1"/>
    <x:col min="3" max="3" width="18" hidden="0" customWidth="1"/>
    <x:col min="4" max="4" width="22" hidden="0" customWidth="1"/>
    <x:col min="5" max="5" width="34" hidden="0" customWidth="1"/>
    <x:col min="6" max="6" width="20" hidden="0" customWidth="1"/>
    <x:col min="7" max="7" width="12" hidden="0" customWidth="1"/>
    <x:col min="8" max="8" width="13" hidden="0" customWidth="1"/>
    <x:col min="9" max="9" width="13" hidden="0" customWidth="1"/>
    <x:col min="10" max="10" width="14" hidden="0" customWidth="1"/>
    <x:col min="11" max="11" width="14" hidden="0" customWidth="1"/>
    <x:col min="12" max="12" width="10" hidden="0" customWidth="1"/>
    <x:col min="13" max="13" width="12" hidden="0" customWidth="1"/>
    <x:col min="14" max="14" width="12" hidden="0" customWidth="1"/>
    <x:col min="15" max="15" width="10" hidden="0" customWidth="1"/>
    <x:col min="16" max="16" width="16" hidden="0" customWidth="1"/>
    <x:col min="17" max="17" width="12" hidden="0" customWidth="1"/>
    <x:col min="18" max="18" width="28" hidden="0" customWidth="1"/>
  </x:cols>
  <x:sheetData>
    <x:row r="1" ht="24" customHeight="1">
      <x:c r="A1" s="60" t="str">
        <x:v>ID</x:v>
      </x:c>
      <x:c r="B1" s="61" t="str">
        <x:v>Bâtiment / Zone</x:v>
      </x:c>
      <x:c r="C1" s="61" t="str">
        <x:v>Lot bâtiment</x:v>
      </x:c>
      <x:c r="D1" s="61" t="str">
        <x:v>Famille DOE</x:v>
      </x:c>
      <x:c r="E1" s="61" t="str">
        <x:v>Document attendu</x:v>
      </x:c>
      <x:c r="F1" s="61" t="str">
        <x:v>Responsable</x:v>
      </x:c>
      <x:c r="G1" s="61" t="str">
        <x:v>Priorité</x:v>
      </x:c>
      <x:c r="H1" s="61" t="str">
        <x:v>Date prévue</x:v>
      </x:c>
      <x:c r="I1" s="61" t="str">
        <x:v>Date réception</x:v>
      </x:c>
      <x:c r="J1" s="61" t="str">
        <x:v>Statut</x:v>
      </x:c>
      <x:c r="K1" s="61" t="str">
        <x:v>Visa MOE</x:v>
      </x:c>
      <x:c r="L1" s="61" t="str">
        <x:v>Version</x:v>
      </x:c>
      <x:c r="M1" s="61" t="str">
        <x:v>Délai restant</x:v>
      </x:c>
      <x:c r="N1" s="61" t="str">
        <x:v>Retard jours</x:v>
      </x:c>
      <x:c r="O1" s="61" t="str">
        <x:v>Score</x:v>
      </x:c>
      <x:c r="P1" s="61" t="str">
        <x:v>État visuel</x:v>
      </x:c>
      <x:c r="Q1" s="61" t="str">
        <x:v>Relance</x:v>
      </x:c>
      <x:c r="R1" s="62" t="str">
        <x:v>Observation</x:v>
      </x:c>
    </x:row>
    <x:row r="2">
      <x:c r="A2" s="78" t="str">
        <x:v>DOE-001</x:v>
      </x:c>
      <x:c r="B2" s="79" t="str">
        <x:v>Bâtiment A</x:v>
      </x:c>
      <x:c r="C2" s="79" t="str">
        <x:v>Gros œuvre</x:v>
      </x:c>
      <x:c r="D2" s="79" t="str">
        <x:v>Notices techniques</x:v>
      </x:c>
      <x:c r="E2" s="79" t="str">
        <x:v>Plans de récolement structure</x:v>
      </x:c>
      <x:c r="F2" s="79" t="str">
        <x:v>MOE</x:v>
      </x:c>
      <x:c r="G2" s="79" t="str">
        <x:v>Moyenne</x:v>
      </x:c>
      <x:c r="H2" s="90" t="n">
        <x:v>46206</x:v>
      </x:c>
      <x:c r="I2" s="90"/>
      <x:c r="J2" s="79" t="str">
        <x:v>Reçu</x:v>
      </x:c>
      <x:c r="K2" s="79" t="str">
        <x:v>Visé</x:v>
      </x:c>
      <x:c r="L2" s="79" t="str">
        <x:v>V2</x:v>
      </x:c>
      <x:c r="M2" s="94" t="n">
        <x:f>H2-TODAY()</x:f>
        <x:v>0</x:v>
      </x:c>
      <x:c r="N2" s="94" t="n">
        <x:f>IF(AND(H2&lt;TODAY(),J2&lt;&gt;"Validé"),TODAY()-H2,0)</x:f>
        <x:v>0</x:v>
      </x:c>
      <x:c r="O2" s="94" t="n">
        <x:f>IF(J2="Validé",100,IF(J2="En contrôle",70,IF(J2="Reçu",50,IF(J2="Refusé",25,IF(J2="En retard",10,0)))))</x:f>
        <x:v>50</x:v>
      </x:c>
      <x:c r="P2" s="79" t="str">
        <x:f>IF(J2="Validé","✅ Complet",IF(N2&gt;0,"🔴 Retard",IF(J2="En contrôle","🟠 Contrôle",IF(J2="Reçu","🔵 Reçu",IF(J2="Refusé","⚠️ Refusé","⚪ À produire")))))</x:f>
        <x:v>🔵 Reçu</x:v>
      </x:c>
      <x:c r="Q2" s="79" t="str">
        <x:f>IF(OR(J2="À produire",J2="En retard",K2="À corriger"),"Relancer","")</x:f>
      </x:c>
      <x:c r="R2" s="80" t="str"/>
    </x:row>
    <x:row r="3">
      <x:c r="A3" s="78" t="str">
        <x:v>DOE-002</x:v>
      </x:c>
      <x:c r="B3" s="79" t="str">
        <x:v>Bâtiment A</x:v>
      </x:c>
      <x:c r="C3" s="79" t="str">
        <x:v>Gros œuvre</x:v>
      </x:c>
      <x:c r="D3" s="79" t="str">
        <x:v>Garanties</x:v>
      </x:c>
      <x:c r="E3" s="79" t="str">
        <x:v>Note de calcul finale</x:v>
      </x:c>
      <x:c r="F3" s="79" t="str">
        <x:v>BET</x:v>
      </x:c>
      <x:c r="G3" s="79" t="str">
        <x:v>Basse</x:v>
      </x:c>
      <x:c r="H3" s="90" t="n">
        <x:v>46207</x:v>
      </x:c>
      <x:c r="I3" s="90" t="n">
        <x:v>46205</x:v>
      </x:c>
      <x:c r="J3" s="79" t="str">
        <x:v>En contrôle</x:v>
      </x:c>
      <x:c r="K3" s="79" t="str">
        <x:v>Refusé</x:v>
      </x:c>
      <x:c r="L3" s="79" t="str">
        <x:v>V3</x:v>
      </x:c>
      <x:c r="M3" s="94" t="n">
        <x:f>H3-TODAY()</x:f>
        <x:v>1</x:v>
      </x:c>
      <x:c r="N3" s="94" t="n">
        <x:f>IF(AND(H3&lt;TODAY(),J3&lt;&gt;"Validé"),TODAY()-H3,0)</x:f>
        <x:v>0</x:v>
      </x:c>
      <x:c r="O3" s="94" t="n">
        <x:f>IF(J3="Validé",100,IF(J3="En contrôle",70,IF(J3="Reçu",50,IF(J3="Refusé",25,IF(J3="En retard",10,0)))))</x:f>
        <x:v>70</x:v>
      </x:c>
      <x:c r="P3" s="79" t="str">
        <x:f>IF(J3="Validé","✅ Complet",IF(N3&gt;0,"🔴 Retard",IF(J3="En contrôle","🟠 Contrôle",IF(J3="Reçu","🔵 Reçu",IF(J3="Refusé","⚠️ Refusé","⚪ À produire")))))</x:f>
        <x:v>🟠 Contrôle</x:v>
      </x:c>
      <x:c r="Q3" s="79" t="str">
        <x:f>IF(OR(J3="À produire",J3="En retard",K3="À corriger"),"Relancer","")</x:f>
      </x:c>
      <x:c r="R3" s="80" t="str"/>
    </x:row>
    <x:row r="4">
      <x:c r="A4" s="78" t="str">
        <x:v>DOE-003</x:v>
      </x:c>
      <x:c r="B4" s="79" t="str">
        <x:v>Bâtiment B</x:v>
      </x:c>
      <x:c r="C4" s="79" t="str">
        <x:v>Gros œuvre</x:v>
      </x:c>
      <x:c r="D4" s="79" t="str">
        <x:v>Schémas</x:v>
      </x:c>
      <x:c r="E4" s="79" t="str">
        <x:v>PV béton / ferraillage</x:v>
      </x:c>
      <x:c r="F4" s="79" t="str">
        <x:v>Chef de chantier</x:v>
      </x:c>
      <x:c r="G4" s="79" t="str">
        <x:v>Haute</x:v>
      </x:c>
      <x:c r="H4" s="90" t="n">
        <x:v>46208</x:v>
      </x:c>
      <x:c r="I4" s="90" t="n">
        <x:v>46205</x:v>
      </x:c>
      <x:c r="J4" s="79" t="str">
        <x:v>Validé</x:v>
      </x:c>
      <x:c r="K4" s="79" t="str">
        <x:v>Visé</x:v>
      </x:c>
      <x:c r="L4" s="79" t="str">
        <x:v>V4</x:v>
      </x:c>
      <x:c r="M4" s="94" t="n">
        <x:f>H4-TODAY()</x:f>
        <x:v>2</x:v>
      </x:c>
      <x:c r="N4" s="94" t="n">
        <x:f>IF(AND(H4&lt;TODAY(),J4&lt;&gt;"Validé"),TODAY()-H4,0)</x:f>
        <x:v>0</x:v>
      </x:c>
      <x:c r="O4" s="94" t="n">
        <x:f>IF(J4="Validé",100,IF(J4="En contrôle",70,IF(J4="Reçu",50,IF(J4="Refusé",25,IF(J4="En retard",10,0)))))</x:f>
        <x:v>100</x:v>
      </x:c>
      <x:c r="P4" s="79" t="str">
        <x:f>IF(J4="Validé","✅ Complet",IF(N4&gt;0,"🔴 Retard",IF(J4="En contrôle","🟠 Contrôle",IF(J4="Reçu","🔵 Reçu",IF(J4="Refusé","⚠️ Refusé","⚪ À produire")))))</x:f>
        <x:v>✅ Complet</x:v>
      </x:c>
      <x:c r="Q4" s="79" t="str">
        <x:f>IF(OR(J4="À produire",J4="En retard",K4="À corriger"),"Relancer","")</x:f>
      </x:c>
      <x:c r="R4" s="80" t="str"/>
    </x:row>
    <x:row r="5">
      <x:c r="A5" s="78" t="str">
        <x:v>DOE-004</x:v>
      </x:c>
      <x:c r="B5" s="79" t="str">
        <x:v>Bâtiment A</x:v>
      </x:c>
      <x:c r="C5" s="79" t="str">
        <x:v>Gros œuvre</x:v>
      </x:c>
      <x:c r="D5" s="79" t="str">
        <x:v>Maintenance</x:v>
      </x:c>
      <x:c r="E5" s="79" t="str">
        <x:v>Fiches matériaux</x:v>
      </x:c>
      <x:c r="F5" s="79" t="str">
        <x:v>Conducteur travaux</x:v>
      </x:c>
      <x:c r="G5" s="79" t="str">
        <x:v>Moyenne</x:v>
      </x:c>
      <x:c r="H5" s="90" t="n">
        <x:v>46209</x:v>
      </x:c>
      <x:c r="I5" s="90" t="n">
        <x:v>46209</x:v>
      </x:c>
      <x:c r="J5" s="79" t="str">
        <x:v>Refusé</x:v>
      </x:c>
      <x:c r="K5" s="79" t="str">
        <x:v>À viser</x:v>
      </x:c>
      <x:c r="L5" s="79" t="str">
        <x:v>V1</x:v>
      </x:c>
      <x:c r="M5" s="94" t="n">
        <x:f>H5-TODAY()</x:f>
        <x:v>3</x:v>
      </x:c>
      <x:c r="N5" s="94" t="n">
        <x:f>IF(AND(H5&lt;TODAY(),J5&lt;&gt;"Validé"),TODAY()-H5,0)</x:f>
        <x:v>0</x:v>
      </x:c>
      <x:c r="O5" s="94" t="n">
        <x:f>IF(J5="Validé",100,IF(J5="En contrôle",70,IF(J5="Reçu",50,IF(J5="Refusé",25,IF(J5="En retard",10,0)))))</x:f>
        <x:v>25</x:v>
      </x:c>
      <x:c r="P5" s="79" t="str">
        <x:f>IF(J5="Validé","✅ Complet",IF(N5&gt;0,"🔴 Retard",IF(J5="En contrôle","🟠 Contrôle",IF(J5="Reçu","🔵 Reçu",IF(J5="Refusé","⚠️ Refusé","⚪ À produire")))))</x:f>
        <x:v>⚠️ Refusé</x:v>
      </x:c>
      <x:c r="Q5" s="79" t="str">
        <x:f>IF(OR(J5="À produire",J5="En retard",K5="À corriger"),"Relancer","")</x:f>
      </x:c>
      <x:c r="R5" s="80" t="str"/>
    </x:row>
    <x:row r="6">
      <x:c r="A6" s="78" t="str">
        <x:v>DOE-005</x:v>
      </x:c>
      <x:c r="B6" s="79" t="str">
        <x:v>Bâtiment A</x:v>
      </x:c>
      <x:c r="C6" s="79" t="str">
        <x:v>VRD</x:v>
      </x:c>
      <x:c r="D6" s="79" t="str">
        <x:v>Schémas</x:v>
      </x:c>
      <x:c r="E6" s="79" t="str">
        <x:v>Plan réseaux extérieurs</x:v>
      </x:c>
      <x:c r="F6" s="79" t="str">
        <x:v>MOE</x:v>
      </x:c>
      <x:c r="G6" s="79" t="str">
        <x:v>Basse</x:v>
      </x:c>
      <x:c r="H6" s="90" t="n">
        <x:v>46210</x:v>
      </x:c>
      <x:c r="I6" s="90"/>
      <x:c r="J6" s="79" t="str">
        <x:v>En retard</x:v>
      </x:c>
      <x:c r="K6" s="79" t="str">
        <x:v>Visé</x:v>
      </x:c>
      <x:c r="L6" s="79" t="str">
        <x:v>V2</x:v>
      </x:c>
      <x:c r="M6" s="94" t="n">
        <x:f>H6-TODAY()</x:f>
        <x:v>4</x:v>
      </x:c>
      <x:c r="N6" s="94" t="n">
        <x:f>IF(AND(H6&lt;TODAY(),J6&lt;&gt;"Validé"),TODAY()-H6,0)</x:f>
        <x:v>0</x:v>
      </x:c>
      <x:c r="O6" s="94" t="n">
        <x:f>IF(J6="Validé",100,IF(J6="En contrôle",70,IF(J6="Reçu",50,IF(J6="Refusé",25,IF(J6="En retard",10,0)))))</x:f>
        <x:v>10</x:v>
      </x:c>
      <x:c r="P6" s="79" t="str">
        <x:f>IF(J6="Validé","✅ Complet",IF(N6&gt;0,"🔴 Retard",IF(J6="En contrôle","🟠 Contrôle",IF(J6="Reçu","🔵 Reçu",IF(J6="Refusé","⚠️ Refusé","⚪ À produire")))))</x:f>
        <x:v>⚪ À produire</x:v>
      </x:c>
      <x:c r="Q6" s="79" t="str">
        <x:f>IF(OR(J6="À produire",J6="En retard",K6="À corriger"),"Relancer","")</x:f>
        <x:v>Relancer</x:v>
      </x:c>
      <x:c r="R6" s="80" t="str"/>
    </x:row>
    <x:row r="7">
      <x:c r="A7" s="78" t="str">
        <x:v>DOE-006</x:v>
      </x:c>
      <x:c r="B7" s="79" t="str">
        <x:v>Bâtiment B</x:v>
      </x:c>
      <x:c r="C7" s="79" t="str">
        <x:v>VRD</x:v>
      </x:c>
      <x:c r="D7" s="79" t="str">
        <x:v>Maintenance</x:v>
      </x:c>
      <x:c r="E7" s="79" t="str">
        <x:v>Plan altimétrie regards</x:v>
      </x:c>
      <x:c r="F7" s="79" t="str">
        <x:v>BET</x:v>
      </x:c>
      <x:c r="G7" s="79" t="str">
        <x:v>Haute</x:v>
      </x:c>
      <x:c r="H7" s="90" t="n">
        <x:v>46211</x:v>
      </x:c>
      <x:c r="I7" s="90"/>
      <x:c r="J7" s="79" t="str">
        <x:v>À produire</x:v>
      </x:c>
      <x:c r="K7" s="79" t="str">
        <x:v>À viser</x:v>
      </x:c>
      <x:c r="L7" s="79" t="str">
        <x:v>V3</x:v>
      </x:c>
      <x:c r="M7" s="94" t="n">
        <x:f>H7-TODAY()</x:f>
        <x:v>5</x:v>
      </x:c>
      <x:c r="N7" s="94" t="n">
        <x:f>IF(AND(H7&lt;TODAY(),J7&lt;&gt;"Validé"),TODAY()-H7,0)</x:f>
        <x:v>0</x:v>
      </x:c>
      <x:c r="O7" s="94" t="n">
        <x:f>IF(J7="Validé",100,IF(J7="En contrôle",70,IF(J7="Reçu",50,IF(J7="Refusé",25,IF(J7="En retard",10,0)))))</x:f>
        <x:v>0</x:v>
      </x:c>
      <x:c r="P7" s="79" t="str">
        <x:f>IF(J7="Validé","✅ Complet",IF(N7&gt;0,"🔴 Retard",IF(J7="En contrôle","🟠 Contrôle",IF(J7="Reçu","🔵 Reçu",IF(J7="Refusé","⚠️ Refusé","⚪ À produire")))))</x:f>
        <x:v>⚪ À produire</x:v>
      </x:c>
      <x:c r="Q7" s="79" t="str">
        <x:f>IF(OR(J7="À produire",J7="En retard",K7="À corriger"),"Relancer","")</x:f>
        <x:v>Relancer</x:v>
      </x:c>
      <x:c r="R7" s="80" t="str"/>
    </x:row>
    <x:row r="8">
      <x:c r="A8" s="78" t="str">
        <x:v>DOE-007</x:v>
      </x:c>
      <x:c r="B8" s="79" t="str">
        <x:v>Bâtiment A</x:v>
      </x:c>
      <x:c r="C8" s="79" t="str">
        <x:v>VRD</x:v>
      </x:c>
      <x:c r="D8" s="79" t="str">
        <x:v>BIM / IFC</x:v>
      </x:c>
      <x:c r="E8" s="79" t="str">
        <x:v>PV essais réseaux</x:v>
      </x:c>
      <x:c r="F8" s="79" t="str">
        <x:v>Chef de chantier</x:v>
      </x:c>
      <x:c r="G8" s="79" t="str">
        <x:v>Moyenne</x:v>
      </x:c>
      <x:c r="H8" s="90" t="n">
        <x:v>46212</x:v>
      </x:c>
      <x:c r="I8" s="90" t="n">
        <x:v>46209</x:v>
      </x:c>
      <x:c r="J8" s="79" t="str">
        <x:v>Reçu</x:v>
      </x:c>
      <x:c r="K8" s="79" t="str">
        <x:v>À corriger</x:v>
      </x:c>
      <x:c r="L8" s="79" t="str">
        <x:v>V4</x:v>
      </x:c>
      <x:c r="M8" s="94" t="n">
        <x:f>H8-TODAY()</x:f>
        <x:v>6</x:v>
      </x:c>
      <x:c r="N8" s="94" t="n">
        <x:f>IF(AND(H8&lt;TODAY(),J8&lt;&gt;"Validé"),TODAY()-H8,0)</x:f>
        <x:v>0</x:v>
      </x:c>
      <x:c r="O8" s="94" t="n">
        <x:f>IF(J8="Validé",100,IF(J8="En contrôle",70,IF(J8="Reçu",50,IF(J8="Refusé",25,IF(J8="En retard",10,0)))))</x:f>
        <x:v>50</x:v>
      </x:c>
      <x:c r="P8" s="79" t="str">
        <x:f>IF(J8="Validé","✅ Complet",IF(N8&gt;0,"🔴 Retard",IF(J8="En contrôle","🟠 Contrôle",IF(J8="Reçu","🔵 Reçu",IF(J8="Refusé","⚠️ Refusé","⚪ À produire")))))</x:f>
        <x:v>🔵 Reçu</x:v>
      </x:c>
      <x:c r="Q8" s="79" t="str">
        <x:f>IF(OR(J8="À produire",J8="En retard",K8="À corriger"),"Relancer","")</x:f>
        <x:v>Relancer</x:v>
      </x:c>
      <x:c r="R8" s="80" t="str"/>
    </x:row>
    <x:row r="9">
      <x:c r="A9" s="78" t="str">
        <x:v>DOE-008</x:v>
      </x:c>
      <x:c r="B9" s="79" t="str">
        <x:v>Bâtiment A</x:v>
      </x:c>
      <x:c r="C9" s="79" t="str">
        <x:v>VRD</x:v>
      </x:c>
      <x:c r="D9" s="79" t="str">
        <x:v>DOE numérique</x:v>
      </x:c>
      <x:c r="E9" s="79" t="str">
        <x:v>Photos réseaux avant remblai</x:v>
      </x:c>
      <x:c r="F9" s="79" t="str">
        <x:v>Conducteur travaux</x:v>
      </x:c>
      <x:c r="G9" s="79" t="str">
        <x:v>Basse</x:v>
      </x:c>
      <x:c r="H9" s="90" t="n">
        <x:v>46213</x:v>
      </x:c>
      <x:c r="I9" s="90" t="n">
        <x:v>46213</x:v>
      </x:c>
      <x:c r="J9" s="79" t="str">
        <x:v>En contrôle</x:v>
      </x:c>
      <x:c r="K9" s="79" t="str">
        <x:v>À viser</x:v>
      </x:c>
      <x:c r="L9" s="79" t="str">
        <x:v>V1</x:v>
      </x:c>
      <x:c r="M9" s="94" t="n">
        <x:f>H9-TODAY()</x:f>
        <x:v>7</x:v>
      </x:c>
      <x:c r="N9" s="94" t="n">
        <x:f>IF(AND(H9&lt;TODAY(),J9&lt;&gt;"Validé"),TODAY()-H9,0)</x:f>
        <x:v>0</x:v>
      </x:c>
      <x:c r="O9" s="94" t="n">
        <x:f>IF(J9="Validé",100,IF(J9="En contrôle",70,IF(J9="Reçu",50,IF(J9="Refusé",25,IF(J9="En retard",10,0)))))</x:f>
        <x:v>70</x:v>
      </x:c>
      <x:c r="P9" s="79" t="str">
        <x:f>IF(J9="Validé","✅ Complet",IF(N9&gt;0,"🔴 Retard",IF(J9="En contrôle","🟠 Contrôle",IF(J9="Reçu","🔵 Reçu",IF(J9="Refusé","⚠️ Refusé","⚪ À produire")))))</x:f>
        <x:v>🟠 Contrôle</x:v>
      </x:c>
      <x:c r="Q9" s="79" t="str">
        <x:f>IF(OR(J9="À produire",J9="En retard",K9="À corriger"),"Relancer","")</x:f>
      </x:c>
      <x:c r="R9" s="80" t="str"/>
    </x:row>
    <x:row r="10">
      <x:c r="A10" s="78" t="str">
        <x:v>DOE-009</x:v>
      </x:c>
      <x:c r="B10" s="79" t="str">
        <x:v>Bâtiment B</x:v>
      </x:c>
      <x:c r="C10" s="79" t="str">
        <x:v>CFO Électricité</x:v>
      </x:c>
      <x:c r="D10" s="79" t="str">
        <x:v>BIM / IFC</x:v>
      </x:c>
      <x:c r="E10" s="79" t="str">
        <x:v>Schémas unifilaires TGBT</x:v>
      </x:c>
      <x:c r="F10" s="79" t="str">
        <x:v>MOE</x:v>
      </x:c>
      <x:c r="G10" s="79" t="str">
        <x:v>Haute</x:v>
      </x:c>
      <x:c r="H10" s="90" t="n">
        <x:v>46214</x:v>
      </x:c>
      <x:c r="I10" s="90" t="n">
        <x:v>46213</x:v>
      </x:c>
      <x:c r="J10" s="79" t="str">
        <x:v>Validé</x:v>
      </x:c>
      <x:c r="K10" s="79" t="str">
        <x:v>Visé</x:v>
      </x:c>
      <x:c r="L10" s="79" t="str">
        <x:v>V2</x:v>
      </x:c>
      <x:c r="M10" s="94" t="n">
        <x:f>H10-TODAY()</x:f>
        <x:v>8</x:v>
      </x:c>
      <x:c r="N10" s="94" t="n">
        <x:f>IF(AND(H10&lt;TODAY(),J10&lt;&gt;"Validé"),TODAY()-H10,0)</x:f>
        <x:v>0</x:v>
      </x:c>
      <x:c r="O10" s="94" t="n">
        <x:f>IF(J10="Validé",100,IF(J10="En contrôle",70,IF(J10="Reçu",50,IF(J10="Refusé",25,IF(J10="En retard",10,0)))))</x:f>
        <x:v>100</x:v>
      </x:c>
      <x:c r="P10" s="79" t="str">
        <x:f>IF(J10="Validé","✅ Complet",IF(N10&gt;0,"🔴 Retard",IF(J10="En contrôle","🟠 Contrôle",IF(J10="Reçu","🔵 Reçu",IF(J10="Refusé","⚠️ Refusé","⚪ À produire")))))</x:f>
        <x:v>✅ Complet</x:v>
      </x:c>
      <x:c r="Q10" s="79" t="str">
        <x:f>IF(OR(J10="À produire",J10="En retard",K10="À corriger"),"Relancer","")</x:f>
      </x:c>
      <x:c r="R10" s="80" t="str"/>
    </x:row>
    <x:row r="11">
      <x:c r="A11" s="78" t="str">
        <x:v>DOE-010</x:v>
      </x:c>
      <x:c r="B11" s="79" t="str">
        <x:v>Bâtiment A</x:v>
      </x:c>
      <x:c r="C11" s="79" t="str">
        <x:v>CFO Électricité</x:v>
      </x:c>
      <x:c r="D11" s="79" t="str">
        <x:v>DOE numérique</x:v>
      </x:c>
      <x:c r="E11" s="79" t="str">
        <x:v>Plans implantation luminaires</x:v>
      </x:c>
      <x:c r="F11" s="79" t="str">
        <x:v>BET</x:v>
      </x:c>
      <x:c r="G11" s="79" t="str">
        <x:v>Moyenne</x:v>
      </x:c>
      <x:c r="H11" s="90" t="n">
        <x:v>46215</x:v>
      </x:c>
      <x:c r="I11" s="90"/>
      <x:c r="J11" s="79" t="str">
        <x:v>Refusé</x:v>
      </x:c>
      <x:c r="K11" s="79" t="str">
        <x:v>Refusé</x:v>
      </x:c>
      <x:c r="L11" s="79" t="str">
        <x:v>V3</x:v>
      </x:c>
      <x:c r="M11" s="94" t="n">
        <x:f>H11-TODAY()</x:f>
        <x:v>9</x:v>
      </x:c>
      <x:c r="N11" s="94" t="n">
        <x:f>IF(AND(H11&lt;TODAY(),J11&lt;&gt;"Validé"),TODAY()-H11,0)</x:f>
        <x:v>0</x:v>
      </x:c>
      <x:c r="O11" s="94" t="n">
        <x:f>IF(J11="Validé",100,IF(J11="En contrôle",70,IF(J11="Reçu",50,IF(J11="Refusé",25,IF(J11="En retard",10,0)))))</x:f>
        <x:v>25</x:v>
      </x:c>
      <x:c r="P11" s="79" t="str">
        <x:f>IF(J11="Validé","✅ Complet",IF(N11&gt;0,"🔴 Retard",IF(J11="En contrôle","🟠 Contrôle",IF(J11="Reçu","🔵 Reçu",IF(J11="Refusé","⚠️ Refusé","⚪ À produire")))))</x:f>
        <x:v>⚠️ Refusé</x:v>
      </x:c>
      <x:c r="Q11" s="79" t="str">
        <x:f>IF(OR(J11="À produire",J11="En retard",K11="À corriger"),"Relancer","")</x:f>
      </x:c>
      <x:c r="R11" s="80" t="str"/>
    </x:row>
    <x:row r="12">
      <x:c r="A12" s="78" t="str">
        <x:v>DOE-011</x:v>
      </x:c>
      <x:c r="B12" s="79" t="str">
        <x:v>Bâtiment A</x:v>
      </x:c>
      <x:c r="C12" s="79" t="str">
        <x:v>CFO Électricité</x:v>
      </x:c>
      <x:c r="D12" s="79" t="str">
        <x:v>Notices techniques</x:v>
      </x:c>
      <x:c r="E12" s="79" t="str">
        <x:v>PV mesures isolement</x:v>
      </x:c>
      <x:c r="F12" s="79" t="str">
        <x:v>Chef de chantier</x:v>
      </x:c>
      <x:c r="G12" s="79" t="str">
        <x:v>Basse</x:v>
      </x:c>
      <x:c r="H12" s="90" t="n">
        <x:v>46216</x:v>
      </x:c>
      <x:c r="I12" s="90"/>
      <x:c r="J12" s="79" t="str">
        <x:v>En retard</x:v>
      </x:c>
      <x:c r="K12" s="79" t="str">
        <x:v>À corriger</x:v>
      </x:c>
      <x:c r="L12" s="79" t="str">
        <x:v>V4</x:v>
      </x:c>
      <x:c r="M12" s="94" t="n">
        <x:f>H12-TODAY()</x:f>
        <x:v>10</x:v>
      </x:c>
      <x:c r="N12" s="94" t="n">
        <x:f>IF(AND(H12&lt;TODAY(),J12&lt;&gt;"Validé"),TODAY()-H12,0)</x:f>
        <x:v>0</x:v>
      </x:c>
      <x:c r="O12" s="94" t="n">
        <x:f>IF(J12="Validé",100,IF(J12="En contrôle",70,IF(J12="Reçu",50,IF(J12="Refusé",25,IF(J12="En retard",10,0)))))</x:f>
        <x:v>10</x:v>
      </x:c>
      <x:c r="P12" s="79" t="str">
        <x:f>IF(J12="Validé","✅ Complet",IF(N12&gt;0,"🔴 Retard",IF(J12="En contrôle","🟠 Contrôle",IF(J12="Reçu","🔵 Reçu",IF(J12="Refusé","⚠️ Refusé","⚪ À produire")))))</x:f>
        <x:v>⚪ À produire</x:v>
      </x:c>
      <x:c r="Q12" s="79" t="str">
        <x:f>IF(OR(J12="À produire",J12="En retard",K12="À corriger"),"Relancer","")</x:f>
        <x:v>Relancer</x:v>
      </x:c>
      <x:c r="R12" s="80" t="str"/>
    </x:row>
    <x:row r="13">
      <x:c r="A13" s="78" t="str">
        <x:v>DOE-012</x:v>
      </x:c>
      <x:c r="B13" s="79" t="str">
        <x:v>Bâtiment B</x:v>
      </x:c>
      <x:c r="C13" s="79" t="str">
        <x:v>CFO Électricité</x:v>
      </x:c>
      <x:c r="D13" s="79" t="str">
        <x:v>Garanties</x:v>
      </x:c>
      <x:c r="E13" s="79" t="str">
        <x:v>Notices tableaux électriques</x:v>
      </x:c>
      <x:c r="F13" s="79" t="str">
        <x:v>Conducteur travaux</x:v>
      </x:c>
      <x:c r="G13" s="79" t="str">
        <x:v>Haute</x:v>
      </x:c>
      <x:c r="H13" s="90" t="n">
        <x:v>46217</x:v>
      </x:c>
      <x:c r="I13" s="90" t="n">
        <x:v>46217</x:v>
      </x:c>
      <x:c r="J13" s="79" t="str">
        <x:v>À produire</x:v>
      </x:c>
      <x:c r="K13" s="79" t="str">
        <x:v>À viser</x:v>
      </x:c>
      <x:c r="L13" s="79" t="str">
        <x:v>V1</x:v>
      </x:c>
      <x:c r="M13" s="94" t="n">
        <x:f>H13-TODAY()</x:f>
        <x:v>11</x:v>
      </x:c>
      <x:c r="N13" s="94" t="n">
        <x:f>IF(AND(H13&lt;TODAY(),J13&lt;&gt;"Validé"),TODAY()-H13,0)</x:f>
        <x:v>0</x:v>
      </x:c>
      <x:c r="O13" s="94" t="n">
        <x:f>IF(J13="Validé",100,IF(J13="En contrôle",70,IF(J13="Reçu",50,IF(J13="Refusé",25,IF(J13="En retard",10,0)))))</x:f>
        <x:v>0</x:v>
      </x:c>
      <x:c r="P13" s="79" t="str">
        <x:f>IF(J13="Validé","✅ Complet",IF(N13&gt;0,"🔴 Retard",IF(J13="En contrôle","🟠 Contrôle",IF(J13="Reçu","🔵 Reçu",IF(J13="Refusé","⚠️ Refusé","⚪ À produire")))))</x:f>
        <x:v>⚪ À produire</x:v>
      </x:c>
      <x:c r="Q13" s="79" t="str">
        <x:f>IF(OR(J13="À produire",J13="En retard",K13="À corriger"),"Relancer","")</x:f>
        <x:v>Relancer</x:v>
      </x:c>
      <x:c r="R13" s="80" t="str"/>
    </x:row>
    <x:row r="14">
      <x:c r="A14" s="78" t="str">
        <x:v>DOE-013</x:v>
      </x:c>
      <x:c r="B14" s="79" t="str">
        <x:v>Bâtiment A</x:v>
      </x:c>
      <x:c r="C14" s="79" t="str">
        <x:v>CFA Réseaux faibles</x:v>
      </x:c>
      <x:c r="D14" s="79" t="str">
        <x:v>Notices techniques</x:v>
      </x:c>
      <x:c r="E14" s="79" t="str">
        <x:v>Plan câblage VDI</x:v>
      </x:c>
      <x:c r="F14" s="79" t="str">
        <x:v>MOE</x:v>
      </x:c>
      <x:c r="G14" s="79" t="str">
        <x:v>Moyenne</x:v>
      </x:c>
      <x:c r="H14" s="90" t="n">
        <x:v>46218</x:v>
      </x:c>
      <x:c r="I14" s="90" t="n">
        <x:v>46217</x:v>
      </x:c>
      <x:c r="J14" s="79" t="str">
        <x:v>Reçu</x:v>
      </x:c>
      <x:c r="K14" s="79" t="str">
        <x:v>Visé</x:v>
      </x:c>
      <x:c r="L14" s="79" t="str">
        <x:v>V2</x:v>
      </x:c>
      <x:c r="M14" s="94" t="n">
        <x:f>H14-TODAY()</x:f>
        <x:v>12</x:v>
      </x:c>
      <x:c r="N14" s="94" t="n">
        <x:f>IF(AND(H14&lt;TODAY(),J14&lt;&gt;"Validé"),TODAY()-H14,0)</x:f>
        <x:v>0</x:v>
      </x:c>
      <x:c r="O14" s="94" t="n">
        <x:f>IF(J14="Validé",100,IF(J14="En contrôle",70,IF(J14="Reçu",50,IF(J14="Refusé",25,IF(J14="En retard",10,0)))))</x:f>
        <x:v>50</x:v>
      </x:c>
      <x:c r="P14" s="79" t="str">
        <x:f>IF(J14="Validé","✅ Complet",IF(N14&gt;0,"🔴 Retard",IF(J14="En contrôle","🟠 Contrôle",IF(J14="Reçu","🔵 Reçu",IF(J14="Refusé","⚠️ Refusé","⚪ À produire")))))</x:f>
        <x:v>🔵 Reçu</x:v>
      </x:c>
      <x:c r="Q14" s="79" t="str">
        <x:f>IF(OR(J14="À produire",J14="En retard",K14="À corriger"),"Relancer","")</x:f>
      </x:c>
      <x:c r="R14" s="80" t="str"/>
    </x:row>
    <x:row r="15">
      <x:c r="A15" s="78" t="str">
        <x:v>DOE-014</x:v>
      </x:c>
      <x:c r="B15" s="79" t="str">
        <x:v>Bâtiment A</x:v>
      </x:c>
      <x:c r="C15" s="79" t="str">
        <x:v>CFA Réseaux faibles</x:v>
      </x:c>
      <x:c r="D15" s="79" t="str">
        <x:v>Garanties</x:v>
      </x:c>
      <x:c r="E15" s="79" t="str">
        <x:v>Schémas baie informatique</x:v>
      </x:c>
      <x:c r="F15" s="79" t="str">
        <x:v>BET</x:v>
      </x:c>
      <x:c r="G15" s="79" t="str">
        <x:v>Basse</x:v>
      </x:c>
      <x:c r="H15" s="90" t="n">
        <x:v>46219</x:v>
      </x:c>
      <x:c r="I15" s="90" t="n">
        <x:v>46217</x:v>
      </x:c>
      <x:c r="J15" s="79" t="str">
        <x:v>En contrôle</x:v>
      </x:c>
      <x:c r="K15" s="79" t="str">
        <x:v>Refusé</x:v>
      </x:c>
      <x:c r="L15" s="79" t="str">
        <x:v>V3</x:v>
      </x:c>
      <x:c r="M15" s="94" t="n">
        <x:f>H15-TODAY()</x:f>
        <x:v>13</x:v>
      </x:c>
      <x:c r="N15" s="94" t="n">
        <x:f>IF(AND(H15&lt;TODAY(),J15&lt;&gt;"Validé"),TODAY()-H15,0)</x:f>
        <x:v>0</x:v>
      </x:c>
      <x:c r="O15" s="94" t="n">
        <x:f>IF(J15="Validé",100,IF(J15="En contrôle",70,IF(J15="Reçu",50,IF(J15="Refusé",25,IF(J15="En retard",10,0)))))</x:f>
        <x:v>70</x:v>
      </x:c>
      <x:c r="P15" s="79" t="str">
        <x:f>IF(J15="Validé","✅ Complet",IF(N15&gt;0,"🔴 Retard",IF(J15="En contrôle","🟠 Contrôle",IF(J15="Reçu","🔵 Reçu",IF(J15="Refusé","⚠️ Refusé","⚪ À produire")))))</x:f>
        <x:v>🟠 Contrôle</x:v>
      </x:c>
      <x:c r="Q15" s="79" t="str">
        <x:f>IF(OR(J15="À produire",J15="En retard",K15="À corriger"),"Relancer","")</x:f>
      </x:c>
      <x:c r="R15" s="80" t="str"/>
    </x:row>
    <x:row r="16">
      <x:c r="A16" s="78" t="str">
        <x:v>DOE-015</x:v>
      </x:c>
      <x:c r="B16" s="79" t="str">
        <x:v>Bâtiment B</x:v>
      </x:c>
      <x:c r="C16" s="79" t="str">
        <x:v>CFA Réseaux faibles</x:v>
      </x:c>
      <x:c r="D16" s="79" t="str">
        <x:v>Schémas</x:v>
      </x:c>
      <x:c r="E16" s="79" t="str">
        <x:v>PV tests RJ45</x:v>
      </x:c>
      <x:c r="F16" s="79" t="str">
        <x:v>Chef de chantier</x:v>
      </x:c>
      <x:c r="G16" s="79" t="str">
        <x:v>Haute</x:v>
      </x:c>
      <x:c r="H16" s="90" t="n">
        <x:v>46220</x:v>
      </x:c>
      <x:c r="I16" s="90"/>
      <x:c r="J16" s="79" t="str">
        <x:v>Validé</x:v>
      </x:c>
      <x:c r="K16" s="79" t="str">
        <x:v>Visé</x:v>
      </x:c>
      <x:c r="L16" s="79" t="str">
        <x:v>V4</x:v>
      </x:c>
      <x:c r="M16" s="94" t="n">
        <x:f>H16-TODAY()</x:f>
        <x:v>14</x:v>
      </x:c>
      <x:c r="N16" s="94" t="n">
        <x:f>IF(AND(H16&lt;TODAY(),J16&lt;&gt;"Validé"),TODAY()-H16,0)</x:f>
        <x:v>0</x:v>
      </x:c>
      <x:c r="O16" s="94" t="n">
        <x:f>IF(J16="Validé",100,IF(J16="En contrôle",70,IF(J16="Reçu",50,IF(J16="Refusé",25,IF(J16="En retard",10,0)))))</x:f>
        <x:v>100</x:v>
      </x:c>
      <x:c r="P16" s="79" t="str">
        <x:f>IF(J16="Validé","✅ Complet",IF(N16&gt;0,"🔴 Retard",IF(J16="En contrôle","🟠 Contrôle",IF(J16="Reçu","🔵 Reçu",IF(J16="Refusé","⚠️ Refusé","⚪ À produire")))))</x:f>
        <x:v>✅ Complet</x:v>
      </x:c>
      <x:c r="Q16" s="79" t="str">
        <x:f>IF(OR(J16="À produire",J16="En retard",K16="À corriger"),"Relancer","")</x:f>
      </x:c>
      <x:c r="R16" s="80" t="str"/>
    </x:row>
    <x:row r="17">
      <x:c r="A17" s="78" t="str">
        <x:v>DOE-016</x:v>
      </x:c>
      <x:c r="B17" s="79" t="str">
        <x:v>Bâtiment A</x:v>
      </x:c>
      <x:c r="C17" s="79" t="str">
        <x:v>CFA Réseaux faibles</x:v>
      </x:c>
      <x:c r="D17" s="79" t="str">
        <x:v>Maintenance</x:v>
      </x:c>
      <x:c r="E17" s="79" t="str">
        <x:v>Notice contrôle d'accès</x:v>
      </x:c>
      <x:c r="F17" s="79" t="str">
        <x:v>Conducteur travaux</x:v>
      </x:c>
      <x:c r="G17" s="79" t="str">
        <x:v>Moyenne</x:v>
      </x:c>
      <x:c r="H17" s="90" t="n">
        <x:v>46221</x:v>
      </x:c>
      <x:c r="I17" s="90"/>
      <x:c r="J17" s="79" t="str">
        <x:v>Refusé</x:v>
      </x:c>
      <x:c r="K17" s="79" t="str">
        <x:v>À viser</x:v>
      </x:c>
      <x:c r="L17" s="79" t="str">
        <x:v>V1</x:v>
      </x:c>
      <x:c r="M17" s="94" t="n">
        <x:f>H17-TODAY()</x:f>
        <x:v>15</x:v>
      </x:c>
      <x:c r="N17" s="94" t="n">
        <x:f>IF(AND(H17&lt;TODAY(),J17&lt;&gt;"Validé"),TODAY()-H17,0)</x:f>
        <x:v>0</x:v>
      </x:c>
      <x:c r="O17" s="94" t="n">
        <x:f>IF(J17="Validé",100,IF(J17="En contrôle",70,IF(J17="Reçu",50,IF(J17="Refusé",25,IF(J17="En retard",10,0)))))</x:f>
        <x:v>25</x:v>
      </x:c>
      <x:c r="P17" s="79" t="str">
        <x:f>IF(J17="Validé","✅ Complet",IF(N17&gt;0,"🔴 Retard",IF(J17="En contrôle","🟠 Contrôle",IF(J17="Reçu","🔵 Reçu",IF(J17="Refusé","⚠️ Refusé","⚪ À produire")))))</x:f>
        <x:v>⚠️ Refusé</x:v>
      </x:c>
      <x:c r="Q17" s="79" t="str">
        <x:f>IF(OR(J17="À produire",J17="En retard",K17="À corriger"),"Relancer","")</x:f>
      </x:c>
      <x:c r="R17" s="80" t="str"/>
    </x:row>
    <x:row r="18">
      <x:c r="A18" s="78" t="str">
        <x:v>DOE-017</x:v>
      </x:c>
      <x:c r="B18" s="79" t="str">
        <x:v>Bâtiment A</x:v>
      </x:c>
      <x:c r="C18" s="79" t="str">
        <x:v>Plomberie</x:v>
      </x:c>
      <x:c r="D18" s="79" t="str">
        <x:v>Schémas</x:v>
      </x:c>
      <x:c r="E18" s="79" t="str">
        <x:v>Plans réseaux EF/ECS/EU</x:v>
      </x:c>
      <x:c r="F18" s="79" t="str">
        <x:v>MOE</x:v>
      </x:c>
      <x:c r="G18" s="79" t="str">
        <x:v>Basse</x:v>
      </x:c>
      <x:c r="H18" s="90" t="n">
        <x:v>46222</x:v>
      </x:c>
      <x:c r="I18" s="90" t="n">
        <x:v>46221</x:v>
      </x:c>
      <x:c r="J18" s="79" t="str">
        <x:v>En retard</x:v>
      </x:c>
      <x:c r="K18" s="79" t="str">
        <x:v>Visé</x:v>
      </x:c>
      <x:c r="L18" s="79" t="str">
        <x:v>V2</x:v>
      </x:c>
      <x:c r="M18" s="94" t="n">
        <x:f>H18-TODAY()</x:f>
        <x:v>16</x:v>
      </x:c>
      <x:c r="N18" s="94" t="n">
        <x:f>IF(AND(H18&lt;TODAY(),J18&lt;&gt;"Validé"),TODAY()-H18,0)</x:f>
        <x:v>0</x:v>
      </x:c>
      <x:c r="O18" s="94" t="n">
        <x:f>IF(J18="Validé",100,IF(J18="En contrôle",70,IF(J18="Reçu",50,IF(J18="Refusé",25,IF(J18="En retard",10,0)))))</x:f>
        <x:v>10</x:v>
      </x:c>
      <x:c r="P18" s="79" t="str">
        <x:f>IF(J18="Validé","✅ Complet",IF(N18&gt;0,"🔴 Retard",IF(J18="En contrôle","🟠 Contrôle",IF(J18="Reçu","🔵 Reçu",IF(J18="Refusé","⚠️ Refusé","⚪ À produire")))))</x:f>
        <x:v>⚪ À produire</x:v>
      </x:c>
      <x:c r="Q18" s="79" t="str">
        <x:f>IF(OR(J18="À produire",J18="En retard",K18="À corriger"),"Relancer","")</x:f>
        <x:v>Relancer</x:v>
      </x:c>
      <x:c r="R18" s="80" t="str"/>
    </x:row>
    <x:row r="19">
      <x:c r="A19" s="78" t="str">
        <x:v>DOE-018</x:v>
      </x:c>
      <x:c r="B19" s="79" t="str">
        <x:v>Bâtiment B</x:v>
      </x:c>
      <x:c r="C19" s="79" t="str">
        <x:v>Plomberie</x:v>
      </x:c>
      <x:c r="D19" s="79" t="str">
        <x:v>Maintenance</x:v>
      </x:c>
      <x:c r="E19" s="79" t="str">
        <x:v>PV essais pression</x:v>
      </x:c>
      <x:c r="F19" s="79" t="str">
        <x:v>BET</x:v>
      </x:c>
      <x:c r="G19" s="79" t="str">
        <x:v>Haute</x:v>
      </x:c>
      <x:c r="H19" s="90" t="n">
        <x:v>46205</x:v>
      </x:c>
      <x:c r="I19" s="90" t="n">
        <x:v>46203</x:v>
      </x:c>
      <x:c r="J19" s="79" t="str">
        <x:v>À produire</x:v>
      </x:c>
      <x:c r="K19" s="79" t="str">
        <x:v>À viser</x:v>
      </x:c>
      <x:c r="L19" s="79" t="str">
        <x:v>V3</x:v>
      </x:c>
      <x:c r="M19" s="94" t="n">
        <x:f>H19-TODAY()</x:f>
        <x:v>-1</x:v>
      </x:c>
      <x:c r="N19" s="94" t="n">
        <x:f>IF(AND(H19&lt;TODAY(),J19&lt;&gt;"Validé"),TODAY()-H19,0)</x:f>
        <x:v>1</x:v>
      </x:c>
      <x:c r="O19" s="94" t="n">
        <x:f>IF(J19="Validé",100,IF(J19="En contrôle",70,IF(J19="Reçu",50,IF(J19="Refusé",25,IF(J19="En retard",10,0)))))</x:f>
        <x:v>0</x:v>
      </x:c>
      <x:c r="P19" s="79" t="str">
        <x:f>IF(J19="Validé","✅ Complet",IF(N19&gt;0,"🔴 Retard",IF(J19="En contrôle","🟠 Contrôle",IF(J19="Reçu","🔵 Reçu",IF(J19="Refusé","⚠️ Refusé","⚪ À produire")))))</x:f>
        <x:v>🔴 Retard</x:v>
      </x:c>
      <x:c r="Q19" s="79" t="str">
        <x:f>IF(OR(J19="À produire",J19="En retard",K19="À corriger"),"Relancer","")</x:f>
        <x:v>Relancer</x:v>
      </x:c>
      <x:c r="R19" s="80" t="str"/>
    </x:row>
    <x:row r="20">
      <x:c r="A20" s="78" t="str">
        <x:v>DOE-019</x:v>
      </x:c>
      <x:c r="B20" s="79" t="str">
        <x:v>Bâtiment A</x:v>
      </x:c>
      <x:c r="C20" s="79" t="str">
        <x:v>Plomberie</x:v>
      </x:c>
      <x:c r="D20" s="79" t="str">
        <x:v>BIM / IFC</x:v>
      </x:c>
      <x:c r="E20" s="79" t="str">
        <x:v>Fiches équipements sanitaires</x:v>
      </x:c>
      <x:c r="F20" s="79" t="str">
        <x:v>Chef de chantier</x:v>
      </x:c>
      <x:c r="G20" s="79" t="str">
        <x:v>Moyenne</x:v>
      </x:c>
      <x:c r="H20" s="90" t="n">
        <x:v>46206</x:v>
      </x:c>
      <x:c r="I20" s="90" t="n">
        <x:v>46203</x:v>
      </x:c>
      <x:c r="J20" s="79" t="str">
        <x:v>Reçu</x:v>
      </x:c>
      <x:c r="K20" s="79" t="str">
        <x:v>À corriger</x:v>
      </x:c>
      <x:c r="L20" s="79" t="str">
        <x:v>V4</x:v>
      </x:c>
      <x:c r="M20" s="94" t="n">
        <x:f>H20-TODAY()</x:f>
        <x:v>0</x:v>
      </x:c>
      <x:c r="N20" s="94" t="n">
        <x:f>IF(AND(H20&lt;TODAY(),J20&lt;&gt;"Validé"),TODAY()-H20,0)</x:f>
        <x:v>0</x:v>
      </x:c>
      <x:c r="O20" s="94" t="n">
        <x:f>IF(J20="Validé",100,IF(J20="En contrôle",70,IF(J20="Reçu",50,IF(J20="Refusé",25,IF(J20="En retard",10,0)))))</x:f>
        <x:v>50</x:v>
      </x:c>
      <x:c r="P20" s="79" t="str">
        <x:f>IF(J20="Validé","✅ Complet",IF(N20&gt;0,"🔴 Retard",IF(J20="En contrôle","🟠 Contrôle",IF(J20="Reçu","🔵 Reçu",IF(J20="Refusé","⚠️ Refusé","⚪ À produire")))))</x:f>
        <x:v>🔵 Reçu</x:v>
      </x:c>
      <x:c r="Q20" s="79" t="str">
        <x:f>IF(OR(J20="À produire",J20="En retard",K20="À corriger"),"Relancer","")</x:f>
        <x:v>Relancer</x:v>
      </x:c>
      <x:c r="R20" s="80" t="str"/>
    </x:row>
    <x:row r="21">
      <x:c r="A21" s="78" t="str">
        <x:v>DOE-020</x:v>
      </x:c>
      <x:c r="B21" s="79" t="str">
        <x:v>Bâtiment A</x:v>
      </x:c>
      <x:c r="C21" s="79" t="str">
        <x:v>Plomberie</x:v>
      </x:c>
      <x:c r="D21" s="79" t="str">
        <x:v>DOE numérique</x:v>
      </x:c>
      <x:c r="E21" s="79" t="str">
        <x:v>Notice production ECS</x:v>
      </x:c>
      <x:c r="F21" s="79" t="str">
        <x:v>Conducteur travaux</x:v>
      </x:c>
      <x:c r="G21" s="79" t="str">
        <x:v>Basse</x:v>
      </x:c>
      <x:c r="H21" s="90" t="n">
        <x:v>46207</x:v>
      </x:c>
      <x:c r="I21" s="90"/>
      <x:c r="J21" s="79" t="str">
        <x:v>En contrôle</x:v>
      </x:c>
      <x:c r="K21" s="79" t="str">
        <x:v>À viser</x:v>
      </x:c>
      <x:c r="L21" s="79" t="str">
        <x:v>V1</x:v>
      </x:c>
      <x:c r="M21" s="94" t="n">
        <x:f>H21-TODAY()</x:f>
        <x:v>1</x:v>
      </x:c>
      <x:c r="N21" s="94" t="n">
        <x:f>IF(AND(H21&lt;TODAY(),J21&lt;&gt;"Validé"),TODAY()-H21,0)</x:f>
        <x:v>0</x:v>
      </x:c>
      <x:c r="O21" s="94" t="n">
        <x:f>IF(J21="Validé",100,IF(J21="En contrôle",70,IF(J21="Reçu",50,IF(J21="Refusé",25,IF(J21="En retard",10,0)))))</x:f>
        <x:v>70</x:v>
      </x:c>
      <x:c r="P21" s="79" t="str">
        <x:f>IF(J21="Validé","✅ Complet",IF(N21&gt;0,"🔴 Retard",IF(J21="En contrôle","🟠 Contrôle",IF(J21="Reçu","🔵 Reçu",IF(J21="Refusé","⚠️ Refusé","⚪ À produire")))))</x:f>
        <x:v>🟠 Contrôle</x:v>
      </x:c>
      <x:c r="Q21" s="79" t="str">
        <x:f>IF(OR(J21="À produire",J21="En retard",K21="À corriger"),"Relancer","")</x:f>
      </x:c>
      <x:c r="R21" s="80" t="str"/>
    </x:row>
    <x:row r="22">
      <x:c r="A22" s="78" t="str">
        <x:v>DOE-021</x:v>
      </x:c>
      <x:c r="B22" s="79" t="str">
        <x:v>Bâtiment B</x:v>
      </x:c>
      <x:c r="C22" s="79" t="str">
        <x:v>CVC</x:v>
      </x:c>
      <x:c r="D22" s="79" t="str">
        <x:v>BIM / IFC</x:v>
      </x:c>
      <x:c r="E22" s="79" t="str">
        <x:v>Plans aérauliques</x:v>
      </x:c>
      <x:c r="F22" s="79" t="str">
        <x:v>MOE</x:v>
      </x:c>
      <x:c r="G22" s="79" t="str">
        <x:v>Haute</x:v>
      </x:c>
      <x:c r="H22" s="90" t="n">
        <x:v>46208</x:v>
      </x:c>
      <x:c r="I22" s="90"/>
      <x:c r="J22" s="79" t="str">
        <x:v>Validé</x:v>
      </x:c>
      <x:c r="K22" s="79" t="str">
        <x:v>Visé</x:v>
      </x:c>
      <x:c r="L22" s="79" t="str">
        <x:v>V2</x:v>
      </x:c>
      <x:c r="M22" s="94" t="n">
        <x:f>H22-TODAY()</x:f>
        <x:v>2</x:v>
      </x:c>
      <x:c r="N22" s="94" t="n">
        <x:f>IF(AND(H22&lt;TODAY(),J22&lt;&gt;"Validé"),TODAY()-H22,0)</x:f>
        <x:v>0</x:v>
      </x:c>
      <x:c r="O22" s="94" t="n">
        <x:f>IF(J22="Validé",100,IF(J22="En contrôle",70,IF(J22="Reçu",50,IF(J22="Refusé",25,IF(J22="En retard",10,0)))))</x:f>
        <x:v>100</x:v>
      </x:c>
      <x:c r="P22" s="79" t="str">
        <x:f>IF(J22="Validé","✅ Complet",IF(N22&gt;0,"🔴 Retard",IF(J22="En contrôle","🟠 Contrôle",IF(J22="Reçu","🔵 Reçu",IF(J22="Refusé","⚠️ Refusé","⚪ À produire")))))</x:f>
        <x:v>✅ Complet</x:v>
      </x:c>
      <x:c r="Q22" s="79" t="str">
        <x:f>IF(OR(J22="À produire",J22="En retard",K22="À corriger"),"Relancer","")</x:f>
      </x:c>
      <x:c r="R22" s="80" t="str"/>
    </x:row>
    <x:row r="23">
      <x:c r="A23" s="78" t="str">
        <x:v>DOE-022</x:v>
      </x:c>
      <x:c r="B23" s="79" t="str">
        <x:v>Bâtiment A</x:v>
      </x:c>
      <x:c r="C23" s="79" t="str">
        <x:v>CVC</x:v>
      </x:c>
      <x:c r="D23" s="79" t="str">
        <x:v>DOE numérique</x:v>
      </x:c>
      <x:c r="E23" s="79" t="str">
        <x:v>PV équilibrage ventilation</x:v>
      </x:c>
      <x:c r="F23" s="79" t="str">
        <x:v>BET</x:v>
      </x:c>
      <x:c r="G23" s="79" t="str">
        <x:v>Moyenne</x:v>
      </x:c>
      <x:c r="H23" s="90" t="n">
        <x:v>46209</x:v>
      </x:c>
      <x:c r="I23" s="90" t="n">
        <x:v>46207</x:v>
      </x:c>
      <x:c r="J23" s="79" t="str">
        <x:v>Refusé</x:v>
      </x:c>
      <x:c r="K23" s="79" t="str">
        <x:v>Refusé</x:v>
      </x:c>
      <x:c r="L23" s="79" t="str">
        <x:v>V3</x:v>
      </x:c>
      <x:c r="M23" s="94" t="n">
        <x:f>H23-TODAY()</x:f>
        <x:v>3</x:v>
      </x:c>
      <x:c r="N23" s="94" t="n">
        <x:f>IF(AND(H23&lt;TODAY(),J23&lt;&gt;"Validé"),TODAY()-H23,0)</x:f>
        <x:v>0</x:v>
      </x:c>
      <x:c r="O23" s="94" t="n">
        <x:f>IF(J23="Validé",100,IF(J23="En contrôle",70,IF(J23="Reçu",50,IF(J23="Refusé",25,IF(J23="En retard",10,0)))))</x:f>
        <x:v>25</x:v>
      </x:c>
      <x:c r="P23" s="79" t="str">
        <x:f>IF(J23="Validé","✅ Complet",IF(N23&gt;0,"🔴 Retard",IF(J23="En contrôle","🟠 Contrôle",IF(J23="Reçu","🔵 Reçu",IF(J23="Refusé","⚠️ Refusé","⚪ À produire")))))</x:f>
        <x:v>⚠️ Refusé</x:v>
      </x:c>
      <x:c r="Q23" s="79" t="str">
        <x:f>IF(OR(J23="À produire",J23="En retard",K23="À corriger"),"Relancer","")</x:f>
      </x:c>
      <x:c r="R23" s="80" t="str"/>
    </x:row>
    <x:row r="24">
      <x:c r="A24" s="78" t="str">
        <x:v>DOE-023</x:v>
      </x:c>
      <x:c r="B24" s="79" t="str">
        <x:v>Bâtiment A</x:v>
      </x:c>
      <x:c r="C24" s="79" t="str">
        <x:v>CVC</x:v>
      </x:c>
      <x:c r="D24" s="79" t="str">
        <x:v>Notices techniques</x:v>
      </x:c>
      <x:c r="E24" s="79" t="str">
        <x:v>Fiches CTA / PAC</x:v>
      </x:c>
      <x:c r="F24" s="79" t="str">
        <x:v>Chef de chantier</x:v>
      </x:c>
      <x:c r="G24" s="79" t="str">
        <x:v>Basse</x:v>
      </x:c>
      <x:c r="H24" s="90" t="n">
        <x:v>46210</x:v>
      </x:c>
      <x:c r="I24" s="90" t="n">
        <x:v>46207</x:v>
      </x:c>
      <x:c r="J24" s="79" t="str">
        <x:v>En retard</x:v>
      </x:c>
      <x:c r="K24" s="79" t="str">
        <x:v>À corriger</x:v>
      </x:c>
      <x:c r="L24" s="79" t="str">
        <x:v>V4</x:v>
      </x:c>
      <x:c r="M24" s="94" t="n">
        <x:f>H24-TODAY()</x:f>
        <x:v>4</x:v>
      </x:c>
      <x:c r="N24" s="94" t="n">
        <x:f>IF(AND(H24&lt;TODAY(),J24&lt;&gt;"Validé"),TODAY()-H24,0)</x:f>
        <x:v>0</x:v>
      </x:c>
      <x:c r="O24" s="94" t="n">
        <x:f>IF(J24="Validé",100,IF(J24="En contrôle",70,IF(J24="Reçu",50,IF(J24="Refusé",25,IF(J24="En retard",10,0)))))</x:f>
        <x:v>10</x:v>
      </x:c>
      <x:c r="P24" s="79" t="str">
        <x:f>IF(J24="Validé","✅ Complet",IF(N24&gt;0,"🔴 Retard",IF(J24="En contrôle","🟠 Contrôle",IF(J24="Reçu","🔵 Reçu",IF(J24="Refusé","⚠️ Refusé","⚪ À produire")))))</x:f>
        <x:v>⚪ À produire</x:v>
      </x:c>
      <x:c r="Q24" s="79" t="str">
        <x:f>IF(OR(J24="À produire",J24="En retard",K24="À corriger"),"Relancer","")</x:f>
        <x:v>Relancer</x:v>
      </x:c>
      <x:c r="R24" s="80" t="str"/>
    </x:row>
    <x:row r="25">
      <x:c r="A25" s="78" t="str">
        <x:v>DOE-024</x:v>
      </x:c>
      <x:c r="B25" s="79" t="str">
        <x:v>Bâtiment B</x:v>
      </x:c>
      <x:c r="C25" s="79" t="str">
        <x:v>CVC</x:v>
      </x:c>
      <x:c r="D25" s="79" t="str">
        <x:v>Garanties</x:v>
      </x:c>
      <x:c r="E25" s="79" t="str">
        <x:v>Gamme maintenance CVC</x:v>
      </x:c>
      <x:c r="F25" s="79" t="str">
        <x:v>Conducteur travaux</x:v>
      </x:c>
      <x:c r="G25" s="79" t="str">
        <x:v>Haute</x:v>
      </x:c>
      <x:c r="H25" s="90" t="n">
        <x:v>46211</x:v>
      </x:c>
      <x:c r="I25" s="90" t="n">
        <x:v>46211</x:v>
      </x:c>
      <x:c r="J25" s="79" t="str">
        <x:v>À produire</x:v>
      </x:c>
      <x:c r="K25" s="79" t="str">
        <x:v>À viser</x:v>
      </x:c>
      <x:c r="L25" s="79" t="str">
        <x:v>V1</x:v>
      </x:c>
      <x:c r="M25" s="94" t="n">
        <x:f>H25-TODAY()</x:f>
        <x:v>5</x:v>
      </x:c>
      <x:c r="N25" s="94" t="n">
        <x:f>IF(AND(H25&lt;TODAY(),J25&lt;&gt;"Validé"),TODAY()-H25,0)</x:f>
        <x:v>0</x:v>
      </x:c>
      <x:c r="O25" s="94" t="n">
        <x:f>IF(J25="Validé",100,IF(J25="En contrôle",70,IF(J25="Reçu",50,IF(J25="Refusé",25,IF(J25="En retard",10,0)))))</x:f>
        <x:v>0</x:v>
      </x:c>
      <x:c r="P25" s="79" t="str">
        <x:f>IF(J25="Validé","✅ Complet",IF(N25&gt;0,"🔴 Retard",IF(J25="En contrôle","🟠 Contrôle",IF(J25="Reçu","🔵 Reçu",IF(J25="Refusé","⚠️ Refusé","⚪ À produire")))))</x:f>
        <x:v>⚪ À produire</x:v>
      </x:c>
      <x:c r="Q25" s="79" t="str">
        <x:f>IF(OR(J25="À produire",J25="En retard",K25="À corriger"),"Relancer","")</x:f>
        <x:v>Relancer</x:v>
      </x:c>
      <x:c r="R25" s="80" t="str"/>
    </x:row>
    <x:row r="26">
      <x:c r="A26" s="78" t="str">
        <x:v>DOE-025</x:v>
      </x:c>
      <x:c r="B26" s="79" t="str">
        <x:v>Bâtiment A</x:v>
      </x:c>
      <x:c r="C26" s="79" t="str">
        <x:v>SSI</x:v>
      </x:c>
      <x:c r="D26" s="79" t="str">
        <x:v>Notices techniques</x:v>
      </x:c>
      <x:c r="E26" s="79" t="str">
        <x:v>Plan zonage SSI</x:v>
      </x:c>
      <x:c r="F26" s="79" t="str">
        <x:v>MOE</x:v>
      </x:c>
      <x:c r="G26" s="79" t="str">
        <x:v>Moyenne</x:v>
      </x:c>
      <x:c r="H26" s="90" t="n">
        <x:v>46212</x:v>
      </x:c>
      <x:c r="I26" s="90"/>
      <x:c r="J26" s="79" t="str">
        <x:v>Reçu</x:v>
      </x:c>
      <x:c r="K26" s="79" t="str">
        <x:v>Visé</x:v>
      </x:c>
      <x:c r="L26" s="79" t="str">
        <x:v>V2</x:v>
      </x:c>
      <x:c r="M26" s="94" t="n">
        <x:f>H26-TODAY()</x:f>
        <x:v>6</x:v>
      </x:c>
      <x:c r="N26" s="94" t="n">
        <x:f>IF(AND(H26&lt;TODAY(),J26&lt;&gt;"Validé"),TODAY()-H26,0)</x:f>
        <x:v>0</x:v>
      </x:c>
      <x:c r="O26" s="94" t="n">
        <x:f>IF(J26="Validé",100,IF(J26="En contrôle",70,IF(J26="Reçu",50,IF(J26="Refusé",25,IF(J26="En retard",10,0)))))</x:f>
        <x:v>50</x:v>
      </x:c>
      <x:c r="P26" s="79" t="str">
        <x:f>IF(J26="Validé","✅ Complet",IF(N26&gt;0,"🔴 Retard",IF(J26="En contrôle","🟠 Contrôle",IF(J26="Reçu","🔵 Reçu",IF(J26="Refusé","⚠️ Refusé","⚪ À produire")))))</x:f>
        <x:v>🔵 Reçu</x:v>
      </x:c>
      <x:c r="Q26" s="79" t="str">
        <x:f>IF(OR(J26="À produire",J26="En retard",K26="À corriger"),"Relancer","")</x:f>
      </x:c>
      <x:c r="R26" s="80" t="str"/>
    </x:row>
    <x:row r="27">
      <x:c r="A27" s="78" t="str">
        <x:v>DOE-026</x:v>
      </x:c>
      <x:c r="B27" s="79" t="str">
        <x:v>Bâtiment A</x:v>
      </x:c>
      <x:c r="C27" s="79" t="str">
        <x:v>SSI</x:v>
      </x:c>
      <x:c r="D27" s="79" t="str">
        <x:v>Garanties</x:v>
      </x:c>
      <x:c r="E27" s="79" t="str">
        <x:v>PV essais alarme incendie</x:v>
      </x:c>
      <x:c r="F27" s="79" t="str">
        <x:v>BET</x:v>
      </x:c>
      <x:c r="G27" s="79" t="str">
        <x:v>Basse</x:v>
      </x:c>
      <x:c r="H27" s="90" t="n">
        <x:v>46213</x:v>
      </x:c>
      <x:c r="I27" s="90"/>
      <x:c r="J27" s="79" t="str">
        <x:v>En contrôle</x:v>
      </x:c>
      <x:c r="K27" s="79" t="str">
        <x:v>Refusé</x:v>
      </x:c>
      <x:c r="L27" s="79" t="str">
        <x:v>V3</x:v>
      </x:c>
      <x:c r="M27" s="94" t="n">
        <x:f>H27-TODAY()</x:f>
        <x:v>7</x:v>
      </x:c>
      <x:c r="N27" s="94" t="n">
        <x:f>IF(AND(H27&lt;TODAY(),J27&lt;&gt;"Validé"),TODAY()-H27,0)</x:f>
        <x:v>0</x:v>
      </x:c>
      <x:c r="O27" s="94" t="n">
        <x:f>IF(J27="Validé",100,IF(J27="En contrôle",70,IF(J27="Reçu",50,IF(J27="Refusé",25,IF(J27="En retard",10,0)))))</x:f>
        <x:v>70</x:v>
      </x:c>
      <x:c r="P27" s="79" t="str">
        <x:f>IF(J27="Validé","✅ Complet",IF(N27&gt;0,"🔴 Retard",IF(J27="En contrôle","🟠 Contrôle",IF(J27="Reçu","🔵 Reçu",IF(J27="Refusé","⚠️ Refusé","⚪ À produire")))))</x:f>
        <x:v>🟠 Contrôle</x:v>
      </x:c>
      <x:c r="Q27" s="79" t="str">
        <x:f>IF(OR(J27="À produire",J27="En retard",K27="À corriger"),"Relancer","")</x:f>
      </x:c>
      <x:c r="R27" s="80" t="str"/>
    </x:row>
    <x:row r="28">
      <x:c r="A28" s="78" t="str">
        <x:v>DOE-027</x:v>
      </x:c>
      <x:c r="B28" s="79" t="str">
        <x:v>Bâtiment B</x:v>
      </x:c>
      <x:c r="C28" s="79" t="str">
        <x:v>SSI</x:v>
      </x:c>
      <x:c r="D28" s="79" t="str">
        <x:v>Schémas</x:v>
      </x:c>
      <x:c r="E28" s="79" t="str">
        <x:v>Notice centrale SSI</x:v>
      </x:c>
      <x:c r="F28" s="79" t="str">
        <x:v>Chef de chantier</x:v>
      </x:c>
      <x:c r="G28" s="79" t="str">
        <x:v>Haute</x:v>
      </x:c>
      <x:c r="H28" s="90" t="n">
        <x:v>46214</x:v>
      </x:c>
      <x:c r="I28" s="90" t="n">
        <x:v>46211</x:v>
      </x:c>
      <x:c r="J28" s="79" t="str">
        <x:v>Validé</x:v>
      </x:c>
      <x:c r="K28" s="79" t="str">
        <x:v>Visé</x:v>
      </x:c>
      <x:c r="L28" s="79" t="str">
        <x:v>V4</x:v>
      </x:c>
      <x:c r="M28" s="94" t="n">
        <x:f>H28-TODAY()</x:f>
        <x:v>8</x:v>
      </x:c>
      <x:c r="N28" s="94" t="n">
        <x:f>IF(AND(H28&lt;TODAY(),J28&lt;&gt;"Validé"),TODAY()-H28,0)</x:f>
        <x:v>0</x:v>
      </x:c>
      <x:c r="O28" s="94" t="n">
        <x:f>IF(J28="Validé",100,IF(J28="En contrôle",70,IF(J28="Reçu",50,IF(J28="Refusé",25,IF(J28="En retard",10,0)))))</x:f>
        <x:v>100</x:v>
      </x:c>
      <x:c r="P28" s="79" t="str">
        <x:f>IF(J28="Validé","✅ Complet",IF(N28&gt;0,"🔴 Retard",IF(J28="En contrôle","🟠 Contrôle",IF(J28="Reçu","🔵 Reçu",IF(J28="Refusé","⚠️ Refusé","⚪ À produire")))))</x:f>
        <x:v>✅ Complet</x:v>
      </x:c>
      <x:c r="Q28" s="79" t="str">
        <x:f>IF(OR(J28="À produire",J28="En retard",K28="À corriger"),"Relancer","")</x:f>
      </x:c>
      <x:c r="R28" s="80" t="str"/>
    </x:row>
    <x:row r="29">
      <x:c r="A29" s="78" t="str">
        <x:v>DOE-028</x:v>
      </x:c>
      <x:c r="B29" s="79" t="str">
        <x:v>Bâtiment A</x:v>
      </x:c>
      <x:c r="C29" s="79" t="str">
        <x:v>SSI</x:v>
      </x:c>
      <x:c r="D29" s="79" t="str">
        <x:v>Maintenance</x:v>
      </x:c>
      <x:c r="E29" s="79" t="str">
        <x:v>Certificat conformité</x:v>
      </x:c>
      <x:c r="F29" s="79" t="str">
        <x:v>Conducteur travaux</x:v>
      </x:c>
      <x:c r="G29" s="79" t="str">
        <x:v>Moyenne</x:v>
      </x:c>
      <x:c r="H29" s="90" t="n">
        <x:v>46215</x:v>
      </x:c>
      <x:c r="I29" s="90" t="n">
        <x:v>46215</x:v>
      </x:c>
      <x:c r="J29" s="79" t="str">
        <x:v>Refusé</x:v>
      </x:c>
      <x:c r="K29" s="79" t="str">
        <x:v>À viser</x:v>
      </x:c>
      <x:c r="L29" s="79" t="str">
        <x:v>V1</x:v>
      </x:c>
      <x:c r="M29" s="94" t="n">
        <x:f>H29-TODAY()</x:f>
        <x:v>9</x:v>
      </x:c>
      <x:c r="N29" s="94" t="n">
        <x:f>IF(AND(H29&lt;TODAY(),J29&lt;&gt;"Validé"),TODAY()-H29,0)</x:f>
        <x:v>0</x:v>
      </x:c>
      <x:c r="O29" s="94" t="n">
        <x:f>IF(J29="Validé",100,IF(J29="En contrôle",70,IF(J29="Reçu",50,IF(J29="Refusé",25,IF(J29="En retard",10,0)))))</x:f>
        <x:v>25</x:v>
      </x:c>
      <x:c r="P29" s="79" t="str">
        <x:f>IF(J29="Validé","✅ Complet",IF(N29&gt;0,"🔴 Retard",IF(J29="En contrôle","🟠 Contrôle",IF(J29="Reçu","🔵 Reçu",IF(J29="Refusé","⚠️ Refusé","⚪ À produire")))))</x:f>
        <x:v>⚠️ Refusé</x:v>
      </x:c>
      <x:c r="Q29" s="79" t="str">
        <x:f>IF(OR(J29="À produire",J29="En retard",K29="À corriger"),"Relancer","")</x:f>
      </x:c>
      <x:c r="R29" s="80" t="str"/>
    </x:row>
    <x:row r="30">
      <x:c r="A30" s="78" t="str">
        <x:v>DOE-029</x:v>
      </x:c>
      <x:c r="B30" s="79" t="str">
        <x:v>Bâtiment A</x:v>
      </x:c>
      <x:c r="C30" s="79" t="str">
        <x:v>GTB</x:v>
      </x:c>
      <x:c r="D30" s="79" t="str">
        <x:v>Schémas</x:v>
      </x:c>
      <x:c r="E30" s="79" t="str">
        <x:v>Synoptique GTB</x:v>
      </x:c>
      <x:c r="F30" s="79" t="str">
        <x:v>MOE</x:v>
      </x:c>
      <x:c r="G30" s="79" t="str">
        <x:v>Basse</x:v>
      </x:c>
      <x:c r="H30" s="90" t="n">
        <x:v>46216</x:v>
      </x:c>
      <x:c r="I30" s="90" t="n">
        <x:v>46215</x:v>
      </x:c>
      <x:c r="J30" s="79" t="str">
        <x:v>En retard</x:v>
      </x:c>
      <x:c r="K30" s="79" t="str">
        <x:v>Visé</x:v>
      </x:c>
      <x:c r="L30" s="79" t="str">
        <x:v>V2</x:v>
      </x:c>
      <x:c r="M30" s="94" t="n">
        <x:f>H30-TODAY()</x:f>
        <x:v>10</x:v>
      </x:c>
      <x:c r="N30" s="94" t="n">
        <x:f>IF(AND(H30&lt;TODAY(),J30&lt;&gt;"Validé"),TODAY()-H30,0)</x:f>
        <x:v>0</x:v>
      </x:c>
      <x:c r="O30" s="94" t="n">
        <x:f>IF(J30="Validé",100,IF(J30="En contrôle",70,IF(J30="Reçu",50,IF(J30="Refusé",25,IF(J30="En retard",10,0)))))</x:f>
        <x:v>10</x:v>
      </x:c>
      <x:c r="P30" s="79" t="str">
        <x:f>IF(J30="Validé","✅ Complet",IF(N30&gt;0,"🔴 Retard",IF(J30="En contrôle","🟠 Contrôle",IF(J30="Reçu","🔵 Reçu",IF(J30="Refusé","⚠️ Refusé","⚪ À produire")))))</x:f>
        <x:v>⚪ À produire</x:v>
      </x:c>
      <x:c r="Q30" s="79" t="str">
        <x:f>IF(OR(J30="À produire",J30="En retard",K30="À corriger"),"Relancer","")</x:f>
        <x:v>Relancer</x:v>
      </x:c>
      <x:c r="R30" s="80" t="str"/>
    </x:row>
    <x:row r="31">
      <x:c r="A31" s="78" t="str">
        <x:v>DOE-030</x:v>
      </x:c>
      <x:c r="B31" s="79" t="str">
        <x:v>Bâtiment B</x:v>
      </x:c>
      <x:c r="C31" s="79" t="str">
        <x:v>GTB</x:v>
      </x:c>
      <x:c r="D31" s="79" t="str">
        <x:v>Maintenance</x:v>
      </x:c>
      <x:c r="E31" s="79" t="str">
        <x:v>Liste points GTB</x:v>
      </x:c>
      <x:c r="F31" s="79" t="str">
        <x:v>BET</x:v>
      </x:c>
      <x:c r="G31" s="79" t="str">
        <x:v>Haute</x:v>
      </x:c>
      <x:c r="H31" s="90" t="n">
        <x:v>46217</x:v>
      </x:c>
      <x:c r="I31" s="90"/>
      <x:c r="J31" s="79" t="str">
        <x:v>À produire</x:v>
      </x:c>
      <x:c r="K31" s="79" t="str">
        <x:v>À viser</x:v>
      </x:c>
      <x:c r="L31" s="79" t="str">
        <x:v>V3</x:v>
      </x:c>
      <x:c r="M31" s="94" t="n">
        <x:f>H31-TODAY()</x:f>
        <x:v>11</x:v>
      </x:c>
      <x:c r="N31" s="94" t="n">
        <x:f>IF(AND(H31&lt;TODAY(),J31&lt;&gt;"Validé"),TODAY()-H31,0)</x:f>
        <x:v>0</x:v>
      </x:c>
      <x:c r="O31" s="94" t="n">
        <x:f>IF(J31="Validé",100,IF(J31="En contrôle",70,IF(J31="Reçu",50,IF(J31="Refusé",25,IF(J31="En retard",10,0)))))</x:f>
        <x:v>0</x:v>
      </x:c>
      <x:c r="P31" s="79" t="str">
        <x:f>IF(J31="Validé","✅ Complet",IF(N31&gt;0,"🔴 Retard",IF(J31="En contrôle","🟠 Contrôle",IF(J31="Reçu","🔵 Reçu",IF(J31="Refusé","⚠️ Refusé","⚪ À produire")))))</x:f>
        <x:v>⚪ À produire</x:v>
      </x:c>
      <x:c r="Q31" s="79" t="str">
        <x:f>IF(OR(J31="À produire",J31="En retard",K31="À corriger"),"Relancer","")</x:f>
        <x:v>Relancer</x:v>
      </x:c>
      <x:c r="R31" s="80" t="str"/>
    </x:row>
    <x:row r="32">
      <x:c r="A32" s="78" t="str">
        <x:v>DOE-031</x:v>
      </x:c>
      <x:c r="B32" s="79" t="str">
        <x:v>Bâtiment A</x:v>
      </x:c>
      <x:c r="C32" s="79" t="str">
        <x:v>GTB</x:v>
      </x:c>
      <x:c r="D32" s="79" t="str">
        <x:v>BIM / IFC</x:v>
      </x:c>
      <x:c r="E32" s="79" t="str">
        <x:v>Notice supervision</x:v>
      </x:c>
      <x:c r="F32" s="79" t="str">
        <x:v>Chef de chantier</x:v>
      </x:c>
      <x:c r="G32" s="79" t="str">
        <x:v>Moyenne</x:v>
      </x:c>
      <x:c r="H32" s="90" t="n">
        <x:v>46218</x:v>
      </x:c>
      <x:c r="I32" s="90"/>
      <x:c r="J32" s="79" t="str">
        <x:v>Reçu</x:v>
      </x:c>
      <x:c r="K32" s="79" t="str">
        <x:v>À corriger</x:v>
      </x:c>
      <x:c r="L32" s="79" t="str">
        <x:v>V4</x:v>
      </x:c>
      <x:c r="M32" s="94" t="n">
        <x:f>H32-TODAY()</x:f>
        <x:v>12</x:v>
      </x:c>
      <x:c r="N32" s="94" t="n">
        <x:f>IF(AND(H32&lt;TODAY(),J32&lt;&gt;"Validé"),TODAY()-H32,0)</x:f>
        <x:v>0</x:v>
      </x:c>
      <x:c r="O32" s="94" t="n">
        <x:f>IF(J32="Validé",100,IF(J32="En contrôle",70,IF(J32="Reçu",50,IF(J32="Refusé",25,IF(J32="En retard",10,0)))))</x:f>
        <x:v>50</x:v>
      </x:c>
      <x:c r="P32" s="79" t="str">
        <x:f>IF(J32="Validé","✅ Complet",IF(N32&gt;0,"🔴 Retard",IF(J32="En contrôle","🟠 Contrôle",IF(J32="Reçu","🔵 Reçu",IF(J32="Refusé","⚠️ Refusé","⚪ À produire")))))</x:f>
        <x:v>🔵 Reçu</x:v>
      </x:c>
      <x:c r="Q32" s="79" t="str">
        <x:f>IF(OR(J32="À produire",J32="En retard",K32="À corriger"),"Relancer","")</x:f>
        <x:v>Relancer</x:v>
      </x:c>
      <x:c r="R32" s="80" t="str"/>
    </x:row>
    <x:row r="33">
      <x:c r="A33" s="78" t="str">
        <x:v>DOE-032</x:v>
      </x:c>
      <x:c r="B33" s="79" t="str">
        <x:v>Bâtiment A</x:v>
      </x:c>
      <x:c r="C33" s="79" t="str">
        <x:v>GTB</x:v>
      </x:c>
      <x:c r="D33" s="79" t="str">
        <x:v>DOE numérique</x:v>
      </x:c>
      <x:c r="E33" s="79" t="str">
        <x:v>PV tests automates</x:v>
      </x:c>
      <x:c r="F33" s="79" t="str">
        <x:v>Conducteur travaux</x:v>
      </x:c>
      <x:c r="G33" s="79" t="str">
        <x:v>Basse</x:v>
      </x:c>
      <x:c r="H33" s="90" t="n">
        <x:v>46219</x:v>
      </x:c>
      <x:c r="I33" s="90" t="n">
        <x:v>46219</x:v>
      </x:c>
      <x:c r="J33" s="79" t="str">
        <x:v>En contrôle</x:v>
      </x:c>
      <x:c r="K33" s="79" t="str">
        <x:v>À viser</x:v>
      </x:c>
      <x:c r="L33" s="79" t="str">
        <x:v>V1</x:v>
      </x:c>
      <x:c r="M33" s="94" t="n">
        <x:f>H33-TODAY()</x:f>
        <x:v>13</x:v>
      </x:c>
      <x:c r="N33" s="94" t="n">
        <x:f>IF(AND(H33&lt;TODAY(),J33&lt;&gt;"Validé"),TODAY()-H33,0)</x:f>
        <x:v>0</x:v>
      </x:c>
      <x:c r="O33" s="94" t="n">
        <x:f>IF(J33="Validé",100,IF(J33="En contrôle",70,IF(J33="Reçu",50,IF(J33="Refusé",25,IF(J33="En retard",10,0)))))</x:f>
        <x:v>70</x:v>
      </x:c>
      <x:c r="P33" s="79" t="str">
        <x:f>IF(J33="Validé","✅ Complet",IF(N33&gt;0,"🔴 Retard",IF(J33="En contrôle","🟠 Contrôle",IF(J33="Reçu","🔵 Reçu",IF(J33="Refusé","⚠️ Refusé","⚪ À produire")))))</x:f>
        <x:v>🟠 Contrôle</x:v>
      </x:c>
      <x:c r="Q33" s="79" t="str">
        <x:f>IF(OR(J33="À produire",J33="En retard",K33="À corriger"),"Relancer","")</x:f>
      </x:c>
      <x:c r="R33" s="80" t="str"/>
    </x:row>
    <x:row r="34">
      <x:c r="A34" s="78" t="str">
        <x:v>DOE-033</x:v>
      </x:c>
      <x:c r="B34" s="79" t="str">
        <x:v>Bâtiment B</x:v>
      </x:c>
      <x:c r="C34" s="79" t="str">
        <x:v>Ascenseurs</x:v>
      </x:c>
      <x:c r="D34" s="79" t="str">
        <x:v>BIM / IFC</x:v>
      </x:c>
      <x:c r="E34" s="79" t="str">
        <x:v>Notice ascenseur</x:v>
      </x:c>
      <x:c r="F34" s="79" t="str">
        <x:v>MOE</x:v>
      </x:c>
      <x:c r="G34" s="79" t="str">
        <x:v>Haute</x:v>
      </x:c>
      <x:c r="H34" s="90" t="n">
        <x:v>46220</x:v>
      </x:c>
      <x:c r="I34" s="90" t="n">
        <x:v>46219</x:v>
      </x:c>
      <x:c r="J34" s="79" t="str">
        <x:v>Validé</x:v>
      </x:c>
      <x:c r="K34" s="79" t="str">
        <x:v>Visé</x:v>
      </x:c>
      <x:c r="L34" s="79" t="str">
        <x:v>V2</x:v>
      </x:c>
      <x:c r="M34" s="94" t="n">
        <x:f>H34-TODAY()</x:f>
        <x:v>14</x:v>
      </x:c>
      <x:c r="N34" s="94" t="n">
        <x:f>IF(AND(H34&lt;TODAY(),J34&lt;&gt;"Validé"),TODAY()-H34,0)</x:f>
        <x:v>0</x:v>
      </x:c>
      <x:c r="O34" s="94" t="n">
        <x:f>IF(J34="Validé",100,IF(J34="En contrôle",70,IF(J34="Reçu",50,IF(J34="Refusé",25,IF(J34="En retard",10,0)))))</x:f>
        <x:v>100</x:v>
      </x:c>
      <x:c r="P34" s="79" t="str">
        <x:f>IF(J34="Validé","✅ Complet",IF(N34&gt;0,"🔴 Retard",IF(J34="En contrôle","🟠 Contrôle",IF(J34="Reçu","🔵 Reçu",IF(J34="Refusé","⚠️ Refusé","⚪ À produire")))))</x:f>
        <x:v>✅ Complet</x:v>
      </x:c>
      <x:c r="Q34" s="79" t="str">
        <x:f>IF(OR(J34="À produire",J34="En retard",K34="À corriger"),"Relancer","")</x:f>
      </x:c>
      <x:c r="R34" s="80" t="str"/>
    </x:row>
    <x:row r="35">
      <x:c r="A35" s="78" t="str">
        <x:v>DOE-034</x:v>
      </x:c>
      <x:c r="B35" s="79" t="str">
        <x:v>Bâtiment A</x:v>
      </x:c>
      <x:c r="C35" s="79" t="str">
        <x:v>Ascenseurs</x:v>
      </x:c>
      <x:c r="D35" s="79" t="str">
        <x:v>DOE numérique</x:v>
      </x:c>
      <x:c r="E35" s="79" t="str">
        <x:v>Certificat conformité</x:v>
      </x:c>
      <x:c r="F35" s="79" t="str">
        <x:v>BET</x:v>
      </x:c>
      <x:c r="G35" s="79" t="str">
        <x:v>Moyenne</x:v>
      </x:c>
      <x:c r="H35" s="90" t="n">
        <x:v>46221</x:v>
      </x:c>
      <x:c r="I35" s="90" t="n">
        <x:v>46219</x:v>
      </x:c>
      <x:c r="J35" s="79" t="str">
        <x:v>Refusé</x:v>
      </x:c>
      <x:c r="K35" s="79" t="str">
        <x:v>Refusé</x:v>
      </x:c>
      <x:c r="L35" s="79" t="str">
        <x:v>V3</x:v>
      </x:c>
      <x:c r="M35" s="94" t="n">
        <x:f>H35-TODAY()</x:f>
        <x:v>15</x:v>
      </x:c>
      <x:c r="N35" s="94" t="n">
        <x:f>IF(AND(H35&lt;TODAY(),J35&lt;&gt;"Validé"),TODAY()-H35,0)</x:f>
        <x:v>0</x:v>
      </x:c>
      <x:c r="O35" s="94" t="n">
        <x:f>IF(J35="Validé",100,IF(J35="En contrôle",70,IF(J35="Reçu",50,IF(J35="Refusé",25,IF(J35="En retard",10,0)))))</x:f>
        <x:v>25</x:v>
      </x:c>
      <x:c r="P35" s="79" t="str">
        <x:f>IF(J35="Validé","✅ Complet",IF(N35&gt;0,"🔴 Retard",IF(J35="En contrôle","🟠 Contrôle",IF(J35="Reçu","🔵 Reçu",IF(J35="Refusé","⚠️ Refusé","⚪ À produire")))))</x:f>
        <x:v>⚠️ Refusé</x:v>
      </x:c>
      <x:c r="Q35" s="79" t="str">
        <x:f>IF(OR(J35="À produire",J35="En retard",K35="À corriger"),"Relancer","")</x:f>
      </x:c>
      <x:c r="R35" s="80" t="str"/>
    </x:row>
    <x:row r="36">
      <x:c r="A36" s="78" t="str">
        <x:v>DOE-035</x:v>
      </x:c>
      <x:c r="B36" s="79" t="str">
        <x:v>Bâtiment A</x:v>
      </x:c>
      <x:c r="C36" s="79" t="str">
        <x:v>Ascenseurs</x:v>
      </x:c>
      <x:c r="D36" s="79" t="str">
        <x:v>Notices techniques</x:v>
      </x:c>
      <x:c r="E36" s="79" t="str">
        <x:v>Plan machinerie</x:v>
      </x:c>
      <x:c r="F36" s="79" t="str">
        <x:v>Chef de chantier</x:v>
      </x:c>
      <x:c r="G36" s="79" t="str">
        <x:v>Basse</x:v>
      </x:c>
      <x:c r="H36" s="90" t="n">
        <x:v>46222</x:v>
      </x:c>
      <x:c r="I36" s="90"/>
      <x:c r="J36" s="79" t="str">
        <x:v>En retard</x:v>
      </x:c>
      <x:c r="K36" s="79" t="str">
        <x:v>À corriger</x:v>
      </x:c>
      <x:c r="L36" s="79" t="str">
        <x:v>V4</x:v>
      </x:c>
      <x:c r="M36" s="94" t="n">
        <x:f>H36-TODAY()</x:f>
        <x:v>16</x:v>
      </x:c>
      <x:c r="N36" s="94" t="n">
        <x:f>IF(AND(H36&lt;TODAY(),J36&lt;&gt;"Validé"),TODAY()-H36,0)</x:f>
        <x:v>0</x:v>
      </x:c>
      <x:c r="O36" s="94" t="n">
        <x:f>IF(J36="Validé",100,IF(J36="En contrôle",70,IF(J36="Reçu",50,IF(J36="Refusé",25,IF(J36="En retard",10,0)))))</x:f>
        <x:v>10</x:v>
      </x:c>
      <x:c r="P36" s="79" t="str">
        <x:f>IF(J36="Validé","✅ Complet",IF(N36&gt;0,"🔴 Retard",IF(J36="En contrôle","🟠 Contrôle",IF(J36="Reçu","🔵 Reçu",IF(J36="Refusé","⚠️ Refusé","⚪ À produire")))))</x:f>
        <x:v>⚪ À produire</x:v>
      </x:c>
      <x:c r="Q36" s="79" t="str">
        <x:f>IF(OR(J36="À produire",J36="En retard",K36="À corriger"),"Relancer","")</x:f>
        <x:v>Relancer</x:v>
      </x:c>
      <x:c r="R36" s="80" t="str"/>
    </x:row>
    <x:row r="37">
      <x:c r="A37" s="78" t="str">
        <x:v>DOE-036</x:v>
      </x:c>
      <x:c r="B37" s="79" t="str">
        <x:v>Bâtiment B</x:v>
      </x:c>
      <x:c r="C37" s="79" t="str">
        <x:v>Ascenseurs</x:v>
      </x:c>
      <x:c r="D37" s="79" t="str">
        <x:v>Garanties</x:v>
      </x:c>
      <x:c r="E37" s="79" t="str">
        <x:v>Contrat maintenance</x:v>
      </x:c>
      <x:c r="F37" s="79" t="str">
        <x:v>Conducteur travaux</x:v>
      </x:c>
      <x:c r="G37" s="79" t="str">
        <x:v>Haute</x:v>
      </x:c>
      <x:c r="H37" s="90" t="n">
        <x:v>46205</x:v>
      </x:c>
      <x:c r="I37" s="90"/>
      <x:c r="J37" s="79" t="str">
        <x:v>À produire</x:v>
      </x:c>
      <x:c r="K37" s="79" t="str">
        <x:v>À viser</x:v>
      </x:c>
      <x:c r="L37" s="79" t="str">
        <x:v>V1</x:v>
      </x:c>
      <x:c r="M37" s="94" t="n">
        <x:f>H37-TODAY()</x:f>
        <x:v>-1</x:v>
      </x:c>
      <x:c r="N37" s="94" t="n">
        <x:f>IF(AND(H37&lt;TODAY(),J37&lt;&gt;"Validé"),TODAY()-H37,0)</x:f>
        <x:v>1</x:v>
      </x:c>
      <x:c r="O37" s="94" t="n">
        <x:f>IF(J37="Validé",100,IF(J37="En contrôle",70,IF(J37="Reçu",50,IF(J37="Refusé",25,IF(J37="En retard",10,0)))))</x:f>
        <x:v>0</x:v>
      </x:c>
      <x:c r="P37" s="79" t="str">
        <x:f>IF(J37="Validé","✅ Complet",IF(N37&gt;0,"🔴 Retard",IF(J37="En contrôle","🟠 Contrôle",IF(J37="Reçu","🔵 Reçu",IF(J37="Refusé","⚠️ Refusé","⚪ À produire")))))</x:f>
        <x:v>🔴 Retard</x:v>
      </x:c>
      <x:c r="Q37" s="79" t="str">
        <x:f>IF(OR(J37="À produire",J37="En retard",K37="À corriger"),"Relancer","")</x:f>
        <x:v>Relancer</x:v>
      </x:c>
      <x:c r="R37" s="80" t="str"/>
    </x:row>
    <x:row r="38">
      <x:c r="A38" s="78" t="str">
        <x:v>DOE-037</x:v>
      </x:c>
      <x:c r="B38" s="79" t="str">
        <x:v>Bâtiment A</x:v>
      </x:c>
      <x:c r="C38" s="79" t="str">
        <x:v>Façades</x:v>
      </x:c>
      <x:c r="D38" s="79" t="str">
        <x:v>Notices techniques</x:v>
      </x:c>
      <x:c r="E38" s="79" t="str">
        <x:v>Plans calepinage façade</x:v>
      </x:c>
      <x:c r="F38" s="79" t="str">
        <x:v>MOE</x:v>
      </x:c>
      <x:c r="G38" s="79" t="str">
        <x:v>Moyenne</x:v>
      </x:c>
      <x:c r="H38" s="90" t="n">
        <x:v>46206</x:v>
      </x:c>
      <x:c r="I38" s="90" t="n">
        <x:v>46205</x:v>
      </x:c>
      <x:c r="J38" s="79" t="str">
        <x:v>Reçu</x:v>
      </x:c>
      <x:c r="K38" s="79" t="str">
        <x:v>Visé</x:v>
      </x:c>
      <x:c r="L38" s="79" t="str">
        <x:v>V2</x:v>
      </x:c>
      <x:c r="M38" s="94" t="n">
        <x:f>H38-TODAY()</x:f>
        <x:v>0</x:v>
      </x:c>
      <x:c r="N38" s="94" t="n">
        <x:f>IF(AND(H38&lt;TODAY(),J38&lt;&gt;"Validé"),TODAY()-H38,0)</x:f>
        <x:v>0</x:v>
      </x:c>
      <x:c r="O38" s="94" t="n">
        <x:f>IF(J38="Validé",100,IF(J38="En contrôle",70,IF(J38="Reçu",50,IF(J38="Refusé",25,IF(J38="En retard",10,0)))))</x:f>
        <x:v>50</x:v>
      </x:c>
      <x:c r="P38" s="79" t="str">
        <x:f>IF(J38="Validé","✅ Complet",IF(N38&gt;0,"🔴 Retard",IF(J38="En contrôle","🟠 Contrôle",IF(J38="Reçu","🔵 Reçu",IF(J38="Refusé","⚠️ Refusé","⚪ À produire")))))</x:f>
        <x:v>🔵 Reçu</x:v>
      </x:c>
      <x:c r="Q38" s="79" t="str">
        <x:f>IF(OR(J38="À produire",J38="En retard",K38="À corriger"),"Relancer","")</x:f>
      </x:c>
      <x:c r="R38" s="80" t="str"/>
    </x:row>
    <x:row r="39">
      <x:c r="A39" s="78" t="str">
        <x:v>DOE-038</x:v>
      </x:c>
      <x:c r="B39" s="79" t="str">
        <x:v>Bâtiment A</x:v>
      </x:c>
      <x:c r="C39" s="79" t="str">
        <x:v>Façades</x:v>
      </x:c>
      <x:c r="D39" s="79" t="str">
        <x:v>Garanties</x:v>
      </x:c>
      <x:c r="E39" s="79" t="str">
        <x:v>Fiches menuiseries</x:v>
      </x:c>
      <x:c r="F39" s="79" t="str">
        <x:v>BET</x:v>
      </x:c>
      <x:c r="G39" s="79" t="str">
        <x:v>Basse</x:v>
      </x:c>
      <x:c r="H39" s="90" t="n">
        <x:v>46207</x:v>
      </x:c>
      <x:c r="I39" s="90" t="n">
        <x:v>46205</x:v>
      </x:c>
      <x:c r="J39" s="79" t="str">
        <x:v>En contrôle</x:v>
      </x:c>
      <x:c r="K39" s="79" t="str">
        <x:v>Refusé</x:v>
      </x:c>
      <x:c r="L39" s="79" t="str">
        <x:v>V3</x:v>
      </x:c>
      <x:c r="M39" s="94" t="n">
        <x:f>H39-TODAY()</x:f>
        <x:v>1</x:v>
      </x:c>
      <x:c r="N39" s="94" t="n">
        <x:f>IF(AND(H39&lt;TODAY(),J39&lt;&gt;"Validé"),TODAY()-H39,0)</x:f>
        <x:v>0</x:v>
      </x:c>
      <x:c r="O39" s="94" t="n">
        <x:f>IF(J39="Validé",100,IF(J39="En contrôle",70,IF(J39="Reçu",50,IF(J39="Refusé",25,IF(J39="En retard",10,0)))))</x:f>
        <x:v>70</x:v>
      </x:c>
      <x:c r="P39" s="79" t="str">
        <x:f>IF(J39="Validé","✅ Complet",IF(N39&gt;0,"🔴 Retard",IF(J39="En contrôle","🟠 Contrôle",IF(J39="Reçu","🔵 Reçu",IF(J39="Refusé","⚠️ Refusé","⚪ À produire")))))</x:f>
        <x:v>🟠 Contrôle</x:v>
      </x:c>
      <x:c r="Q39" s="79" t="str">
        <x:f>IF(OR(J39="À produire",J39="En retard",K39="À corriger"),"Relancer","")</x:f>
      </x:c>
      <x:c r="R39" s="80" t="str"/>
    </x:row>
    <x:row r="40">
      <x:c r="A40" s="78" t="str">
        <x:v>DOE-039</x:v>
      </x:c>
      <x:c r="B40" s="79" t="str">
        <x:v>Bâtiment B</x:v>
      </x:c>
      <x:c r="C40" s="79" t="str">
        <x:v>Façades</x:v>
      </x:c>
      <x:c r="D40" s="79" t="str">
        <x:v>Schémas</x:v>
      </x:c>
      <x:c r="E40" s="79" t="str">
        <x:v>PV étanchéité air/eau</x:v>
      </x:c>
      <x:c r="F40" s="79" t="str">
        <x:v>Chef de chantier</x:v>
      </x:c>
      <x:c r="G40" s="79" t="str">
        <x:v>Haute</x:v>
      </x:c>
      <x:c r="H40" s="90" t="n">
        <x:v>46208</x:v>
      </x:c>
      <x:c r="I40" s="90" t="n">
        <x:v>46205</x:v>
      </x:c>
      <x:c r="J40" s="79" t="str">
        <x:v>Validé</x:v>
      </x:c>
      <x:c r="K40" s="79" t="str">
        <x:v>Visé</x:v>
      </x:c>
      <x:c r="L40" s="79" t="str">
        <x:v>V4</x:v>
      </x:c>
      <x:c r="M40" s="94" t="n">
        <x:f>H40-TODAY()</x:f>
        <x:v>2</x:v>
      </x:c>
      <x:c r="N40" s="94" t="n">
        <x:f>IF(AND(H40&lt;TODAY(),J40&lt;&gt;"Validé"),TODAY()-H40,0)</x:f>
        <x:v>0</x:v>
      </x:c>
      <x:c r="O40" s="94" t="n">
        <x:f>IF(J40="Validé",100,IF(J40="En contrôle",70,IF(J40="Reçu",50,IF(J40="Refusé",25,IF(J40="En retard",10,0)))))</x:f>
        <x:v>100</x:v>
      </x:c>
      <x:c r="P40" s="79" t="str">
        <x:f>IF(J40="Validé","✅ Complet",IF(N40&gt;0,"🔴 Retard",IF(J40="En contrôle","🟠 Contrôle",IF(J40="Reçu","🔵 Reçu",IF(J40="Refusé","⚠️ Refusé","⚪ À produire")))))</x:f>
        <x:v>✅ Complet</x:v>
      </x:c>
      <x:c r="Q40" s="79" t="str">
        <x:f>IF(OR(J40="À produire",J40="En retard",K40="À corriger"),"Relancer","")</x:f>
      </x:c>
      <x:c r="R40" s="80" t="str"/>
    </x:row>
    <x:row r="41">
      <x:c r="A41" s="78" t="str">
        <x:v>DOE-040</x:v>
      </x:c>
      <x:c r="B41" s="79" t="str">
        <x:v>Bâtiment A</x:v>
      </x:c>
      <x:c r="C41" s="79" t="str">
        <x:v>Façades</x:v>
      </x:c>
      <x:c r="D41" s="79" t="str">
        <x:v>Maintenance</x:v>
      </x:c>
      <x:c r="E41" s="79" t="str">
        <x:v>Garanties fabricants</x:v>
      </x:c>
      <x:c r="F41" s="79" t="str">
        <x:v>Conducteur travaux</x:v>
      </x:c>
      <x:c r="G41" s="79" t="str">
        <x:v>Moyenne</x:v>
      </x:c>
      <x:c r="H41" s="90" t="n">
        <x:v>46209</x:v>
      </x:c>
      <x:c r="I41" s="90"/>
      <x:c r="J41" s="79" t="str">
        <x:v>Refusé</x:v>
      </x:c>
      <x:c r="K41" s="79" t="str">
        <x:v>À viser</x:v>
      </x:c>
      <x:c r="L41" s="79" t="str">
        <x:v>V1</x:v>
      </x:c>
      <x:c r="M41" s="94" t="n">
        <x:f>H41-TODAY()</x:f>
        <x:v>3</x:v>
      </x:c>
      <x:c r="N41" s="94" t="n">
        <x:f>IF(AND(H41&lt;TODAY(),J41&lt;&gt;"Validé"),TODAY()-H41,0)</x:f>
        <x:v>0</x:v>
      </x:c>
      <x:c r="O41" s="94" t="n">
        <x:f>IF(J41="Validé",100,IF(J41="En contrôle",70,IF(J41="Reçu",50,IF(J41="Refusé",25,IF(J41="En retard",10,0)))))</x:f>
        <x:v>25</x:v>
      </x:c>
      <x:c r="P41" s="79" t="str">
        <x:f>IF(J41="Validé","✅ Complet",IF(N41&gt;0,"🔴 Retard",IF(J41="En contrôle","🟠 Contrôle",IF(J41="Reçu","🔵 Reçu",IF(J41="Refusé","⚠️ Refusé","⚪ À produire")))))</x:f>
        <x:v>⚠️ Refusé</x:v>
      </x:c>
      <x:c r="Q41" s="79" t="str">
        <x:f>IF(OR(J41="À produire",J41="En retard",K41="À corriger"),"Relancer","")</x:f>
      </x:c>
      <x:c r="R41" s="80" t="str"/>
    </x:row>
    <x:row r="42">
      <x:c r="A42" s="78" t="str">
        <x:v>DOE-041</x:v>
      </x:c>
      <x:c r="B42" s="79" t="str">
        <x:v>Bâtiment A</x:v>
      </x:c>
      <x:c r="C42" s="79" t="str">
        <x:v>Couverture</x:v>
      </x:c>
      <x:c r="D42" s="79" t="str">
        <x:v>Schémas</x:v>
      </x:c>
      <x:c r="E42" s="79" t="str">
        <x:v>Plan couverture</x:v>
      </x:c>
      <x:c r="F42" s="79" t="str">
        <x:v>MOE</x:v>
      </x:c>
      <x:c r="G42" s="79" t="str">
        <x:v>Basse</x:v>
      </x:c>
      <x:c r="H42" s="90" t="n">
        <x:v>46210</x:v>
      </x:c>
      <x:c r="I42" s="90"/>
      <x:c r="J42" s="79" t="str">
        <x:v>En retard</x:v>
      </x:c>
      <x:c r="K42" s="79" t="str">
        <x:v>Visé</x:v>
      </x:c>
      <x:c r="L42" s="79" t="str">
        <x:v>V2</x:v>
      </x:c>
      <x:c r="M42" s="94" t="n">
        <x:f>H42-TODAY()</x:f>
        <x:v>4</x:v>
      </x:c>
      <x:c r="N42" s="94" t="n">
        <x:f>IF(AND(H42&lt;TODAY(),J42&lt;&gt;"Validé"),TODAY()-H42,0)</x:f>
        <x:v>0</x:v>
      </x:c>
      <x:c r="O42" s="94" t="n">
        <x:f>IF(J42="Validé",100,IF(J42="En contrôle",70,IF(J42="Reçu",50,IF(J42="Refusé",25,IF(J42="En retard",10,0)))))</x:f>
        <x:v>10</x:v>
      </x:c>
      <x:c r="P42" s="79" t="str">
        <x:f>IF(J42="Validé","✅ Complet",IF(N42&gt;0,"🔴 Retard",IF(J42="En contrôle","🟠 Contrôle",IF(J42="Reçu","🔵 Reçu",IF(J42="Refusé","⚠️ Refusé","⚪ À produire")))))</x:f>
        <x:v>⚪ À produire</x:v>
      </x:c>
      <x:c r="Q42" s="79" t="str">
        <x:f>IF(OR(J42="À produire",J42="En retard",K42="À corriger"),"Relancer","")</x:f>
        <x:v>Relancer</x:v>
      </x:c>
      <x:c r="R42" s="80" t="str"/>
    </x:row>
    <x:row r="43">
      <x:c r="A43" s="78" t="str">
        <x:v>DOE-042</x:v>
      </x:c>
      <x:c r="B43" s="79" t="str">
        <x:v>Bâtiment B</x:v>
      </x:c>
      <x:c r="C43" s="79" t="str">
        <x:v>Couverture</x:v>
      </x:c>
      <x:c r="D43" s="79" t="str">
        <x:v>Maintenance</x:v>
      </x:c>
      <x:c r="E43" s="79" t="str">
        <x:v>Notice étanchéité</x:v>
      </x:c>
      <x:c r="F43" s="79" t="str">
        <x:v>BET</x:v>
      </x:c>
      <x:c r="G43" s="79" t="str">
        <x:v>Haute</x:v>
      </x:c>
      <x:c r="H43" s="90" t="n">
        <x:v>46211</x:v>
      </x:c>
      <x:c r="I43" s="90" t="n">
        <x:v>46209</x:v>
      </x:c>
      <x:c r="J43" s="79" t="str">
        <x:v>À produire</x:v>
      </x:c>
      <x:c r="K43" s="79" t="str">
        <x:v>À viser</x:v>
      </x:c>
      <x:c r="L43" s="79" t="str">
        <x:v>V3</x:v>
      </x:c>
      <x:c r="M43" s="94" t="n">
        <x:f>H43-TODAY()</x:f>
        <x:v>5</x:v>
      </x:c>
      <x:c r="N43" s="94" t="n">
        <x:f>IF(AND(H43&lt;TODAY(),J43&lt;&gt;"Validé"),TODAY()-H43,0)</x:f>
        <x:v>0</x:v>
      </x:c>
      <x:c r="O43" s="94" t="n">
        <x:f>IF(J43="Validé",100,IF(J43="En contrôle",70,IF(J43="Reçu",50,IF(J43="Refusé",25,IF(J43="En retard",10,0)))))</x:f>
        <x:v>0</x:v>
      </x:c>
      <x:c r="P43" s="79" t="str">
        <x:f>IF(J43="Validé","✅ Complet",IF(N43&gt;0,"🔴 Retard",IF(J43="En contrôle","🟠 Contrôle",IF(J43="Reçu","🔵 Reçu",IF(J43="Refusé","⚠️ Refusé","⚪ À produire")))))</x:f>
        <x:v>⚪ À produire</x:v>
      </x:c>
      <x:c r="Q43" s="79" t="str">
        <x:f>IF(OR(J43="À produire",J43="En retard",K43="À corriger"),"Relancer","")</x:f>
        <x:v>Relancer</x:v>
      </x:c>
      <x:c r="R43" s="80" t="str"/>
    </x:row>
    <x:row r="44">
      <x:c r="A44" s="78" t="str">
        <x:v>DOE-043</x:v>
      </x:c>
      <x:c r="B44" s="79" t="str">
        <x:v>Bâtiment A</x:v>
      </x:c>
      <x:c r="C44" s="79" t="str">
        <x:v>Couverture</x:v>
      </x:c>
      <x:c r="D44" s="79" t="str">
        <x:v>BIM / IFC</x:v>
      </x:c>
      <x:c r="E44" s="79" t="str">
        <x:v>PV réception toiture</x:v>
      </x:c>
      <x:c r="F44" s="79" t="str">
        <x:v>Chef de chantier</x:v>
      </x:c>
      <x:c r="G44" s="79" t="str">
        <x:v>Moyenne</x:v>
      </x:c>
      <x:c r="H44" s="90" t="n">
        <x:v>46212</x:v>
      </x:c>
      <x:c r="I44" s="90" t="n">
        <x:v>46209</x:v>
      </x:c>
      <x:c r="J44" s="79" t="str">
        <x:v>Reçu</x:v>
      </x:c>
      <x:c r="K44" s="79" t="str">
        <x:v>À corriger</x:v>
      </x:c>
      <x:c r="L44" s="79" t="str">
        <x:v>V4</x:v>
      </x:c>
      <x:c r="M44" s="94" t="n">
        <x:f>H44-TODAY()</x:f>
        <x:v>6</x:v>
      </x:c>
      <x:c r="N44" s="94" t="n">
        <x:f>IF(AND(H44&lt;TODAY(),J44&lt;&gt;"Validé"),TODAY()-H44,0)</x:f>
        <x:v>0</x:v>
      </x:c>
      <x:c r="O44" s="94" t="n">
        <x:f>IF(J44="Validé",100,IF(J44="En contrôle",70,IF(J44="Reçu",50,IF(J44="Refusé",25,IF(J44="En retard",10,0)))))</x:f>
        <x:v>50</x:v>
      </x:c>
      <x:c r="P44" s="79" t="str">
        <x:f>IF(J44="Validé","✅ Complet",IF(N44&gt;0,"🔴 Retard",IF(J44="En contrôle","🟠 Contrôle",IF(J44="Reçu","🔵 Reçu",IF(J44="Refusé","⚠️ Refusé","⚪ À produire")))))</x:f>
        <x:v>🔵 Reçu</x:v>
      </x:c>
      <x:c r="Q44" s="79" t="str">
        <x:f>IF(OR(J44="À produire",J44="En retard",K44="À corriger"),"Relancer","")</x:f>
        <x:v>Relancer</x:v>
      </x:c>
      <x:c r="R44" s="80" t="str"/>
    </x:row>
    <x:row r="45">
      <x:c r="A45" s="78" t="str">
        <x:v>DOE-044</x:v>
      </x:c>
      <x:c r="B45" s="79" t="str">
        <x:v>Bâtiment A</x:v>
      </x:c>
      <x:c r="C45" s="79" t="str">
        <x:v>Couverture</x:v>
      </x:c>
      <x:c r="D45" s="79" t="str">
        <x:v>DOE numérique</x:v>
      </x:c>
      <x:c r="E45" s="79" t="str">
        <x:v>Garantie décennale</x:v>
      </x:c>
      <x:c r="F45" s="79" t="str">
        <x:v>Conducteur travaux</x:v>
      </x:c>
      <x:c r="G45" s="79" t="str">
        <x:v>Basse</x:v>
      </x:c>
      <x:c r="H45" s="90" t="n">
        <x:v>46213</x:v>
      </x:c>
      <x:c r="I45" s="90" t="n">
        <x:v>46213</x:v>
      </x:c>
      <x:c r="J45" s="79" t="str">
        <x:v>En contrôle</x:v>
      </x:c>
      <x:c r="K45" s="79" t="str">
        <x:v>À viser</x:v>
      </x:c>
      <x:c r="L45" s="79" t="str">
        <x:v>V1</x:v>
      </x:c>
      <x:c r="M45" s="94" t="n">
        <x:f>H45-TODAY()</x:f>
        <x:v>7</x:v>
      </x:c>
      <x:c r="N45" s="94" t="n">
        <x:f>IF(AND(H45&lt;TODAY(),J45&lt;&gt;"Validé"),TODAY()-H45,0)</x:f>
        <x:v>0</x:v>
      </x:c>
      <x:c r="O45" s="94" t="n">
        <x:f>IF(J45="Validé",100,IF(J45="En contrôle",70,IF(J45="Reçu",50,IF(J45="Refusé",25,IF(J45="En retard",10,0)))))</x:f>
        <x:v>70</x:v>
      </x:c>
      <x:c r="P45" s="79" t="str">
        <x:f>IF(J45="Validé","✅ Complet",IF(N45&gt;0,"🔴 Retard",IF(J45="En contrôle","🟠 Contrôle",IF(J45="Reçu","🔵 Reçu",IF(J45="Refusé","⚠️ Refusé","⚪ À produire")))))</x:f>
        <x:v>🟠 Contrôle</x:v>
      </x:c>
      <x:c r="Q45" s="79" t="str">
        <x:f>IF(OR(J45="À produire",J45="En retard",K45="À corriger"),"Relancer","")</x:f>
      </x:c>
      <x:c r="R45" s="80" t="str"/>
    </x:row>
    <x:row r="46">
      <x:c r="A46" s="78" t="str">
        <x:v>DOE-045</x:v>
      </x:c>
      <x:c r="B46" s="79" t="str">
        <x:v>Bâtiment B</x:v>
      </x:c>
      <x:c r="C46" s="79" t="str">
        <x:v>Charpente</x:v>
      </x:c>
      <x:c r="D46" s="79" t="str">
        <x:v>BIM / IFC</x:v>
      </x:c>
      <x:c r="E46" s="79" t="str">
        <x:v>Plan charpente EXE final</x:v>
      </x:c>
      <x:c r="F46" s="79" t="str">
        <x:v>MOE</x:v>
      </x:c>
      <x:c r="G46" s="79" t="str">
        <x:v>Haute</x:v>
      </x:c>
      <x:c r="H46" s="90" t="n">
        <x:v>46214</x:v>
      </x:c>
      <x:c r="I46" s="90"/>
      <x:c r="J46" s="79" t="str">
        <x:v>Validé</x:v>
      </x:c>
      <x:c r="K46" s="79" t="str">
        <x:v>Visé</x:v>
      </x:c>
      <x:c r="L46" s="79" t="str">
        <x:v>V2</x:v>
      </x:c>
      <x:c r="M46" s="94" t="n">
        <x:f>H46-TODAY()</x:f>
        <x:v>8</x:v>
      </x:c>
      <x:c r="N46" s="94" t="n">
        <x:f>IF(AND(H46&lt;TODAY(),J46&lt;&gt;"Validé"),TODAY()-H46,0)</x:f>
        <x:v>0</x:v>
      </x:c>
      <x:c r="O46" s="94" t="n">
        <x:f>IF(J46="Validé",100,IF(J46="En contrôle",70,IF(J46="Reçu",50,IF(J46="Refusé",25,IF(J46="En retard",10,0)))))</x:f>
        <x:v>100</x:v>
      </x:c>
      <x:c r="P46" s="79" t="str">
        <x:f>IF(J46="Validé","✅ Complet",IF(N46&gt;0,"🔴 Retard",IF(J46="En contrôle","🟠 Contrôle",IF(J46="Reçu","🔵 Reçu",IF(J46="Refusé","⚠️ Refusé","⚪ À produire")))))</x:f>
        <x:v>✅ Complet</x:v>
      </x:c>
      <x:c r="Q46" s="79" t="str">
        <x:f>IF(OR(J46="À produire",J46="En retard",K46="À corriger"),"Relancer","")</x:f>
      </x:c>
      <x:c r="R46" s="80" t="str"/>
    </x:row>
    <x:row r="47">
      <x:c r="A47" s="78" t="str">
        <x:v>DOE-046</x:v>
      </x:c>
      <x:c r="B47" s="79" t="str">
        <x:v>Bâtiment A</x:v>
      </x:c>
      <x:c r="C47" s="79" t="str">
        <x:v>Charpente</x:v>
      </x:c>
      <x:c r="D47" s="79" t="str">
        <x:v>DOE numérique</x:v>
      </x:c>
      <x:c r="E47" s="79" t="str">
        <x:v>Note calcul charpente</x:v>
      </x:c>
      <x:c r="F47" s="79" t="str">
        <x:v>BET</x:v>
      </x:c>
      <x:c r="G47" s="79" t="str">
        <x:v>Moyenne</x:v>
      </x:c>
      <x:c r="H47" s="90" t="n">
        <x:v>46215</x:v>
      </x:c>
      <x:c r="I47" s="90"/>
      <x:c r="J47" s="79" t="str">
        <x:v>Refusé</x:v>
      </x:c>
      <x:c r="K47" s="79" t="str">
        <x:v>Refusé</x:v>
      </x:c>
      <x:c r="L47" s="79" t="str">
        <x:v>V3</x:v>
      </x:c>
      <x:c r="M47" s="94" t="n">
        <x:f>H47-TODAY()</x:f>
        <x:v>9</x:v>
      </x:c>
      <x:c r="N47" s="94" t="n">
        <x:f>IF(AND(H47&lt;TODAY(),J47&lt;&gt;"Validé"),TODAY()-H47,0)</x:f>
        <x:v>0</x:v>
      </x:c>
      <x:c r="O47" s="94" t="n">
        <x:f>IF(J47="Validé",100,IF(J47="En contrôle",70,IF(J47="Reçu",50,IF(J47="Refusé",25,IF(J47="En retard",10,0)))))</x:f>
        <x:v>25</x:v>
      </x:c>
      <x:c r="P47" s="79" t="str">
        <x:f>IF(J47="Validé","✅ Complet",IF(N47&gt;0,"🔴 Retard",IF(J47="En contrôle","🟠 Contrôle",IF(J47="Reçu","🔵 Reçu",IF(J47="Refusé","⚠️ Refusé","⚪ À produire")))))</x:f>
        <x:v>⚠️ Refusé</x:v>
      </x:c>
      <x:c r="Q47" s="79" t="str">
        <x:f>IF(OR(J47="À produire",J47="En retard",K47="À corriger"),"Relancer","")</x:f>
      </x:c>
      <x:c r="R47" s="80" t="str"/>
    </x:row>
    <x:row r="48">
      <x:c r="A48" s="78" t="str">
        <x:v>DOE-047</x:v>
      </x:c>
      <x:c r="B48" s="79" t="str">
        <x:v>Bâtiment A</x:v>
      </x:c>
      <x:c r="C48" s="79" t="str">
        <x:v>Charpente</x:v>
      </x:c>
      <x:c r="D48" s="79" t="str">
        <x:v>Notices techniques</x:v>
      </x:c>
      <x:c r="E48" s="79" t="str">
        <x:v>Fiches bois/acier</x:v>
      </x:c>
      <x:c r="F48" s="79" t="str">
        <x:v>Chef de chantier</x:v>
      </x:c>
      <x:c r="G48" s="79" t="str">
        <x:v>Basse</x:v>
      </x:c>
      <x:c r="H48" s="90" t="n">
        <x:v>46216</x:v>
      </x:c>
      <x:c r="I48" s="90" t="n">
        <x:v>46213</x:v>
      </x:c>
      <x:c r="J48" s="79" t="str">
        <x:v>En retard</x:v>
      </x:c>
      <x:c r="K48" s="79" t="str">
        <x:v>À corriger</x:v>
      </x:c>
      <x:c r="L48" s="79" t="str">
        <x:v>V4</x:v>
      </x:c>
      <x:c r="M48" s="94" t="n">
        <x:f>H48-TODAY()</x:f>
        <x:v>10</x:v>
      </x:c>
      <x:c r="N48" s="94" t="n">
        <x:f>IF(AND(H48&lt;TODAY(),J48&lt;&gt;"Validé"),TODAY()-H48,0)</x:f>
        <x:v>0</x:v>
      </x:c>
      <x:c r="O48" s="94" t="n">
        <x:f>IF(J48="Validé",100,IF(J48="En contrôle",70,IF(J48="Reçu",50,IF(J48="Refusé",25,IF(J48="En retard",10,0)))))</x:f>
        <x:v>10</x:v>
      </x:c>
      <x:c r="P48" s="79" t="str">
        <x:f>IF(J48="Validé","✅ Complet",IF(N48&gt;0,"🔴 Retard",IF(J48="En contrôle","🟠 Contrôle",IF(J48="Reçu","🔵 Reçu",IF(J48="Refusé","⚠️ Refusé","⚪ À produire")))))</x:f>
        <x:v>⚪ À produire</x:v>
      </x:c>
      <x:c r="Q48" s="79" t="str">
        <x:f>IF(OR(J48="À produire",J48="En retard",K48="À corriger"),"Relancer","")</x:f>
        <x:v>Relancer</x:v>
      </x:c>
      <x:c r="R48" s="80" t="str"/>
    </x:row>
    <x:row r="49">
      <x:c r="A49" s="81" t="str">
        <x:v>DOE-048</x:v>
      </x:c>
      <x:c r="B49" s="82" t="str">
        <x:v>Bâtiment B</x:v>
      </x:c>
      <x:c r="C49" s="82" t="str">
        <x:v>Charpente</x:v>
      </x:c>
      <x:c r="D49" s="82" t="str">
        <x:v>Garanties</x:v>
      </x:c>
      <x:c r="E49" s="82" t="str">
        <x:v>PV assemblages</x:v>
      </x:c>
      <x:c r="F49" s="82" t="str">
        <x:v>Conducteur travaux</x:v>
      </x:c>
      <x:c r="G49" s="82" t="str">
        <x:v>Haute</x:v>
      </x:c>
      <x:c r="H49" s="91" t="n">
        <x:v>46217</x:v>
      </x:c>
      <x:c r="I49" s="91" t="n">
        <x:v>46217</x:v>
      </x:c>
      <x:c r="J49" s="82" t="str">
        <x:v>À produire</x:v>
      </x:c>
      <x:c r="K49" s="82" t="str">
        <x:v>À viser</x:v>
      </x:c>
      <x:c r="L49" s="82" t="str">
        <x:v>V1</x:v>
      </x:c>
      <x:c r="M49" s="95" t="n">
        <x:f>H49-TODAY()</x:f>
        <x:v>11</x:v>
      </x:c>
      <x:c r="N49" s="95" t="n">
        <x:f>IF(AND(H49&lt;TODAY(),J49&lt;&gt;"Validé"),TODAY()-H49,0)</x:f>
        <x:v>0</x:v>
      </x:c>
      <x:c r="O49" s="95" t="n">
        <x:f>IF(J49="Validé",100,IF(J49="En contrôle",70,IF(J49="Reçu",50,IF(J49="Refusé",25,IF(J49="En retard",10,0)))))</x:f>
        <x:v>0</x:v>
      </x:c>
      <x:c r="P49" s="82" t="str">
        <x:f>IF(J49="Validé","✅ Complet",IF(N49&gt;0,"🔴 Retard",IF(J49="En contrôle","🟠 Contrôle",IF(J49="Reçu","🔵 Reçu",IF(J49="Refusé","⚠️ Refusé","⚪ À produire")))))</x:f>
        <x:v>⚪ À produire</x:v>
      </x:c>
      <x:c r="Q49" s="82" t="str">
        <x:f>IF(OR(J49="À produire",J49="En retard",K49="À corriger"),"Relancer","")</x:f>
        <x:v>Relancer</x:v>
      </x:c>
      <x:c r="R49" s="83" t="str"/>
    </x:row>
  </x:sheetData>
  <x:conditionalFormatting sqref="J2:J49">
    <x:cfRule type="expression" dxfId="0" priority="1">
      <x:formula>J2="Validé"</x:formula>
    </x:cfRule>
    <x:cfRule type="expression" dxfId="1" priority="2">
      <x:formula>J2="En retard"</x:formula>
    </x:cfRule>
    <x:cfRule type="expression" dxfId="2" priority="3">
      <x:formula>J2="En contrôle"</x:formula>
    </x:cfRule>
  </x:conditionalFormatting>
  <x:conditionalFormatting sqref="O2:O49">
    <x:cfRule type="dataBar" priority="4">
      <x:dataBar>
        <x:cfvo type="min"/>
        <x:cfvo type="max"/>
        <x:color rgb="FF22C55E"/>
      </x:dataBar>
      <x:extLst>
        <x:ext xmlns:x14="http://schemas.microsoft.com/office/spreadsheetml/2009/9/main" uri="{B025F937-C7B1-47D3-B67F-A62EFF666E3E}">
          <x14:id>{F4AC4E7C-6441-807D-399E-58B6932B7B22}</x14:id>
        </x:ext>
      </x:extLst>
    </x:cfRule>
  </x:conditionalFormatting>
  <x:dataValidations count="5">
    <x:dataValidation type="list" sqref="C2:C49">
      <x:formula1>Listes_paramètres!$A$2:$A$13</x:formula1>
    </x:dataValidation>
    <x:dataValidation type="list" sqref="D2:D49">
      <x:formula1>Listes_paramètres!$E$2:$E$13</x:formula1>
    </x:dataValidation>
    <x:dataValidation type="list" sqref="G2:G49">
      <x:formula1>Listes_paramètres!$C$2:$C$4</x:formula1>
    </x:dataValidation>
    <x:dataValidation type="list" sqref="J2:J49">
      <x:formula1>Listes_paramètres!$B$2:$B$7</x:formula1>
    </x:dataValidation>
    <x:dataValidation type="list" sqref="K2:K49">
      <x:formula1>Listes_paramètres!$D$2:$D$5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bef6f83b0f684756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4" id="{F4AC4E7C-6441-807D-399E-58B6932B7B22}">
            <x14:dataBar gradient="1">
              <x14:cfvo type="min"/>
              <x14:cfvo type="max"/>
              <x14:fillColor rgb="FF22C55E"/>
            </x14:dataBar>
          </x14:cfRule>
          <xm:sqref>O2:O49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22" hidden="0" customWidth="1"/>
    <x:col min="3" max="3" width="22" hidden="0" customWidth="1"/>
    <x:col min="4" max="4" width="22" hidden="0" customWidth="1"/>
    <x:col min="5" max="5" width="22" hidden="0" customWidth="1"/>
    <x:col min="6" max="6" width="22" hidden="0" customWidth="1"/>
  </x:cols>
  <x:sheetData>
    <x:row r="1">
      <x:c r="A1" s="8" t="str">
        <x:v>Lots bâtiment</x:v>
      </x:c>
      <x:c r="B1" s="9" t="str">
        <x:v>Statuts</x:v>
      </x:c>
      <x:c r="C1" s="9" t="str">
        <x:v>Priorités</x:v>
      </x:c>
      <x:c r="D1" s="9" t="str">
        <x:v>Visa MOE</x:v>
      </x:c>
      <x:c r="E1" s="9" t="str">
        <x:v>Familles documentaires</x:v>
      </x:c>
      <x:c r="F1" s="10" t="str">
        <x:v>Type bâtiment</x:v>
      </x:c>
    </x:row>
    <x:row r="2">
      <x:c r="A2" s="11" t="str">
        <x:v>Gros œuvre</x:v>
      </x:c>
      <x:c r="B2" s="12" t="str">
        <x:v>À produire</x:v>
      </x:c>
      <x:c r="C2" s="12" t="str">
        <x:v>Haute</x:v>
      </x:c>
      <x:c r="D2" s="12" t="str">
        <x:v>À viser</x:v>
      </x:c>
      <x:c r="E2" s="12" t="str">
        <x:v>Plans de récolement</x:v>
      </x:c>
      <x:c r="F2" s="13" t="str">
        <x:v>Immeuble collectif</x:v>
      </x:c>
    </x:row>
    <x:row r="3">
      <x:c r="A3" s="11" t="str">
        <x:v>VRD</x:v>
      </x:c>
      <x:c r="B3" s="12" t="str">
        <x:v>Reçu</x:v>
      </x:c>
      <x:c r="C3" s="12" t="str">
        <x:v>Moyenne</x:v>
      </x:c>
      <x:c r="D3" s="12" t="str">
        <x:v>Visé</x:v>
      </x:c>
      <x:c r="E3" s="12" t="str">
        <x:v>Notices techniques</x:v>
      </x:c>
      <x:c r="F3" s="13" t="str">
        <x:v>Maison individuelle</x:v>
      </x:c>
    </x:row>
    <x:row r="4">
      <x:c r="A4" s="11" t="str">
        <x:v>Charpente</x:v>
      </x:c>
      <x:c r="B4" s="12" t="str">
        <x:v>En contrôle</x:v>
      </x:c>
      <x:c r="C4" s="12" t="str">
        <x:v>Basse</x:v>
      </x:c>
      <x:c r="D4" s="12" t="str">
        <x:v>Refusé</x:v>
      </x:c>
      <x:c r="E4" s="12" t="str">
        <x:v>PV d'essais</x:v>
      </x:c>
      <x:c r="F4" s="13" t="str">
        <x:v>ERP</x:v>
      </x:c>
    </x:row>
    <x:row r="5">
      <x:c r="A5" s="11" t="str">
        <x:v>Couverture</x:v>
      </x:c>
      <x:c r="B5" s="12" t="str">
        <x:v>Validé</x:v>
      </x:c>
      <x:c r="C5" s="12" t="str"/>
      <x:c r="D5" s="12" t="str">
        <x:v>À corriger</x:v>
      </x:c>
      <x:c r="E5" s="12" t="str">
        <x:v>Garanties</x:v>
      </x:c>
      <x:c r="F5" s="13" t="str">
        <x:v>Bâtiment industriel</x:v>
      </x:c>
    </x:row>
    <x:row r="6">
      <x:c r="A6" s="11" t="str">
        <x:v>Façades</x:v>
      </x:c>
      <x:c r="B6" s="12" t="str">
        <x:v>Refusé</x:v>
      </x:c>
      <x:c r="C6" s="12" t="str"/>
      <x:c r="D6" s="12" t="str"/>
      <x:c r="E6" s="12" t="str">
        <x:v>Fiches techniques</x:v>
      </x:c>
      <x:c r="F6" s="13" t="str">
        <x:v>Entrepôt logistique</x:v>
      </x:c>
    </x:row>
    <x:row r="7">
      <x:c r="A7" s="11" t="str">
        <x:v>CFO Électricité</x:v>
      </x:c>
      <x:c r="B7" s="12" t="str">
        <x:v>En retard</x:v>
      </x:c>
      <x:c r="C7" s="12" t="str"/>
      <x:c r="D7" s="12" t="str"/>
      <x:c r="E7" s="12" t="str">
        <x:v>Schémas</x:v>
      </x:c>
      <x:c r="F7" s="13" t="str">
        <x:v>Bureaux</x:v>
      </x:c>
    </x:row>
    <x:row r="8">
      <x:c r="A8" s="11" t="str">
        <x:v>CFA Réseaux faibles</x:v>
      </x:c>
      <x:c r="B8" s="12" t="str"/>
      <x:c r="C8" s="12" t="str"/>
      <x:c r="D8" s="12" t="str"/>
      <x:c r="E8" s="12" t="str">
        <x:v>Rapports de contrôle</x:v>
      </x:c>
      <x:c r="F8" s="13" t="str">
        <x:v>Hôpital</x:v>
      </x:c>
    </x:row>
    <x:row r="9">
      <x:c r="A9" s="11" t="str">
        <x:v>Plomberie</x:v>
      </x:c>
      <x:c r="B9" s="12" t="str"/>
      <x:c r="C9" s="12" t="str"/>
      <x:c r="D9" s="12" t="str"/>
      <x:c r="E9" s="12" t="str">
        <x:v>Maintenance</x:v>
      </x:c>
      <x:c r="F9" s="13" t="str">
        <x:v>École</x:v>
      </x:c>
    </x:row>
    <x:row r="10">
      <x:c r="A10" s="11" t="str">
        <x:v>CVC</x:v>
      </x:c>
      <x:c r="B10" s="12" t="str"/>
      <x:c r="C10" s="12" t="str"/>
      <x:c r="D10" s="12" t="str"/>
      <x:c r="E10" s="12" t="str">
        <x:v>Photos finales</x:v>
      </x:c>
      <x:c r="F10" s="13" t="str">
        <x:v>Centre commercial</x:v>
      </x:c>
    </x:row>
    <x:row r="11">
      <x:c r="A11" s="11" t="str">
        <x:v>SSI</x:v>
      </x:c>
      <x:c r="B11" s="12" t="str"/>
      <x:c r="C11" s="12" t="str"/>
      <x:c r="D11" s="12" t="str"/>
      <x:c r="E11" s="12" t="str">
        <x:v>BIM / IFC</x:v>
      </x:c>
      <x:c r="F11" s="13" t="str">
        <x:v>Hôtel</x:v>
      </x:c>
    </x:row>
    <x:row r="12">
      <x:c r="A12" s="11" t="str">
        <x:v>GTB</x:v>
      </x:c>
      <x:c r="B12" s="12" t="str"/>
      <x:c r="C12" s="12" t="str"/>
      <x:c r="D12" s="12" t="str"/>
      <x:c r="E12" s="12" t="str">
        <x:v>Certificats</x:v>
      </x:c>
      <x:c r="F12" s="13" t="str"/>
    </x:row>
    <x:row r="13">
      <x:c r="A13" s="14" t="str">
        <x:v>Ascenseurs</x:v>
      </x:c>
      <x:c r="B13" s="15" t="str"/>
      <x:c r="C13" s="15" t="str"/>
      <x:c r="D13" s="15" t="str"/>
      <x:c r="E13" s="15" t="str">
        <x:v>DOE numérique</x:v>
      </x:c>
      <x:c r="F13" s="16" t="str"/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90" hidden="0" customWidth="1"/>
  </x:cols>
  <x:sheetData>
    <x:row r="1" ht="32" customHeight="1">
      <x:c r="A1" s="29" t="str">
        <x:v>MODE D'EMPLOI — MODÈLE EXCEL DE SUIVI DU DOE BÂTIMENT</x:v>
      </x:c>
    </x:row>
    <x:row r="3">
      <x:c r="A3" s="40" t="str">
        <x:v>Objectif</x:v>
      </x:c>
      <x:c r="B3" s="41" t="str">
        <x:v>Piloter la constitution du Dossier des Ouvrages Exécutés bâtiment jusqu'à la réception du chantier.</x:v>
      </x:c>
    </x:row>
    <x:row r="4">
      <x:c r="A4" s="42" t="str">
        <x:v>1</x:v>
      </x:c>
      <x:c r="B4" s="43" t="str">
        <x:v>Renseigner les documents attendus dans la feuille Suivi_documents_DOE : lot, famille documentaire, responsable, dates, statut, visa.</x:v>
      </x:c>
    </x:row>
    <x:row r="5">
      <x:c r="A5" s="42" t="str">
        <x:v>2</x:v>
      </x:c>
      <x:c r="B5" s="43" t="str">
        <x:v>Utiliser les listes déroulantes pour harmoniser les statuts, les priorités, les lots bâtiment et le visa MOE.</x:v>
      </x:c>
    </x:row>
    <x:row r="6">
      <x:c r="A6" s="42" t="str">
        <x:v>3</x:v>
      </x:c>
      <x:c r="B6" s="43" t="str">
        <x:v>Le tableau calcule automatiquement le délai restant, le retard, le score de complétude et l'état visuel de chaque ligne.</x:v>
      </x:c>
    </x:row>
    <x:row r="7">
      <x:c r="A7" s="42" t="str">
        <x:v>4</x:v>
      </x:c>
      <x:c r="B7" s="43" t="str">
        <x:v>La feuille DOE_Bâtiment_OnePage synthétise les KPI : avancement, documents reçus, validés, en retard, à viser, par lot et par priorité.</x:v>
      </x:c>
    </x:row>
    <x:row r="8">
      <x:c r="A8" s="42" t="str">
        <x:v>5</x:v>
      </x:c>
      <x:c r="B8" s="43" t="str">
        <x:v>Le fichier convient aux chantiers bâtiment : immeuble, ERP, bureaux, entrepôt, bâtiment industriel, maison individuelle.</x:v>
      </x:c>
    </x:row>
    <x:row r="9">
      <x:c r="A9" s="44" t="str">
        <x:v>Conseil</x:v>
      </x:c>
      <x:c r="B9" s="45" t="str">
        <x:v>Alimenter le DOE au fil de l'eau pendant les travaux pour éviter l'accumulation documentaire à la réception.</x:v>
      </x:c>
    </x:row>
  </x:sheetData>
  <x:mergeCells>
    <x:mergeCell ref="A1:H1"/>
  </x:mergeCells>
  <x:pageMargins left="0.7" right="0.7" top="0.75" bottom="0.75" header="0.3" footer="0.3"/>
</x:worksheet>
</file>