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4656bc23714db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AWS TCO Calculator" sheetId="1" r:id="R2325097f43a040c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#,##0 €"/>
    <x:numFmt numFmtId="201" formatCode="0%"/>
    <x:numFmt numFmtId="202" formatCode="0.0"/>
    <x:numFmt numFmtId="203" formatCode="0"/>
    <x:numFmt numFmtId="204" formatCode="0&quot;%&quot;"/>
  </x:numFmts>
  <x:fonts count="9">
    <x:font>
      <x:sz val="11"/>
      <x:name val="Carlito"/>
    </x:font>
    <x:font>
      <x:b/>
      <x:sz val="18"/>
      <x:color rgb="FFFFFFFF"/>
      <x:name val="Carlito"/>
    </x:font>
    <x:font>
      <x:sz val="11"/>
      <x:color rgb="FFFFFFFF"/>
      <x:name val="Carlito"/>
    </x:font>
    <x:font>
      <x:b/>
      <x:sz val="11"/>
      <x:color rgb="FFFFFFFF"/>
      <x:name val="Carlito"/>
    </x:font>
    <x:font>
      <x:b/>
      <x:sz val="13"/>
      <x:color rgb="FF111827"/>
      <x:name val="Carlito"/>
    </x:font>
    <x:font>
      <x:b/>
      <x:sz val="11"/>
      <x:color rgb="FF0F172A"/>
      <x:name val="Carlito"/>
    </x:font>
    <x:font>
      <x:b/>
      <x:sz val="12"/>
      <x:color rgb="FF16A34A"/>
      <x:name val="Carlito"/>
    </x:font>
    <x:font>
      <x:b/>
      <x:sz val="11"/>
      <x:name val="Carlito"/>
    </x:font>
    <x:font>
      <x:sz val="11"/>
      <x:color rgb="FF0F172A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2563EB"/>
      </x:patternFill>
    </x:fill>
    <x:fill>
      <x:patternFill patternType="solid">
        <x:fgColor rgb="FF334155"/>
      </x:patternFill>
    </x:fill>
    <x:fill>
      <x:patternFill patternType="solid">
        <x:fgColor rgb="FFF59E0B"/>
      </x:patternFill>
    </x:fill>
    <x:fill>
      <x:patternFill patternType="solid">
        <x:fgColor rgb="FFDBEAFE"/>
      </x:patternFill>
    </x:fill>
    <x:fill>
      <x:patternFill patternType="solid">
        <x:fgColor rgb="FFEFF6FF"/>
      </x:patternFill>
    </x:fill>
    <x:fill>
      <x:patternFill patternType="solid">
        <x:fgColor rgb="FFECFDF5"/>
      </x:patternFill>
    </x:fill>
    <x:fill>
      <x:patternFill patternType="solid">
        <x:fgColor rgb="FFF1F5F9"/>
      </x:patternFill>
    </x:fill>
    <x:fill>
      <x:patternFill patternType="solid">
        <x:fgColor rgb="FFFFFFFF"/>
      </x:patternFill>
    </x:fill>
  </x:fills>
  <x:borders count="2">
    <x:border/>
    <x:border/>
  </x:borders>
  <x:cellStyleXfs count="1">
    <x:xf numFmtId="0" fontId="0" fillId="0" borderId="0"/>
  </x:cellStyleXfs>
  <x:cellXfs count="14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right"/>
    </x:xf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horizontal="right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7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7" fillId="9" borderId="1" xfId="0" applyNumberFormat="1" applyFont="1" applyFill="1" applyBorder="1" applyAlignment="1">
      <x:alignment horizontal="center"/>
    </x:xf>
    <x:xf numFmtId="200" fontId="5" fillId="6" borderId="0" xfId="0" applyNumberFormat="1" applyFont="1" applyFill="1" applyBorder="1" applyAlignment="1">
      <x:alignment horizontal="center"/>
    </x:xf>
    <x:xf numFmtId="200" fontId="5" fillId="6" borderId="1" xfId="0" applyNumberFormat="1" applyFont="1" applyFill="1" applyBorder="1" applyAlignment="1">
      <x:alignment horizontal="center"/>
    </x:xf>
    <x:xf numFmtId="201" fontId="5" fillId="6" borderId="0" xfId="0" applyNumberFormat="1" applyFont="1" applyFill="1" applyBorder="1" applyAlignment="1">
      <x:alignment horizontal="center"/>
    </x:xf>
    <x:xf numFmtId="201" fontId="5" fillId="6" borderId="1" xfId="0" applyNumberFormat="1" applyFont="1" applyFill="1" applyBorder="1" applyAlignment="1">
      <x:alignment horizontal="center"/>
    </x:xf>
    <x:xf numFmtId="200" fontId="6" fillId="8" borderId="0" xfId="0" applyNumberFormat="1" applyFont="1" applyFill="1" applyBorder="1" applyAlignment="1">
      <x:alignment horizontal="right"/>
    </x:xf>
    <x:xf numFmtId="200" fontId="6" fillId="8" borderId="1" xfId="0" applyNumberFormat="1" applyFont="1" applyFill="1" applyBorder="1" applyAlignment="1">
      <x:alignment horizontal="right"/>
    </x:xf>
    <x:xf numFmtId="201" fontId="6" fillId="8" borderId="0" xfId="0" applyNumberFormat="1" applyFont="1" applyFill="1" applyBorder="1" applyAlignment="1">
      <x:alignment horizontal="right"/>
    </x:xf>
    <x:xf numFmtId="201" fontId="6" fillId="8" borderId="1" xfId="0" applyNumberFormat="1" applyFont="1" applyFill="1" applyBorder="1" applyAlignment="1">
      <x:alignment horizontal="right"/>
    </x:xf>
    <x:xf numFmtId="202" fontId="6" fillId="8" borderId="0" xfId="0" applyNumberFormat="1" applyFont="1" applyFill="1" applyBorder="1" applyAlignment="1">
      <x:alignment horizontal="right"/>
    </x:xf>
    <x:xf numFmtId="202" fontId="6" fillId="8" borderId="1" xfId="0" applyNumberFormat="1" applyFont="1" applyFill="1" applyBorder="1" applyAlignment="1">
      <x:alignment horizontal="right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0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5" fillId="6" borderId="0" xfId="0" applyNumberFormat="1" applyFont="1" applyFill="1" applyBorder="1" applyAlignment="1">
      <x:alignment horizontal="center" wrapText="1"/>
    </x:xf>
    <x:xf numFmtId="200" fontId="5" fillId="6" borderId="0" xfId="0" applyNumberFormat="1" applyFont="1" applyFill="1" applyBorder="1" applyAlignment="1">
      <x:alignment horizontal="center" wrapText="1"/>
    </x:xf>
    <x:xf numFmtId="201" fontId="5" fillId="6" borderId="0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5" fillId="6" borderId="1" xfId="0" applyNumberFormat="1" applyFont="1" applyFill="1" applyBorder="1" applyAlignment="1">
      <x:alignment horizontal="center" wrapText="1"/>
    </x:xf>
    <x:xf numFmtId="200" fontId="5" fillId="6" borderId="1" xfId="0" applyNumberFormat="1" applyFont="1" applyFill="1" applyBorder="1" applyAlignment="1">
      <x:alignment horizontal="center" wrapText="1"/>
    </x:xf>
    <x:xf numFmtId="201" fontId="5" fillId="6" borderId="1" xfId="0" applyNumberFormat="1" applyFont="1" applyFill="1" applyBorder="1" applyAlignment="1">
      <x:alignment horizontal="center" wrapText="1"/>
    </x:xf>
    <x:xf numFmtId="0" fontId="5" fillId="7" borderId="0" xfId="0" applyNumberFormat="1" applyFont="1" applyFill="1" applyBorder="1" applyAlignment="1">
      <x:alignment wrapText="1"/>
    </x:xf>
    <x:xf numFmtId="200" fontId="6" fillId="8" borderId="0" xfId="0" applyNumberFormat="1" applyFont="1" applyFill="1" applyBorder="1" applyAlignment="1">
      <x:alignment horizontal="right" wrapText="1"/>
    </x:xf>
    <x:xf numFmtId="0" fontId="7" fillId="9" borderId="0" xfId="0" applyNumberFormat="1" applyFont="1" applyFill="1" applyBorder="1" applyAlignment="1">
      <x:alignment horizontal="center" wrapText="1"/>
    </x:xf>
    <x:xf numFmtId="201" fontId="6" fillId="8" borderId="0" xfId="0" applyNumberFormat="1" applyFont="1" applyFill="1" applyBorder="1" applyAlignment="1">
      <x:alignment horizontal="right" wrapText="1"/>
    </x:xf>
    <x:xf numFmtId="202" fontId="6" fillId="8" borderId="0" xfId="0" applyNumberFormat="1" applyFont="1" applyFill="1" applyBorder="1" applyAlignment="1">
      <x:alignment horizontal="right" wrapText="1"/>
    </x:xf>
    <x:xf numFmtId="0" fontId="5" fillId="7" borderId="1" xfId="0" applyNumberFormat="1" applyFont="1" applyFill="1" applyBorder="1" applyAlignment="1">
      <x:alignment wrapText="1"/>
    </x:xf>
    <x:xf numFmtId="200" fontId="6" fillId="8" borderId="1" xfId="0" applyNumberFormat="1" applyFont="1" applyFill="1" applyBorder="1" applyAlignment="1">
      <x:alignment horizontal="right" wrapText="1"/>
    </x:xf>
    <x:xf numFmtId="0" fontId="7" fillId="9" borderId="1" xfId="0" applyNumberFormat="1" applyFont="1" applyFill="1" applyBorder="1" applyAlignment="1">
      <x:alignment horizontal="center" wrapText="1"/>
    </x:xf>
    <x:xf numFmtId="201" fontId="6" fillId="8" borderId="1" xfId="0" applyNumberFormat="1" applyFont="1" applyFill="1" applyBorder="1" applyAlignment="1">
      <x:alignment horizontal="right" wrapText="1"/>
    </x:xf>
    <x:xf numFmtId="202" fontId="6" fillId="8" borderId="1" xfId="0" applyNumberFormat="1" applyFont="1" applyFill="1" applyBorder="1" applyAlignment="1">
      <x:alignment horizontal="right" wrapText="1"/>
    </x:xf>
    <x:xf numFmtId="203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 applyAlignment="1">
      <x:alignment wrapText="1"/>
    </x:xf>
    <x:xf numFmtId="0" fontId="5" fillId="10" borderId="0" xfId="0" applyNumberFormat="1" applyFont="1" applyFill="1" applyBorder="1" applyAlignment="1">
      <x:alignment horizontal="center" wrapText="1"/>
    </x:xf>
    <x:xf numFmtId="200" fontId="5" fillId="10" borderId="0" xfId="0" applyNumberFormat="1" applyFont="1" applyFill="1" applyBorder="1" applyAlignment="1">
      <x:alignment horizontal="center" wrapText="1"/>
    </x:xf>
    <x:xf numFmtId="201" fontId="5" fillId="10" borderId="0" xfId="0" applyNumberFormat="1" applyFont="1" applyFill="1" applyBorder="1" applyAlignment="1">
      <x:alignment horizontal="center" wrapText="1"/>
    </x:xf>
    <x:xf numFmtId="0" fontId="8" fillId="10" borderId="0" xfId="0" applyNumberFormat="1" applyFont="1" applyFill="1" applyBorder="1" applyAlignment="1">
      <x:alignment wrapText="1"/>
    </x:xf>
    <x:xf numFmtId="0" fontId="8" fillId="10" borderId="0" xfId="0" applyNumberFormat="1" applyFont="1" applyFill="1" applyBorder="1" applyAlignment="1">
      <x:alignment vertical="center" wrapText="1"/>
    </x:xf>
    <x:xf numFmtId="0" fontId="5" fillId="10" borderId="0" xfId="0" applyNumberFormat="1" applyFont="1" applyFill="1" applyBorder="1" applyAlignment="1">
      <x:alignment horizontal="center" vertical="center" wrapText="1"/>
    </x:xf>
    <x:xf numFmtId="200" fontId="5" fillId="10" borderId="0" xfId="0" applyNumberFormat="1" applyFont="1" applyFill="1" applyBorder="1" applyAlignment="1">
      <x:alignment horizontal="center" vertical="center" wrapText="1"/>
    </x:xf>
    <x:xf numFmtId="201" fontId="5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 applyAlignment="1">
      <x:alignment wrapText="1"/>
    </x:xf>
    <x:xf numFmtId="0" fontId="5" fillId="10" borderId="1" xfId="0" applyNumberFormat="1" applyFont="1" applyFill="1" applyBorder="1" applyAlignment="1">
      <x:alignment horizontal="center" wrapText="1"/>
    </x:xf>
    <x:xf numFmtId="200" fontId="5" fillId="10" borderId="1" xfId="0" applyNumberFormat="1" applyFont="1" applyFill="1" applyBorder="1" applyAlignment="1">
      <x:alignment horizontal="center" wrapText="1"/>
    </x:xf>
    <x:xf numFmtId="201" fontId="5" fillId="10" borderId="1" xfId="0" applyNumberFormat="1" applyFont="1" applyFill="1" applyBorder="1" applyAlignment="1">
      <x:alignment horizontal="center" wrapText="1"/>
    </x:xf>
    <x:xf numFmtId="0" fontId="8" fillId="10" borderId="1" xfId="0" applyNumberFormat="1" applyFont="1" applyFill="1" applyBorder="1" applyAlignment="1">
      <x:alignment wrapText="1"/>
    </x:xf>
    <x:xf numFmtId="0" fontId="8" fillId="10" borderId="1" xfId="0" applyNumberFormat="1" applyFont="1" applyFill="1" applyBorder="1" applyAlignment="1">
      <x:alignment vertical="center" wrapText="1"/>
    </x:xf>
    <x:xf numFmtId="0" fontId="5" fillId="10" borderId="1" xfId="0" applyNumberFormat="1" applyFont="1" applyFill="1" applyBorder="1" applyAlignment="1">
      <x:alignment horizontal="center" vertical="center" wrapText="1"/>
    </x:xf>
    <x:xf numFmtId="200" fontId="5" fillId="10" borderId="1" xfId="0" applyNumberFormat="1" applyFont="1" applyFill="1" applyBorder="1" applyAlignment="1">
      <x:alignment horizontal="center" vertical="center" wrapText="1"/>
    </x:xf>
    <x:xf numFmtId="201" fontId="5" fillId="10" borderId="1" xfId="0" applyNumberFormat="1" applyFont="1" applyFill="1" applyBorder="1" applyAlignment="1">
      <x:alignment horizontal="center" vertical="center" wrapText="1"/>
    </x:xf>
    <x:xf numFmtId="203" fontId="0" fillId="10" borderId="0" xfId="0" applyNumberFormat="1" applyFont="1" applyFill="1" applyBorder="1" applyAlignment="1">
      <x:alignment wrapText="1"/>
    </x:xf>
    <x:xf numFmtId="200" fontId="0" fillId="10" borderId="0" xfId="0" applyNumberFormat="1" applyFont="1" applyFill="1" applyBorder="1" applyAlignment="1">
      <x:alignment wrapText="1"/>
    </x:xf>
    <x:xf numFmtId="201" fontId="0" fillId="10" borderId="0" xfId="0" applyNumberFormat="1" applyFont="1" applyFill="1" applyBorder="1" applyAlignment="1">
      <x:alignment wrapText="1"/>
    </x:xf>
    <x:xf numFmtId="203" fontId="8" fillId="10" borderId="0" xfId="0" applyNumberFormat="1" applyFont="1" applyFill="1" applyBorder="1" applyAlignment="1">
      <x:alignment wrapText="1"/>
    </x:xf>
    <x:xf numFmtId="200" fontId="8" fillId="10" borderId="0" xfId="0" applyNumberFormat="1" applyFont="1" applyFill="1" applyBorder="1" applyAlignment="1">
      <x:alignment wrapText="1"/>
    </x:xf>
    <x:xf numFmtId="201" fontId="8" fillId="10" borderId="0" xfId="0" applyNumberFormat="1" applyFont="1" applyFill="1" applyBorder="1" applyAlignment="1">
      <x:alignment wrapText="1"/>
    </x:xf>
    <x:xf numFmtId="203" fontId="8" fillId="10" borderId="0" xfId="0" applyNumberFormat="1" applyFont="1" applyFill="1" applyBorder="1" applyAlignment="1">
      <x:alignment vertical="center" wrapText="1"/>
    </x:xf>
    <x:xf numFmtId="200" fontId="8" fillId="10" borderId="0" xfId="0" applyNumberFormat="1" applyFont="1" applyFill="1" applyBorder="1" applyAlignment="1">
      <x:alignment vertical="center" wrapText="1"/>
    </x:xf>
    <x:xf numFmtId="201" fontId="8" fillId="10" borderId="0" xfId="0" applyNumberFormat="1" applyFont="1" applyFill="1" applyBorder="1" applyAlignment="1">
      <x:alignment vertical="center" wrapText="1"/>
    </x:xf>
    <x:xf numFmtId="203" fontId="0" fillId="10" borderId="1" xfId="0" applyNumberFormat="1" applyFont="1" applyFill="1" applyBorder="1" applyAlignment="1">
      <x:alignment wrapText="1"/>
    </x:xf>
    <x:xf numFmtId="200" fontId="0" fillId="10" borderId="1" xfId="0" applyNumberFormat="1" applyFont="1" applyFill="1" applyBorder="1" applyAlignment="1">
      <x:alignment wrapText="1"/>
    </x:xf>
    <x:xf numFmtId="201" fontId="0" fillId="10" borderId="1" xfId="0" applyNumberFormat="1" applyFont="1" applyFill="1" applyBorder="1" applyAlignment="1">
      <x:alignment wrapText="1"/>
    </x:xf>
    <x:xf numFmtId="203" fontId="8" fillId="10" borderId="1" xfId="0" applyNumberFormat="1" applyFont="1" applyFill="1" applyBorder="1" applyAlignment="1">
      <x:alignment wrapText="1"/>
    </x:xf>
    <x:xf numFmtId="200" fontId="8" fillId="10" borderId="1" xfId="0" applyNumberFormat="1" applyFont="1" applyFill="1" applyBorder="1" applyAlignment="1">
      <x:alignment wrapText="1"/>
    </x:xf>
    <x:xf numFmtId="201" fontId="8" fillId="10" borderId="1" xfId="0" applyNumberFormat="1" applyFont="1" applyFill="1" applyBorder="1" applyAlignment="1">
      <x:alignment wrapText="1"/>
    </x:xf>
    <x:xf numFmtId="203" fontId="8" fillId="10" borderId="1" xfId="0" applyNumberFormat="1" applyFont="1" applyFill="1" applyBorder="1" applyAlignment="1">
      <x:alignment vertical="center" wrapText="1"/>
    </x:xf>
    <x:xf numFmtId="200" fontId="8" fillId="10" borderId="1" xfId="0" applyNumberFormat="1" applyFont="1" applyFill="1" applyBorder="1" applyAlignment="1">
      <x:alignment vertical="center" wrapText="1"/>
    </x:xf>
    <x:xf numFmtId="201" fontId="8" fillId="10" borderId="1" xfId="0" applyNumberFormat="1" applyFont="1" applyFill="1" applyBorder="1" applyAlignment="1">
      <x:alignment vertical="center" wrapText="1"/>
    </x:xf>
    <x:xf numFmtId="204" fontId="5" fillId="10" borderId="0" xfId="0" applyNumberFormat="1" applyFont="1" applyFill="1" applyBorder="1" applyAlignment="1">
      <x:alignment horizontal="center" vertical="center" wrapText="1"/>
    </x:xf>
    <x:xf numFmtId="204" fontId="5" fillId="10" borderId="1" xfId="0" applyNumberFormat="1" applyFont="1" applyFill="1" applyBorder="1" applyAlignment="1">
      <x:alignment horizontal="center" vertical="center" wrapText="1"/>
    </x:xf>
    <x:xf numFmtId="0" fontId="5" fillId="6" borderId="0" xfId="0" applyNumberFormat="1" applyFont="1" applyFill="1" applyBorder="1" applyAlignment="1">
      <x:alignment horizontal="center" vertical="center" wrapText="1"/>
    </x:xf>
    <x:xf numFmtId="200" fontId="5" fillId="6" borderId="0" xfId="0" applyNumberFormat="1" applyFont="1" applyFill="1" applyBorder="1" applyAlignment="1">
      <x:alignment horizontal="center" vertical="center" wrapText="1"/>
    </x:xf>
    <x:xf numFmtId="204" fontId="5" fillId="6" borderId="0" xfId="0" applyNumberFormat="1" applyFont="1" applyFill="1" applyBorder="1" applyAlignment="1">
      <x:alignment horizontal="center" vertical="center" wrapText="1"/>
    </x:xf>
    <x:xf numFmtId="0" fontId="5" fillId="6" borderId="1" xfId="0" applyNumberFormat="1" applyFont="1" applyFill="1" applyBorder="1" applyAlignment="1">
      <x:alignment horizontal="center" vertical="center" wrapText="1"/>
    </x:xf>
    <x:xf numFmtId="200" fontId="5" fillId="6" borderId="1" xfId="0" applyNumberFormat="1" applyFont="1" applyFill="1" applyBorder="1" applyAlignment="1">
      <x:alignment horizontal="center" vertical="center" wrapText="1"/>
    </x:xf>
    <x:xf numFmtId="204" fontId="5" fillId="6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4">
    <x:dxf>
      <x:font>
        <x:b/>
        <x:color rgb="FF16A34A"/>
      </x:font>
      <x:fill>
        <x:patternFill patternType="solid">
          <x:bgColor rgb="FFDCFCE7"/>
        </x:patternFill>
      </x:fill>
    </x:dxf>
    <x:dxf>
      <x:font>
        <x:b/>
        <x:color rgb="FFDC2626"/>
      </x:font>
      <x:fill>
        <x:patternFill patternType="solid">
          <x:bgColor rgb="FFFEE2E2"/>
        </x:patternFill>
      </x:fill>
    </x:dxf>
    <x:dxf>
      <x:font>
        <x:b/>
        <x:color rgb="FF16A34A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dd61b82ff7d4db1" /><Relationship Type="http://schemas.openxmlformats.org/officeDocument/2006/relationships/theme" Target="/xl/theme/theme1.xml" Id="R8ac0bee6977243d4" /><Relationship Type="http://schemas.openxmlformats.org/officeDocument/2006/relationships/sharedStrings" Target="/xl/sharedStrings.xml" Id="Rd935adffee5b4e68" /><Relationship Type="http://schemas.openxmlformats.org/officeDocument/2006/relationships/worksheet" Target="/xl/worksheets/sheet1.xml" Id="R2325097f43a040c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f9999eee93e4bbc" /><Relationship Type="http://schemas.openxmlformats.org/officeDocument/2006/relationships/chart" Target="/xl/drawings/charts/chart2.xml" Id="R87a7cfb899944af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Comparaison TCO cumulé : On‑Premise vs AWS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On‑Premise cumulé</c:v>
          </c:tx>
          <c:cat>
            <c:strRef>
              <c:f>'AWS TCO Calculator'!$A$22:$A$28</c:f>
              <c:strCache>
                <c:ptCount val="0"/>
              </c:strCache>
            </c:strRef>
          </c:cat>
          <c:val>
            <c:numRef>
              <c:f>'AWS TCO Calculator'!$B$22:$B$28</c:f>
              <c:numCache>
                <c:formatCode>#,##0 €</c:formatCode>
                <c:ptCount val="0"/>
              </c:numCache>
            </c:numRef>
          </c:val>
        </c:ser>
        <c:ser>
          <c:idx val="1"/>
          <c:order val="1"/>
          <c:tx>
            <c:v>AWS cumulé</c:v>
          </c:tx>
          <c:cat>
            <c:strRef>
              <c:f>'AWS TCO Calculator'!$A$22:$A$28</c:f>
              <c:strCache>
                <c:ptCount val="0"/>
              </c:strCache>
            </c:strRef>
          </c:cat>
          <c:val>
            <c:numRef>
              <c:f>'AWS TCO Calculator'!$C$22:$C$28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Économies cumulées par année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On‑Premise cumulé</c:v>
          </c:tx>
          <c:cat>
            <c:strRef>
              <c:f>'AWS TCO Calculator'!$A$22:$A$28</c:f>
              <c:strCache>
                <c:ptCount val="0"/>
              </c:strCache>
            </c:strRef>
          </c:cat>
          <c:val>
            <c:numRef>
              <c:f>'AWS TCO Calculator'!$B$22:$B$28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1"/>
          <c:order val="1"/>
          <c:tx>
            <c:v>AWS cumulé</c:v>
          </c:tx>
          <c:cat>
            <c:strRef>
              <c:f>'AWS TCO Calculator'!$A$22:$A$28</c:f>
              <c:strCache>
                <c:ptCount val="0"/>
              </c:strCache>
            </c:strRef>
          </c:cat>
          <c:val>
            <c:numRef>
              <c:f>'AWS TCO Calculator'!$C$22:$C$28</c:f>
              <c:numCache>
                <c:formatCode>#,##0 €</c:formatCode>
                <c:ptCount val="0"/>
              </c:numCache>
            </c:numRef>
          </c:val>
          <c:smooth val="0"/>
        </c:ser>
        <c:ser>
          <c:idx val="2"/>
          <c:order val="2"/>
          <c:tx>
            <c:v>Économies cumulées</c:v>
          </c:tx>
          <c:cat>
            <c:strRef>
              <c:f>'AWS TCO Calculator'!$A$22:$A$28</c:f>
              <c:strCache>
                <c:ptCount val="0"/>
              </c:strCache>
            </c:strRef>
          </c:cat>
          <c:val>
            <c:numRef>
              <c:f>'AWS TCO Calculator'!$D$22:$D$28</c:f>
              <c:numCache>
                <c:formatCode>#,##0 €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11</xdr:row>
      <xdr:rowOff>0</xdr:rowOff>
    </xdr:from>
    <xdr:to>
      <xdr:col>11</xdr:col>
      <xdr:colOff>0</xdr:colOff>
      <xdr:row>28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f9999eee93e4bbc"/>
        </a:graphicData>
      </a:graphic>
    </xdr:graphicFrame>
    <xdr:clientData/>
  </xdr:twoCellAnchor>
  <xdr:twoCellAnchor>
    <xdr:from>
      <xdr:col>5</xdr:col>
      <xdr:colOff>0</xdr:colOff>
      <xdr:row>37</xdr:row>
      <xdr:rowOff>0</xdr:rowOff>
    </xdr:from>
    <xdr:to>
      <xdr:col>11</xdr:col>
      <xdr:colOff>0</xdr:colOff>
      <xdr:row>52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7a7cfb899944af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InputsTCO" displayName="InputsTCO" ref="A4:D17" headerRowCount="1">
  <x:tableColumns count="4">
    <x:tableColumn id="1" name="Paramètre"/>
    <x:tableColumn id="2" name="Valeur"/>
    <x:tableColumn id="3" name="Unité"/>
    <x:tableColumn id="4" name="Description"/>
  </x:tableColumns>
  <x:tableStyleInfo name="TableStyleMedium2" showRowStripes="1"/>
</x:table>
</file>

<file path=xl/tables/table2.xml><?xml version="1.0" encoding="utf-8"?>
<x:table xmlns:x="http://schemas.openxmlformats.org/spreadsheetml/2006/main" id="2" name="ProjectionTCO" displayName="ProjectionTCO" ref="A21:K28" headerRowCount="1">
  <x:tableColumns count="11">
    <x:tableColumn id="1" name="Année"/>
    <x:tableColumn id="2" name="On‑Premise cumulé"/>
    <x:tableColumn id="3" name="AWS cumulé"/>
    <x:tableColumn id="4" name="Économies cumulées"/>
    <x:tableColumn id="5" name="AWS optimisé annuel"/>
    <x:tableColumn id="6" name="Coût IT évité"/>
    <x:tableColumn id="7" name="Énergie évitée"/>
    <x:tableColumn id="8" name="Maintenance évitée"/>
    <x:tableColumn id="9" name="Licences évitées"/>
    <x:tableColumn id="10" name="ROI cumulé"/>
    <x:tableColumn id="11" name="Décision"/>
  </x:tableColumns>
  <x:tableStyleInfo name="TableStyleMedium2" showRowStripes="1"/>
</x:table>
</file>

<file path=xl/tables/table3.xml><?xml version="1.0" encoding="utf-8"?>
<x:table xmlns:x="http://schemas.openxmlformats.org/spreadsheetml/2006/main" id="3" name="FinOpsLevers" displayName="FinOpsLevers" ref="A32:E37" headerRowCount="1">
  <x:tableColumns count="5">
    <x:tableColumn id="1" name="Levier"/>
    <x:tableColumn id="2" name="Impact attendu"/>
    <x:tableColumn id="3" name="Action concrète"/>
    <x:tableColumn id="4" name="Priorité"/>
    <x:tableColumn id="5" name="Statu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0b8dafae7214955" /><Relationship Type="http://schemas.openxmlformats.org/officeDocument/2006/relationships/table" Target="/xl/tables/table1.xml" Id="Rdf115c7f1f404412" /><Relationship Type="http://schemas.openxmlformats.org/officeDocument/2006/relationships/table" Target="/xl/tables/table2.xml" Id="Rf7de3ca0808d457f" /><Relationship Type="http://schemas.openxmlformats.org/officeDocument/2006/relationships/table" Target="/xl/tables/table3.xml" Id="Rf4947f151f0f4729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8" hidden="0" customWidth="1"/>
    <x:col min="3" max="3" width="16" hidden="0" customWidth="1"/>
    <x:col min="4" max="4" width="34" hidden="0" customWidth="1"/>
    <x:col min="5" max="5" width="24" hidden="0" customWidth="1"/>
    <x:col min="6" max="6" width="22" hidden="0" customWidth="1"/>
    <x:col min="7" max="7" width="18" hidden="0" customWidth="1"/>
    <x:col min="8" max="8" width="14" hidden="0" customWidth="1"/>
    <x:col min="9" max="9" width="16" hidden="0" customWidth="1"/>
    <x:col min="10" max="10" width="14" hidden="0" customWidth="1"/>
    <x:col min="11" max="11" width="20" hidden="0" customWidth="1"/>
  </x:cols>
  <x:sheetData>
    <x:row r="1" ht="34" customHeight="1">
      <x:c r="A1" s="5" t="str">
        <x:v>AWS TCO Calculator ROI — Modèle Excel de comparaison Cloud vs On‑Premise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</x:row>
    <x:row r="2" ht="25" customHeight="1">
      <x:c r="A2" s="13" t="str">
        <x:v>Simulez le coût total de possession, les économies et le ROI d’une migration AWS sur plusieurs années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</x:row>
    <x:row r="4" ht="24" customHeight="1">
      <x:c r="A4" s="73" t="str">
        <x:v>Paramètre</x:v>
      </x:c>
      <x:c r="B4" s="73" t="str">
        <x:v>Valeur</x:v>
      </x:c>
      <x:c r="C4" s="73" t="str">
        <x:v>Unité</x:v>
      </x:c>
      <x:c r="D4" s="73" t="str">
        <x:v>Description</x:v>
      </x:c>
      <x:c r="F4" s="29" t="str">
        <x:v>Synthèse financière</x:v>
      </x:c>
      <x:c r="G4" s="29"/>
      <x:c r="H4" s="29"/>
      <x:c r="I4" s="29"/>
      <x:c r="J4" s="29"/>
      <x:c r="K4" s="29"/>
    </x:row>
    <x:row r="5">
      <x:c r="A5" s="104" t="str">
        <x:v>Durée d’analyse</x:v>
      </x:c>
      <x:c r="B5" s="137" t="n">
        <x:v>5</x:v>
      </x:c>
      <x:c r="C5" s="104" t="str">
        <x:v>années</x:v>
      </x:c>
      <x:c r="D5" s="104" t="str">
        <x:v>Horizon de comparaison TCO</x:v>
      </x:c>
      <x:c r="F5" s="73" t="str">
        <x:v>Indicateur</x:v>
      </x:c>
      <x:c r="G5" s="73" t="str">
        <x:v>Résultat</x:v>
      </x:c>
      <x:c r="H5" s="73" t="str">
        <x:v>Unité</x:v>
      </x:c>
    </x:row>
    <x:row r="6">
      <x:c r="A6" s="104" t="str">
        <x:v>Nombre de serveurs physiques</x:v>
      </x:c>
      <x:c r="B6" s="137" t="n">
        <x:v>15</x:v>
      </x:c>
      <x:c r="C6" s="104" t="str">
        <x:v>serveurs</x:v>
      </x:c>
      <x:c r="D6" s="104" t="str">
        <x:v>Parc actuel on-premise</x:v>
      </x:c>
      <x:c r="F6" s="83" t="str">
        <x:v>TCO On‑Premise</x:v>
      </x:c>
      <x:c r="G6" s="84" t="n">
        <x:f>B6*B7+(B8+B9+B10+B11)*B5</x:f>
        <x:v>890000</x:v>
      </x:c>
      <x:c r="H6" s="85" t="str">
        <x:v>€</x:v>
      </x:c>
    </x:row>
    <x:row r="7">
      <x:c r="A7" s="104" t="str">
        <x:v>Coût moyen par serveur</x:v>
      </x:c>
      <x:c r="B7" s="138" t="n">
        <x:v>12000</x:v>
      </x:c>
      <x:c r="C7" s="104" t="str">
        <x:v>€</x:v>
      </x:c>
      <x:c r="D7" s="104" t="str">
        <x:v>Achat ou renouvellement matériel</x:v>
      </x:c>
      <x:c r="F7" s="83" t="str">
        <x:v>TCO AWS</x:v>
      </x:c>
      <x:c r="G7" s="84" t="n">
        <x:f>B15+(((B12*12)*(1-B16/100))+B13+B14)*B5</x:f>
        <x:v>730500</x:v>
      </x:c>
      <x:c r="H7" s="85" t="str">
        <x:v>€</x:v>
      </x:c>
    </x:row>
    <x:row r="8">
      <x:c r="A8" s="104" t="str">
        <x:v>Licences annuelles</x:v>
      </x:c>
      <x:c r="B8" s="138" t="n">
        <x:v>19000</x:v>
      </x:c>
      <x:c r="C8" s="104" t="str">
        <x:v>€/an</x:v>
      </x:c>
      <x:c r="D8" s="104" t="str">
        <x:v>OS, virtualisation, bases de données</x:v>
      </x:c>
      <x:c r="F8" s="83" t="str">
        <x:v>Économies estimées</x:v>
      </x:c>
      <x:c r="G8" s="84" t="n">
        <x:f>G6-G7</x:f>
        <x:v>159500</x:v>
      </x:c>
      <x:c r="H8" s="85" t="str">
        <x:v>€</x:v>
      </x:c>
    </x:row>
    <x:row r="9">
      <x:c r="A9" s="104" t="str">
        <x:v>Maintenance annuelle</x:v>
      </x:c>
      <x:c r="B9" s="138" t="n">
        <x:v>16000</x:v>
      </x:c>
      <x:c r="C9" s="104" t="str">
        <x:v>€/an</x:v>
      </x:c>
      <x:c r="D9" s="104" t="str">
        <x:v>Contrats support et maintenance</x:v>
      </x:c>
      <x:c r="F9" s="83" t="str">
        <x:v>ROI migration</x:v>
      </x:c>
      <x:c r="G9" s="86" t="n">
        <x:f>IF(B15=0,0,(G8-B15)/B15)</x:f>
        <x:v>1.6583333333333334</x:v>
      </x:c>
      <x:c r="H9" s="85" t="str">
        <x:v>%</x:v>
      </x:c>
    </x:row>
    <x:row r="10">
      <x:c r="A10" s="104" t="str">
        <x:v>Énergie + climatisation</x:v>
      </x:c>
      <x:c r="B10" s="138" t="n">
        <x:v>12000</x:v>
      </x:c>
      <x:c r="C10" s="104" t="str">
        <x:v>€/an</x:v>
      </x:c>
      <x:c r="D10" s="104" t="str">
        <x:v>Datacenter, énergie, froid</x:v>
      </x:c>
      <x:c r="F10" s="83" t="str">
        <x:v>Point mort estimé</x:v>
      </x:c>
      <x:c r="G10" s="87" t="n">
        <x:f>IF(G8&lt;=0,"Non atteint",B15/(G8/B5))</x:f>
        <x:v>1.8808777429467085</x:v>
      </x:c>
      <x:c r="H10" s="85" t="str">
        <x:v>années</x:v>
      </x:c>
    </x:row>
    <x:row r="11">
      <x:c r="A11" s="104" t="str">
        <x:v>Coût annuel équipe IT</x:v>
      </x:c>
      <x:c r="B11" s="138" t="n">
        <x:v>95000</x:v>
      </x:c>
      <x:c r="C11" s="104" t="str">
        <x:v>€/an</x:v>
      </x:c>
      <x:c r="D11" s="104" t="str">
        <x:v>Administration, support, supervision</x:v>
      </x:c>
    </x:row>
    <x:row r="12">
      <x:c r="A12" s="104" t="str">
        <x:v>Coût mensuel AWS estimé</x:v>
      </x:c>
      <x:c r="B12" s="138" t="n">
        <x:v>10500</x:v>
      </x:c>
      <x:c r="C12" s="104" t="str">
        <x:v>€/mois</x:v>
      </x:c>
      <x:c r="D12" s="104" t="str">
        <x:v>Compute, stockage, réseau</x:v>
      </x:c>
    </x:row>
    <x:row r="13">
      <x:c r="A13" s="104" t="str">
        <x:v>Support AWS annuel</x:v>
      </x:c>
      <x:c r="B13" s="138" t="n">
        <x:v>9000</x:v>
      </x:c>
      <x:c r="C13" s="104" t="str">
        <x:v>€/an</x:v>
      </x:c>
      <x:c r="D13" s="104" t="str">
        <x:v>Support cloud</x:v>
      </x:c>
    </x:row>
    <x:row r="14">
      <x:c r="A14" s="104" t="str">
        <x:v>FinOps / pilotage cloud</x:v>
      </x:c>
      <x:c r="B14" s="138" t="n">
        <x:v>18000</x:v>
      </x:c>
      <x:c r="C14" s="104" t="str">
        <x:v>€/an</x:v>
      </x:c>
      <x:c r="D14" s="104" t="str">
        <x:v>Optimisation, gouvernance, monitoring</x:v>
      </x:c>
    </x:row>
    <x:row r="15">
      <x:c r="A15" s="104" t="str">
        <x:v>Coût unique de migration</x:v>
      </x:c>
      <x:c r="B15" s="138" t="n">
        <x:v>60000</x:v>
      </x:c>
      <x:c r="C15" s="104" t="str">
        <x:v>€</x:v>
      </x:c>
      <x:c r="D15" s="104" t="str">
        <x:v>Projet, intégration, accompagnement</x:v>
      </x:c>
    </x:row>
    <x:row r="16">
      <x:c r="A16" s="104" t="str">
        <x:v>Gain d’optimisation AWS</x:v>
      </x:c>
      <x:c r="B16" s="139" t="n">
        <x:v>15</x:v>
      </x:c>
      <x:c r="C16" s="104" t="str">
        <x:v>%</x:v>
      </x:c>
      <x:c r="D16" s="104" t="str">
        <x:v>Savings Plans, rightsizing, arrêt ressources</x:v>
      </x:c>
    </x:row>
    <x:row r="17">
      <x:c r="A17" s="104"/>
      <x:c r="B17" s="104"/>
      <x:c r="C17" s="104"/>
      <x:c r="D17" s="104"/>
    </x:row>
    <x:row r="20" ht="24" customHeight="1">
      <x:c r="A20" s="29" t="str">
        <x:v>Projection annuelle du TCO</x:v>
      </x:c>
      <x:c r="B20" s="29"/>
      <x:c r="C20" s="29"/>
      <x:c r="D20" s="29"/>
      <x:c r="E20" s="29"/>
      <x:c r="F20" s="29"/>
      <x:c r="G20" s="29"/>
      <x:c r="H20" s="29"/>
      <x:c r="I20" s="29"/>
      <x:c r="J20" s="29"/>
      <x:c r="K20" s="29"/>
    </x:row>
    <x:row r="21">
      <x:c r="A21" s="73" t="str">
        <x:v>Année</x:v>
      </x:c>
      <x:c r="B21" s="73" t="str">
        <x:v>On‑Premise cumulé</x:v>
      </x:c>
      <x:c r="C21" s="73" t="str">
        <x:v>AWS cumulé</x:v>
      </x:c>
      <x:c r="D21" s="73" t="str">
        <x:v>Économies cumulées</x:v>
      </x:c>
      <x:c r="E21" s="73" t="str">
        <x:v>AWS optimisé annuel</x:v>
      </x:c>
      <x:c r="F21" s="73" t="str">
        <x:v>Coût IT évité</x:v>
      </x:c>
      <x:c r="G21" s="73" t="str">
        <x:v>Énergie évitée</x:v>
      </x:c>
      <x:c r="H21" s="73" t="str">
        <x:v>Maintenance évitée</x:v>
      </x:c>
      <x:c r="I21" s="73" t="str">
        <x:v>Licences évitées</x:v>
      </x:c>
      <x:c r="J21" s="73" t="str">
        <x:v>ROI cumulé</x:v>
      </x:c>
      <x:c r="K21" s="73" t="str">
        <x:v>Décision</x:v>
      </x:c>
    </x:row>
    <x:row r="22">
      <x:c r="A22" s="123" t="n">
        <x:v>1</x:v>
      </x:c>
      <x:c r="B22" s="124" t="n">
        <x:f>$B$6*$B$7+($B$8+$B$9+$B$10+$B$11)*A22</x:f>
        <x:v>322000</x:v>
      </x:c>
      <x:c r="C22" s="124" t="n">
        <x:f>$B$15+((($B$12*12)*(1-$B$16/100))+$B$13+$B$14)*A22</x:f>
        <x:v>194100</x:v>
      </x:c>
      <x:c r="D22" s="124" t="n">
        <x:f>B22-C22</x:f>
        <x:v>127900</x:v>
      </x:c>
      <x:c r="E22" s="124" t="n">
        <x:f>($B$12*12)*(1-$B$16/100)</x:f>
        <x:v>107100</x:v>
      </x:c>
      <x:c r="F22" s="124" t="n">
        <x:f>$B$11*A22</x:f>
        <x:v>95000</x:v>
      </x:c>
      <x:c r="G22" s="124" t="n">
        <x:f>$B$10*A22</x:f>
        <x:v>12000</x:v>
      </x:c>
      <x:c r="H22" s="124" t="n">
        <x:f>$B$9*A22</x:f>
        <x:v>16000</x:v>
      </x:c>
      <x:c r="I22" s="124" t="n">
        <x:f>$B$8*A22</x:f>
        <x:v>19000</x:v>
      </x:c>
      <x:c r="J22" s="125" t="n">
        <x:f>IF($B$15=0,0,(D22-$B$15)/$B$15)</x:f>
        <x:v>1.1316666666666666</x:v>
      </x:c>
      <x:c r="K22" s="104" t="str">
        <x:f>IF(D22&gt;0,"AWS avantageux","À optimiser")</x:f>
        <x:v>AWS avantageux</x:v>
      </x:c>
    </x:row>
    <x:row r="23">
      <x:c r="A23" s="123" t="n">
        <x:v>2</x:v>
      </x:c>
      <x:c r="B23" s="124" t="n">
        <x:f>$B$6*$B$7+($B$8+$B$9+$B$10+$B$11)*A23</x:f>
        <x:v>464000</x:v>
      </x:c>
      <x:c r="C23" s="124" t="n">
        <x:f>$B$15+((($B$12*12)*(1-$B$16/100))+$B$13+$B$14)*A23</x:f>
        <x:v>328200</x:v>
      </x:c>
      <x:c r="D23" s="124" t="n">
        <x:f>B23-C23</x:f>
        <x:v>135800</x:v>
      </x:c>
      <x:c r="E23" s="124" t="n">
        <x:f>($B$12*12)*(1-$B$16/100)</x:f>
        <x:v>107100</x:v>
      </x:c>
      <x:c r="F23" s="124" t="n">
        <x:f>$B$11*A23</x:f>
        <x:v>190000</x:v>
      </x:c>
      <x:c r="G23" s="124" t="n">
        <x:f>$B$10*A23</x:f>
        <x:v>24000</x:v>
      </x:c>
      <x:c r="H23" s="124" t="n">
        <x:f>$B$9*A23</x:f>
        <x:v>32000</x:v>
      </x:c>
      <x:c r="I23" s="124" t="n">
        <x:f>$B$8*A23</x:f>
        <x:v>38000</x:v>
      </x:c>
      <x:c r="J23" s="125" t="n">
        <x:f>IF($B$15=0,0,(D23-$B$15)/$B$15)</x:f>
        <x:v>1.2633333333333334</x:v>
      </x:c>
      <x:c r="K23" s="104" t="str">
        <x:f>IF(D23&gt;0,"AWS avantageux","À optimiser")</x:f>
        <x:v>AWS avantageux</x:v>
      </x:c>
    </x:row>
    <x:row r="24">
      <x:c r="A24" s="123" t="n">
        <x:v>3</x:v>
      </x:c>
      <x:c r="B24" s="124" t="n">
        <x:f>$B$6*$B$7+($B$8+$B$9+$B$10+$B$11)*A24</x:f>
        <x:v>606000</x:v>
      </x:c>
      <x:c r="C24" s="124" t="n">
        <x:f>$B$15+((($B$12*12)*(1-$B$16/100))+$B$13+$B$14)*A24</x:f>
        <x:v>462300</x:v>
      </x:c>
      <x:c r="D24" s="124" t="n">
        <x:f>B24-C24</x:f>
        <x:v>143700</x:v>
      </x:c>
      <x:c r="E24" s="124" t="n">
        <x:f>($B$12*12)*(1-$B$16/100)</x:f>
        <x:v>107100</x:v>
      </x:c>
      <x:c r="F24" s="124" t="n">
        <x:f>$B$11*A24</x:f>
        <x:v>285000</x:v>
      </x:c>
      <x:c r="G24" s="124" t="n">
        <x:f>$B$10*A24</x:f>
        <x:v>36000</x:v>
      </x:c>
      <x:c r="H24" s="124" t="n">
        <x:f>$B$9*A24</x:f>
        <x:v>48000</x:v>
      </x:c>
      <x:c r="I24" s="124" t="n">
        <x:f>$B$8*A24</x:f>
        <x:v>57000</x:v>
      </x:c>
      <x:c r="J24" s="125" t="n">
        <x:f>IF($B$15=0,0,(D24-$B$15)/$B$15)</x:f>
        <x:v>1.395</x:v>
      </x:c>
      <x:c r="K24" s="104" t="str">
        <x:f>IF(D24&gt;0,"AWS avantageux","À optimiser")</x:f>
        <x:v>AWS avantageux</x:v>
      </x:c>
    </x:row>
    <x:row r="25">
      <x:c r="A25" s="123" t="n">
        <x:v>4</x:v>
      </x:c>
      <x:c r="B25" s="124" t="n">
        <x:f>$B$6*$B$7+($B$8+$B$9+$B$10+$B$11)*A25</x:f>
        <x:v>748000</x:v>
      </x:c>
      <x:c r="C25" s="124" t="n">
        <x:f>$B$15+((($B$12*12)*(1-$B$16/100))+$B$13+$B$14)*A25</x:f>
        <x:v>596400</x:v>
      </x:c>
      <x:c r="D25" s="124" t="n">
        <x:f>B25-C25</x:f>
        <x:v>151600</x:v>
      </x:c>
      <x:c r="E25" s="124" t="n">
        <x:f>($B$12*12)*(1-$B$16/100)</x:f>
        <x:v>107100</x:v>
      </x:c>
      <x:c r="F25" s="124" t="n">
        <x:f>$B$11*A25</x:f>
        <x:v>380000</x:v>
      </x:c>
      <x:c r="G25" s="124" t="n">
        <x:f>$B$10*A25</x:f>
        <x:v>48000</x:v>
      </x:c>
      <x:c r="H25" s="124" t="n">
        <x:f>$B$9*A25</x:f>
        <x:v>64000</x:v>
      </x:c>
      <x:c r="I25" s="124" t="n">
        <x:f>$B$8*A25</x:f>
        <x:v>76000</x:v>
      </x:c>
      <x:c r="J25" s="125" t="n">
        <x:f>IF($B$15=0,0,(D25-$B$15)/$B$15)</x:f>
        <x:v>1.5266666666666666</x:v>
      </x:c>
      <x:c r="K25" s="104" t="str">
        <x:f>IF(D25&gt;0,"AWS avantageux","À optimiser")</x:f>
        <x:v>AWS avantageux</x:v>
      </x:c>
    </x:row>
    <x:row r="26">
      <x:c r="A26" s="123" t="n">
        <x:v>5</x:v>
      </x:c>
      <x:c r="B26" s="124" t="n">
        <x:f>$B$6*$B$7+($B$8+$B$9+$B$10+$B$11)*A26</x:f>
        <x:v>890000</x:v>
      </x:c>
      <x:c r="C26" s="124" t="n">
        <x:f>$B$15+((($B$12*12)*(1-$B$16/100))+$B$13+$B$14)*A26</x:f>
        <x:v>730500</x:v>
      </x:c>
      <x:c r="D26" s="124" t="n">
        <x:f>B26-C26</x:f>
        <x:v>159500</x:v>
      </x:c>
      <x:c r="E26" s="124" t="n">
        <x:f>($B$12*12)*(1-$B$16/100)</x:f>
        <x:v>107100</x:v>
      </x:c>
      <x:c r="F26" s="124" t="n">
        <x:f>$B$11*A26</x:f>
        <x:v>475000</x:v>
      </x:c>
      <x:c r="G26" s="124" t="n">
        <x:f>$B$10*A26</x:f>
        <x:v>60000</x:v>
      </x:c>
      <x:c r="H26" s="124" t="n">
        <x:f>$B$9*A26</x:f>
        <x:v>80000</x:v>
      </x:c>
      <x:c r="I26" s="124" t="n">
        <x:f>$B$8*A26</x:f>
        <x:v>95000</x:v>
      </x:c>
      <x:c r="J26" s="125" t="n">
        <x:f>IF($B$15=0,0,(D26-$B$15)/$B$15)</x:f>
        <x:v>1.6583333333333334</x:v>
      </x:c>
      <x:c r="K26" s="104" t="str">
        <x:f>IF(D26&gt;0,"AWS avantageux","À optimiser")</x:f>
        <x:v>AWS avantageux</x:v>
      </x:c>
    </x:row>
    <x:row r="27">
      <x:c r="A27" s="123" t="n">
        <x:v>6</x:v>
      </x:c>
      <x:c r="B27" s="124" t="n">
        <x:f>$B$6*$B$7+($B$8+$B$9+$B$10+$B$11)*A27</x:f>
        <x:v>1032000</x:v>
      </x:c>
      <x:c r="C27" s="124" t="n">
        <x:f>$B$15+((($B$12*12)*(1-$B$16/100))+$B$13+$B$14)*A27</x:f>
        <x:v>864600</x:v>
      </x:c>
      <x:c r="D27" s="124" t="n">
        <x:f>B27-C27</x:f>
        <x:v>167400</x:v>
      </x:c>
      <x:c r="E27" s="124" t="n">
        <x:f>($B$12*12)*(1-$B$16/100)</x:f>
        <x:v>107100</x:v>
      </x:c>
      <x:c r="F27" s="124" t="n">
        <x:f>$B$11*A27</x:f>
        <x:v>570000</x:v>
      </x:c>
      <x:c r="G27" s="124" t="n">
        <x:f>$B$10*A27</x:f>
        <x:v>72000</x:v>
      </x:c>
      <x:c r="H27" s="124" t="n">
        <x:f>$B$9*A27</x:f>
        <x:v>96000</x:v>
      </x:c>
      <x:c r="I27" s="124" t="n">
        <x:f>$B$8*A27</x:f>
        <x:v>114000</x:v>
      </x:c>
      <x:c r="J27" s="125" t="n">
        <x:f>IF($B$15=0,0,(D27-$B$15)/$B$15)</x:f>
        <x:v>1.79</x:v>
      </x:c>
      <x:c r="K27" s="104" t="str">
        <x:f>IF(D27&gt;0,"AWS avantageux","À optimiser")</x:f>
        <x:v>AWS avantageux</x:v>
      </x:c>
    </x:row>
    <x:row r="28">
      <x:c r="A28" s="123" t="n">
        <x:v>7</x:v>
      </x:c>
      <x:c r="B28" s="124" t="n">
        <x:f>$B$6*$B$7+($B$8+$B$9+$B$10+$B$11)*A28</x:f>
        <x:v>1174000</x:v>
      </x:c>
      <x:c r="C28" s="124" t="n">
        <x:f>$B$15+((($B$12*12)*(1-$B$16/100))+$B$13+$B$14)*A28</x:f>
        <x:v>998700</x:v>
      </x:c>
      <x:c r="D28" s="124" t="n">
        <x:f>B28-C28</x:f>
        <x:v>175300</x:v>
      </x:c>
      <x:c r="E28" s="124" t="n">
        <x:f>($B$12*12)*(1-$B$16/100)</x:f>
        <x:v>107100</x:v>
      </x:c>
      <x:c r="F28" s="124" t="n">
        <x:f>$B$11*A28</x:f>
        <x:v>665000</x:v>
      </x:c>
      <x:c r="G28" s="124" t="n">
        <x:f>$B$10*A28</x:f>
        <x:v>84000</x:v>
      </x:c>
      <x:c r="H28" s="124" t="n">
        <x:f>$B$9*A28</x:f>
        <x:v>112000</x:v>
      </x:c>
      <x:c r="I28" s="124" t="n">
        <x:f>$B$8*A28</x:f>
        <x:v>133000</x:v>
      </x:c>
      <x:c r="J28" s="125" t="n">
        <x:f>IF($B$15=0,0,(D28-$B$15)/$B$15)</x:f>
        <x:v>1.9216666666666666</x:v>
      </x:c>
      <x:c r="K28" s="104" t="str">
        <x:f>IF(D28&gt;0,"AWS avantageux","À optimiser")</x:f>
        <x:v>AWS avantageux</x:v>
      </x:c>
    </x:row>
    <x:row r="31" ht="24" customHeight="1">
      <x:c r="A31" s="29" t="str">
        <x:v>Leviers FinOps à tester dans le modèle</x:v>
      </x:c>
      <x:c r="B31" s="29"/>
      <x:c r="C31" s="29"/>
      <x:c r="D31" s="29"/>
      <x:c r="E31" s="29"/>
      <x:c r="G31" s="29" t="str">
        <x:v>Notes d’utilisation</x:v>
      </x:c>
      <x:c r="H31" s="29"/>
      <x:c r="I31" s="29"/>
      <x:c r="J31" s="29"/>
      <x:c r="K31" s="29"/>
    </x:row>
    <x:row r="32">
      <x:c r="A32" s="73" t="str">
        <x:v>Levier</x:v>
      </x:c>
      <x:c r="B32" s="73" t="str">
        <x:v>Impact attendu</x:v>
      </x:c>
      <x:c r="C32" s="73" t="str">
        <x:v>Action concrète</x:v>
      </x:c>
      <x:c r="D32" s="73" t="str">
        <x:v>Priorité</x:v>
      </x:c>
      <x:c r="E32" s="73" t="str">
        <x:v>Statut</x:v>
      </x:c>
      <x:c r="G32" s="104" t="str">
        <x:v>1</x:v>
      </x:c>
      <x:c r="H32" s="104" t="str">
        <x:v>Remplacez les cellules bleues de la colonne B par vos données.</x:v>
      </x:c>
      <x:c r="I32" s="104"/>
      <x:c r="J32" s="104"/>
      <x:c r="K32" s="104"/>
    </x:row>
    <x:row r="33">
      <x:c r="A33" s="104" t="str">
        <x:v>Rightsizing</x:v>
      </x:c>
      <x:c r="B33" s="104" t="str">
        <x:v>Réduction des instances surdimensionnées</x:v>
      </x:c>
      <x:c r="C33" s="104" t="str">
        <x:v>Analyser CPU/RAM réels</x:v>
      </x:c>
      <x:c r="D33" s="104" t="str">
        <x:v>Haute</x:v>
      </x:c>
      <x:c r="E33" s="104" t="str">
        <x:v>À faire</x:v>
      </x:c>
      <x:c r="G33" s="104" t="str">
        <x:v>2</x:v>
      </x:c>
      <x:c r="H33" s="104" t="str">
        <x:v>Le modèle compare le coût cumulé on‑premise et AWS sur plusieurs années.</x:v>
      </x:c>
      <x:c r="I33" s="104"/>
      <x:c r="J33" s="104"/>
      <x:c r="K33" s="104"/>
    </x:row>
    <x:row r="34">
      <x:c r="A34" s="104" t="str">
        <x:v>Savings Plans</x:v>
      </x:c>
      <x:c r="B34" s="104" t="str">
        <x:v>Baisse des coûts compute récurrents</x:v>
      </x:c>
      <x:c r="C34" s="104" t="str">
        <x:v>Engager les charges stables</x:v>
      </x:c>
      <x:c r="D34" s="104" t="str">
        <x:v>Haute</x:v>
      </x:c>
      <x:c r="E34" s="104" t="str">
        <x:v>À faire</x:v>
      </x:c>
      <x:c r="G34" s="104" t="str">
        <x:v>3</x:v>
      </x:c>
      <x:c r="H34" s="104" t="str">
        <x:v>Le ROI est calculé à partir des économies nettes et du coût de migration.</x:v>
      </x:c>
      <x:c r="I34" s="104"/>
      <x:c r="J34" s="104"/>
      <x:c r="K34" s="104"/>
    </x:row>
    <x:row r="35">
      <x:c r="A35" s="104" t="str">
        <x:v>Stockage S3 classes</x:v>
      </x:c>
      <x:c r="B35" s="104" t="str">
        <x:v>Réduction coût données froides</x:v>
      </x:c>
      <x:c r="C35" s="104" t="str">
        <x:v>Déplacer archives vers classes adaptées</x:v>
      </x:c>
      <x:c r="D35" s="104" t="str">
        <x:v>Moyenne</x:v>
      </x:c>
      <x:c r="E35" s="104" t="str">
        <x:v>En cours</x:v>
      </x:c>
      <x:c r="G35" s="104" t="str">
        <x:v>4</x:v>
      </x:c>
      <x:c r="H35" s="104" t="str">
        <x:v>Pour une étude réelle, rapprochez les estimations AWS de l’AWS Pricing Calculator.</x:v>
      </x:c>
      <x:c r="I35" s="104"/>
      <x:c r="J35" s="104"/>
      <x:c r="K35" s="104"/>
    </x:row>
    <x:row r="36">
      <x:c r="A36" s="104" t="str">
        <x:v>Arrêt hors horaires</x:v>
      </x:c>
      <x:c r="B36" s="104" t="str">
        <x:v>Réduction environnements dev/test</x:v>
      </x:c>
      <x:c r="C36" s="104" t="str">
        <x:v>Planifier arrêt automatique</x:v>
      </x:c>
      <x:c r="D36" s="104" t="str">
        <x:v>Haute</x:v>
      </x:c>
      <x:c r="E36" s="104" t="str">
        <x:v>À faire</x:v>
      </x:c>
      <x:c r="G36" s="104" t="str">
        <x:v>Source</x:v>
      </x:c>
      <x:c r="H36" s="104" t="str">
        <x:v>https://calculator.aws/</x:v>
      </x:c>
      <x:c r="I36" s="104"/>
      <x:c r="J36" s="104"/>
      <x:c r="K36" s="104"/>
    </x:row>
    <x:row r="37">
      <x:c r="A37" s="104" t="str">
        <x:v>Monitoring coûts</x:v>
      </x:c>
      <x:c r="B37" s="104" t="str">
        <x:v>Détection rapide des dérives</x:v>
      </x:c>
      <x:c r="C37" s="104" t="str">
        <x:v>Mettre alertes budget</x:v>
      </x:c>
      <x:c r="D37" s="104" t="str">
        <x:v>Moyenne</x:v>
      </x:c>
      <x:c r="E37" s="104" t="str">
        <x:v>À faire</x:v>
      </x:c>
    </x:row>
  </x:sheetData>
  <x:mergeCells>
    <x:mergeCell ref="A1:K1"/>
    <x:mergeCell ref="A2:K2"/>
    <x:mergeCell ref="F4:K4"/>
    <x:mergeCell ref="A20:K20"/>
    <x:mergeCell ref="A31:E31"/>
    <x:mergeCell ref="G31:K31"/>
  </x:mergeCells>
  <x:conditionalFormatting sqref="D22:D28">
    <x:cfRule type="cellIs" dxfId="0" priority="1" operator="greaterThan">
      <x:formula>0</x:formula>
    </x:cfRule>
    <x:cfRule type="cellIs" dxfId="1" priority="2" operator="lessThan">
      <x:formula>0</x:formula>
    </x:cfRule>
  </x:conditionalFormatting>
  <x:conditionalFormatting sqref="J22:J28">
    <x:cfRule type="dataBar" priority="3">
      <x:dataBar>
        <x:cfvo type="min"/>
        <x:cfvo type="max"/>
        <x:color rgb="FF16A34A"/>
      </x:dataBar>
      <x:extLst>
        <x:ext xmlns:x14="http://schemas.microsoft.com/office/spreadsheetml/2009/9/main" uri="{B025F937-C7B1-47D3-B67F-A62EFF666E3E}">
          <x14:id>{CC0835A5-EF28-0C9D-1D4F-BA7B5912C059}</x14:id>
        </x:ext>
      </x:extLst>
    </x:cfRule>
  </x:conditionalFormatting>
  <x:conditionalFormatting sqref="K22:K28">
    <x:cfRule type="expression" dxfId="2" priority="4">
      <x:formula>$D22&gt;0</x:formula>
    </x:cfRule>
    <x:cfRule type="expression" dxfId="3" priority="5">
      <x:formula>$D22&lt;=0</x:formula>
    </x:cfRule>
  </x:conditionalFormatting>
  <x:dataValidations count="2">
    <x:dataValidation type="list" sqref="D33:D37">
      <x:formula1>"Haute,Moyenne,Basse"</x:formula1>
    </x:dataValidation>
    <x:dataValidation type="list" sqref="E33:E37">
      <x:formula1>"À faire,En cours,Terminé"</x:formula1>
    </x:dataValidation>
  </x:dataValidations>
  <x:pageMargins left="0.7" right="0.7" top="0.75" bottom="0.75" header="0.3" footer="0.3"/>
  <x:drawing xmlns:r="http://schemas.openxmlformats.org/officeDocument/2006/relationships" r:id="R80b8dafae7214955"/>
  <x:tableParts count="3">
    <x:tablePart xmlns:r="http://schemas.openxmlformats.org/officeDocument/2006/relationships" r:id="Rdf115c7f1f404412"/>
    <x:tablePart xmlns:r="http://schemas.openxmlformats.org/officeDocument/2006/relationships" r:id="Rf7de3ca0808d457f"/>
    <x:tablePart xmlns:r="http://schemas.openxmlformats.org/officeDocument/2006/relationships" r:id="Rf4947f151f0f4729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CC0835A5-EF28-0C9D-1D4F-BA7B5912C059}">
            <x14:dataBar gradient="1">
              <x14:cfvo type="min"/>
              <x14:cfvo type="max"/>
              <x14:fillColor rgb="FF16A34A"/>
            </x14:dataBar>
          </x14:cfRule>
          <xm:sqref>J22:J28</xm:sqref>
        </x14:conditionalFormatting>
      </x14:conditionalFormattings>
    </x:ext>
  </x:extLst>
</x:worksheet>
</file>