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773b137fb6452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gile Dashboard" sheetId="1" r:id="R86a9cae5aa074f59"/>
    <x:sheet xmlns:r="http://schemas.openxmlformats.org/officeDocument/2006/relationships" name="Product Roadmap" sheetId="2" r:id="R48baa0474a9a4acd"/>
    <x:sheet xmlns:r="http://schemas.openxmlformats.org/officeDocument/2006/relationships" name="Product Backlog" sheetId="3" r:id="Raed158a5d7c7490d"/>
    <x:sheet xmlns:r="http://schemas.openxmlformats.org/officeDocument/2006/relationships" name="Sprint Planner" sheetId="4" r:id="Rf7912af844b74683"/>
    <x:sheet xmlns:r="http://schemas.openxmlformats.org/officeDocument/2006/relationships" name="Velocity" sheetId="5" r:id="R2b55ee26e7bb4d1e"/>
    <x:sheet xmlns:r="http://schemas.openxmlformats.org/officeDocument/2006/relationships" name="Risques" sheetId="6" r:id="R4b41370bfb9c43a0"/>
    <x:sheet xmlns:r="http://schemas.openxmlformats.org/officeDocument/2006/relationships" name="Listes" sheetId="7" r:id="R91dba2e6b89b4c9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#,##0 &quot;€&quot;"/>
    <x:numFmt numFmtId="202" formatCode="0%"/>
    <x:numFmt numFmtId="203" formatCode=";;;"/>
    <x:numFmt numFmtId="204" formatCode="0.0"/>
    <x:numFmt numFmtId="205" formatCode="0"/>
  </x:numFmts>
  <x:fonts count="14">
    <x:font>
      <x:sz val="11"/>
      <x:name val="Carlito"/>
    </x:font>
    <x:font>
      <x:b/>
      <x:sz val="11"/>
      <x:color rgb="FFFFFFFF"/>
      <x:name val="Carlito"/>
    </x:font>
    <x:font>
      <x:b/>
      <x:sz val="21"/>
      <x:color rgb="FFFFFFFF"/>
      <x:name val="Carlito"/>
    </x:font>
    <x:font>
      <x:i/>
      <x:sz val="10"/>
      <x:color rgb="FF132A44"/>
      <x:name val="Carlito"/>
    </x:font>
    <x:font>
      <x:b/>
      <x:sz val="11"/>
      <x:color rgb="FF26354D"/>
      <x:name val="Carlito"/>
    </x:font>
    <x:font>
      <x:sz val="10"/>
      <x:color rgb="FF26354D"/>
      <x:name val="Carlito"/>
    </x:font>
    <x:font>
      <x:b/>
      <x:sz val="20"/>
      <x:color rgb="FFFFFFFF"/>
      <x:name val="Carlito"/>
    </x:font>
    <x:font>
      <x:sz val="11"/>
      <x:color rgb="FF26354D"/>
      <x:name val="Carlito"/>
    </x:font>
    <x:font>
      <x:b/>
      <x:sz val="23"/>
      <x:color rgb="FFFFFFFF"/>
      <x:name val="Carlito"/>
    </x:font>
    <x:font>
      <x:i/>
      <x:sz val="11"/>
      <x:color rgb="FF132A44"/>
      <x:name val="Carlito"/>
    </x:font>
    <x:font>
      <x:sz val="11"/>
      <x:color rgb="FFFFFFFF"/>
      <x:name val="Carlito"/>
    </x:font>
    <x:font>
      <x:b/>
      <x:sz val="22"/>
      <x:color rgb="FFFFFFFF"/>
      <x:name val="Carlito"/>
    </x:font>
    <x:font>
      <x:b/>
      <x:sz val="12"/>
      <x:color rgb="FFFFFFFF"/>
      <x:name val="Carlito"/>
    </x:font>
    <x:font>
      <x:sz val="9"/>
      <x:color rgb="FF26354D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132A44"/>
      </x:patternFill>
    </x:fill>
    <x:fill>
      <x:patternFill patternType="solid">
        <x:fgColor rgb="FFEAF0FA"/>
      </x:patternFill>
    </x:fill>
    <x:fill>
      <x:patternFill patternType="solid">
        <x:fgColor rgb="FF2F6BFF"/>
      </x:patternFill>
    </x:fill>
    <x:fill>
      <x:patternFill patternType="solid">
        <x:fgColor rgb="FFFFFFFF"/>
      </x:patternFill>
    </x:fill>
    <x:fill>
      <x:patternFill patternType="solid">
        <x:fgColor rgb="FF2B4C73"/>
      </x:patternFill>
    </x:fill>
    <x:fill>
      <x:patternFill patternType="solid">
        <x:fgColor rgb="FF1FA774"/>
      </x:patternFill>
    </x:fill>
    <x:fill>
      <x:patternFill patternType="solid">
        <x:fgColor rgb="FFF39C3D"/>
      </x:patternFill>
    </x:fill>
    <x:fill>
      <x:patternFill patternType="solid">
        <x:fgColor rgb="FF7A5AF8"/>
      </x:patternFill>
    </x:fill>
    <x:fill>
      <x:patternFill patternType="solid">
        <x:fgColor rgb="FFE45B64"/>
      </x:patternFill>
    </x:fill>
  </x:fills>
  <x:borders count="2">
    <x:border/>
    <x:border/>
  </x:borders>
  <x:cellStyleXfs count="1">
    <x:xf numFmtId="0" fontId="0" fillId="0" borderId="0"/>
  </x:cellStyleXfs>
  <x:cellXfs count="16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vertical="center" wrapText="1"/>
    </x:xf>
    <x:xf numFmtId="200" fontId="4" fillId="5" borderId="0" xfId="0" applyNumberFormat="1" applyFont="1" applyFill="1" applyBorder="1" applyAlignment="1">
      <x:alignment vertical="center" wrapText="1"/>
    </x:xf>
    <x:xf numFmtId="200" fontId="4" fillId="5" borderId="1" xfId="0" applyNumberFormat="1" applyFont="1" applyFill="1" applyBorder="1" applyAlignment="1">
      <x:alignment vertical="center" wrapText="1"/>
    </x:xf>
    <x:xf numFmtId="201" fontId="4" fillId="5" borderId="0" xfId="0" applyNumberFormat="1" applyFont="1" applyFill="1" applyBorder="1" applyAlignment="1">
      <x:alignment vertical="center" wrapText="1"/>
    </x:xf>
    <x:xf numFmtId="201" fontId="4" fillId="5" borderId="1" xfId="0" applyNumberFormat="1" applyFont="1" applyFill="1" applyBorder="1" applyAlignment="1">
      <x:alignment vertical="center"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wrapText="1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horizontal="center"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 applyAlignment="1">
      <x:alignment vertical="center"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vertical="center" wrapText="1"/>
    </x:xf>
    <x:xf numFmtId="200" fontId="5" fillId="0" borderId="0" xfId="0" applyNumberFormat="1" applyFont="1" applyFill="1" applyBorder="1" applyAlignment="1">
      <x:alignment vertical="center" wrapText="1"/>
    </x:xf>
    <x:xf numFmtId="200" fontId="5" fillId="0" borderId="1" xfId="0" applyNumberFormat="1" applyFont="1" applyFill="1" applyBorder="1" applyAlignment="1">
      <x:alignment vertical="center" wrapText="1"/>
    </x:xf>
    <x:xf numFmtId="202" fontId="5" fillId="0" borderId="0" xfId="0" applyNumberFormat="1" applyFont="1" applyFill="1" applyBorder="1" applyAlignment="1">
      <x:alignment vertical="center" wrapText="1"/>
    </x:xf>
    <x:xf numFmtId="202" fontId="5" fillId="0" borderId="1" xfId="0" applyNumberFormat="1" applyFont="1" applyFill="1" applyBorder="1" applyAlignment="1">
      <x:alignment vertical="center" wrapText="1"/>
    </x:xf>
    <x:xf numFmtId="0" fontId="1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204" fontId="5" fillId="0" borderId="0" xfId="0" applyNumberFormat="1" applyFont="1" applyFill="1" applyBorder="1" applyAlignment="1">
      <x:alignment vertical="center" wrapText="1"/>
    </x:xf>
    <x:xf numFmtId="204" fontId="5" fillId="0" borderId="1" xfId="0" applyNumberFormat="1" applyFont="1" applyFill="1" applyBorder="1" applyAlignment="1">
      <x:alignment vertical="center" wrapText="1"/>
    </x:xf>
    <x:xf numFmtId="0" fontId="7" fillId="0" borderId="0" xfId="0" applyNumberFormat="1" applyFont="1" applyFill="1" applyBorder="1"/>
    <x:xf numFmtId="0" fontId="7" fillId="0" borderId="1" xfId="0" applyNumberFormat="1" applyFont="1" applyFill="1" applyBorder="1"/>
    <x:xf numFmtId="202" fontId="7" fillId="0" borderId="0" xfId="0" applyNumberFormat="1" applyFont="1" applyFill="1" applyBorder="1"/>
    <x:xf numFmtId="202" fontId="7" fillId="0" borderId="1" xfId="0" applyNumberFormat="1" applyFont="1" applyFill="1" applyBorder="1"/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 vertical="center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 vertical="center"/>
    </x:xf>
    <x:xf numFmtId="0" fontId="9" fillId="3" borderId="0" xfId="0" applyNumberFormat="1" applyFont="1" applyFill="1" applyBorder="1"/>
    <x:xf numFmtId="0" fontId="9" fillId="3" borderId="0" xfId="0" applyNumberFormat="1" applyFont="1" applyFill="1" applyBorder="1" applyAlignment="1">
      <x:alignment horizontal="center"/>
    </x:xf>
    <x:xf numFmtId="0" fontId="9" fillId="3" borderId="1" xfId="0" applyNumberFormat="1" applyFont="1" applyFill="1" applyBorder="1"/>
    <x:xf numFmtId="0" fontId="9" fillId="3" borderId="1" xfId="0" applyNumberFormat="1" applyFont="1" applyFill="1" applyBorder="1" applyAlignment="1">
      <x:alignment horizontal="center"/>
    </x:xf>
    <x:xf numFmtId="0" fontId="10" fillId="4" borderId="0" xfId="0" applyNumberFormat="1" applyFont="1" applyFill="1" applyBorder="1"/>
    <x:xf numFmtId="0" fontId="10" fillId="4" borderId="0" xfId="0" applyNumberFormat="1" applyFont="1" applyFill="1" applyBorder="1" applyAlignment="1">
      <x:alignment horizontal="center"/>
    </x:xf>
    <x:xf numFmtId="0" fontId="10" fillId="4" borderId="0" xfId="0" applyNumberFormat="1" applyFont="1" applyFill="1" applyBorder="1" applyAlignment="1">
      <x:alignment horizontal="center" vertical="center"/>
    </x:xf>
    <x:xf numFmtId="0" fontId="10" fillId="4" borderId="1" xfId="0" applyNumberFormat="1" applyFont="1" applyFill="1" applyBorder="1"/>
    <x:xf numFmtId="0" fontId="10" fillId="4" borderId="1" xfId="0" applyNumberFormat="1" applyFont="1" applyFill="1" applyBorder="1" applyAlignment="1">
      <x:alignment horizontal="center"/>
    </x:xf>
    <x:xf numFmtId="0" fontId="10" fillId="4" borderId="1" xfId="0" applyNumberFormat="1" applyFont="1" applyFill="1" applyBorder="1" applyAlignment="1">
      <x:alignment horizontal="center" vertical="center"/>
    </x:xf>
    <x:xf numFmtId="0" fontId="11" fillId="4" borderId="0" xfId="0" applyNumberFormat="1" applyFont="1" applyFill="1" applyBorder="1" applyAlignment="1">
      <x:alignment horizontal="center" vertical="center"/>
    </x:xf>
    <x:xf numFmtId="0" fontId="11" fillId="4" borderId="1" xfId="0" applyNumberFormat="1" applyFont="1" applyFill="1" applyBorder="1" applyAlignment="1">
      <x:alignment horizontal="center" vertical="center"/>
    </x:xf>
    <x:xf numFmtId="202" fontId="11" fillId="4" borderId="0" xfId="0" applyNumberFormat="1" applyFont="1" applyFill="1" applyBorder="1" applyAlignment="1">
      <x:alignment horizontal="center" vertical="center"/>
    </x:xf>
    <x:xf numFmtId="202" fontId="11" fillId="4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10" fillId="7" borderId="0" xfId="0" applyNumberFormat="1" applyFont="1" applyFill="1" applyBorder="1"/>
    <x:xf numFmtId="0" fontId="10" fillId="7" borderId="0" xfId="0" applyNumberFormat="1" applyFont="1" applyFill="1" applyBorder="1" applyAlignment="1">
      <x:alignment horizontal="center"/>
    </x:xf>
    <x:xf numFmtId="0" fontId="10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10" fillId="7" borderId="1" xfId="0" applyNumberFormat="1" applyFont="1" applyFill="1" applyBorder="1"/>
    <x:xf numFmtId="0" fontId="10" fillId="7" borderId="1" xfId="0" applyNumberFormat="1" applyFont="1" applyFill="1" applyBorder="1" applyAlignment="1">
      <x:alignment horizontal="center"/>
    </x:xf>
    <x:xf numFmtId="0" fontId="10" fillId="7" borderId="1" xfId="0" applyNumberFormat="1" applyFont="1" applyFill="1" applyBorder="1" applyAlignment="1">
      <x:alignment horizontal="center" vertical="center"/>
    </x:xf>
    <x:xf numFmtId="0" fontId="11" fillId="7" borderId="0" xfId="0" applyNumberFormat="1" applyFont="1" applyFill="1" applyBorder="1" applyAlignment="1">
      <x:alignment horizontal="center" vertical="center"/>
    </x:xf>
    <x:xf numFmtId="0" fontId="11" fillId="7" borderId="1" xfId="0" applyNumberFormat="1" applyFont="1" applyFill="1" applyBorder="1" applyAlignment="1">
      <x:alignment horizontal="center" vertical="center"/>
    </x:xf>
    <x:xf numFmtId="205" fontId="11" fillId="7" borderId="0" xfId="0" applyNumberFormat="1" applyFont="1" applyFill="1" applyBorder="1" applyAlignment="1">
      <x:alignment horizontal="center" vertical="center"/>
    </x:xf>
    <x:xf numFmtId="205" fontId="11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10" fillId="8" borderId="0" xfId="0" applyNumberFormat="1" applyFont="1" applyFill="1" applyBorder="1"/>
    <x:xf numFmtId="0" fontId="10" fillId="8" borderId="0" xfId="0" applyNumberFormat="1" applyFont="1" applyFill="1" applyBorder="1" applyAlignment="1">
      <x:alignment horizontal="center"/>
    </x:xf>
    <x:xf numFmtId="0" fontId="10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10" fillId="8" borderId="1" xfId="0" applyNumberFormat="1" applyFont="1" applyFill="1" applyBorder="1"/>
    <x:xf numFmtId="0" fontId="10" fillId="8" borderId="1" xfId="0" applyNumberFormat="1" applyFont="1" applyFill="1" applyBorder="1" applyAlignment="1">
      <x:alignment horizontal="center"/>
    </x:xf>
    <x:xf numFmtId="0" fontId="10" fillId="8" borderId="1" xfId="0" applyNumberFormat="1" applyFont="1" applyFill="1" applyBorder="1" applyAlignment="1">
      <x:alignment horizontal="center" vertical="center"/>
    </x:xf>
    <x:xf numFmtId="0" fontId="11" fillId="8" borderId="0" xfId="0" applyNumberFormat="1" applyFont="1" applyFill="1" applyBorder="1" applyAlignment="1">
      <x:alignment horizontal="center" vertical="center"/>
    </x:xf>
    <x:xf numFmtId="0" fontId="11" fillId="8" borderId="1" xfId="0" applyNumberFormat="1" applyFont="1" applyFill="1" applyBorder="1" applyAlignment="1">
      <x:alignment horizontal="center" vertical="center"/>
    </x:xf>
    <x:xf numFmtId="205" fontId="11" fillId="8" borderId="0" xfId="0" applyNumberFormat="1" applyFont="1" applyFill="1" applyBorder="1" applyAlignment="1">
      <x:alignment horizontal="center" vertical="center"/>
    </x:xf>
    <x:xf numFmtId="205" fontId="11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10" fillId="9" borderId="0" xfId="0" applyNumberFormat="1" applyFont="1" applyFill="1" applyBorder="1"/>
    <x:xf numFmtId="0" fontId="10" fillId="9" borderId="0" xfId="0" applyNumberFormat="1" applyFont="1" applyFill="1" applyBorder="1" applyAlignment="1">
      <x:alignment horizontal="center"/>
    </x:xf>
    <x:xf numFmtId="0" fontId="10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10" fillId="9" borderId="1" xfId="0" applyNumberFormat="1" applyFont="1" applyFill="1" applyBorder="1"/>
    <x:xf numFmtId="0" fontId="10" fillId="9" borderId="1" xfId="0" applyNumberFormat="1" applyFont="1" applyFill="1" applyBorder="1" applyAlignment="1">
      <x:alignment horizontal="center"/>
    </x:xf>
    <x:xf numFmtId="0" fontId="10" fillId="9" borderId="1" xfId="0" applyNumberFormat="1" applyFont="1" applyFill="1" applyBorder="1" applyAlignment="1">
      <x:alignment horizontal="center" vertical="center"/>
    </x:xf>
    <x:xf numFmtId="0" fontId="11" fillId="9" borderId="0" xfId="0" applyNumberFormat="1" applyFont="1" applyFill="1" applyBorder="1" applyAlignment="1">
      <x:alignment horizontal="center" vertical="center"/>
    </x:xf>
    <x:xf numFmtId="0" fontId="11" fillId="9" borderId="1" xfId="0" applyNumberFormat="1" applyFont="1" applyFill="1" applyBorder="1" applyAlignment="1">
      <x:alignment horizontal="center" vertical="center"/>
    </x:xf>
    <x:xf numFmtId="205" fontId="11" fillId="9" borderId="0" xfId="0" applyNumberFormat="1" applyFont="1" applyFill="1" applyBorder="1" applyAlignment="1">
      <x:alignment horizontal="center" vertical="center"/>
    </x:xf>
    <x:xf numFmtId="205" fontId="11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10" fillId="10" borderId="0" xfId="0" applyNumberFormat="1" applyFont="1" applyFill="1" applyBorder="1"/>
    <x:xf numFmtId="0" fontId="10" fillId="10" borderId="0" xfId="0" applyNumberFormat="1" applyFont="1" applyFill="1" applyBorder="1" applyAlignment="1">
      <x:alignment horizontal="center"/>
    </x:xf>
    <x:xf numFmtId="0" fontId="10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10" fillId="10" borderId="1" xfId="0" applyNumberFormat="1" applyFont="1" applyFill="1" applyBorder="1"/>
    <x:xf numFmtId="0" fontId="10" fillId="10" borderId="1" xfId="0" applyNumberFormat="1" applyFont="1" applyFill="1" applyBorder="1" applyAlignment="1">
      <x:alignment horizontal="center"/>
    </x:xf>
    <x:xf numFmtId="0" fontId="10" fillId="10" borderId="1" xfId="0" applyNumberFormat="1" applyFont="1" applyFill="1" applyBorder="1" applyAlignment="1">
      <x:alignment horizontal="center" vertical="center"/>
    </x:xf>
    <x:xf numFmtId="0" fontId="11" fillId="10" borderId="0" xfId="0" applyNumberFormat="1" applyFont="1" applyFill="1" applyBorder="1" applyAlignment="1">
      <x:alignment horizontal="center" vertical="center"/>
    </x:xf>
    <x:xf numFmtId="0" fontId="11" fillId="10" borderId="1" xfId="0" applyNumberFormat="1" applyFont="1" applyFill="1" applyBorder="1" applyAlignment="1">
      <x:alignment horizontal="center" vertical="center"/>
    </x:xf>
    <x:xf numFmtId="205" fontId="11" fillId="10" borderId="0" xfId="0" applyNumberFormat="1" applyFont="1" applyFill="1" applyBorder="1" applyAlignment="1">
      <x:alignment horizontal="center" vertical="center"/>
    </x:xf>
    <x:xf numFmtId="205" fontId="11" fillId="10" borderId="1" xfId="0" applyNumberFormat="1" applyFont="1" applyFill="1" applyBorder="1" applyAlignment="1">
      <x:alignment horizontal="center" vertical="center"/>
    </x:xf>
    <x:xf numFmtId="0" fontId="12" fillId="2" borderId="0" xfId="0" applyNumberFormat="1" applyFont="1" applyFill="1" applyBorder="1"/>
    <x:xf numFmtId="0" fontId="12" fillId="2" borderId="0" xfId="0" applyNumberFormat="1" applyFont="1" applyFill="1" applyBorder="1" applyAlignment="1">
      <x:alignment horizontal="center"/>
    </x:xf>
    <x:xf numFmtId="0" fontId="12" fillId="2" borderId="1" xfId="0" applyNumberFormat="1" applyFont="1" applyFill="1" applyBorder="1"/>
    <x:xf numFmtId="0" fontId="12" fillId="2" borderId="1" xfId="0" applyNumberFormat="1" applyFont="1" applyFill="1" applyBorder="1" applyAlignment="1">
      <x:alignment horizontal="center"/>
    </x:xf>
    <x:xf numFmtId="0" fontId="13" fillId="0" borderId="0" xfId="0" applyNumberFormat="1" applyFont="1" applyFill="1" applyBorder="1"/>
    <x:xf numFmtId="0" fontId="13" fillId="0" borderId="0" xfId="0" applyNumberFormat="1" applyFont="1" applyFill="1" applyBorder="1" applyAlignment="1">
      <x:alignment wrapText="1"/>
    </x:xf>
    <x:xf numFmtId="0" fontId="13" fillId="0" borderId="0" xfId="0" applyNumberFormat="1" applyFont="1" applyFill="1" applyBorder="1" applyAlignment="1">
      <x:alignment vertical="center" wrapText="1"/>
    </x:xf>
    <x:xf numFmtId="0" fontId="13" fillId="0" borderId="1" xfId="0" applyNumberFormat="1" applyFont="1" applyFill="1" applyBorder="1"/>
    <x:xf numFmtId="0" fontId="13" fillId="0" borderId="1" xfId="0" applyNumberFormat="1" applyFont="1" applyFill="1" applyBorder="1" applyAlignment="1">
      <x:alignment wrapText="1"/>
    </x:xf>
    <x:xf numFmtId="0" fontId="13" fillId="0" borderId="1" xfId="0" applyNumberFormat="1" applyFont="1" applyFill="1" applyBorder="1" applyAlignment="1">
      <x:alignment vertical="center" wrapText="1"/>
    </x:xf>
    <x:xf numFmtId="202" fontId="13" fillId="0" borderId="0" xfId="0" applyNumberFormat="1" applyFont="1" applyFill="1" applyBorder="1" applyAlignment="1">
      <x:alignment vertical="center" wrapText="1"/>
    </x:xf>
    <x:xf numFmtId="202" fontId="13" fillId="0" borderId="1" xfId="0" applyNumberFormat="1" applyFont="1" applyFill="1" applyBorder="1" applyAlignment="1">
      <x:alignment vertical="center" wrapText="1"/>
    </x:xf>
    <x:xf numFmtId="200" fontId="13" fillId="0" borderId="0" xfId="0" applyNumberFormat="1" applyFont="1" applyFill="1" applyBorder="1" applyAlignment="1">
      <x:alignment vertical="center" wrapText="1"/>
    </x:xf>
    <x:xf numFmtId="200" fontId="13" fillId="0" borderId="1" xfId="0" applyNumberFormat="1" applyFont="1" applyFill="1" applyBorder="1" applyAlignment="1">
      <x:alignment vertical="center" wrapText="1"/>
    </x:xf>
    <x:xf numFmtId="203" fontId="13" fillId="0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24"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ill>
        <x:patternFill patternType="solid">
          <x:bgColor rgb="FF1FA774"/>
        </x:patternFill>
      </x:fill>
    </x:dxf>
    <x:dxf>
      <x:fill>
        <x:patternFill patternType="solid">
          <x:bgColor rgb="FF2F6BFF"/>
        </x:patternFill>
      </x:fill>
    </x:dxf>
    <x:dxf>
      <x:fill>
        <x:patternFill patternType="solid">
          <x:bgColor rgb="FFF39C3D"/>
        </x:patternFill>
      </x:fill>
    </x:dxf>
    <x:dxf>
      <x:fill>
        <x:patternFill patternType="solid">
          <x:bgColor rgb="FF7A5AF8"/>
        </x:patternFill>
      </x:fill>
    </x:dxf>
    <x:dxf>
      <x:fill>
        <x:patternFill patternType="solid">
          <x:bgColor rgb="FF13A8C7"/>
        </x:patternFill>
      </x:fill>
    </x:dxf>
    <x:dxf>
      <x:fill>
        <x:patternFill patternType="solid">
          <x:bgColor rgb="FFE45B6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ill>
        <x:patternFill patternType="solid">
          <x:bgColor rgb="FF1FA774"/>
        </x:patternFill>
      </x:fill>
    </x:dxf>
    <x:dxf>
      <x:fill>
        <x:patternFill patternType="solid">
          <x:bgColor rgb="FF2F6BFF"/>
        </x:patternFill>
      </x:fill>
    </x:dxf>
    <x:dxf>
      <x:fill>
        <x:patternFill patternType="solid">
          <x:bgColor rgb="FFF39C3D"/>
        </x:patternFill>
      </x:fill>
    </x:dxf>
    <x:dxf>
      <x:fill>
        <x:patternFill patternType="solid">
          <x:bgColor rgb="FF7A5AF8"/>
        </x:patternFill>
      </x:fill>
    </x:dxf>
    <x:dxf>
      <x:fill>
        <x:patternFill patternType="solid">
          <x:bgColor rgb="FF13A8C7"/>
        </x:patternFill>
      </x:fill>
    </x:dxf>
    <x:dxf>
      <x:fill>
        <x:patternFill patternType="solid">
          <x:bgColor rgb="FFE45B64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227a359eb07487c" /><Relationship Type="http://schemas.openxmlformats.org/officeDocument/2006/relationships/theme" Target="/xl/theme/theme1.xml" Id="Rb971531a71164c61" /><Relationship Type="http://schemas.openxmlformats.org/officeDocument/2006/relationships/sharedStrings" Target="/xl/sharedStrings.xml" Id="Re186160843a34cb1" /><Relationship Type="http://schemas.openxmlformats.org/officeDocument/2006/relationships/worksheet" Target="/xl/worksheets/sheet1.xml" Id="R86a9cae5aa074f59" /><Relationship Type="http://schemas.openxmlformats.org/officeDocument/2006/relationships/worksheet" Target="/xl/worksheets/sheet2.xml" Id="R48baa0474a9a4acd" /><Relationship Type="http://schemas.openxmlformats.org/officeDocument/2006/relationships/worksheet" Target="/xl/worksheets/sheet3.xml" Id="Raed158a5d7c7490d" /><Relationship Type="http://schemas.openxmlformats.org/officeDocument/2006/relationships/worksheet" Target="/xl/worksheets/sheet4.xml" Id="Rf7912af844b74683" /><Relationship Type="http://schemas.openxmlformats.org/officeDocument/2006/relationships/worksheet" Target="/xl/worksheets/sheet5.xml" Id="R2b55ee26e7bb4d1e" /><Relationship Type="http://schemas.openxmlformats.org/officeDocument/2006/relationships/worksheet" Target="/xl/worksheets/sheet6.xml" Id="R4b41370bfb9c43a0" /><Relationship Type="http://schemas.openxmlformats.org/officeDocument/2006/relationships/worksheet" Target="/xl/worksheets/sheet7.xml" Id="R91dba2e6b89b4c9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64ba636a023f4b34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f9f5aa72ea434d8f" /><Relationship Type="http://schemas.openxmlformats.org/officeDocument/2006/relationships/chart" Target="/xl/drawings/charts/chart3.xml" Id="Rc1250d454f2d4cc9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epics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'Agile Dashboard'!$P$3:$P$7</c:f>
              <c:strCache>
                <c:ptCount val="0"/>
              </c:strCache>
            </c:strRef>
          </c:cat>
          <c:val>
            <c:numRef>
              <c:f>'Agile Dashboard'!$Q$3:$Q$7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Vélocité par sprint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SP planifiés</c:v>
          </c:tx>
          <c:cat>
            <c:strRef>
              <c:f>'Velocity'!$A$5:$A$10</c:f>
              <c:strCache>
                <c:ptCount val="0"/>
              </c:strCache>
            </c:strRef>
          </c:cat>
          <c:val>
            <c:numRef>
              <c:f>'Velocity'!$B$5:$B$10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1"/>
          <c:order val="1"/>
          <c:tx>
            <c:v>SP terminés</c:v>
          </c:tx>
          <c:cat>
            <c:strRef>
              <c:f>'Velocity'!$A$5:$A$10</c:f>
              <c:strCache>
                <c:ptCount val="0"/>
              </c:strCache>
            </c:strRef>
          </c:cat>
          <c:val>
            <c:numRef>
              <c:f>'Velocity'!$C$5:$C$10</c:f>
              <c:numCache>
                <c:formatCode>General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Taux de livraison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SP planifiés</c:v>
          </c:tx>
          <c:cat>
            <c:strRef>
              <c:f>'Velocity'!$A$5:$A$10</c:f>
              <c:strCache>
                <c:ptCount val="0"/>
              </c:strCache>
            </c:strRef>
          </c:cat>
          <c:val>
            <c:numRef>
              <c:f>'Velocity'!$B$5:$B$10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SP terminés</c:v>
          </c:tx>
          <c:cat>
            <c:strRef>
              <c:f>'Velocity'!$A$5:$A$10</c:f>
              <c:strCache>
                <c:ptCount val="0"/>
              </c:strCache>
            </c:strRef>
          </c:cat>
          <c:val>
            <c:numRef>
              <c:f>'Velocity'!$C$5:$C$10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Capacité</c:v>
          </c:tx>
          <c:cat>
            <c:strRef>
              <c:f>'Velocity'!$A$5:$A$10</c:f>
              <c:strCache>
                <c:ptCount val="0"/>
              </c:strCache>
            </c:strRef>
          </c:cat>
          <c:val>
            <c:numRef>
              <c:f>'Velocity'!$D$5:$D$10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Taux de livraison</c:v>
          </c:tx>
          <c:cat>
            <c:strRef>
              <c:f>'Velocity'!$A$5:$A$10</c:f>
              <c:strCache>
                <c:ptCount val="0"/>
              </c:strCache>
            </c:strRef>
          </c:cat>
          <c:val>
            <c:numRef>
              <c:f>'Velocity'!$E$5:$E$10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9</xdr:row>
      <xdr:rowOff>0</xdr:rowOff>
    </xdr:from>
    <xdr:to>
      <xdr:col>14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4ba636a023f4b3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6</xdr:col>
      <xdr:colOff>0</xdr:colOff>
      <xdr:row>3</xdr:row>
      <xdr:rowOff>0</xdr:rowOff>
    </xdr:from>
    <xdr:to>
      <xdr:col>14</xdr:col>
      <xdr:colOff>0</xdr:colOff>
      <xdr:row>17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9f5aa72ea434d8f"/>
        </a:graphicData>
      </a:graphic>
    </xdr:graphicFrame>
    <xdr:clientData/>
  </xdr:twoCellAnchor>
  <xdr:twoCellAnchor>
    <xdr:from>
      <xdr:col>6</xdr:col>
      <xdr:colOff>0</xdr:colOff>
      <xdr:row>18</xdr:row>
      <xdr:rowOff>0</xdr:rowOff>
    </xdr:from>
    <xdr:to>
      <xdr:col>14</xdr:col>
      <xdr:colOff>0</xdr:colOff>
      <xdr:row>32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1250d454f2d4cc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8ad567a1dba4252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2.xml" Id="R09a892e53c0a4238" /></Relationships>
</file>

<file path=xl/worksheets/sheet1.xml><?xml version="1.0" encoding="utf-8"?>
<x:worksheet xmlns:x="http://schemas.openxmlformats.org/spreadsheetml/2006/main">
  <x:sheetFormatPr defaultRowHeight="15"/>
  <x:cols>
    <x:col min="1" max="1" width="29" hidden="0" customWidth="1"/>
    <x:col min="2" max="2" width="14" hidden="0" customWidth="1"/>
    <x:col min="3" max="3" width="13" hidden="0" customWidth="1"/>
    <x:col min="4" max="4" width="12" hidden="0" customWidth="1"/>
    <x:col min="5" max="5" width="12" hidden="0" customWidth="1"/>
    <x:col min="6" max="6" width="12" hidden="0" customWidth="1"/>
    <x:col min="7" max="7" width="8" hidden="0" customWidth="1"/>
    <x:col min="8" max="8" width="8" hidden="0" customWidth="1"/>
    <x:col min="9" max="9" width="8" hidden="0" customWidth="1"/>
    <x:col min="10" max="10" width="8" hidden="0" customWidth="1"/>
    <x:col min="11" max="11" width="8" hidden="0" customWidth="1"/>
    <x:col min="12" max="12" width="8" hidden="0" customWidth="1"/>
    <x:col min="13" max="13" width="8" hidden="0" customWidth="1"/>
    <x:col min="14" max="14" width="8" hidden="0" customWidth="1"/>
  </x:cols>
  <x:sheetData>
    <x:row r="1">
      <x:c r="A1" s="84" t="str">
        <x:v>AGILE ROADMAP EXECUTIVE DASHBOARD</x:v>
      </x:c>
      <x:c r="B1" s="84"/>
      <x:c r="C1" s="84"/>
      <x:c r="D1" s="84"/>
      <x:c r="E1" s="84"/>
      <x:c r="F1" s="84"/>
      <x:c r="G1" s="84"/>
      <x:c r="H1" s="84"/>
      <x:c r="I1" s="84"/>
      <x:c r="J1" s="84"/>
      <x:c r="K1" s="84"/>
      <x:c r="L1" s="84"/>
      <x:c r="M1" s="84"/>
      <x:c r="N1" s="84"/>
    </x:row>
    <x:row r="2">
      <x:c r="A2" s="84"/>
      <x:c r="B2" s="84"/>
      <x:c r="C2" s="84"/>
      <x:c r="D2" s="84"/>
      <x:c r="E2" s="84"/>
      <x:c r="F2" s="84"/>
      <x:c r="G2" s="84"/>
      <x:c r="H2" s="84"/>
      <x:c r="I2" s="84"/>
      <x:c r="J2" s="84"/>
      <x:c r="K2" s="84"/>
      <x:c r="L2" s="84"/>
      <x:c r="M2" s="84"/>
      <x:c r="N2" s="84"/>
      <x:c r="P2" t="str">
        <x:v>Statut</x:v>
      </x:c>
      <x:c r="Q2" t="str">
        <x:v>Nombre</x:v>
      </x:c>
    </x:row>
    <x:row r="3">
      <x:c r="A3" s="89" t="str">
        <x:v>Vision produit, releases, vélocité, backlog, risques et capacité dans une vue exécutive multicolore.</x:v>
      </x:c>
      <x:c r="B3" s="89"/>
      <x:c r="C3" s="89"/>
      <x:c r="D3" s="89"/>
      <x:c r="E3" s="89"/>
      <x:c r="F3" s="89"/>
      <x:c r="G3" s="89"/>
      <x:c r="H3" s="89"/>
      <x:c r="I3" s="89"/>
      <x:c r="J3" s="89"/>
      <x:c r="K3" s="89"/>
      <x:c r="L3" s="89"/>
      <x:c r="M3" s="89"/>
      <x:c r="N3" s="89"/>
      <x:c r="P3" t="str">
        <x:v>Backlog</x:v>
      </x:c>
      <x:c r="Q3" t="n">
        <x:f>COUNTIF('Product Roadmap'!$H$10:$H$100,P3)</x:f>
        <x:v>2</x:v>
      </x:c>
    </x:row>
    <x:row r="4">
      <x:c r="P4" t="str">
        <x:v>Ready</x:v>
      </x:c>
      <x:c r="Q4" t="n">
        <x:f>COUNTIF('Product Roadmap'!$H$10:$H$100,P4)</x:f>
        <x:v>2</x:v>
      </x:c>
    </x:row>
    <x:row r="5">
      <x:c r="A5" s="94" t="str">
        <x:v>PROGRESSION ROADMAP</x:v>
      </x:c>
      <x:c r="B5" s="94"/>
      <x:c r="C5" s="94"/>
      <x:c r="D5" s="105" t="str">
        <x:v>STORY POINTS TERMINÉS</x:v>
      </x:c>
      <x:c r="E5" s="105"/>
      <x:c r="F5" s="105"/>
      <x:c r="G5" s="117" t="str">
        <x:v>STORIES BLOQUÉES</x:v>
      </x:c>
      <x:c r="H5" s="117"/>
      <x:c r="I5" s="117"/>
      <x:c r="J5" s="129" t="str">
        <x:v>VÉLOCITÉ MOYENNE</x:v>
      </x:c>
      <x:c r="K5" s="129"/>
      <x:c r="L5" s="129"/>
      <x:c r="M5" s="141" t="str">
        <x:v>RISQUES CRITIQUES</x:v>
      </x:c>
      <x:c r="N5" s="141"/>
      <x:c r="P5" t="str">
        <x:v>In Progress</x:v>
      </x:c>
      <x:c r="Q5" t="n">
        <x:f>COUNTIF('Product Roadmap'!$H$10:$H$100,P5)</x:f>
        <x:v>3</x:v>
      </x:c>
    </x:row>
    <x:row r="6">
      <x:c r="A6" s="100" t="n">
        <x:f>IFERROR(AVERAGE('Product Roadmap'!$I$10:$I$100),0)</x:f>
        <x:v>0.48699999999999993</x:v>
      </x:c>
      <x:c r="B6" s="100"/>
      <x:c r="C6" s="100"/>
      <x:c r="D6" s="112" t="n">
        <x:f>SUMIFS('Product Backlog'!$L$5:$L$100,'Product Backlog'!$M$5:$M$100,"Done")</x:f>
        <x:v>29</x:v>
      </x:c>
      <x:c r="E6" s="112"/>
      <x:c r="F6" s="112"/>
      <x:c r="G6" s="124" t="n">
        <x:f>COUNTIF('Product Backlog'!$M$5:$M$100,"Blocked")</x:f>
        <x:v>0</x:v>
      </x:c>
      <x:c r="H6" s="124"/>
      <x:c r="I6" s="124"/>
      <x:c r="J6" s="136" t="n">
        <x:f>IFERROR(AVERAGE('Sprint Planner'!$G$5:$G$10),0)</x:f>
        <x:v>22.666666666666668</x:v>
      </x:c>
      <x:c r="K6" s="136"/>
      <x:c r="L6" s="136"/>
      <x:c r="M6" s="148" t="n">
        <x:f>COUNTIF('Risques'!$J$5:$J$100,"Critique")</x:f>
        <x:v>1</x:v>
      </x:c>
      <x:c r="N6" s="148"/>
      <x:c r="P6" t="str">
        <x:v>Review</x:v>
      </x:c>
      <x:c r="Q6" t="n">
        <x:f>COUNTIF('Product Roadmap'!$H$10:$H$100,P6)</x:f>
        <x:v>1</x:v>
      </x:c>
    </x:row>
    <x:row r="7">
      <x:c r="A7" s="100"/>
      <x:c r="B7" s="100"/>
      <x:c r="C7" s="100"/>
      <x:c r="D7" s="112"/>
      <x:c r="E7" s="112"/>
      <x:c r="F7" s="112"/>
      <x:c r="G7" s="124"/>
      <x:c r="H7" s="124"/>
      <x:c r="I7" s="124"/>
      <x:c r="J7" s="136"/>
      <x:c r="K7" s="136"/>
      <x:c r="L7" s="136"/>
      <x:c r="M7" s="148"/>
      <x:c r="N7" s="148"/>
      <x:c r="P7" t="str">
        <x:v>Done</x:v>
      </x:c>
      <x:c r="Q7" t="n">
        <x:f>COUNTIF('Product Roadmap'!$H$10:$H$100,P7)</x:f>
        <x:v>2</x:v>
      </x:c>
    </x:row>
    <x:row r="8">
      <x:c r="A8" s="100"/>
      <x:c r="B8" s="100"/>
      <x:c r="C8" s="100"/>
      <x:c r="D8" s="112"/>
      <x:c r="E8" s="112"/>
      <x:c r="F8" s="112"/>
      <x:c r="G8" s="124"/>
      <x:c r="H8" s="124"/>
      <x:c r="I8" s="124"/>
      <x:c r="J8" s="136"/>
      <x:c r="K8" s="136"/>
      <x:c r="L8" s="136"/>
      <x:c r="M8" s="148"/>
      <x:c r="N8" s="148"/>
    </x:row>
    <x:row r="10">
      <x:c r="A10" s="151" t="str">
        <x:v>SYNTHÈSE DES EPICS</x:v>
      </x:c>
      <x:c r="B10" s="151"/>
      <x:c r="C10" s="151"/>
      <x:c r="D10" s="151"/>
      <x:c r="E10" s="151"/>
      <x:c r="F10" s="151"/>
      <x:c r="G10" s="151"/>
      <x:c r="H10" s="151"/>
    </x:row>
    <x:row r="11" ht="36" customHeight="1">
      <x:c r="A11" s="43" t="str">
        <x:v>Epic / Initiative</x:v>
      </x:c>
      <x:c r="B11" s="43" t="str">
        <x:v>Équipe</x:v>
      </x:c>
      <x:c r="C11" s="43" t="str">
        <x:v>Release</x:v>
      </x:c>
      <x:c r="D11" s="43" t="str">
        <x:v>Statut</x:v>
      </x:c>
      <x:c r="E11" s="43" t="str">
        <x:v>Avancement</x:v>
      </x:c>
      <x:c r="F11" s="43" t="str">
        <x:v>Valeur</x:v>
      </x:c>
      <x:c r="G11" s="43" t="str">
        <x:v>Story Points</x:v>
      </x:c>
      <x:c r="H11" s="43" t="str">
        <x:v>Signal</x:v>
      </x:c>
    </x:row>
    <x:row r="12" ht="31" customHeight="1">
      <x:c r="A12" s="156" t="str">
        <x:f>'Product Roadmap'!C10</x:f>
        <x:v>Onboarding client simplifié</x:v>
      </x:c>
      <x:c r="B12" s="156" t="str">
        <x:f>'Product Roadmap'!D10</x:f>
        <x:v>Squad Alpha</x:v>
      </x:c>
      <x:c r="C12" s="156" t="str">
        <x:f>'Product Roadmap'!G10</x:f>
        <x:v>Release 1.0</x:v>
      </x:c>
      <x:c r="D12" s="156" t="str">
        <x:f>'Product Roadmap'!H10</x:f>
        <x:v>Done</x:v>
      </x:c>
      <x:c r="E12" s="160" t="n">
        <x:f>'Product Roadmap'!I10</x:f>
        <x:v>1</x:v>
      </x:c>
      <x:c r="F12" s="156" t="n">
        <x:f>'Product Roadmap'!J10</x:f>
        <x:v>9</x:v>
      </x:c>
      <x:c r="G12" s="156" t="n">
        <x:f>'Product Roadmap'!K10</x:f>
        <x:v>55</x:v>
      </x:c>
      <x:c r="H12" s="156" t="str">
        <x:f>IF(D12="Blocked","Blocage",IF(E12&gt;=0.8,"Proche livraison",IF(F12&gt;=9,"Stratégique","Suivi normal")))</x:f>
        <x:v>Proche livraison</x:v>
      </x:c>
    </x:row>
    <x:row r="13" ht="31" customHeight="1">
      <x:c r="A13" s="156" t="str">
        <x:f>'Product Roadmap'!C11</x:f>
        <x:v>Création de compte en moins de 3 minutes</x:v>
      </x:c>
      <x:c r="B13" s="156" t="str">
        <x:f>'Product Roadmap'!D11</x:f>
        <x:v>Squad Alpha</x:v>
      </x:c>
      <x:c r="C13" s="156" t="str">
        <x:f>'Product Roadmap'!G11</x:f>
        <x:v>Release 1.1</x:v>
      </x:c>
      <x:c r="D13" s="156" t="str">
        <x:f>'Product Roadmap'!H11</x:f>
        <x:v>Done</x:v>
      </x:c>
      <x:c r="E13" s="160" t="n">
        <x:f>'Product Roadmap'!I11</x:f>
        <x:v>1</x:v>
      </x:c>
      <x:c r="F13" s="156" t="n">
        <x:f>'Product Roadmap'!J11</x:f>
        <x:v>8</x:v>
      </x:c>
      <x:c r="G13" s="156" t="n">
        <x:f>'Product Roadmap'!K11</x:f>
        <x:v>34</x:v>
      </x:c>
      <x:c r="H13" s="156" t="str">
        <x:f>IF(D13="Blocked","Blocage",IF(E13&gt;=0.8,"Proche livraison",IF(F13&gt;=9,"Stratégique","Suivi normal")))</x:f>
        <x:v>Proche livraison</x:v>
      </x:c>
    </x:row>
    <x:row r="14" ht="31" customHeight="1">
      <x:c r="A14" s="156" t="str">
        <x:f>'Product Roadmap'!C12</x:f>
        <x:v>Espace client unifié</x:v>
      </x:c>
      <x:c r="B14" s="156" t="str">
        <x:f>'Product Roadmap'!D12</x:f>
        <x:v>Squad Beta</x:v>
      </x:c>
      <x:c r="C14" s="156" t="str">
        <x:f>'Product Roadmap'!G12</x:f>
        <x:v>Release 2.0</x:v>
      </x:c>
      <x:c r="D14" s="156" t="str">
        <x:f>'Product Roadmap'!H12</x:f>
        <x:v>In Progress</x:v>
      </x:c>
      <x:c r="E14" s="160" t="n">
        <x:f>'Product Roadmap'!I12</x:f>
        <x:v>0.72</x:v>
      </x:c>
      <x:c r="F14" s="156" t="n">
        <x:f>'Product Roadmap'!J12</x:f>
        <x:v>10</x:v>
      </x:c>
      <x:c r="G14" s="156" t="n">
        <x:f>'Product Roadmap'!K12</x:f>
        <x:v>89</x:v>
      </x:c>
      <x:c r="H14" s="156" t="str">
        <x:f>IF(D14="Blocked","Blocage",IF(E14&gt;=0.8,"Proche livraison",IF(F14&gt;=9,"Stratégique","Suivi normal")))</x:f>
        <x:v>Stratégique</x:v>
      </x:c>
    </x:row>
    <x:row r="15" ht="31" customHeight="1">
      <x:c r="A15" s="156" t="str">
        <x:f>'Product Roadmap'!C13</x:f>
        <x:v>Application mobile v2</x:v>
      </x:c>
      <x:c r="B15" s="156" t="str">
        <x:f>'Product Roadmap'!D13</x:f>
        <x:v>Squad Mobile</x:v>
      </x:c>
      <x:c r="C15" s="156" t="str">
        <x:f>'Product Roadmap'!G13</x:f>
        <x:v>Release 2.5</x:v>
      </x:c>
      <x:c r="D15" s="156" t="str">
        <x:f>'Product Roadmap'!H13</x:f>
        <x:v>In Progress</x:v>
      </x:c>
      <x:c r="E15" s="160" t="n">
        <x:f>'Product Roadmap'!I13</x:f>
        <x:v>0.46</x:v>
      </x:c>
      <x:c r="F15" s="156" t="n">
        <x:f>'Product Roadmap'!J13</x:f>
        <x:v>9</x:v>
      </x:c>
      <x:c r="G15" s="156" t="n">
        <x:f>'Product Roadmap'!K13</x:f>
        <x:v>110</x:v>
      </x:c>
      <x:c r="H15" s="156" t="str">
        <x:f>IF(D15="Blocked","Blocage",IF(E15&gt;=0.8,"Proche livraison",IF(F15&gt;=9,"Stratégique","Suivi normal")))</x:f>
        <x:v>Stratégique</x:v>
      </x:c>
    </x:row>
    <x:row r="16" ht="31" customHeight="1">
      <x:c r="A16" s="156" t="str">
        <x:f>'Product Roadmap'!C14</x:f>
        <x:v>Vue client 360</x:v>
      </x:c>
      <x:c r="B16" s="156" t="str">
        <x:f>'Product Roadmap'!D14</x:f>
        <x:v>Squad Data</x:v>
      </x:c>
      <x:c r="C16" s="156" t="str">
        <x:f>'Product Roadmap'!G14</x:f>
        <x:v>Release 3.0</x:v>
      </x:c>
      <x:c r="D16" s="156" t="str">
        <x:f>'Product Roadmap'!H14</x:f>
        <x:v>Ready</x:v>
      </x:c>
      <x:c r="E16" s="160" t="n">
        <x:f>'Product Roadmap'!I14</x:f>
        <x:v>0.18</x:v>
      </x:c>
      <x:c r="F16" s="156" t="n">
        <x:f>'Product Roadmap'!J14</x:f>
        <x:v>10</x:v>
      </x:c>
      <x:c r="G16" s="156" t="n">
        <x:f>'Product Roadmap'!K14</x:f>
        <x:v>95</x:v>
      </x:c>
      <x:c r="H16" s="156" t="str">
        <x:f>IF(D16="Blocked","Blocage",IF(E16&gt;=0.8,"Proche livraison",IF(F16&gt;=9,"Stratégique","Suivi normal")))</x:f>
        <x:v>Stratégique</x:v>
      </x:c>
    </x:row>
    <x:row r="17" ht="31" customHeight="1">
      <x:c r="A17" s="156" t="str">
        <x:f>'Product Roadmap'!C15</x:f>
        <x:v>Messagerie sécurisée</x:v>
      </x:c>
      <x:c r="B17" s="156" t="str">
        <x:f>'Product Roadmap'!D15</x:f>
        <x:v>Squad Beta</x:v>
      </x:c>
      <x:c r="C17" s="156" t="str">
        <x:f>'Product Roadmap'!G15</x:f>
        <x:v>Release 3.2</x:v>
      </x:c>
      <x:c r="D17" s="156" t="str">
        <x:f>'Product Roadmap'!H15</x:f>
        <x:v>Backlog</x:v>
      </x:c>
      <x:c r="E17" s="160" t="n">
        <x:f>'Product Roadmap'!I15</x:f>
        <x:v>0</x:v>
      </x:c>
      <x:c r="F17" s="156" t="n">
        <x:f>'Product Roadmap'!J15</x:f>
        <x:v>8</x:v>
      </x:c>
      <x:c r="G17" s="156" t="n">
        <x:f>'Product Roadmap'!K15</x:f>
        <x:v>65</x:v>
      </x:c>
      <x:c r="H17" s="156" t="str">
        <x:f>IF(D17="Blocked","Blocage",IF(E17&gt;=0.8,"Proche livraison",IF(F17&gt;=9,"Stratégique","Suivi normal")))</x:f>
        <x:v>Suivi normal</x:v>
      </x:c>
    </x:row>
    <x:row r="18" ht="31" customHeight="1">
      <x:c r="A18" s="156" t="str">
        <x:f>'Product Roadmap'!C16</x:f>
        <x:v>Assistant conversationnel</x:v>
      </x:c>
      <x:c r="B18" s="156" t="str">
        <x:f>'Product Roadmap'!D16</x:f>
        <x:v>Squad Gamma</x:v>
      </x:c>
      <x:c r="C18" s="156" t="str">
        <x:f>'Product Roadmap'!G16</x:f>
        <x:v>Release 4.0</x:v>
      </x:c>
      <x:c r="D18" s="156" t="str">
        <x:f>'Product Roadmap'!H16</x:f>
        <x:v>Backlog</x:v>
      </x:c>
      <x:c r="E18" s="160" t="n">
        <x:f>'Product Roadmap'!I16</x:f>
        <x:v>0</x:v>
      </x:c>
      <x:c r="F18" s="156" t="n">
        <x:f>'Product Roadmap'!J16</x:f>
        <x:v>9</x:v>
      </x:c>
      <x:c r="G18" s="156" t="n">
        <x:f>'Product Roadmap'!K16</x:f>
        <x:v>120</x:v>
      </x:c>
      <x:c r="H18" s="156" t="str">
        <x:f>IF(D18="Blocked","Blocage",IF(E18&gt;=0.8,"Proche livraison",IF(F18&gt;=9,"Stratégique","Suivi normal")))</x:f>
        <x:v>Stratégique</x:v>
      </x:c>
    </x:row>
    <x:row r="19" ht="31" customHeight="1">
      <x:c r="A19" s="156" t="str">
        <x:f>'Product Roadmap'!C17</x:f>
        <x:v>Paiement en un clic</x:v>
      </x:c>
      <x:c r="B19" s="156" t="str">
        <x:f>'Product Roadmap'!D17</x:f>
        <x:v>Squad Alpha</x:v>
      </x:c>
      <x:c r="C19" s="156" t="str">
        <x:f>'Product Roadmap'!G17</x:f>
        <x:v>Release 3.0</x:v>
      </x:c>
      <x:c r="D19" s="156" t="str">
        <x:f>'Product Roadmap'!H17</x:f>
        <x:v>Ready</x:v>
      </x:c>
      <x:c r="E19" s="160" t="n">
        <x:f>'Product Roadmap'!I17</x:f>
        <x:v>0.12</x:v>
      </x:c>
      <x:c r="F19" s="156" t="n">
        <x:f>'Product Roadmap'!J17</x:f>
        <x:v>9</x:v>
      </x:c>
      <x:c r="G19" s="156" t="n">
        <x:f>'Product Roadmap'!K17</x:f>
        <x:v>70</x:v>
      </x:c>
      <x:c r="H19" s="156" t="str">
        <x:f>IF(D19="Blocked","Blocage",IF(E19&gt;=0.8,"Proche livraison",IF(F19&gt;=9,"Stratégique","Suivi normal")))</x:f>
        <x:v>Stratégique</x:v>
      </x:c>
    </x:row>
    <x:row r="21" ht="2" customHeight="1">
      <x:c r="G21" t="n">
        <x:v>46204</x:v>
      </x:c>
      <x:c r="H21" t="n">
        <x:v>46235</x:v>
      </x:c>
      <x:c r="I21" t="n">
        <x:v>46266</x:v>
      </x:c>
      <x:c r="J21" t="n">
        <x:v>46296</x:v>
      </x:c>
      <x:c r="K21" t="n">
        <x:v>46327</x:v>
      </x:c>
      <x:c r="L21" t="n">
        <x:v>46357</x:v>
      </x:c>
      <x:c r="M21" t="n">
        <x:v>46388</x:v>
      </x:c>
      <x:c r="N21" t="n">
        <x:v>46419</x:v>
      </x:c>
    </x:row>
    <x:row r="22">
      <x:c r="A22" s="151" t="str">
        <x:v>ROADMAP PRODUIT — VUE MENSUELLE</x:v>
      </x:c>
      <x:c r="B22" s="151"/>
      <x:c r="C22" s="151"/>
      <x:c r="D22" s="151"/>
      <x:c r="E22" s="151"/>
      <x:c r="F22" s="151"/>
      <x:c r="G22" s="151"/>
      <x:c r="H22" s="151"/>
      <x:c r="I22" s="151"/>
      <x:c r="J22" s="151"/>
      <x:c r="K22" s="151"/>
      <x:c r="L22" s="151"/>
      <x:c r="M22" s="151"/>
      <x:c r="N22" s="151"/>
    </x:row>
    <x:row r="23" ht="34" customHeight="1">
      <x:c r="A23" s="60" t="str">
        <x:v>Epic</x:v>
      </x:c>
      <x:c r="B23" s="60" t="str">
        <x:v>Équipe</x:v>
      </x:c>
      <x:c r="C23" s="60" t="str">
        <x:v>Release</x:v>
      </x:c>
      <x:c r="D23" s="60" t="str">
        <x:v>Début</x:v>
      </x:c>
      <x:c r="E23" s="60" t="str">
        <x:v>Fin</x:v>
      </x:c>
      <x:c r="F23" s="60" t="str">
        <x:v>Statut</x:v>
      </x:c>
      <x:c r="G23" s="60" t="str">
        <x:v>Juil.</x:v>
      </x:c>
      <x:c r="H23" s="60" t="str">
        <x:v>Août</x:v>
      </x:c>
      <x:c r="I23" s="60" t="str">
        <x:v>Sept.</x:v>
      </x:c>
      <x:c r="J23" s="60" t="str">
        <x:v>Oct.</x:v>
      </x:c>
      <x:c r="K23" s="60" t="str">
        <x:v>Nov.</x:v>
      </x:c>
      <x:c r="L23" s="60" t="str">
        <x:v>Déc.</x:v>
      </x:c>
      <x:c r="M23" s="60" t="str">
        <x:v>Janv.</x:v>
      </x:c>
      <x:c r="N23" s="60" t="str">
        <x:v>Févr.</x:v>
      </x:c>
    </x:row>
    <x:row r="24" ht="30" customHeight="1">
      <x:c r="A24" s="156" t="str">
        <x:f>'Product Roadmap'!C10</x:f>
        <x:v>Onboarding client simplifié</x:v>
      </x:c>
      <x:c r="B24" s="156" t="str">
        <x:f>'Product Roadmap'!D10</x:f>
        <x:v>Squad Alpha</x:v>
      </x:c>
      <x:c r="C24" s="156" t="str">
        <x:f>'Product Roadmap'!G10</x:f>
        <x:v>Release 1.0</x:v>
      </x:c>
      <x:c r="D24" s="162" t="n">
        <x:f>'Product Roadmap'!E10</x:f>
        <x:v>46204</x:v>
      </x:c>
      <x:c r="E24" s="162" t="n">
        <x:f>'Product Roadmap'!F10</x:f>
        <x:v>46295</x:v>
      </x:c>
      <x:c r="F24" s="156" t="str">
        <x:f>'Product Roadmap'!H10</x:f>
        <x:v>Done</x:v>
      </x:c>
      <x:c r="G24" s="164" t="n">
        <x:f>IF(AND(G$21&lt;=$E24,EOMONTH(G$21,0)&gt;=$D24),1,"")</x:f>
        <x:v>1</x:v>
      </x:c>
      <x:c r="H24" s="164" t="n">
        <x:f>IF(AND(H$21&lt;=$E24,EOMONTH(H$21,0)&gt;=$D24),1,"")</x:f>
        <x:v>1</x:v>
      </x:c>
      <x:c r="I24" s="164" t="n">
        <x:f>IF(AND(I$21&lt;=$E24,EOMONTH(I$21,0)&gt;=$D24),1,"")</x:f>
        <x:v>1</x:v>
      </x:c>
      <x:c r="J24" s="164" t="str">
        <x:f>IF(AND(J$21&lt;=$E24,EOMONTH(J$21,0)&gt;=$D24),1,"")</x:f>
      </x:c>
      <x:c r="K24" s="164" t="str">
        <x:f>IF(AND(K$21&lt;=$E24,EOMONTH(K$21,0)&gt;=$D24),1,"")</x:f>
      </x:c>
      <x:c r="L24" s="164" t="str">
        <x:f>IF(AND(L$21&lt;=$E24,EOMONTH(L$21,0)&gt;=$D24),1,"")</x:f>
      </x:c>
      <x:c r="M24" s="164" t="str">
        <x:f>IF(AND(M$21&lt;=$E24,EOMONTH(M$21,0)&gt;=$D24),1,"")</x:f>
      </x:c>
      <x:c r="N24" s="164" t="str">
        <x:f>IF(AND(N$21&lt;=$E24,EOMONTH(N$21,0)&gt;=$D24),1,"")</x:f>
      </x:c>
    </x:row>
    <x:row r="25" ht="30" customHeight="1">
      <x:c r="A25" s="156" t="str">
        <x:f>'Product Roadmap'!C11</x:f>
        <x:v>Création de compte en moins de 3 minutes</x:v>
      </x:c>
      <x:c r="B25" s="156" t="str">
        <x:f>'Product Roadmap'!D11</x:f>
        <x:v>Squad Alpha</x:v>
      </x:c>
      <x:c r="C25" s="156" t="str">
        <x:f>'Product Roadmap'!G11</x:f>
        <x:v>Release 1.1</x:v>
      </x:c>
      <x:c r="D25" s="162" t="n">
        <x:f>'Product Roadmap'!E11</x:f>
        <x:v>46218</x:v>
      </x:c>
      <x:c r="E25" s="162" t="n">
        <x:f>'Product Roadmap'!F11</x:f>
        <x:v>46310</x:v>
      </x:c>
      <x:c r="F25" s="156" t="str">
        <x:f>'Product Roadmap'!H11</x:f>
        <x:v>Done</x:v>
      </x:c>
      <x:c r="G25" s="164" t="n">
        <x:f>IF(AND(G$21&lt;=$E25,EOMONTH(G$21,0)&gt;=$D25),1,"")</x:f>
        <x:v>1</x:v>
      </x:c>
      <x:c r="H25" s="164" t="n">
        <x:f>IF(AND(H$21&lt;=$E25,EOMONTH(H$21,0)&gt;=$D25),1,"")</x:f>
        <x:v>1</x:v>
      </x:c>
      <x:c r="I25" s="164" t="n">
        <x:f>IF(AND(I$21&lt;=$E25,EOMONTH(I$21,0)&gt;=$D25),1,"")</x:f>
        <x:v>1</x:v>
      </x:c>
      <x:c r="J25" s="164" t="n">
        <x:f>IF(AND(J$21&lt;=$E25,EOMONTH(J$21,0)&gt;=$D25),1,"")</x:f>
        <x:v>1</x:v>
      </x:c>
      <x:c r="K25" s="164" t="str">
        <x:f>IF(AND(K$21&lt;=$E25,EOMONTH(K$21,0)&gt;=$D25),1,"")</x:f>
      </x:c>
      <x:c r="L25" s="164" t="str">
        <x:f>IF(AND(L$21&lt;=$E25,EOMONTH(L$21,0)&gt;=$D25),1,"")</x:f>
      </x:c>
      <x:c r="M25" s="164" t="str">
        <x:f>IF(AND(M$21&lt;=$E25,EOMONTH(M$21,0)&gt;=$D25),1,"")</x:f>
      </x:c>
      <x:c r="N25" s="164" t="str">
        <x:f>IF(AND(N$21&lt;=$E25,EOMONTH(N$21,0)&gt;=$D25),1,"")</x:f>
      </x:c>
    </x:row>
    <x:row r="26" ht="30" customHeight="1">
      <x:c r="A26" s="156" t="str">
        <x:f>'Product Roadmap'!C12</x:f>
        <x:v>Espace client unifié</x:v>
      </x:c>
      <x:c r="B26" s="156" t="str">
        <x:f>'Product Roadmap'!D12</x:f>
        <x:v>Squad Beta</x:v>
      </x:c>
      <x:c r="C26" s="156" t="str">
        <x:f>'Product Roadmap'!G12</x:f>
        <x:v>Release 2.0</x:v>
      </x:c>
      <x:c r="D26" s="162" t="n">
        <x:f>'Product Roadmap'!E12</x:f>
        <x:v>46266</x:v>
      </x:c>
      <x:c r="E26" s="162" t="n">
        <x:f>'Product Roadmap'!F12</x:f>
        <x:v>46387</x:v>
      </x:c>
      <x:c r="F26" s="156" t="str">
        <x:f>'Product Roadmap'!H12</x:f>
        <x:v>In Progress</x:v>
      </x:c>
      <x:c r="G26" s="164" t="str">
        <x:f>IF(AND(G$21&lt;=$E26,EOMONTH(G$21,0)&gt;=$D26),1,"")</x:f>
      </x:c>
      <x:c r="H26" s="164" t="str">
        <x:f>IF(AND(H$21&lt;=$E26,EOMONTH(H$21,0)&gt;=$D26),1,"")</x:f>
      </x:c>
      <x:c r="I26" s="164" t="n">
        <x:f>IF(AND(I$21&lt;=$E26,EOMONTH(I$21,0)&gt;=$D26),1,"")</x:f>
        <x:v>1</x:v>
      </x:c>
      <x:c r="J26" s="164" t="n">
        <x:f>IF(AND(J$21&lt;=$E26,EOMONTH(J$21,0)&gt;=$D26),1,"")</x:f>
        <x:v>1</x:v>
      </x:c>
      <x:c r="K26" s="164" t="n">
        <x:f>IF(AND(K$21&lt;=$E26,EOMONTH(K$21,0)&gt;=$D26),1,"")</x:f>
        <x:v>1</x:v>
      </x:c>
      <x:c r="L26" s="164" t="n">
        <x:f>IF(AND(L$21&lt;=$E26,EOMONTH(L$21,0)&gt;=$D26),1,"")</x:f>
        <x:v>1</x:v>
      </x:c>
      <x:c r="M26" s="164" t="str">
        <x:f>IF(AND(M$21&lt;=$E26,EOMONTH(M$21,0)&gt;=$D26),1,"")</x:f>
      </x:c>
      <x:c r="N26" s="164" t="str">
        <x:f>IF(AND(N$21&lt;=$E26,EOMONTH(N$21,0)&gt;=$D26),1,"")</x:f>
      </x:c>
    </x:row>
    <x:row r="27" ht="30" customHeight="1">
      <x:c r="A27" s="156" t="str">
        <x:f>'Product Roadmap'!C13</x:f>
        <x:v>Application mobile v2</x:v>
      </x:c>
      <x:c r="B27" s="156" t="str">
        <x:f>'Product Roadmap'!D13</x:f>
        <x:v>Squad Mobile</x:v>
      </x:c>
      <x:c r="C27" s="156" t="str">
        <x:f>'Product Roadmap'!G13</x:f>
        <x:v>Release 2.5</x:v>
      </x:c>
      <x:c r="D27" s="162" t="n">
        <x:f>'Product Roadmap'!E13</x:f>
        <x:v>46296</x:v>
      </x:c>
      <x:c r="E27" s="162" t="n">
        <x:f>'Product Roadmap'!F13</x:f>
        <x:v>46446</x:v>
      </x:c>
      <x:c r="F27" s="156" t="str">
        <x:f>'Product Roadmap'!H13</x:f>
        <x:v>In Progress</x:v>
      </x:c>
      <x:c r="G27" s="164" t="str">
        <x:f>IF(AND(G$21&lt;=$E27,EOMONTH(G$21,0)&gt;=$D27),1,"")</x:f>
      </x:c>
      <x:c r="H27" s="164" t="str">
        <x:f>IF(AND(H$21&lt;=$E27,EOMONTH(H$21,0)&gt;=$D27),1,"")</x:f>
      </x:c>
      <x:c r="I27" s="164" t="str">
        <x:f>IF(AND(I$21&lt;=$E27,EOMONTH(I$21,0)&gt;=$D27),1,"")</x:f>
      </x:c>
      <x:c r="J27" s="164" t="n">
        <x:f>IF(AND(J$21&lt;=$E27,EOMONTH(J$21,0)&gt;=$D27),1,"")</x:f>
        <x:v>1</x:v>
      </x:c>
      <x:c r="K27" s="164" t="n">
        <x:f>IF(AND(K$21&lt;=$E27,EOMONTH(K$21,0)&gt;=$D27),1,"")</x:f>
        <x:v>1</x:v>
      </x:c>
      <x:c r="L27" s="164" t="n">
        <x:f>IF(AND(L$21&lt;=$E27,EOMONTH(L$21,0)&gt;=$D27),1,"")</x:f>
        <x:v>1</x:v>
      </x:c>
      <x:c r="M27" s="164" t="n">
        <x:f>IF(AND(M$21&lt;=$E27,EOMONTH(M$21,0)&gt;=$D27),1,"")</x:f>
        <x:v>1</x:v>
      </x:c>
      <x:c r="N27" s="164" t="n">
        <x:f>IF(AND(N$21&lt;=$E27,EOMONTH(N$21,0)&gt;=$D27),1,"")</x:f>
        <x:v>1</x:v>
      </x:c>
    </x:row>
    <x:row r="28" ht="30" customHeight="1">
      <x:c r="A28" s="156" t="str">
        <x:f>'Product Roadmap'!C14</x:f>
        <x:v>Vue client 360</x:v>
      </x:c>
      <x:c r="B28" s="156" t="str">
        <x:f>'Product Roadmap'!D14</x:f>
        <x:v>Squad Data</x:v>
      </x:c>
      <x:c r="C28" s="156" t="str">
        <x:f>'Product Roadmap'!G14</x:f>
        <x:v>Release 3.0</x:v>
      </x:c>
      <x:c r="D28" s="162" t="n">
        <x:f>'Product Roadmap'!E14</x:f>
        <x:v>46327</x:v>
      </x:c>
      <x:c r="E28" s="162" t="n">
        <x:f>'Product Roadmap'!F14</x:f>
        <x:v>46477</x:v>
      </x:c>
      <x:c r="F28" s="156" t="str">
        <x:f>'Product Roadmap'!H14</x:f>
        <x:v>Ready</x:v>
      </x:c>
      <x:c r="G28" s="164" t="str">
        <x:f>IF(AND(G$21&lt;=$E28,EOMONTH(G$21,0)&gt;=$D28),1,"")</x:f>
      </x:c>
      <x:c r="H28" s="164" t="str">
        <x:f>IF(AND(H$21&lt;=$E28,EOMONTH(H$21,0)&gt;=$D28),1,"")</x:f>
      </x:c>
      <x:c r="I28" s="164" t="str">
        <x:f>IF(AND(I$21&lt;=$E28,EOMONTH(I$21,0)&gt;=$D28),1,"")</x:f>
      </x:c>
      <x:c r="J28" s="164" t="str">
        <x:f>IF(AND(J$21&lt;=$E28,EOMONTH(J$21,0)&gt;=$D28),1,"")</x:f>
      </x:c>
      <x:c r="K28" s="164" t="n">
        <x:f>IF(AND(K$21&lt;=$E28,EOMONTH(K$21,0)&gt;=$D28),1,"")</x:f>
        <x:v>1</x:v>
      </x:c>
      <x:c r="L28" s="164" t="n">
        <x:f>IF(AND(L$21&lt;=$E28,EOMONTH(L$21,0)&gt;=$D28),1,"")</x:f>
        <x:v>1</x:v>
      </x:c>
      <x:c r="M28" s="164" t="n">
        <x:f>IF(AND(M$21&lt;=$E28,EOMONTH(M$21,0)&gt;=$D28),1,"")</x:f>
        <x:v>1</x:v>
      </x:c>
      <x:c r="N28" s="164" t="n">
        <x:f>IF(AND(N$21&lt;=$E28,EOMONTH(N$21,0)&gt;=$D28),1,"")</x:f>
        <x:v>1</x:v>
      </x:c>
    </x:row>
    <x:row r="29" ht="30" customHeight="1">
      <x:c r="A29" s="156" t="str">
        <x:f>'Product Roadmap'!C15</x:f>
        <x:v>Messagerie sécurisée</x:v>
      </x:c>
      <x:c r="B29" s="156" t="str">
        <x:f>'Product Roadmap'!D15</x:f>
        <x:v>Squad Beta</x:v>
      </x:c>
      <x:c r="C29" s="156" t="str">
        <x:f>'Product Roadmap'!G15</x:f>
        <x:v>Release 3.2</x:v>
      </x:c>
      <x:c r="D29" s="162" t="n">
        <x:f>'Product Roadmap'!E15</x:f>
        <x:v>46388</x:v>
      </x:c>
      <x:c r="E29" s="162" t="n">
        <x:f>'Product Roadmap'!F15</x:f>
        <x:v>46507</x:v>
      </x:c>
      <x:c r="F29" s="156" t="str">
        <x:f>'Product Roadmap'!H15</x:f>
        <x:v>Backlog</x:v>
      </x:c>
      <x:c r="G29" s="164" t="str">
        <x:f>IF(AND(G$21&lt;=$E29,EOMONTH(G$21,0)&gt;=$D29),1,"")</x:f>
      </x:c>
      <x:c r="H29" s="164" t="str">
        <x:f>IF(AND(H$21&lt;=$E29,EOMONTH(H$21,0)&gt;=$D29),1,"")</x:f>
      </x:c>
      <x:c r="I29" s="164" t="str">
        <x:f>IF(AND(I$21&lt;=$E29,EOMONTH(I$21,0)&gt;=$D29),1,"")</x:f>
      </x:c>
      <x:c r="J29" s="164" t="str">
        <x:f>IF(AND(J$21&lt;=$E29,EOMONTH(J$21,0)&gt;=$D29),1,"")</x:f>
      </x:c>
      <x:c r="K29" s="164" t="str">
        <x:f>IF(AND(K$21&lt;=$E29,EOMONTH(K$21,0)&gt;=$D29),1,"")</x:f>
      </x:c>
      <x:c r="L29" s="164" t="str">
        <x:f>IF(AND(L$21&lt;=$E29,EOMONTH(L$21,0)&gt;=$D29),1,"")</x:f>
      </x:c>
      <x:c r="M29" s="164" t="n">
        <x:f>IF(AND(M$21&lt;=$E29,EOMONTH(M$21,0)&gt;=$D29),1,"")</x:f>
        <x:v>1</x:v>
      </x:c>
      <x:c r="N29" s="164" t="n">
        <x:f>IF(AND(N$21&lt;=$E29,EOMONTH(N$21,0)&gt;=$D29),1,"")</x:f>
        <x:v>1</x:v>
      </x:c>
    </x:row>
    <x:row r="30" ht="30" customHeight="1">
      <x:c r="A30" s="156" t="str">
        <x:f>'Product Roadmap'!C16</x:f>
        <x:v>Assistant conversationnel</x:v>
      </x:c>
      <x:c r="B30" s="156" t="str">
        <x:f>'Product Roadmap'!D16</x:f>
        <x:v>Squad Gamma</x:v>
      </x:c>
      <x:c r="C30" s="156" t="str">
        <x:f>'Product Roadmap'!G16</x:f>
        <x:v>Release 4.0</x:v>
      </x:c>
      <x:c r="D30" s="162" t="n">
        <x:f>'Product Roadmap'!E16</x:f>
        <x:v>46419</x:v>
      </x:c>
      <x:c r="E30" s="162" t="n">
        <x:f>'Product Roadmap'!F16</x:f>
        <x:v>46568</x:v>
      </x:c>
      <x:c r="F30" s="156" t="str">
        <x:f>'Product Roadmap'!H16</x:f>
        <x:v>Backlog</x:v>
      </x:c>
      <x:c r="G30" s="164" t="str">
        <x:f>IF(AND(G$21&lt;=$E30,EOMONTH(G$21,0)&gt;=$D30),1,"")</x:f>
      </x:c>
      <x:c r="H30" s="164" t="str">
        <x:f>IF(AND(H$21&lt;=$E30,EOMONTH(H$21,0)&gt;=$D30),1,"")</x:f>
      </x:c>
      <x:c r="I30" s="164" t="str">
        <x:f>IF(AND(I$21&lt;=$E30,EOMONTH(I$21,0)&gt;=$D30),1,"")</x:f>
      </x:c>
      <x:c r="J30" s="164" t="str">
        <x:f>IF(AND(J$21&lt;=$E30,EOMONTH(J$21,0)&gt;=$D30),1,"")</x:f>
      </x:c>
      <x:c r="K30" s="164" t="str">
        <x:f>IF(AND(K$21&lt;=$E30,EOMONTH(K$21,0)&gt;=$D30),1,"")</x:f>
      </x:c>
      <x:c r="L30" s="164" t="str">
        <x:f>IF(AND(L$21&lt;=$E30,EOMONTH(L$21,0)&gt;=$D30),1,"")</x:f>
      </x:c>
      <x:c r="M30" s="164" t="str">
        <x:f>IF(AND(M$21&lt;=$E30,EOMONTH(M$21,0)&gt;=$D30),1,"")</x:f>
      </x:c>
      <x:c r="N30" s="164" t="n">
        <x:f>IF(AND(N$21&lt;=$E30,EOMONTH(N$21,0)&gt;=$D30),1,"")</x:f>
        <x:v>1</x:v>
      </x:c>
    </x:row>
    <x:row r="31" ht="30" customHeight="1">
      <x:c r="A31" s="156" t="str">
        <x:f>'Product Roadmap'!C17</x:f>
        <x:v>Paiement en un clic</x:v>
      </x:c>
      <x:c r="B31" s="156" t="str">
        <x:f>'Product Roadmap'!D17</x:f>
        <x:v>Squad Alpha</x:v>
      </x:c>
      <x:c r="C31" s="156" t="str">
        <x:f>'Product Roadmap'!G17</x:f>
        <x:v>Release 3.0</x:v>
      </x:c>
      <x:c r="D31" s="162" t="n">
        <x:f>'Product Roadmap'!E17</x:f>
        <x:v>46357</x:v>
      </x:c>
      <x:c r="E31" s="162" t="n">
        <x:f>'Product Roadmap'!F17</x:f>
        <x:v>46461</x:v>
      </x:c>
      <x:c r="F31" s="156" t="str">
        <x:f>'Product Roadmap'!H17</x:f>
        <x:v>Ready</x:v>
      </x:c>
      <x:c r="G31" s="164" t="str">
        <x:f>IF(AND(G$21&lt;=$E31,EOMONTH(G$21,0)&gt;=$D31),1,"")</x:f>
      </x:c>
      <x:c r="H31" s="164" t="str">
        <x:f>IF(AND(H$21&lt;=$E31,EOMONTH(H$21,0)&gt;=$D31),1,"")</x:f>
      </x:c>
      <x:c r="I31" s="164" t="str">
        <x:f>IF(AND(I$21&lt;=$E31,EOMONTH(I$21,0)&gt;=$D31),1,"")</x:f>
      </x:c>
      <x:c r="J31" s="164" t="str">
        <x:f>IF(AND(J$21&lt;=$E31,EOMONTH(J$21,0)&gt;=$D31),1,"")</x:f>
      </x:c>
      <x:c r="K31" s="164" t="str">
        <x:f>IF(AND(K$21&lt;=$E31,EOMONTH(K$21,0)&gt;=$D31),1,"")</x:f>
      </x:c>
      <x:c r="L31" s="164" t="n">
        <x:f>IF(AND(L$21&lt;=$E31,EOMONTH(L$21,0)&gt;=$D31),1,"")</x:f>
        <x:v>1</x:v>
      </x:c>
      <x:c r="M31" s="164" t="n">
        <x:f>IF(AND(M$21&lt;=$E31,EOMONTH(M$21,0)&gt;=$D31),1,"")</x:f>
        <x:v>1</x:v>
      </x:c>
      <x:c r="N31" s="164" t="n">
        <x:f>IF(AND(N$21&lt;=$E31,EOMONTH(N$21,0)&gt;=$D31),1,"")</x:f>
        <x:v>1</x:v>
      </x:c>
    </x:row>
    <x:row r="32" ht="30" customHeight="1">
      <x:c r="A32" s="156" t="str">
        <x:f>'Product Roadmap'!C18</x:f>
        <x:v>Réduction des anomalies critiques</x:v>
      </x:c>
      <x:c r="B32" s="156" t="str">
        <x:f>'Product Roadmap'!D18</x:f>
        <x:v>Squad Gamma</x:v>
      </x:c>
      <x:c r="C32" s="156" t="str">
        <x:f>'Product Roadmap'!G18</x:f>
        <x:v>Continu</x:v>
      </x:c>
      <x:c r="D32" s="162" t="n">
        <x:f>'Product Roadmap'!E18</x:f>
        <x:v>46204</x:v>
      </x:c>
      <x:c r="E32" s="162" t="n">
        <x:f>'Product Roadmap'!F18</x:f>
        <x:v>46568</x:v>
      </x:c>
      <x:c r="F32" s="156" t="str">
        <x:f>'Product Roadmap'!H18</x:f>
        <x:v>In Progress</x:v>
      </x:c>
      <x:c r="G32" s="164" t="n">
        <x:f>IF(AND(G$21&lt;=$E32,EOMONTH(G$21,0)&gt;=$D32),1,"")</x:f>
        <x:v>1</x:v>
      </x:c>
      <x:c r="H32" s="164" t="n">
        <x:f>IF(AND(H$21&lt;=$E32,EOMONTH(H$21,0)&gt;=$D32),1,"")</x:f>
        <x:v>1</x:v>
      </x:c>
      <x:c r="I32" s="164" t="n">
        <x:f>IF(AND(I$21&lt;=$E32,EOMONTH(I$21,0)&gt;=$D32),1,"")</x:f>
        <x:v>1</x:v>
      </x:c>
      <x:c r="J32" s="164" t="n">
        <x:f>IF(AND(J$21&lt;=$E32,EOMONTH(J$21,0)&gt;=$D32),1,"")</x:f>
        <x:v>1</x:v>
      </x:c>
      <x:c r="K32" s="164" t="n">
        <x:f>IF(AND(K$21&lt;=$E32,EOMONTH(K$21,0)&gt;=$D32),1,"")</x:f>
        <x:v>1</x:v>
      </x:c>
      <x:c r="L32" s="164" t="n">
        <x:f>IF(AND(L$21&lt;=$E32,EOMONTH(L$21,0)&gt;=$D32),1,"")</x:f>
        <x:v>1</x:v>
      </x:c>
      <x:c r="M32" s="164" t="n">
        <x:f>IF(AND(M$21&lt;=$E32,EOMONTH(M$21,0)&gt;=$D32),1,"")</x:f>
        <x:v>1</x:v>
      </x:c>
      <x:c r="N32" s="164" t="n">
        <x:f>IF(AND(N$21&lt;=$E32,EOMONTH(N$21,0)&gt;=$D32),1,"")</x:f>
        <x:v>1</x:v>
      </x:c>
    </x:row>
    <x:row r="33" ht="30" customHeight="1">
      <x:c r="A33" s="156" t="str">
        <x:f>'Product Roadmap'!C19</x:f>
        <x:v>Design system omnicanal</x:v>
      </x:c>
      <x:c r="B33" s="156" t="str">
        <x:f>'Product Roadmap'!D19</x:f>
        <x:v>Squad UX</x:v>
      </x:c>
      <x:c r="C33" s="156" t="str">
        <x:f>'Product Roadmap'!G19</x:f>
        <x:v>Release 2.5</x:v>
      </x:c>
      <x:c r="D33" s="162" t="n">
        <x:f>'Product Roadmap'!E19</x:f>
        <x:v>46235</x:v>
      </x:c>
      <x:c r="E33" s="162" t="n">
        <x:f>'Product Roadmap'!F19</x:f>
        <x:v>46418</x:v>
      </x:c>
      <x:c r="F33" s="156" t="str">
        <x:f>'Product Roadmap'!H19</x:f>
        <x:v>Review</x:v>
      </x:c>
      <x:c r="G33" s="164" t="str">
        <x:f>IF(AND(G$21&lt;=$E33,EOMONTH(G$21,0)&gt;=$D33),1,"")</x:f>
      </x:c>
      <x:c r="H33" s="164" t="n">
        <x:f>IF(AND(H$21&lt;=$E33,EOMONTH(H$21,0)&gt;=$D33),1,"")</x:f>
        <x:v>1</x:v>
      </x:c>
      <x:c r="I33" s="164" t="n">
        <x:f>IF(AND(I$21&lt;=$E33,EOMONTH(I$21,0)&gt;=$D33),1,"")</x:f>
        <x:v>1</x:v>
      </x:c>
      <x:c r="J33" s="164" t="n">
        <x:f>IF(AND(J$21&lt;=$E33,EOMONTH(J$21,0)&gt;=$D33),1,"")</x:f>
        <x:v>1</x:v>
      </x:c>
      <x:c r="K33" s="164" t="n">
        <x:f>IF(AND(K$21&lt;=$E33,EOMONTH(K$21,0)&gt;=$D33),1,"")</x:f>
        <x:v>1</x:v>
      </x:c>
      <x:c r="L33" s="164" t="n">
        <x:f>IF(AND(L$21&lt;=$E33,EOMONTH(L$21,0)&gt;=$D33),1,"")</x:f>
        <x:v>1</x:v>
      </x:c>
      <x:c r="M33" s="164" t="n">
        <x:f>IF(AND(M$21&lt;=$E33,EOMONTH(M$21,0)&gt;=$D33),1,"")</x:f>
        <x:v>1</x:v>
      </x:c>
      <x:c r="N33" s="164" t="str">
        <x:f>IF(AND(N$21&lt;=$E33,EOMONTH(N$21,0)&gt;=$D33),1,"")</x:f>
      </x:c>
    </x:row>
  </x:sheetData>
  <x:mergeCells>
    <x:mergeCell ref="A1:N2"/>
    <x:mergeCell ref="A3:N3"/>
    <x:mergeCell ref="A5:C5"/>
    <x:mergeCell ref="A6:C8"/>
    <x:mergeCell ref="D5:F5"/>
    <x:mergeCell ref="D6:F8"/>
    <x:mergeCell ref="G5:I5"/>
    <x:mergeCell ref="G6:I8"/>
    <x:mergeCell ref="J5:L5"/>
    <x:mergeCell ref="J6:L8"/>
    <x:mergeCell ref="M5:N5"/>
    <x:mergeCell ref="M6:N8"/>
    <x:mergeCell ref="A10:H10"/>
    <x:mergeCell ref="A22:N22"/>
  </x:mergeCells>
  <x:conditionalFormatting sqref="E12:E19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{B1FDC63B-081D-2B64-DA14-324D52F6A052}</x14:id>
        </x:ext>
      </x:extLst>
    </x:cfRule>
  </x:conditionalFormatting>
  <x:conditionalFormatting sqref="D12:D19">
    <x:cfRule type="expression" dxfId="15" priority="2">
      <x:formula>$D12="Done"</x:formula>
    </x:cfRule>
    <x:cfRule type="expression" dxfId="16" priority="3">
      <x:formula>$D12="In Progress"</x:formula>
    </x:cfRule>
  </x:conditionalFormatting>
  <x:conditionalFormatting sqref="H12:H19">
    <x:cfRule type="expression" dxfId="17" priority="4">
      <x:formula>$H12="Blocage"</x:formula>
    </x:cfRule>
  </x:conditionalFormatting>
  <x:conditionalFormatting sqref="G24:N33">
    <x:cfRule type="expression" dxfId="18" priority="5">
      <x:formula>AND(G24=1,$F24="Done")</x:formula>
    </x:cfRule>
    <x:cfRule type="expression" dxfId="19" priority="6">
      <x:formula>AND(G24=1,$F24="In Progress")</x:formula>
    </x:cfRule>
    <x:cfRule type="expression" dxfId="20" priority="7">
      <x:formula>AND(G24=1,$F24="Ready")</x:formula>
    </x:cfRule>
    <x:cfRule type="expression" dxfId="21" priority="8">
      <x:formula>AND(G24=1,$F24="Backlog")</x:formula>
    </x:cfRule>
    <x:cfRule type="expression" dxfId="22" priority="9">
      <x:formula>AND(G24=1,$F24="Review")</x:formula>
    </x:cfRule>
    <x:cfRule type="expression" dxfId="23" priority="10">
      <x:formula>AND(G24=1,$F24="Blocked")</x:formula>
    </x:cfRule>
  </x:conditionalFormatting>
  <x:pageMargins left="0.7" right="0.7" top="0.75" bottom="0.75" header="0.3" footer="0.3"/>
  <x:drawing xmlns:r="http://schemas.openxmlformats.org/officeDocument/2006/relationships" r:id="R38ad567a1dba4252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B1FDC63B-081D-2B64-DA14-324D52F6A052}">
            <x14:dataBar gradient="1">
              <x14:cfvo type="min"/>
              <x14:cfvo type="max"/>
              <x14:fillColor rgb="FF2F6BFF"/>
            </x14:dataBar>
          </x14:cfRule>
          <xm:sqref>E12:E19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15" hidden="0" customWidth="1"/>
    <x:col min="3" max="3" width="31" hidden="0" customWidth="1"/>
    <x:col min="4" max="4" width="15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3" hidden="0" customWidth="1"/>
    <x:col min="13" max="13" width="7" hidden="0" customWidth="1"/>
    <x:col min="14" max="14" width="7" hidden="0" customWidth="1"/>
    <x:col min="15" max="15" width="7" hidden="0" customWidth="1"/>
    <x:col min="16" max="16" width="7" hidden="0" customWidth="1"/>
    <x:col min="17" max="17" width="7" hidden="0" customWidth="1"/>
    <x:col min="18" max="18" width="7" hidden="0" customWidth="1"/>
    <x:col min="19" max="19" width="7" hidden="0" customWidth="1"/>
    <x:col min="20" max="20" width="7" hidden="0" customWidth="1"/>
  </x:cols>
  <x:sheetData>
    <x:row r="1">
      <x:c r="A1" s="10" t="str">
        <x:v>AGILE PRODUCT ROADMAP — EPICS, RELEASES &amp; TIMELINE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  <x:c r="O1" s="10"/>
      <x:c r="P1" s="10"/>
      <x:c r="Q1" s="10"/>
      <x:c r="R1" s="10"/>
      <x:c r="S1" s="10"/>
      <x:c r="T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  <x:c r="O2" s="10"/>
      <x:c r="P2" s="10"/>
      <x:c r="Q2" s="10"/>
      <x:c r="R2" s="10"/>
      <x:c r="S2" s="10"/>
      <x:c r="T2" s="10"/>
    </x:row>
    <x:row r="3">
      <x:c r="A3" s="16" t="str">
        <x:v>Visualisez les epics, features, releases, responsables, dépendances et échéances dans une roadmap trimestrielle automatisée.</x:v>
      </x:c>
      <x:c r="B3" s="16"/>
      <x:c r="C3" s="16"/>
      <x:c r="D3" s="16"/>
      <x:c r="E3" s="16"/>
      <x:c r="F3" s="16"/>
      <x:c r="G3" s="16"/>
      <x:c r="H3" s="16"/>
      <x:c r="I3" s="16"/>
      <x:c r="J3" s="16"/>
      <x:c r="K3" s="16"/>
      <x:c r="L3" s="16"/>
      <x:c r="M3" s="16"/>
      <x:c r="N3" s="16"/>
      <x:c r="O3" s="16"/>
      <x:c r="P3" s="16"/>
      <x:c r="Q3" s="16"/>
      <x:c r="R3" s="16"/>
      <x:c r="S3" s="16"/>
      <x:c r="T3" s="16"/>
    </x:row>
    <x:row r="5">
      <x:c r="A5" s="23" t="str">
        <x:v>Produit</x:v>
      </x:c>
      <x:c r="B5" s="23" t="str">
        <x:v>Product Owner</x:v>
      </x:c>
      <x:c r="C5" s="23" t="str">
        <x:v>Vision</x:v>
      </x:c>
      <x:c r="D5" s="23" t="str">
        <x:v>Début</x:v>
      </x:c>
      <x:c r="E5" s="23" t="str">
        <x:v>Fin</x:v>
      </x:c>
      <x:c r="F5" s="23" t="str">
        <x:v>Budget</x:v>
      </x:c>
      <x:c r="G5" s="23" t="str">
        <x:v>Release cible</x:v>
      </x:c>
      <x:c r="H5" s="23" t="str">
        <x:v>Priorité</x:v>
      </x:c>
    </x:row>
    <x:row r="6">
      <x:c r="A6" s="31" t="str">
        <x:v>Plateforme client omnicanale</x:v>
      </x:c>
      <x:c r="B6" s="31" t="str">
        <x:v>Product Owner Digital</x:v>
      </x:c>
      <x:c r="C6" s="31" t="str">
        <x:v>Simplifier le parcours client et unifier les interactions web, mobile et service client.</x:v>
      </x:c>
      <x:c r="D6" s="36" t="n">
        <x:v>46204</x:v>
      </x:c>
      <x:c r="E6" s="36" t="n">
        <x:v>46568</x:v>
      </x:c>
      <x:c r="F6" s="38" t="n">
        <x:v>680000</x:v>
      </x:c>
      <x:c r="G6" s="31" t="str">
        <x:v>Release 4.0</x:v>
      </x:c>
      <x:c r="H6" s="31" t="str">
        <x:v>Critique</x:v>
      </x:c>
    </x:row>
    <x:row r="8" ht="2" customHeight="1">
      <x:c r="M8" t="n">
        <x:v>46204</x:v>
      </x:c>
      <x:c r="N8" t="n">
        <x:v>46235</x:v>
      </x:c>
      <x:c r="O8" t="n">
        <x:v>46266</x:v>
      </x:c>
      <x:c r="P8" t="n">
        <x:v>46296</x:v>
      </x:c>
      <x:c r="Q8" t="n">
        <x:v>46327</x:v>
      </x:c>
      <x:c r="R8" t="n">
        <x:v>46357</x:v>
      </x:c>
      <x:c r="S8" t="n">
        <x:v>46388</x:v>
      </x:c>
      <x:c r="T8" t="n">
        <x:v>46419</x:v>
      </x:c>
    </x:row>
    <x:row r="9" ht="38" customHeight="1">
      <x:c r="A9" s="44" t="str">
        <x:v>ID</x:v>
      </x:c>
      <x:c r="B9" s="44" t="str">
        <x:v>Thème</x:v>
      </x:c>
      <x:c r="C9" s="44" t="str">
        <x:v>Epic / Initiative</x:v>
      </x:c>
      <x:c r="D9" s="44" t="str">
        <x:v>Équipe</x:v>
      </x:c>
      <x:c r="E9" s="44" t="str">
        <x:v>Début</x:v>
      </x:c>
      <x:c r="F9" s="44" t="str">
        <x:v>Fin</x:v>
      </x:c>
      <x:c r="G9" s="44" t="str">
        <x:v>Release</x:v>
      </x:c>
      <x:c r="H9" s="44" t="str">
        <x:v>Statut</x:v>
      </x:c>
      <x:c r="I9" s="44" t="str">
        <x:v>Avancement</x:v>
      </x:c>
      <x:c r="J9" s="44" t="str">
        <x:v>Valeur métier</x:v>
      </x:c>
      <x:c r="K9" s="44" t="str">
        <x:v>Story Points</x:v>
      </x:c>
      <x:c r="L9" s="44" t="str">
        <x:v>Dépendance</x:v>
      </x:c>
      <x:c r="M9" s="60" t="str">
        <x:v>Juil.</x:v>
      </x:c>
      <x:c r="N9" s="60" t="str">
        <x:v>Août</x:v>
      </x:c>
      <x:c r="O9" s="60" t="str">
        <x:v>Sept.</x:v>
      </x:c>
      <x:c r="P9" s="60" t="str">
        <x:v>Oct.</x:v>
      </x:c>
      <x:c r="Q9" s="60" t="str">
        <x:v>Nov.</x:v>
      </x:c>
      <x:c r="R9" s="60" t="str">
        <x:v>Déc.</x:v>
      </x:c>
      <x:c r="S9" s="60" t="str">
        <x:v>Janv.</x:v>
      </x:c>
      <x:c r="T9" s="60" t="str">
        <x:v>Févr.</x:v>
      </x:c>
    </x:row>
    <x:row r="10" ht="34" customHeight="1">
      <x:c r="A10" s="52" t="n">
        <x:v>1</x:v>
      </x:c>
      <x:c r="B10" s="52" t="str">
        <x:v>Acquisition</x:v>
      </x:c>
      <x:c r="C10" s="52" t="str">
        <x:v>Onboarding client simplifié</x:v>
      </x:c>
      <x:c r="D10" s="52" t="str">
        <x:v>Squad Alpha</x:v>
      </x:c>
      <x:c r="E10" s="56" t="n">
        <x:v>46204</x:v>
      </x:c>
      <x:c r="F10" s="56" t="n">
        <x:v>46295</x:v>
      </x:c>
      <x:c r="G10" s="52" t="str">
        <x:v>Release 1.0</x:v>
      </x:c>
      <x:c r="H10" s="52" t="str">
        <x:v>Done</x:v>
      </x:c>
      <x:c r="I10" s="58" t="n">
        <x:v>1</x:v>
      </x:c>
      <x:c r="J10" s="52" t="n">
        <x:v>9</x:v>
      </x:c>
      <x:c r="K10" s="52" t="n">
        <x:v>55</x:v>
      </x:c>
      <x:c r="L10" s="52" t="str"/>
      <x:c r="M10" s="62" t="n">
        <x:f>IF(AND(M$8&lt;=$F10,EOMONTH(M$8,0)&gt;=$E10),1,"")</x:f>
        <x:v>1</x:v>
      </x:c>
      <x:c r="N10" s="62" t="n">
        <x:f>IF(AND(N$8&lt;=$F10,EOMONTH(N$8,0)&gt;=$E10),1,"")</x:f>
        <x:v>1</x:v>
      </x:c>
      <x:c r="O10" s="62" t="n">
        <x:f>IF(AND(O$8&lt;=$F10,EOMONTH(O$8,0)&gt;=$E10),1,"")</x:f>
        <x:v>1</x:v>
      </x:c>
      <x:c r="P10" s="62" t="str">
        <x:f>IF(AND(P$8&lt;=$F10,EOMONTH(P$8,0)&gt;=$E10),1,"")</x:f>
      </x:c>
      <x:c r="Q10" s="62" t="str">
        <x:f>IF(AND(Q$8&lt;=$F10,EOMONTH(Q$8,0)&gt;=$E10),1,"")</x:f>
      </x:c>
      <x:c r="R10" s="62" t="str">
        <x:f>IF(AND(R$8&lt;=$F10,EOMONTH(R$8,0)&gt;=$E10),1,"")</x:f>
      </x:c>
      <x:c r="S10" s="62" t="str">
        <x:f>IF(AND(S$8&lt;=$F10,EOMONTH(S$8,0)&gt;=$E10),1,"")</x:f>
      </x:c>
      <x:c r="T10" s="62" t="str">
        <x:f>IF(AND(T$8&lt;=$F10,EOMONTH(T$8,0)&gt;=$E10),1,"")</x:f>
      </x:c>
    </x:row>
    <x:row r="11" ht="34" customHeight="1">
      <x:c r="A11" s="52" t="n">
        <x:v>2</x:v>
      </x:c>
      <x:c r="B11" s="52" t="str">
        <x:v>Acquisition</x:v>
      </x:c>
      <x:c r="C11" s="52" t="str">
        <x:v>Création de compte en moins de 3 minutes</x:v>
      </x:c>
      <x:c r="D11" s="52" t="str">
        <x:v>Squad Alpha</x:v>
      </x:c>
      <x:c r="E11" s="56" t="n">
        <x:v>46218</x:v>
      </x:c>
      <x:c r="F11" s="56" t="n">
        <x:v>46310</x:v>
      </x:c>
      <x:c r="G11" s="52" t="str">
        <x:v>Release 1.1</x:v>
      </x:c>
      <x:c r="H11" s="52" t="str">
        <x:v>Done</x:v>
      </x:c>
      <x:c r="I11" s="58" t="n">
        <x:v>1</x:v>
      </x:c>
      <x:c r="J11" s="52" t="n">
        <x:v>8</x:v>
      </x:c>
      <x:c r="K11" s="52" t="n">
        <x:v>34</x:v>
      </x:c>
      <x:c r="L11" s="52" t="str">
        <x:v>1</x:v>
      </x:c>
      <x:c r="M11" s="62" t="n">
        <x:f>IF(AND(M$8&lt;=$F11,EOMONTH(M$8,0)&gt;=$E11),1,"")</x:f>
        <x:v>1</x:v>
      </x:c>
      <x:c r="N11" s="62" t="n">
        <x:f>IF(AND(N$8&lt;=$F11,EOMONTH(N$8,0)&gt;=$E11),1,"")</x:f>
        <x:v>1</x:v>
      </x:c>
      <x:c r="O11" s="62" t="n">
        <x:f>IF(AND(O$8&lt;=$F11,EOMONTH(O$8,0)&gt;=$E11),1,"")</x:f>
        <x:v>1</x:v>
      </x:c>
      <x:c r="P11" s="62" t="n">
        <x:f>IF(AND(P$8&lt;=$F11,EOMONTH(P$8,0)&gt;=$E11),1,"")</x:f>
        <x:v>1</x:v>
      </x:c>
      <x:c r="Q11" s="62" t="str">
        <x:f>IF(AND(Q$8&lt;=$F11,EOMONTH(Q$8,0)&gt;=$E11),1,"")</x:f>
      </x:c>
      <x:c r="R11" s="62" t="str">
        <x:f>IF(AND(R$8&lt;=$F11,EOMONTH(R$8,0)&gt;=$E11),1,"")</x:f>
      </x:c>
      <x:c r="S11" s="62" t="str">
        <x:f>IF(AND(S$8&lt;=$F11,EOMONTH(S$8,0)&gt;=$E11),1,"")</x:f>
      </x:c>
      <x:c r="T11" s="62" t="str">
        <x:f>IF(AND(T$8&lt;=$F11,EOMONTH(T$8,0)&gt;=$E11),1,"")</x:f>
      </x:c>
    </x:row>
    <x:row r="12" ht="34" customHeight="1">
      <x:c r="A12" s="52" t="n">
        <x:v>3</x:v>
      </x:c>
      <x:c r="B12" s="52" t="str">
        <x:v>Expérience</x:v>
      </x:c>
      <x:c r="C12" s="52" t="str">
        <x:v>Espace client unifié</x:v>
      </x:c>
      <x:c r="D12" s="52" t="str">
        <x:v>Squad Beta</x:v>
      </x:c>
      <x:c r="E12" s="56" t="n">
        <x:v>46266</x:v>
      </x:c>
      <x:c r="F12" s="56" t="n">
        <x:v>46387</x:v>
      </x:c>
      <x:c r="G12" s="52" t="str">
        <x:v>Release 2.0</x:v>
      </x:c>
      <x:c r="H12" s="52" t="str">
        <x:v>In Progress</x:v>
      </x:c>
      <x:c r="I12" s="58" t="n">
        <x:v>0.72</x:v>
      </x:c>
      <x:c r="J12" s="52" t="n">
        <x:v>10</x:v>
      </x:c>
      <x:c r="K12" s="52" t="n">
        <x:v>89</x:v>
      </x:c>
      <x:c r="L12" s="52" t="str">
        <x:v>1,2</x:v>
      </x:c>
      <x:c r="M12" s="62" t="str">
        <x:f>IF(AND(M$8&lt;=$F12,EOMONTH(M$8,0)&gt;=$E12),1,"")</x:f>
      </x:c>
      <x:c r="N12" s="62" t="str">
        <x:f>IF(AND(N$8&lt;=$F12,EOMONTH(N$8,0)&gt;=$E12),1,"")</x:f>
      </x:c>
      <x:c r="O12" s="62" t="n">
        <x:f>IF(AND(O$8&lt;=$F12,EOMONTH(O$8,0)&gt;=$E12),1,"")</x:f>
        <x:v>1</x:v>
      </x:c>
      <x:c r="P12" s="62" t="n">
        <x:f>IF(AND(P$8&lt;=$F12,EOMONTH(P$8,0)&gt;=$E12),1,"")</x:f>
        <x:v>1</x:v>
      </x:c>
      <x:c r="Q12" s="62" t="n">
        <x:f>IF(AND(Q$8&lt;=$F12,EOMONTH(Q$8,0)&gt;=$E12),1,"")</x:f>
        <x:v>1</x:v>
      </x:c>
      <x:c r="R12" s="62" t="n">
        <x:f>IF(AND(R$8&lt;=$F12,EOMONTH(R$8,0)&gt;=$E12),1,"")</x:f>
        <x:v>1</x:v>
      </x:c>
      <x:c r="S12" s="62" t="str">
        <x:f>IF(AND(S$8&lt;=$F12,EOMONTH(S$8,0)&gt;=$E12),1,"")</x:f>
      </x:c>
      <x:c r="T12" s="62" t="str">
        <x:f>IF(AND(T$8&lt;=$F12,EOMONTH(T$8,0)&gt;=$E12),1,"")</x:f>
      </x:c>
    </x:row>
    <x:row r="13" ht="34" customHeight="1">
      <x:c r="A13" s="52" t="n">
        <x:v>4</x:v>
      </x:c>
      <x:c r="B13" s="52" t="str">
        <x:v>Mobile</x:v>
      </x:c>
      <x:c r="C13" s="52" t="str">
        <x:v>Application mobile v2</x:v>
      </x:c>
      <x:c r="D13" s="52" t="str">
        <x:v>Squad Mobile</x:v>
      </x:c>
      <x:c r="E13" s="56" t="n">
        <x:v>46296</x:v>
      </x:c>
      <x:c r="F13" s="56" t="n">
        <x:v>46446</x:v>
      </x:c>
      <x:c r="G13" s="52" t="str">
        <x:v>Release 2.5</x:v>
      </x:c>
      <x:c r="H13" s="52" t="str">
        <x:v>In Progress</x:v>
      </x:c>
      <x:c r="I13" s="58" t="n">
        <x:v>0.46</x:v>
      </x:c>
      <x:c r="J13" s="52" t="n">
        <x:v>9</x:v>
      </x:c>
      <x:c r="K13" s="52" t="n">
        <x:v>110</x:v>
      </x:c>
      <x:c r="L13" s="52" t="str">
        <x:v>3</x:v>
      </x:c>
      <x:c r="M13" s="62" t="str">
        <x:f>IF(AND(M$8&lt;=$F13,EOMONTH(M$8,0)&gt;=$E13),1,"")</x:f>
      </x:c>
      <x:c r="N13" s="62" t="str">
        <x:f>IF(AND(N$8&lt;=$F13,EOMONTH(N$8,0)&gt;=$E13),1,"")</x:f>
      </x:c>
      <x:c r="O13" s="62" t="str">
        <x:f>IF(AND(O$8&lt;=$F13,EOMONTH(O$8,0)&gt;=$E13),1,"")</x:f>
      </x:c>
      <x:c r="P13" s="62" t="n">
        <x:f>IF(AND(P$8&lt;=$F13,EOMONTH(P$8,0)&gt;=$E13),1,"")</x:f>
        <x:v>1</x:v>
      </x:c>
      <x:c r="Q13" s="62" t="n">
        <x:f>IF(AND(Q$8&lt;=$F13,EOMONTH(Q$8,0)&gt;=$E13),1,"")</x:f>
        <x:v>1</x:v>
      </x:c>
      <x:c r="R13" s="62" t="n">
        <x:f>IF(AND(R$8&lt;=$F13,EOMONTH(R$8,0)&gt;=$E13),1,"")</x:f>
        <x:v>1</x:v>
      </x:c>
      <x:c r="S13" s="62" t="n">
        <x:f>IF(AND(S$8&lt;=$F13,EOMONTH(S$8,0)&gt;=$E13),1,"")</x:f>
        <x:v>1</x:v>
      </x:c>
      <x:c r="T13" s="62" t="n">
        <x:f>IF(AND(T$8&lt;=$F13,EOMONTH(T$8,0)&gt;=$E13),1,"")</x:f>
        <x:v>1</x:v>
      </x:c>
    </x:row>
    <x:row r="14" ht="34" customHeight="1">
      <x:c r="A14" s="52" t="n">
        <x:v>5</x:v>
      </x:c>
      <x:c r="B14" s="52" t="str">
        <x:v>Data</x:v>
      </x:c>
      <x:c r="C14" s="52" t="str">
        <x:v>Vue client 360</x:v>
      </x:c>
      <x:c r="D14" s="52" t="str">
        <x:v>Squad Data</x:v>
      </x:c>
      <x:c r="E14" s="56" t="n">
        <x:v>46327</x:v>
      </x:c>
      <x:c r="F14" s="56" t="n">
        <x:v>46477</x:v>
      </x:c>
      <x:c r="G14" s="52" t="str">
        <x:v>Release 3.0</x:v>
      </x:c>
      <x:c r="H14" s="52" t="str">
        <x:v>Ready</x:v>
      </x:c>
      <x:c r="I14" s="58" t="n">
        <x:v>0.18</x:v>
      </x:c>
      <x:c r="J14" s="52" t="n">
        <x:v>10</x:v>
      </x:c>
      <x:c r="K14" s="52" t="n">
        <x:v>95</x:v>
      </x:c>
      <x:c r="L14" s="52" t="str">
        <x:v>3</x:v>
      </x:c>
      <x:c r="M14" s="62" t="str">
        <x:f>IF(AND(M$8&lt;=$F14,EOMONTH(M$8,0)&gt;=$E14),1,"")</x:f>
      </x:c>
      <x:c r="N14" s="62" t="str">
        <x:f>IF(AND(N$8&lt;=$F14,EOMONTH(N$8,0)&gt;=$E14),1,"")</x:f>
      </x:c>
      <x:c r="O14" s="62" t="str">
        <x:f>IF(AND(O$8&lt;=$F14,EOMONTH(O$8,0)&gt;=$E14),1,"")</x:f>
      </x:c>
      <x:c r="P14" s="62" t="str">
        <x:f>IF(AND(P$8&lt;=$F14,EOMONTH(P$8,0)&gt;=$E14),1,"")</x:f>
      </x:c>
      <x:c r="Q14" s="62" t="n">
        <x:f>IF(AND(Q$8&lt;=$F14,EOMONTH(Q$8,0)&gt;=$E14),1,"")</x:f>
        <x:v>1</x:v>
      </x:c>
      <x:c r="R14" s="62" t="n">
        <x:f>IF(AND(R$8&lt;=$F14,EOMONTH(R$8,0)&gt;=$E14),1,"")</x:f>
        <x:v>1</x:v>
      </x:c>
      <x:c r="S14" s="62" t="n">
        <x:f>IF(AND(S$8&lt;=$F14,EOMONTH(S$8,0)&gt;=$E14),1,"")</x:f>
        <x:v>1</x:v>
      </x:c>
      <x:c r="T14" s="62" t="n">
        <x:f>IF(AND(T$8&lt;=$F14,EOMONTH(T$8,0)&gt;=$E14),1,"")</x:f>
        <x:v>1</x:v>
      </x:c>
    </x:row>
    <x:row r="15" ht="34" customHeight="1">
      <x:c r="A15" s="52" t="n">
        <x:v>6</x:v>
      </x:c>
      <x:c r="B15" s="52" t="str">
        <x:v>Service</x:v>
      </x:c>
      <x:c r="C15" s="52" t="str">
        <x:v>Messagerie sécurisée</x:v>
      </x:c>
      <x:c r="D15" s="52" t="str">
        <x:v>Squad Beta</x:v>
      </x:c>
      <x:c r="E15" s="56" t="n">
        <x:v>46388</x:v>
      </x:c>
      <x:c r="F15" s="56" t="n">
        <x:v>46507</x:v>
      </x:c>
      <x:c r="G15" s="52" t="str">
        <x:v>Release 3.2</x:v>
      </x:c>
      <x:c r="H15" s="52" t="str">
        <x:v>Backlog</x:v>
      </x:c>
      <x:c r="I15" s="58" t="n">
        <x:v>0</x:v>
      </x:c>
      <x:c r="J15" s="52" t="n">
        <x:v>8</x:v>
      </x:c>
      <x:c r="K15" s="52" t="n">
        <x:v>65</x:v>
      </x:c>
      <x:c r="L15" s="52" t="str">
        <x:v>3</x:v>
      </x:c>
      <x:c r="M15" s="62" t="str">
        <x:f>IF(AND(M$8&lt;=$F15,EOMONTH(M$8,0)&gt;=$E15),1,"")</x:f>
      </x:c>
      <x:c r="N15" s="62" t="str">
        <x:f>IF(AND(N$8&lt;=$F15,EOMONTH(N$8,0)&gt;=$E15),1,"")</x:f>
      </x:c>
      <x:c r="O15" s="62" t="str">
        <x:f>IF(AND(O$8&lt;=$F15,EOMONTH(O$8,0)&gt;=$E15),1,"")</x:f>
      </x:c>
      <x:c r="P15" s="62" t="str">
        <x:f>IF(AND(P$8&lt;=$F15,EOMONTH(P$8,0)&gt;=$E15),1,"")</x:f>
      </x:c>
      <x:c r="Q15" s="62" t="str">
        <x:f>IF(AND(Q$8&lt;=$F15,EOMONTH(Q$8,0)&gt;=$E15),1,"")</x:f>
      </x:c>
      <x:c r="R15" s="62" t="str">
        <x:f>IF(AND(R$8&lt;=$F15,EOMONTH(R$8,0)&gt;=$E15),1,"")</x:f>
      </x:c>
      <x:c r="S15" s="62" t="n">
        <x:f>IF(AND(S$8&lt;=$F15,EOMONTH(S$8,0)&gt;=$E15),1,"")</x:f>
        <x:v>1</x:v>
      </x:c>
      <x:c r="T15" s="62" t="n">
        <x:f>IF(AND(T$8&lt;=$F15,EOMONTH(T$8,0)&gt;=$E15),1,"")</x:f>
        <x:v>1</x:v>
      </x:c>
    </x:row>
    <x:row r="16" ht="34" customHeight="1">
      <x:c r="A16" s="52" t="n">
        <x:v>7</x:v>
      </x:c>
      <x:c r="B16" s="52" t="str">
        <x:v>IA</x:v>
      </x:c>
      <x:c r="C16" s="52" t="str">
        <x:v>Assistant conversationnel</x:v>
      </x:c>
      <x:c r="D16" s="52" t="str">
        <x:v>Squad Gamma</x:v>
      </x:c>
      <x:c r="E16" s="56" t="n">
        <x:v>46419</x:v>
      </x:c>
      <x:c r="F16" s="56" t="n">
        <x:v>46568</x:v>
      </x:c>
      <x:c r="G16" s="52" t="str">
        <x:v>Release 4.0</x:v>
      </x:c>
      <x:c r="H16" s="52" t="str">
        <x:v>Backlog</x:v>
      </x:c>
      <x:c r="I16" s="58" t="n">
        <x:v>0</x:v>
      </x:c>
      <x:c r="J16" s="52" t="n">
        <x:v>9</x:v>
      </x:c>
      <x:c r="K16" s="52" t="n">
        <x:v>120</x:v>
      </x:c>
      <x:c r="L16" s="52" t="str">
        <x:v>5</x:v>
      </x:c>
      <x:c r="M16" s="62" t="str">
        <x:f>IF(AND(M$8&lt;=$F16,EOMONTH(M$8,0)&gt;=$E16),1,"")</x:f>
      </x:c>
      <x:c r="N16" s="62" t="str">
        <x:f>IF(AND(N$8&lt;=$F16,EOMONTH(N$8,0)&gt;=$E16),1,"")</x:f>
      </x:c>
      <x:c r="O16" s="62" t="str">
        <x:f>IF(AND(O$8&lt;=$F16,EOMONTH(O$8,0)&gt;=$E16),1,"")</x:f>
      </x:c>
      <x:c r="P16" s="62" t="str">
        <x:f>IF(AND(P$8&lt;=$F16,EOMONTH(P$8,0)&gt;=$E16),1,"")</x:f>
      </x:c>
      <x:c r="Q16" s="62" t="str">
        <x:f>IF(AND(Q$8&lt;=$F16,EOMONTH(Q$8,0)&gt;=$E16),1,"")</x:f>
      </x:c>
      <x:c r="R16" s="62" t="str">
        <x:f>IF(AND(R$8&lt;=$F16,EOMONTH(R$8,0)&gt;=$E16),1,"")</x:f>
      </x:c>
      <x:c r="S16" s="62" t="str">
        <x:f>IF(AND(S$8&lt;=$F16,EOMONTH(S$8,0)&gt;=$E16),1,"")</x:f>
      </x:c>
      <x:c r="T16" s="62" t="n">
        <x:f>IF(AND(T$8&lt;=$F16,EOMONTH(T$8,0)&gt;=$E16),1,"")</x:f>
        <x:v>1</x:v>
      </x:c>
    </x:row>
    <x:row r="17" ht="34" customHeight="1">
      <x:c r="A17" s="52" t="n">
        <x:v>8</x:v>
      </x:c>
      <x:c r="B17" s="52" t="str">
        <x:v>Paiement</x:v>
      </x:c>
      <x:c r="C17" s="52" t="str">
        <x:v>Paiement en un clic</x:v>
      </x:c>
      <x:c r="D17" s="52" t="str">
        <x:v>Squad Alpha</x:v>
      </x:c>
      <x:c r="E17" s="56" t="n">
        <x:v>46357</x:v>
      </x:c>
      <x:c r="F17" s="56" t="n">
        <x:v>46461</x:v>
      </x:c>
      <x:c r="G17" s="52" t="str">
        <x:v>Release 3.0</x:v>
      </x:c>
      <x:c r="H17" s="52" t="str">
        <x:v>Ready</x:v>
      </x:c>
      <x:c r="I17" s="58" t="n">
        <x:v>0.12</x:v>
      </x:c>
      <x:c r="J17" s="52" t="n">
        <x:v>9</x:v>
      </x:c>
      <x:c r="K17" s="52" t="n">
        <x:v>70</x:v>
      </x:c>
      <x:c r="L17" s="52" t="str">
        <x:v>3</x:v>
      </x:c>
      <x:c r="M17" s="62" t="str">
        <x:f>IF(AND(M$8&lt;=$F17,EOMONTH(M$8,0)&gt;=$E17),1,"")</x:f>
      </x:c>
      <x:c r="N17" s="62" t="str">
        <x:f>IF(AND(N$8&lt;=$F17,EOMONTH(N$8,0)&gt;=$E17),1,"")</x:f>
      </x:c>
      <x:c r="O17" s="62" t="str">
        <x:f>IF(AND(O$8&lt;=$F17,EOMONTH(O$8,0)&gt;=$E17),1,"")</x:f>
      </x:c>
      <x:c r="P17" s="62" t="str">
        <x:f>IF(AND(P$8&lt;=$F17,EOMONTH(P$8,0)&gt;=$E17),1,"")</x:f>
      </x:c>
      <x:c r="Q17" s="62" t="str">
        <x:f>IF(AND(Q$8&lt;=$F17,EOMONTH(Q$8,0)&gt;=$E17),1,"")</x:f>
      </x:c>
      <x:c r="R17" s="62" t="n">
        <x:f>IF(AND(R$8&lt;=$F17,EOMONTH(R$8,0)&gt;=$E17),1,"")</x:f>
        <x:v>1</x:v>
      </x:c>
      <x:c r="S17" s="62" t="n">
        <x:f>IF(AND(S$8&lt;=$F17,EOMONTH(S$8,0)&gt;=$E17),1,"")</x:f>
        <x:v>1</x:v>
      </x:c>
      <x:c r="T17" s="62" t="n">
        <x:f>IF(AND(T$8&lt;=$F17,EOMONTH(T$8,0)&gt;=$E17),1,"")</x:f>
        <x:v>1</x:v>
      </x:c>
    </x:row>
    <x:row r="18" ht="34" customHeight="1">
      <x:c r="A18" s="52" t="n">
        <x:v>9</x:v>
      </x:c>
      <x:c r="B18" s="52" t="str">
        <x:v>Qualité</x:v>
      </x:c>
      <x:c r="C18" s="52" t="str">
        <x:v>Réduction des anomalies critiques</x:v>
      </x:c>
      <x:c r="D18" s="52" t="str">
        <x:v>Squad Gamma</x:v>
      </x:c>
      <x:c r="E18" s="56" t="n">
        <x:v>46204</x:v>
      </x:c>
      <x:c r="F18" s="56" t="n">
        <x:v>46568</x:v>
      </x:c>
      <x:c r="G18" s="52" t="str">
        <x:v>Continu</x:v>
      </x:c>
      <x:c r="H18" s="52" t="str">
        <x:v>In Progress</x:v>
      </x:c>
      <x:c r="I18" s="58" t="n">
        <x:v>0.58</x:v>
      </x:c>
      <x:c r="J18" s="52" t="n">
        <x:v>7</x:v>
      </x:c>
      <x:c r="K18" s="52" t="n">
        <x:v>80</x:v>
      </x:c>
      <x:c r="L18" s="52" t="str"/>
      <x:c r="M18" s="62" t="n">
        <x:f>IF(AND(M$8&lt;=$F18,EOMONTH(M$8,0)&gt;=$E18),1,"")</x:f>
        <x:v>1</x:v>
      </x:c>
      <x:c r="N18" s="62" t="n">
        <x:f>IF(AND(N$8&lt;=$F18,EOMONTH(N$8,0)&gt;=$E18),1,"")</x:f>
        <x:v>1</x:v>
      </x:c>
      <x:c r="O18" s="62" t="n">
        <x:f>IF(AND(O$8&lt;=$F18,EOMONTH(O$8,0)&gt;=$E18),1,"")</x:f>
        <x:v>1</x:v>
      </x:c>
      <x:c r="P18" s="62" t="n">
        <x:f>IF(AND(P$8&lt;=$F18,EOMONTH(P$8,0)&gt;=$E18),1,"")</x:f>
        <x:v>1</x:v>
      </x:c>
      <x:c r="Q18" s="62" t="n">
        <x:f>IF(AND(Q$8&lt;=$F18,EOMONTH(Q$8,0)&gt;=$E18),1,"")</x:f>
        <x:v>1</x:v>
      </x:c>
      <x:c r="R18" s="62" t="n">
        <x:f>IF(AND(R$8&lt;=$F18,EOMONTH(R$8,0)&gt;=$E18),1,"")</x:f>
        <x:v>1</x:v>
      </x:c>
      <x:c r="S18" s="62" t="n">
        <x:f>IF(AND(S$8&lt;=$F18,EOMONTH(S$8,0)&gt;=$E18),1,"")</x:f>
        <x:v>1</x:v>
      </x:c>
      <x:c r="T18" s="62" t="n">
        <x:f>IF(AND(T$8&lt;=$F18,EOMONTH(T$8,0)&gt;=$E18),1,"")</x:f>
        <x:v>1</x:v>
      </x:c>
    </x:row>
    <x:row r="19" ht="34" customHeight="1">
      <x:c r="A19" s="52" t="n">
        <x:v>10</x:v>
      </x:c>
      <x:c r="B19" s="52" t="str">
        <x:v>UX</x:v>
      </x:c>
      <x:c r="C19" s="52" t="str">
        <x:v>Design system omnicanal</x:v>
      </x:c>
      <x:c r="D19" s="52" t="str">
        <x:v>Squad UX</x:v>
      </x:c>
      <x:c r="E19" s="56" t="n">
        <x:v>46235</x:v>
      </x:c>
      <x:c r="F19" s="56" t="n">
        <x:v>46418</x:v>
      </x:c>
      <x:c r="G19" s="52" t="str">
        <x:v>Release 2.5</x:v>
      </x:c>
      <x:c r="H19" s="52" t="str">
        <x:v>Review</x:v>
      </x:c>
      <x:c r="I19" s="58" t="n">
        <x:v>0.81</x:v>
      </x:c>
      <x:c r="J19" s="52" t="n">
        <x:v>8</x:v>
      </x:c>
      <x:c r="K19" s="52" t="n">
        <x:v>60</x:v>
      </x:c>
      <x:c r="L19" s="52" t="str">
        <x:v>1</x:v>
      </x:c>
      <x:c r="M19" s="62" t="str">
        <x:f>IF(AND(M$8&lt;=$F19,EOMONTH(M$8,0)&gt;=$E19),1,"")</x:f>
      </x:c>
      <x:c r="N19" s="62" t="n">
        <x:f>IF(AND(N$8&lt;=$F19,EOMONTH(N$8,0)&gt;=$E19),1,"")</x:f>
        <x:v>1</x:v>
      </x:c>
      <x:c r="O19" s="62" t="n">
        <x:f>IF(AND(O$8&lt;=$F19,EOMONTH(O$8,0)&gt;=$E19),1,"")</x:f>
        <x:v>1</x:v>
      </x:c>
      <x:c r="P19" s="62" t="n">
        <x:f>IF(AND(P$8&lt;=$F19,EOMONTH(P$8,0)&gt;=$E19),1,"")</x:f>
        <x:v>1</x:v>
      </x:c>
      <x:c r="Q19" s="62" t="n">
        <x:f>IF(AND(Q$8&lt;=$F19,EOMONTH(Q$8,0)&gt;=$E19),1,"")</x:f>
        <x:v>1</x:v>
      </x:c>
      <x:c r="R19" s="62" t="n">
        <x:f>IF(AND(R$8&lt;=$F19,EOMONTH(R$8,0)&gt;=$E19),1,"")</x:f>
        <x:v>1</x:v>
      </x:c>
      <x:c r="S19" s="62" t="n">
        <x:f>IF(AND(S$8&lt;=$F19,EOMONTH(S$8,0)&gt;=$E19),1,"")</x:f>
        <x:v>1</x:v>
      </x:c>
      <x:c r="T19" s="62" t="str">
        <x:f>IF(AND(T$8&lt;=$F19,EOMONTH(T$8,0)&gt;=$E19),1,"")</x:f>
      </x:c>
    </x:row>
  </x:sheetData>
  <x:mergeCells>
    <x:mergeCell ref="A1:T2"/>
    <x:mergeCell ref="A3:T3"/>
  </x:mergeCells>
  <x:conditionalFormatting sqref="I10:I100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{AD93FD50-BAC3-4B83-92B4-77E6AE0E647B}</x14:id>
        </x:ext>
      </x:extLst>
    </x:cfRule>
  </x:conditionalFormatting>
  <x:conditionalFormatting sqref="H10:H100">
    <x:cfRule type="expression" dxfId="0" priority="2">
      <x:formula>$H10="Done"</x:formula>
    </x:cfRule>
    <x:cfRule type="expression" dxfId="1" priority="3">
      <x:formula>$H10="In Progress"</x:formula>
    </x:cfRule>
    <x:cfRule type="expression" dxfId="2" priority="4">
      <x:formula>$H10="Blocked"</x:formula>
    </x:cfRule>
    <x:cfRule type="expression" dxfId="3" priority="5">
      <x:formula>$H10="Ready"</x:formula>
    </x:cfRule>
  </x:conditionalFormatting>
  <x:conditionalFormatting sqref="M10:T19">
    <x:cfRule type="expression" dxfId="4" priority="6">
      <x:formula>AND(M10=1,$H10="Done")</x:formula>
    </x:cfRule>
    <x:cfRule type="expression" dxfId="5" priority="7">
      <x:formula>AND(M10=1,$H10="In Progress")</x:formula>
    </x:cfRule>
    <x:cfRule type="expression" dxfId="6" priority="8">
      <x:formula>AND(M10=1,$H10="Ready")</x:formula>
    </x:cfRule>
    <x:cfRule type="expression" dxfId="7" priority="9">
      <x:formula>AND(M10=1,$H10="Backlog")</x:formula>
    </x:cfRule>
    <x:cfRule type="expression" dxfId="8" priority="10">
      <x:formula>AND(M10=1,$H10="Review")</x:formula>
    </x:cfRule>
    <x:cfRule type="expression" dxfId="9" priority="11">
      <x:formula>AND(M10=1,$H10="Blocked")</x:formula>
    </x:cfRule>
  </x:conditionalFormatting>
  <x:dataValidations count="2">
    <x:dataValidation type="list" sqref="H10:H100">
      <x:formula1>"Backlog,Ready,In Progress,Review,Testing,Done,Blocked,Cancelled"</x:formula1>
    </x:dataValidation>
    <x:dataValidation type="list" sqref="D10:D100">
      <x:formula1>"Squad Alpha,Squad Beta,Squad Gamma,Squad Data,Squad Mobile,Squad UX"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AD93FD50-BAC3-4B83-92B4-77E6AE0E647B}">
            <x14:dataBar gradient="1">
              <x14:cfvo type="min"/>
              <x14:cfvo type="max"/>
              <x14:fillColor rgb="FF2F6BFF"/>
            </x14:dataBar>
          </x14:cfRule>
          <xm:sqref>I10:I100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18" hidden="0" customWidth="1"/>
    <x:col min="3" max="3" width="34" hidden="0" customWidth="1"/>
    <x:col min="4" max="4" width="13" hidden="0" customWidth="1"/>
    <x:col min="5" max="5" width="13" hidden="0" customWidth="1"/>
    <x:col min="6" max="6" width="13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1" hidden="0" customWidth="1"/>
    <x:col min="12" max="12" width="11" hidden="0" customWidth="1"/>
    <x:col min="13" max="13" width="12" hidden="0" customWidth="1"/>
    <x:col min="14" max="14" width="12" hidden="0" customWidth="1"/>
    <x:col min="15" max="15" width="16" hidden="0" customWidth="1"/>
    <x:col min="16" max="16" width="24" hidden="0" customWidth="1"/>
  </x:cols>
  <x:sheetData>
    <x:row r="1">
      <x:c r="A1" s="66" t="str">
        <x:v>PRODUCT BACKLOG — WSJF, MOSCOW &amp; STORY POINTS</x:v>
      </x:c>
      <x:c r="B1" s="66"/>
      <x:c r="C1" s="66"/>
      <x:c r="D1" s="66"/>
      <x:c r="E1" s="66"/>
      <x:c r="F1" s="66"/>
      <x:c r="G1" s="66"/>
      <x:c r="H1" s="66"/>
      <x:c r="I1" s="66"/>
      <x:c r="J1" s="66"/>
      <x:c r="K1" s="66"/>
      <x:c r="L1" s="66"/>
      <x:c r="M1" s="66"/>
      <x:c r="N1" s="66"/>
      <x:c r="O1" s="66"/>
      <x:c r="P1" s="66"/>
    </x:row>
    <x:row r="2">
      <x:c r="A2" s="66"/>
      <x:c r="B2" s="66"/>
      <x:c r="C2" s="66"/>
      <x:c r="D2" s="66"/>
      <x:c r="E2" s="66"/>
      <x:c r="F2" s="66"/>
      <x:c r="G2" s="66"/>
      <x:c r="H2" s="66"/>
      <x:c r="I2" s="66"/>
      <x:c r="J2" s="66"/>
      <x:c r="K2" s="66"/>
      <x:c r="L2" s="66"/>
      <x:c r="M2" s="66"/>
      <x:c r="N2" s="66"/>
      <x:c r="O2" s="66"/>
      <x:c r="P2" s="66"/>
    </x:row>
    <x:row r="4" ht="40" customHeight="1">
      <x:c r="A4" s="72" t="str">
        <x:v>ID</x:v>
      </x:c>
      <x:c r="B4" s="72" t="str">
        <x:v>Epic</x:v>
      </x:c>
      <x:c r="C4" s="72" t="str">
        <x:v>User Story</x:v>
      </x:c>
      <x:c r="D4" s="72" t="str">
        <x:v>Type</x:v>
      </x:c>
      <x:c r="E4" s="72" t="str">
        <x:v>Équipe</x:v>
      </x:c>
      <x:c r="F4" s="72" t="str">
        <x:v>MoSCoW</x:v>
      </x:c>
      <x:c r="G4" s="72" t="str">
        <x:v>Business Value</x:v>
      </x:c>
      <x:c r="H4" s="72" t="str">
        <x:v>Time Criticality</x:v>
      </x:c>
      <x:c r="I4" s="72" t="str">
        <x:v>Risk Reduction</x:v>
      </x:c>
      <x:c r="J4" s="72" t="str">
        <x:v>Job Size</x:v>
      </x:c>
      <x:c r="K4" s="72" t="str">
        <x:v>WSJF</x:v>
      </x:c>
      <x:c r="L4" s="72" t="str">
        <x:v>Story Points</x:v>
      </x:c>
      <x:c r="M4" s="72" t="str">
        <x:v>Statut</x:v>
      </x:c>
      <x:c r="N4" s="72" t="str">
        <x:v>Sprint</x:v>
      </x:c>
      <x:c r="O4" s="72" t="str">
        <x:v>Responsable</x:v>
      </x:c>
      <x:c r="P4" s="72" t="str">
        <x:v>Commentaire</x:v>
      </x:c>
    </x:row>
    <x:row r="5" ht="36" customHeight="1">
      <x:c r="A5" s="52" t="n">
        <x:v>1</x:v>
      </x:c>
      <x:c r="B5" s="52" t="str">
        <x:v>Onboarding</x:v>
      </x:c>
      <x:c r="C5" s="52" t="str">
        <x:v>En tant que client, je crée mon compte avec mon e-mail</x:v>
      </x:c>
      <x:c r="D5" s="52" t="str">
        <x:v>Story</x:v>
      </x:c>
      <x:c r="E5" s="52" t="str">
        <x:v>Squad Alpha</x:v>
      </x:c>
      <x:c r="F5" s="52" t="str">
        <x:v>Must</x:v>
      </x:c>
      <x:c r="G5" s="52" t="n">
        <x:v>9</x:v>
      </x:c>
      <x:c r="H5" s="52" t="n">
        <x:v>8</x:v>
      </x:c>
      <x:c r="I5" s="52" t="n">
        <x:v>6</x:v>
      </x:c>
      <x:c r="J5" s="52" t="n">
        <x:v>5</x:v>
      </x:c>
      <x:c r="K5" s="76" t="n">
        <x:f>IFERROR((G5+H5+I5)/J5,0)</x:f>
        <x:v>4.6</x:v>
      </x:c>
      <x:c r="L5" s="52" t="n">
        <x:v>8</x:v>
      </x:c>
      <x:c r="M5" s="52" t="str">
        <x:v>Done</x:v>
      </x:c>
      <x:c r="N5" s="52" t="str">
        <x:v>Sprint 1</x:v>
      </x:c>
      <x:c r="O5" s="52" t="str">
        <x:v>Nadia</x:v>
      </x:c>
      <x:c r="P5" s="52" t="str">
        <x:v>Livrée</x:v>
      </x:c>
    </x:row>
    <x:row r="6" ht="36" customHeight="1">
      <x:c r="A6" s="52" t="n">
        <x:v>2</x:v>
      </x:c>
      <x:c r="B6" s="52" t="str">
        <x:v>Onboarding</x:v>
      </x:c>
      <x:c r="C6" s="52" t="str">
        <x:v>Je vérifie mon identité en ligne</x:v>
      </x:c>
      <x:c r="D6" s="52" t="str">
        <x:v>Story</x:v>
      </x:c>
      <x:c r="E6" s="52" t="str">
        <x:v>Squad Alpha</x:v>
      </x:c>
      <x:c r="F6" s="52" t="str">
        <x:v>Must</x:v>
      </x:c>
      <x:c r="G6" s="52" t="n">
        <x:v>10</x:v>
      </x:c>
      <x:c r="H6" s="52" t="n">
        <x:v>9</x:v>
      </x:c>
      <x:c r="I6" s="52" t="n">
        <x:v>8</x:v>
      </x:c>
      <x:c r="J6" s="52" t="n">
        <x:v>8</x:v>
      </x:c>
      <x:c r="K6" s="76" t="n">
        <x:f>IFERROR((G6+H6+I6)/J6,0)</x:f>
        <x:v>3.375</x:v>
      </x:c>
      <x:c r="L6" s="52" t="n">
        <x:v>13</x:v>
      </x:c>
      <x:c r="M6" s="52" t="str">
        <x:v>Done</x:v>
      </x:c>
      <x:c r="N6" s="52" t="str">
        <x:v>Sprint 2</x:v>
      </x:c>
      <x:c r="O6" s="52" t="str">
        <x:v>Youssef</x:v>
      </x:c>
      <x:c r="P6" s="52" t="str">
        <x:v>Livrée</x:v>
      </x:c>
    </x:row>
    <x:row r="7" ht="36" customHeight="1">
      <x:c r="A7" s="52" t="n">
        <x:v>3</x:v>
      </x:c>
      <x:c r="B7" s="52" t="str">
        <x:v>Espace client</x:v>
      </x:c>
      <x:c r="C7" s="52" t="str">
        <x:v>Je consulte mes informations personnelles</x:v>
      </x:c>
      <x:c r="D7" s="52" t="str">
        <x:v>Story</x:v>
      </x:c>
      <x:c r="E7" s="52" t="str">
        <x:v>Squad Beta</x:v>
      </x:c>
      <x:c r="F7" s="52" t="str">
        <x:v>Must</x:v>
      </x:c>
      <x:c r="G7" s="52" t="n">
        <x:v>9</x:v>
      </x:c>
      <x:c r="H7" s="52" t="n">
        <x:v>7</x:v>
      </x:c>
      <x:c r="I7" s="52" t="n">
        <x:v>5</x:v>
      </x:c>
      <x:c r="J7" s="52" t="n">
        <x:v>5</x:v>
      </x:c>
      <x:c r="K7" s="76" t="n">
        <x:f>IFERROR((G7+H7+I7)/J7,0)</x:f>
        <x:v>4.2</x:v>
      </x:c>
      <x:c r="L7" s="52" t="n">
        <x:v>8</x:v>
      </x:c>
      <x:c r="M7" s="52" t="str">
        <x:v>Done</x:v>
      </x:c>
      <x:c r="N7" s="52" t="str">
        <x:v>Sprint 3</x:v>
      </x:c>
      <x:c r="O7" s="52" t="str">
        <x:v>Sara</x:v>
      </x:c>
      <x:c r="P7" s="52" t="str">
        <x:v>Livrée</x:v>
      </x:c>
    </x:row>
    <x:row r="8" ht="36" customHeight="1">
      <x:c r="A8" s="52" t="n">
        <x:v>4</x:v>
      </x:c>
      <x:c r="B8" s="52" t="str">
        <x:v>Espace client</x:v>
      </x:c>
      <x:c r="C8" s="52" t="str">
        <x:v>Je modifie mes coordonnées</x:v>
      </x:c>
      <x:c r="D8" s="52" t="str">
        <x:v>Story</x:v>
      </x:c>
      <x:c r="E8" s="52" t="str">
        <x:v>Squad Beta</x:v>
      </x:c>
      <x:c r="F8" s="52" t="str">
        <x:v>Should</x:v>
      </x:c>
      <x:c r="G8" s="52" t="n">
        <x:v>7</x:v>
      </x:c>
      <x:c r="H8" s="52" t="n">
        <x:v>6</x:v>
      </x:c>
      <x:c r="I8" s="52" t="n">
        <x:v>4</x:v>
      </x:c>
      <x:c r="J8" s="52" t="n">
        <x:v>5</x:v>
      </x:c>
      <x:c r="K8" s="76" t="n">
        <x:f>IFERROR((G8+H8+I8)/J8,0)</x:f>
        <x:v>3.4</x:v>
      </x:c>
      <x:c r="L8" s="52" t="n">
        <x:v>5</x:v>
      </x:c>
      <x:c r="M8" s="52" t="str">
        <x:v>In Progress</x:v>
      </x:c>
      <x:c r="N8" s="52" t="str">
        <x:v>Sprint 4</x:v>
      </x:c>
      <x:c r="O8" s="52" t="str">
        <x:v>Sara</x:v>
      </x:c>
      <x:c r="P8" s="52" t="str">
        <x:v>En développement</x:v>
      </x:c>
    </x:row>
    <x:row r="9" ht="36" customHeight="1">
      <x:c r="A9" s="52" t="n">
        <x:v>5</x:v>
      </x:c>
      <x:c r="B9" s="52" t="str">
        <x:v>Mobile</x:v>
      </x:c>
      <x:c r="C9" s="52" t="str">
        <x:v>Je reçois des notifications personnalisées</x:v>
      </x:c>
      <x:c r="D9" s="52" t="str">
        <x:v>Feature</x:v>
      </x:c>
      <x:c r="E9" s="52" t="str">
        <x:v>Squad Mobile</x:v>
      </x:c>
      <x:c r="F9" s="52" t="str">
        <x:v>Should</x:v>
      </x:c>
      <x:c r="G9" s="52" t="n">
        <x:v>8</x:v>
      </x:c>
      <x:c r="H9" s="52" t="n">
        <x:v>7</x:v>
      </x:c>
      <x:c r="I9" s="52" t="n">
        <x:v>6</x:v>
      </x:c>
      <x:c r="J9" s="52" t="n">
        <x:v>8</x:v>
      </x:c>
      <x:c r="K9" s="76" t="n">
        <x:f>IFERROR((G9+H9+I9)/J9,0)</x:f>
        <x:v>2.625</x:v>
      </x:c>
      <x:c r="L9" s="52" t="n">
        <x:v>13</x:v>
      </x:c>
      <x:c r="M9" s="52" t="str">
        <x:v>Ready</x:v>
      </x:c>
      <x:c r="N9" s="52" t="str">
        <x:v>Sprint 5</x:v>
      </x:c>
      <x:c r="O9" s="52" t="str">
        <x:v>Omar</x:v>
      </x:c>
      <x:c r="P9" s="52" t="str">
        <x:v>Prête</x:v>
      </x:c>
    </x:row>
    <x:row r="10" ht="36" customHeight="1">
      <x:c r="A10" s="52" t="n">
        <x:v>6</x:v>
      </x:c>
      <x:c r="B10" s="52" t="str">
        <x:v>Data</x:v>
      </x:c>
      <x:c r="C10" s="52" t="str">
        <x:v>Le conseiller visualise l’historique client</x:v>
      </x:c>
      <x:c r="D10" s="52" t="str">
        <x:v>Feature</x:v>
      </x:c>
      <x:c r="E10" s="52" t="str">
        <x:v>Squad Data</x:v>
      </x:c>
      <x:c r="F10" s="52" t="str">
        <x:v>Must</x:v>
      </x:c>
      <x:c r="G10" s="52" t="n">
        <x:v>10</x:v>
      </x:c>
      <x:c r="H10" s="52" t="n">
        <x:v>9</x:v>
      </x:c>
      <x:c r="I10" s="52" t="n">
        <x:v>9</x:v>
      </x:c>
      <x:c r="J10" s="52" t="n">
        <x:v>13</x:v>
      </x:c>
      <x:c r="K10" s="76" t="n">
        <x:f>IFERROR((G10+H10+I10)/J10,0)</x:f>
        <x:v>2.1538461538461537</x:v>
      </x:c>
      <x:c r="L10" s="52" t="n">
        <x:v>21</x:v>
      </x:c>
      <x:c r="M10" s="52" t="str">
        <x:v>Backlog</x:v>
      </x:c>
      <x:c r="N10" s="52" t="str">
        <x:v>Sprint 6</x:v>
      </x:c>
      <x:c r="O10" s="52" t="str">
        <x:v>Lina</x:v>
      </x:c>
      <x:c r="P10" s="52" t="str">
        <x:v>Dépendance data</x:v>
      </x:c>
    </x:row>
    <x:row r="11" ht="36" customHeight="1">
      <x:c r="A11" s="52" t="n">
        <x:v>7</x:v>
      </x:c>
      <x:c r="B11" s="52" t="str">
        <x:v>IA</x:v>
      </x:c>
      <x:c r="C11" s="52" t="str">
        <x:v>Le client obtient une réponse instantanée</x:v>
      </x:c>
      <x:c r="D11" s="52" t="str">
        <x:v>Epic</x:v>
      </x:c>
      <x:c r="E11" s="52" t="str">
        <x:v>Squad Gamma</x:v>
      </x:c>
      <x:c r="F11" s="52" t="str">
        <x:v>Could</x:v>
      </x:c>
      <x:c r="G11" s="52" t="n">
        <x:v>9</x:v>
      </x:c>
      <x:c r="H11" s="52" t="n">
        <x:v>5</x:v>
      </x:c>
      <x:c r="I11" s="52" t="n">
        <x:v>7</x:v>
      </x:c>
      <x:c r="J11" s="52" t="n">
        <x:v>13</x:v>
      </x:c>
      <x:c r="K11" s="76" t="n">
        <x:f>IFERROR((G11+H11+I11)/J11,0)</x:f>
        <x:v>1.6153846153846154</x:v>
      </x:c>
      <x:c r="L11" s="52" t="n">
        <x:v>34</x:v>
      </x:c>
      <x:c r="M11" s="52" t="str">
        <x:v>Backlog</x:v>
      </x:c>
      <x:c r="N11" s="52" t="str">
        <x:v>Sprint 8</x:v>
      </x:c>
      <x:c r="O11" s="52" t="str">
        <x:v>Amine</x:v>
      </x:c>
      <x:c r="P11" s="52" t="str">
        <x:v>À affiner</x:v>
      </x:c>
    </x:row>
    <x:row r="12" ht="36" customHeight="1">
      <x:c r="A12" s="52" t="n">
        <x:v>8</x:v>
      </x:c>
      <x:c r="B12" s="52" t="str">
        <x:v>Paiement</x:v>
      </x:c>
      <x:c r="C12" s="52" t="str">
        <x:v>Je paie en un clic</x:v>
      </x:c>
      <x:c r="D12" s="52" t="str">
        <x:v>Feature</x:v>
      </x:c>
      <x:c r="E12" s="52" t="str">
        <x:v>Squad Alpha</x:v>
      </x:c>
      <x:c r="F12" s="52" t="str">
        <x:v>Must</x:v>
      </x:c>
      <x:c r="G12" s="52" t="n">
        <x:v>10</x:v>
      </x:c>
      <x:c r="H12" s="52" t="n">
        <x:v>8</x:v>
      </x:c>
      <x:c r="I12" s="52" t="n">
        <x:v>7</x:v>
      </x:c>
      <x:c r="J12" s="52" t="n">
        <x:v>8</x:v>
      </x:c>
      <x:c r="K12" s="76" t="n">
        <x:f>IFERROR((G12+H12+I12)/J12,0)</x:f>
        <x:v>3.125</x:v>
      </x:c>
      <x:c r="L12" s="52" t="n">
        <x:v>13</x:v>
      </x:c>
      <x:c r="M12" s="52" t="str">
        <x:v>Ready</x:v>
      </x:c>
      <x:c r="N12" s="52" t="str">
        <x:v>Sprint 6</x:v>
      </x:c>
      <x:c r="O12" s="52" t="str">
        <x:v>Nadia</x:v>
      </x:c>
      <x:c r="P12" s="52" t="str">
        <x:v>Sécurité à valider</x:v>
      </x:c>
    </x:row>
    <x:row r="13" ht="36" customHeight="1">
      <x:c r="A13" s="52" t="n">
        <x:v>9</x:v>
      </x:c>
      <x:c r="B13" s="52" t="str">
        <x:v>Qualité</x:v>
      </x:c>
      <x:c r="C13" s="52" t="str">
        <x:v>Corriger les erreurs critiques</x:v>
      </x:c>
      <x:c r="D13" s="52" t="str">
        <x:v>Bug</x:v>
      </x:c>
      <x:c r="E13" s="52" t="str">
        <x:v>Squad Gamma</x:v>
      </x:c>
      <x:c r="F13" s="52" t="str">
        <x:v>Must</x:v>
      </x:c>
      <x:c r="G13" s="52" t="n">
        <x:v>10</x:v>
      </x:c>
      <x:c r="H13" s="52" t="n">
        <x:v>10</x:v>
      </x:c>
      <x:c r="I13" s="52" t="n">
        <x:v>10</x:v>
      </x:c>
      <x:c r="J13" s="52" t="n">
        <x:v>5</x:v>
      </x:c>
      <x:c r="K13" s="76" t="n">
        <x:f>IFERROR((G13+H13+I13)/J13,0)</x:f>
        <x:v>6</x:v>
      </x:c>
      <x:c r="L13" s="52" t="n">
        <x:v>8</x:v>
      </x:c>
      <x:c r="M13" s="52" t="str">
        <x:v>In Progress</x:v>
      </x:c>
      <x:c r="N13" s="52" t="str">
        <x:v>Sprint 4</x:v>
      </x:c>
      <x:c r="O13" s="52" t="str">
        <x:v>Amine</x:v>
      </x:c>
      <x:c r="P13" s="52" t="str">
        <x:v>Priorité haute</x:v>
      </x:c>
    </x:row>
    <x:row r="14" ht="36" customHeight="1">
      <x:c r="A14" s="52" t="n">
        <x:v>10</x:v>
      </x:c>
      <x:c r="B14" s="52" t="str">
        <x:v>UX</x:v>
      </x:c>
      <x:c r="C14" s="52" t="str">
        <x:v>Uniformiser les composants d’interface</x:v>
      </x:c>
      <x:c r="D14" s="52" t="str">
        <x:v>Enabler</x:v>
      </x:c>
      <x:c r="E14" s="52" t="str">
        <x:v>Squad UX</x:v>
      </x:c>
      <x:c r="F14" s="52" t="str">
        <x:v>Should</x:v>
      </x:c>
      <x:c r="G14" s="52" t="n">
        <x:v>7</x:v>
      </x:c>
      <x:c r="H14" s="52" t="n">
        <x:v>5</x:v>
      </x:c>
      <x:c r="I14" s="52" t="n">
        <x:v>6</x:v>
      </x:c>
      <x:c r="J14" s="52" t="n">
        <x:v>8</x:v>
      </x:c>
      <x:c r="K14" s="76" t="n">
        <x:f>IFERROR((G14+H14+I14)/J14,0)</x:f>
        <x:v>2.25</x:v>
      </x:c>
      <x:c r="L14" s="52" t="n">
        <x:v>13</x:v>
      </x:c>
      <x:c r="M14" s="52" t="str">
        <x:v>Review</x:v>
      </x:c>
      <x:c r="N14" s="52" t="str">
        <x:v>Sprint 5</x:v>
      </x:c>
      <x:c r="O14" s="52" t="str">
        <x:v>Meriem</x:v>
      </x:c>
      <x:c r="P14" s="52" t="str">
        <x:v>Revue design</x:v>
      </x:c>
    </x:row>
  </x:sheetData>
  <x:mergeCells>
    <x:mergeCell ref="A1:P2"/>
  </x:mergeCells>
  <x:conditionalFormatting sqref="K5:K100">
    <x:cfRule type="dataBar" priority="1">
      <x:dataBar>
        <x:cfvo type="min"/>
        <x:cfvo type="max"/>
        <x:color rgb="FF7A5AF8"/>
      </x:dataBar>
      <x:extLst>
        <x:ext xmlns:x14="http://schemas.microsoft.com/office/spreadsheetml/2009/9/main" uri="{B025F937-C7B1-47D3-B67F-A62EFF666E3E}">
          <x14:id>{7EA66B1D-1169-2DB3-EB95-C2C888848B55}</x14:id>
        </x:ext>
      </x:extLst>
    </x:cfRule>
  </x:conditionalFormatting>
  <x:conditionalFormatting sqref="M5:M100">
    <x:cfRule type="expression" dxfId="10" priority="2">
      <x:formula>$M5="Done"</x:formula>
    </x:cfRule>
    <x:cfRule type="expression" dxfId="11" priority="3">
      <x:formula>$M5="Blocked"</x:formula>
    </x:cfRule>
    <x:cfRule type="expression" dxfId="12" priority="4">
      <x:formula>$M5="In Progress"</x:formula>
    </x:cfRule>
  </x:conditionalFormatting>
  <x:dataValidations count="3">
    <x:dataValidation type="list" sqref="F5:F100">
      <x:formula1>"Must,Should,Could,Won't"</x:formula1>
    </x:dataValidation>
    <x:dataValidation type="list" sqref="M5:M100">
      <x:formula1>"Backlog,Ready,In Progress,Review,Testing,Done,Blocked,Cancelled"</x:formula1>
    </x:dataValidation>
    <x:dataValidation type="list" sqref="D5:D100">
      <x:formula1>"Epic,Feature,Story,Task,Bug,Enabler"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7EA66B1D-1169-2DB3-EB95-C2C888848B55}">
            <x14:dataBar gradient="1">
              <x14:cfvo type="min"/>
              <x14:cfvo type="max"/>
              <x14:fillColor rgb="FF7A5AF8"/>
            </x14:dataBar>
          </x14:cfRule>
          <xm:sqref>K5:K100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28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3" hidden="0" customWidth="1"/>
    <x:col min="11" max="11" width="13" hidden="0" customWidth="1"/>
    <x:col min="12" max="12" width="12" hidden="0" customWidth="1"/>
    <x:col min="13" max="13" width="12" hidden="0" customWidth="1"/>
    <x:col min="14" max="14" width="30" hidden="0" customWidth="1"/>
  </x:cols>
  <x:sheetData>
    <x:row r="1">
      <x:c r="A1" s="66" t="str">
        <x:v>SPRINT PLANNER — CAPACITÉ, CHARGE &amp; LIVRAISON</x:v>
      </x:c>
      <x:c r="B1" s="66"/>
      <x:c r="C1" s="66"/>
      <x:c r="D1" s="66"/>
      <x:c r="E1" s="66"/>
      <x:c r="F1" s="66"/>
      <x:c r="G1" s="66"/>
      <x:c r="H1" s="66"/>
      <x:c r="I1" s="66"/>
      <x:c r="J1" s="66"/>
      <x:c r="K1" s="66"/>
      <x:c r="L1" s="66"/>
      <x:c r="M1" s="66"/>
      <x:c r="N1" s="66"/>
    </x:row>
    <x:row r="2">
      <x:c r="A2" s="66"/>
      <x:c r="B2" s="66"/>
      <x:c r="C2" s="66"/>
      <x:c r="D2" s="66"/>
      <x:c r="E2" s="66"/>
      <x:c r="F2" s="66"/>
      <x:c r="G2" s="66"/>
      <x:c r="H2" s="66"/>
      <x:c r="I2" s="66"/>
      <x:c r="J2" s="66"/>
      <x:c r="K2" s="66"/>
      <x:c r="L2" s="66"/>
      <x:c r="M2" s="66"/>
      <x:c r="N2" s="66"/>
    </x:row>
    <x:row r="4" ht="40" customHeight="1">
      <x:c r="A4" s="72" t="str">
        <x:v>Sprint</x:v>
      </x:c>
      <x:c r="B4" s="72" t="str">
        <x:v>Début</x:v>
      </x:c>
      <x:c r="C4" s="72" t="str">
        <x:v>Fin</x:v>
      </x:c>
      <x:c r="D4" s="72" t="str">
        <x:v>Objectif du sprint</x:v>
      </x:c>
      <x:c r="E4" s="72" t="str">
        <x:v>Capacité SP</x:v>
      </x:c>
      <x:c r="F4" s="72" t="str">
        <x:v>SP planifiés</x:v>
      </x:c>
      <x:c r="G4" s="72" t="str">
        <x:v>SP terminés</x:v>
      </x:c>
      <x:c r="H4" s="72" t="str">
        <x:v>Vélocité</x:v>
      </x:c>
      <x:c r="I4" s="72" t="str">
        <x:v>Charge restante</x:v>
      </x:c>
      <x:c r="J4" s="72" t="str">
        <x:v>Statut</x:v>
      </x:c>
      <x:c r="K4" s="72" t="str">
        <x:v>Équipe</x:v>
      </x:c>
      <x:c r="L4" s="72" t="str">
        <x:v>Stories bloquées</x:v>
      </x:c>
      <x:c r="M4" s="72" t="str">
        <x:v>Taux de livraison</x:v>
      </x:c>
      <x:c r="N4" s="72" t="str">
        <x:v>Rétrospective</x:v>
      </x:c>
    </x:row>
    <x:row r="5" ht="36" customHeight="1">
      <x:c r="A5" s="52" t="str">
        <x:v>Sprint 1</x:v>
      </x:c>
      <x:c r="B5" s="56" t="n">
        <x:v>46209</x:v>
      </x:c>
      <x:c r="C5" s="56" t="n">
        <x:v>46220</x:v>
      </x:c>
      <x:c r="D5" s="52" t="str">
        <x:v>Socle onboarding</x:v>
      </x:c>
      <x:c r="E5" s="52" t="n">
        <x:v>40</x:v>
      </x:c>
      <x:c r="F5" s="52" t="n">
        <x:v>34</x:v>
      </x:c>
      <x:c r="G5" s="52" t="n">
        <x:v>32</x:v>
      </x:c>
      <x:c r="H5" s="52" t="n">
        <x:f>IFERROR(G5/1,0)</x:f>
        <x:v>32</x:v>
      </x:c>
      <x:c r="I5" s="52" t="n">
        <x:f>MAX(0,F5-G5)</x:f>
        <x:v>2</x:v>
      </x:c>
      <x:c r="J5" s="52" t="str">
        <x:v>Terminé</x:v>
      </x:c>
      <x:c r="K5" s="52" t="str">
        <x:v>Squad Alpha</x:v>
      </x:c>
      <x:c r="L5" s="52" t="n">
        <x:v>0</x:v>
      </x:c>
      <x:c r="M5" s="58" t="n">
        <x:f>IFERROR(G5/F5,0)</x:f>
        <x:v>0.9411764705882353</x:v>
      </x:c>
      <x:c r="N5" s="52" t="str">
        <x:v>Réduire les changements en cours de sprint</x:v>
      </x:c>
    </x:row>
    <x:row r="6" ht="36" customHeight="1">
      <x:c r="A6" s="52" t="str">
        <x:v>Sprint 2</x:v>
      </x:c>
      <x:c r="B6" s="56" t="n">
        <x:v>46223</x:v>
      </x:c>
      <x:c r="C6" s="56" t="n">
        <x:v>46234</x:v>
      </x:c>
      <x:c r="D6" s="52" t="str">
        <x:v>Identité numérique</x:v>
      </x:c>
      <x:c r="E6" s="52" t="n">
        <x:v>42</x:v>
      </x:c>
      <x:c r="F6" s="52" t="n">
        <x:v>39</x:v>
      </x:c>
      <x:c r="G6" s="52" t="n">
        <x:v>36</x:v>
      </x:c>
      <x:c r="H6" s="52" t="n">
        <x:f>IFERROR(G6/1,0)</x:f>
        <x:v>36</x:v>
      </x:c>
      <x:c r="I6" s="52" t="n">
        <x:f>MAX(0,F6-G6)</x:f>
        <x:v>3</x:v>
      </x:c>
      <x:c r="J6" s="52" t="str">
        <x:v>Terminé</x:v>
      </x:c>
      <x:c r="K6" s="52" t="str">
        <x:v>Squad Alpha</x:v>
      </x:c>
      <x:c r="L6" s="52" t="n">
        <x:v>1</x:v>
      </x:c>
      <x:c r="M6" s="58" t="n">
        <x:f>IFERROR(G6/F6,0)</x:f>
        <x:v>0.9230769230769231</x:v>
      </x:c>
      <x:c r="N6" s="52" t="str">
        <x:v>Améliorer les tests automatisés</x:v>
      </x:c>
    </x:row>
    <x:row r="7" ht="36" customHeight="1">
      <x:c r="A7" s="52" t="str">
        <x:v>Sprint 3</x:v>
      </x:c>
      <x:c r="B7" s="56" t="n">
        <x:v>46237</x:v>
      </x:c>
      <x:c r="C7" s="56" t="n">
        <x:v>46248</x:v>
      </x:c>
      <x:c r="D7" s="52" t="str">
        <x:v>Espace client</x:v>
      </x:c>
      <x:c r="E7" s="52" t="n">
        <x:v>45</x:v>
      </x:c>
      <x:c r="F7" s="52" t="n">
        <x:v>42</x:v>
      </x:c>
      <x:c r="G7" s="52" t="n">
        <x:v>40</x:v>
      </x:c>
      <x:c r="H7" s="52" t="n">
        <x:f>IFERROR(G7/1,0)</x:f>
        <x:v>40</x:v>
      </x:c>
      <x:c r="I7" s="52" t="n">
        <x:f>MAX(0,F7-G7)</x:f>
        <x:v>2</x:v>
      </x:c>
      <x:c r="J7" s="52" t="str">
        <x:v>Terminé</x:v>
      </x:c>
      <x:c r="K7" s="52" t="str">
        <x:v>Squad Beta</x:v>
      </x:c>
      <x:c r="L7" s="52" t="n">
        <x:v>0</x:v>
      </x:c>
      <x:c r="M7" s="58" t="n">
        <x:f>IFERROR(G7/F7,0)</x:f>
        <x:v>0.9523809523809523</x:v>
      </x:c>
      <x:c r="N7" s="52" t="str">
        <x:v>Bonne collaboration UX</x:v>
      </x:c>
    </x:row>
    <x:row r="8" ht="36" customHeight="1">
      <x:c r="A8" s="52" t="str">
        <x:v>Sprint 4</x:v>
      </x:c>
      <x:c r="B8" s="56" t="n">
        <x:v>46251</x:v>
      </x:c>
      <x:c r="C8" s="56" t="n">
        <x:v>46262</x:v>
      </x:c>
      <x:c r="D8" s="52" t="str">
        <x:v>Profil et qualité</x:v>
      </x:c>
      <x:c r="E8" s="52" t="n">
        <x:v>44</x:v>
      </x:c>
      <x:c r="F8" s="52" t="n">
        <x:v>43</x:v>
      </x:c>
      <x:c r="G8" s="52" t="n">
        <x:v>28</x:v>
      </x:c>
      <x:c r="H8" s="52" t="n">
        <x:f>IFERROR(G8/1,0)</x:f>
        <x:v>28</x:v>
      </x:c>
      <x:c r="I8" s="52" t="n">
        <x:f>MAX(0,F8-G8)</x:f>
        <x:v>15</x:v>
      </x:c>
      <x:c r="J8" s="52" t="str">
        <x:v>En cours</x:v>
      </x:c>
      <x:c r="K8" s="52" t="str">
        <x:v>Squad Beta</x:v>
      </x:c>
      <x:c r="L8" s="52" t="n">
        <x:v>2</x:v>
      </x:c>
      <x:c r="M8" s="58" t="n">
        <x:f>IFERROR(G8/F8,0)</x:f>
        <x:v>0.6511627906976745</x:v>
      </x:c>
      <x:c r="N8" s="52" t="str">
        <x:v>Limiter les dépendances externes</x:v>
      </x:c>
    </x:row>
    <x:row r="9" ht="36" customHeight="1">
      <x:c r="A9" s="52" t="str">
        <x:v>Sprint 5</x:v>
      </x:c>
      <x:c r="B9" s="56" t="n">
        <x:v>46265</x:v>
      </x:c>
      <x:c r="C9" s="56" t="n">
        <x:v>46276</x:v>
      </x:c>
      <x:c r="D9" s="52" t="str">
        <x:v>Notifications mobiles</x:v>
      </x:c>
      <x:c r="E9" s="52" t="n">
        <x:v>46</x:v>
      </x:c>
      <x:c r="F9" s="52" t="n">
        <x:v>44</x:v>
      </x:c>
      <x:c r="G9" s="52" t="n">
        <x:v>0</x:v>
      </x:c>
      <x:c r="H9" s="52" t="n">
        <x:f>IFERROR(G9/1,0)</x:f>
        <x:v>0</x:v>
      </x:c>
      <x:c r="I9" s="52" t="n">
        <x:f>MAX(0,F9-G9)</x:f>
        <x:v>44</x:v>
      </x:c>
      <x:c r="J9" s="52" t="str">
        <x:v>Planifié</x:v>
      </x:c>
      <x:c r="K9" s="52" t="str">
        <x:v>Squad Mobile</x:v>
      </x:c>
      <x:c r="L9" s="52" t="n">
        <x:v>0</x:v>
      </x:c>
      <x:c r="M9" s="58" t="n">
        <x:f>IFERROR(G9/F9,0)</x:f>
        <x:v>0</x:v>
      </x:c>
      <x:c r="N9" s="52" t="str"/>
    </x:row>
    <x:row r="10" ht="36" customHeight="1">
      <x:c r="A10" s="52" t="str">
        <x:v>Sprint 6</x:v>
      </x:c>
      <x:c r="B10" s="56" t="n">
        <x:v>46279</x:v>
      </x:c>
      <x:c r="C10" s="56" t="n">
        <x:v>46290</x:v>
      </x:c>
      <x:c r="D10" s="52" t="str">
        <x:v>Data 360 et paiement</x:v>
      </x:c>
      <x:c r="E10" s="52" t="n">
        <x:v>48</x:v>
      </x:c>
      <x:c r="F10" s="52" t="n">
        <x:v>47</x:v>
      </x:c>
      <x:c r="G10" s="52" t="n">
        <x:v>0</x:v>
      </x:c>
      <x:c r="H10" s="52" t="n">
        <x:f>IFERROR(G10/1,0)</x:f>
        <x:v>0</x:v>
      </x:c>
      <x:c r="I10" s="52" t="n">
        <x:f>MAX(0,F10-G10)</x:f>
        <x:v>47</x:v>
      </x:c>
      <x:c r="J10" s="52" t="str">
        <x:v>Planifié</x:v>
      </x:c>
      <x:c r="K10" s="52" t="str">
        <x:v>Squad Data</x:v>
      </x:c>
      <x:c r="L10" s="52" t="n">
        <x:v>0</x:v>
      </x:c>
      <x:c r="M10" s="58" t="n">
        <x:f>IFERROR(G10/F10,0)</x:f>
        <x:v>0</x:v>
      </x:c>
      <x:c r="N10" s="52" t="str"/>
    </x:row>
  </x:sheetData>
  <x:mergeCells>
    <x:mergeCell ref="A1:N2"/>
  </x:mergeCells>
  <x:conditionalFormatting sqref="M5:M100">
    <x:cfRule type="dataBar" priority="1">
      <x:dataBar>
        <x:cfvo type="min"/>
        <x:cfvo type="max"/>
        <x:color rgb="FF1FA774"/>
      </x:dataBar>
      <x:extLst>
        <x:ext xmlns:x14="http://schemas.microsoft.com/office/spreadsheetml/2009/9/main" uri="{B025F937-C7B1-47D3-B67F-A62EFF666E3E}">
          <x14:id>{41EB2A22-35E9-BEF8-C931-C79F928D1C30}</x14:id>
        </x:ext>
      </x:extLst>
    </x:cfRule>
  </x:conditionalFormatting>
  <x:conditionalFormatting sqref="J5:J100">
    <x:cfRule type="expression" dxfId="13" priority="2">
      <x:formula>$J5="Terminé"</x:formula>
    </x:cfRule>
    <x:cfRule type="expression" dxfId="14" priority="3">
      <x:formula>$J5="En cours"</x:formula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41EB2A22-35E9-BEF8-C931-C79F928D1C30}">
            <x14:dataBar gradient="1">
              <x14:cfvo type="min"/>
              <x14:cfvo type="max"/>
              <x14:fillColor rgb="FF1FA774"/>
            </x14:dataBar>
          </x14:cfRule>
          <xm:sqref>M5:M100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7" max="7" width="11" hidden="0" customWidth="1"/>
    <x:col min="8" max="8" width="11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1" hidden="0" customWidth="1"/>
  </x:cols>
  <x:sheetData>
    <x:row r="1">
      <x:c r="A1" s="66" t="str">
        <x:v>VELOCITY TRACKER — TENDANCE DES SPRINTS</x:v>
      </x:c>
      <x:c r="B1" s="66"/>
      <x:c r="C1" s="66"/>
      <x:c r="D1" s="66"/>
      <x:c r="E1" s="66"/>
      <x:c r="F1" s="66"/>
      <x:c r="G1" s="66"/>
      <x:c r="H1" s="66"/>
      <x:c r="I1" s="66"/>
      <x:c r="J1" s="66"/>
    </x:row>
    <x:row r="2">
      <x:c r="A2" s="66"/>
      <x:c r="B2" s="66"/>
      <x:c r="C2" s="66"/>
      <x:c r="D2" s="66"/>
      <x:c r="E2" s="66"/>
      <x:c r="F2" s="66"/>
      <x:c r="G2" s="66"/>
      <x:c r="H2" s="66"/>
      <x:c r="I2" s="66"/>
      <x:c r="J2" s="66"/>
    </x:row>
    <x:row r="4">
      <x:c r="A4" s="22" t="str">
        <x:v>Sprint</x:v>
      </x:c>
      <x:c r="B4" s="22" t="str">
        <x:v>SP planifiés</x:v>
      </x:c>
      <x:c r="C4" s="22" t="str">
        <x:v>SP terminés</x:v>
      </x:c>
      <x:c r="D4" s="22" t="str">
        <x:v>Capacité</x:v>
      </x:c>
      <x:c r="E4" s="22" t="str">
        <x:v>Taux de livraison</x:v>
      </x:c>
    </x:row>
    <x:row r="5">
      <x:c r="A5" s="78" t="str">
        <x:v>Sprint 1</x:v>
      </x:c>
      <x:c r="B5" s="78" t="n">
        <x:v>34</x:v>
      </x:c>
      <x:c r="C5" s="78" t="n">
        <x:v>32</x:v>
      </x:c>
      <x:c r="D5" s="78" t="n">
        <x:v>40</x:v>
      </x:c>
      <x:c r="E5" s="80" t="n">
        <x:v>0.9411764705882353</x:v>
      </x:c>
    </x:row>
    <x:row r="6">
      <x:c r="A6" s="78" t="str">
        <x:v>Sprint 2</x:v>
      </x:c>
      <x:c r="B6" s="78" t="n">
        <x:v>39</x:v>
      </x:c>
      <x:c r="C6" s="78" t="n">
        <x:v>36</x:v>
      </x:c>
      <x:c r="D6" s="78" t="n">
        <x:v>42</x:v>
      </x:c>
      <x:c r="E6" s="80" t="n">
        <x:v>0.9230769230769231</x:v>
      </x:c>
    </x:row>
    <x:row r="7">
      <x:c r="A7" s="78" t="str">
        <x:v>Sprint 3</x:v>
      </x:c>
      <x:c r="B7" s="78" t="n">
        <x:v>42</x:v>
      </x:c>
      <x:c r="C7" s="78" t="n">
        <x:v>40</x:v>
      </x:c>
      <x:c r="D7" s="78" t="n">
        <x:v>45</x:v>
      </x:c>
      <x:c r="E7" s="80" t="n">
        <x:v>0.9523809523809523</x:v>
      </x:c>
    </x:row>
    <x:row r="8">
      <x:c r="A8" s="78" t="str">
        <x:v>Sprint 4</x:v>
      </x:c>
      <x:c r="B8" s="78" t="n">
        <x:v>43</x:v>
      </x:c>
      <x:c r="C8" s="78" t="n">
        <x:v>28</x:v>
      </x:c>
      <x:c r="D8" s="78" t="n">
        <x:v>44</x:v>
      </x:c>
      <x:c r="E8" s="80" t="n">
        <x:v>0.6511627906976745</x:v>
      </x:c>
    </x:row>
    <x:row r="9">
      <x:c r="A9" s="78" t="str">
        <x:v>Sprint 5</x:v>
      </x:c>
      <x:c r="B9" s="78" t="n">
        <x:v>44</x:v>
      </x:c>
      <x:c r="C9" s="78" t="n">
        <x:v>0</x:v>
      </x:c>
      <x:c r="D9" s="78" t="n">
        <x:v>46</x:v>
      </x:c>
      <x:c r="E9" s="80" t="n">
        <x:v>0</x:v>
      </x:c>
    </x:row>
    <x:row r="10">
      <x:c r="A10" s="78" t="str">
        <x:v>Sprint 6</x:v>
      </x:c>
      <x:c r="B10" s="78" t="n">
        <x:v>47</x:v>
      </x:c>
      <x:c r="C10" s="78" t="n">
        <x:v>0</x:v>
      </x:c>
      <x:c r="D10" s="78" t="n">
        <x:v>48</x:v>
      </x:c>
      <x:c r="E10" s="80" t="n">
        <x:v>0</x:v>
      </x:c>
    </x:row>
  </x:sheetData>
  <x:mergeCells>
    <x:mergeCell ref="A1:J2"/>
  </x:mergeCells>
  <x:pageMargins left="0.7" right="0.7" top="0.75" bottom="0.75" header="0.3" footer="0.3"/>
  <x:drawing xmlns:r="http://schemas.openxmlformats.org/officeDocument/2006/relationships" r:id="R09a892e53c0a4238"/>
</x:worksheet>
</file>

<file path=xl/worksheets/sheet6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4" hidden="0" customWidth="1"/>
    <x:col min="3" max="3" width="32" hidden="0" customWidth="1"/>
    <x:col min="4" max="4" width="11" hidden="0" customWidth="1"/>
    <x:col min="5" max="5" width="11" hidden="0" customWidth="1"/>
    <x:col min="6" max="6" width="11" hidden="0" customWidth="1"/>
    <x:col min="7" max="7" width="34" hidden="0" customWidth="1"/>
    <x:col min="8" max="8" width="20" hidden="0" customWidth="1"/>
    <x:col min="9" max="9" width="12" hidden="0" customWidth="1"/>
    <x:col min="10" max="10" width="12" hidden="0" customWidth="1"/>
    <x:col min="11" max="11" width="20" hidden="0" customWidth="1"/>
    <x:col min="12" max="12" width="24" hidden="0" customWidth="1"/>
  </x:cols>
  <x:sheetData>
    <x:row r="1">
      <x:c r="A1" s="66" t="str">
        <x:v>AGILE RISK REGISTER — RISQUES, DÉPENDANCES &amp; ACTIONS</x:v>
      </x:c>
      <x:c r="B1" s="66"/>
      <x:c r="C1" s="66"/>
      <x:c r="D1" s="66"/>
      <x:c r="E1" s="66"/>
      <x:c r="F1" s="66"/>
      <x:c r="G1" s="66"/>
      <x:c r="H1" s="66"/>
      <x:c r="I1" s="66"/>
      <x:c r="J1" s="66"/>
      <x:c r="K1" s="66"/>
      <x:c r="L1" s="66"/>
    </x:row>
    <x:row r="2">
      <x:c r="A2" s="66"/>
      <x:c r="B2" s="66"/>
      <x:c r="C2" s="66"/>
      <x:c r="D2" s="66"/>
      <x:c r="E2" s="66"/>
      <x:c r="F2" s="66"/>
      <x:c r="G2" s="66"/>
      <x:c r="H2" s="66"/>
      <x:c r="I2" s="66"/>
      <x:c r="J2" s="66"/>
      <x:c r="K2" s="66"/>
      <x:c r="L2" s="66"/>
    </x:row>
    <x:row r="4" ht="40" customHeight="1">
      <x:c r="A4" s="72" t="str">
        <x:v>ID</x:v>
      </x:c>
      <x:c r="B4" s="72" t="str">
        <x:v>Epic</x:v>
      </x:c>
      <x:c r="C4" s="72" t="str">
        <x:v>Risque</x:v>
      </x:c>
      <x:c r="D4" s="72" t="str">
        <x:v>Probabilité</x:v>
      </x:c>
      <x:c r="E4" s="72" t="str">
        <x:v>Impact</x:v>
      </x:c>
      <x:c r="F4" s="72" t="str">
        <x:v>Score</x:v>
      </x:c>
      <x:c r="G4" s="72" t="str">
        <x:v>Réponse</x:v>
      </x:c>
      <x:c r="H4" s="72" t="str">
        <x:v>Responsable</x:v>
      </x:c>
      <x:c r="I4" s="72" t="str">
        <x:v>Échéance</x:v>
      </x:c>
      <x:c r="J4" s="72" t="str">
        <x:v>Statut</x:v>
      </x:c>
      <x:c r="K4" s="72" t="str">
        <x:v>Dépendance</x:v>
      </x:c>
      <x:c r="L4" s="72" t="str">
        <x:v>Commentaire</x:v>
      </x:c>
    </x:row>
    <x:row r="5" ht="36" customHeight="1">
      <x:c r="A5" s="52" t="n">
        <x:v>1</x:v>
      </x:c>
      <x:c r="B5" s="52" t="str">
        <x:v>Espace client unifié</x:v>
      </x:c>
      <x:c r="C5" s="52" t="str">
        <x:v>Dépendance à une API externe</x:v>
      </x:c>
      <x:c r="D5" s="52" t="n">
        <x:v>4</x:v>
      </x:c>
      <x:c r="E5" s="52" t="n">
        <x:v>4</x:v>
      </x:c>
      <x:c r="F5" s="52" t="n">
        <x:f>D5*E5</x:f>
        <x:v>16</x:v>
      </x:c>
      <x:c r="G5" s="52" t="str">
        <x:v>Prévoir un mock et contractualiser le SLA</x:v>
      </x:c>
      <x:c r="H5" s="52" t="str">
        <x:v>Tech Lead</x:v>
      </x:c>
      <x:c r="I5" s="56" t="n">
        <x:v>46280</x:v>
      </x:c>
      <x:c r="J5" s="52" t="str">
        <x:v>Ouvert</x:v>
      </x:c>
      <x:c r="K5" s="52" t="str">
        <x:v>Fournisseur API</x:v>
      </x:c>
      <x:c r="L5" s="52" t="str">
        <x:v>Suivi hebdomadaire</x:v>
      </x:c>
    </x:row>
    <x:row r="6" ht="36" customHeight="1">
      <x:c r="A6" s="52" t="n">
        <x:v>2</x:v>
      </x:c>
      <x:c r="B6" s="52" t="str">
        <x:v>Application mobile v2</x:v>
      </x:c>
      <x:c r="C6" s="52" t="str">
        <x:v>Capacité mobile insuffisante</x:v>
      </x:c>
      <x:c r="D6" s="52" t="n">
        <x:v>3</x:v>
      </x:c>
      <x:c r="E6" s="52" t="n">
        <x:v>4</x:v>
      </x:c>
      <x:c r="F6" s="52" t="n">
        <x:f>D6*E6</x:f>
        <x:v>12</x:v>
      </x:c>
      <x:c r="G6" s="52" t="str">
        <x:v>Renforcer la squad sur deux sprints</x:v>
      </x:c>
      <x:c r="H6" s="52" t="str">
        <x:v>Engineering Manager</x:v>
      </x:c>
      <x:c r="I6" s="56" t="n">
        <x:v>46296</x:v>
      </x:c>
      <x:c r="J6" s="52" t="str">
        <x:v>Ouvert</x:v>
      </x:c>
      <x:c r="K6" s="52" t="str">
        <x:v>Ressources</x:v>
      </x:c>
      <x:c r="L6" s="52" t="str">
        <x:v>Arbitrage requis</x:v>
      </x:c>
    </x:row>
    <x:row r="7" ht="36" customHeight="1">
      <x:c r="A7" s="52" t="n">
        <x:v>3</x:v>
      </x:c>
      <x:c r="B7" s="52" t="str">
        <x:v>Vue client 360</x:v>
      </x:c>
      <x:c r="C7" s="52" t="str">
        <x:v>Qualité des données source</x:v>
      </x:c>
      <x:c r="D7" s="52" t="n">
        <x:v>5</x:v>
      </x:c>
      <x:c r="E7" s="52" t="n">
        <x:v>5</x:v>
      </x:c>
      <x:c r="F7" s="52" t="n">
        <x:f>D7*E7</x:f>
        <x:v>25</x:v>
      </x:c>
      <x:c r="G7" s="52" t="str">
        <x:v>Lancer un chantier de nettoyage</x:v>
      </x:c>
      <x:c r="H7" s="52" t="str">
        <x:v>Data Lead</x:v>
      </x:c>
      <x:c r="I7" s="56" t="n">
        <x:v>46341</x:v>
      </x:c>
      <x:c r="J7" s="52" t="str">
        <x:v>Critique</x:v>
      </x:c>
      <x:c r="K7" s="52" t="str">
        <x:v>ERP / CRM</x:v>
      </x:c>
      <x:c r="L7" s="52" t="str">
        <x:v>Risque majeur</x:v>
      </x:c>
    </x:row>
    <x:row r="8" ht="36" customHeight="1">
      <x:c r="A8" s="52" t="n">
        <x:v>4</x:v>
      </x:c>
      <x:c r="B8" s="52" t="str">
        <x:v>Assistant conversationnel</x:v>
      </x:c>
      <x:c r="C8" s="52" t="str">
        <x:v>Précision insuffisante du modèle</x:v>
      </x:c>
      <x:c r="D8" s="52" t="n">
        <x:v>4</x:v>
      </x:c>
      <x:c r="E8" s="52" t="n">
        <x:v>5</x:v>
      </x:c>
      <x:c r="F8" s="52" t="n">
        <x:f>D8*E8</x:f>
        <x:v>20</x:v>
      </x:c>
      <x:c r="G8" s="52" t="str">
        <x:v>Constituer un jeu d’évaluation</x:v>
      </x:c>
      <x:c r="H8" s="52" t="str">
        <x:v>AI Lead</x:v>
      </x:c>
      <x:c r="I8" s="56" t="n">
        <x:v>46433</x:v>
      </x:c>
      <x:c r="J8" s="52" t="str">
        <x:v>Planifié</x:v>
      </x:c>
      <x:c r="K8" s="52" t="str">
        <x:v>Data 360</x:v>
      </x:c>
      <x:c r="L8" s="52" t="str">
        <x:v>À anticiper</x:v>
      </x:c>
    </x:row>
    <x:row r="9" ht="36" customHeight="1">
      <x:c r="A9" s="52" t="n">
        <x:v>5</x:v>
      </x:c>
      <x:c r="B9" s="52" t="str">
        <x:v>Paiement en un clic</x:v>
      </x:c>
      <x:c r="C9" s="52" t="str">
        <x:v>Validation sécurité retardée</x:v>
      </x:c>
      <x:c r="D9" s="52" t="n">
        <x:v>4</x:v>
      </x:c>
      <x:c r="E9" s="52" t="n">
        <x:v>4</x:v>
      </x:c>
      <x:c r="F9" s="52" t="n">
        <x:f>D9*E9</x:f>
        <x:v>16</x:v>
      </x:c>
      <x:c r="G9" s="52" t="str">
        <x:v>Planifier une revue anticipée</x:v>
      </x:c>
      <x:c r="H9" s="52" t="str">
        <x:v>Security Lead</x:v>
      </x:c>
      <x:c r="I9" s="56" t="n">
        <x:v>46371</x:v>
      </x:c>
      <x:c r="J9" s="52" t="str">
        <x:v>Ouvert</x:v>
      </x:c>
      <x:c r="K9" s="52" t="str">
        <x:v>Équipe sécurité</x:v>
      </x:c>
      <x:c r="L9" s="52" t="str">
        <x:v>Blocage potentiel</x:v>
      </x:c>
    </x:row>
  </x:sheetData>
  <x:mergeCells>
    <x:mergeCell ref="A1:L2"/>
  </x:mergeCells>
  <x:conditionalFormatting sqref="F5:F9">
    <x:cfRule type="colorScale" priority="1">
      <x:colorScale>
        <x:cfvo type="min"/>
        <x:cfvo type="percentile" val="50"/>
        <x:cfvo type="max"/>
        <x:color rgb="FFDDF4EA"/>
        <x:color rgb="FFFFF1D8"/>
        <x:color rgb="FFFBE1E4"/>
      </x:colorScale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</x:cols>
  <x:sheetData>
    <x:row r="1">
      <x:c r="A1" s="4" t="str">
        <x:v>Statut</x:v>
      </x:c>
      <x:c r="B1" s="4" t="str">
        <x:v>Priorité</x:v>
      </x:c>
      <x:c r="C1" s="4" t="str">
        <x:v>Type</x:v>
      </x:c>
      <x:c r="D1" s="4" t="str">
        <x:v>MoSCoW</x:v>
      </x:c>
      <x:c r="E1" s="4" t="str">
        <x:v>Confiance</x:v>
      </x:c>
      <x:c r="F1" s="4" t="str">
        <x:v>Risque</x:v>
      </x:c>
      <x:c r="G1" s="4" t="str">
        <x:v>Équipe</x:v>
      </x:c>
    </x:row>
    <x:row r="2">
      <x:c r="A2" t="str">
        <x:v>Backlog</x:v>
      </x:c>
      <x:c r="B2" t="str">
        <x:v>Critique</x:v>
      </x:c>
      <x:c r="C2" t="str">
        <x:v>Epic</x:v>
      </x:c>
      <x:c r="D2" t="str">
        <x:v>Must</x:v>
      </x:c>
      <x:c r="E2" t="str">
        <x:v>Faible</x:v>
      </x:c>
      <x:c r="F2" t="str">
        <x:v>Faible</x:v>
      </x:c>
      <x:c r="G2" t="str">
        <x:v>Squad Alpha</x:v>
      </x:c>
    </x:row>
    <x:row r="3">
      <x:c r="A3" t="str">
        <x:v>Ready</x:v>
      </x:c>
      <x:c r="B3" t="str">
        <x:v>Élevée</x:v>
      </x:c>
      <x:c r="C3" t="str">
        <x:v>Feature</x:v>
      </x:c>
      <x:c r="D3" t="str">
        <x:v>Should</x:v>
      </x:c>
      <x:c r="E3" t="str">
        <x:v>Moyenne</x:v>
      </x:c>
      <x:c r="F3" t="str">
        <x:v>Moyen</x:v>
      </x:c>
      <x:c r="G3" t="str">
        <x:v>Squad Beta</x:v>
      </x:c>
    </x:row>
    <x:row r="4">
      <x:c r="A4" t="str">
        <x:v>In Progress</x:v>
      </x:c>
      <x:c r="B4" t="str">
        <x:v>Normale</x:v>
      </x:c>
      <x:c r="C4" t="str">
        <x:v>Story</x:v>
      </x:c>
      <x:c r="D4" t="str">
        <x:v>Could</x:v>
      </x:c>
      <x:c r="E4" t="str">
        <x:v>Élevée</x:v>
      </x:c>
      <x:c r="F4" t="str">
        <x:v>Élevé</x:v>
      </x:c>
      <x:c r="G4" t="str">
        <x:v>Squad Gamma</x:v>
      </x:c>
    </x:row>
    <x:row r="5">
      <x:c r="A5" t="str">
        <x:v>Review</x:v>
      </x:c>
      <x:c r="B5" t="str">
        <x:v>Faible</x:v>
      </x:c>
      <x:c r="C5" t="str">
        <x:v>Task</x:v>
      </x:c>
      <x:c r="D5" t="str">
        <x:v>Won't</x:v>
      </x:c>
      <x:c r="E5" t="str"/>
      <x:c r="F5" t="str">
        <x:v>Critique</x:v>
      </x:c>
      <x:c r="G5" t="str">
        <x:v>Squad Data</x:v>
      </x:c>
    </x:row>
    <x:row r="6">
      <x:c r="A6" t="str">
        <x:v>Testing</x:v>
      </x:c>
      <x:c r="B6" t="str"/>
      <x:c r="C6" t="str">
        <x:v>Bug</x:v>
      </x:c>
      <x:c r="D6" t="str"/>
      <x:c r="E6" t="str"/>
      <x:c r="F6" t="str"/>
      <x:c r="G6" t="str">
        <x:v>Squad Mobile</x:v>
      </x:c>
    </x:row>
    <x:row r="7">
      <x:c r="A7" t="str">
        <x:v>Done</x:v>
      </x:c>
      <x:c r="B7" t="str"/>
      <x:c r="C7" t="str">
        <x:v>Enabler</x:v>
      </x:c>
      <x:c r="D7" t="str"/>
      <x:c r="E7" t="str"/>
      <x:c r="F7" t="str"/>
      <x:c r="G7" t="str">
        <x:v>Squad UX</x:v>
      </x:c>
    </x:row>
    <x:row r="8">
      <x:c r="A8" t="str">
        <x:v>Blocked</x:v>
      </x:c>
      <x:c r="B8" t="str"/>
      <x:c r="C8" t="str"/>
      <x:c r="D8" t="str"/>
      <x:c r="E8" t="str"/>
      <x:c r="F8" t="str"/>
      <x:c r="G8" t="str"/>
    </x:row>
    <x:row r="9">
      <x:c r="A9" t="str">
        <x:v>Cancelled</x:v>
      </x:c>
      <x:c r="B9" t="str"/>
      <x:c r="C9" t="str"/>
      <x:c r="D9" t="str"/>
      <x:c r="E9" t="str"/>
      <x:c r="F9" t="str"/>
      <x:c r="G9" t="str"/>
    </x:row>
    <x:row r="10">
      <x:c r="A10" t="str"/>
      <x:c r="B10" t="str"/>
      <x:c r="C10" t="str"/>
      <x:c r="D10" t="str"/>
      <x:c r="E10" t="str"/>
      <x:c r="F10" t="str"/>
      <x:c r="G10" t="str"/>
    </x:row>
  </x:sheetData>
  <x:pageMargins left="0.7" right="0.7" top="0.75" bottom="0.75" header="0.3" footer="0.3"/>
</x:worksheet>
</file>