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fd0194c0b1454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66c4f30b3fbc4146"/>
    <x:sheet xmlns:r="http://schemas.openxmlformats.org/officeDocument/2006/relationships" name="Calculateur" sheetId="2" r:id="R1bd1bc2642044184"/>
    <x:sheet xmlns:r="http://schemas.openxmlformats.org/officeDocument/2006/relationships" name="Tables Vc" sheetId="3" r:id="R7b8f4825fb7043cd"/>
    <x:sheet xmlns:r="http://schemas.openxmlformats.org/officeDocument/2006/relationships" name="Abaques" sheetId="4" r:id="R29b3baa474f5479f"/>
    <x:sheet xmlns:r="http://schemas.openxmlformats.org/officeDocument/2006/relationships" name="Fiche atelier" sheetId="5" r:id="R9149e5d5eee74a1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"/>
  </x:numFmts>
  <x:fonts count="12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0"/>
      <x:color rgb="FF111827"/>
      <x:name val="Carlito"/>
    </x:font>
    <x:font>
      <x:sz val="11"/>
      <x:color rgb="FF334155"/>
      <x:name val="Carlito"/>
    </x:font>
    <x:font>
      <x:b/>
      <x:sz val="11"/>
      <x:color rgb="FF0F172A"/>
      <x:name val="Carlito"/>
    </x:font>
    <x:font>
      <x:b/>
      <x:sz val="11"/>
      <x:color rgb="FF064E3B"/>
      <x:name val="Carlito"/>
    </x:font>
    <x:font>
      <x:sz val="11"/>
      <x:color rgb="FF475569"/>
      <x:name val="Carlito"/>
    </x:font>
    <x:font>
      <x:b/>
      <x:sz val="17"/>
      <x:color rgb="FFFFFFFF"/>
      <x:name val="Carlito"/>
    </x:font>
    <x:font>
      <x:b/>
      <x:sz val="11"/>
      <x:color rgb="FF111827"/>
      <x:name val="Carlito"/>
    </x:font>
    <x:font>
      <x:b/>
      <x:sz val="13"/>
      <x:color rgb="FFFFFFFF"/>
      <x:name val="Carlito"/>
    </x:font>
    <x:font>
      <x:b/>
      <x:sz val="11"/>
      <x:name val="Carlito"/>
    </x:font>
  </x:fonts>
  <x:fills count="21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D4ED8"/>
      </x:patternFill>
    </x:fill>
    <x:fill>
      <x:patternFill patternType="solid">
        <x:fgColor rgb="FF111827"/>
      </x:patternFill>
    </x:fill>
    <x:fill>
      <x:patternFill patternType="solid">
        <x:fgColor rgb="FFEA580C"/>
      </x:patternFill>
    </x:fill>
    <x:fill>
      <x:patternFill patternType="solid">
        <x:fgColor rgb="FFFDE68A"/>
      </x:patternFill>
    </x:fill>
    <x:fill>
      <x:patternFill patternType="solid">
        <x:fgColor rgb="FFFFF7ED"/>
      </x:patternFill>
    </x:fill>
    <x:fill>
      <x:patternFill patternType="solid">
        <x:fgColor rgb="FFF8FAFC"/>
      </x:patternFill>
    </x:fill>
    <x:fill>
      <x:patternFill patternType="solid">
        <x:fgColor rgb="FF0F766E"/>
      </x:patternFill>
    </x:fill>
    <x:fill>
      <x:patternFill patternType="solid">
        <x:fgColor rgb="FFE0F2FE"/>
      </x:patternFill>
    </x:fill>
    <x:fill>
      <x:patternFill patternType="solid">
        <x:fgColor rgb="FFECFDF5"/>
      </x:patternFill>
    </x:fill>
    <x:fill>
      <x:patternFill patternType="solid">
        <x:fgColor rgb="FF334155"/>
      </x:patternFill>
    </x:fill>
    <x:fill>
      <x:patternFill patternType="solid">
        <x:fgColor rgb="FFFEF3C7"/>
      </x:patternFill>
    </x:fill>
    <x:fill>
      <x:patternFill patternType="solid">
        <x:fgColor rgb="FF1F2937"/>
      </x:patternFill>
    </x:fill>
    <x:fill>
      <x:patternFill patternType="solid">
        <x:fgColor rgb="FFFFFFFF"/>
      </x:patternFill>
    </x:fill>
    <x:fill>
      <x:patternFill patternType="solid">
        <x:fgColor rgb="FFDBEAFE"/>
      </x:patternFill>
    </x:fill>
    <x:fill>
      <x:patternFill patternType="solid">
        <x:fgColor rgb="FFDCFCE7"/>
      </x:patternFill>
    </x:fill>
    <x:fill>
      <x:patternFill patternType="solid">
        <x:fgColor rgb="FF7C3AED"/>
      </x:patternFill>
    </x:fill>
    <x:fill>
      <x:patternFill patternType="solid">
        <x:fgColor rgb="FFDDD6FE"/>
      </x:patternFill>
    </x:fill>
    <x:fill>
      <x:patternFill patternType="solid">
        <x:fgColor rgb="FFE5E7EB"/>
      </x:patternFill>
    </x:fill>
  </x:fills>
  <x:borders count="2">
    <x:border/>
    <x:border/>
  </x:borders>
  <x:cellStyleXfs count="1">
    <x:xf numFmtId="0" fontId="0" fillId="0" borderId="0"/>
  </x:cellStyleXfs>
  <x:cellXfs count="19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wrapText="1"/>
    </x:xf>
    <x:xf numFmtId="0" fontId="2" fillId="5" borderId="0" xfId="0" applyNumberFormat="1" applyFont="1" applyFill="1" applyBorder="1" applyAlignment="1">
      <x:alignment horizontal="center" wrapText="1"/>
    </x:xf>
    <x:xf numFmtId="0" fontId="2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wrapText="1"/>
    </x:xf>
    <x:xf numFmtId="0" fontId="2" fillId="5" borderId="1" xfId="0" applyNumberFormat="1" applyFont="1" applyFill="1" applyBorder="1" applyAlignment="1">
      <x:alignment horizontal="center" wrapText="1"/>
    </x:xf>
    <x:xf numFmtId="0" fontId="2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left" wrapText="1"/>
    </x:xf>
    <x:xf numFmtId="0" fontId="3" fillId="6" borderId="0" xfId="0" applyNumberFormat="1" applyFont="1" applyFill="1" applyBorder="1" applyAlignment="1">
      <x:alignment horizontal="left" vertical="center"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left" wrapText="1"/>
    </x:xf>
    <x:xf numFmtId="0" fontId="3" fillId="6" borderId="1" xfId="0" applyNumberFormat="1" applyFont="1" applyFill="1" applyBorder="1" applyAlignment="1">
      <x:alignment horizontal="left" vertical="center" wrapText="1"/>
    </x:xf>
    <x:xf numFmtId="0" fontId="0" fillId="7" borderId="0" xfId="0" applyNumberFormat="1" applyFont="1" applyFill="1" applyBorder="1"/>
    <x:xf numFmtId="0" fontId="0" fillId="7" borderId="0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0" fillId="7" borderId="1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wrapText="1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wrapText="1"/>
    </x:xf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wrapText="1"/>
    </x:xf>
    <x:xf numFmtId="0" fontId="2" fillId="9" borderId="0" xfId="0" applyNumberFormat="1" applyFont="1" applyFill="1" applyBorder="1" applyAlignment="1">
      <x:alignment horizontal="center" wrapText="1"/>
    </x:xf>
    <x:xf numFmtId="0" fontId="2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wrapText="1"/>
    </x:xf>
    <x:xf numFmtId="0" fontId="2" fillId="9" borderId="1" xfId="0" applyNumberFormat="1" applyFont="1" applyFill="1" applyBorder="1" applyAlignment="1">
      <x:alignment horizontal="center" wrapText="1"/>
    </x:xf>
    <x:xf numFmtId="0" fontId="2" fillId="9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200" fontId="0" fillId="11" borderId="0" xfId="0" applyNumberFormat="1" applyFont="1" applyFill="1" applyBorder="1"/>
    <x:xf numFmtId="200" fontId="6" fillId="11" borderId="0" xfId="0" applyNumberFormat="1" applyFont="1" applyFill="1" applyBorder="1"/>
    <x:xf numFmtId="200" fontId="6" fillId="11" borderId="0" xfId="0" applyNumberFormat="1" applyFont="1" applyFill="1" applyBorder="1" applyAlignment="1">
      <x:alignment horizontal="center"/>
    </x:xf>
    <x:xf numFmtId="200" fontId="0" fillId="11" borderId="1" xfId="0" applyNumberFormat="1" applyFont="1" applyFill="1" applyBorder="1"/>
    <x:xf numFmtId="200" fontId="6" fillId="11" borderId="1" xfId="0" applyNumberFormat="1" applyFont="1" applyFill="1" applyBorder="1"/>
    <x:xf numFmtId="200" fontId="6" fillId="11" borderId="1" xfId="0" applyNumberFormat="1" applyFont="1" applyFill="1" applyBorder="1" applyAlignment="1">
      <x:alignment horizont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wrapText="1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wrapText="1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wrapText="1"/>
    </x:xf>
    <x:xf numFmtId="0" fontId="8" fillId="2" borderId="0" xfId="0" applyNumberFormat="1" applyFont="1" applyFill="1" applyBorder="1" applyAlignment="1">
      <x:alignment horizontal="center" wrapText="1"/>
    </x:xf>
    <x:xf numFmtId="0" fontId="8" fillId="2" borderId="0" xfId="0" applyNumberFormat="1" applyFont="1" applyFill="1" applyBorder="1" applyAlignment="1">
      <x:alignment horizontal="center" vertical="center" wrapText="1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wrapText="1"/>
    </x:xf>
    <x:xf numFmtId="0" fontId="8" fillId="2" borderId="1" xfId="0" applyNumberFormat="1" applyFont="1" applyFill="1" applyBorder="1" applyAlignment="1">
      <x:alignment horizontal="center" wrapText="1"/>
    </x:xf>
    <x:xf numFmtId="0" fontId="8" fillId="2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2" fillId="12" borderId="0" xfId="0" applyNumberFormat="1" applyFont="1" applyFill="1" applyBorder="1"/>
    <x:xf numFmtId="0" fontId="2" fillId="12" borderId="0" xfId="0" applyNumberFormat="1" applyFont="1" applyFill="1" applyBorder="1" applyAlignment="1">
      <x:alignment wrapText="1"/>
    </x:xf>
    <x:xf numFmtId="0" fontId="2" fillId="12" borderId="0" xfId="0" applyNumberFormat="1" applyFont="1" applyFill="1" applyBorder="1" applyAlignment="1">
      <x:alignment horizontal="left" wrapText="1"/>
    </x:xf>
    <x:xf numFmtId="0" fontId="2" fillId="12" borderId="0" xfId="0" applyNumberFormat="1" applyFont="1" applyFill="1" applyBorder="1" applyAlignment="1">
      <x:alignment horizontal="left" vertical="center" wrapText="1"/>
    </x:xf>
    <x:xf numFmtId="0" fontId="0" fillId="12" borderId="1" xfId="0" applyNumberFormat="1" applyFont="1" applyFill="1" applyBorder="1"/>
    <x:xf numFmtId="0" fontId="2" fillId="12" borderId="1" xfId="0" applyNumberFormat="1" applyFont="1" applyFill="1" applyBorder="1"/>
    <x:xf numFmtId="0" fontId="2" fillId="12" borderId="1" xfId="0" applyNumberFormat="1" applyFont="1" applyFill="1" applyBorder="1" applyAlignment="1">
      <x:alignment wrapText="1"/>
    </x:xf>
    <x:xf numFmtId="0" fontId="2" fillId="12" borderId="1" xfId="0" applyNumberFormat="1" applyFont="1" applyFill="1" applyBorder="1" applyAlignment="1">
      <x:alignment horizontal="left" wrapText="1"/>
    </x:xf>
    <x:xf numFmtId="0" fontId="2" fillId="12" borderId="1" xfId="0" applyNumberFormat="1" applyFont="1" applyFill="1" applyBorder="1" applyAlignment="1">
      <x:alignment horizontal="left" vertical="center" wrapText="1"/>
    </x:xf>
    <x:xf numFmtId="0" fontId="0" fillId="13" borderId="0" xfId="0" applyNumberFormat="1" applyFont="1" applyFill="1" applyBorder="1"/>
    <x:xf numFmtId="0" fontId="9" fillId="13" borderId="0" xfId="0" applyNumberFormat="1" applyFont="1" applyFill="1" applyBorder="1"/>
    <x:xf numFmtId="0" fontId="9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9" fillId="13" borderId="1" xfId="0" applyNumberFormat="1" applyFont="1" applyFill="1" applyBorder="1"/>
    <x:xf numFmtId="0" fontId="9" fillId="13" borderId="1" xfId="0" applyNumberFormat="1" applyFont="1" applyFill="1" applyBorder="1" applyAlignment="1">
      <x:alignment horizontal="center"/>
    </x:xf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wrapText="1"/>
    </x:xf>
    <x:xf numFmtId="0" fontId="10" fillId="5" borderId="0" xfId="0" applyNumberFormat="1" applyFont="1" applyFill="1" applyBorder="1" applyAlignment="1">
      <x:alignment horizontal="center" wrapText="1"/>
    </x:xf>
    <x:xf numFmtId="0" fontId="10" fillId="5" borderId="0" xfId="0" applyNumberFormat="1" applyFont="1" applyFill="1" applyBorder="1" applyAlignment="1">
      <x:alignment horizontal="center" vertical="center" wrapText="1"/>
    </x:xf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wrapText="1"/>
    </x:xf>
    <x:xf numFmtId="0" fontId="10" fillId="5" borderId="1" xfId="0" applyNumberFormat="1" applyFont="1" applyFill="1" applyBorder="1" applyAlignment="1">
      <x:alignment horizontal="center" wrapText="1"/>
    </x:xf>
    <x:xf numFmtId="0" fontId="10" fillId="5" borderId="1" xfId="0" applyNumberFormat="1" applyFont="1" applyFill="1" applyBorder="1" applyAlignment="1">
      <x:alignment horizontal="center" vertical="center" wrapText="1"/>
    </x:xf>
    <x:xf numFmtId="0" fontId="0" fillId="14" borderId="0" xfId="0" applyNumberFormat="1" applyFont="1" applyFill="1" applyBorder="1"/>
    <x:xf numFmtId="0" fontId="2" fillId="14" borderId="0" xfId="0" applyNumberFormat="1" applyFont="1" applyFill="1" applyBorder="1"/>
    <x:xf numFmtId="0" fontId="2" fillId="14" borderId="0" xfId="0" applyNumberFormat="1" applyFont="1" applyFill="1" applyBorder="1" applyAlignment="1">
      <x:alignment wrapText="1"/>
    </x:xf>
    <x:xf numFmtId="0" fontId="2" fillId="14" borderId="0" xfId="0" applyNumberFormat="1" applyFont="1" applyFill="1" applyBorder="1" applyAlignment="1">
      <x:alignment horizontal="center" wrapText="1"/>
    </x:xf>
    <x:xf numFmtId="0" fontId="0" fillId="14" borderId="1" xfId="0" applyNumberFormat="1" applyFont="1" applyFill="1" applyBorder="1"/>
    <x:xf numFmtId="0" fontId="2" fillId="14" borderId="1" xfId="0" applyNumberFormat="1" applyFont="1" applyFill="1" applyBorder="1"/>
    <x:xf numFmtId="0" fontId="2" fillId="14" borderId="1" xfId="0" applyNumberFormat="1" applyFont="1" applyFill="1" applyBorder="1" applyAlignment="1">
      <x:alignment wrapText="1"/>
    </x:xf>
    <x:xf numFmtId="0" fontId="2" fillId="14" borderId="1" xfId="0" applyNumberFormat="1" applyFont="1" applyFill="1" applyBorder="1" applyAlignment="1">
      <x:alignment horizontal="center" wrapText="1"/>
    </x:xf>
    <x:xf numFmtId="0" fontId="0" fillId="8" borderId="0" xfId="0" applyNumberFormat="1" applyFont="1" applyFill="1" applyBorder="1" applyAlignment="1">
      <x:alignment wrapText="1"/>
    </x:xf>
    <x:xf numFmtId="0" fontId="0" fillId="8" borderId="0" xfId="0" applyNumberFormat="1" applyFont="1" applyFill="1" applyBorder="1" applyAlignment="1">
      <x:alignment horizontal="center" wrapText="1"/>
    </x:xf>
    <x:xf numFmtId="0" fontId="0" fillId="8" borderId="1" xfId="0" applyNumberFormat="1" applyFont="1" applyFill="1" applyBorder="1" applyAlignment="1">
      <x:alignment wrapText="1"/>
    </x:xf>
    <x:xf numFmtId="0" fontId="0" fillId="8" borderId="1" xfId="0" applyNumberFormat="1" applyFont="1" applyFill="1" applyBorder="1" applyAlignment="1">
      <x:alignment horizontal="center" wrapText="1"/>
    </x:xf>
    <x:xf numFmtId="0" fontId="10" fillId="9" borderId="0" xfId="0" applyNumberFormat="1" applyFont="1" applyFill="1" applyBorder="1"/>
    <x:xf numFmtId="0" fontId="10" fillId="9" borderId="0" xfId="0" applyNumberFormat="1" applyFont="1" applyFill="1" applyBorder="1" applyAlignment="1">
      <x:alignment wrapText="1"/>
    </x:xf>
    <x:xf numFmtId="0" fontId="10" fillId="9" borderId="0" xfId="0" applyNumberFormat="1" applyFont="1" applyFill="1" applyBorder="1" applyAlignment="1">
      <x:alignment horizontal="center" wrapText="1"/>
    </x:xf>
    <x:xf numFmtId="0" fontId="10" fillId="9" borderId="0" xfId="0" applyNumberFormat="1" applyFont="1" applyFill="1" applyBorder="1" applyAlignment="1">
      <x:alignment horizontal="center" vertical="center" wrapText="1"/>
    </x:xf>
    <x:xf numFmtId="0" fontId="10" fillId="9" borderId="1" xfId="0" applyNumberFormat="1" applyFont="1" applyFill="1" applyBorder="1"/>
    <x:xf numFmtId="0" fontId="10" fillId="9" borderId="1" xfId="0" applyNumberFormat="1" applyFont="1" applyFill="1" applyBorder="1" applyAlignment="1">
      <x:alignment wrapText="1"/>
    </x:xf>
    <x:xf numFmtId="0" fontId="10" fillId="9" borderId="1" xfId="0" applyNumberFormat="1" applyFont="1" applyFill="1" applyBorder="1" applyAlignment="1">
      <x:alignment horizontal="center" wrapText="1"/>
    </x:xf>
    <x:xf numFmtId="0" fontId="10" fillId="9" borderId="1" xfId="0" applyNumberFormat="1" applyFont="1" applyFill="1" applyBorder="1" applyAlignment="1">
      <x:alignment horizontal="center" vertical="center" wrapText="1"/>
    </x:xf>
    <x:xf numFmtId="0" fontId="0" fillId="15" borderId="0" xfId="0" applyNumberFormat="1" applyFont="1" applyFill="1" applyBorder="1"/>
    <x:xf numFmtId="0" fontId="0" fillId="15" borderId="0" xfId="0" applyNumberFormat="1" applyFont="1" applyFill="1" applyBorder="1" applyAlignment="1">
      <x:alignment wrapText="1"/>
    </x:xf>
    <x:xf numFmtId="0" fontId="0" fillId="15" borderId="1" xfId="0" applyNumberFormat="1" applyFont="1" applyFill="1" applyBorder="1"/>
    <x:xf numFmtId="0" fontId="0" fillId="15" borderId="1" xfId="0" applyNumberFormat="1" applyFont="1" applyFill="1" applyBorder="1" applyAlignment="1">
      <x:alignment wrapText="1"/>
    </x:xf>
    <x:xf numFmtId="0" fontId="0" fillId="16" borderId="0" xfId="0" applyNumberFormat="1" applyFont="1" applyFill="1" applyBorder="1" applyAlignment="1">
      <x:alignment wrapText="1"/>
    </x:xf>
    <x:xf numFmtId="0" fontId="11" fillId="16" borderId="0" xfId="0" applyNumberFormat="1" applyFont="1" applyFill="1" applyBorder="1" applyAlignment="1">
      <x:alignment wrapText="1"/>
    </x:xf>
    <x:xf numFmtId="0" fontId="0" fillId="16" borderId="1" xfId="0" applyNumberFormat="1" applyFont="1" applyFill="1" applyBorder="1" applyAlignment="1">
      <x:alignment wrapText="1"/>
    </x:xf>
    <x:xf numFmtId="0" fontId="11" fillId="16" borderId="1" xfId="0" applyNumberFormat="1" applyFont="1" applyFill="1" applyBorder="1" applyAlignment="1">
      <x:alignment wrapText="1"/>
    </x:xf>
    <x:xf numFmtId="0" fontId="0" fillId="17" borderId="0" xfId="0" applyNumberFormat="1" applyFont="1" applyFill="1" applyBorder="1" applyAlignment="1">
      <x:alignment wrapText="1"/>
    </x:xf>
    <x:xf numFmtId="0" fontId="11" fillId="17" borderId="0" xfId="0" applyNumberFormat="1" applyFont="1" applyFill="1" applyBorder="1" applyAlignment="1">
      <x:alignment wrapText="1"/>
    </x:xf>
    <x:xf numFmtId="0" fontId="11" fillId="17" borderId="0" xfId="0" applyNumberFormat="1" applyFont="1" applyFill="1" applyBorder="1" applyAlignment="1">
      <x:alignment horizontal="center" wrapText="1"/>
    </x:xf>
    <x:xf numFmtId="0" fontId="0" fillId="17" borderId="1" xfId="0" applyNumberFormat="1" applyFont="1" applyFill="1" applyBorder="1" applyAlignment="1">
      <x:alignment wrapText="1"/>
    </x:xf>
    <x:xf numFmtId="0" fontId="11" fillId="17" borderId="1" xfId="0" applyNumberFormat="1" applyFont="1" applyFill="1" applyBorder="1" applyAlignment="1">
      <x:alignment wrapText="1"/>
    </x:xf>
    <x:xf numFmtId="0" fontId="11" fillId="17" borderId="1" xfId="0" applyNumberFormat="1" applyFont="1" applyFill="1" applyBorder="1" applyAlignment="1">
      <x:alignment horizontal="center" wrapText="1"/>
    </x:xf>
    <x:xf numFmtId="0" fontId="0" fillId="18" borderId="0" xfId="0" applyNumberFormat="1" applyFont="1" applyFill="1" applyBorder="1"/>
    <x:xf numFmtId="0" fontId="2" fillId="18" borderId="0" xfId="0" applyNumberFormat="1" applyFont="1" applyFill="1" applyBorder="1"/>
    <x:xf numFmtId="0" fontId="2" fillId="18" borderId="0" xfId="0" applyNumberFormat="1" applyFont="1" applyFill="1" applyBorder="1" applyAlignment="1">
      <x:alignment wrapText="1"/>
    </x:xf>
    <x:xf numFmtId="0" fontId="2" fillId="18" borderId="0" xfId="0" applyNumberFormat="1" applyFont="1" applyFill="1" applyBorder="1" applyAlignment="1">
      <x:alignment horizontal="center" wrapText="1"/>
    </x:xf>
    <x:xf numFmtId="0" fontId="2" fillId="18" borderId="0" xfId="0" applyNumberFormat="1" applyFont="1" applyFill="1" applyBorder="1" applyAlignment="1">
      <x:alignment horizontal="center" vertical="center" wrapText="1"/>
    </x:xf>
    <x:xf numFmtId="0" fontId="0" fillId="18" borderId="1" xfId="0" applyNumberFormat="1" applyFont="1" applyFill="1" applyBorder="1"/>
    <x:xf numFmtId="0" fontId="2" fillId="18" borderId="1" xfId="0" applyNumberFormat="1" applyFont="1" applyFill="1" applyBorder="1"/>
    <x:xf numFmtId="0" fontId="2" fillId="18" borderId="1" xfId="0" applyNumberFormat="1" applyFont="1" applyFill="1" applyBorder="1" applyAlignment="1">
      <x:alignment wrapText="1"/>
    </x:xf>
    <x:xf numFmtId="0" fontId="2" fillId="18" borderId="1" xfId="0" applyNumberFormat="1" applyFont="1" applyFill="1" applyBorder="1" applyAlignment="1">
      <x:alignment horizontal="center" wrapText="1"/>
    </x:xf>
    <x:xf numFmtId="0" fontId="2" fillId="18" borderId="1" xfId="0" applyNumberFormat="1" applyFont="1" applyFill="1" applyBorder="1" applyAlignment="1">
      <x:alignment horizontal="center" vertical="center" wrapText="1"/>
    </x:xf>
    <x:xf numFmtId="0" fontId="0" fillId="19" borderId="0" xfId="0" applyNumberFormat="1" applyFont="1" applyFill="1" applyBorder="1"/>
    <x:xf numFmtId="0" fontId="3" fillId="19" borderId="0" xfId="0" applyNumberFormat="1" applyFont="1" applyFill="1" applyBorder="1"/>
    <x:xf numFmtId="0" fontId="3" fillId="19" borderId="0" xfId="0" applyNumberFormat="1" applyFont="1" applyFill="1" applyBorder="1" applyAlignment="1">
      <x:alignment wrapText="1"/>
    </x:xf>
    <x:xf numFmtId="0" fontId="3" fillId="19" borderId="0" xfId="0" applyNumberFormat="1" applyFont="1" applyFill="1" applyBorder="1" applyAlignment="1">
      <x:alignment horizontal="center" wrapText="1"/>
    </x:xf>
    <x:xf numFmtId="0" fontId="3" fillId="19" borderId="0" xfId="0" applyNumberFormat="1" applyFont="1" applyFill="1" applyBorder="1" applyAlignment="1">
      <x:alignment horizontal="center" vertical="center" wrapText="1"/>
    </x:xf>
    <x:xf numFmtId="0" fontId="0" fillId="19" borderId="1" xfId="0" applyNumberFormat="1" applyFont="1" applyFill="1" applyBorder="1"/>
    <x:xf numFmtId="0" fontId="3" fillId="19" borderId="1" xfId="0" applyNumberFormat="1" applyFont="1" applyFill="1" applyBorder="1"/>
    <x:xf numFmtId="0" fontId="3" fillId="19" borderId="1" xfId="0" applyNumberFormat="1" applyFont="1" applyFill="1" applyBorder="1" applyAlignment="1">
      <x:alignment wrapText="1"/>
    </x:xf>
    <x:xf numFmtId="0" fontId="3" fillId="19" borderId="1" xfId="0" applyNumberFormat="1" applyFont="1" applyFill="1" applyBorder="1" applyAlignment="1">
      <x:alignment horizontal="center" wrapText="1"/>
    </x:xf>
    <x:xf numFmtId="0" fontId="3" fillId="19" borderId="1" xfId="0" applyNumberFormat="1" applyFont="1" applyFill="1" applyBorder="1" applyAlignment="1">
      <x:alignment horizontal="center" vertical="center" wrapText="1"/>
    </x:xf>
    <x:xf numFmtId="0" fontId="0" fillId="20" borderId="0" xfId="0" applyNumberFormat="1" applyFont="1" applyFill="1" applyBorder="1" applyAlignment="1">
      <x:alignment wrapText="1"/>
    </x:xf>
    <x:xf numFmtId="0" fontId="11" fillId="20" borderId="0" xfId="0" applyNumberFormat="1" applyFont="1" applyFill="1" applyBorder="1" applyAlignment="1">
      <x:alignment wrapText="1"/>
    </x:xf>
    <x:xf numFmtId="0" fontId="11" fillId="20" borderId="0" xfId="0" applyNumberFormat="1" applyFont="1" applyFill="1" applyBorder="1" applyAlignment="1">
      <x:alignment horizontal="center" wrapText="1"/>
    </x:xf>
    <x:xf numFmtId="0" fontId="0" fillId="20" borderId="1" xfId="0" applyNumberFormat="1" applyFont="1" applyFill="1" applyBorder="1" applyAlignment="1">
      <x:alignment wrapText="1"/>
    </x:xf>
    <x:xf numFmtId="0" fontId="11" fillId="20" borderId="1" xfId="0" applyNumberFormat="1" applyFont="1" applyFill="1" applyBorder="1" applyAlignment="1">
      <x:alignment wrapText="1"/>
    </x:xf>
    <x:xf numFmtId="0" fontId="11" fillId="20" borderId="1" xfId="0" applyNumberFormat="1" applyFont="1" applyFill="1" applyBorder="1" applyAlignment="1">
      <x:alignment horizontal="center" wrapText="1"/>
    </x:xf>
    <x:xf numFmtId="0" fontId="9" fillId="13" borderId="0" xfId="0" applyNumberFormat="1" applyFont="1" applyFill="1" applyBorder="1" applyAlignment="1">
      <x:alignment horizontal="center" wrapText="1"/>
    </x:xf>
    <x:xf numFmtId="0" fontId="9" fillId="13" borderId="1" xfId="0" applyNumberFormat="1" applyFont="1" applyFill="1" applyBorder="1" applyAlignment="1">
      <x:alignment horizontal="center" wrapText="1"/>
    </x:xf>
    <x:xf numFmtId="0" fontId="0" fillId="7" borderId="0" xfId="0" applyNumberFormat="1" applyFont="1" applyFill="1" applyBorder="1" applyAlignment="1">
      <x:alignment horizontal="center" vertical="center" wrapText="1"/>
    </x:xf>
    <x:xf numFmtId="0" fontId="5" fillId="10" borderId="0" xfId="0" applyNumberFormat="1" applyFont="1" applyFill="1" applyBorder="1" applyAlignment="1">
      <x:alignment wrapText="1"/>
    </x:xf>
    <x:xf numFmtId="200" fontId="6" fillId="11" borderId="0" xfId="0" applyNumberFormat="1" applyFont="1" applyFill="1" applyBorder="1" applyAlignment="1">
      <x:alignment horizontal="center" wrapText="1"/>
    </x:xf>
    <x:xf numFmtId="0" fontId="0" fillId="7" borderId="1" xfId="0" applyNumberFormat="1" applyFont="1" applyFill="1" applyBorder="1" applyAlignment="1">
      <x:alignment horizontal="center" vertical="center" wrapText="1"/>
    </x:xf>
    <x:xf numFmtId="0" fontId="5" fillId="10" borderId="1" xfId="0" applyNumberFormat="1" applyFont="1" applyFill="1" applyBorder="1" applyAlignment="1">
      <x:alignment wrapText="1"/>
    </x:xf>
    <x:xf numFmtId="200" fontId="6" fillId="11" borderId="1" xfId="0" applyNumberFormat="1" applyFont="1" applyFill="1" applyBorder="1" applyAlignment="1">
      <x:alignment horizont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c128a8983234a61" /><Relationship Type="http://schemas.openxmlformats.org/officeDocument/2006/relationships/theme" Target="/xl/theme/theme1.xml" Id="Rd28eefa9d39948bc" /><Relationship Type="http://schemas.openxmlformats.org/officeDocument/2006/relationships/sharedStrings" Target="/xl/sharedStrings.xml" Id="Rfd836870d5314dfd" /><Relationship Type="http://schemas.openxmlformats.org/officeDocument/2006/relationships/worksheet" Target="/xl/worksheets/sheet1.xml" Id="R66c4f30b3fbc4146" /><Relationship Type="http://schemas.openxmlformats.org/officeDocument/2006/relationships/worksheet" Target="/xl/worksheets/sheet2.xml" Id="R1bd1bc2642044184" /><Relationship Type="http://schemas.openxmlformats.org/officeDocument/2006/relationships/worksheet" Target="/xl/worksheets/sheet3.xml" Id="R7b8f4825fb7043cd" /><Relationship Type="http://schemas.openxmlformats.org/officeDocument/2006/relationships/worksheet" Target="/xl/worksheets/sheet4.xml" Id="R29b3baa474f5479f" /><Relationship Type="http://schemas.openxmlformats.org/officeDocument/2006/relationships/worksheet" Target="/xl/worksheets/sheet5.xml" Id="R9149e5d5eee74a1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3d2f52efbd7473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Vc moyenne HSS vs Carbure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Vc HSS moyen</c:v>
          </c:tx>
          <c:cat>
            <c:strRef>
              <c:f>'Dashboard'!$F$11:$F$26</c:f>
              <c:strCache>
                <c:ptCount val="0"/>
              </c:strCache>
            </c:strRef>
          </c:cat>
          <c:val>
            <c:numRef>
              <c:f>'Dashboard'!$G$11:$G$26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Vc Carbure moyen</c:v>
          </c:tx>
          <c:cat>
            <c:strRef>
              <c:f>'Dashboard'!$F$11:$F$26</c:f>
              <c:strCache>
                <c:ptCount val="0"/>
              </c:strCache>
            </c:strRef>
          </c:cat>
          <c:val>
            <c:numRef>
              <c:f>'Dashboard'!$H$11:$H$26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27</xdr:row>
      <xdr:rowOff>0</xdr:rowOff>
    </xdr:from>
    <xdr:to>
      <xdr:col>12</xdr:col>
      <xdr:colOff>0</xdr:colOff>
      <xdr:row>45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3d2f52efbd74731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VitessesPercage" displayName="TableVitessesPercage" ref="A3:H19" headerRowCount="1">
  <x:tableColumns count="8">
    <x:tableColumn id="1" name="Famille"/>
    <x:tableColumn id="2" name="Matériau"/>
    <x:tableColumn id="3" name="Foret HSS Vc min"/>
    <x:tableColumn id="4" name="Foret HSS Vc max"/>
    <x:tableColumn id="5" name="Foret Carbure Vc min"/>
    <x:tableColumn id="6" name="Foret Carbure Vc max"/>
    <x:tableColumn id="7" name="Lubrification"/>
    <x:tableColumn id="8" name="Conseil atelier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473be0de2704b1e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3b56d43313b344cf" /></Relationships>
</file>

<file path=xl/worksheets/sheet1.xml><?xml version="1.0" encoding="utf-8"?>
<x:worksheet xmlns:x="http://schemas.openxmlformats.org/spreadsheetml/2006/main">
  <x:sheetFormatPr defaultRowHeight="15"/>
  <x:cols>
    <x:col min="6" max="6" width="18" hidden="0" customWidth="1"/>
    <x:col min="7" max="7" width="17.1299991607666" hidden="0" customWidth="1"/>
    <x:col min="8" max="8" width="15.5" hidden="0" customWidth="1"/>
    <x:col min="9" max="9" width="19.3799991607666" hidden="0" customWidth="1"/>
  </x:cols>
  <x:sheetData>
    <x:row r="1">
      <x:c r="A1" s="95" t="str">
        <x:v>TABLEAU DE BORD — VITESSES DE PERÇAGE BOIS, ACIER, INOX, ALU</x:v>
      </x:c>
      <x:c r="B1" s="22"/>
      <x:c r="C1" s="22"/>
      <x:c r="D1" s="22"/>
      <x:c r="E1" s="22"/>
      <x:c r="F1" s="22"/>
      <x:c r="G1" s="22"/>
      <x:c r="H1" s="22"/>
      <x:c r="I1" s="22"/>
      <x:c r="J1" s="22"/>
      <x:c r="K1" s="22"/>
      <x:c r="L1" s="22"/>
    </x:row>
    <x:row r="2">
      <x:c r="A2" s="22"/>
      <x:c r="B2" s="22"/>
      <x:c r="C2" s="22"/>
      <x:c r="D2" s="22"/>
      <x:c r="E2" s="22"/>
      <x:c r="F2" s="22"/>
      <x:c r="G2" s="22"/>
      <x:c r="H2" s="22"/>
      <x:c r="I2" s="22"/>
      <x:c r="J2" s="22"/>
      <x:c r="K2" s="22"/>
      <x:c r="L2" s="22"/>
    </x:row>
    <x:row r="3">
      <x:c r="A3" s="104" t="str">
        <x:v>Matériau</x:v>
      </x:c>
      <x:c r="B3" s="184" t="str">
        <x:f>'Calculateur'!B4</x:f>
        <x:v>Acier doux S235</x:v>
      </x:c>
      <x:c r="C3" s="22" t="str"/>
      <x:c r="D3" s="22"/>
      <x:c r="E3" s="119" t="str">
        <x:v>Schématisation du flux de calcul</x:v>
      </x:c>
      <x:c r="F3" s="22"/>
      <x:c r="G3" s="22"/>
      <x:c r="H3" s="22"/>
      <x:c r="I3" s="22"/>
      <x:c r="J3" s="22"/>
      <x:c r="K3" s="22"/>
      <x:c r="L3" s="22"/>
    </x:row>
    <x:row r="4">
      <x:c r="A4" s="104" t="str">
        <x:v>Foret</x:v>
      </x:c>
      <x:c r="B4" s="184" t="str">
        <x:f>'Calculateur'!B5</x:f>
        <x:v>HSS</x:v>
      </x:c>
      <x:c r="C4" s="22" t="str"/>
      <x:c r="D4" s="22"/>
      <x:c r="E4" s="22"/>
      <x:c r="F4" s="22"/>
      <x:c r="G4" s="22"/>
      <x:c r="H4" s="22"/>
      <x:c r="I4" s="22"/>
      <x:c r="J4" s="22"/>
      <x:c r="K4" s="22"/>
      <x:c r="L4" s="22"/>
    </x:row>
    <x:row r="5">
      <x:c r="A5" s="104" t="str">
        <x:v>Ø foret</x:v>
      </x:c>
      <x:c r="B5" s="184" t="n">
        <x:f>'Calculateur'!B6</x:f>
        <x:v>10</x:v>
      </x:c>
      <x:c r="C5" s="22" t="str">
        <x:v>mm</x:v>
      </x:c>
      <x:c r="D5" s="22"/>
      <x:c r="E5" s="127" t="str">
        <x:v>1. Choisir matériau ➜</x:v>
      </x:c>
      <x:c r="F5" s="127" t="str">
        <x:v>2. Sélectionner foret ➜</x:v>
      </x:c>
      <x:c r="G5" s="127" t="str">
        <x:v>3. Saisir Ø + avance ➜</x:v>
      </x:c>
      <x:c r="H5" s="127" t="str">
        <x:v>4. Calculer N + Vf ➜</x:v>
      </x:c>
      <x:c r="I5" s="127" t="str">
        <x:v>5. Estimer temps série ➜</x:v>
      </x:c>
      <x:c r="J5" s="22" t="str"/>
      <x:c r="K5" s="22" t="str"/>
      <x:c r="L5" s="22" t="str"/>
    </x:row>
    <x:row r="6">
      <x:c r="A6" s="104" t="str">
        <x:v>Nb trous</x:v>
      </x:c>
      <x:c r="B6" s="184" t="n">
        <x:f>'Calculateur'!B11</x:f>
        <x:v>4</x:v>
      </x:c>
      <x:c r="C6" s="22" t="str"/>
      <x:c r="D6" s="22"/>
      <x:c r="E6" s="133" t="str">
        <x:v>Table Vc</x:v>
      </x:c>
      <x:c r="F6" s="133" t="str">
        <x:v>HSS / Carbure</x:v>
      </x:c>
      <x:c r="G6" s="133" t="str">
        <x:v>Diamètre / f</x:v>
      </x:c>
      <x:c r="H6" s="133" t="str">
        <x:v>tr/min / mm/min</x:v>
      </x:c>
      <x:c r="I6" s="133" t="str">
        <x:v>min + trous/h</x:v>
      </x:c>
      <x:c r="J6" s="22" t="str"/>
      <x:c r="K6" s="22" t="str"/>
      <x:c r="L6" s="22" t="str"/>
    </x:row>
    <x:row r="7">
      <x:c r="A7" s="104" t="str">
        <x:v>Temps total</x:v>
      </x:c>
      <x:c r="B7" s="184" t="n">
        <x:f>'Calculateur'!G13</x:f>
        <x:v>15.23</x:v>
      </x:c>
      <x:c r="C7" s="22" t="str">
        <x:v>min</x:v>
      </x:c>
      <x:c r="D7" s="22"/>
      <x:c r="E7" s="133" t="str">
        <x:v>🪵 Bois  ⚙️ Acier  🟠 Alu  🔩 Inox</x:v>
      </x:c>
      <x:c r="F7" s="133" t="str"/>
      <x:c r="G7" s="133" t="str"/>
      <x:c r="H7" s="133" t="str"/>
      <x:c r="I7" s="133" t="str"/>
      <x:c r="J7" s="22" t="str"/>
      <x:c r="K7" s="22" t="str"/>
      <x:c r="L7" s="22" t="str"/>
    </x:row>
    <x:row r="8">
      <x:c r="A8" s="22"/>
      <x:c r="B8" s="22"/>
      <x:c r="C8" s="22"/>
      <x:c r="D8" s="22"/>
      <x:c r="E8" s="22"/>
      <x:c r="F8" s="22"/>
      <x:c r="G8" s="22"/>
      <x:c r="H8" s="22"/>
      <x:c r="I8" s="22"/>
      <x:c r="J8" s="22"/>
      <x:c r="K8" s="22"/>
      <x:c r="L8" s="22"/>
    </x:row>
    <x:row r="9">
      <x:c r="A9" s="139" t="str">
        <x:v>Lecture rapide</x:v>
      </x:c>
      <x:c r="B9" s="22"/>
      <x:c r="C9" s="22"/>
      <x:c r="D9" s="22"/>
      <x:c r="E9" s="22"/>
      <x:c r="F9" s="22"/>
      <x:c r="G9" s="22"/>
      <x:c r="H9" s="22"/>
      <x:c r="I9" s="22"/>
      <x:c r="J9" s="22"/>
      <x:c r="K9" s="22"/>
      <x:c r="L9" s="22"/>
    </x:row>
    <x:row r="10">
      <x:c r="A10" s="149" t="str">
        <x:v>Vc conseillé</x:v>
      </x:c>
      <x:c r="B10" s="154" t="n">
        <x:f>'Calculateur'!G6</x:f>
        <x:v>25</x:v>
      </x:c>
      <x:c r="C10" s="145" t="str">
        <x:v>m/min</x:v>
      </x:c>
      <x:c r="D10" s="145" t="str">
        <x:v>Vitesse de coupe moyenne</x:v>
      </x:c>
      <x:c r="E10" s="22"/>
      <x:c r="F10" s="16" t="str">
        <x:v>Matériau</x:v>
      </x:c>
      <x:c r="G10" s="16" t="str">
        <x:v>Vc HSS moyen</x:v>
      </x:c>
      <x:c r="H10" s="16" t="str">
        <x:v>Vc Carbure moyen</x:v>
      </x:c>
      <x:c r="I10" s="16" t="str">
        <x:v>Écart</x:v>
      </x:c>
      <x:c r="J10" s="22"/>
      <x:c r="K10" s="22"/>
      <x:c r="L10" s="22"/>
    </x:row>
    <x:row r="11">
      <x:c r="A11" s="149" t="str">
        <x:v>N broche</x:v>
      </x:c>
      <x:c r="B11" s="154" t="n">
        <x:f>'Calculateur'!G7</x:f>
        <x:v>796</x:v>
      </x:c>
      <x:c r="C11" s="145" t="str">
        <x:v>tr/min</x:v>
      </x:c>
      <x:c r="D11" s="145" t="str">
        <x:v>Réglage machine</x:v>
      </x:c>
      <x:c r="E11" s="22"/>
      <x:c r="F11" s="22" t="str">
        <x:f>'Tables Vc'!B4</x:f>
        <x:v>Bois tendre</x:v>
      </x:c>
      <x:c r="G11" s="22" t="n">
        <x:f>AVERAGE('Tables Vc'!C4:D4)</x:f>
        <x:v>90</x:v>
      </x:c>
      <x:c r="H11" s="22" t="n">
        <x:f>AVERAGE('Tables Vc'!E4:F4)</x:f>
        <x:v>225</x:v>
      </x:c>
      <x:c r="I11" s="22" t="n">
        <x:f>H11-G11</x:f>
        <x:v>135</x:v>
      </x:c>
      <x:c r="J11" s="22"/>
      <x:c r="K11" s="22"/>
      <x:c r="L11" s="22"/>
    </x:row>
    <x:row r="12">
      <x:c r="A12" s="149" t="str">
        <x:v>Avance Vf</x:v>
      </x:c>
      <x:c r="B12" s="154" t="n">
        <x:f>'Calculateur'!G8</x:f>
        <x:v>96</x:v>
      </x:c>
      <x:c r="C12" s="145" t="str">
        <x:v>mm/min</x:v>
      </x:c>
      <x:c r="D12" s="145" t="str">
        <x:v>Programmation avance</x:v>
      </x:c>
      <x:c r="E12" s="22"/>
      <x:c r="F12" s="22" t="str">
        <x:f>'Tables Vc'!B5</x:f>
        <x:v>Bois dur</x:v>
      </x:c>
      <x:c r="G12" s="22" t="n">
        <x:f>AVERAGE('Tables Vc'!C5:D5)</x:f>
        <x:v>60</x:v>
      </x:c>
      <x:c r="H12" s="22" t="n">
        <x:f>AVERAGE('Tables Vc'!E5:F5)</x:f>
        <x:v>185</x:v>
      </x:c>
      <x:c r="I12" s="22" t="n">
        <x:f>H12-G12</x:f>
        <x:v>125</x:v>
      </x:c>
      <x:c r="J12" s="22"/>
      <x:c r="K12" s="22"/>
      <x:c r="L12" s="22"/>
    </x:row>
    <x:row r="13">
      <x:c r="A13" s="149" t="str">
        <x:v>Temps / trou</x:v>
      </x:c>
      <x:c r="B13" s="154" t="n">
        <x:f>'Calculateur'!G10</x:f>
        <x:v>24.4</x:v>
      </x:c>
      <x:c r="C13" s="145" t="str">
        <x:v>s</x:v>
      </x:c>
      <x:c r="D13" s="145" t="str">
        <x:v>Perçage pur</x:v>
      </x:c>
      <x:c r="E13" s="22"/>
      <x:c r="F13" s="22" t="str">
        <x:f>'Tables Vc'!B6</x:f>
        <x:v>Aluminium</x:v>
      </x:c>
      <x:c r="G13" s="22" t="n">
        <x:f>AVERAGE('Tables Vc'!C6:D6)</x:f>
        <x:v>80</x:v>
      </x:c>
      <x:c r="H13" s="22" t="n">
        <x:f>AVERAGE('Tables Vc'!E6:F6)</x:f>
        <x:v>225</x:v>
      </x:c>
      <x:c r="I13" s="22" t="n">
        <x:f>H13-G13</x:f>
        <x:v>145</x:v>
      </x:c>
      <x:c r="J13" s="22"/>
      <x:c r="K13" s="22"/>
      <x:c r="L13" s="22"/>
    </x:row>
    <x:row r="14">
      <x:c r="A14" s="149" t="str">
        <x:v>Trous / heure</x:v>
      </x:c>
      <x:c r="B14" s="154" t="n">
        <x:f>'Calculateur'!G14</x:f>
        <x:v>15.8</x:v>
      </x:c>
      <x:c r="C14" s="145" t="str">
        <x:v>trous/h</x:v>
      </x:c>
      <x:c r="D14" s="145" t="str">
        <x:v>Capacité estimée</x:v>
      </x:c>
      <x:c r="E14" s="22"/>
      <x:c r="F14" s="22" t="str">
        <x:f>'Tables Vc'!B7</x:f>
        <x:v>Laiton</x:v>
      </x:c>
      <x:c r="G14" s="22" t="n">
        <x:f>AVERAGE('Tables Vc'!C7:D7)</x:f>
        <x:v>70</x:v>
      </x:c>
      <x:c r="H14" s="22" t="n">
        <x:f>AVERAGE('Tables Vc'!E7:F7)</x:f>
        <x:v>170</x:v>
      </x:c>
      <x:c r="I14" s="22" t="n">
        <x:f>H14-G14</x:f>
        <x:v>100</x:v>
      </x:c>
      <x:c r="J14" s="22"/>
      <x:c r="K14" s="22"/>
      <x:c r="L14" s="22"/>
    </x:row>
    <x:row r="15">
      <x:c r="A15" s="22"/>
      <x:c r="B15" s="22"/>
      <x:c r="C15" s="22"/>
      <x:c r="D15" s="22"/>
      <x:c r="E15" s="22"/>
      <x:c r="F15" s="22" t="str">
        <x:f>'Tables Vc'!B8</x:f>
        <x:v>Bronze</x:v>
      </x:c>
      <x:c r="G15" s="22" t="n">
        <x:f>AVERAGE('Tables Vc'!C8:D8)</x:f>
        <x:v>45</x:v>
      </x:c>
      <x:c r="H15" s="22" t="n">
        <x:f>AVERAGE('Tables Vc'!E8:F8)</x:f>
        <x:v>140</x:v>
      </x:c>
      <x:c r="I15" s="22" t="n">
        <x:f>H15-G15</x:f>
        <x:v>95</x:v>
      </x:c>
      <x:c r="J15" s="22"/>
      <x:c r="K15" s="22"/>
      <x:c r="L15" s="22"/>
    </x:row>
    <x:row r="16">
      <x:c r="A16" s="22"/>
      <x:c r="B16" s="22"/>
      <x:c r="C16" s="22"/>
      <x:c r="D16" s="22"/>
      <x:c r="E16" s="22"/>
      <x:c r="F16" s="22" t="str">
        <x:f>'Tables Vc'!B9</x:f>
        <x:v>Acier doux S235</x:v>
      </x:c>
      <x:c r="G16" s="22" t="n">
        <x:f>AVERAGE('Tables Vc'!C9:D9)</x:f>
        <x:v>25</x:v>
      </x:c>
      <x:c r="H16" s="22" t="n">
        <x:f>AVERAGE('Tables Vc'!E9:F9)</x:f>
        <x:v>90</x:v>
      </x:c>
      <x:c r="I16" s="22" t="n">
        <x:f>H16-G16</x:f>
        <x:v>65</x:v>
      </x:c>
      <x:c r="J16" s="22"/>
      <x:c r="K16" s="22"/>
      <x:c r="L16" s="22"/>
    </x:row>
    <x:row r="17">
      <x:c r="A17" s="22"/>
      <x:c r="B17" s="22"/>
      <x:c r="C17" s="22"/>
      <x:c r="D17" s="22"/>
      <x:c r="E17" s="22"/>
      <x:c r="F17" s="22" t="str">
        <x:f>'Tables Vc'!B10</x:f>
        <x:v>Acier mi-dur C45</x:v>
      </x:c>
      <x:c r="G17" s="22" t="n">
        <x:f>AVERAGE('Tables Vc'!C10:D10)</x:f>
        <x:v>20</x:v>
      </x:c>
      <x:c r="H17" s="22" t="n">
        <x:f>AVERAGE('Tables Vc'!E10:F10)</x:f>
        <x:v>70</x:v>
      </x:c>
      <x:c r="I17" s="22" t="n">
        <x:f>H17-G17</x:f>
        <x:v>50</x:v>
      </x:c>
      <x:c r="J17" s="22"/>
      <x:c r="K17" s="22"/>
      <x:c r="L17" s="22"/>
    </x:row>
    <x:row r="18">
      <x:c r="A18" s="22"/>
      <x:c r="B18" s="22"/>
      <x:c r="C18" s="22"/>
      <x:c r="D18" s="22"/>
      <x:c r="E18" s="22"/>
      <x:c r="F18" s="22" t="str">
        <x:f>'Tables Vc'!B11</x:f>
        <x:v>Acier allié 42CrMo4</x:v>
      </x:c>
      <x:c r="G18" s="22" t="n">
        <x:f>AVERAGE('Tables Vc'!C11:D11)</x:f>
        <x:v>17</x:v>
      </x:c>
      <x:c r="H18" s="22" t="n">
        <x:f>AVERAGE('Tables Vc'!E11:F11)</x:f>
        <x:v>60</x:v>
      </x:c>
      <x:c r="I18" s="22" t="n">
        <x:f>H18-G18</x:f>
        <x:v>43</x:v>
      </x:c>
      <x:c r="J18" s="22"/>
      <x:c r="K18" s="22"/>
      <x:c r="L18" s="22"/>
    </x:row>
    <x:row r="19">
      <x:c r="A19" s="22"/>
      <x:c r="B19" s="22"/>
      <x:c r="C19" s="22"/>
      <x:c r="D19" s="22"/>
      <x:c r="E19" s="22"/>
      <x:c r="F19" s="22" t="str">
        <x:f>'Tables Vc'!B12</x:f>
        <x:v>Inox 304</x:v>
      </x:c>
      <x:c r="G19" s="22" t="n">
        <x:f>AVERAGE('Tables Vc'!C12:D12)</x:f>
        <x:v>14</x:v>
      </x:c>
      <x:c r="H19" s="22" t="n">
        <x:f>AVERAGE('Tables Vc'!E12:F12)</x:f>
        <x:v>42.5</x:v>
      </x:c>
      <x:c r="I19" s="22" t="n">
        <x:f>H19-G19</x:f>
        <x:v>28.5</x:v>
      </x:c>
      <x:c r="J19" s="22"/>
      <x:c r="K19" s="22"/>
      <x:c r="L19" s="22"/>
    </x:row>
    <x:row r="20">
      <x:c r="A20" s="22"/>
      <x:c r="B20" s="22"/>
      <x:c r="C20" s="22"/>
      <x:c r="D20" s="22"/>
      <x:c r="E20" s="22"/>
      <x:c r="F20" s="22" t="str">
        <x:f>'Tables Vc'!B13</x:f>
        <x:v>Inox 316</x:v>
      </x:c>
      <x:c r="G20" s="22" t="n">
        <x:f>AVERAGE('Tables Vc'!C13:D13)</x:f>
        <x:v>12</x:v>
      </x:c>
      <x:c r="H20" s="22" t="n">
        <x:f>AVERAGE('Tables Vc'!E13:F13)</x:f>
        <x:v>37.5</x:v>
      </x:c>
      <x:c r="I20" s="22" t="n">
        <x:f>H20-G20</x:f>
        <x:v>25.5</x:v>
      </x:c>
      <x:c r="J20" s="22"/>
      <x:c r="K20" s="22"/>
      <x:c r="L20" s="22"/>
    </x:row>
    <x:row r="21">
      <x:c r="A21" s="22"/>
      <x:c r="B21" s="22"/>
      <x:c r="C21" s="22"/>
      <x:c r="D21" s="22"/>
      <x:c r="E21" s="22"/>
      <x:c r="F21" s="22" t="str">
        <x:f>'Tables Vc'!B14</x:f>
        <x:v>Fonte grise</x:v>
      </x:c>
      <x:c r="G21" s="22" t="n">
        <x:f>AVERAGE('Tables Vc'!C14:D14)</x:f>
        <x:v>20</x:v>
      </x:c>
      <x:c r="H21" s="22" t="n">
        <x:f>AVERAGE('Tables Vc'!E14:F14)</x:f>
        <x:v>75</x:v>
      </x:c>
      <x:c r="I21" s="22" t="n">
        <x:f>H21-G21</x:f>
        <x:v>55</x:v>
      </x:c>
      <x:c r="J21" s="22"/>
      <x:c r="K21" s="22"/>
      <x:c r="L21" s="22"/>
    </x:row>
    <x:row r="22">
      <x:c r="A22" s="22"/>
      <x:c r="B22" s="22"/>
      <x:c r="C22" s="22"/>
      <x:c r="D22" s="22"/>
      <x:c r="E22" s="22"/>
      <x:c r="F22" s="22" t="str">
        <x:f>'Tables Vc'!B15</x:f>
        <x:v>Titane</x:v>
      </x:c>
      <x:c r="G22" s="22" t="n">
        <x:f>AVERAGE('Tables Vc'!C15:D15)</x:f>
        <x:v>11.5</x:v>
      </x:c>
      <x:c r="H22" s="22" t="n">
        <x:f>AVERAGE('Tables Vc'!E15:F15)</x:f>
        <x:v>30</x:v>
      </x:c>
      <x:c r="I22" s="22" t="n">
        <x:f>H22-G22</x:f>
        <x:v>18.5</x:v>
      </x:c>
      <x:c r="J22" s="22"/>
      <x:c r="K22" s="22"/>
      <x:c r="L22" s="22"/>
    </x:row>
    <x:row r="23">
      <x:c r="A23" s="22"/>
      <x:c r="B23" s="22"/>
      <x:c r="C23" s="22"/>
      <x:c r="D23" s="22"/>
      <x:c r="E23" s="22"/>
      <x:c r="F23" s="22" t="str">
        <x:f>'Tables Vc'!B16</x:f>
        <x:v>PVC</x:v>
      </x:c>
      <x:c r="G23" s="22" t="n">
        <x:f>AVERAGE('Tables Vc'!C16:D16)</x:f>
        <x:v>65</x:v>
      </x:c>
      <x:c r="H23" s="22" t="n">
        <x:f>AVERAGE('Tables Vc'!E16:F16)</x:f>
        <x:v>140</x:v>
      </x:c>
      <x:c r="I23" s="22" t="n">
        <x:f>H23-G23</x:f>
        <x:v>75</x:v>
      </x:c>
      <x:c r="J23" s="22"/>
      <x:c r="K23" s="22"/>
      <x:c r="L23" s="22"/>
    </x:row>
    <x:row r="24">
      <x:c r="A24" s="22"/>
      <x:c r="B24" s="22"/>
      <x:c r="C24" s="22"/>
      <x:c r="D24" s="22"/>
      <x:c r="E24" s="22"/>
      <x:c r="F24" s="22" t="str">
        <x:f>'Tables Vc'!B17</x:f>
        <x:v>PEHD</x:v>
      </x:c>
      <x:c r="G24" s="22" t="n">
        <x:f>AVERAGE('Tables Vc'!C17:D17)</x:f>
        <x:v>115</x:v>
      </x:c>
      <x:c r="H24" s="22" t="n">
        <x:f>AVERAGE('Tables Vc'!E17:F17)</x:f>
        <x:v>225</x:v>
      </x:c>
      <x:c r="I24" s="22" t="n">
        <x:f>H24-G24</x:f>
        <x:v>110</x:v>
      </x:c>
      <x:c r="J24" s="22"/>
      <x:c r="K24" s="22"/>
      <x:c r="L24" s="22"/>
    </x:row>
    <x:row r="25">
      <x:c r="A25" s="22"/>
      <x:c r="B25" s="22"/>
      <x:c r="C25" s="22"/>
      <x:c r="D25" s="22"/>
      <x:c r="E25" s="22"/>
      <x:c r="F25" s="22" t="str">
        <x:f>'Tables Vc'!B18</x:f>
        <x:v>POM / Delrin</x:v>
      </x:c>
      <x:c r="G25" s="22" t="n">
        <x:f>AVERAGE('Tables Vc'!C18:D18)</x:f>
        <x:v>110</x:v>
      </x:c>
      <x:c r="H25" s="22" t="n">
        <x:f>AVERAGE('Tables Vc'!E18:F18)</x:f>
        <x:v>215</x:v>
      </x:c>
      <x:c r="I25" s="22" t="n">
        <x:f>H25-G25</x:f>
        <x:v>105</x:v>
      </x:c>
      <x:c r="J25" s="22"/>
      <x:c r="K25" s="22"/>
      <x:c r="L25" s="22"/>
    </x:row>
    <x:row r="26">
      <x:c r="A26" s="22"/>
      <x:c r="B26" s="22"/>
      <x:c r="C26" s="22"/>
      <x:c r="D26" s="22"/>
      <x:c r="E26" s="22"/>
      <x:c r="F26" s="22" t="str">
        <x:f>'Tables Vc'!B19</x:f>
        <x:v>Fibre / composite</x:v>
      </x:c>
      <x:c r="G26" s="22" t="n">
        <x:f>AVERAGE('Tables Vc'!C19:D19)</x:f>
        <x:v>50</x:v>
      </x:c>
      <x:c r="H26" s="22" t="n">
        <x:f>AVERAGE('Tables Vc'!E19:F19)</x:f>
        <x:v>120</x:v>
      </x:c>
      <x:c r="I26" s="22" t="n">
        <x:f>H26-G26</x:f>
        <x:v>70</x:v>
      </x:c>
      <x:c r="J26" s="22"/>
      <x:c r="K26" s="22"/>
      <x:c r="L26" s="22"/>
    </x:row>
    <x:row r="27">
      <x:c r="A27" s="22"/>
      <x:c r="B27" s="22"/>
      <x:c r="C27" s="22"/>
      <x:c r="D27" s="22"/>
      <x:c r="E27" s="22"/>
      <x:c r="F27" s="22"/>
      <x:c r="G27" s="22"/>
      <x:c r="H27" s="22"/>
      <x:c r="I27" s="22"/>
      <x:c r="J27" s="22"/>
      <x:c r="K27" s="22"/>
      <x:c r="L27" s="22"/>
    </x:row>
    <x:row r="28">
      <x:c r="A28" s="22"/>
      <x:c r="B28" s="22"/>
      <x:c r="C28" s="22"/>
      <x:c r="D28" s="22"/>
      <x:c r="E28" s="22"/>
      <x:c r="F28" s="22"/>
      <x:c r="G28" s="22"/>
      <x:c r="H28" s="22"/>
      <x:c r="I28" s="22"/>
      <x:c r="J28" s="22"/>
      <x:c r="K28" s="22"/>
      <x:c r="L28" s="22"/>
    </x:row>
    <x:row r="29">
      <x:c r="A29" s="22"/>
      <x:c r="B29" s="22"/>
      <x:c r="C29" s="22"/>
      <x:c r="D29" s="22"/>
      <x:c r="E29" s="22"/>
      <x:c r="F29" s="22"/>
      <x:c r="G29" s="22"/>
      <x:c r="H29" s="22"/>
      <x:c r="I29" s="22"/>
      <x:c r="J29" s="22"/>
      <x:c r="K29" s="22"/>
      <x:c r="L29" s="22"/>
    </x:row>
    <x:row r="30">
      <x:c r="A30" s="22"/>
      <x:c r="B30" s="22"/>
      <x:c r="C30" s="22"/>
      <x:c r="D30" s="22"/>
      <x:c r="E30" s="22"/>
      <x:c r="F30" s="22"/>
      <x:c r="G30" s="22"/>
      <x:c r="H30" s="22"/>
      <x:c r="I30" s="22"/>
      <x:c r="J30" s="22"/>
      <x:c r="K30" s="22"/>
      <x:c r="L30" s="22"/>
    </x:row>
    <x:row r="31">
      <x:c r="A31" s="22"/>
      <x:c r="B31" s="22"/>
      <x:c r="C31" s="22"/>
      <x:c r="D31" s="22"/>
      <x:c r="E31" s="22"/>
      <x:c r="F31" s="22"/>
      <x:c r="G31" s="22"/>
      <x:c r="H31" s="22"/>
      <x:c r="I31" s="22"/>
      <x:c r="J31" s="22"/>
      <x:c r="K31" s="22"/>
      <x:c r="L31" s="22"/>
    </x:row>
    <x:row r="32">
      <x:c r="A32" s="22"/>
      <x:c r="B32" s="22"/>
      <x:c r="C32" s="22"/>
      <x:c r="D32" s="22"/>
      <x:c r="E32" s="22"/>
      <x:c r="F32" s="22"/>
      <x:c r="G32" s="22"/>
      <x:c r="H32" s="22"/>
      <x:c r="I32" s="22"/>
      <x:c r="J32" s="22"/>
      <x:c r="K32" s="22"/>
      <x:c r="L32" s="22"/>
    </x:row>
    <x:row r="33">
      <x:c r="A33" s="22"/>
      <x:c r="B33" s="22"/>
      <x:c r="C33" s="22"/>
      <x:c r="D33" s="22"/>
      <x:c r="E33" s="22"/>
      <x:c r="F33" s="22"/>
      <x:c r="G33" s="22"/>
      <x:c r="H33" s="22"/>
      <x:c r="I33" s="22"/>
      <x:c r="J33" s="22"/>
      <x:c r="K33" s="22"/>
      <x:c r="L33" s="22"/>
    </x:row>
    <x:row r="34">
      <x:c r="A34" s="22"/>
      <x:c r="B34" s="22"/>
      <x:c r="C34" s="22"/>
      <x:c r="D34" s="22"/>
      <x:c r="E34" s="22"/>
      <x:c r="F34" s="22"/>
      <x:c r="G34" s="22"/>
      <x:c r="H34" s="22"/>
      <x:c r="I34" s="22"/>
      <x:c r="J34" s="22"/>
      <x:c r="K34" s="22"/>
      <x:c r="L34" s="22"/>
    </x:row>
    <x:row r="35">
      <x:c r="A35" s="22"/>
      <x:c r="B35" s="22"/>
      <x:c r="C35" s="22"/>
      <x:c r="D35" s="22"/>
      <x:c r="E35" s="22"/>
      <x:c r="F35" s="22"/>
      <x:c r="G35" s="22"/>
      <x:c r="H35" s="22"/>
      <x:c r="I35" s="22"/>
      <x:c r="J35" s="22"/>
      <x:c r="K35" s="22"/>
      <x:c r="L35" s="22"/>
    </x:row>
    <x:row r="36">
      <x:c r="A36" s="22"/>
      <x:c r="B36" s="22"/>
      <x:c r="C36" s="22"/>
      <x:c r="D36" s="22"/>
      <x:c r="E36" s="22"/>
      <x:c r="F36" s="22"/>
      <x:c r="G36" s="22"/>
      <x:c r="H36" s="22"/>
      <x:c r="I36" s="22"/>
      <x:c r="J36" s="22"/>
      <x:c r="K36" s="22"/>
      <x:c r="L36" s="22"/>
    </x:row>
    <x:row r="37">
      <x:c r="A37" s="22"/>
      <x:c r="B37" s="22"/>
      <x:c r="C37" s="22"/>
      <x:c r="D37" s="22"/>
      <x:c r="E37" s="22"/>
      <x:c r="F37" s="22"/>
      <x:c r="G37" s="22"/>
      <x:c r="H37" s="22"/>
      <x:c r="I37" s="22"/>
      <x:c r="J37" s="22"/>
      <x:c r="K37" s="22"/>
      <x:c r="L37" s="22"/>
    </x:row>
    <x:row r="38">
      <x:c r="A38" s="22"/>
      <x:c r="B38" s="22"/>
      <x:c r="C38" s="22"/>
      <x:c r="D38" s="22"/>
      <x:c r="E38" s="22"/>
      <x:c r="F38" s="22"/>
      <x:c r="G38" s="22"/>
      <x:c r="H38" s="22"/>
      <x:c r="I38" s="22"/>
      <x:c r="J38" s="22"/>
      <x:c r="K38" s="22"/>
      <x:c r="L38" s="22"/>
    </x:row>
    <x:row r="39">
      <x:c r="A39" s="22"/>
      <x:c r="B39" s="22"/>
      <x:c r="C39" s="22"/>
      <x:c r="D39" s="22"/>
      <x:c r="E39" s="22"/>
      <x:c r="F39" s="22"/>
      <x:c r="G39" s="22"/>
      <x:c r="H39" s="22"/>
      <x:c r="I39" s="22"/>
      <x:c r="J39" s="22"/>
      <x:c r="K39" s="22"/>
      <x:c r="L39" s="22"/>
    </x:row>
    <x:row r="40">
      <x:c r="A40" s="22"/>
      <x:c r="B40" s="22"/>
      <x:c r="C40" s="22"/>
      <x:c r="D40" s="22"/>
      <x:c r="E40" s="22"/>
      <x:c r="F40" s="22"/>
      <x:c r="G40" s="22"/>
      <x:c r="H40" s="22"/>
      <x:c r="I40" s="22"/>
      <x:c r="J40" s="22"/>
      <x:c r="K40" s="22"/>
      <x:c r="L40" s="22"/>
    </x:row>
  </x:sheetData>
  <x:mergeCells>
    <x:mergeCell ref="A1:L1"/>
    <x:mergeCell ref="E3:L3"/>
    <x:mergeCell ref="A9:D9"/>
  </x:mergeCells>
  <x:pageMargins left="0.7" right="0.7" top="0.75" bottom="0.75" header="0.3" footer="0.3"/>
  <x:drawing xmlns:r="http://schemas.openxmlformats.org/officeDocument/2006/relationships" r:id="Rb473be0de2704b1e"/>
</x:worksheet>
</file>

<file path=xl/worksheets/sheet2.xml><?xml version="1.0" encoding="utf-8"?>
<x:worksheet xmlns:x="http://schemas.openxmlformats.org/spreadsheetml/2006/main">
  <x:sheetFormatPr defaultRowHeight="15"/>
  <x:cols>
    <x:col min="1" max="1" width="55.75" hidden="0" customWidth="1"/>
    <x:col min="2" max="2" width="14.5" hidden="0" customWidth="1"/>
    <x:col min="3" max="3" width="5.5" hidden="0" customWidth="1"/>
    <x:col min="4" max="4" width="25.1299991607666" hidden="0" customWidth="1"/>
    <x:col min="6" max="6" width="17.8799991607666" hidden="0" customWidth="1"/>
    <x:col min="7" max="7" width="5.75" hidden="0" customWidth="1"/>
    <x:col min="8" max="8" width="7" hidden="0" customWidth="1"/>
    <x:col min="9" max="9" width="21.25" hidden="0" customWidth="1"/>
    <x:col min="10" max="10" width="5.130000114440918" hidden="0" customWidth="1"/>
    <x:col min="11" max="11" width="36.880001068115234" hidden="0" customWidth="1"/>
  </x:cols>
  <x:sheetData>
    <x:row r="1">
      <x:c r="A1" s="28" t="str">
        <x:v>CALCULATEUR DE VITESSE DE PERÇAGE — ATELIER</x:v>
      </x:c>
      <x:c r="B1" s="22"/>
      <x:c r="C1" s="22"/>
      <x:c r="D1" s="22"/>
      <x:c r="E1" s="22"/>
      <x:c r="F1" s="22"/>
      <x:c r="G1" s="22"/>
      <x:c r="H1" s="22"/>
      <x:c r="I1" s="22"/>
      <x:c r="J1" s="22"/>
      <x:c r="K1" s="22"/>
      <x:c r="L1" s="22"/>
    </x:row>
    <x:row r="2">
      <x:c r="A2" s="22"/>
      <x:c r="B2" s="22"/>
      <x:c r="C2" s="22"/>
      <x:c r="D2" s="22"/>
      <x:c r="E2" s="22"/>
      <x:c r="F2" s="22"/>
      <x:c r="G2" s="22"/>
      <x:c r="H2" s="22"/>
      <x:c r="I2" s="22"/>
      <x:c r="J2" s="22"/>
      <x:c r="K2" s="22"/>
      <x:c r="L2" s="22"/>
    </x:row>
    <x:row r="3">
      <x:c r="A3" s="38" t="str">
        <x:v>Paramètre</x:v>
      </x:c>
      <x:c r="B3" s="38" t="str">
        <x:v>Saisie</x:v>
      </x:c>
      <x:c r="C3" s="38" t="str">
        <x:v>Unité</x:v>
      </x:c>
      <x:c r="D3" s="38" t="str">
        <x:v>Commentaire</x:v>
      </x:c>
      <x:c r="E3" s="22"/>
      <x:c r="F3" s="70" t="str">
        <x:v>Résultat</x:v>
      </x:c>
      <x:c r="G3" s="70" t="str">
        <x:v>Valeur</x:v>
      </x:c>
      <x:c r="H3" s="70" t="str">
        <x:v>Unité</x:v>
      </x:c>
      <x:c r="I3" s="70" t="str">
        <x:v>Formule / logique</x:v>
      </x:c>
      <x:c r="J3" s="70" t="str">
        <x:v>Statut</x:v>
      </x:c>
      <x:c r="K3" s="70" t="str">
        <x:v>Lecture atelier</x:v>
      </x:c>
      <x:c r="L3" s="22"/>
    </x:row>
    <x:row r="4">
      <x:c r="A4" s="48" t="str">
        <x:v>Matériau</x:v>
      </x:c>
      <x:c r="B4" s="186" t="str">
        <x:v>Acier doux S235</x:v>
      </x:c>
      <x:c r="C4" s="22" t="str"/>
      <x:c r="D4" s="62" t="str">
        <x:v>Liste basée sur table Vc</x:v>
      </x:c>
      <x:c r="E4" s="22"/>
      <x:c r="F4" s="187" t="str">
        <x:v>Vc min</x:v>
      </x:c>
      <x:c r="G4" s="188" t="n">
        <x:f>IF($B$5="HSS",XLOOKUP($B$4,'Tables Vc'!$B$4:$B$19,'Tables Vc'!$C$4:$C$19),XLOOKUP($B$4,'Tables Vc'!$B$4:$B$19,'Tables Vc'!$E$4:$E$19))</x:f>
        <x:v>20</x:v>
      </x:c>
      <x:c r="H4" s="22" t="str">
        <x:v>m/min</x:v>
      </x:c>
      <x:c r="I4" s="89" t="str">
        <x:v>Table matériau + outil</x:v>
      </x:c>
      <x:c r="J4" s="22" t="str">
        <x:f>IF(G4="","",IF(G4&gt;0,"OK","À vérifier"))</x:f>
        <x:v>OK</x:v>
      </x:c>
      <x:c r="K4" s="22" t="str">
        <x:f>IF(J4="OK","Valeur exploitable pour fiche atelier","Compléter les paramètres")</x:f>
        <x:v>Valeur exploitable pour fiche atelier</x:v>
      </x:c>
      <x:c r="L4" s="22"/>
    </x:row>
    <x:row r="5">
      <x:c r="A5" s="48" t="str">
        <x:v>Type de foret</x:v>
      </x:c>
      <x:c r="B5" s="186" t="str">
        <x:v>HSS</x:v>
      </x:c>
      <x:c r="C5" s="22" t="str"/>
      <x:c r="D5" s="62" t="str">
        <x:v>HSS ou Carbure</x:v>
      </x:c>
      <x:c r="E5" s="22"/>
      <x:c r="F5" s="187" t="str">
        <x:v>Vc max</x:v>
      </x:c>
      <x:c r="G5" s="188" t="n">
        <x:f>IF($B$5="HSS",XLOOKUP($B$4,'Tables Vc'!$B$4:$B$19,'Tables Vc'!$D$4:$D$19),XLOOKUP($B$4,'Tables Vc'!$B$4:$B$19,'Tables Vc'!$F$4:$F$19))</x:f>
        <x:v>30</x:v>
      </x:c>
      <x:c r="H5" s="22" t="str">
        <x:v>m/min</x:v>
      </x:c>
      <x:c r="I5" s="89" t="str">
        <x:v>Table matériau + outil</x:v>
      </x:c>
      <x:c r="J5" s="22" t="str">
        <x:f>IF(G4="","",IF(G4&gt;0,"OK","À vérifier"))</x:f>
        <x:v>OK</x:v>
      </x:c>
      <x:c r="K5" s="22" t="str">
        <x:f>IF(J5="OK","Limite haute à considérer selon stabilité machine","Compléter les paramètres")</x:f>
        <x:v>Limite haute à considérer selon stabilité machine</x:v>
      </x:c>
      <x:c r="L5" s="22"/>
    </x:row>
    <x:row r="6">
      <x:c r="A6" s="48" t="str">
        <x:v>Diamètre foret</x:v>
      </x:c>
      <x:c r="B6" s="186" t="n">
        <x:v>10</x:v>
      </x:c>
      <x:c r="C6" s="22" t="str">
        <x:v>mm</x:v>
      </x:c>
      <x:c r="D6" s="62" t="str">
        <x:v>Diamètre nominal</x:v>
      </x:c>
      <x:c r="E6" s="22"/>
      <x:c r="F6" s="187" t="str">
        <x:v>Vc conseillé</x:v>
      </x:c>
      <x:c r="G6" s="188" t="n">
        <x:f>ROUND(AVERAGE(G4:G5),0)</x:f>
        <x:v>25</x:v>
      </x:c>
      <x:c r="H6" s="22" t="str">
        <x:v>m/min</x:v>
      </x:c>
      <x:c r="I6" s="89" t="str">
        <x:v>Moyenne plage Vc</x:v>
      </x:c>
      <x:c r="J6" s="22" t="str">
        <x:f>IF(G4="","",IF(G4&gt;0,"OK","À vérifier"))</x:f>
        <x:v>OK</x:v>
      </x:c>
      <x:c r="K6" s="22" t="str">
        <x:f>IF(J6="OK","Réglage de départ conseillé","Compléter les paramètres")</x:f>
        <x:v>Réglage de départ conseillé</x:v>
      </x:c>
      <x:c r="L6" s="22"/>
    </x:row>
    <x:row r="7">
      <x:c r="A7" s="48" t="str">
        <x:v>Longueur percée</x:v>
      </x:c>
      <x:c r="B7" s="186" t="n">
        <x:v>35</x:v>
      </x:c>
      <x:c r="C7" s="22" t="str">
        <x:v>mm</x:v>
      </x:c>
      <x:c r="D7" s="62" t="str">
        <x:v>Profondeur utile</x:v>
      </x:c>
      <x:c r="E7" s="22"/>
      <x:c r="F7" s="187" t="str">
        <x:v>Vitesse broche N</x:v>
      </x:c>
      <x:c r="G7" s="188" t="n">
        <x:f>ROUND((1000*G6)/(PI()*$B$6),0)</x:f>
        <x:v>796</x:v>
      </x:c>
      <x:c r="H7" s="22" t="str">
        <x:v>tr/min</x:v>
      </x:c>
      <x:c r="I7" s="89" t="str">
        <x:v>N=(1000×Vc)/(π×D)</x:v>
      </x:c>
      <x:c r="J7" s="22" t="str">
        <x:f>IF(G4="","",IF(G4&gt;0,"OK","À vérifier"))</x:f>
        <x:v>OK</x:v>
      </x:c>
      <x:c r="K7" s="22" t="str">
        <x:f>IF(J7="OK","Reporter sur broche machine","Compléter les paramètres")</x:f>
        <x:v>Reporter sur broche machine</x:v>
      </x:c>
      <x:c r="L7" s="22"/>
    </x:row>
    <x:row r="8">
      <x:c r="A8" s="48" t="str">
        <x:v>Approche + sortie</x:v>
      </x:c>
      <x:c r="B8" s="186" t="n">
        <x:v>4</x:v>
      </x:c>
      <x:c r="C8" s="22" t="str">
        <x:v>mm</x:v>
      </x:c>
      <x:c r="D8" s="62" t="str">
        <x:v>Marge de sécurité</x:v>
      </x:c>
      <x:c r="E8" s="22"/>
      <x:c r="F8" s="187" t="str">
        <x:v>Avance Vf</x:v>
      </x:c>
      <x:c r="G8" s="188" t="n">
        <x:f>ROUND(G7*$B$9,0)</x:f>
        <x:v>96</x:v>
      </x:c>
      <x:c r="H8" s="22" t="str">
        <x:v>mm/min</x:v>
      </x:c>
      <x:c r="I8" s="89" t="str">
        <x:v>Vf=N×f</x:v>
      </x:c>
      <x:c r="J8" s="22" t="str">
        <x:f>IF(G4="","",IF(G4&gt;0,"OK","À vérifier"))</x:f>
        <x:v>OK</x:v>
      </x:c>
      <x:c r="K8" s="22" t="str">
        <x:f>IF(J8="OK","Avance programmée en mm/min","Compléter les paramètres")</x:f>
        <x:v>Avance programmée en mm/min</x:v>
      </x:c>
      <x:c r="L8" s="22"/>
    </x:row>
    <x:row r="9">
      <x:c r="A9" s="48" t="str">
        <x:v>Avance par tour</x:v>
      </x:c>
      <x:c r="B9" s="186" t="n">
        <x:v>0.12</x:v>
      </x:c>
      <x:c r="C9" s="22" t="str">
        <x:v>mm/tr</x:v>
      </x:c>
      <x:c r="D9" s="62" t="str">
        <x:v>Selon diamètre, outil et matériau</x:v>
      </x:c>
      <x:c r="E9" s="22"/>
      <x:c r="F9" s="187" t="str">
        <x:v>Course totale / trou</x:v>
      </x:c>
      <x:c r="G9" s="188" t="n">
        <x:f>$B$7+$B$8</x:f>
        <x:v>39</x:v>
      </x:c>
      <x:c r="H9" s="22" t="str">
        <x:v>mm</x:v>
      </x:c>
      <x:c r="I9" s="89" t="str">
        <x:v>Longueur + approche/sortie</x:v>
      </x:c>
      <x:c r="J9" s="22" t="str">
        <x:f>IF(G4="","",IF(G4&gt;0,"OK","À vérifier"))</x:f>
        <x:v>OK</x:v>
      </x:c>
      <x:c r="K9" s="22" t="str">
        <x:f>IF(J9="OK","Course réelle par trou","Compléter les paramètres")</x:f>
        <x:v>Course réelle par trou</x:v>
      </x:c>
      <x:c r="L9" s="22"/>
    </x:row>
    <x:row r="10">
      <x:c r="A10" s="48" t="str">
        <x:v>Nb trous</x:v>
      </x:c>
      <x:c r="B10" s="186" t="n">
        <x:v>24</x:v>
      </x:c>
      <x:c r="C10" s="22" t="str">
        <x:v>trous</x:v>
      </x:c>
      <x:c r="D10" s="62" t="str">
        <x:v>Série à réaliser</x:v>
      </x:c>
      <x:c r="E10" s="22"/>
      <x:c r="F10" s="187" t="str">
        <x:v>Temps coupe / trou</x:v>
      </x:c>
      <x:c r="G10" s="188" t="n">
        <x:f>ROUND((G9/G8)*60,1)</x:f>
        <x:v>24.4</x:v>
      </x:c>
      <x:c r="H10" s="22" t="str">
        <x:v>s</x:v>
      </x:c>
      <x:c r="I10" s="89" t="str">
        <x:v>Course/Vf × 60</x:v>
      </x:c>
      <x:c r="J10" s="22" t="str">
        <x:f>IF(G4="","",IF(G4&gt;0,"OK","À vérifier"))</x:f>
        <x:v>OK</x:v>
      </x:c>
      <x:c r="K10" s="22" t="str">
        <x:f>IF(J10="OK","Temps pur de perçage","Compléter les paramètres")</x:f>
        <x:v>Temps pur de perçage</x:v>
      </x:c>
      <x:c r="L10" s="22"/>
    </x:row>
    <x:row r="11">
      <x:c r="A11" s="48" t="str">
        <x:v>Temps indexation par trou</x:v>
      </x:c>
      <x:c r="B11" s="186" t="n">
        <x:v>4</x:v>
      </x:c>
      <x:c r="C11" s="22" t="str">
        <x:v>s</x:v>
      </x:c>
      <x:c r="D11" s="62" t="str">
        <x:v>Positionnement / bridage local</x:v>
      </x:c>
      <x:c r="E11" s="22"/>
      <x:c r="F11" s="187" t="str">
        <x:v>Temps indexation total</x:v>
      </x:c>
      <x:c r="G11" s="188" t="n">
        <x:f>$B$10*$B$11</x:f>
        <x:v>96</x:v>
      </x:c>
      <x:c r="H11" s="22" t="str">
        <x:v>s</x:v>
      </x:c>
      <x:c r="I11" s="89" t="str">
        <x:v>Indexation × nb trous</x:v>
      </x:c>
      <x:c r="J11" s="22" t="str">
        <x:f>IF(G4="","",IF(G4&gt;0,"OK","À vérifier"))</x:f>
        <x:v>OK</x:v>
      </x:c>
      <x:c r="K11" s="22" t="str">
        <x:f>IF(J11="OK","Temps annexe série","Compléter les paramètres")</x:f>
        <x:v>Temps annexe série</x:v>
      </x:c>
      <x:c r="L11" s="22"/>
    </x:row>
    <x:row r="12">
      <x:c r="A12" s="48" t="str">
        <x:v>Temps préparation</x:v>
      </x:c>
      <x:c r="B12" s="186" t="n">
        <x:v>12</x:v>
      </x:c>
      <x:c r="C12" s="22" t="str">
        <x:v>min</x:v>
      </x:c>
      <x:c r="D12" s="62" t="str">
        <x:v>Montage, réglage, contrôle</x:v>
      </x:c>
      <x:c r="E12" s="22"/>
      <x:c r="F12" s="187" t="str">
        <x:v>Temps coupe total</x:v>
      </x:c>
      <x:c r="G12" s="188" t="n">
        <x:f>ROUND(G10*$B$11,1)</x:f>
        <x:v>97.6</x:v>
      </x:c>
      <x:c r="H12" s="22" t="str">
        <x:v>s</x:v>
      </x:c>
      <x:c r="I12" s="89" t="str">
        <x:v>Coupe/trou × nb trous</x:v>
      </x:c>
      <x:c r="J12" s="22" t="str">
        <x:f>IF(G4="","",IF(G4&gt;0,"OK","À vérifier"))</x:f>
        <x:v>OK</x:v>
      </x:c>
      <x:c r="K12" s="22" t="str">
        <x:f>IF(J12="OK","Temps coupe total série","Compléter les paramètres")</x:f>
        <x:v>Temps coupe total série</x:v>
      </x:c>
      <x:c r="L12" s="22"/>
    </x:row>
    <x:row r="13">
      <x:c r="A13" s="22"/>
      <x:c r="B13" s="22"/>
      <x:c r="C13" s="22"/>
      <x:c r="D13" s="22"/>
      <x:c r="E13" s="22"/>
      <x:c r="F13" s="187" t="str">
        <x:v>Temps cycle total</x:v>
      </x:c>
      <x:c r="G13" s="188" t="n">
        <x:f>ROUND(($B$12*60+G11+G12)/60,2)</x:f>
        <x:v>15.23</x:v>
      </x:c>
      <x:c r="H13" s="22" t="str">
        <x:v>min</x:v>
      </x:c>
      <x:c r="I13" s="89" t="str">
        <x:v>Prépa + indexation + coupe</x:v>
      </x:c>
      <x:c r="J13" s="22" t="str">
        <x:f>IF(G4="","",IF(G4&gt;0,"OK","À vérifier"))</x:f>
        <x:v>OK</x:v>
      </x:c>
      <x:c r="K13" s="22" t="str">
        <x:f>IF(J13="OK","Temps global estimé","Compléter les paramètres")</x:f>
        <x:v>Temps global estimé</x:v>
      </x:c>
      <x:c r="L13" s="22"/>
    </x:row>
    <x:row r="14">
      <x:c r="A14" s="22"/>
      <x:c r="B14" s="22"/>
      <x:c r="C14" s="22"/>
      <x:c r="D14" s="22"/>
      <x:c r="E14" s="22"/>
      <x:c r="F14" s="187" t="str">
        <x:v>Trous / heure</x:v>
      </x:c>
      <x:c r="G14" s="188" t="n">
        <x:f>ROUND($B$11/(G13/60),1)</x:f>
        <x:v>15.8</x:v>
      </x:c>
      <x:c r="H14" s="22" t="str">
        <x:v>trous/h</x:v>
      </x:c>
      <x:c r="I14" s="89" t="str">
        <x:v>Capacité série</x:v>
      </x:c>
      <x:c r="J14" s="22" t="str">
        <x:f>IF(G4="","",IF(G4&gt;0,"OK","À vérifier"))</x:f>
        <x:v>OK</x:v>
      </x:c>
      <x:c r="K14" s="22" t="str">
        <x:f>IF(J14="OK","Indicateur de productivité","Compléter les paramètres")</x:f>
        <x:v>Indicateur de productivité</x:v>
      </x:c>
      <x:c r="L14" s="22"/>
    </x:row>
    <x:row r="15">
      <x:c r="A15" s="22"/>
      <x:c r="B15" s="22"/>
      <x:c r="C15" s="22"/>
      <x:c r="D15" s="22"/>
      <x:c r="E15" s="22"/>
      <x:c r="F15" s="22"/>
      <x:c r="G15" s="22"/>
      <x:c r="H15" s="22"/>
      <x:c r="I15" s="22"/>
      <x:c r="J15" s="22"/>
      <x:c r="K15" s="22"/>
      <x:c r="L15" s="22"/>
    </x:row>
    <x:row r="16">
      <x:c r="A16" s="22"/>
      <x:c r="B16" s="22"/>
      <x:c r="C16" s="22"/>
      <x:c r="D16" s="22"/>
      <x:c r="E16" s="22"/>
      <x:c r="F16" s="22"/>
      <x:c r="G16" s="22"/>
      <x:c r="H16" s="22"/>
      <x:c r="I16" s="22"/>
      <x:c r="J16" s="22"/>
      <x:c r="K16" s="22"/>
      <x:c r="L16" s="22"/>
    </x:row>
    <x:row r="17">
      <x:c r="A17" s="22"/>
      <x:c r="B17" s="22"/>
      <x:c r="C17" s="22"/>
      <x:c r="D17" s="22"/>
      <x:c r="E17" s="22"/>
      <x:c r="F17" s="22"/>
      <x:c r="G17" s="22"/>
      <x:c r="H17" s="22"/>
      <x:c r="I17" s="22"/>
      <x:c r="J17" s="22"/>
      <x:c r="K17" s="22"/>
      <x:c r="L17" s="22"/>
    </x:row>
    <x:row r="18">
      <x:c r="A18" s="22"/>
      <x:c r="B18" s="22"/>
      <x:c r="C18" s="22"/>
      <x:c r="D18" s="22"/>
      <x:c r="E18" s="22"/>
      <x:c r="F18" s="22"/>
      <x:c r="G18" s="22"/>
      <x:c r="H18" s="22"/>
      <x:c r="I18" s="22"/>
      <x:c r="J18" s="22"/>
      <x:c r="K18" s="22"/>
      <x:c r="L18" s="22"/>
    </x:row>
    <x:row r="19">
      <x:c r="A19" s="22"/>
      <x:c r="B19" s="22"/>
      <x:c r="C19" s="22"/>
      <x:c r="D19" s="22"/>
      <x:c r="E19" s="22"/>
      <x:c r="F19" s="22"/>
      <x:c r="G19" s="22"/>
      <x:c r="H19" s="22"/>
      <x:c r="I19" s="22"/>
      <x:c r="J19" s="22"/>
      <x:c r="K19" s="22"/>
      <x:c r="L19" s="22"/>
    </x:row>
    <x:row r="20">
      <x:c r="A20" s="22"/>
      <x:c r="B20" s="22"/>
      <x:c r="C20" s="22"/>
      <x:c r="D20" s="22"/>
      <x:c r="E20" s="22"/>
      <x:c r="F20" s="22"/>
      <x:c r="G20" s="22"/>
      <x:c r="H20" s="22"/>
      <x:c r="I20" s="22"/>
      <x:c r="J20" s="22"/>
      <x:c r="K20" s="22"/>
      <x:c r="L20" s="22"/>
    </x:row>
    <x:row r="21">
      <x:c r="A21" s="22"/>
      <x:c r="B21" s="22"/>
      <x:c r="C21" s="22"/>
      <x:c r="D21" s="22"/>
      <x:c r="E21" s="22"/>
      <x:c r="F21" s="22"/>
      <x:c r="G21" s="22"/>
      <x:c r="H21" s="22"/>
      <x:c r="I21" s="22"/>
      <x:c r="J21" s="22"/>
      <x:c r="K21" s="22"/>
      <x:c r="L21" s="22"/>
    </x:row>
    <x:row r="22">
      <x:c r="A22" s="22"/>
      <x:c r="B22" s="22"/>
      <x:c r="C22" s="22"/>
      <x:c r="D22" s="22"/>
      <x:c r="E22" s="22"/>
      <x:c r="F22" s="22"/>
      <x:c r="G22" s="22"/>
      <x:c r="H22" s="22"/>
      <x:c r="I22" s="22"/>
      <x:c r="J22" s="22"/>
      <x:c r="K22" s="22"/>
      <x:c r="L22" s="22"/>
    </x:row>
    <x:row r="23">
      <x:c r="A23" s="22"/>
      <x:c r="B23" s="22"/>
      <x:c r="C23" s="22"/>
      <x:c r="D23" s="22"/>
      <x:c r="E23" s="22"/>
      <x:c r="F23" s="22"/>
      <x:c r="G23" s="22"/>
      <x:c r="H23" s="22"/>
      <x:c r="I23" s="22"/>
      <x:c r="J23" s="22"/>
      <x:c r="K23" s="22"/>
      <x:c r="L23" s="22"/>
    </x:row>
    <x:row r="24">
      <x:c r="A24" s="22"/>
      <x:c r="B24" s="22"/>
      <x:c r="C24" s="22"/>
      <x:c r="D24" s="22"/>
      <x:c r="E24" s="22"/>
      <x:c r="F24" s="22"/>
      <x:c r="G24" s="22"/>
      <x:c r="H24" s="22"/>
      <x:c r="I24" s="22"/>
      <x:c r="J24" s="22"/>
      <x:c r="K24" s="22"/>
      <x:c r="L24" s="22"/>
    </x:row>
    <x:row r="25">
      <x:c r="A25" s="22"/>
      <x:c r="B25" s="22"/>
      <x:c r="C25" s="22"/>
      <x:c r="D25" s="22"/>
      <x:c r="E25" s="22"/>
      <x:c r="F25" s="22"/>
      <x:c r="G25" s="22"/>
      <x:c r="H25" s="22"/>
      <x:c r="I25" s="22"/>
      <x:c r="J25" s="22"/>
      <x:c r="K25" s="22"/>
      <x:c r="L25" s="22"/>
    </x:row>
    <x:row r="26">
      <x:c r="A26" s="22"/>
      <x:c r="B26" s="22"/>
      <x:c r="C26" s="22"/>
      <x:c r="D26" s="22"/>
      <x:c r="E26" s="22"/>
      <x:c r="F26" s="22"/>
      <x:c r="G26" s="22"/>
      <x:c r="H26" s="22"/>
      <x:c r="I26" s="22"/>
      <x:c r="J26" s="22"/>
      <x:c r="K26" s="22"/>
      <x:c r="L26" s="22"/>
    </x:row>
    <x:row r="27">
      <x:c r="A27" s="22"/>
      <x:c r="B27" s="22"/>
      <x:c r="C27" s="22"/>
      <x:c r="D27" s="22"/>
      <x:c r="E27" s="22"/>
      <x:c r="F27" s="22"/>
      <x:c r="G27" s="22"/>
      <x:c r="H27" s="22"/>
      <x:c r="I27" s="22"/>
      <x:c r="J27" s="22"/>
      <x:c r="K27" s="22"/>
      <x:c r="L27" s="22"/>
    </x:row>
    <x:row r="28">
      <x:c r="A28" s="22"/>
      <x:c r="B28" s="22"/>
      <x:c r="C28" s="22"/>
      <x:c r="D28" s="22"/>
      <x:c r="E28" s="22"/>
      <x:c r="F28" s="22"/>
      <x:c r="G28" s="22"/>
      <x:c r="H28" s="22"/>
      <x:c r="I28" s="22"/>
      <x:c r="J28" s="22"/>
      <x:c r="K28" s="22"/>
      <x:c r="L28" s="22"/>
    </x:row>
    <x:row r="29">
      <x:c r="A29" s="22"/>
      <x:c r="B29" s="22"/>
      <x:c r="C29" s="22"/>
      <x:c r="D29" s="22"/>
      <x:c r="E29" s="22"/>
      <x:c r="F29" s="22"/>
      <x:c r="G29" s="22"/>
      <x:c r="H29" s="22"/>
      <x:c r="I29" s="22"/>
      <x:c r="J29" s="22"/>
      <x:c r="K29" s="22"/>
      <x:c r="L29" s="22"/>
    </x:row>
    <x:row r="30">
      <x:c r="A30" s="22"/>
      <x:c r="B30" s="22"/>
      <x:c r="C30" s="22"/>
      <x:c r="D30" s="22"/>
      <x:c r="E30" s="22"/>
      <x:c r="F30" s="22"/>
      <x:c r="G30" s="22"/>
      <x:c r="H30" s="22"/>
      <x:c r="I30" s="22"/>
      <x:c r="J30" s="22"/>
      <x:c r="K30" s="22"/>
      <x:c r="L30" s="22"/>
    </x:row>
    <x:row r="31">
      <x:c r="A31" s="22"/>
      <x:c r="B31" s="22"/>
      <x:c r="C31" s="22"/>
      <x:c r="D31" s="22"/>
      <x:c r="E31" s="22"/>
      <x:c r="F31" s="22"/>
      <x:c r="G31" s="22"/>
      <x:c r="H31" s="22"/>
      <x:c r="I31" s="22"/>
      <x:c r="J31" s="22"/>
      <x:c r="K31" s="22"/>
      <x:c r="L31" s="22"/>
    </x:row>
    <x:row r="32">
      <x:c r="A32" s="22"/>
      <x:c r="B32" s="22"/>
      <x:c r="C32" s="22"/>
      <x:c r="D32" s="22"/>
      <x:c r="E32" s="22"/>
      <x:c r="F32" s="22"/>
      <x:c r="G32" s="22"/>
      <x:c r="H32" s="22"/>
      <x:c r="I32" s="22"/>
      <x:c r="J32" s="22"/>
      <x:c r="K32" s="22"/>
      <x:c r="L32" s="22"/>
    </x:row>
    <x:row r="33">
      <x:c r="A33" s="22"/>
      <x:c r="B33" s="22"/>
      <x:c r="C33" s="22"/>
      <x:c r="D33" s="22"/>
      <x:c r="E33" s="22"/>
      <x:c r="F33" s="22"/>
      <x:c r="G33" s="22"/>
      <x:c r="H33" s="22"/>
      <x:c r="I33" s="22"/>
      <x:c r="J33" s="22"/>
      <x:c r="K33" s="22"/>
      <x:c r="L33" s="22"/>
    </x:row>
    <x:row r="34">
      <x:c r="A34" s="22"/>
      <x:c r="B34" s="22"/>
      <x:c r="C34" s="22"/>
      <x:c r="D34" s="22"/>
      <x:c r="E34" s="22"/>
      <x:c r="F34" s="22"/>
      <x:c r="G34" s="22"/>
      <x:c r="H34" s="22"/>
      <x:c r="I34" s="22"/>
      <x:c r="J34" s="22"/>
      <x:c r="K34" s="22"/>
      <x:c r="L34" s="22"/>
    </x:row>
    <x:row r="35">
      <x:c r="A35" s="22"/>
      <x:c r="B35" s="22"/>
      <x:c r="C35" s="22"/>
      <x:c r="D35" s="22"/>
      <x:c r="E35" s="22"/>
      <x:c r="F35" s="22"/>
      <x:c r="G35" s="22"/>
      <x:c r="H35" s="22"/>
      <x:c r="I35" s="22"/>
      <x:c r="J35" s="22"/>
      <x:c r="K35" s="22"/>
      <x:c r="L35" s="22"/>
    </x:row>
    <x:row r="36">
      <x:c r="A36" s="22"/>
      <x:c r="B36" s="22"/>
      <x:c r="C36" s="22"/>
      <x:c r="D36" s="22"/>
      <x:c r="E36" s="22"/>
      <x:c r="F36" s="22"/>
      <x:c r="G36" s="22"/>
      <x:c r="H36" s="22"/>
      <x:c r="I36" s="22"/>
      <x:c r="J36" s="22"/>
      <x:c r="K36" s="22"/>
      <x:c r="L36" s="22"/>
    </x:row>
    <x:row r="37">
      <x:c r="A37" s="22"/>
      <x:c r="B37" s="22"/>
      <x:c r="C37" s="22"/>
      <x:c r="D37" s="22"/>
      <x:c r="E37" s="22"/>
      <x:c r="F37" s="22"/>
      <x:c r="G37" s="22"/>
      <x:c r="H37" s="22"/>
      <x:c r="I37" s="22"/>
      <x:c r="J37" s="22"/>
      <x:c r="K37" s="22"/>
      <x:c r="L37" s="22"/>
    </x:row>
    <x:row r="38">
      <x:c r="A38" s="22"/>
      <x:c r="B38" s="22"/>
      <x:c r="C38" s="22"/>
      <x:c r="D38" s="22"/>
      <x:c r="E38" s="22"/>
      <x:c r="F38" s="22"/>
      <x:c r="G38" s="22"/>
      <x:c r="H38" s="22"/>
      <x:c r="I38" s="22"/>
      <x:c r="J38" s="22"/>
      <x:c r="K38" s="22"/>
      <x:c r="L38" s="22"/>
    </x:row>
    <x:row r="39">
      <x:c r="A39" s="22"/>
      <x:c r="B39" s="22"/>
      <x:c r="C39" s="22"/>
      <x:c r="D39" s="22"/>
      <x:c r="E39" s="22"/>
      <x:c r="F39" s="22"/>
      <x:c r="G39" s="22"/>
      <x:c r="H39" s="22"/>
      <x:c r="I39" s="22"/>
      <x:c r="J39" s="22"/>
      <x:c r="K39" s="22"/>
      <x:c r="L39" s="22"/>
    </x:row>
    <x:row r="40">
      <x:c r="A40" s="22"/>
      <x:c r="B40" s="22"/>
      <x:c r="C40" s="22"/>
      <x:c r="D40" s="22"/>
      <x:c r="E40" s="22"/>
      <x:c r="F40" s="22"/>
      <x:c r="G40" s="22"/>
      <x:c r="H40" s="22"/>
      <x:c r="I40" s="22"/>
      <x:c r="J40" s="22"/>
      <x:c r="K40" s="22"/>
      <x:c r="L40" s="22"/>
    </x:row>
  </x:sheetData>
  <x:mergeCells>
    <x:mergeCell ref="A1:K1"/>
  </x:mergeCells>
  <x:dataValidations count="2">
    <x:dataValidation type="list" sqref="B4">
      <x:formula1>'Tables Vc'!$B$4:$B$19</x:formula1>
    </x:dataValidation>
    <x:dataValidation type="list" sqref="B5">
      <x:formula1>"HSS,Carbure"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57.630001068115234" hidden="0" customWidth="1"/>
    <x:col min="2" max="2" width="15.130000114440918" hidden="0" customWidth="1"/>
    <x:col min="3" max="3" width="15.880000114440918" hidden="0" customWidth="1"/>
    <x:col min="4" max="4" width="16.1299991607666" hidden="0" customWidth="1"/>
    <x:col min="5" max="5" width="19" hidden="0" customWidth="1"/>
    <x:col min="6" max="6" width="19.25" hidden="0" customWidth="1"/>
    <x:col min="7" max="7" width="21.25" hidden="0" customWidth="1"/>
    <x:col min="8" max="8" width="33.75" hidden="0" customWidth="1"/>
  </x:cols>
  <x:sheetData>
    <x:row r="1">
      <x:c r="A1" s="6" t="str">
        <x:v>TABLEAU DES VITESSES DE PERÇAGE PAR MATÉRIAU</x:v>
      </x:c>
      <x:c r="B1" s="22"/>
      <x:c r="C1" s="22"/>
      <x:c r="D1" s="22"/>
      <x:c r="E1" s="22"/>
      <x:c r="F1" s="22"/>
      <x:c r="G1" s="22"/>
      <x:c r="H1" s="22"/>
      <x:c r="I1" s="22"/>
      <x:c r="J1" s="22"/>
      <x:c r="K1" s="22"/>
      <x:c r="L1" s="22"/>
    </x:row>
    <x:row r="2">
      <x:c r="A2" s="22"/>
      <x:c r="B2" s="22"/>
      <x:c r="C2" s="22"/>
      <x:c r="D2" s="22"/>
      <x:c r="E2" s="22"/>
      <x:c r="F2" s="22"/>
      <x:c r="G2" s="22"/>
      <x:c r="H2" s="22"/>
      <x:c r="I2" s="22"/>
      <x:c r="J2" s="22"/>
      <x:c r="K2" s="22"/>
      <x:c r="L2" s="22"/>
    </x:row>
    <x:row r="3">
      <x:c r="A3" s="16" t="str">
        <x:v>Famille</x:v>
      </x:c>
      <x:c r="B3" s="16" t="str">
        <x:v>Matériau</x:v>
      </x:c>
      <x:c r="C3" s="16" t="str">
        <x:v>Foret HSS Vc min</x:v>
      </x:c>
      <x:c r="D3" s="16" t="str">
        <x:v>Foret HSS Vc max</x:v>
      </x:c>
      <x:c r="E3" s="16" t="str">
        <x:v>Foret Carbure Vc min</x:v>
      </x:c>
      <x:c r="F3" s="16" t="str">
        <x:v>Foret Carbure Vc max</x:v>
      </x:c>
      <x:c r="G3" s="16" t="str">
        <x:v>Lubrification</x:v>
      </x:c>
      <x:c r="H3" s="16" t="str">
        <x:v>Conseil atelier</x:v>
      </x:c>
      <x:c r="I3" s="22"/>
      <x:c r="J3" s="22"/>
      <x:c r="K3" s="22"/>
      <x:c r="L3" s="22"/>
    </x:row>
    <x:row r="4">
      <x:c r="A4" s="22" t="str">
        <x:v>Bois</x:v>
      </x:c>
      <x:c r="B4" s="22" t="str">
        <x:v>Bois tendre</x:v>
      </x:c>
      <x:c r="C4" s="22" t="n">
        <x:v>60</x:v>
      </x:c>
      <x:c r="D4" s="22" t="n">
        <x:v>120</x:v>
      </x:c>
      <x:c r="E4" s="22" t="n">
        <x:v>150</x:v>
      </x:c>
      <x:c r="F4" s="22" t="n">
        <x:v>300</x:v>
      </x:c>
      <x:c r="G4" s="22" t="str">
        <x:v>Air / aspiration</x:v>
      </x:c>
      <x:c r="H4" s="22" t="str">
        <x:v>Avance régulière, évacuation copeaux rapide</x:v>
      </x:c>
      <x:c r="I4" s="22"/>
      <x:c r="J4" s="22"/>
      <x:c r="K4" s="22"/>
      <x:c r="L4" s="22"/>
    </x:row>
    <x:row r="5">
      <x:c r="A5" s="22" t="str">
        <x:v>Bois</x:v>
      </x:c>
      <x:c r="B5" s="22" t="str">
        <x:v>Bois dur</x:v>
      </x:c>
      <x:c r="C5" s="22" t="n">
        <x:v>40</x:v>
      </x:c>
      <x:c r="D5" s="22" t="n">
        <x:v>80</x:v>
      </x:c>
      <x:c r="E5" s="22" t="n">
        <x:v>120</x:v>
      </x:c>
      <x:c r="F5" s="22" t="n">
        <x:v>250</x:v>
      </x:c>
      <x:c r="G5" s="22" t="str">
        <x:v>Air / aspiration</x:v>
      </x:c>
      <x:c r="H5" s="22" t="str">
        <x:v>Réduire l'avance si échauffement</x:v>
      </x:c>
      <x:c r="I5" s="22"/>
      <x:c r="J5" s="22"/>
      <x:c r="K5" s="22"/>
      <x:c r="L5" s="22"/>
    </x:row>
    <x:row r="6">
      <x:c r="A6" s="22" t="str">
        <x:v>Métaux non ferreux</x:v>
      </x:c>
      <x:c r="B6" s="22" t="str">
        <x:v>Aluminium</x:v>
      </x:c>
      <x:c r="C6" s="22" t="n">
        <x:v>60</x:v>
      </x:c>
      <x:c r="D6" s="22" t="n">
        <x:v>100</x:v>
      </x:c>
      <x:c r="E6" s="22" t="n">
        <x:v>150</x:v>
      </x:c>
      <x:c r="F6" s="22" t="n">
        <x:v>300</x:v>
      </x:c>
      <x:c r="G6" s="22" t="str">
        <x:v>Huile soluble / MQL</x:v>
      </x:c>
      <x:c r="H6" s="22" t="str">
        <x:v>Foret affûté, copeaux longs à évacuer</x:v>
      </x:c>
      <x:c r="I6" s="22"/>
      <x:c r="J6" s="22"/>
      <x:c r="K6" s="22"/>
      <x:c r="L6" s="22"/>
    </x:row>
    <x:row r="7">
      <x:c r="A7" s="22" t="str">
        <x:v>Métaux non ferreux</x:v>
      </x:c>
      <x:c r="B7" s="22" t="str">
        <x:v>Laiton</x:v>
      </x:c>
      <x:c r="C7" s="22" t="n">
        <x:v>50</x:v>
      </x:c>
      <x:c r="D7" s="22" t="n">
        <x:v>90</x:v>
      </x:c>
      <x:c r="E7" s="22" t="n">
        <x:v>120</x:v>
      </x:c>
      <x:c r="F7" s="22" t="n">
        <x:v>220</x:v>
      </x:c>
      <x:c r="G7" s="22" t="str">
        <x:v>Souvent à sec</x:v>
      </x:c>
      <x:c r="H7" s="22" t="str">
        <x:v>Avance stable, perçage propre</x:v>
      </x:c>
      <x:c r="I7" s="22"/>
      <x:c r="J7" s="22"/>
      <x:c r="K7" s="22"/>
      <x:c r="L7" s="22"/>
    </x:row>
    <x:row r="8">
      <x:c r="A8" s="22" t="str">
        <x:v>Métaux non ferreux</x:v>
      </x:c>
      <x:c r="B8" s="22" t="str">
        <x:v>Bronze</x:v>
      </x:c>
      <x:c r="C8" s="22" t="n">
        <x:v>30</x:v>
      </x:c>
      <x:c r="D8" s="22" t="n">
        <x:v>60</x:v>
      </x:c>
      <x:c r="E8" s="22" t="n">
        <x:v>100</x:v>
      </x:c>
      <x:c r="F8" s="22" t="n">
        <x:v>180</x:v>
      </x:c>
      <x:c r="G8" s="22" t="str">
        <x:v>Huile soluble</x:v>
      </x:c>
      <x:c r="H8" s="22" t="str">
        <x:v>Avance modérée</x:v>
      </x:c>
      <x:c r="I8" s="22"/>
      <x:c r="J8" s="22"/>
      <x:c r="K8" s="22"/>
      <x:c r="L8" s="22"/>
    </x:row>
    <x:row r="9">
      <x:c r="A9" s="22" t="str">
        <x:v>Aciers</x:v>
      </x:c>
      <x:c r="B9" s="22" t="str">
        <x:v>Acier doux S235</x:v>
      </x:c>
      <x:c r="C9" s="22" t="n">
        <x:v>20</x:v>
      </x:c>
      <x:c r="D9" s="22" t="n">
        <x:v>30</x:v>
      </x:c>
      <x:c r="E9" s="22" t="n">
        <x:v>60</x:v>
      </x:c>
      <x:c r="F9" s="22" t="n">
        <x:v>120</x:v>
      </x:c>
      <x:c r="G9" s="22" t="str">
        <x:v>Émulsion</x:v>
      </x:c>
      <x:c r="H9" s="22" t="str">
        <x:v>Arrosage conseillé</x:v>
      </x:c>
      <x:c r="I9" s="22"/>
      <x:c r="J9" s="22"/>
      <x:c r="K9" s="22"/>
      <x:c r="L9" s="22"/>
    </x:row>
    <x:row r="10">
      <x:c r="A10" s="22" t="str">
        <x:v>Aciers</x:v>
      </x:c>
      <x:c r="B10" s="22" t="str">
        <x:v>Acier mi-dur C45</x:v>
      </x:c>
      <x:c r="C10" s="22" t="n">
        <x:v>15</x:v>
      </x:c>
      <x:c r="D10" s="22" t="n">
        <x:v>25</x:v>
      </x:c>
      <x:c r="E10" s="22" t="n">
        <x:v>50</x:v>
      </x:c>
      <x:c r="F10" s="22" t="n">
        <x:v>90</x:v>
      </x:c>
      <x:c r="G10" s="22" t="str">
        <x:v>Émulsion</x:v>
      </x:c>
      <x:c r="H10" s="22" t="str">
        <x:v>Rigidité et bridage soignés</x:v>
      </x:c>
      <x:c r="I10" s="22"/>
      <x:c r="J10" s="22"/>
      <x:c r="K10" s="22"/>
      <x:c r="L10" s="22"/>
    </x:row>
    <x:row r="11">
      <x:c r="A11" s="22" t="str">
        <x:v>Aciers</x:v>
      </x:c>
      <x:c r="B11" s="22" t="str">
        <x:v>Acier allié 42CrMo4</x:v>
      </x:c>
      <x:c r="C11" s="22" t="n">
        <x:v>12</x:v>
      </x:c>
      <x:c r="D11" s="22" t="n">
        <x:v>22</x:v>
      </x:c>
      <x:c r="E11" s="22" t="n">
        <x:v>40</x:v>
      </x:c>
      <x:c r="F11" s="22" t="n">
        <x:v>80</x:v>
      </x:c>
      <x:c r="G11" s="22" t="str">
        <x:v>Émulsion abondante</x:v>
      </x:c>
      <x:c r="H11" s="22" t="str">
        <x:v>Réduire Vc en perçage profond</x:v>
      </x:c>
      <x:c r="I11" s="22"/>
      <x:c r="J11" s="22"/>
      <x:c r="K11" s="22"/>
      <x:c r="L11" s="22"/>
    </x:row>
    <x:row r="12">
      <x:c r="A12" s="22" t="str">
        <x:v>Inox</x:v>
      </x:c>
      <x:c r="B12" s="22" t="str">
        <x:v>Inox 304</x:v>
      </x:c>
      <x:c r="C12" s="22" t="n">
        <x:v>10</x:v>
      </x:c>
      <x:c r="D12" s="22" t="n">
        <x:v>18</x:v>
      </x:c>
      <x:c r="E12" s="22" t="n">
        <x:v>30</x:v>
      </x:c>
      <x:c r="F12" s="22" t="n">
        <x:v>55</x:v>
      </x:c>
      <x:c r="G12" s="22" t="str">
        <x:v>Huile / émulsion abondante</x:v>
      </x:c>
      <x:c r="H12" s="22" t="str">
        <x:v>Éviter l'écrouissage, avance constante</x:v>
      </x:c>
      <x:c r="I12" s="22"/>
      <x:c r="J12" s="22"/>
      <x:c r="K12" s="22"/>
      <x:c r="L12" s="22"/>
    </x:row>
    <x:row r="13">
      <x:c r="A13" s="22" t="str">
        <x:v>Inox</x:v>
      </x:c>
      <x:c r="B13" s="22" t="str">
        <x:v>Inox 316</x:v>
      </x:c>
      <x:c r="C13" s="22" t="n">
        <x:v>8</x:v>
      </x:c>
      <x:c r="D13" s="22" t="n">
        <x:v>16</x:v>
      </x:c>
      <x:c r="E13" s="22" t="n">
        <x:v>25</x:v>
      </x:c>
      <x:c r="F13" s="22" t="n">
        <x:v>50</x:v>
      </x:c>
      <x:c r="G13" s="22" t="str">
        <x:v>Huile / émulsion abondante</x:v>
      </x:c>
      <x:c r="H13" s="22" t="str">
        <x:v>Sorties fréquentes pour casser copeaux</x:v>
      </x:c>
      <x:c r="I13" s="22"/>
      <x:c r="J13" s="22"/>
      <x:c r="K13" s="22"/>
      <x:c r="L13" s="22"/>
    </x:row>
    <x:row r="14">
      <x:c r="A14" s="22" t="str">
        <x:v>Fonte</x:v>
      </x:c>
      <x:c r="B14" s="22" t="str">
        <x:v>Fonte grise</x:v>
      </x:c>
      <x:c r="C14" s="22" t="n">
        <x:v>15</x:v>
      </x:c>
      <x:c r="D14" s="22" t="n">
        <x:v>25</x:v>
      </x:c>
      <x:c r="E14" s="22" t="n">
        <x:v>50</x:v>
      </x:c>
      <x:c r="F14" s="22" t="n">
        <x:v>100</x:v>
      </x:c>
      <x:c r="G14" s="22" t="str">
        <x:v>À sec / aspiration</x:v>
      </x:c>
      <x:c r="H14" s="22" t="str">
        <x:v>Poussières, aspiration utile</x:v>
      </x:c>
      <x:c r="I14" s="22"/>
      <x:c r="J14" s="22"/>
      <x:c r="K14" s="22"/>
      <x:c r="L14" s="22"/>
    </x:row>
    <x:row r="15">
      <x:c r="A15" s="22" t="str">
        <x:v>Alliages spéciaux</x:v>
      </x:c>
      <x:c r="B15" s="22" t="str">
        <x:v>Titane</x:v>
      </x:c>
      <x:c r="C15" s="22" t="n">
        <x:v>8</x:v>
      </x:c>
      <x:c r="D15" s="22" t="n">
        <x:v>15</x:v>
      </x:c>
      <x:c r="E15" s="22" t="n">
        <x:v>20</x:v>
      </x:c>
      <x:c r="F15" s="22" t="n">
        <x:v>40</x:v>
      </x:c>
      <x:c r="G15" s="22" t="str">
        <x:v>Lubrification forte</x:v>
      </x:c>
      <x:c r="H15" s="22" t="str">
        <x:v>Faible vitesse, outil court</x:v>
      </x:c>
      <x:c r="I15" s="22"/>
      <x:c r="J15" s="22"/>
      <x:c r="K15" s="22"/>
      <x:c r="L15" s="22"/>
    </x:row>
    <x:row r="16">
      <x:c r="A16" s="22" t="str">
        <x:v>Plastiques</x:v>
      </x:c>
      <x:c r="B16" s="22" t="str">
        <x:v>PVC</x:v>
      </x:c>
      <x:c r="C16" s="22" t="n">
        <x:v>50</x:v>
      </x:c>
      <x:c r="D16" s="22" t="n">
        <x:v>80</x:v>
      </x:c>
      <x:c r="E16" s="22" t="n">
        <x:v>100</x:v>
      </x:c>
      <x:c r="F16" s="22" t="n">
        <x:v>180</x:v>
      </x:c>
      <x:c r="G16" s="22" t="str">
        <x:v>Air</x:v>
      </x:c>
      <x:c r="H16" s="22" t="str">
        <x:v>Éviter échauffement</x:v>
      </x:c>
      <x:c r="I16" s="22"/>
      <x:c r="J16" s="22"/>
      <x:c r="K16" s="22"/>
      <x:c r="L16" s="22"/>
    </x:row>
    <x:row r="17">
      <x:c r="A17" s="22" t="str">
        <x:v>Plastiques</x:v>
      </x:c>
      <x:c r="B17" s="22" t="str">
        <x:v>PEHD</x:v>
      </x:c>
      <x:c r="C17" s="22" t="n">
        <x:v>80</x:v>
      </x:c>
      <x:c r="D17" s="22" t="n">
        <x:v>150</x:v>
      </x:c>
      <x:c r="E17" s="22" t="n">
        <x:v>150</x:v>
      </x:c>
      <x:c r="F17" s="22" t="n">
        <x:v>300</x:v>
      </x:c>
      <x:c r="G17" s="22" t="str">
        <x:v>Air</x:v>
      </x:c>
      <x:c r="H17" s="22" t="str">
        <x:v>Copeaux souples, dégagement régulier</x:v>
      </x:c>
      <x:c r="I17" s="22"/>
      <x:c r="J17" s="22"/>
      <x:c r="K17" s="22"/>
      <x:c r="L17" s="22"/>
    </x:row>
    <x:row r="18">
      <x:c r="A18" s="22" t="str">
        <x:v>Plastiques</x:v>
      </x:c>
      <x:c r="B18" s="22" t="str">
        <x:v>POM / Delrin</x:v>
      </x:c>
      <x:c r="C18" s="22" t="n">
        <x:v>80</x:v>
      </x:c>
      <x:c r="D18" s="22" t="n">
        <x:v>140</x:v>
      </x:c>
      <x:c r="E18" s="22" t="n">
        <x:v>150</x:v>
      </x:c>
      <x:c r="F18" s="22" t="n">
        <x:v>280</x:v>
      </x:c>
      <x:c r="G18" s="22" t="str">
        <x:v>Air</x:v>
      </x:c>
      <x:c r="H18" s="22" t="str">
        <x:v>Bonne stabilité dimensionnelle</x:v>
      </x:c>
      <x:c r="I18" s="22"/>
      <x:c r="J18" s="22"/>
      <x:c r="K18" s="22"/>
      <x:c r="L18" s="22"/>
    </x:row>
    <x:row r="19">
      <x:c r="A19" s="22" t="str">
        <x:v>Composites</x:v>
      </x:c>
      <x:c r="B19" s="22" t="str">
        <x:v>Fibre / composite</x:v>
      </x:c>
      <x:c r="C19" s="22" t="n">
        <x:v>30</x:v>
      </x:c>
      <x:c r="D19" s="22" t="n">
        <x:v>70</x:v>
      </x:c>
      <x:c r="E19" s="22" t="n">
        <x:v>80</x:v>
      </x:c>
      <x:c r="F19" s="22" t="n">
        <x:v>160</x:v>
      </x:c>
      <x:c r="G19" s="22" t="str">
        <x:v>Aspiration</x:v>
      </x:c>
      <x:c r="H19" s="22" t="str">
        <x:v>Outil adapté, éviter délaminage</x:v>
      </x:c>
      <x:c r="I19" s="22"/>
      <x:c r="J19" s="22"/>
      <x:c r="K19" s="22"/>
      <x:c r="L19" s="22"/>
    </x:row>
    <x:row r="20">
      <x:c r="A20" s="22"/>
      <x:c r="B20" s="22"/>
      <x:c r="C20" s="22"/>
      <x:c r="D20" s="22"/>
      <x:c r="E20" s="22"/>
      <x:c r="F20" s="22"/>
      <x:c r="G20" s="22"/>
      <x:c r="H20" s="22"/>
      <x:c r="I20" s="22"/>
      <x:c r="J20" s="22"/>
      <x:c r="K20" s="22"/>
      <x:c r="L20" s="22"/>
    </x:row>
    <x:row r="21">
      <x:c r="A21" s="22"/>
      <x:c r="B21" s="22"/>
      <x:c r="C21" s="22"/>
      <x:c r="D21" s="22"/>
      <x:c r="E21" s="22"/>
      <x:c r="F21" s="22"/>
      <x:c r="G21" s="22"/>
      <x:c r="H21" s="22"/>
      <x:c r="I21" s="22"/>
      <x:c r="J21" s="22"/>
      <x:c r="K21" s="22"/>
      <x:c r="L21" s="22"/>
    </x:row>
    <x:row r="22">
      <x:c r="A22" s="22"/>
      <x:c r="B22" s="22"/>
      <x:c r="C22" s="22"/>
      <x:c r="D22" s="22"/>
      <x:c r="E22" s="22"/>
      <x:c r="F22" s="22"/>
      <x:c r="G22" s="22"/>
      <x:c r="H22" s="22"/>
      <x:c r="I22" s="22"/>
      <x:c r="J22" s="22"/>
      <x:c r="K22" s="22"/>
      <x:c r="L22" s="22"/>
    </x:row>
    <x:row r="23">
      <x:c r="A23" s="22"/>
      <x:c r="B23" s="22"/>
      <x:c r="C23" s="22"/>
      <x:c r="D23" s="22"/>
      <x:c r="E23" s="22"/>
      <x:c r="F23" s="22"/>
      <x:c r="G23" s="22"/>
      <x:c r="H23" s="22"/>
      <x:c r="I23" s="22"/>
      <x:c r="J23" s="22"/>
      <x:c r="K23" s="22"/>
      <x:c r="L23" s="22"/>
    </x:row>
    <x:row r="24">
      <x:c r="A24" s="22"/>
      <x:c r="B24" s="22"/>
      <x:c r="C24" s="22"/>
      <x:c r="D24" s="22"/>
      <x:c r="E24" s="22"/>
      <x:c r="F24" s="22"/>
      <x:c r="G24" s="22"/>
      <x:c r="H24" s="22"/>
      <x:c r="I24" s="22"/>
      <x:c r="J24" s="22"/>
      <x:c r="K24" s="22"/>
      <x:c r="L24" s="22"/>
    </x:row>
    <x:row r="25">
      <x:c r="A25" s="22"/>
      <x:c r="B25" s="22"/>
      <x:c r="C25" s="22"/>
      <x:c r="D25" s="22"/>
      <x:c r="E25" s="22"/>
      <x:c r="F25" s="22"/>
      <x:c r="G25" s="22"/>
      <x:c r="H25" s="22"/>
      <x:c r="I25" s="22"/>
      <x:c r="J25" s="22"/>
      <x:c r="K25" s="22"/>
      <x:c r="L25" s="22"/>
    </x:row>
    <x:row r="26">
      <x:c r="A26" s="22"/>
      <x:c r="B26" s="22"/>
      <x:c r="C26" s="22"/>
      <x:c r="D26" s="22"/>
      <x:c r="E26" s="22"/>
      <x:c r="F26" s="22"/>
      <x:c r="G26" s="22"/>
      <x:c r="H26" s="22"/>
      <x:c r="I26" s="22"/>
      <x:c r="J26" s="22"/>
      <x:c r="K26" s="22"/>
      <x:c r="L26" s="22"/>
    </x:row>
    <x:row r="27">
      <x:c r="A27" s="22"/>
      <x:c r="B27" s="22"/>
      <x:c r="C27" s="22"/>
      <x:c r="D27" s="22"/>
      <x:c r="E27" s="22"/>
      <x:c r="F27" s="22"/>
      <x:c r="G27" s="22"/>
      <x:c r="H27" s="22"/>
      <x:c r="I27" s="22"/>
      <x:c r="J27" s="22"/>
      <x:c r="K27" s="22"/>
      <x:c r="L27" s="22"/>
    </x:row>
    <x:row r="28">
      <x:c r="A28" s="22"/>
      <x:c r="B28" s="22"/>
      <x:c r="C28" s="22"/>
      <x:c r="D28" s="22"/>
      <x:c r="E28" s="22"/>
      <x:c r="F28" s="22"/>
      <x:c r="G28" s="22"/>
      <x:c r="H28" s="22"/>
      <x:c r="I28" s="22"/>
      <x:c r="J28" s="22"/>
      <x:c r="K28" s="22"/>
      <x:c r="L28" s="22"/>
    </x:row>
    <x:row r="29">
      <x:c r="A29" s="22"/>
      <x:c r="B29" s="22"/>
      <x:c r="C29" s="22"/>
      <x:c r="D29" s="22"/>
      <x:c r="E29" s="22"/>
      <x:c r="F29" s="22"/>
      <x:c r="G29" s="22"/>
      <x:c r="H29" s="22"/>
      <x:c r="I29" s="22"/>
      <x:c r="J29" s="22"/>
      <x:c r="K29" s="22"/>
      <x:c r="L29" s="22"/>
    </x:row>
    <x:row r="30">
      <x:c r="A30" s="22"/>
      <x:c r="B30" s="22"/>
      <x:c r="C30" s="22"/>
      <x:c r="D30" s="22"/>
      <x:c r="E30" s="22"/>
      <x:c r="F30" s="22"/>
      <x:c r="G30" s="22"/>
      <x:c r="H30" s="22"/>
      <x:c r="I30" s="22"/>
      <x:c r="J30" s="22"/>
      <x:c r="K30" s="22"/>
      <x:c r="L30" s="22"/>
    </x:row>
    <x:row r="31">
      <x:c r="A31" s="22"/>
      <x:c r="B31" s="22"/>
      <x:c r="C31" s="22"/>
      <x:c r="D31" s="22"/>
      <x:c r="E31" s="22"/>
      <x:c r="F31" s="22"/>
      <x:c r="G31" s="22"/>
      <x:c r="H31" s="22"/>
      <x:c r="I31" s="22"/>
      <x:c r="J31" s="22"/>
      <x:c r="K31" s="22"/>
      <x:c r="L31" s="22"/>
    </x:row>
    <x:row r="32">
      <x:c r="A32" s="22"/>
      <x:c r="B32" s="22"/>
      <x:c r="C32" s="22"/>
      <x:c r="D32" s="22"/>
      <x:c r="E32" s="22"/>
      <x:c r="F32" s="22"/>
      <x:c r="G32" s="22"/>
      <x:c r="H32" s="22"/>
      <x:c r="I32" s="22"/>
      <x:c r="J32" s="22"/>
      <x:c r="K32" s="22"/>
      <x:c r="L32" s="22"/>
    </x:row>
    <x:row r="33">
      <x:c r="A33" s="22"/>
      <x:c r="B33" s="22"/>
      <x:c r="C33" s="22"/>
      <x:c r="D33" s="22"/>
      <x:c r="E33" s="22"/>
      <x:c r="F33" s="22"/>
      <x:c r="G33" s="22"/>
      <x:c r="H33" s="22"/>
      <x:c r="I33" s="22"/>
      <x:c r="J33" s="22"/>
      <x:c r="K33" s="22"/>
      <x:c r="L33" s="22"/>
    </x:row>
    <x:row r="34">
      <x:c r="A34" s="22"/>
      <x:c r="B34" s="22"/>
      <x:c r="C34" s="22"/>
      <x:c r="D34" s="22"/>
      <x:c r="E34" s="22"/>
      <x:c r="F34" s="22"/>
      <x:c r="G34" s="22"/>
      <x:c r="H34" s="22"/>
      <x:c r="I34" s="22"/>
      <x:c r="J34" s="22"/>
      <x:c r="K34" s="22"/>
      <x:c r="L34" s="22"/>
    </x:row>
    <x:row r="35">
      <x:c r="A35" s="22"/>
      <x:c r="B35" s="22"/>
      <x:c r="C35" s="22"/>
      <x:c r="D35" s="22"/>
      <x:c r="E35" s="22"/>
      <x:c r="F35" s="22"/>
      <x:c r="G35" s="22"/>
      <x:c r="H35" s="22"/>
      <x:c r="I35" s="22"/>
      <x:c r="J35" s="22"/>
      <x:c r="K35" s="22"/>
      <x:c r="L35" s="22"/>
    </x:row>
    <x:row r="36">
      <x:c r="A36" s="22"/>
      <x:c r="B36" s="22"/>
      <x:c r="C36" s="22"/>
      <x:c r="D36" s="22"/>
      <x:c r="E36" s="22"/>
      <x:c r="F36" s="22"/>
      <x:c r="G36" s="22"/>
      <x:c r="H36" s="22"/>
      <x:c r="I36" s="22"/>
      <x:c r="J36" s="22"/>
      <x:c r="K36" s="22"/>
      <x:c r="L36" s="22"/>
    </x:row>
    <x:row r="37">
      <x:c r="A37" s="22"/>
      <x:c r="B37" s="22"/>
      <x:c r="C37" s="22"/>
      <x:c r="D37" s="22"/>
      <x:c r="E37" s="22"/>
      <x:c r="F37" s="22"/>
      <x:c r="G37" s="22"/>
      <x:c r="H37" s="22"/>
      <x:c r="I37" s="22"/>
      <x:c r="J37" s="22"/>
      <x:c r="K37" s="22"/>
      <x:c r="L37" s="22"/>
    </x:row>
    <x:row r="38">
      <x:c r="A38" s="22"/>
      <x:c r="B38" s="22"/>
      <x:c r="C38" s="22"/>
      <x:c r="D38" s="22"/>
      <x:c r="E38" s="22"/>
      <x:c r="F38" s="22"/>
      <x:c r="G38" s="22"/>
      <x:c r="H38" s="22"/>
      <x:c r="I38" s="22"/>
      <x:c r="J38" s="22"/>
      <x:c r="K38" s="22"/>
      <x:c r="L38" s="22"/>
    </x:row>
    <x:row r="39">
      <x:c r="A39" s="22"/>
      <x:c r="B39" s="22"/>
      <x:c r="C39" s="22"/>
      <x:c r="D39" s="22"/>
      <x:c r="E39" s="22"/>
      <x:c r="F39" s="22"/>
      <x:c r="G39" s="22"/>
      <x:c r="H39" s="22"/>
      <x:c r="I39" s="22"/>
      <x:c r="J39" s="22"/>
      <x:c r="K39" s="22"/>
      <x:c r="L39" s="22"/>
    </x:row>
    <x:row r="40">
      <x:c r="A40" s="22"/>
      <x:c r="B40" s="22"/>
      <x:c r="C40" s="22"/>
      <x:c r="D40" s="22"/>
      <x:c r="E40" s="22"/>
      <x:c r="F40" s="22"/>
      <x:c r="G40" s="22"/>
      <x:c r="H40" s="22"/>
      <x:c r="I40" s="22"/>
      <x:c r="J40" s="22"/>
      <x:c r="K40" s="22"/>
      <x:c r="L40" s="22"/>
    </x:row>
  </x:sheetData>
  <x:mergeCells>
    <x:mergeCell ref="A1:H1"/>
  </x:mergeCells>
  <x:pageMargins left="0.7" right="0.7" top="0.75" bottom="0.75" header="0.3" footer="0.3"/>
  <x:tableParts count="1">
    <x:tablePart xmlns:r="http://schemas.openxmlformats.org/officeDocument/2006/relationships" r:id="R3b56d43313b344cf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76.75" hidden="0" customWidth="1"/>
    <x:col min="2" max="2" width="4.25" hidden="0" customWidth="1"/>
    <x:col min="3" max="3" width="4.25" hidden="0" customWidth="1"/>
    <x:col min="4" max="4" width="4.25" hidden="0" customWidth="1"/>
    <x:col min="5" max="5" width="4.25" hidden="0" customWidth="1"/>
    <x:col min="6" max="6" width="4.25" hidden="0" customWidth="1"/>
    <x:col min="7" max="7" width="4.25" hidden="0" customWidth="1"/>
    <x:col min="8" max="8" width="4.25" hidden="0" customWidth="1"/>
    <x:col min="9" max="9" width="4.25" hidden="0" customWidth="1"/>
  </x:cols>
  <x:sheetData>
    <x:row r="1">
      <x:c r="A1" s="6" t="str">
        <x:v>ABAQUE AUTOMATIQUE — VITESSE BROCHE SELON DIAMÈTRE ET VC</x:v>
      </x:c>
      <x:c r="B1" s="22"/>
      <x:c r="C1" s="22"/>
      <x:c r="D1" s="22"/>
      <x:c r="E1" s="22"/>
      <x:c r="F1" s="22"/>
      <x:c r="G1" s="22"/>
      <x:c r="H1" s="22"/>
      <x:c r="I1" s="22"/>
      <x:c r="J1" s="22"/>
      <x:c r="K1" s="22"/>
      <x:c r="L1" s="22"/>
    </x:row>
    <x:row r="2">
      <x:c r="A2" s="22"/>
      <x:c r="B2" s="22"/>
      <x:c r="C2" s="22"/>
      <x:c r="D2" s="22"/>
      <x:c r="E2" s="22"/>
      <x:c r="F2" s="22"/>
      <x:c r="G2" s="22"/>
      <x:c r="H2" s="22"/>
      <x:c r="I2" s="22"/>
      <x:c r="J2" s="22"/>
      <x:c r="K2" s="22"/>
      <x:c r="L2" s="22"/>
    </x:row>
    <x:row r="3">
      <x:c r="A3" s="162" t="str">
        <x:v>Ø / Vc</x:v>
      </x:c>
      <x:c r="B3" s="162" t="n">
        <x:v>10</x:v>
      </x:c>
      <x:c r="C3" s="162" t="n">
        <x:v>15</x:v>
      </x:c>
      <x:c r="D3" s="162" t="n">
        <x:v>20</x:v>
      </x:c>
      <x:c r="E3" s="162" t="n">
        <x:v>25</x:v>
      </x:c>
      <x:c r="F3" s="162" t="n">
        <x:v>30</x:v>
      </x:c>
      <x:c r="G3" s="162" t="n">
        <x:v>40</x:v>
      </x:c>
      <x:c r="H3" s="162" t="n">
        <x:v>50</x:v>
      </x:c>
      <x:c r="I3" s="162" t="n">
        <x:v>60</x:v>
      </x:c>
      <x:c r="J3" s="22"/>
      <x:c r="K3" s="22"/>
      <x:c r="L3" s="22"/>
    </x:row>
    <x:row r="4">
      <x:c r="A4" s="172" t="n">
        <x:v>2</x:v>
      </x:c>
      <x:c r="B4" s="22" t="n">
        <x:f>ROUND((1000*B$3)/(PI()*$A4),0)</x:f>
        <x:v>1592</x:v>
      </x:c>
      <x:c r="C4" s="22" t="n">
        <x:f>ROUND((1000*C$3)/(PI()*$A4),0)</x:f>
        <x:v>2387</x:v>
      </x:c>
      <x:c r="D4" s="22" t="n">
        <x:f>ROUND((1000*D$3)/(PI()*$A4),0)</x:f>
        <x:v>3183</x:v>
      </x:c>
      <x:c r="E4" s="22" t="n">
        <x:f>ROUND((1000*E$3)/(PI()*$A4),0)</x:f>
        <x:v>3979</x:v>
      </x:c>
      <x:c r="F4" s="22" t="n">
        <x:f>ROUND((1000*F$3)/(PI()*$A4),0)</x:f>
        <x:v>4775</x:v>
      </x:c>
      <x:c r="G4" s="22" t="n">
        <x:f>ROUND((1000*G$3)/(PI()*$A4),0)</x:f>
        <x:v>6366</x:v>
      </x:c>
      <x:c r="H4" s="22" t="n">
        <x:f>ROUND((1000*H$3)/(PI()*$A4),0)</x:f>
        <x:v>7958</x:v>
      </x:c>
      <x:c r="I4" s="22" t="n">
        <x:f>ROUND((1000*I$3)/(PI()*$A4),0)</x:f>
        <x:v>9549</x:v>
      </x:c>
      <x:c r="J4" s="22"/>
      <x:c r="K4" s="22"/>
      <x:c r="L4" s="22"/>
    </x:row>
    <x:row r="5">
      <x:c r="A5" s="172" t="n">
        <x:v>3</x:v>
      </x:c>
      <x:c r="B5" s="22" t="n">
        <x:f>ROUND((1000*B$3)/(PI()*$A5),0)</x:f>
        <x:v>1061</x:v>
      </x:c>
      <x:c r="C5" s="22" t="n">
        <x:f>ROUND((1000*C$3)/(PI()*$A5),0)</x:f>
        <x:v>1592</x:v>
      </x:c>
      <x:c r="D5" s="22" t="n">
        <x:f>ROUND((1000*D$3)/(PI()*$A5),0)</x:f>
        <x:v>2122</x:v>
      </x:c>
      <x:c r="E5" s="22" t="n">
        <x:f>ROUND((1000*E$3)/(PI()*$A5),0)</x:f>
        <x:v>2653</x:v>
      </x:c>
      <x:c r="F5" s="22" t="n">
        <x:f>ROUND((1000*F$3)/(PI()*$A5),0)</x:f>
        <x:v>3183</x:v>
      </x:c>
      <x:c r="G5" s="22" t="n">
        <x:f>ROUND((1000*G$3)/(PI()*$A5),0)</x:f>
        <x:v>4244</x:v>
      </x:c>
      <x:c r="H5" s="22" t="n">
        <x:f>ROUND((1000*H$3)/(PI()*$A5),0)</x:f>
        <x:v>5305</x:v>
      </x:c>
      <x:c r="I5" s="22" t="n">
        <x:f>ROUND((1000*I$3)/(PI()*$A5),0)</x:f>
        <x:v>6366</x:v>
      </x:c>
      <x:c r="J5" s="22"/>
      <x:c r="K5" s="22"/>
      <x:c r="L5" s="22"/>
    </x:row>
    <x:row r="6">
      <x:c r="A6" s="172" t="n">
        <x:v>4</x:v>
      </x:c>
      <x:c r="B6" s="22" t="n">
        <x:f>ROUND((1000*B$3)/(PI()*$A6),0)</x:f>
        <x:v>796</x:v>
      </x:c>
      <x:c r="C6" s="22" t="n">
        <x:f>ROUND((1000*C$3)/(PI()*$A6),0)</x:f>
        <x:v>1194</x:v>
      </x:c>
      <x:c r="D6" s="22" t="n">
        <x:f>ROUND((1000*D$3)/(PI()*$A6),0)</x:f>
        <x:v>1592</x:v>
      </x:c>
      <x:c r="E6" s="22" t="n">
        <x:f>ROUND((1000*E$3)/(PI()*$A6),0)</x:f>
        <x:v>1989</x:v>
      </x:c>
      <x:c r="F6" s="22" t="n">
        <x:f>ROUND((1000*F$3)/(PI()*$A6),0)</x:f>
        <x:v>2387</x:v>
      </x:c>
      <x:c r="G6" s="22" t="n">
        <x:f>ROUND((1000*G$3)/(PI()*$A6),0)</x:f>
        <x:v>3183</x:v>
      </x:c>
      <x:c r="H6" s="22" t="n">
        <x:f>ROUND((1000*H$3)/(PI()*$A6),0)</x:f>
        <x:v>3979</x:v>
      </x:c>
      <x:c r="I6" s="22" t="n">
        <x:f>ROUND((1000*I$3)/(PI()*$A6),0)</x:f>
        <x:v>4775</x:v>
      </x:c>
      <x:c r="J6" s="22"/>
      <x:c r="K6" s="22"/>
      <x:c r="L6" s="22"/>
    </x:row>
    <x:row r="7">
      <x:c r="A7" s="172" t="n">
        <x:v>5</x:v>
      </x:c>
      <x:c r="B7" s="22" t="n">
        <x:f>ROUND((1000*B$3)/(PI()*$A7),0)</x:f>
        <x:v>637</x:v>
      </x:c>
      <x:c r="C7" s="22" t="n">
        <x:f>ROUND((1000*C$3)/(PI()*$A7),0)</x:f>
        <x:v>955</x:v>
      </x:c>
      <x:c r="D7" s="22" t="n">
        <x:f>ROUND((1000*D$3)/(PI()*$A7),0)</x:f>
        <x:v>1273</x:v>
      </x:c>
      <x:c r="E7" s="22" t="n">
        <x:f>ROUND((1000*E$3)/(PI()*$A7),0)</x:f>
        <x:v>1592</x:v>
      </x:c>
      <x:c r="F7" s="22" t="n">
        <x:f>ROUND((1000*F$3)/(PI()*$A7),0)</x:f>
        <x:v>1910</x:v>
      </x:c>
      <x:c r="G7" s="22" t="n">
        <x:f>ROUND((1000*G$3)/(PI()*$A7),0)</x:f>
        <x:v>2546</x:v>
      </x:c>
      <x:c r="H7" s="22" t="n">
        <x:f>ROUND((1000*H$3)/(PI()*$A7),0)</x:f>
        <x:v>3183</x:v>
      </x:c>
      <x:c r="I7" s="22" t="n">
        <x:f>ROUND((1000*I$3)/(PI()*$A7),0)</x:f>
        <x:v>3820</x:v>
      </x:c>
      <x:c r="J7" s="22"/>
      <x:c r="K7" s="22"/>
      <x:c r="L7" s="22"/>
    </x:row>
    <x:row r="8">
      <x:c r="A8" s="172" t="n">
        <x:v>6</x:v>
      </x:c>
      <x:c r="B8" s="22" t="n">
        <x:f>ROUND((1000*B$3)/(PI()*$A8),0)</x:f>
        <x:v>531</x:v>
      </x:c>
      <x:c r="C8" s="22" t="n">
        <x:f>ROUND((1000*C$3)/(PI()*$A8),0)</x:f>
        <x:v>796</x:v>
      </x:c>
      <x:c r="D8" s="22" t="n">
        <x:f>ROUND((1000*D$3)/(PI()*$A8),0)</x:f>
        <x:v>1061</x:v>
      </x:c>
      <x:c r="E8" s="22" t="n">
        <x:f>ROUND((1000*E$3)/(PI()*$A8),0)</x:f>
        <x:v>1326</x:v>
      </x:c>
      <x:c r="F8" s="22" t="n">
        <x:f>ROUND((1000*F$3)/(PI()*$A8),0)</x:f>
        <x:v>1592</x:v>
      </x:c>
      <x:c r="G8" s="22" t="n">
        <x:f>ROUND((1000*G$3)/(PI()*$A8),0)</x:f>
        <x:v>2122</x:v>
      </x:c>
      <x:c r="H8" s="22" t="n">
        <x:f>ROUND((1000*H$3)/(PI()*$A8),0)</x:f>
        <x:v>2653</x:v>
      </x:c>
      <x:c r="I8" s="22" t="n">
        <x:f>ROUND((1000*I$3)/(PI()*$A8),0)</x:f>
        <x:v>3183</x:v>
      </x:c>
      <x:c r="J8" s="22"/>
      <x:c r="K8" s="22"/>
      <x:c r="L8" s="22"/>
    </x:row>
    <x:row r="9">
      <x:c r="A9" s="172" t="n">
        <x:v>8</x:v>
      </x:c>
      <x:c r="B9" s="22" t="n">
        <x:f>ROUND((1000*B$3)/(PI()*$A9),0)</x:f>
        <x:v>398</x:v>
      </x:c>
      <x:c r="C9" s="22" t="n">
        <x:f>ROUND((1000*C$3)/(PI()*$A9),0)</x:f>
        <x:v>597</x:v>
      </x:c>
      <x:c r="D9" s="22" t="n">
        <x:f>ROUND((1000*D$3)/(PI()*$A9),0)</x:f>
        <x:v>796</x:v>
      </x:c>
      <x:c r="E9" s="22" t="n">
        <x:f>ROUND((1000*E$3)/(PI()*$A9),0)</x:f>
        <x:v>995</x:v>
      </x:c>
      <x:c r="F9" s="22" t="n">
        <x:f>ROUND((1000*F$3)/(PI()*$A9),0)</x:f>
        <x:v>1194</x:v>
      </x:c>
      <x:c r="G9" s="22" t="n">
        <x:f>ROUND((1000*G$3)/(PI()*$A9),0)</x:f>
        <x:v>1592</x:v>
      </x:c>
      <x:c r="H9" s="22" t="n">
        <x:f>ROUND((1000*H$3)/(PI()*$A9),0)</x:f>
        <x:v>1989</x:v>
      </x:c>
      <x:c r="I9" s="22" t="n">
        <x:f>ROUND((1000*I$3)/(PI()*$A9),0)</x:f>
        <x:v>2387</x:v>
      </x:c>
      <x:c r="J9" s="22"/>
      <x:c r="K9" s="22"/>
      <x:c r="L9" s="22"/>
    </x:row>
    <x:row r="10">
      <x:c r="A10" s="172" t="n">
        <x:v>10</x:v>
      </x:c>
      <x:c r="B10" s="22" t="n">
        <x:f>ROUND((1000*B$3)/(PI()*$A10),0)</x:f>
        <x:v>318</x:v>
      </x:c>
      <x:c r="C10" s="22" t="n">
        <x:f>ROUND((1000*C$3)/(PI()*$A10),0)</x:f>
        <x:v>477</x:v>
      </x:c>
      <x:c r="D10" s="22" t="n">
        <x:f>ROUND((1000*D$3)/(PI()*$A10),0)</x:f>
        <x:v>637</x:v>
      </x:c>
      <x:c r="E10" s="22" t="n">
        <x:f>ROUND((1000*E$3)/(PI()*$A10),0)</x:f>
        <x:v>796</x:v>
      </x:c>
      <x:c r="F10" s="22" t="n">
        <x:f>ROUND((1000*F$3)/(PI()*$A10),0)</x:f>
        <x:v>955</x:v>
      </x:c>
      <x:c r="G10" s="22" t="n">
        <x:f>ROUND((1000*G$3)/(PI()*$A10),0)</x:f>
        <x:v>1273</x:v>
      </x:c>
      <x:c r="H10" s="22" t="n">
        <x:f>ROUND((1000*H$3)/(PI()*$A10),0)</x:f>
        <x:v>1592</x:v>
      </x:c>
      <x:c r="I10" s="22" t="n">
        <x:f>ROUND((1000*I$3)/(PI()*$A10),0)</x:f>
        <x:v>1910</x:v>
      </x:c>
      <x:c r="J10" s="22"/>
      <x:c r="K10" s="22"/>
      <x:c r="L10" s="22"/>
    </x:row>
    <x:row r="11">
      <x:c r="A11" s="172" t="n">
        <x:v>12</x:v>
      </x:c>
      <x:c r="B11" s="22" t="n">
        <x:f>ROUND((1000*B$3)/(PI()*$A11),0)</x:f>
        <x:v>265</x:v>
      </x:c>
      <x:c r="C11" s="22" t="n">
        <x:f>ROUND((1000*C$3)/(PI()*$A11),0)</x:f>
        <x:v>398</x:v>
      </x:c>
      <x:c r="D11" s="22" t="n">
        <x:f>ROUND((1000*D$3)/(PI()*$A11),0)</x:f>
        <x:v>531</x:v>
      </x:c>
      <x:c r="E11" s="22" t="n">
        <x:f>ROUND((1000*E$3)/(PI()*$A11),0)</x:f>
        <x:v>663</x:v>
      </x:c>
      <x:c r="F11" s="22" t="n">
        <x:f>ROUND((1000*F$3)/(PI()*$A11),0)</x:f>
        <x:v>796</x:v>
      </x:c>
      <x:c r="G11" s="22" t="n">
        <x:f>ROUND((1000*G$3)/(PI()*$A11),0)</x:f>
        <x:v>1061</x:v>
      </x:c>
      <x:c r="H11" s="22" t="n">
        <x:f>ROUND((1000*H$3)/(PI()*$A11),0)</x:f>
        <x:v>1326</x:v>
      </x:c>
      <x:c r="I11" s="22" t="n">
        <x:f>ROUND((1000*I$3)/(PI()*$A11),0)</x:f>
        <x:v>1592</x:v>
      </x:c>
      <x:c r="J11" s="22"/>
      <x:c r="K11" s="22"/>
      <x:c r="L11" s="22"/>
    </x:row>
    <x:row r="12">
      <x:c r="A12" s="172" t="n">
        <x:v>16</x:v>
      </x:c>
      <x:c r="B12" s="22" t="n">
        <x:f>ROUND((1000*B$3)/(PI()*$A12),0)</x:f>
        <x:v>199</x:v>
      </x:c>
      <x:c r="C12" s="22" t="n">
        <x:f>ROUND((1000*C$3)/(PI()*$A12),0)</x:f>
        <x:v>298</x:v>
      </x:c>
      <x:c r="D12" s="22" t="n">
        <x:f>ROUND((1000*D$3)/(PI()*$A12),0)</x:f>
        <x:v>398</x:v>
      </x:c>
      <x:c r="E12" s="22" t="n">
        <x:f>ROUND((1000*E$3)/(PI()*$A12),0)</x:f>
        <x:v>497</x:v>
      </x:c>
      <x:c r="F12" s="22" t="n">
        <x:f>ROUND((1000*F$3)/(PI()*$A12),0)</x:f>
        <x:v>597</x:v>
      </x:c>
      <x:c r="G12" s="22" t="n">
        <x:f>ROUND((1000*G$3)/(PI()*$A12),0)</x:f>
        <x:v>796</x:v>
      </x:c>
      <x:c r="H12" s="22" t="n">
        <x:f>ROUND((1000*H$3)/(PI()*$A12),0)</x:f>
        <x:v>995</x:v>
      </x:c>
      <x:c r="I12" s="22" t="n">
        <x:f>ROUND((1000*I$3)/(PI()*$A12),0)</x:f>
        <x:v>1194</x:v>
      </x:c>
      <x:c r="J12" s="22"/>
      <x:c r="K12" s="22"/>
      <x:c r="L12" s="22"/>
    </x:row>
    <x:row r="13">
      <x:c r="A13" s="172" t="n">
        <x:v>20</x:v>
      </x:c>
      <x:c r="B13" s="22" t="n">
        <x:f>ROUND((1000*B$3)/(PI()*$A13),0)</x:f>
        <x:v>159</x:v>
      </x:c>
      <x:c r="C13" s="22" t="n">
        <x:f>ROUND((1000*C$3)/(PI()*$A13),0)</x:f>
        <x:v>239</x:v>
      </x:c>
      <x:c r="D13" s="22" t="n">
        <x:f>ROUND((1000*D$3)/(PI()*$A13),0)</x:f>
        <x:v>318</x:v>
      </x:c>
      <x:c r="E13" s="22" t="n">
        <x:f>ROUND((1000*E$3)/(PI()*$A13),0)</x:f>
        <x:v>398</x:v>
      </x:c>
      <x:c r="F13" s="22" t="n">
        <x:f>ROUND((1000*F$3)/(PI()*$A13),0)</x:f>
        <x:v>477</x:v>
      </x:c>
      <x:c r="G13" s="22" t="n">
        <x:f>ROUND((1000*G$3)/(PI()*$A13),0)</x:f>
        <x:v>637</x:v>
      </x:c>
      <x:c r="H13" s="22" t="n">
        <x:f>ROUND((1000*H$3)/(PI()*$A13),0)</x:f>
        <x:v>796</x:v>
      </x:c>
      <x:c r="I13" s="22" t="n">
        <x:f>ROUND((1000*I$3)/(PI()*$A13),0)</x:f>
        <x:v>955</x:v>
      </x:c>
      <x:c r="J13" s="22"/>
      <x:c r="K13" s="22"/>
      <x:c r="L13" s="22"/>
    </x:row>
    <x:row r="14">
      <x:c r="A14" s="172" t="n">
        <x:v>25</x:v>
      </x:c>
      <x:c r="B14" s="22" t="n">
        <x:f>ROUND((1000*B$3)/(PI()*$A14),0)</x:f>
        <x:v>127</x:v>
      </x:c>
      <x:c r="C14" s="22" t="n">
        <x:f>ROUND((1000*C$3)/(PI()*$A14),0)</x:f>
        <x:v>191</x:v>
      </x:c>
      <x:c r="D14" s="22" t="n">
        <x:f>ROUND((1000*D$3)/(PI()*$A14),0)</x:f>
        <x:v>255</x:v>
      </x:c>
      <x:c r="E14" s="22" t="n">
        <x:f>ROUND((1000*E$3)/(PI()*$A14),0)</x:f>
        <x:v>318</x:v>
      </x:c>
      <x:c r="F14" s="22" t="n">
        <x:f>ROUND((1000*F$3)/(PI()*$A14),0)</x:f>
        <x:v>382</x:v>
      </x:c>
      <x:c r="G14" s="22" t="n">
        <x:f>ROUND((1000*G$3)/(PI()*$A14),0)</x:f>
        <x:v>509</x:v>
      </x:c>
      <x:c r="H14" s="22" t="n">
        <x:f>ROUND((1000*H$3)/(PI()*$A14),0)</x:f>
        <x:v>637</x:v>
      </x:c>
      <x:c r="I14" s="22" t="n">
        <x:f>ROUND((1000*I$3)/(PI()*$A14),0)</x:f>
        <x:v>764</x:v>
      </x:c>
      <x:c r="J14" s="22"/>
      <x:c r="K14" s="22"/>
      <x:c r="L14" s="22"/>
    </x:row>
    <x:row r="15">
      <x:c r="A15" s="172" t="n">
        <x:v>30</x:v>
      </x:c>
      <x:c r="B15" s="22" t="n">
        <x:f>ROUND((1000*B$3)/(PI()*$A15),0)</x:f>
        <x:v>106</x:v>
      </x:c>
      <x:c r="C15" s="22" t="n">
        <x:f>ROUND((1000*C$3)/(PI()*$A15),0)</x:f>
        <x:v>159</x:v>
      </x:c>
      <x:c r="D15" s="22" t="n">
        <x:f>ROUND((1000*D$3)/(PI()*$A15),0)</x:f>
        <x:v>212</x:v>
      </x:c>
      <x:c r="E15" s="22" t="n">
        <x:f>ROUND((1000*E$3)/(PI()*$A15),0)</x:f>
        <x:v>265</x:v>
      </x:c>
      <x:c r="F15" s="22" t="n">
        <x:f>ROUND((1000*F$3)/(PI()*$A15),0)</x:f>
        <x:v>318</x:v>
      </x:c>
      <x:c r="G15" s="22" t="n">
        <x:f>ROUND((1000*G$3)/(PI()*$A15),0)</x:f>
        <x:v>424</x:v>
      </x:c>
      <x:c r="H15" s="22" t="n">
        <x:f>ROUND((1000*H$3)/(PI()*$A15),0)</x:f>
        <x:v>531</x:v>
      </x:c>
      <x:c r="I15" s="22" t="n">
        <x:f>ROUND((1000*I$3)/(PI()*$A15),0)</x:f>
        <x:v>637</x:v>
      </x:c>
      <x:c r="J15" s="22"/>
      <x:c r="K15" s="22"/>
      <x:c r="L15" s="22"/>
    </x:row>
    <x:row r="16">
      <x:c r="A16" s="172" t="n">
        <x:v>40</x:v>
      </x:c>
      <x:c r="B16" s="22" t="n">
        <x:f>ROUND((1000*B$3)/(PI()*$A16),0)</x:f>
        <x:v>80</x:v>
      </x:c>
      <x:c r="C16" s="22" t="n">
        <x:f>ROUND((1000*C$3)/(PI()*$A16),0)</x:f>
        <x:v>119</x:v>
      </x:c>
      <x:c r="D16" s="22" t="n">
        <x:f>ROUND((1000*D$3)/(PI()*$A16),0)</x:f>
        <x:v>159</x:v>
      </x:c>
      <x:c r="E16" s="22" t="n">
        <x:f>ROUND((1000*E$3)/(PI()*$A16),0)</x:f>
        <x:v>199</x:v>
      </x:c>
      <x:c r="F16" s="22" t="n">
        <x:f>ROUND((1000*F$3)/(PI()*$A16),0)</x:f>
        <x:v>239</x:v>
      </x:c>
      <x:c r="G16" s="22" t="n">
        <x:f>ROUND((1000*G$3)/(PI()*$A16),0)</x:f>
        <x:v>318</x:v>
      </x:c>
      <x:c r="H16" s="22" t="n">
        <x:f>ROUND((1000*H$3)/(PI()*$A16),0)</x:f>
        <x:v>398</x:v>
      </x:c>
      <x:c r="I16" s="22" t="n">
        <x:f>ROUND((1000*I$3)/(PI()*$A16),0)</x:f>
        <x:v>477</x:v>
      </x:c>
      <x:c r="J16" s="22"/>
      <x:c r="K16" s="22"/>
      <x:c r="L16" s="22"/>
    </x:row>
    <x:row r="17">
      <x:c r="A17" s="172" t="n">
        <x:v>50</x:v>
      </x:c>
      <x:c r="B17" s="22" t="n">
        <x:f>ROUND((1000*B$3)/(PI()*$A17),0)</x:f>
        <x:v>64</x:v>
      </x:c>
      <x:c r="C17" s="22" t="n">
        <x:f>ROUND((1000*C$3)/(PI()*$A17),0)</x:f>
        <x:v>95</x:v>
      </x:c>
      <x:c r="D17" s="22" t="n">
        <x:f>ROUND((1000*D$3)/(PI()*$A17),0)</x:f>
        <x:v>127</x:v>
      </x:c>
      <x:c r="E17" s="22" t="n">
        <x:f>ROUND((1000*E$3)/(PI()*$A17),0)</x:f>
        <x:v>159</x:v>
      </x:c>
      <x:c r="F17" s="22" t="n">
        <x:f>ROUND((1000*F$3)/(PI()*$A17),0)</x:f>
        <x:v>191</x:v>
      </x:c>
      <x:c r="G17" s="22" t="n">
        <x:f>ROUND((1000*G$3)/(PI()*$A17),0)</x:f>
        <x:v>255</x:v>
      </x:c>
      <x:c r="H17" s="22" t="n">
        <x:f>ROUND((1000*H$3)/(PI()*$A17),0)</x:f>
        <x:v>318</x:v>
      </x:c>
      <x:c r="I17" s="22" t="n">
        <x:f>ROUND((1000*I$3)/(PI()*$A17),0)</x:f>
        <x:v>382</x:v>
      </x:c>
      <x:c r="J17" s="22"/>
      <x:c r="K17" s="22"/>
      <x:c r="L17" s="22"/>
    </x:row>
    <x:row r="18">
      <x:c r="A18" s="22"/>
      <x:c r="B18" s="22"/>
      <x:c r="C18" s="22"/>
      <x:c r="D18" s="22"/>
      <x:c r="E18" s="22"/>
      <x:c r="F18" s="22"/>
      <x:c r="G18" s="22"/>
      <x:c r="H18" s="22"/>
      <x:c r="I18" s="22"/>
      <x:c r="J18" s="22"/>
      <x:c r="K18" s="22"/>
      <x:c r="L18" s="22"/>
    </x:row>
    <x:row r="19">
      <x:c r="A19" s="22"/>
      <x:c r="B19" s="22"/>
      <x:c r="C19" s="22"/>
      <x:c r="D19" s="22"/>
      <x:c r="E19" s="22"/>
      <x:c r="F19" s="22"/>
      <x:c r="G19" s="22"/>
      <x:c r="H19" s="22"/>
      <x:c r="I19" s="22"/>
      <x:c r="J19" s="22"/>
      <x:c r="K19" s="22"/>
      <x:c r="L19" s="22"/>
    </x:row>
    <x:row r="20">
      <x:c r="A20" s="22"/>
      <x:c r="B20" s="22"/>
      <x:c r="C20" s="22"/>
      <x:c r="D20" s="22"/>
      <x:c r="E20" s="22"/>
      <x:c r="F20" s="22"/>
      <x:c r="G20" s="22"/>
      <x:c r="H20" s="22"/>
      <x:c r="I20" s="22"/>
      <x:c r="J20" s="22"/>
      <x:c r="K20" s="22"/>
      <x:c r="L20" s="22"/>
    </x:row>
    <x:row r="21">
      <x:c r="A21" s="22"/>
      <x:c r="B21" s="22"/>
      <x:c r="C21" s="22"/>
      <x:c r="D21" s="22"/>
      <x:c r="E21" s="22"/>
      <x:c r="F21" s="22"/>
      <x:c r="G21" s="22"/>
      <x:c r="H21" s="22"/>
      <x:c r="I21" s="22"/>
      <x:c r="J21" s="22"/>
      <x:c r="K21" s="22"/>
      <x:c r="L21" s="22"/>
    </x:row>
    <x:row r="22">
      <x:c r="A22" s="22"/>
      <x:c r="B22" s="22"/>
      <x:c r="C22" s="22"/>
      <x:c r="D22" s="22"/>
      <x:c r="E22" s="22"/>
      <x:c r="F22" s="22"/>
      <x:c r="G22" s="22"/>
      <x:c r="H22" s="22"/>
      <x:c r="I22" s="22"/>
      <x:c r="J22" s="22"/>
      <x:c r="K22" s="22"/>
      <x:c r="L22" s="22"/>
    </x:row>
    <x:row r="23">
      <x:c r="A23" s="22"/>
      <x:c r="B23" s="22"/>
      <x:c r="C23" s="22"/>
      <x:c r="D23" s="22"/>
      <x:c r="E23" s="22"/>
      <x:c r="F23" s="22"/>
      <x:c r="G23" s="22"/>
      <x:c r="H23" s="22"/>
      <x:c r="I23" s="22"/>
      <x:c r="J23" s="22"/>
      <x:c r="K23" s="22"/>
      <x:c r="L23" s="22"/>
    </x:row>
    <x:row r="24">
      <x:c r="A24" s="22"/>
      <x:c r="B24" s="22"/>
      <x:c r="C24" s="22"/>
      <x:c r="D24" s="22"/>
      <x:c r="E24" s="22"/>
      <x:c r="F24" s="22"/>
      <x:c r="G24" s="22"/>
      <x:c r="H24" s="22"/>
      <x:c r="I24" s="22"/>
      <x:c r="J24" s="22"/>
      <x:c r="K24" s="22"/>
      <x:c r="L24" s="22"/>
    </x:row>
    <x:row r="25">
      <x:c r="A25" s="22"/>
      <x:c r="B25" s="22"/>
      <x:c r="C25" s="22"/>
      <x:c r="D25" s="22"/>
      <x:c r="E25" s="22"/>
      <x:c r="F25" s="22"/>
      <x:c r="G25" s="22"/>
      <x:c r="H25" s="22"/>
      <x:c r="I25" s="22"/>
      <x:c r="J25" s="22"/>
      <x:c r="K25" s="22"/>
      <x:c r="L25" s="22"/>
    </x:row>
    <x:row r="26">
      <x:c r="A26" s="22"/>
      <x:c r="B26" s="22"/>
      <x:c r="C26" s="22"/>
      <x:c r="D26" s="22"/>
      <x:c r="E26" s="22"/>
      <x:c r="F26" s="22"/>
      <x:c r="G26" s="22"/>
      <x:c r="H26" s="22"/>
      <x:c r="I26" s="22"/>
      <x:c r="J26" s="22"/>
      <x:c r="K26" s="22"/>
      <x:c r="L26" s="22"/>
    </x:row>
    <x:row r="27">
      <x:c r="A27" s="22"/>
      <x:c r="B27" s="22"/>
      <x:c r="C27" s="22"/>
      <x:c r="D27" s="22"/>
      <x:c r="E27" s="22"/>
      <x:c r="F27" s="22"/>
      <x:c r="G27" s="22"/>
      <x:c r="H27" s="22"/>
      <x:c r="I27" s="22"/>
      <x:c r="J27" s="22"/>
      <x:c r="K27" s="22"/>
      <x:c r="L27" s="22"/>
    </x:row>
    <x:row r="28">
      <x:c r="A28" s="22"/>
      <x:c r="B28" s="22"/>
      <x:c r="C28" s="22"/>
      <x:c r="D28" s="22"/>
      <x:c r="E28" s="22"/>
      <x:c r="F28" s="22"/>
      <x:c r="G28" s="22"/>
      <x:c r="H28" s="22"/>
      <x:c r="I28" s="22"/>
      <x:c r="J28" s="22"/>
      <x:c r="K28" s="22"/>
      <x:c r="L28" s="22"/>
    </x:row>
    <x:row r="29">
      <x:c r="A29" s="22"/>
      <x:c r="B29" s="22"/>
      <x:c r="C29" s="22"/>
      <x:c r="D29" s="22"/>
      <x:c r="E29" s="22"/>
      <x:c r="F29" s="22"/>
      <x:c r="G29" s="22"/>
      <x:c r="H29" s="22"/>
      <x:c r="I29" s="22"/>
      <x:c r="J29" s="22"/>
      <x:c r="K29" s="22"/>
      <x:c r="L29" s="22"/>
    </x:row>
    <x:row r="30">
      <x:c r="A30" s="22"/>
      <x:c r="B30" s="22"/>
      <x:c r="C30" s="22"/>
      <x:c r="D30" s="22"/>
      <x:c r="E30" s="22"/>
      <x:c r="F30" s="22"/>
      <x:c r="G30" s="22"/>
      <x:c r="H30" s="22"/>
      <x:c r="I30" s="22"/>
      <x:c r="J30" s="22"/>
      <x:c r="K30" s="22"/>
      <x:c r="L30" s="22"/>
    </x:row>
    <x:row r="31">
      <x:c r="A31" s="22"/>
      <x:c r="B31" s="22"/>
      <x:c r="C31" s="22"/>
      <x:c r="D31" s="22"/>
      <x:c r="E31" s="22"/>
      <x:c r="F31" s="22"/>
      <x:c r="G31" s="22"/>
      <x:c r="H31" s="22"/>
      <x:c r="I31" s="22"/>
      <x:c r="J31" s="22"/>
      <x:c r="K31" s="22"/>
      <x:c r="L31" s="22"/>
    </x:row>
    <x:row r="32">
      <x:c r="A32" s="22"/>
      <x:c r="B32" s="22"/>
      <x:c r="C32" s="22"/>
      <x:c r="D32" s="22"/>
      <x:c r="E32" s="22"/>
      <x:c r="F32" s="22"/>
      <x:c r="G32" s="22"/>
      <x:c r="H32" s="22"/>
      <x:c r="I32" s="22"/>
      <x:c r="J32" s="22"/>
      <x:c r="K32" s="22"/>
      <x:c r="L32" s="22"/>
    </x:row>
    <x:row r="33">
      <x:c r="A33" s="22"/>
      <x:c r="B33" s="22"/>
      <x:c r="C33" s="22"/>
      <x:c r="D33" s="22"/>
      <x:c r="E33" s="22"/>
      <x:c r="F33" s="22"/>
      <x:c r="G33" s="22"/>
      <x:c r="H33" s="22"/>
      <x:c r="I33" s="22"/>
      <x:c r="J33" s="22"/>
      <x:c r="K33" s="22"/>
      <x:c r="L33" s="22"/>
    </x:row>
    <x:row r="34">
      <x:c r="A34" s="22"/>
      <x:c r="B34" s="22"/>
      <x:c r="C34" s="22"/>
      <x:c r="D34" s="22"/>
      <x:c r="E34" s="22"/>
      <x:c r="F34" s="22"/>
      <x:c r="G34" s="22"/>
      <x:c r="H34" s="22"/>
      <x:c r="I34" s="22"/>
      <x:c r="J34" s="22"/>
      <x:c r="K34" s="22"/>
      <x:c r="L34" s="22"/>
    </x:row>
    <x:row r="35">
      <x:c r="A35" s="22"/>
      <x:c r="B35" s="22"/>
      <x:c r="C35" s="22"/>
      <x:c r="D35" s="22"/>
      <x:c r="E35" s="22"/>
      <x:c r="F35" s="22"/>
      <x:c r="G35" s="22"/>
      <x:c r="H35" s="22"/>
      <x:c r="I35" s="22"/>
      <x:c r="J35" s="22"/>
      <x:c r="K35" s="22"/>
      <x:c r="L35" s="22"/>
    </x:row>
    <x:row r="36">
      <x:c r="A36" s="22"/>
      <x:c r="B36" s="22"/>
      <x:c r="C36" s="22"/>
      <x:c r="D36" s="22"/>
      <x:c r="E36" s="22"/>
      <x:c r="F36" s="22"/>
      <x:c r="G36" s="22"/>
      <x:c r="H36" s="22"/>
      <x:c r="I36" s="22"/>
      <x:c r="J36" s="22"/>
      <x:c r="K36" s="22"/>
      <x:c r="L36" s="22"/>
    </x:row>
    <x:row r="37">
      <x:c r="A37" s="22"/>
      <x:c r="B37" s="22"/>
      <x:c r="C37" s="22"/>
      <x:c r="D37" s="22"/>
      <x:c r="E37" s="22"/>
      <x:c r="F37" s="22"/>
      <x:c r="G37" s="22"/>
      <x:c r="H37" s="22"/>
      <x:c r="I37" s="22"/>
      <x:c r="J37" s="22"/>
      <x:c r="K37" s="22"/>
      <x:c r="L37" s="22"/>
    </x:row>
    <x:row r="38">
      <x:c r="A38" s="22"/>
      <x:c r="B38" s="22"/>
      <x:c r="C38" s="22"/>
      <x:c r="D38" s="22"/>
      <x:c r="E38" s="22"/>
      <x:c r="F38" s="22"/>
      <x:c r="G38" s="22"/>
      <x:c r="H38" s="22"/>
      <x:c r="I38" s="22"/>
      <x:c r="J38" s="22"/>
      <x:c r="K38" s="22"/>
      <x:c r="L38" s="22"/>
    </x:row>
    <x:row r="39">
      <x:c r="A39" s="22"/>
      <x:c r="B39" s="22"/>
      <x:c r="C39" s="22"/>
      <x:c r="D39" s="22"/>
      <x:c r="E39" s="22"/>
      <x:c r="F39" s="22"/>
      <x:c r="G39" s="22"/>
      <x:c r="H39" s="22"/>
      <x:c r="I39" s="22"/>
      <x:c r="J39" s="22"/>
      <x:c r="K39" s="22"/>
      <x:c r="L39" s="22"/>
    </x:row>
    <x:row r="40">
      <x:c r="A40" s="22"/>
      <x:c r="B40" s="22"/>
      <x:c r="C40" s="22"/>
      <x:c r="D40" s="22"/>
      <x:c r="E40" s="22"/>
      <x:c r="F40" s="22"/>
      <x:c r="G40" s="22"/>
      <x:c r="H40" s="22"/>
      <x:c r="I40" s="22"/>
      <x:c r="J40" s="22"/>
      <x:c r="K40" s="22"/>
      <x:c r="L40" s="22"/>
    </x:row>
  </x:sheetData>
  <x:mergeCells>
    <x:mergeCell ref="A1:H1"/>
  </x:mergeCells>
  <x:conditionalFormatting sqref="B4:I17">
    <x:cfRule type="colorScale" priority="1">
      <x:colorScale>
        <x:cfvo type="min"/>
        <x:cfvo type="percentile" val="50"/>
        <x:cfvo type="max"/>
        <x:color rgb="FFDBEAFE"/>
        <x:color rgb="FFFEF3C7"/>
        <x:color rgb="FFFECACA"/>
      </x:colorScale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55.880001068115234" hidden="0" customWidth="1"/>
    <x:col min="2" max="2" width="12.5" hidden="0" customWidth="1"/>
    <x:col min="3" max="3" width="16.1299991607666" hidden="0" customWidth="1"/>
    <x:col min="4" max="4" width="14.130000114440918" hidden="0" customWidth="1"/>
    <x:col min="5" max="5" width="15.25" hidden="0" customWidth="1"/>
    <x:col min="6" max="6" width="3.75" hidden="0" customWidth="1"/>
    <x:col min="7" max="7" width="9.25" hidden="0" customWidth="1"/>
    <x:col min="8" max="8" width="3.75" hidden="0" customWidth="1"/>
  </x:cols>
  <x:sheetData>
    <x:row r="1">
      <x:c r="A1" s="28" t="str">
        <x:v>FICHE ATELIER IMPRIMABLE — RÉGLAGE PERÇAGE</x:v>
      </x:c>
      <x:c r="B1" s="22"/>
      <x:c r="C1" s="22"/>
      <x:c r="D1" s="22"/>
      <x:c r="E1" s="22"/>
      <x:c r="F1" s="22"/>
      <x:c r="G1" s="22"/>
      <x:c r="H1" s="22"/>
      <x:c r="I1" s="22"/>
      <x:c r="J1" s="22"/>
      <x:c r="K1" s="22"/>
      <x:c r="L1" s="22"/>
    </x:row>
    <x:row r="2">
      <x:c r="A2" s="22"/>
      <x:c r="B2" s="22"/>
      <x:c r="C2" s="22"/>
      <x:c r="D2" s="22"/>
      <x:c r="E2" s="22"/>
      <x:c r="F2" s="22"/>
      <x:c r="G2" s="22"/>
      <x:c r="H2" s="22"/>
      <x:c r="I2" s="22"/>
      <x:c r="J2" s="22"/>
      <x:c r="K2" s="22"/>
      <x:c r="L2" s="22"/>
    </x:row>
    <x:row r="3">
      <x:c r="A3" s="180" t="str">
        <x:v>Pièce / OF</x:v>
      </x:c>
      <x:c r="B3" s="180" t="str"/>
      <x:c r="C3" s="180" t="str">
        <x:v>Machine</x:v>
      </x:c>
      <x:c r="D3" s="180" t="str"/>
      <x:c r="E3" s="180" t="str">
        <x:v>Opérateur</x:v>
      </x:c>
      <x:c r="F3" s="180" t="str"/>
      <x:c r="G3" s="180" t="str">
        <x:v>Date</x:v>
      </x:c>
      <x:c r="H3" s="180" t="str"/>
      <x:c r="I3" s="22"/>
      <x:c r="J3" s="22"/>
      <x:c r="K3" s="22"/>
      <x:c r="L3" s="22"/>
    </x:row>
    <x:row r="4">
      <x:c r="A4" s="132" t="str">
        <x:v>Matériau</x:v>
      </x:c>
      <x:c r="B4" s="132" t="str">
        <x:f>'Calculateur'!B4</x:f>
        <x:v>Acier doux S235</x:v>
      </x:c>
      <x:c r="C4" s="132" t="str">
        <x:v>Type foret</x:v>
      </x:c>
      <x:c r="D4" s="132" t="str">
        <x:f>'Calculateur'!B5</x:f>
        <x:v>HSS</x:v>
      </x:c>
      <x:c r="E4" s="132" t="str">
        <x:v>Ø foret</x:v>
      </x:c>
      <x:c r="F4" s="132" t="n">
        <x:f>'Calculateur'!B6</x:f>
        <x:v>10</x:v>
      </x:c>
      <x:c r="G4" s="132" t="str">
        <x:v>Nb trous</x:v>
      </x:c>
      <x:c r="H4" s="132" t="n">
        <x:f>'Calculateur'!B11</x:f>
        <x:v>4</x:v>
      </x:c>
      <x:c r="I4" s="22"/>
      <x:c r="J4" s="22"/>
      <x:c r="K4" s="22"/>
      <x:c r="L4" s="22"/>
    </x:row>
    <x:row r="5">
      <x:c r="A5" s="132" t="str">
        <x:v>Vc conseillé</x:v>
      </x:c>
      <x:c r="B5" s="132" t="n">
        <x:f>'Calculateur'!G6</x:f>
        <x:v>25</x:v>
      </x:c>
      <x:c r="C5" s="132" t="str">
        <x:v>N broche</x:v>
      </x:c>
      <x:c r="D5" s="132" t="n">
        <x:f>'Calculateur'!G7</x:f>
        <x:v>796</x:v>
      </x:c>
      <x:c r="E5" s="132" t="str">
        <x:v>Avance/tr</x:v>
      </x:c>
      <x:c r="F5" s="132" t="n">
        <x:f>'Calculateur'!B9</x:f>
        <x:v>0.12</x:v>
      </x:c>
      <x:c r="G5" s="132" t="str">
        <x:v>Vf</x:v>
      </x:c>
      <x:c r="H5" s="132" t="n">
        <x:f>'Calculateur'!G8</x:f>
        <x:v>96</x:v>
      </x:c>
      <x:c r="I5" s="22"/>
      <x:c r="J5" s="22"/>
      <x:c r="K5" s="22"/>
      <x:c r="L5" s="22"/>
    </x:row>
    <x:row r="6">
      <x:c r="A6" s="132" t="str">
        <x:v>Longueur percée</x:v>
      </x:c>
      <x:c r="B6" s="132" t="n">
        <x:f>'Calculateur'!B7</x:f>
        <x:v>35</x:v>
      </x:c>
      <x:c r="C6" s="132" t="str">
        <x:v>Approche + sortie</x:v>
      </x:c>
      <x:c r="D6" s="132" t="n">
        <x:f>'Calculateur'!B8</x:f>
        <x:v>4</x:v>
      </x:c>
      <x:c r="E6" s="132" t="str">
        <x:v>Course/trou</x:v>
      </x:c>
      <x:c r="F6" s="132" t="n">
        <x:f>'Calculateur'!G9</x:f>
        <x:v>39</x:v>
      </x:c>
      <x:c r="G6" s="132" t="str">
        <x:v>Temps/trou</x:v>
      </x:c>
      <x:c r="H6" s="132" t="n">
        <x:f>'Calculateur'!G10</x:f>
        <x:v>24.4</x:v>
      </x:c>
      <x:c r="I6" s="22"/>
      <x:c r="J6" s="22"/>
      <x:c r="K6" s="22"/>
      <x:c r="L6" s="22"/>
    </x:row>
    <x:row r="7">
      <x:c r="A7" s="132" t="str">
        <x:v>Temps préparation</x:v>
      </x:c>
      <x:c r="B7" s="132" t="n">
        <x:f>'Calculateur'!B12</x:f>
        <x:v>12</x:v>
      </x:c>
      <x:c r="C7" s="132" t="str">
        <x:v>Temps cycle total</x:v>
      </x:c>
      <x:c r="D7" s="132" t="n">
        <x:f>'Calculateur'!G13</x:f>
        <x:v>15.23</x:v>
      </x:c>
      <x:c r="E7" s="132" t="str">
        <x:v>Trous/heure</x:v>
      </x:c>
      <x:c r="F7" s="132" t="n">
        <x:f>'Calculateur'!G14</x:f>
        <x:v>15.8</x:v>
      </x:c>
      <x:c r="G7" s="132" t="str"/>
      <x:c r="H7" s="132" t="str"/>
      <x:c r="I7" s="22"/>
      <x:c r="J7" s="22"/>
      <x:c r="K7" s="22"/>
      <x:c r="L7" s="22"/>
    </x:row>
    <x:row r="8">
      <x:c r="A8" s="132" t="str">
        <x:v>Lubrification</x:v>
      </x:c>
      <x:c r="B8" s="132" t="str">
        <x:f>XLOOKUP(B4,'Tables Vc'!B:B,'Tables Vc'!G:G)</x:f>
        <x:v>Émulsion</x:v>
      </x:c>
      <x:c r="C8" s="132" t="str">
        <x:v>Conseil</x:v>
      </x:c>
      <x:c r="D8" s="132" t="str">
        <x:f>XLOOKUP(B4,'Tables Vc'!B:B,'Tables Vc'!H:H)</x:f>
        <x:v>Arrosage conseillé</x:v>
      </x:c>
      <x:c r="E8" s="132" t="str"/>
      <x:c r="F8" s="132" t="str"/>
      <x:c r="G8" s="132" t="str"/>
      <x:c r="H8" s="132"/>
      <x:c r="I8" s="22"/>
      <x:c r="J8" s="22"/>
      <x:c r="K8" s="22"/>
      <x:c r="L8" s="22"/>
    </x:row>
    <x:row r="9">
      <x:c r="A9" s="22" t="str">
        <x:v>Contrôle diamètre</x:v>
      </x:c>
      <x:c r="B9" s="22" t="str"/>
      <x:c r="C9" s="22" t="str">
        <x:v>Contrôle état surface</x:v>
      </x:c>
      <x:c r="D9" s="22" t="str"/>
      <x:c r="E9" s="22" t="str">
        <x:v>Évacuation copeaux</x:v>
      </x:c>
      <x:c r="F9" s="22" t="str"/>
      <x:c r="G9" s="22" t="str">
        <x:v>Validation</x:v>
      </x:c>
      <x:c r="H9" s="22" t="str"/>
      <x:c r="I9" s="22"/>
      <x:c r="J9" s="22"/>
      <x:c r="K9" s="22"/>
      <x:c r="L9" s="22"/>
    </x:row>
    <x:row r="10">
      <x:c r="A10" s="22" t="str">
        <x:v>Commentaires atelier</x:v>
      </x:c>
      <x:c r="B10" s="22" t="str"/>
      <x:c r="C10" s="22" t="str"/>
      <x:c r="D10" s="22" t="str"/>
      <x:c r="E10" s="22" t="str"/>
      <x:c r="F10" s="22" t="str"/>
      <x:c r="G10" s="22" t="str"/>
      <x:c r="H10" s="22" t="str"/>
      <x:c r="I10" s="22"/>
      <x:c r="J10" s="22"/>
      <x:c r="K10" s="22"/>
      <x:c r="L10" s="22"/>
    </x:row>
    <x:row r="11">
      <x:c r="A11" s="22" t="str"/>
      <x:c r="B11" s="22" t="str"/>
      <x:c r="C11" s="22" t="str"/>
      <x:c r="D11" s="22" t="str"/>
      <x:c r="E11" s="22" t="str"/>
      <x:c r="F11" s="22" t="str"/>
      <x:c r="G11" s="22" t="str"/>
      <x:c r="H11" s="22" t="str"/>
      <x:c r="I11" s="22"/>
      <x:c r="J11" s="22"/>
      <x:c r="K11" s="22"/>
      <x:c r="L11" s="22"/>
    </x:row>
    <x:row r="12">
      <x:c r="A12" s="22" t="str">
        <x:v>Signature régleur</x:v>
      </x:c>
      <x:c r="B12" s="22" t="str"/>
      <x:c r="C12" s="22" t="str">
        <x:v>Signature qualité</x:v>
      </x:c>
      <x:c r="D12" s="22" t="str"/>
      <x:c r="E12" s="22" t="str"/>
      <x:c r="F12" s="22" t="str"/>
      <x:c r="G12" s="22" t="str"/>
      <x:c r="H12" s="22" t="str"/>
      <x:c r="I12" s="22"/>
      <x:c r="J12" s="22"/>
      <x:c r="K12" s="22"/>
      <x:c r="L12" s="22"/>
    </x:row>
    <x:row r="13">
      <x:c r="A13" s="22"/>
      <x:c r="B13" s="22"/>
      <x:c r="C13" s="22"/>
      <x:c r="D13" s="22"/>
      <x:c r="E13" s="22"/>
      <x:c r="F13" s="22"/>
      <x:c r="G13" s="22"/>
      <x:c r="H13" s="22"/>
      <x:c r="I13" s="22"/>
      <x:c r="J13" s="22"/>
      <x:c r="K13" s="22"/>
      <x:c r="L13" s="22"/>
    </x:row>
    <x:row r="14">
      <x:c r="A14" s="22"/>
      <x:c r="B14" s="22"/>
      <x:c r="C14" s="22"/>
      <x:c r="D14" s="22"/>
      <x:c r="E14" s="22"/>
      <x:c r="F14" s="22"/>
      <x:c r="G14" s="22"/>
      <x:c r="H14" s="22"/>
      <x:c r="I14" s="22"/>
      <x:c r="J14" s="22"/>
      <x:c r="K14" s="22"/>
      <x:c r="L14" s="22"/>
    </x:row>
    <x:row r="15">
      <x:c r="A15" s="22"/>
      <x:c r="B15" s="22"/>
      <x:c r="C15" s="22"/>
      <x:c r="D15" s="22"/>
      <x:c r="E15" s="22"/>
      <x:c r="F15" s="22"/>
      <x:c r="G15" s="22"/>
      <x:c r="H15" s="22"/>
      <x:c r="I15" s="22"/>
      <x:c r="J15" s="22"/>
      <x:c r="K15" s="22"/>
      <x:c r="L15" s="22"/>
    </x:row>
    <x:row r="16">
      <x:c r="A16" s="22"/>
      <x:c r="B16" s="22"/>
      <x:c r="C16" s="22"/>
      <x:c r="D16" s="22"/>
      <x:c r="E16" s="22"/>
      <x:c r="F16" s="22"/>
      <x:c r="G16" s="22"/>
      <x:c r="H16" s="22"/>
      <x:c r="I16" s="22"/>
      <x:c r="J16" s="22"/>
      <x:c r="K16" s="22"/>
      <x:c r="L16" s="22"/>
    </x:row>
    <x:row r="17">
      <x:c r="A17" s="22"/>
      <x:c r="B17" s="22"/>
      <x:c r="C17" s="22"/>
      <x:c r="D17" s="22"/>
      <x:c r="E17" s="22"/>
      <x:c r="F17" s="22"/>
      <x:c r="G17" s="22"/>
      <x:c r="H17" s="22"/>
      <x:c r="I17" s="22"/>
      <x:c r="J17" s="22"/>
      <x:c r="K17" s="22"/>
      <x:c r="L17" s="22"/>
    </x:row>
    <x:row r="18">
      <x:c r="A18" s="22"/>
      <x:c r="B18" s="22"/>
      <x:c r="C18" s="22"/>
      <x:c r="D18" s="22"/>
      <x:c r="E18" s="22"/>
      <x:c r="F18" s="22"/>
      <x:c r="G18" s="22"/>
      <x:c r="H18" s="22"/>
      <x:c r="I18" s="22"/>
      <x:c r="J18" s="22"/>
      <x:c r="K18" s="22"/>
      <x:c r="L18" s="22"/>
    </x:row>
    <x:row r="19">
      <x:c r="A19" s="22"/>
      <x:c r="B19" s="22"/>
      <x:c r="C19" s="22"/>
      <x:c r="D19" s="22"/>
      <x:c r="E19" s="22"/>
      <x:c r="F19" s="22"/>
      <x:c r="G19" s="22"/>
      <x:c r="H19" s="22"/>
      <x:c r="I19" s="22"/>
      <x:c r="J19" s="22"/>
      <x:c r="K19" s="22"/>
      <x:c r="L19" s="22"/>
    </x:row>
    <x:row r="20">
      <x:c r="A20" s="22"/>
      <x:c r="B20" s="22"/>
      <x:c r="C20" s="22"/>
      <x:c r="D20" s="22"/>
      <x:c r="E20" s="22"/>
      <x:c r="F20" s="22"/>
      <x:c r="G20" s="22"/>
      <x:c r="H20" s="22"/>
      <x:c r="I20" s="22"/>
      <x:c r="J20" s="22"/>
      <x:c r="K20" s="22"/>
      <x:c r="L20" s="22"/>
    </x:row>
    <x:row r="21">
      <x:c r="A21" s="22"/>
      <x:c r="B21" s="22"/>
      <x:c r="C21" s="22"/>
      <x:c r="D21" s="22"/>
      <x:c r="E21" s="22"/>
      <x:c r="F21" s="22"/>
      <x:c r="G21" s="22"/>
      <x:c r="H21" s="22"/>
      <x:c r="I21" s="22"/>
      <x:c r="J21" s="22"/>
      <x:c r="K21" s="22"/>
      <x:c r="L21" s="22"/>
    </x:row>
    <x:row r="22">
      <x:c r="A22" s="22"/>
      <x:c r="B22" s="22"/>
      <x:c r="C22" s="22"/>
      <x:c r="D22" s="22"/>
      <x:c r="E22" s="22"/>
      <x:c r="F22" s="22"/>
      <x:c r="G22" s="22"/>
      <x:c r="H22" s="22"/>
      <x:c r="I22" s="22"/>
      <x:c r="J22" s="22"/>
      <x:c r="K22" s="22"/>
      <x:c r="L22" s="22"/>
    </x:row>
    <x:row r="23">
      <x:c r="A23" s="22"/>
      <x:c r="B23" s="22"/>
      <x:c r="C23" s="22"/>
      <x:c r="D23" s="22"/>
      <x:c r="E23" s="22"/>
      <x:c r="F23" s="22"/>
      <x:c r="G23" s="22"/>
      <x:c r="H23" s="22"/>
      <x:c r="I23" s="22"/>
      <x:c r="J23" s="22"/>
      <x:c r="K23" s="22"/>
      <x:c r="L23" s="22"/>
    </x:row>
    <x:row r="24">
      <x:c r="A24" s="22"/>
      <x:c r="B24" s="22"/>
      <x:c r="C24" s="22"/>
      <x:c r="D24" s="22"/>
      <x:c r="E24" s="22"/>
      <x:c r="F24" s="22"/>
      <x:c r="G24" s="22"/>
      <x:c r="H24" s="22"/>
      <x:c r="I24" s="22"/>
      <x:c r="J24" s="22"/>
      <x:c r="K24" s="22"/>
      <x:c r="L24" s="22"/>
    </x:row>
    <x:row r="25">
      <x:c r="A25" s="22"/>
      <x:c r="B25" s="22"/>
      <x:c r="C25" s="22"/>
      <x:c r="D25" s="22"/>
      <x:c r="E25" s="22"/>
      <x:c r="F25" s="22"/>
      <x:c r="G25" s="22"/>
      <x:c r="H25" s="22"/>
      <x:c r="I25" s="22"/>
      <x:c r="J25" s="22"/>
      <x:c r="K25" s="22"/>
      <x:c r="L25" s="22"/>
    </x:row>
    <x:row r="26">
      <x:c r="A26" s="22"/>
      <x:c r="B26" s="22"/>
      <x:c r="C26" s="22"/>
      <x:c r="D26" s="22"/>
      <x:c r="E26" s="22"/>
      <x:c r="F26" s="22"/>
      <x:c r="G26" s="22"/>
      <x:c r="H26" s="22"/>
      <x:c r="I26" s="22"/>
      <x:c r="J26" s="22"/>
      <x:c r="K26" s="22"/>
      <x:c r="L26" s="22"/>
    </x:row>
    <x:row r="27">
      <x:c r="A27" s="22"/>
      <x:c r="B27" s="22"/>
      <x:c r="C27" s="22"/>
      <x:c r="D27" s="22"/>
      <x:c r="E27" s="22"/>
      <x:c r="F27" s="22"/>
      <x:c r="G27" s="22"/>
      <x:c r="H27" s="22"/>
      <x:c r="I27" s="22"/>
      <x:c r="J27" s="22"/>
      <x:c r="K27" s="22"/>
      <x:c r="L27" s="22"/>
    </x:row>
    <x:row r="28">
      <x:c r="A28" s="22"/>
      <x:c r="B28" s="22"/>
      <x:c r="C28" s="22"/>
      <x:c r="D28" s="22"/>
      <x:c r="E28" s="22"/>
      <x:c r="F28" s="22"/>
      <x:c r="G28" s="22"/>
      <x:c r="H28" s="22"/>
      <x:c r="I28" s="22"/>
      <x:c r="J28" s="22"/>
      <x:c r="K28" s="22"/>
      <x:c r="L28" s="22"/>
    </x:row>
    <x:row r="29">
      <x:c r="A29" s="22"/>
      <x:c r="B29" s="22"/>
      <x:c r="C29" s="22"/>
      <x:c r="D29" s="22"/>
      <x:c r="E29" s="22"/>
      <x:c r="F29" s="22"/>
      <x:c r="G29" s="22"/>
      <x:c r="H29" s="22"/>
      <x:c r="I29" s="22"/>
      <x:c r="J29" s="22"/>
      <x:c r="K29" s="22"/>
      <x:c r="L29" s="22"/>
    </x:row>
    <x:row r="30">
      <x:c r="A30" s="22"/>
      <x:c r="B30" s="22"/>
      <x:c r="C30" s="22"/>
      <x:c r="D30" s="22"/>
      <x:c r="E30" s="22"/>
      <x:c r="F30" s="22"/>
      <x:c r="G30" s="22"/>
      <x:c r="H30" s="22"/>
      <x:c r="I30" s="22"/>
      <x:c r="J30" s="22"/>
      <x:c r="K30" s="22"/>
      <x:c r="L30" s="22"/>
    </x:row>
    <x:row r="31">
      <x:c r="A31" s="22"/>
      <x:c r="B31" s="22"/>
      <x:c r="C31" s="22"/>
      <x:c r="D31" s="22"/>
      <x:c r="E31" s="22"/>
      <x:c r="F31" s="22"/>
      <x:c r="G31" s="22"/>
      <x:c r="H31" s="22"/>
      <x:c r="I31" s="22"/>
      <x:c r="J31" s="22"/>
      <x:c r="K31" s="22"/>
      <x:c r="L31" s="22"/>
    </x:row>
    <x:row r="32">
      <x:c r="A32" s="22"/>
      <x:c r="B32" s="22"/>
      <x:c r="C32" s="22"/>
      <x:c r="D32" s="22"/>
      <x:c r="E32" s="22"/>
      <x:c r="F32" s="22"/>
      <x:c r="G32" s="22"/>
      <x:c r="H32" s="22"/>
      <x:c r="I32" s="22"/>
      <x:c r="J32" s="22"/>
      <x:c r="K32" s="22"/>
      <x:c r="L32" s="22"/>
    </x:row>
    <x:row r="33">
      <x:c r="A33" s="22"/>
      <x:c r="B33" s="22"/>
      <x:c r="C33" s="22"/>
      <x:c r="D33" s="22"/>
      <x:c r="E33" s="22"/>
      <x:c r="F33" s="22"/>
      <x:c r="G33" s="22"/>
      <x:c r="H33" s="22"/>
      <x:c r="I33" s="22"/>
      <x:c r="J33" s="22"/>
      <x:c r="K33" s="22"/>
      <x:c r="L33" s="22"/>
    </x:row>
    <x:row r="34">
      <x:c r="A34" s="22"/>
      <x:c r="B34" s="22"/>
      <x:c r="C34" s="22"/>
      <x:c r="D34" s="22"/>
      <x:c r="E34" s="22"/>
      <x:c r="F34" s="22"/>
      <x:c r="G34" s="22"/>
      <x:c r="H34" s="22"/>
      <x:c r="I34" s="22"/>
      <x:c r="J34" s="22"/>
      <x:c r="K34" s="22"/>
      <x:c r="L34" s="22"/>
    </x:row>
    <x:row r="35">
      <x:c r="A35" s="22"/>
      <x:c r="B35" s="22"/>
      <x:c r="C35" s="22"/>
      <x:c r="D35" s="22"/>
      <x:c r="E35" s="22"/>
      <x:c r="F35" s="22"/>
      <x:c r="G35" s="22"/>
      <x:c r="H35" s="22"/>
      <x:c r="I35" s="22"/>
      <x:c r="J35" s="22"/>
      <x:c r="K35" s="22"/>
      <x:c r="L35" s="22"/>
    </x:row>
    <x:row r="36">
      <x:c r="A36" s="22"/>
      <x:c r="B36" s="22"/>
      <x:c r="C36" s="22"/>
      <x:c r="D36" s="22"/>
      <x:c r="E36" s="22"/>
      <x:c r="F36" s="22"/>
      <x:c r="G36" s="22"/>
      <x:c r="H36" s="22"/>
      <x:c r="I36" s="22"/>
      <x:c r="J36" s="22"/>
      <x:c r="K36" s="22"/>
      <x:c r="L36" s="22"/>
    </x:row>
    <x:row r="37">
      <x:c r="A37" s="22"/>
      <x:c r="B37" s="22"/>
      <x:c r="C37" s="22"/>
      <x:c r="D37" s="22"/>
      <x:c r="E37" s="22"/>
      <x:c r="F37" s="22"/>
      <x:c r="G37" s="22"/>
      <x:c r="H37" s="22"/>
      <x:c r="I37" s="22"/>
      <x:c r="J37" s="22"/>
      <x:c r="K37" s="22"/>
      <x:c r="L37" s="22"/>
    </x:row>
    <x:row r="38">
      <x:c r="A38" s="22"/>
      <x:c r="B38" s="22"/>
      <x:c r="C38" s="22"/>
      <x:c r="D38" s="22"/>
      <x:c r="E38" s="22"/>
      <x:c r="F38" s="22"/>
      <x:c r="G38" s="22"/>
      <x:c r="H38" s="22"/>
      <x:c r="I38" s="22"/>
      <x:c r="J38" s="22"/>
      <x:c r="K38" s="22"/>
      <x:c r="L38" s="22"/>
    </x:row>
    <x:row r="39">
      <x:c r="A39" s="22"/>
      <x:c r="B39" s="22"/>
      <x:c r="C39" s="22"/>
      <x:c r="D39" s="22"/>
      <x:c r="E39" s="22"/>
      <x:c r="F39" s="22"/>
      <x:c r="G39" s="22"/>
      <x:c r="H39" s="22"/>
      <x:c r="I39" s="22"/>
      <x:c r="J39" s="22"/>
      <x:c r="K39" s="22"/>
      <x:c r="L39" s="22"/>
    </x:row>
    <x:row r="40">
      <x:c r="A40" s="22"/>
      <x:c r="B40" s="22"/>
      <x:c r="C40" s="22"/>
      <x:c r="D40" s="22"/>
      <x:c r="E40" s="22"/>
      <x:c r="F40" s="22"/>
      <x:c r="G40" s="22"/>
      <x:c r="H40" s="22"/>
      <x:c r="I40" s="22"/>
      <x:c r="J40" s="22"/>
      <x:c r="K40" s="22"/>
      <x:c r="L40" s="22"/>
    </x:row>
  </x:sheetData>
  <x:mergeCells>
    <x:mergeCell ref="A1:H1"/>
  </x:mergeCells>
  <x:pageMargins left="0.7" right="0.7" top="0.75" bottom="0.75" header="0.3" footer="0.3"/>
</x:worksheet>
</file>