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tables/table5.xml" ContentType="application/vnd.openxmlformats-officedocument.spreadsheetml.table+xml"/>
  <Override PartName="/xl/worksheets/sheet8.xml" ContentType="application/vnd.openxmlformats-officedocument.spreadsheetml.worksheet+xml"/>
  <Override PartName="/xl/tables/table6.xml" ContentType="application/vnd.openxmlformats-officedocument.spreadsheetml.table+xml"/>
  <Override PartName="/xl/worksheets/sheet9.xml" ContentType="application/vnd.openxmlformats-officedocument.spreadsheetml.worksheet+xml"/>
  <Override PartName="/xl/tables/table7.xml" ContentType="application/vnd.openxmlformats-officedocument.spreadsheetml.table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e02c7d902e434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eau de bord" sheetId="1" r:id="R5cdd207bbb0e4120"/>
    <x:sheet xmlns:r="http://schemas.openxmlformats.org/officeDocument/2006/relationships" name="Registre traitements" sheetId="2" r:id="R1241985941eb41e3"/>
    <x:sheet xmlns:r="http://schemas.openxmlformats.org/officeDocument/2006/relationships" name="Assistant RGPD" sheetId="3" r:id="R533735fc028a4911"/>
    <x:sheet xmlns:r="http://schemas.openxmlformats.org/officeDocument/2006/relationships" name="Matrice risques" sheetId="4" r:id="R8edbed36a4124c99"/>
    <x:sheet xmlns:r="http://schemas.openxmlformats.org/officeDocument/2006/relationships" name="Sous-traitants" sheetId="5" r:id="R8f34e4d289fe430a"/>
    <x:sheet xmlns:r="http://schemas.openxmlformats.org/officeDocument/2006/relationships" name="Violations données" sheetId="6" r:id="Rc7baf719dd014944"/>
    <x:sheet xmlns:r="http://schemas.openxmlformats.org/officeDocument/2006/relationships" name="Demandes RGPD" sheetId="7" r:id="R666f4ab8f77c46e4"/>
    <x:sheet xmlns:r="http://schemas.openxmlformats.org/officeDocument/2006/relationships" name="Planning revues" sheetId="8" r:id="Rc958c5c2ac6f4f5d"/>
    <x:sheet xmlns:r="http://schemas.openxmlformats.org/officeDocument/2006/relationships" name="Preuves documentaires" sheetId="9" r:id="R3f861d3be9ba4308"/>
    <x:sheet xmlns:r="http://schemas.openxmlformats.org/officeDocument/2006/relationships" name="Listes" sheetId="10" r:id="R15fcbf0f2a284740"/>
    <x:sheet xmlns:r="http://schemas.openxmlformats.org/officeDocument/2006/relationships" name="Mode d'emploi" sheetId="11" r:id="Rd6b948d59c4e487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dd/mm/yyyy"/>
    <x:numFmt numFmtId="201" formatCode="0"/>
  </x:numFmts>
  <x:fonts count="6">
    <x:font>
      <x:sz val="11"/>
      <x:name val="Carlito"/>
    </x:font>
    <x:font>
      <x:b/>
      <x:sz val="11"/>
      <x:color rgb="FF000000"/>
      <x:name val="Carlito"/>
    </x:font>
    <x:font>
      <x:b/>
      <x:sz val="18"/>
      <x:color rgb="FFFFFFFF"/>
      <x:name val="Carlito"/>
    </x:font>
    <x:font>
      <x:b/>
      <x:sz val="11"/>
      <x:color rgb="FFFFFFFF"/>
      <x:name val="Carlito"/>
    </x:font>
    <x:font>
      <x:sz val="11"/>
      <x:color rgb="FF111827"/>
      <x:name val="Carlito"/>
    </x:font>
    <x:font>
      <x:b/>
      <x:sz val="11"/>
      <x:color rgb="FF111827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BDD7EE"/>
      </x:patternFill>
    </x:fill>
    <x:fill>
      <x:patternFill patternType="solid">
        <x:fgColor rgb="FF0F4C81"/>
      </x:patternFill>
    </x:fill>
    <x:fill>
      <x:patternFill patternType="solid">
        <x:fgColor rgb="FF1B998B"/>
      </x:patternFill>
    </x:fill>
    <x:fill>
      <x:patternFill patternType="solid">
        <x:fgColor rgb="FFD9EAF7"/>
      </x:patternFill>
    </x:fill>
    <x:fill>
      <x:patternFill patternType="solid">
        <x:fgColor rgb="FFF8FBFD"/>
      </x:patternFill>
    </x:fill>
    <x:fill>
      <x:patternFill patternType="solid">
        <x:fgColor rgb="FFFFFFFF"/>
      </x:patternFill>
    </x:fill>
    <x:fill>
      <x:patternFill patternType="solid">
        <x:fgColor rgb="FFEEF8FC"/>
      </x:patternFill>
    </x:fill>
  </x:fills>
  <x:borders count="20">
    <x:border/>
    <x:border/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</x:borders>
  <x:cellStyleXfs count="1">
    <x:xf numFmtId="0" fontId="0" fillId="0" borderId="0"/>
  </x:cellStyleXfs>
  <x:cellXfs count="15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1" fillId="2" borderId="2" xfId="0" applyNumberFormat="1" applyFont="1" applyFill="1" applyBorder="1" applyAlignment="1">
      <x:alignment horizontal="center" vertical="center" wrapText="1"/>
    </x:xf>
    <x:xf numFmtId="0" fontId="1" fillId="2" borderId="3" xfId="0" applyNumberFormat="1" applyFont="1" applyFill="1" applyBorder="1" applyAlignment="1">
      <x:alignment horizontal="center" vertical="center" wrapText="1"/>
    </x:xf>
    <x:xf numFmtId="0" fontId="1" fillId="2" borderId="4" xfId="0" applyNumberFormat="1" applyFont="1" applyFill="1" applyBorder="1" applyAlignment="1">
      <x:alignment horizontal="center" vertical="center" wrapText="1"/>
    </x:xf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10" xfId="0" applyNumberFormat="1" applyFont="1" applyFill="1" applyBorder="1"/>
    <x:xf numFmtId="0" fontId="1" fillId="2" borderId="11" xfId="0" applyNumberFormat="1" applyFont="1" applyFill="1" applyBorder="1" applyAlignment="1">
      <x:alignment horizontal="center" vertical="center" wrapText="1"/>
    </x:xf>
    <x:xf numFmtId="0" fontId="1" fillId="2" borderId="12" xfId="0" applyNumberFormat="1" applyFont="1" applyFill="1" applyBorder="1" applyAlignment="1">
      <x:alignment horizontal="center" vertical="center" wrapText="1"/>
    </x:xf>
    <x:xf numFmtId="0" fontId="1" fillId="2" borderId="13" xfId="0" applyNumberFormat="1" applyFont="1" applyFill="1" applyBorder="1" applyAlignment="1">
      <x:alignment horizontal="center" vertical="center" wrapText="1"/>
    </x:xf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0" fillId="0" borderId="17" xfId="0" applyNumberFormat="1" applyFont="1" applyFill="1" applyBorder="1"/>
    <x:xf numFmtId="0" fontId="0" fillId="0" borderId="18" xfId="0" applyNumberFormat="1" applyFont="1" applyFill="1" applyBorder="1"/>
    <x:xf numFmtId="0" fontId="0" fillId="0" borderId="19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vertical="center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vertical="center"/>
    </x:xf>
    <x:xf numFmtId="200" fontId="1" fillId="5" borderId="0" xfId="0" applyNumberFormat="1" applyFont="1" applyFill="1" applyBorder="1" applyAlignment="1">
      <x:alignment vertical="center"/>
    </x:xf>
    <x:xf numFmtId="200" fontId="1" fillId="5" borderId="1" xfId="0" applyNumberFormat="1" applyFont="1" applyFill="1" applyBorder="1" applyAlignment="1">
      <x:alignment vertical="center"/>
    </x:xf>
    <x:xf numFmtId="0" fontId="4" fillId="0" borderId="0" xfId="0" applyNumberFormat="1" applyFont="1" applyFill="1" applyBorder="1"/>
    <x:xf numFmtId="0" fontId="4" fillId="0" borderId="0" xfId="0" applyNumberFormat="1" applyFont="1" applyFill="1" applyBorder="1" applyAlignment="1">
      <x:alignment wrapText="1"/>
    </x:xf>
    <x:xf numFmtId="0" fontId="4" fillId="0" borderId="0" xfId="0" applyNumberFormat="1" applyFont="1" applyFill="1" applyBorder="1" applyAlignment="1">
      <x:alignment vertical="top" wrapText="1"/>
    </x:xf>
    <x:xf numFmtId="0" fontId="4" fillId="0" borderId="1" xfId="0" applyNumberFormat="1" applyFont="1" applyFill="1" applyBorder="1"/>
    <x:xf numFmtId="0" fontId="4" fillId="0" borderId="1" xfId="0" applyNumberFormat="1" applyFont="1" applyFill="1" applyBorder="1" applyAlignment="1">
      <x:alignment wrapText="1"/>
    </x:xf>
    <x:xf numFmtId="0" fontId="4" fillId="0" borderId="1" xfId="0" applyNumberFormat="1" applyFont="1" applyFill="1" applyBorder="1" applyAlignment="1">
      <x:alignment vertical="top" wrapText="1"/>
    </x:xf>
    <x:xf numFmtId="0" fontId="4" fillId="0" borderId="2" xfId="0" applyNumberFormat="1" applyFont="1" applyFill="1" applyBorder="1" applyAlignment="1">
      <x:alignment vertical="top" wrapText="1"/>
    </x:xf>
    <x:xf numFmtId="0" fontId="4" fillId="0" borderId="3" xfId="0" applyNumberFormat="1" applyFont="1" applyFill="1" applyBorder="1" applyAlignment="1">
      <x:alignment vertical="top" wrapText="1"/>
    </x:xf>
    <x:xf numFmtId="0" fontId="4" fillId="0" borderId="4" xfId="0" applyNumberFormat="1" applyFont="1" applyFill="1" applyBorder="1" applyAlignment="1">
      <x:alignment vertical="top" wrapText="1"/>
    </x:xf>
    <x:xf numFmtId="0" fontId="4" fillId="0" borderId="5" xfId="0" applyNumberFormat="1" applyFont="1" applyFill="1" applyBorder="1" applyAlignment="1">
      <x:alignment vertical="top" wrapText="1"/>
    </x:xf>
    <x:xf numFmtId="0" fontId="4" fillId="0" borderId="6" xfId="0" applyNumberFormat="1" applyFont="1" applyFill="1" applyBorder="1" applyAlignment="1">
      <x:alignment vertical="top" wrapText="1"/>
    </x:xf>
    <x:xf numFmtId="0" fontId="4" fillId="0" borderId="7" xfId="0" applyNumberFormat="1" applyFont="1" applyFill="1" applyBorder="1" applyAlignment="1">
      <x:alignment vertical="top" wrapText="1"/>
    </x:xf>
    <x:xf numFmtId="0" fontId="4" fillId="0" borderId="8" xfId="0" applyNumberFormat="1" applyFont="1" applyFill="1" applyBorder="1" applyAlignment="1">
      <x:alignment vertical="top" wrapText="1"/>
    </x:xf>
    <x:xf numFmtId="0" fontId="4" fillId="0" borderId="9" xfId="0" applyNumberFormat="1" applyFont="1" applyFill="1" applyBorder="1" applyAlignment="1">
      <x:alignment vertical="top" wrapText="1"/>
    </x:xf>
    <x:xf numFmtId="0" fontId="4" fillId="0" borderId="10" xfId="0" applyNumberFormat="1" applyFont="1" applyFill="1" applyBorder="1" applyAlignment="1">
      <x:alignment vertical="top" wrapText="1"/>
    </x:xf>
    <x:xf numFmtId="0" fontId="4" fillId="0" borderId="11" xfId="0" applyNumberFormat="1" applyFont="1" applyFill="1" applyBorder="1" applyAlignment="1">
      <x:alignment vertical="top" wrapText="1"/>
    </x:xf>
    <x:xf numFmtId="0" fontId="4" fillId="0" borderId="12" xfId="0" applyNumberFormat="1" applyFont="1" applyFill="1" applyBorder="1" applyAlignment="1">
      <x:alignment vertical="top" wrapText="1"/>
    </x:xf>
    <x:xf numFmtId="0" fontId="4" fillId="0" borderId="13" xfId="0" applyNumberFormat="1" applyFont="1" applyFill="1" applyBorder="1" applyAlignment="1">
      <x:alignment vertical="top" wrapText="1"/>
    </x:xf>
    <x:xf numFmtId="0" fontId="4" fillId="0" borderId="14" xfId="0" applyNumberFormat="1" applyFont="1" applyFill="1" applyBorder="1" applyAlignment="1">
      <x:alignment vertical="top" wrapText="1"/>
    </x:xf>
    <x:xf numFmtId="0" fontId="4" fillId="0" borderId="15" xfId="0" applyNumberFormat="1" applyFont="1" applyFill="1" applyBorder="1" applyAlignment="1">
      <x:alignment vertical="top" wrapText="1"/>
    </x:xf>
    <x:xf numFmtId="0" fontId="4" fillId="0" borderId="16" xfId="0" applyNumberFormat="1" applyFont="1" applyFill="1" applyBorder="1" applyAlignment="1">
      <x:alignment vertical="top" wrapText="1"/>
    </x:xf>
    <x:xf numFmtId="0" fontId="4" fillId="0" borderId="17" xfId="0" applyNumberFormat="1" applyFont="1" applyFill="1" applyBorder="1" applyAlignment="1">
      <x:alignment vertical="top" wrapText="1"/>
    </x:xf>
    <x:xf numFmtId="0" fontId="4" fillId="0" borderId="18" xfId="0" applyNumberFormat="1" applyFont="1" applyFill="1" applyBorder="1" applyAlignment="1">
      <x:alignment vertical="top" wrapText="1"/>
    </x:xf>
    <x:xf numFmtId="0" fontId="4" fillId="0" borderId="19" xfId="0" applyNumberFormat="1" applyFont="1" applyFill="1" applyBorder="1" applyAlignment="1">
      <x:alignment vertical="top" wrapText="1"/>
    </x:xf>
    <x:xf numFmtId="200" fontId="4" fillId="0" borderId="3" xfId="0" applyNumberFormat="1" applyFont="1" applyFill="1" applyBorder="1" applyAlignment="1">
      <x:alignment vertical="top" wrapText="1"/>
    </x:xf>
    <x:xf numFmtId="200" fontId="4" fillId="0" borderId="6" xfId="0" applyNumberFormat="1" applyFont="1" applyFill="1" applyBorder="1" applyAlignment="1">
      <x:alignment vertical="top" wrapText="1"/>
    </x:xf>
    <x:xf numFmtId="200" fontId="4" fillId="0" borderId="9" xfId="0" applyNumberFormat="1" applyFont="1" applyFill="1" applyBorder="1" applyAlignment="1">
      <x:alignment vertical="top" wrapText="1"/>
    </x:xf>
    <x:xf numFmtId="200" fontId="4" fillId="0" borderId="12" xfId="0" applyNumberFormat="1" applyFont="1" applyFill="1" applyBorder="1" applyAlignment="1">
      <x:alignment vertical="top" wrapText="1"/>
    </x:xf>
    <x:xf numFmtId="200" fontId="4" fillId="0" borderId="15" xfId="0" applyNumberFormat="1" applyFont="1" applyFill="1" applyBorder="1" applyAlignment="1">
      <x:alignment vertical="top" wrapText="1"/>
    </x:xf>
    <x:xf numFmtId="200" fontId="4" fillId="0" borderId="18" xfId="0" applyNumberFormat="1" applyFont="1" applyFill="1" applyBorder="1" applyAlignment="1">
      <x:alignment vertical="top" wrapText="1"/>
    </x:xf>
    <x:xf numFmtId="201" fontId="4" fillId="0" borderId="3" xfId="0" applyNumberFormat="1" applyFont="1" applyFill="1" applyBorder="1" applyAlignment="1">
      <x:alignment vertical="top" wrapText="1"/>
    </x:xf>
    <x:xf numFmtId="201" fontId="4" fillId="0" borderId="6" xfId="0" applyNumberFormat="1" applyFont="1" applyFill="1" applyBorder="1" applyAlignment="1">
      <x:alignment vertical="top" wrapText="1"/>
    </x:xf>
    <x:xf numFmtId="201" fontId="4" fillId="0" borderId="9" xfId="0" applyNumberFormat="1" applyFont="1" applyFill="1" applyBorder="1" applyAlignment="1">
      <x:alignment vertical="top" wrapText="1"/>
    </x:xf>
    <x:xf numFmtId="201" fontId="4" fillId="0" borderId="12" xfId="0" applyNumberFormat="1" applyFont="1" applyFill="1" applyBorder="1" applyAlignment="1">
      <x:alignment vertical="top" wrapText="1"/>
    </x:xf>
    <x:xf numFmtId="201" fontId="4" fillId="0" borderId="15" xfId="0" applyNumberFormat="1" applyFont="1" applyFill="1" applyBorder="1" applyAlignment="1">
      <x:alignment vertical="top" wrapText="1"/>
    </x:xf>
    <x:xf numFmtId="201" fontId="4" fillId="0" borderId="18" xfId="0" applyNumberFormat="1" applyFont="1" applyFill="1" applyBorder="1" applyAlignment="1">
      <x:alignment vertical="top" wrapText="1"/>
    </x:xf>
    <x:xf numFmtId="201" fontId="4" fillId="0" borderId="4" xfId="0" applyNumberFormat="1" applyFont="1" applyFill="1" applyBorder="1" applyAlignment="1">
      <x:alignment vertical="top" wrapText="1"/>
    </x:xf>
    <x:xf numFmtId="201" fontId="4" fillId="0" borderId="7" xfId="0" applyNumberFormat="1" applyFont="1" applyFill="1" applyBorder="1" applyAlignment="1">
      <x:alignment vertical="top" wrapText="1"/>
    </x:xf>
    <x:xf numFmtId="201" fontId="4" fillId="0" borderId="10" xfId="0" applyNumberFormat="1" applyFont="1" applyFill="1" applyBorder="1" applyAlignment="1">
      <x:alignment vertical="top" wrapText="1"/>
    </x:xf>
    <x:xf numFmtId="201" fontId="4" fillId="0" borderId="13" xfId="0" applyNumberFormat="1" applyFont="1" applyFill="1" applyBorder="1" applyAlignment="1">
      <x:alignment vertical="top" wrapText="1"/>
    </x:xf>
    <x:xf numFmtId="201" fontId="4" fillId="0" borderId="16" xfId="0" applyNumberFormat="1" applyFont="1" applyFill="1" applyBorder="1" applyAlignment="1">
      <x:alignment vertical="top" wrapText="1"/>
    </x:xf>
    <x:xf numFmtId="201" fontId="4" fillId="0" borderId="19" xfId="0" applyNumberFormat="1" applyFont="1" applyFill="1" applyBorder="1" applyAlignment="1">
      <x:alignment vertical="top" wrapText="1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wrapText="1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0" fillId="7" borderId="0" xfId="0" applyNumberFormat="1" applyFont="1" applyFill="1" applyBorder="1" applyAlignment="1">
      <x:alignment wrapText="1"/>
    </x:xf>
    <x:xf numFmtId="0" fontId="0" fillId="7" borderId="0" xfId="0" applyNumberFormat="1" applyFont="1" applyFill="1" applyBorder="1" applyAlignment="1">
      <x:alignment vertical="top" wrapText="1"/>
    </x:xf>
    <x:xf numFmtId="0" fontId="0" fillId="7" borderId="1" xfId="0" applyNumberFormat="1" applyFont="1" applyFill="1" applyBorder="1"/>
    <x:xf numFmtId="0" fontId="0" fillId="7" borderId="1" xfId="0" applyNumberFormat="1" applyFont="1" applyFill="1" applyBorder="1" applyAlignment="1">
      <x:alignment wrapText="1"/>
    </x:xf>
    <x:xf numFmtId="0" fontId="0" fillId="7" borderId="1" xfId="0" applyNumberFormat="1" applyFont="1" applyFill="1" applyBorder="1" applyAlignment="1">
      <x:alignment vertical="top" wrapText="1"/>
    </x:xf>
    <x:xf numFmtId="0" fontId="0" fillId="0" borderId="3" xfId="0" applyNumberFormat="1" applyFont="1" applyFill="1" applyBorder="1"/>
    <x:xf numFmtId="0" fontId="5" fillId="6" borderId="5" xfId="0" applyNumberFormat="1" applyFont="1" applyFill="1" applyBorder="1" applyAlignment="1">
      <x:alignment wrapText="1"/>
    </x:xf>
    <x:xf numFmtId="0" fontId="0" fillId="7" borderId="6" xfId="0" applyNumberFormat="1" applyFont="1" applyFill="1" applyBorder="1" applyAlignment="1">
      <x:alignment vertical="top" wrapText="1"/>
    </x:xf>
    <x:xf numFmtId="0" fontId="0" fillId="7" borderId="7" xfId="0" applyNumberFormat="1" applyFont="1" applyFill="1" applyBorder="1" applyAlignment="1">
      <x:alignment vertical="top" wrapText="1"/>
    </x:xf>
    <x:xf numFmtId="0" fontId="5" fillId="6" borderId="8" xfId="0" applyNumberFormat="1" applyFont="1" applyFill="1" applyBorder="1" applyAlignment="1">
      <x:alignment wrapText="1"/>
    </x:xf>
    <x:xf numFmtId="0" fontId="0" fillId="7" borderId="9" xfId="0" applyNumberFormat="1" applyFont="1" applyFill="1" applyBorder="1" applyAlignment="1">
      <x:alignment vertical="top" wrapText="1"/>
    </x:xf>
    <x:xf numFmtId="0" fontId="0" fillId="7" borderId="10" xfId="0" applyNumberFormat="1" applyFont="1" applyFill="1" applyBorder="1" applyAlignment="1">
      <x:alignment vertical="top" wrapText="1"/>
    </x:xf>
    <x:xf numFmtId="0" fontId="0" fillId="0" borderId="12" xfId="0" applyNumberFormat="1" applyFont="1" applyFill="1" applyBorder="1"/>
    <x:xf numFmtId="0" fontId="5" fillId="6" borderId="14" xfId="0" applyNumberFormat="1" applyFont="1" applyFill="1" applyBorder="1" applyAlignment="1">
      <x:alignment wrapText="1"/>
    </x:xf>
    <x:xf numFmtId="0" fontId="0" fillId="7" borderId="15" xfId="0" applyNumberFormat="1" applyFont="1" applyFill="1" applyBorder="1" applyAlignment="1">
      <x:alignment vertical="top" wrapText="1"/>
    </x:xf>
    <x:xf numFmtId="0" fontId="0" fillId="7" borderId="16" xfId="0" applyNumberFormat="1" applyFont="1" applyFill="1" applyBorder="1" applyAlignment="1">
      <x:alignment vertical="top" wrapText="1"/>
    </x:xf>
    <x:xf numFmtId="0" fontId="5" fillId="6" borderId="17" xfId="0" applyNumberFormat="1" applyFont="1" applyFill="1" applyBorder="1" applyAlignment="1">
      <x:alignment wrapText="1"/>
    </x:xf>
    <x:xf numFmtId="0" fontId="0" fillId="7" borderId="18" xfId="0" applyNumberFormat="1" applyFont="1" applyFill="1" applyBorder="1" applyAlignment="1">
      <x:alignment vertical="top" wrapText="1"/>
    </x:xf>
    <x:xf numFmtId="0" fontId="0" fillId="7" borderId="19" xfId="0" applyNumberFormat="1" applyFont="1" applyFill="1" applyBorder="1" applyAlignment="1">
      <x:alignment vertical="top" wrapText="1"/>
    </x:xf>
    <x:xf numFmtId="200" fontId="4" fillId="0" borderId="0" xfId="0" applyNumberFormat="1" applyFont="1" applyFill="1" applyBorder="1" applyAlignment="1">
      <x:alignment vertical="top" wrapText="1"/>
    </x:xf>
    <x:xf numFmtId="200" fontId="4" fillId="0" borderId="1" xfId="0" applyNumberFormat="1" applyFont="1" applyFill="1" applyBorder="1" applyAlignment="1">
      <x:alignment vertical="top" wrapText="1"/>
    </x:xf>
    <x:xf numFmtId="200" fontId="4" fillId="0" borderId="7" xfId="0" applyNumberFormat="1" applyFont="1" applyFill="1" applyBorder="1" applyAlignment="1">
      <x:alignment vertical="top" wrapText="1"/>
    </x:xf>
    <x:xf numFmtId="200" fontId="4" fillId="0" borderId="10" xfId="0" applyNumberFormat="1" applyFont="1" applyFill="1" applyBorder="1" applyAlignment="1">
      <x:alignment vertical="top" wrapText="1"/>
    </x:xf>
    <x:xf numFmtId="200" fontId="4" fillId="0" borderId="16" xfId="0" applyNumberFormat="1" applyFont="1" applyFill="1" applyBorder="1" applyAlignment="1">
      <x:alignment vertical="top" wrapText="1"/>
    </x:xf>
    <x:xf numFmtId="200" fontId="4" fillId="0" borderId="19" xfId="0" applyNumberFormat="1" applyFont="1" applyFill="1" applyBorder="1" applyAlignment="1">
      <x:alignment vertical="top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0" fontId="4" fillId="0" borderId="0" xfId="0" applyNumberFormat="1" applyFont="1" applyFill="1" applyBorder="1"/>
    <x:xf numFmtId="200" fontId="4" fillId="0" borderId="0" xfId="0" applyNumberFormat="1" applyFont="1" applyFill="1" applyBorder="1" applyAlignment="1">
      <x:alignment wrapText="1"/>
    </x:xf>
    <x:xf numFmtId="200" fontId="4" fillId="0" borderId="1" xfId="0" applyNumberFormat="1" applyFont="1" applyFill="1" applyBorder="1"/>
    <x:xf numFmtId="200" fontId="4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1" fontId="4" fillId="0" borderId="0" xfId="0" applyNumberFormat="1" applyFont="1" applyFill="1" applyBorder="1"/>
    <x:xf numFmtId="201" fontId="4" fillId="0" borderId="0" xfId="0" applyNumberFormat="1" applyFont="1" applyFill="1" applyBorder="1" applyAlignment="1">
      <x:alignment wrapText="1"/>
    </x:xf>
    <x:xf numFmtId="201" fontId="4" fillId="0" borderId="0" xfId="0" applyNumberFormat="1" applyFont="1" applyFill="1" applyBorder="1" applyAlignment="1">
      <x:alignment vertical="top" wrapText="1"/>
    </x:xf>
    <x:xf numFmtId="201" fontId="4" fillId="0" borderId="1" xfId="0" applyNumberFormat="1" applyFont="1" applyFill="1" applyBorder="1"/>
    <x:xf numFmtId="201" fontId="4" fillId="0" borderId="1" xfId="0" applyNumberFormat="1" applyFont="1" applyFill="1" applyBorder="1" applyAlignment="1">
      <x:alignment wrapText="1"/>
    </x:xf>
    <x:xf numFmtId="201" fontId="4" fillId="0" borderId="1" xfId="0" applyNumberFormat="1" applyFont="1" applyFill="1" applyBorder="1" applyAlignment="1">
      <x:alignment vertical="top" wrapText="1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top" wrapText="1"/>
    </x:xf>
    <x:xf numFmtId="0" fontId="0" fillId="0" borderId="5" xfId="0" applyNumberFormat="1" applyFont="1" applyFill="1" applyBorder="1" applyAlignment="1">
      <x:alignment vertical="top" wrapText="1"/>
    </x:xf>
    <x:xf numFmtId="0" fontId="0" fillId="0" borderId="7" xfId="0" applyNumberFormat="1" applyFont="1" applyFill="1" applyBorder="1" applyAlignment="1">
      <x:alignment vertical="top" wrapText="1"/>
    </x:xf>
    <x:xf numFmtId="0" fontId="0" fillId="0" borderId="8" xfId="0" applyNumberFormat="1" applyFont="1" applyFill="1" applyBorder="1" applyAlignment="1">
      <x:alignment vertical="top" wrapText="1"/>
    </x:xf>
    <x:xf numFmtId="0" fontId="0" fillId="0" borderId="10" xfId="0" applyNumberFormat="1" applyFont="1" applyFill="1" applyBorder="1" applyAlignment="1">
      <x:alignment vertical="top" wrapText="1"/>
    </x:xf>
  </x:cellXfs>
  <x:cellStyles count="1">
    <x:cellStyle name="Normal" xfId="0"/>
  </x:cellStyles>
  <x:dxfs count="12">
    <x:dxf>
      <x:font>
        <x:b/>
        <x:color rgb="FFFFFFFF"/>
      </x:font>
      <x:fill>
        <x:patternFill patternType="solid">
          <x:bgColor rgb="FF7F1D1D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CE4D6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FFFFFF"/>
      </x:font>
      <x:fill>
        <x:patternFill patternType="solid">
          <x:bgColor rgb="FF7F1D1D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afda604c5504bac" /><Relationship Type="http://schemas.openxmlformats.org/officeDocument/2006/relationships/theme" Target="/xl/theme/theme1.xml" Id="R479b2b03a181416b" /><Relationship Type="http://schemas.openxmlformats.org/officeDocument/2006/relationships/sharedStrings" Target="/xl/sharedStrings.xml" Id="Rfbfc45a1569144eb" /><Relationship Type="http://schemas.openxmlformats.org/officeDocument/2006/relationships/worksheet" Target="/xl/worksheets/sheet1.xml" Id="R5cdd207bbb0e4120" /><Relationship Type="http://schemas.openxmlformats.org/officeDocument/2006/relationships/worksheet" Target="/xl/worksheets/sheet2.xml" Id="R1241985941eb41e3" /><Relationship Type="http://schemas.openxmlformats.org/officeDocument/2006/relationships/worksheet" Target="/xl/worksheets/sheet3.xml" Id="R533735fc028a4911" /><Relationship Type="http://schemas.openxmlformats.org/officeDocument/2006/relationships/worksheet" Target="/xl/worksheets/sheet4.xml" Id="R8edbed36a4124c99" /><Relationship Type="http://schemas.openxmlformats.org/officeDocument/2006/relationships/worksheet" Target="/xl/worksheets/sheet5.xml" Id="R8f34e4d289fe430a" /><Relationship Type="http://schemas.openxmlformats.org/officeDocument/2006/relationships/worksheet" Target="/xl/worksheets/sheet6.xml" Id="Rc7baf719dd014944" /><Relationship Type="http://schemas.openxmlformats.org/officeDocument/2006/relationships/worksheet" Target="/xl/worksheets/sheet7.xml" Id="R666f4ab8f77c46e4" /><Relationship Type="http://schemas.openxmlformats.org/officeDocument/2006/relationships/worksheet" Target="/xl/worksheets/sheet8.xml" Id="Rc958c5c2ac6f4f5d" /><Relationship Type="http://schemas.openxmlformats.org/officeDocument/2006/relationships/worksheet" Target="/xl/worksheets/sheet9.xml" Id="R3f861d3be9ba4308" /><Relationship Type="http://schemas.openxmlformats.org/officeDocument/2006/relationships/worksheet" Target="/xl/worksheets/sheet10.xml" Id="R15fcbf0f2a284740" /><Relationship Type="http://schemas.openxmlformats.org/officeDocument/2006/relationships/worksheet" Target="/xl/worksheets/sheet11.xml" Id="Rd6b948d59c4e487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d68f13fc09bd4211" /><Relationship Type="http://schemas.openxmlformats.org/officeDocument/2006/relationships/chart" Target="/xl/drawings/charts/chart2.xml" Id="R7b5236354aa84424" /><Relationship Type="http://schemas.openxmlformats.org/officeDocument/2006/relationships/chart" Target="/xl/drawings/charts/chart3.xml" Id="Rb1237aac6f724de5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Traitements par base légale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'Tableau de bord'!$A$11:$A$15</c:f>
              <c:strCache>
                <c:ptCount val="0"/>
              </c:strCache>
            </c:strRef>
          </c:cat>
          <c:val>
            <c:numRef>
              <c:f>'Tableau de bord'!$B$11:$B$15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Niveaux de risque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'Tableau de bord'!$D$11:$D$14</c:f>
              <c:strCache>
                <c:ptCount val="0"/>
              </c:strCache>
            </c:strRef>
          </c:cat>
          <c:val>
            <c:numRef>
              <c:f>'Tableau de bord'!$E$11:$E$14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Traitements par service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Traitements</c:v>
          </c:tx>
          <c:cat>
            <c:strRef>
              <c:f>'Tableau de bord'!$G$11:$G$18</c:f>
              <c:strCache>
                <c:ptCount val="0"/>
              </c:strCache>
            </c:strRef>
          </c:cat>
          <c:val>
            <c:numRef>
              <c:f>'Tableau de bord'!$H$11:$H$18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19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68f13fc09bd4211"/>
        </a:graphicData>
      </a:graphic>
    </xdr:graphicFrame>
    <xdr:clientData/>
  </xdr:twoCellAnchor>
  <xdr:twoCellAnchor>
    <xdr:from>
      <xdr:col>5</xdr:col>
      <xdr:colOff>0</xdr:colOff>
      <xdr:row>19</xdr:row>
      <xdr:rowOff>0</xdr:rowOff>
    </xdr:from>
    <xdr:to>
      <xdr:col>11</xdr:col>
      <xdr:colOff>0</xdr:colOff>
      <xdr:row>36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b5236354aa84424"/>
        </a:graphicData>
      </a:graphic>
    </xdr:graphicFrame>
    <xdr:clientData/>
  </xdr:twoCellAnchor>
  <xdr:twoCellAnchor>
    <xdr:from>
      <xdr:col>0</xdr:col>
      <xdr:colOff>0</xdr:colOff>
      <xdr:row>37</xdr:row>
      <xdr:rowOff>0</xdr:rowOff>
    </xdr:from>
    <xdr:to>
      <xdr:col>11</xdr:col>
      <xdr:colOff>0</xdr:colOff>
      <xdr:row>58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1237aac6f724de5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_Registre_Traitements" displayName="Table_Registre_Traitements" ref="A6:W106" headerRowCount="1">
  <x:tableColumns count="23">
    <x:tableColumn id="1" name="N°"/>
    <x:tableColumn id="2" name="Service"/>
    <x:tableColumn id="3" name="Traitement"/>
    <x:tableColumn id="4" name="Finalité"/>
    <x:tableColumn id="5" name="Base légale"/>
    <x:tableColumn id="6" name="Données traitées"/>
    <x:tableColumn id="7" name="Personnes concernées"/>
    <x:tableColumn id="8" name="Destinataires"/>
    <x:tableColumn id="9" name="Sous-traitants"/>
    <x:tableColumn id="10" name="Hébergement"/>
    <x:tableColumn id="11" name="Hors UE"/>
    <x:tableColumn id="12" name="Durée conservation"/>
    <x:tableColumn id="13" name="Mesures de sécurité"/>
    <x:tableColumn id="14" name="Sensibilité"/>
    <x:tableColumn id="15" name="Probabilité"/>
    <x:tableColumn id="16" name="Impact"/>
    <x:tableColumn id="17" name="Score risque"/>
    <x:tableColumn id="18" name="Niveau risque"/>
    <x:tableColumn id="19" name="Responsable"/>
    <x:tableColumn id="20" name="Dernière MAJ"/>
    <x:tableColumn id="21" name="Prochaine revue"/>
    <x:tableColumn id="22" name="Jours restants"/>
    <x:tableColumn id="23" name="Score conformité"/>
  </x:tableColumns>
  <x:tableStyleInfo name="TableStyleMedium2" showRowStripes="1"/>
</x:table>
</file>

<file path=xl/tables/table2.xml><?xml version="1.0" encoding="utf-8"?>
<x:table xmlns:x="http://schemas.openxmlformats.org/spreadsheetml/2006/main" id="2" name="Table_Matrice_RGPD" displayName="Table_Matrice_RGPD" ref="A4:I60" headerRowCount="1">
  <x:tableColumns count="9">
    <x:tableColumn id="1" name="Traitement"/>
    <x:tableColumn id="2" name="Service"/>
    <x:tableColumn id="3" name="Sensibilité"/>
    <x:tableColumn id="4" name="Probabilité 1-5"/>
    <x:tableColumn id="5" name="Impact 1-5"/>
    <x:tableColumn id="6" name="Score"/>
    <x:tableColumn id="7" name="Niveau"/>
    <x:tableColumn id="8" name="Action prioritaire"/>
    <x:tableColumn id="9" name="Échéance"/>
  </x:tableColumns>
  <x:tableStyleInfo name="TableStyleMedium2" showRowStripes="1"/>
</x:table>
</file>

<file path=xl/tables/table3.xml><?xml version="1.0" encoding="utf-8"?>
<x:table xmlns:x="http://schemas.openxmlformats.org/spreadsheetml/2006/main" id="3" name="Table_Sous_Traitants" displayName="Table_Sous_Traitants" ref="A3:K100" headerRowCount="1">
  <x:tableColumns count="11">
    <x:tableColumn id="1" name="N°"/>
    <x:tableColumn id="2" name="Sous-traitant"/>
    <x:tableColumn id="3" name="Service concerné"/>
    <x:tableColumn id="4" name="Pays"/>
    <x:tableColumn id="5" name="DPA signé"/>
    <x:tableColumn id="6" name="Hébergement"/>
    <x:tableColumn id="7" name="Certification"/>
    <x:tableColumn id="8" name="Données confiées"/>
    <x:tableColumn id="9" name="Date revue"/>
    <x:tableColumn id="10" name="Statut"/>
    <x:tableColumn id="11" name="Observation"/>
  </x:tableColumns>
  <x:tableStyleInfo name="TableStyleMedium2" showRowStripes="1"/>
</x:table>
</file>

<file path=xl/tables/table4.xml><?xml version="1.0" encoding="utf-8"?>
<x:table xmlns:x="http://schemas.openxmlformats.org/spreadsheetml/2006/main" id="4" name="Table_Violations" displayName="Table_Violations" ref="A3:K100" headerRowCount="1">
  <x:tableColumns count="11">
    <x:tableColumn id="1" name="N°"/>
    <x:tableColumn id="2" name="Date incident"/>
    <x:tableColumn id="3" name="Incident"/>
    <x:tableColumn id="4" name="Traitement concerné"/>
    <x:tableColumn id="5" name="Gravité"/>
    <x:tableColumn id="6" name="Notification CNIL"/>
    <x:tableColumn id="7" name="Personnes informées"/>
    <x:tableColumn id="8" name="Action corrective"/>
    <x:tableColumn id="9" name="Responsable"/>
    <x:tableColumn id="10" name="Échéance"/>
    <x:tableColumn id="11" name="Statut"/>
  </x:tableColumns>
  <x:tableStyleInfo name="TableStyleMedium2" showRowStripes="1"/>
</x:table>
</file>

<file path=xl/tables/table5.xml><?xml version="1.0" encoding="utf-8"?>
<x:table xmlns:x="http://schemas.openxmlformats.org/spreadsheetml/2006/main" id="5" name="Table_Demandes_RGPD" displayName="Table_Demandes_RGPD" ref="A3:J100" headerRowCount="1">
  <x:tableColumns count="10">
    <x:tableColumn id="1" name="N°"/>
    <x:tableColumn id="2" name="Date réception"/>
    <x:tableColumn id="3" name="Demandeur"/>
    <x:tableColumn id="4" name="Type demande"/>
    <x:tableColumn id="5" name="Traitement concerné"/>
    <x:tableColumn id="6" name="Échéance réponse"/>
    <x:tableColumn id="7" name="Réponse envoyée"/>
    <x:tableColumn id="8" name="Responsable"/>
    <x:tableColumn id="9" name="Statut"/>
    <x:tableColumn id="10" name="Observation"/>
  </x:tableColumns>
  <x:tableStyleInfo name="TableStyleMedium2" showRowStripes="1"/>
</x:table>
</file>

<file path=xl/tables/table6.xml><?xml version="1.0" encoding="utf-8"?>
<x:table xmlns:x="http://schemas.openxmlformats.org/spreadsheetml/2006/main" id="6" name="Table_Planning_Revues" displayName="Table_Planning_Revues" ref="A3:H103" headerRowCount="1">
  <x:tableColumns count="8">
    <x:tableColumn id="1" name="Traitement"/>
    <x:tableColumn id="2" name="Service"/>
    <x:tableColumn id="3" name="Dernière revue"/>
    <x:tableColumn id="4" name="Fréquence"/>
    <x:tableColumn id="5" name="Prochaine revue"/>
    <x:tableColumn id="6" name="Jours restants"/>
    <x:tableColumn id="7" name="État"/>
    <x:tableColumn id="8" name="Responsable"/>
  </x:tableColumns>
  <x:tableStyleInfo name="TableStyleMedium2" showRowStripes="1"/>
</x:table>
</file>

<file path=xl/tables/table7.xml><?xml version="1.0" encoding="utf-8"?>
<x:table xmlns:x="http://schemas.openxmlformats.org/spreadsheetml/2006/main" id="7" name="Table_Preuves" displayName="Table_Preuves" ref="A3:K100" headerRowCount="1">
  <x:tableColumns count="11">
    <x:tableColumn id="1" name="Traitement"/>
    <x:tableColumn id="2" name="Politique RGPD"/>
    <x:tableColumn id="3" name="Contrat sous-traitant"/>
    <x:tableColumn id="4" name="AIPD"/>
    <x:tableColumn id="5" name="Mentions information"/>
    <x:tableColumn id="6" name="Durée documentée"/>
    <x:tableColumn id="7" name="Sécurité documentée"/>
    <x:tableColumn id="8" name="Preuve consentement"/>
    <x:tableColumn id="9" name="Responsable"/>
    <x:tableColumn id="10" name="Statut dossier"/>
    <x:tableColumn id="11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e306f56486cc409b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4839688c11044c63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57e342db095d478f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ae1dc13cdd3646e7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4.xml" Id="R424d8d2d143f48f9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table" Target="/xl/tables/table5.xml" Id="R6f7ccd6060f14350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table" Target="/xl/tables/table6.xml" Id="R72818f908d2649d2" /></Relationships>
</file>

<file path=xl/worksheets/_rels/sheet9.xml.rels>&#65279;<?xml version="1.0" encoding="utf-8"?><Relationships xmlns="http://schemas.openxmlformats.org/package/2006/relationships"><Relationship Type="http://schemas.openxmlformats.org/officeDocument/2006/relationships/table" Target="/xl/tables/table7.xml" Id="R3084082f2be24e34" /></Relationships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</x:cols>
  <x:sheetData>
    <x:row r="1">
      <x:c r="A1" s="33" t="str">
        <x:v>TABLEAU DE BORD RGPD – PILOTAGE DE CONFORMITÉ</x:v>
      </x:c>
    </x:row>
    <x:row r="2">
      <x:c r="A2" s="41" t="str">
        <x:v>Vue synthétique : score, alertes, risques, traitements hors UE, échéances et activités critiques.</x:v>
      </x:c>
    </x:row>
    <x:row r="4" ht="28" customHeight="1">
      <x:c r="A4" s="145" t="str">
        <x:v>Traitements</x:v>
      </x:c>
      <x:c r="B4" s="145" t="n">
        <x:f>COUNTA('Registre traitements'!C7:C106)</x:f>
        <x:v>10</x:v>
      </x:c>
      <x:c r="C4" s="145" t="str"/>
      <x:c r="D4" s="145" t="str">
        <x:v>Score moyen</x:v>
      </x:c>
      <x:c r="E4" s="145" t="n">
        <x:f>IFERROR(AVERAGE('Registre traitements'!W7:W106),0)</x:f>
        <x:v>10</x:v>
      </x:c>
      <x:c r="F4" s="145" t="str"/>
      <x:c r="G4" s="145" t="str">
        <x:v>À revoir</x:v>
      </x:c>
      <x:c r="H4" s="145" t="n">
        <x:f>COUNTIF('Registre traitements'!R7:R106,"Élevé")+COUNTIF('Registre traitements'!R7:R106,"Critique")</x:f>
        <x:v>3</x:v>
      </x:c>
      <x:c r="I4" s="145" t="str"/>
      <x:c r="J4" s="145" t="str">
        <x:v>Hors UE</x:v>
      </x:c>
      <x:c r="K4" s="145" t="n">
        <x:f>COUNTIF('Registre traitements'!K7:K106,"Oui")</x:f>
        <x:v>4</x:v>
      </x:c>
    </x:row>
    <x:row r="5" ht="28" customHeight="1">
      <x:c r="A5" s="145" t="str">
        <x:v>Actifs</x:v>
      </x:c>
      <x:c r="B5" s="145" t="n">
        <x:f>COUNTIF('Registre traitements'!C7:C106,"&lt;&gt;")</x:f>
        <x:v>10</x:v>
      </x:c>
      <x:c r="C5" s="145" t="str"/>
      <x:c r="D5" s="145" t="str">
        <x:v>Demandes ouvertes</x:v>
      </x:c>
      <x:c r="E5" s="145" t="n">
        <x:f>COUNTIF('Demandes RGPD'!I4:I100,"À traiter")+COUNTIF('Demandes RGPD'!I4:I100,"En cours")</x:f>
        <x:v>2</x:v>
      </x:c>
      <x:c r="F5" s="145" t="str"/>
      <x:c r="G5" s="145" t="str">
        <x:v>Violations ouvertes</x:v>
      </x:c>
      <x:c r="H5" s="145" t="n">
        <x:f>COUNTIF('Violations données'!K4:K100,"En cours")+COUNTIF('Violations données'!K4:K100,"À traiter")</x:f>
        <x:v>2</x:v>
      </x:c>
      <x:c r="I5" s="145" t="str"/>
      <x:c r="J5" s="145" t="str">
        <x:v>Revues échues</x:v>
      </x:c>
      <x:c r="K5" s="145" t="n">
        <x:f>COUNTIF('Planning revues'!G4:G103,"Échue")</x:f>
        <x:v>0</x:v>
      </x:c>
    </x:row>
    <x:row r="6" ht="28" customHeight="1">
      <x:c r="A6" s="145" t="str">
        <x:v>Sous-traitants</x:v>
      </x:c>
      <x:c r="B6" s="145" t="n">
        <x:f>COUNTA('Sous-traitants'!B4:B100)</x:f>
        <x:v>4</x:v>
      </x:c>
      <x:c r="C6" s="145" t="str"/>
      <x:c r="D6" s="145" t="str">
        <x:v>Dossiers à compléter</x:v>
      </x:c>
      <x:c r="E6" s="145" t="n">
        <x:f>COUNTIF('Preuves documentaires'!J4:J100,"À compléter")+COUNTIF('Preuves documentaires'!J4:J100,"À revoir")</x:f>
        <x:v>3</x:v>
      </x:c>
      <x:c r="F6" s="145" t="str"/>
      <x:c r="G6" s="145" t="str">
        <x:v>Risques critiques</x:v>
      </x:c>
      <x:c r="H6" s="145" t="n">
        <x:f>COUNTIF('Registre traitements'!R7:R106,"Critique")</x:f>
        <x:v>1</x:v>
      </x:c>
      <x:c r="I6" s="145" t="str"/>
      <x:c r="J6" s="145" t="str">
        <x:v>Revue &lt; 30 j</x:v>
      </x:c>
      <x:c r="K6" s="145" t="n">
        <x:f>COUNTIF('Planning revues'!G4:G103,"À planifier")</x:f>
        <x:v>0</x:v>
      </x:c>
    </x:row>
    <x:row r="7" ht="28" customHeight="1">
      <x:c r="A7" s="145" t="str">
        <x:v>Statut global</x:v>
      </x:c>
      <x:c r="B7" s="145" t="str">
        <x:f>IF(E4&gt;=90,"Excellent",IF(E4&gt;=75,"Solide",IF(E4&gt;=60,"À renforcer","Prioritaire")))</x:f>
        <x:v>Prioritaire</x:v>
      </x:c>
      <x:c r="C7" s="145" t="str"/>
      <x:c r="D7" s="145" t="str"/>
      <x:c r="E7" s="145" t="str"/>
      <x:c r="F7" s="145" t="str"/>
      <x:c r="G7" s="145" t="str"/>
      <x:c r="H7" s="145" t="str"/>
      <x:c r="I7" s="145" t="str"/>
      <x:c r="J7" s="145" t="str"/>
      <x:c r="K7" s="145" t="str"/>
    </x:row>
    <x:row r="10">
      <x:c r="A10" s="12" t="str">
        <x:v>Base légale</x:v>
      </x:c>
      <x:c r="B10" s="13" t="str">
        <x:v>Nombre</x:v>
      </x:c>
      <x:c r="C10" s="13"/>
      <x:c r="D10" s="13" t="str">
        <x:v>Niveau risque</x:v>
      </x:c>
      <x:c r="E10" s="13" t="str">
        <x:v>Nombre</x:v>
      </x:c>
      <x:c r="F10" s="13"/>
      <x:c r="G10" s="13" t="str">
        <x:v>Service</x:v>
      </x:c>
      <x:c r="H10" s="14" t="str">
        <x:v>Traitements</x:v>
      </x:c>
    </x:row>
    <x:row r="11">
      <x:c r="A11" s="15" t="str">
        <x:v>Consentement</x:v>
      </x:c>
      <x:c r="B11" s="16" t="n">
        <x:f>COUNTIF('Registre traitements'!E7:E106,"Consentement")</x:f>
        <x:v>1</x:v>
      </x:c>
      <x:c r="C11" s="16"/>
      <x:c r="D11" s="16" t="str">
        <x:v>Faible</x:v>
      </x:c>
      <x:c r="E11" s="16" t="n">
        <x:f>COUNTIF('Registre traitements'!R7:R106,"Faible")</x:f>
        <x:v>1</x:v>
      </x:c>
      <x:c r="F11" s="16"/>
      <x:c r="G11" s="16" t="str">
        <x:v>RH</x:v>
      </x:c>
      <x:c r="H11" s="17" t="n">
        <x:f>COUNTIF('Registre traitements'!B7:B106,"RH")</x:f>
        <x:v>1</x:v>
      </x:c>
    </x:row>
    <x:row r="12">
      <x:c r="A12" s="15" t="str">
        <x:v>Contrat</x:v>
      </x:c>
      <x:c r="B12" s="16" t="n">
        <x:f>COUNTIF('Registre traitements'!E7:E106,"Contrat")</x:f>
        <x:v>4</x:v>
      </x:c>
      <x:c r="C12" s="16"/>
      <x:c r="D12" s="16" t="str">
        <x:v>Modéré</x:v>
      </x:c>
      <x:c r="E12" s="16" t="n">
        <x:f>COUNTIF('Registre traitements'!R7:R106,"Modéré")</x:f>
        <x:v>6</x:v>
      </x:c>
      <x:c r="F12" s="16"/>
      <x:c r="G12" s="16" t="str">
        <x:v>Comptabilité</x:v>
      </x:c>
      <x:c r="H12" s="17" t="n">
        <x:f>COUNTIF('Registre traitements'!B7:B106,"Comptabilité")</x:f>
        <x:v>1</x:v>
      </x:c>
    </x:row>
    <x:row r="13">
      <x:c r="A13" s="15" t="str">
        <x:v>Obligation légale</x:v>
      </x:c>
      <x:c r="B13" s="16" t="n">
        <x:f>COUNTIF('Registre traitements'!E7:E106,"Obligation légale")</x:f>
        <x:v>1</x:v>
      </x:c>
      <x:c r="C13" s="16"/>
      <x:c r="D13" s="16" t="str">
        <x:v>Élevé</x:v>
      </x:c>
      <x:c r="E13" s="16" t="n">
        <x:f>COUNTIF('Registre traitements'!R7:R106,"Élevé")</x:f>
        <x:v>2</x:v>
      </x:c>
      <x:c r="F13" s="16"/>
      <x:c r="G13" s="16" t="str">
        <x:v>Commercial</x:v>
      </x:c>
      <x:c r="H13" s="17" t="n">
        <x:f>COUNTIF('Registre traitements'!B7:B106,"Commercial")</x:f>
        <x:v>1</x:v>
      </x:c>
    </x:row>
    <x:row r="14">
      <x:c r="A14" s="15" t="str">
        <x:v>Intérêt légitime</x:v>
      </x:c>
      <x:c r="B14" s="16" t="n">
        <x:f>COUNTIF('Registre traitements'!E7:E106,"Intérêt légitime")</x:f>
        <x:v>4</x:v>
      </x:c>
      <x:c r="C14" s="16"/>
      <x:c r="D14" s="16" t="str">
        <x:v>Critique</x:v>
      </x:c>
      <x:c r="E14" s="16" t="n">
        <x:f>COUNTIF('Registre traitements'!R7:R106,"Critique")</x:f>
        <x:v>1</x:v>
      </x:c>
      <x:c r="F14" s="16"/>
      <x:c r="G14" s="16" t="str">
        <x:v>Marketing</x:v>
      </x:c>
      <x:c r="H14" s="17" t="n">
        <x:f>COUNTIF('Registre traitements'!B7:B106,"Marketing")</x:f>
        <x:v>1</x:v>
      </x:c>
    </x:row>
    <x:row r="15">
      <x:c r="A15" s="15" t="str">
        <x:v>Autres</x:v>
      </x:c>
      <x:c r="B15" s="16" t="n">
        <x:f>COUNTA('Registre traitements'!E7:E106)-SUM(B11:B14)</x:f>
        <x:v>0</x:v>
      </x:c>
      <x:c r="C15" s="16"/>
      <x:c r="D15" s="16"/>
      <x:c r="E15" s="16"/>
      <x:c r="F15" s="16"/>
      <x:c r="G15" s="16" t="str">
        <x:v>IT</x:v>
      </x:c>
      <x:c r="H15" s="17" t="n">
        <x:f>COUNTIF('Registre traitements'!B7:B106,"IT")</x:f>
        <x:v>2</x:v>
      </x:c>
    </x:row>
    <x:row r="16">
      <x:c r="A16" s="15"/>
      <x:c r="B16" s="16"/>
      <x:c r="C16" s="16"/>
      <x:c r="D16" s="16"/>
      <x:c r="E16" s="16"/>
      <x:c r="F16" s="16"/>
      <x:c r="G16" s="16" t="str">
        <x:v>Juridique</x:v>
      </x:c>
      <x:c r="H16" s="17" t="n">
        <x:f>COUNTIF('Registre traitements'!B7:B106,"Juridique")</x:f>
        <x:v>1</x:v>
      </x:c>
    </x:row>
    <x:row r="17">
      <x:c r="A17" s="15"/>
      <x:c r="B17" s="16"/>
      <x:c r="C17" s="16"/>
      <x:c r="D17" s="16"/>
      <x:c r="E17" s="16"/>
      <x:c r="F17" s="16"/>
      <x:c r="G17" s="16" t="str">
        <x:v>Direction</x:v>
      </x:c>
      <x:c r="H17" s="17" t="n">
        <x:f>COUNTIF('Registre traitements'!B7:B106,"Direction")</x:f>
        <x:v>1</x:v>
      </x:c>
    </x:row>
    <x:row r="18">
      <x:c r="A18" s="18"/>
      <x:c r="B18" s="19"/>
      <x:c r="C18" s="19"/>
      <x:c r="D18" s="19"/>
      <x:c r="E18" s="19"/>
      <x:c r="F18" s="19"/>
      <x:c r="G18" s="19" t="str">
        <x:v>Support client</x:v>
      </x:c>
      <x:c r="H18" s="20" t="n">
        <x:f>COUNTIF('Registre traitements'!B7:B106,"Support client")</x:f>
        <x:v>1</x:v>
      </x:c>
    </x:row>
  </x:sheetData>
  <x:mergeCells>
    <x:mergeCell ref="A1:K1"/>
    <x:mergeCell ref="A2:K2"/>
  </x:mergeCells>
  <x:pageMargins left="0.7" right="0.7" top="0.75" bottom="0.75" header="0.3" footer="0.3"/>
  <x:drawing xmlns:r="http://schemas.openxmlformats.org/officeDocument/2006/relationships" r:id="Re306f56486cc409b"/>
</x:worksheet>
</file>

<file path=xl/worksheets/sheet2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15" hidden="0" customWidth="1"/>
    <x:col min="3" max="3" width="26" hidden="0" customWidth="1"/>
    <x:col min="4" max="4" width="35" hidden="0" customWidth="1"/>
    <x:col min="5" max="5" width="18" hidden="0" customWidth="1"/>
    <x:col min="6" max="6" width="34" hidden="0" customWidth="1"/>
    <x:col min="7" max="7" width="22" hidden="0" customWidth="1"/>
    <x:col min="8" max="8" width="24" hidden="0" customWidth="1"/>
    <x:col min="9" max="9" width="22" hidden="0" customWidth="1"/>
    <x:col min="10" max="10" width="18" hidden="0" customWidth="1"/>
    <x:col min="11" max="11" width="10" hidden="0" customWidth="1"/>
    <x:col min="12" max="12" width="20" hidden="0" customWidth="1"/>
    <x:col min="13" max="13" width="32" hidden="0" customWidth="1"/>
    <x:col min="14" max="14" width="13" hidden="0" customWidth="1"/>
    <x:col min="15" max="15" width="11" hidden="0" customWidth="1"/>
    <x:col min="16" max="16" width="9" hidden="0" customWidth="1"/>
    <x:col min="17" max="17" width="11" hidden="0" customWidth="1"/>
    <x:col min="18" max="18" width="13" hidden="0" customWidth="1"/>
    <x:col min="19" max="19" width="20" hidden="0" customWidth="1"/>
    <x:col min="20" max="20" width="14" hidden="0" customWidth="1"/>
    <x:col min="21" max="21" width="14" hidden="0" customWidth="1"/>
    <x:col min="22" max="22" width="12" hidden="0" customWidth="1"/>
    <x:col min="23" max="23" width="14" hidden="0" customWidth="1"/>
  </x:cols>
  <x:sheetData>
    <x:row r="1">
      <x:c r="A1" s="33" t="str">
        <x:v>REGISTRE RGPD DES TRAITEMENTS – VERSION PREMIUM</x:v>
      </x:c>
    </x:row>
    <x:row r="2">
      <x:c r="A2" s="41" t="str">
        <x:v>Cartographie des traitements • score de conformité • revues automatiques • risques • documentation • alertes</x:v>
      </x:c>
    </x:row>
    <x:row r="4">
      <x:c r="A4" s="48" t="str">
        <x:v>Organisation</x:v>
      </x:c>
      <x:c r="B4" s="48" t="str">
        <x:v>SAS LCG Services</x:v>
      </x:c>
      <x:c r="C4" s="48" t="str"/>
      <x:c r="D4" s="48" t="str">
        <x:v>Référent RGPD / DPO</x:v>
      </x:c>
      <x:c r="E4" s="48" t="str">
        <x:v>Claire Martin</x:v>
      </x:c>
      <x:c r="F4" s="48" t="str"/>
      <x:c r="G4" s="48" t="str">
        <x:v>Secteur</x:v>
      </x:c>
      <x:c r="H4" s="48" t="str">
        <x:v>Services B2B</x:v>
      </x:c>
      <x:c r="I4" s="48" t="str"/>
      <x:c r="J4" s="48" t="str">
        <x:v>Version</x:v>
      </x:c>
      <x:c r="K4" s="48" t="str">
        <x:v>2.0</x:v>
      </x:c>
      <x:c r="L4" s="48" t="str"/>
      <x:c r="M4" s="48" t="str">
        <x:v>Dernière revue</x:v>
      </x:c>
      <x:c r="N4" s="52" t="n">
        <x:v>46203</x:v>
      </x:c>
      <x:c r="O4" s="48" t="str"/>
      <x:c r="P4" s="48" t="str">
        <x:v>Responsable</x:v>
      </x:c>
      <x:c r="Q4" s="48" t="str">
        <x:v>Direction</x:v>
      </x:c>
      <x:c r="R4" s="48" t="str"/>
      <x:c r="S4" s="48" t="str">
        <x:v>Localisation principale</x:v>
      </x:c>
      <x:c r="T4" s="48" t="str">
        <x:v>France</x:v>
      </x:c>
      <x:c r="U4" s="48" t="str"/>
      <x:c r="V4" s="48" t="str">
        <x:v>Périmètre</x:v>
      </x:c>
      <x:c r="W4" s="48" t="str">
        <x:v>PME</x:v>
      </x:c>
    </x:row>
    <x:row r="6" ht="15" hidden="0" customHeight="1">
      <x:c r="A6" s="6" t="str">
        <x:v>N°</x:v>
      </x:c>
      <x:c r="B6" s="6" t="str">
        <x:v>Service</x:v>
      </x:c>
      <x:c r="C6" s="6" t="str">
        <x:v>Traitement</x:v>
      </x:c>
      <x:c r="D6" s="6" t="str">
        <x:v>Finalité</x:v>
      </x:c>
      <x:c r="E6" s="6" t="str">
        <x:v>Base légale</x:v>
      </x:c>
      <x:c r="F6" s="6" t="str">
        <x:v>Données traitées</x:v>
      </x:c>
      <x:c r="G6" s="6" t="str">
        <x:v>Personnes concernées</x:v>
      </x:c>
      <x:c r="H6" s="6" t="str">
        <x:v>Destinataires</x:v>
      </x:c>
      <x:c r="I6" s="6" t="str">
        <x:v>Sous-traitants</x:v>
      </x:c>
      <x:c r="J6" s="6" t="str">
        <x:v>Hébergement</x:v>
      </x:c>
      <x:c r="K6" s="6" t="str">
        <x:v>Hors UE</x:v>
      </x:c>
      <x:c r="L6" s="6" t="str">
        <x:v>Durée conservation</x:v>
      </x:c>
      <x:c r="M6" s="6" t="str">
        <x:v>Mesures de sécurité</x:v>
      </x:c>
      <x:c r="N6" s="6" t="str">
        <x:v>Sensibilité</x:v>
      </x:c>
      <x:c r="O6" s="6" t="str">
        <x:v>Probabilité</x:v>
      </x:c>
      <x:c r="P6" s="6" t="str">
        <x:v>Impact</x:v>
      </x:c>
      <x:c r="Q6" s="6" t="str">
        <x:v>Score risque</x:v>
      </x:c>
      <x:c r="R6" s="6" t="str">
        <x:v>Niveau risque</x:v>
      </x:c>
      <x:c r="S6" s="6" t="str">
        <x:v>Responsable</x:v>
      </x:c>
      <x:c r="T6" s="6" t="str">
        <x:v>Dernière MAJ</x:v>
      </x:c>
      <x:c r="U6" s="6" t="str">
        <x:v>Prochaine revue</x:v>
      </x:c>
      <x:c r="V6" s="6" t="str">
        <x:v>Jours restants</x:v>
      </x:c>
      <x:c r="W6" s="6" t="str">
        <x:v>Score conformité</x:v>
      </x:c>
    </x:row>
    <x:row r="7" ht="26.399999618530273" hidden="0" customHeight="1">
      <x:c r="A7" s="60" t="n">
        <x:v>1</x:v>
      </x:c>
      <x:c r="B7" s="61" t="str">
        <x:v>RH</x:v>
      </x:c>
      <x:c r="C7" s="61" t="str">
        <x:v>Gestion du personnel</x:v>
      </x:c>
      <x:c r="D7" s="61" t="str">
        <x:v>Administration RH, contrats, absences et dossiers salariés</x:v>
      </x:c>
      <x:c r="E7" s="61" t="str">
        <x:v>Obligation légale</x:v>
      </x:c>
      <x:c r="F7" s="61" t="str">
        <x:v>Identité, coordonnées, contrat, paie, absences</x:v>
      </x:c>
      <x:c r="G7" s="61" t="str">
        <x:v>Salariés</x:v>
      </x:c>
      <x:c r="H7" s="61" t="str">
        <x:v>RH, paie, direction</x:v>
      </x:c>
      <x:c r="I7" s="61" t="str">
        <x:v>Cabinet paie</x:v>
      </x:c>
      <x:c r="J7" s="61" t="str">
        <x:v>France</x:v>
      </x:c>
      <x:c r="K7" s="61" t="str">
        <x:v>Non</x:v>
      </x:c>
      <x:c r="L7" s="61" t="str">
        <x:v>5 ans</x:v>
      </x:c>
      <x:c r="M7" s="61" t="str">
        <x:v>Accès restreint, MFA, journalisation</x:v>
      </x:c>
      <x:c r="N7" s="61" t="str">
        <x:v>Élevée</x:v>
      </x:c>
      <x:c r="O7" s="61" t="n">
        <x:v>3</x:v>
      </x:c>
      <x:c r="P7" s="61" t="n">
        <x:v>3</x:v>
      </x:c>
      <x:c r="Q7" s="61" t="n">
        <x:f>O7*P7</x:f>
        <x:v>9</x:v>
      </x:c>
      <x:c r="R7" s="61" t="str">
        <x:f>IF(Q7&gt;=12,"Critique",IF(Q7&gt;=8,"Élevé",IF(Q7&gt;=4,"Modéré",IF(Q7&gt;0,"Faible",""))))</x:f>
        <x:v>Élevé</x:v>
      </x:c>
      <x:c r="S7" s="61" t="str">
        <x:v>DRH</x:v>
      </x:c>
      <x:c r="T7" s="78" t="n">
        <x:v>46174</x:v>
      </x:c>
      <x:c r="U7" s="78" t="n">
        <x:f>IF(T7="","",EDATE(T7,12))</x:f>
        <x:v>46539</x:v>
      </x:c>
      <x:c r="V7" s="84" t="n">
        <x:f>IF(U7="","",U7-TODAY())</x:f>
        <x:v>335</x:v>
      </x:c>
      <x:c r="W7" s="90" t="n">
        <x:f>MIN(100,(IF(D7&lt;&gt;"",10,0)+IF(E7&lt;&gt;"",15,0)+IF(L7&lt;&gt;"",10,0)+IF(M7&lt;&gt;"",20,0)+IF(R7&lt;&gt;"",10,0)+IF(S7&lt;&gt;"",10,0)+IF(T7&lt;&gt;"",10,0)+IF(I7&lt;&gt;"",5,0)+IF(J7&lt;&gt;"",5,0)+IF(K7&lt;&gt;"",5,0)))</x:f>
        <x:v>100</x:v>
      </x:c>
    </x:row>
    <x:row r="8" ht="26.399999618530273" hidden="0" customHeight="1">
      <x:c r="A8" s="63" t="n">
        <x:v>2</x:v>
      </x:c>
      <x:c r="B8" s="64" t="str">
        <x:v>Comptabilité</x:v>
      </x:c>
      <x:c r="C8" s="64" t="str">
        <x:v>Facturation clients</x:v>
      </x:c>
      <x:c r="D8" s="64" t="str">
        <x:v>Émission des factures, suivi des règlements et obligations comptables</x:v>
      </x:c>
      <x:c r="E8" s="64" t="str">
        <x:v>Contrat</x:v>
      </x:c>
      <x:c r="F8" s="64" t="str">
        <x:v>Coordonnées, commandes, factures</x:v>
      </x:c>
      <x:c r="G8" s="64" t="str">
        <x:v>Clients</x:v>
      </x:c>
      <x:c r="H8" s="64" t="str">
        <x:v>Comptabilité, expert-comptable</x:v>
      </x:c>
      <x:c r="I8" s="64" t="str">
        <x:v>Logiciel comptable</x:v>
      </x:c>
      <x:c r="J8" s="64" t="str">
        <x:v>Union européenne</x:v>
      </x:c>
      <x:c r="K8" s="64" t="str">
        <x:v>Non</x:v>
      </x:c>
      <x:c r="L8" s="64" t="str">
        <x:v>10 ans</x:v>
      </x:c>
      <x:c r="M8" s="64" t="str">
        <x:v>Sauvegarde, accès restreint</x:v>
      </x:c>
      <x:c r="N8" s="64" t="str">
        <x:v>Modérée</x:v>
      </x:c>
      <x:c r="O8" s="64" t="n">
        <x:v>2</x:v>
      </x:c>
      <x:c r="P8" s="64" t="n">
        <x:v>2</x:v>
      </x:c>
      <x:c r="Q8" s="64" t="n">
        <x:f>O8*P8</x:f>
        <x:v>4</x:v>
      </x:c>
      <x:c r="R8" s="64" t="str">
        <x:f>IF(Q8&gt;=12,"Critique",IF(Q8&gt;=8,"Élevé",IF(Q8&gt;=4,"Modéré",IF(Q8&gt;0,"Faible",""))))</x:f>
        <x:v>Modéré</x:v>
      </x:c>
      <x:c r="S8" s="64" t="str">
        <x:v>DAF</x:v>
      </x:c>
      <x:c r="T8" s="79" t="n">
        <x:v>46157</x:v>
      </x:c>
      <x:c r="U8" s="79" t="n">
        <x:f>IF(T8="","",EDATE(T8,12))</x:f>
        <x:v>46522</x:v>
      </x:c>
      <x:c r="V8" s="85" t="n">
        <x:f>IF(U8="","",U8-TODAY())</x:f>
        <x:v>318</x:v>
      </x:c>
      <x:c r="W8" s="91" t="n">
        <x:f>MIN(100,(IF(D8&lt;&gt;"",10,0)+IF(E8&lt;&gt;"",15,0)+IF(L8&lt;&gt;"",10,0)+IF(M8&lt;&gt;"",20,0)+IF(R8&lt;&gt;"",10,0)+IF(S8&lt;&gt;"",10,0)+IF(T8&lt;&gt;"",10,0)+IF(I8&lt;&gt;"",5,0)+IF(J8&lt;&gt;"",5,0)+IF(K8&lt;&gt;"",5,0)))</x:f>
        <x:v>100</x:v>
      </x:c>
    </x:row>
    <x:row r="9" ht="26.399999618530273" hidden="0" customHeight="1">
      <x:c r="A9" s="63" t="n">
        <x:v>3</x:v>
      </x:c>
      <x:c r="B9" s="64" t="str">
        <x:v>Marketing</x:v>
      </x:c>
      <x:c r="C9" s="64" t="str">
        <x:v>Prospection commerciale</x:v>
      </x:c>
      <x:c r="D9" s="64" t="str">
        <x:v>Newsletters, campagnes d'information et suivi des leads</x:v>
      </x:c>
      <x:c r="E9" s="64" t="str">
        <x:v>Consentement</x:v>
      </x:c>
      <x:c r="F9" s="64" t="str">
        <x:v>Email, nom, entreprise, préférences</x:v>
      </x:c>
      <x:c r="G9" s="64" t="str">
        <x:v>Prospects</x:v>
      </x:c>
      <x:c r="H9" s="64" t="str">
        <x:v>Marketing, commercial</x:v>
      </x:c>
      <x:c r="I9" s="64" t="str">
        <x:v>Plateforme emailing</x:v>
      </x:c>
      <x:c r="J9" s="64" t="str">
        <x:v>Hors UE</x:v>
      </x:c>
      <x:c r="K9" s="64" t="str">
        <x:v>Oui</x:v>
      </x:c>
      <x:c r="L9" s="64" t="str">
        <x:v>3 ans</x:v>
      </x:c>
      <x:c r="M9" s="64" t="str">
        <x:v>Double opt-in, désinscription, chiffrement</x:v>
      </x:c>
      <x:c r="N9" s="64" t="str">
        <x:v>Modérée</x:v>
      </x:c>
      <x:c r="O9" s="64" t="n">
        <x:v>3</x:v>
      </x:c>
      <x:c r="P9" s="64" t="n">
        <x:v>2</x:v>
      </x:c>
      <x:c r="Q9" s="64" t="n">
        <x:f>O9*P9</x:f>
        <x:v>6</x:v>
      </x:c>
      <x:c r="R9" s="64" t="str">
        <x:f>IF(Q9&gt;=12,"Critique",IF(Q9&gt;=8,"Élevé",IF(Q9&gt;=4,"Modéré",IF(Q9&gt;0,"Faible",""))))</x:f>
        <x:v>Modéré</x:v>
      </x:c>
      <x:c r="S9" s="64" t="str">
        <x:v>Responsable marketing</x:v>
      </x:c>
      <x:c r="T9" s="79" t="n">
        <x:v>46162</x:v>
      </x:c>
      <x:c r="U9" s="79" t="n">
        <x:f>IF(T9="","",EDATE(T9,12))</x:f>
        <x:v>46527</x:v>
      </x:c>
      <x:c r="V9" s="85" t="n">
        <x:f>IF(U9="","",U9-TODAY())</x:f>
        <x:v>323</x:v>
      </x:c>
      <x:c r="W9" s="91" t="n">
        <x:f>MIN(100,(IF(D9&lt;&gt;"",10,0)+IF(E9&lt;&gt;"",15,0)+IF(L9&lt;&gt;"",10,0)+IF(M9&lt;&gt;"",20,0)+IF(R9&lt;&gt;"",10,0)+IF(S9&lt;&gt;"",10,0)+IF(T9&lt;&gt;"",10,0)+IF(I9&lt;&gt;"",5,0)+IF(J9&lt;&gt;"",5,0)+IF(K9&lt;&gt;"",5,0)))</x:f>
        <x:v>100</x:v>
      </x:c>
    </x:row>
    <x:row r="10" ht="26.399999618530273" hidden="0" customHeight="1">
      <x:c r="A10" s="63" t="n">
        <x:v>4</x:v>
      </x:c>
      <x:c r="B10" s="64" t="str">
        <x:v>Support client</x:v>
      </x:c>
      <x:c r="C10" s="64" t="str">
        <x:v>Gestion des demandes clients</x:v>
      </x:c>
      <x:c r="D10" s="64" t="str">
        <x:v>Traitement des tickets, assistance et satisfaction</x:v>
      </x:c>
      <x:c r="E10" s="64" t="str">
        <x:v>Contrat</x:v>
      </x:c>
      <x:c r="F10" s="64" t="str">
        <x:v>Coordonnées, échanges, historique support</x:v>
      </x:c>
      <x:c r="G10" s="64" t="str">
        <x:v>Clients</x:v>
      </x:c>
      <x:c r="H10" s="64" t="str">
        <x:v>Support, IT</x:v>
      </x:c>
      <x:c r="I10" s="64" t="str">
        <x:v>Outil helpdesk</x:v>
      </x:c>
      <x:c r="J10" s="64" t="str">
        <x:v>Cloud international</x:v>
      </x:c>
      <x:c r="K10" s="64" t="str">
        <x:v>Oui</x:v>
      </x:c>
      <x:c r="L10" s="64" t="str">
        <x:v>3 ans</x:v>
      </x:c>
      <x:c r="M10" s="64" t="str">
        <x:v>Accès restreint, journalisation</x:v>
      </x:c>
      <x:c r="N10" s="64" t="str">
        <x:v>Modérée</x:v>
      </x:c>
      <x:c r="O10" s="64" t="n">
        <x:v>3</x:v>
      </x:c>
      <x:c r="P10" s="64" t="n">
        <x:v>2</x:v>
      </x:c>
      <x:c r="Q10" s="64" t="n">
        <x:f>O10*P10</x:f>
        <x:v>6</x:v>
      </x:c>
      <x:c r="R10" s="64" t="str">
        <x:f>IF(Q10&gt;=12,"Critique",IF(Q10&gt;=8,"Élevé",IF(Q10&gt;=4,"Modéré",IF(Q10&gt;0,"Faible",""))))</x:f>
        <x:v>Modéré</x:v>
      </x:c>
      <x:c r="S10" s="64" t="str">
        <x:v>Responsable support</x:v>
      </x:c>
      <x:c r="T10" s="79" t="n">
        <x:v>46180</x:v>
      </x:c>
      <x:c r="U10" s="79" t="n">
        <x:f>IF(T10="","",EDATE(T10,12))</x:f>
        <x:v>46545</x:v>
      </x:c>
      <x:c r="V10" s="85" t="n">
        <x:f>IF(U10="","",U10-TODAY())</x:f>
        <x:v>341</x:v>
      </x:c>
      <x:c r="W10" s="91" t="n">
        <x:f>MIN(100,(IF(D10&lt;&gt;"",10,0)+IF(E10&lt;&gt;"",15,0)+IF(L10&lt;&gt;"",10,0)+IF(M10&lt;&gt;"",20,0)+IF(R10&lt;&gt;"",10,0)+IF(S10&lt;&gt;"",10,0)+IF(T10&lt;&gt;"",10,0)+IF(I10&lt;&gt;"",5,0)+IF(J10&lt;&gt;"",5,0)+IF(K10&lt;&gt;"",5,0)))</x:f>
        <x:v>100</x:v>
      </x:c>
    </x:row>
    <x:row r="11" ht="26.399999618530273" hidden="0" customHeight="1">
      <x:c r="A11" s="63" t="n">
        <x:v>5</x:v>
      </x:c>
      <x:c r="B11" s="64" t="str">
        <x:v>IT</x:v>
      </x:c>
      <x:c r="C11" s="64" t="str">
        <x:v>Gestion des accès</x:v>
      </x:c>
      <x:c r="D11" s="64" t="str">
        <x:v>Création, modification et suppression des comptes utilisateurs</x:v>
      </x:c>
      <x:c r="E11" s="64" t="str">
        <x:v>Intérêt légitime</x:v>
      </x:c>
      <x:c r="F11" s="64" t="str">
        <x:v>Identifiants, rôles, journaux de connexion</x:v>
      </x:c>
      <x:c r="G11" s="64" t="str">
        <x:v>Salariés, prestataires</x:v>
      </x:c>
      <x:c r="H11" s="64" t="str">
        <x:v>IT, direction</x:v>
      </x:c>
      <x:c r="I11" s="64" t="str">
        <x:v>Hébergeur cloud</x:v>
      </x:c>
      <x:c r="J11" s="64" t="str">
        <x:v>Cloud international</x:v>
      </x:c>
      <x:c r="K11" s="64" t="str">
        <x:v>Oui</x:v>
      </x:c>
      <x:c r="L11" s="64" t="str">
        <x:v>Durée contrat + 1 an</x:v>
      </x:c>
      <x:c r="M11" s="64" t="str">
        <x:v>MFA, politique mots de passe, journalisation</x:v>
      </x:c>
      <x:c r="N11" s="64" t="str">
        <x:v>Élevée</x:v>
      </x:c>
      <x:c r="O11" s="64" t="n">
        <x:v>4</x:v>
      </x:c>
      <x:c r="P11" s="64" t="n">
        <x:v>3</x:v>
      </x:c>
      <x:c r="Q11" s="64" t="n">
        <x:f>O11*P11</x:f>
        <x:v>12</x:v>
      </x:c>
      <x:c r="R11" s="64" t="str">
        <x:f>IF(Q11&gt;=12,"Critique",IF(Q11&gt;=8,"Élevé",IF(Q11&gt;=4,"Modéré",IF(Q11&gt;0,"Faible",""))))</x:f>
        <x:v>Critique</x:v>
      </x:c>
      <x:c r="S11" s="64" t="str">
        <x:v>Responsable IT</x:v>
      </x:c>
      <x:c r="T11" s="79" t="n">
        <x:v>46140</x:v>
      </x:c>
      <x:c r="U11" s="79" t="n">
        <x:f>IF(T11="","",EDATE(T11,12))</x:f>
        <x:v>46505</x:v>
      </x:c>
      <x:c r="V11" s="85" t="n">
        <x:f>IF(U11="","",U11-TODAY())</x:f>
        <x:v>301</x:v>
      </x:c>
      <x:c r="W11" s="91" t="n">
        <x:f>MIN(100,(IF(D11&lt;&gt;"",10,0)+IF(E11&lt;&gt;"",15,0)+IF(L11&lt;&gt;"",10,0)+IF(M11&lt;&gt;"",20,0)+IF(R11&lt;&gt;"",10,0)+IF(S11&lt;&gt;"",10,0)+IF(T11&lt;&gt;"",10,0)+IF(I11&lt;&gt;"",5,0)+IF(J11&lt;&gt;"",5,0)+IF(K11&lt;&gt;"",5,0)))</x:f>
        <x:v>100</x:v>
      </x:c>
    </x:row>
    <x:row r="12" ht="26.399999618530273" hidden="0" customHeight="1">
      <x:c r="A12" s="63" t="n">
        <x:v>6</x:v>
      </x:c>
      <x:c r="B12" s="64" t="str">
        <x:v>Juridique</x:v>
      </x:c>
      <x:c r="C12" s="64" t="str">
        <x:v>Gestion des contrats fournisseurs</x:v>
      </x:c>
      <x:c r="D12" s="64" t="str">
        <x:v>Suivi des contrats, renouvellements et obligations contractuelles</x:v>
      </x:c>
      <x:c r="E12" s="64" t="str">
        <x:v>Contrat</x:v>
      </x:c>
      <x:c r="F12" s="64" t="str">
        <x:v>Contacts professionnels, contrats, signatures</x:v>
      </x:c>
      <x:c r="G12" s="64" t="str">
        <x:v>Fournisseurs</x:v>
      </x:c>
      <x:c r="H12" s="64" t="str">
        <x:v>Juridique, achats, direction</x:v>
      </x:c>
      <x:c r="I12" s="64" t="str">
        <x:v>GED</x:v>
      </x:c>
      <x:c r="J12" s="64" t="str">
        <x:v>France</x:v>
      </x:c>
      <x:c r="K12" s="64" t="str">
        <x:v>Non</x:v>
      </x:c>
      <x:c r="L12" s="64" t="str">
        <x:v>5 ans après fin contrat</x:v>
      </x:c>
      <x:c r="M12" s="64" t="str">
        <x:v>Signature électronique, GED sécurisée</x:v>
      </x:c>
      <x:c r="N12" s="64" t="str">
        <x:v>Modérée</x:v>
      </x:c>
      <x:c r="O12" s="64" t="n">
        <x:v>2</x:v>
      </x:c>
      <x:c r="P12" s="64" t="n">
        <x:v>2</x:v>
      </x:c>
      <x:c r="Q12" s="64" t="n">
        <x:f>O12*P12</x:f>
        <x:v>4</x:v>
      </x:c>
      <x:c r="R12" s="64" t="str">
        <x:f>IF(Q12&gt;=12,"Critique",IF(Q12&gt;=8,"Élevé",IF(Q12&gt;=4,"Modéré",IF(Q12&gt;0,"Faible",""))))</x:f>
        <x:v>Modéré</x:v>
      </x:c>
      <x:c r="S12" s="64" t="str">
        <x:v>Juriste</x:v>
      </x:c>
      <x:c r="T12" s="79" t="n">
        <x:v>46185</x:v>
      </x:c>
      <x:c r="U12" s="79" t="n">
        <x:f>IF(T12="","",EDATE(T12,12))</x:f>
        <x:v>46550</x:v>
      </x:c>
      <x:c r="V12" s="85" t="n">
        <x:f>IF(U12="","",U12-TODAY())</x:f>
        <x:v>346</x:v>
      </x:c>
      <x:c r="W12" s="91" t="n">
        <x:f>MIN(100,(IF(D12&lt;&gt;"",10,0)+IF(E12&lt;&gt;"",15,0)+IF(L12&lt;&gt;"",10,0)+IF(M12&lt;&gt;"",20,0)+IF(R12&lt;&gt;"",10,0)+IF(S12&lt;&gt;"",10,0)+IF(T12&lt;&gt;"",10,0)+IF(I12&lt;&gt;"",5,0)+IF(J12&lt;&gt;"",5,0)+IF(K12&lt;&gt;"",5,0)))</x:f>
        <x:v>100</x:v>
      </x:c>
    </x:row>
    <x:row r="13" ht="26.399999618530273" hidden="0" customHeight="1">
      <x:c r="A13" s="63" t="n">
        <x:v>7</x:v>
      </x:c>
      <x:c r="B13" s="64" t="str">
        <x:v>Direction</x:v>
      </x:c>
      <x:c r="C13" s="64" t="str">
        <x:v>Gouvernance et reporting</x:v>
      </x:c>
      <x:c r="D13" s="64" t="str">
        <x:v>Tableaux de bord, pilotage et suivi des décisions</x:v>
      </x:c>
      <x:c r="E13" s="64" t="str">
        <x:v>Intérêt légitime</x:v>
      </x:c>
      <x:c r="F13" s="64" t="str">
        <x:v>Données agrégées, contacts dirigeants</x:v>
      </x:c>
      <x:c r="G13" s="64" t="str">
        <x:v>Salariés, partenaires</x:v>
      </x:c>
      <x:c r="H13" s="64" t="str">
        <x:v>Direction</x:v>
      </x:c>
      <x:c r="I13" s="64" t="str">
        <x:v>Solution BI</x:v>
      </x:c>
      <x:c r="J13" s="64" t="str">
        <x:v>Union européenne</x:v>
      </x:c>
      <x:c r="K13" s="64" t="str">
        <x:v>Non</x:v>
      </x:c>
      <x:c r="L13" s="64" t="str">
        <x:v>5 ans</x:v>
      </x:c>
      <x:c r="M13" s="64" t="str">
        <x:v>Accès restreint, sauvegarde</x:v>
      </x:c>
      <x:c r="N13" s="64" t="str">
        <x:v>Faible</x:v>
      </x:c>
      <x:c r="O13" s="64" t="n">
        <x:v>1</x:v>
      </x:c>
      <x:c r="P13" s="64" t="n">
        <x:v>2</x:v>
      </x:c>
      <x:c r="Q13" s="64" t="n">
        <x:f>O13*P13</x:f>
        <x:v>2</x:v>
      </x:c>
      <x:c r="R13" s="64" t="str">
        <x:f>IF(Q13&gt;=12,"Critique",IF(Q13&gt;=8,"Élevé",IF(Q13&gt;=4,"Modéré",IF(Q13&gt;0,"Faible",""))))</x:f>
        <x:v>Faible</x:v>
      </x:c>
      <x:c r="S13" s="64" t="str">
        <x:v>Direction générale</x:v>
      </x:c>
      <x:c r="T13" s="79" t="n">
        <x:v>46193</x:v>
      </x:c>
      <x:c r="U13" s="79" t="n">
        <x:f>IF(T13="","",EDATE(T13,12))</x:f>
        <x:v>46558</x:v>
      </x:c>
      <x:c r="V13" s="85" t="n">
        <x:f>IF(U13="","",U13-TODAY())</x:f>
        <x:v>354</x:v>
      </x:c>
      <x:c r="W13" s="91" t="n">
        <x:f>MIN(100,(IF(D13&lt;&gt;"",10,0)+IF(E13&lt;&gt;"",15,0)+IF(L13&lt;&gt;"",10,0)+IF(M13&lt;&gt;"",20,0)+IF(R13&lt;&gt;"",10,0)+IF(S13&lt;&gt;"",10,0)+IF(T13&lt;&gt;"",10,0)+IF(I13&lt;&gt;"",5,0)+IF(J13&lt;&gt;"",5,0)+IF(K13&lt;&gt;"",5,0)))</x:f>
        <x:v>100</x:v>
      </x:c>
    </x:row>
    <x:row r="14" ht="26.399999618530273" hidden="0" customHeight="1">
      <x:c r="A14" s="63" t="n">
        <x:v>8</x:v>
      </x:c>
      <x:c r="B14" s="64" t="str">
        <x:v>Commercial</x:v>
      </x:c>
      <x:c r="C14" s="64" t="str">
        <x:v>Gestion CRM</x:v>
      </x:c>
      <x:c r="D14" s="64" t="str">
        <x:v>Suivi des opportunités, devis, relances et portefeuille clients</x:v>
      </x:c>
      <x:c r="E14" s="64" t="str">
        <x:v>Intérêt légitime</x:v>
      </x:c>
      <x:c r="F14" s="64" t="str">
        <x:v>Coordonnées, historique échanges, devis</x:v>
      </x:c>
      <x:c r="G14" s="64" t="str">
        <x:v>Clients, prospects</x:v>
      </x:c>
      <x:c r="H14" s="64" t="str">
        <x:v>Commercial, direction</x:v>
      </x:c>
      <x:c r="I14" s="64" t="str">
        <x:v>CRM cloud</x:v>
      </x:c>
      <x:c r="J14" s="64" t="str">
        <x:v>Hors UE</x:v>
      </x:c>
      <x:c r="K14" s="64" t="str">
        <x:v>Oui</x:v>
      </x:c>
      <x:c r="L14" s="64" t="str">
        <x:v>3 ans après dernier contact</x:v>
      </x:c>
      <x:c r="M14" s="64" t="str">
        <x:v>Accès par rôle, export contrôlé</x:v>
      </x:c>
      <x:c r="N14" s="64" t="str">
        <x:v>Modérée</x:v>
      </x:c>
      <x:c r="O14" s="64" t="n">
        <x:v>3</x:v>
      </x:c>
      <x:c r="P14" s="64" t="n">
        <x:v>2</x:v>
      </x:c>
      <x:c r="Q14" s="64" t="n">
        <x:f>O14*P14</x:f>
        <x:v>6</x:v>
      </x:c>
      <x:c r="R14" s="64" t="str">
        <x:f>IF(Q14&gt;=12,"Critique",IF(Q14&gt;=8,"Élevé",IF(Q14&gt;=4,"Modéré",IF(Q14&gt;0,"Faible",""))))</x:f>
        <x:v>Modéré</x:v>
      </x:c>
      <x:c r="S14" s="64" t="str">
        <x:v>Directeur commercial</x:v>
      </x:c>
      <x:c r="T14" s="79" t="n">
        <x:v>46198</x:v>
      </x:c>
      <x:c r="U14" s="79" t="n">
        <x:f>IF(T14="","",EDATE(T14,12))</x:f>
        <x:v>46563</x:v>
      </x:c>
      <x:c r="V14" s="85" t="n">
        <x:f>IF(U14="","",U14-TODAY())</x:f>
        <x:v>359</x:v>
      </x:c>
      <x:c r="W14" s="91" t="n">
        <x:f>MIN(100,(IF(D14&lt;&gt;"",10,0)+IF(E14&lt;&gt;"",15,0)+IF(L14&lt;&gt;"",10,0)+IF(M14&lt;&gt;"",20,0)+IF(R14&lt;&gt;"",10,0)+IF(S14&lt;&gt;"",10,0)+IF(T14&lt;&gt;"",10,0)+IF(I14&lt;&gt;"",5,0)+IF(J14&lt;&gt;"",5,0)+IF(K14&lt;&gt;"",5,0)))</x:f>
        <x:v>100</x:v>
      </x:c>
    </x:row>
    <x:row r="15" ht="26.399999618530273" hidden="0" customHeight="1">
      <x:c r="A15" s="63" t="n">
        <x:v>9</x:v>
      </x:c>
      <x:c r="B15" s="64" t="str">
        <x:v>Achats</x:v>
      </x:c>
      <x:c r="C15" s="64" t="str">
        <x:v>Gestion fournisseurs</x:v>
      </x:c>
      <x:c r="D15" s="64" t="str">
        <x:v>Suivi des commandes, contrats et relations fournisseurs</x:v>
      </x:c>
      <x:c r="E15" s="64" t="str">
        <x:v>Contrat</x:v>
      </x:c>
      <x:c r="F15" s="64" t="str">
        <x:v>Contacts professionnels, coordonnées bancaires</x:v>
      </x:c>
      <x:c r="G15" s="64" t="str">
        <x:v>Fournisseurs</x:v>
      </x:c>
      <x:c r="H15" s="64" t="str">
        <x:v>Achats, comptabilité</x:v>
      </x:c>
      <x:c r="I15" s="64" t="str">
        <x:v>ERP achats</x:v>
      </x:c>
      <x:c r="J15" s="64" t="str">
        <x:v>Union européenne</x:v>
      </x:c>
      <x:c r="K15" s="64" t="str">
        <x:v>Non</x:v>
      </x:c>
      <x:c r="L15" s="64" t="str">
        <x:v>5 ans</x:v>
      </x:c>
      <x:c r="M15" s="64" t="str">
        <x:v>Accès par profil, sauvegarde</x:v>
      </x:c>
      <x:c r="N15" s="64" t="str">
        <x:v>Modérée</x:v>
      </x:c>
      <x:c r="O15" s="64" t="n">
        <x:v>2</x:v>
      </x:c>
      <x:c r="P15" s="64" t="n">
        <x:v>2</x:v>
      </x:c>
      <x:c r="Q15" s="64" t="n">
        <x:f>O15*P15</x:f>
        <x:v>4</x:v>
      </x:c>
      <x:c r="R15" s="64" t="str">
        <x:f>IF(Q15&gt;=12,"Critique",IF(Q15&gt;=8,"Élevé",IF(Q15&gt;=4,"Modéré",IF(Q15&gt;0,"Faible",""))))</x:f>
        <x:v>Modéré</x:v>
      </x:c>
      <x:c r="S15" s="64" t="str">
        <x:v>Responsable achats</x:v>
      </x:c>
      <x:c r="T15" s="79" t="n">
        <x:v>46191</x:v>
      </x:c>
      <x:c r="U15" s="79" t="n">
        <x:f>IF(T15="","",EDATE(T15,12))</x:f>
        <x:v>46556</x:v>
      </x:c>
      <x:c r="V15" s="85" t="n">
        <x:f>IF(U15="","",U15-TODAY())</x:f>
        <x:v>352</x:v>
      </x:c>
      <x:c r="W15" s="91" t="n">
        <x:f>MIN(100,(IF(D15&lt;&gt;"",10,0)+IF(E15&lt;&gt;"",15,0)+IF(L15&lt;&gt;"",10,0)+IF(M15&lt;&gt;"",20,0)+IF(R15&lt;&gt;"",10,0)+IF(S15&lt;&gt;"",10,0)+IF(T15&lt;&gt;"",10,0)+IF(I15&lt;&gt;"",5,0)+IF(J15&lt;&gt;"",5,0)+IF(K15&lt;&gt;"",5,0)))</x:f>
        <x:v>100</x:v>
      </x:c>
    </x:row>
    <x:row r="16" ht="26.399999618530273" hidden="0" customHeight="1">
      <x:c r="A16" s="63" t="n">
        <x:v>10</x:v>
      </x:c>
      <x:c r="B16" s="64" t="str">
        <x:v>IT</x:v>
      </x:c>
      <x:c r="C16" s="64" t="str">
        <x:v>Journalisation sécurité</x:v>
      </x:c>
      <x:c r="D16" s="64" t="str">
        <x:v>Surveillance des accès et détection d'événements de sécurité</x:v>
      </x:c>
      <x:c r="E16" s="64" t="str">
        <x:v>Intérêt légitime</x:v>
      </x:c>
      <x:c r="F16" s="64" t="str">
        <x:v>Logs, IP, identifiants techniques</x:v>
      </x:c>
      <x:c r="G16" s="64" t="str">
        <x:v>Utilisateurs, administrateurs</x:v>
      </x:c>
      <x:c r="H16" s="64" t="str">
        <x:v>IT, sécurité</x:v>
      </x:c>
      <x:c r="I16" s="64" t="str">
        <x:v>SIEM</x:v>
      </x:c>
      <x:c r="J16" s="64" t="str">
        <x:v>Cloud UE</x:v>
      </x:c>
      <x:c r="K16" s="64" t="str">
        <x:v>Non</x:v>
      </x:c>
      <x:c r="L16" s="64" t="str">
        <x:v>12 mois</x:v>
      </x:c>
      <x:c r="M16" s="64" t="str">
        <x:v>Journalisation, MFA, supervision</x:v>
      </x:c>
      <x:c r="N16" s="64" t="str">
        <x:v>Élevée</x:v>
      </x:c>
      <x:c r="O16" s="64" t="n">
        <x:v>3</x:v>
      </x:c>
      <x:c r="P16" s="64" t="n">
        <x:v>3</x:v>
      </x:c>
      <x:c r="Q16" s="64" t="n">
        <x:f>O16*P16</x:f>
        <x:v>9</x:v>
      </x:c>
      <x:c r="R16" s="64" t="str">
        <x:f>IF(Q16&gt;=12,"Critique",IF(Q16&gt;=8,"Élevé",IF(Q16&gt;=4,"Modéré",IF(Q16&gt;0,"Faible",""))))</x:f>
        <x:v>Élevé</x:v>
      </x:c>
      <x:c r="S16" s="64" t="str">
        <x:v>RSSI</x:v>
      </x:c>
      <x:c r="T16" s="79" t="n">
        <x:v>46183</x:v>
      </x:c>
      <x:c r="U16" s="79" t="n">
        <x:f>IF(T16="","",EDATE(T16,12))</x:f>
        <x:v>46548</x:v>
      </x:c>
      <x:c r="V16" s="85" t="n">
        <x:f>IF(U16="","",U16-TODAY())</x:f>
        <x:v>344</x:v>
      </x:c>
      <x:c r="W16" s="91" t="n">
        <x:f>MIN(100,(IF(D16&lt;&gt;"",10,0)+IF(E16&lt;&gt;"",15,0)+IF(L16&lt;&gt;"",10,0)+IF(M16&lt;&gt;"",20,0)+IF(R16&lt;&gt;"",10,0)+IF(S16&lt;&gt;"",10,0)+IF(T16&lt;&gt;"",10,0)+IF(I16&lt;&gt;"",5,0)+IF(J16&lt;&gt;"",5,0)+IF(K16&lt;&gt;"",5,0)))</x:f>
        <x:v>100</x:v>
      </x:c>
    </x:row>
    <x:row r="17" ht="15" hidden="0" customHeight="1">
      <x:c r="A17" s="63" t="n">
        <x:v>11</x:v>
      </x:c>
      <x:c r="B17" s="64"/>
      <x:c r="C17" s="64"/>
      <x:c r="D17" s="64"/>
      <x:c r="E17" s="64"/>
      <x:c r="F17" s="64"/>
      <x:c r="G17" s="64"/>
      <x:c r="H17" s="64"/>
      <x:c r="I17" s="64"/>
      <x:c r="J17" s="64"/>
      <x:c r="K17" s="64"/>
      <x:c r="L17" s="64"/>
      <x:c r="M17" s="64"/>
      <x:c r="N17" s="64"/>
      <x:c r="O17" s="64"/>
      <x:c r="P17" s="64"/>
      <x:c r="Q17" s="64" t="n">
        <x:f>O17*P17</x:f>
        <x:v>0</x:v>
      </x:c>
      <x:c r="R17" s="64" t="str">
        <x:f>IF(Q17&gt;=12,"Critique",IF(Q17&gt;=8,"Élevé",IF(Q17&gt;=4,"Modéré",IF(Q17&gt;0,"Faible",""))))</x:f>
      </x:c>
      <x:c r="S17" s="64"/>
      <x:c r="T17" s="79"/>
      <x:c r="U17" s="79" t="str">
        <x:f>IF(T17="","",EDATE(T17,12))</x:f>
      </x:c>
      <x:c r="V17" s="85" t="str">
        <x:f>IF(U17="","",U17-TODAY())</x:f>
      </x:c>
      <x:c r="W17" s="91" t="n">
        <x:f>MIN(100,(IF(D17&lt;&gt;"",10,0)+IF(E17&lt;&gt;"",15,0)+IF(L17&lt;&gt;"",10,0)+IF(M17&lt;&gt;"",20,0)+IF(R17&lt;&gt;"",10,0)+IF(S17&lt;&gt;"",10,0)+IF(T17&lt;&gt;"",10,0)+IF(I17&lt;&gt;"",5,0)+IF(J17&lt;&gt;"",5,0)+IF(K17&lt;&gt;"",5,0)))</x:f>
        <x:v>0</x:v>
      </x:c>
    </x:row>
    <x:row r="18" ht="15" hidden="0" customHeight="1">
      <x:c r="A18" s="63" t="n">
        <x:v>12</x:v>
      </x:c>
      <x:c r="B18" s="64"/>
      <x:c r="C18" s="64"/>
      <x:c r="D18" s="64"/>
      <x:c r="E18" s="64"/>
      <x:c r="F18" s="64"/>
      <x:c r="G18" s="64"/>
      <x:c r="H18" s="64"/>
      <x:c r="I18" s="64"/>
      <x:c r="J18" s="64"/>
      <x:c r="K18" s="64"/>
      <x:c r="L18" s="64"/>
      <x:c r="M18" s="64"/>
      <x:c r="N18" s="64"/>
      <x:c r="O18" s="64"/>
      <x:c r="P18" s="64"/>
      <x:c r="Q18" s="64" t="n">
        <x:f>O18*P18</x:f>
        <x:v>0</x:v>
      </x:c>
      <x:c r="R18" s="64" t="str">
        <x:f>IF(Q18&gt;=12,"Critique",IF(Q18&gt;=8,"Élevé",IF(Q18&gt;=4,"Modéré",IF(Q18&gt;0,"Faible",""))))</x:f>
      </x:c>
      <x:c r="S18" s="64"/>
      <x:c r="T18" s="79"/>
      <x:c r="U18" s="79" t="str">
        <x:f>IF(T18="","",EDATE(T18,12))</x:f>
      </x:c>
      <x:c r="V18" s="85" t="str">
        <x:f>IF(U18="","",U18-TODAY())</x:f>
      </x:c>
      <x:c r="W18" s="91" t="n">
        <x:f>MIN(100,(IF(D18&lt;&gt;"",10,0)+IF(E18&lt;&gt;"",15,0)+IF(L18&lt;&gt;"",10,0)+IF(M18&lt;&gt;"",20,0)+IF(R18&lt;&gt;"",10,0)+IF(S18&lt;&gt;"",10,0)+IF(T18&lt;&gt;"",10,0)+IF(I18&lt;&gt;"",5,0)+IF(J18&lt;&gt;"",5,0)+IF(K18&lt;&gt;"",5,0)))</x:f>
        <x:v>0</x:v>
      </x:c>
    </x:row>
    <x:row r="19" ht="15" hidden="0" customHeight="1">
      <x:c r="A19" s="63" t="n">
        <x:v>13</x:v>
      </x:c>
      <x:c r="B19" s="64"/>
      <x:c r="C19" s="64"/>
      <x:c r="D19" s="64"/>
      <x:c r="E19" s="64"/>
      <x:c r="F19" s="64"/>
      <x:c r="G19" s="64"/>
      <x:c r="H19" s="64"/>
      <x:c r="I19" s="64"/>
      <x:c r="J19" s="64"/>
      <x:c r="K19" s="64"/>
      <x:c r="L19" s="64"/>
      <x:c r="M19" s="64"/>
      <x:c r="N19" s="64"/>
      <x:c r="O19" s="64"/>
      <x:c r="P19" s="64"/>
      <x:c r="Q19" s="64" t="n">
        <x:f>O19*P19</x:f>
        <x:v>0</x:v>
      </x:c>
      <x:c r="R19" s="64" t="str">
        <x:f>IF(Q19&gt;=12,"Critique",IF(Q19&gt;=8,"Élevé",IF(Q19&gt;=4,"Modéré",IF(Q19&gt;0,"Faible",""))))</x:f>
      </x:c>
      <x:c r="S19" s="64"/>
      <x:c r="T19" s="79"/>
      <x:c r="U19" s="79" t="str">
        <x:f>IF(T19="","",EDATE(T19,12))</x:f>
      </x:c>
      <x:c r="V19" s="85" t="str">
        <x:f>IF(U19="","",U19-TODAY())</x:f>
      </x:c>
      <x:c r="W19" s="91" t="n">
        <x:f>MIN(100,(IF(D19&lt;&gt;"",10,0)+IF(E19&lt;&gt;"",15,0)+IF(L19&lt;&gt;"",10,0)+IF(M19&lt;&gt;"",20,0)+IF(R19&lt;&gt;"",10,0)+IF(S19&lt;&gt;"",10,0)+IF(T19&lt;&gt;"",10,0)+IF(I19&lt;&gt;"",5,0)+IF(J19&lt;&gt;"",5,0)+IF(K19&lt;&gt;"",5,0)))</x:f>
        <x:v>0</x:v>
      </x:c>
    </x:row>
    <x:row r="20" ht="15" hidden="0" customHeight="1">
      <x:c r="A20" s="63" t="n">
        <x:v>14</x:v>
      </x:c>
      <x:c r="B20" s="64"/>
      <x:c r="C20" s="64"/>
      <x:c r="D20" s="64"/>
      <x:c r="E20" s="64"/>
      <x:c r="F20" s="64"/>
      <x:c r="G20" s="64"/>
      <x:c r="H20" s="64"/>
      <x:c r="I20" s="64"/>
      <x:c r="J20" s="64"/>
      <x:c r="K20" s="64"/>
      <x:c r="L20" s="64"/>
      <x:c r="M20" s="64"/>
      <x:c r="N20" s="64"/>
      <x:c r="O20" s="64"/>
      <x:c r="P20" s="64"/>
      <x:c r="Q20" s="64" t="n">
        <x:f>O20*P20</x:f>
        <x:v>0</x:v>
      </x:c>
      <x:c r="R20" s="64" t="str">
        <x:f>IF(Q20&gt;=12,"Critique",IF(Q20&gt;=8,"Élevé",IF(Q20&gt;=4,"Modéré",IF(Q20&gt;0,"Faible",""))))</x:f>
      </x:c>
      <x:c r="S20" s="64"/>
      <x:c r="T20" s="79"/>
      <x:c r="U20" s="79" t="str">
        <x:f>IF(T20="","",EDATE(T20,12))</x:f>
      </x:c>
      <x:c r="V20" s="85" t="str">
        <x:f>IF(U20="","",U20-TODAY())</x:f>
      </x:c>
      <x:c r="W20" s="91" t="n">
        <x:f>MIN(100,(IF(D20&lt;&gt;"",10,0)+IF(E20&lt;&gt;"",15,0)+IF(L20&lt;&gt;"",10,0)+IF(M20&lt;&gt;"",20,0)+IF(R20&lt;&gt;"",10,0)+IF(S20&lt;&gt;"",10,0)+IF(T20&lt;&gt;"",10,0)+IF(I20&lt;&gt;"",5,0)+IF(J20&lt;&gt;"",5,0)+IF(K20&lt;&gt;"",5,0)))</x:f>
        <x:v>0</x:v>
      </x:c>
    </x:row>
    <x:row r="21" ht="15" hidden="0" customHeight="1">
      <x:c r="A21" s="63" t="n">
        <x:v>15</x:v>
      </x:c>
      <x:c r="B21" s="64"/>
      <x:c r="C21" s="64"/>
      <x:c r="D21" s="64"/>
      <x:c r="E21" s="64"/>
      <x:c r="F21" s="64"/>
      <x:c r="G21" s="64"/>
      <x:c r="H21" s="64"/>
      <x:c r="I21" s="64"/>
      <x:c r="J21" s="64"/>
      <x:c r="K21" s="64"/>
      <x:c r="L21" s="64"/>
      <x:c r="M21" s="64"/>
      <x:c r="N21" s="64"/>
      <x:c r="O21" s="64"/>
      <x:c r="P21" s="64"/>
      <x:c r="Q21" s="64" t="n">
        <x:f>O21*P21</x:f>
        <x:v>0</x:v>
      </x:c>
      <x:c r="R21" s="64" t="str">
        <x:f>IF(Q21&gt;=12,"Critique",IF(Q21&gt;=8,"Élevé",IF(Q21&gt;=4,"Modéré",IF(Q21&gt;0,"Faible",""))))</x:f>
      </x:c>
      <x:c r="S21" s="64"/>
      <x:c r="T21" s="79"/>
      <x:c r="U21" s="79" t="str">
        <x:f>IF(T21="","",EDATE(T21,12))</x:f>
      </x:c>
      <x:c r="V21" s="85" t="str">
        <x:f>IF(U21="","",U21-TODAY())</x:f>
      </x:c>
      <x:c r="W21" s="91" t="n">
        <x:f>MIN(100,(IF(D21&lt;&gt;"",10,0)+IF(E21&lt;&gt;"",15,0)+IF(L21&lt;&gt;"",10,0)+IF(M21&lt;&gt;"",20,0)+IF(R21&lt;&gt;"",10,0)+IF(S21&lt;&gt;"",10,0)+IF(T21&lt;&gt;"",10,0)+IF(I21&lt;&gt;"",5,0)+IF(J21&lt;&gt;"",5,0)+IF(K21&lt;&gt;"",5,0)))</x:f>
        <x:v>0</x:v>
      </x:c>
    </x:row>
    <x:row r="22" ht="15" hidden="0" customHeight="1">
      <x:c r="A22" s="63" t="n">
        <x:v>16</x:v>
      </x:c>
      <x:c r="B22" s="64"/>
      <x:c r="C22" s="64"/>
      <x:c r="D22" s="64"/>
      <x:c r="E22" s="64"/>
      <x:c r="F22" s="64"/>
      <x:c r="G22" s="64"/>
      <x:c r="H22" s="64"/>
      <x:c r="I22" s="64"/>
      <x:c r="J22" s="64"/>
      <x:c r="K22" s="64"/>
      <x:c r="L22" s="64"/>
      <x:c r="M22" s="64"/>
      <x:c r="N22" s="64"/>
      <x:c r="O22" s="64"/>
      <x:c r="P22" s="64"/>
      <x:c r="Q22" s="64" t="n">
        <x:f>O22*P22</x:f>
        <x:v>0</x:v>
      </x:c>
      <x:c r="R22" s="64" t="str">
        <x:f>IF(Q22&gt;=12,"Critique",IF(Q22&gt;=8,"Élevé",IF(Q22&gt;=4,"Modéré",IF(Q22&gt;0,"Faible",""))))</x:f>
      </x:c>
      <x:c r="S22" s="64"/>
      <x:c r="T22" s="79"/>
      <x:c r="U22" s="79" t="str">
        <x:f>IF(T22="","",EDATE(T22,12))</x:f>
      </x:c>
      <x:c r="V22" s="85" t="str">
        <x:f>IF(U22="","",U22-TODAY())</x:f>
      </x:c>
      <x:c r="W22" s="91" t="n">
        <x:f>MIN(100,(IF(D22&lt;&gt;"",10,0)+IF(E22&lt;&gt;"",15,0)+IF(L22&lt;&gt;"",10,0)+IF(M22&lt;&gt;"",20,0)+IF(R22&lt;&gt;"",10,0)+IF(S22&lt;&gt;"",10,0)+IF(T22&lt;&gt;"",10,0)+IF(I22&lt;&gt;"",5,0)+IF(J22&lt;&gt;"",5,0)+IF(K22&lt;&gt;"",5,0)))</x:f>
        <x:v>0</x:v>
      </x:c>
    </x:row>
    <x:row r="23" ht="15" hidden="0" customHeight="1">
      <x:c r="A23" s="63" t="n">
        <x:v>17</x:v>
      </x:c>
      <x:c r="B23" s="64"/>
      <x:c r="C23" s="64"/>
      <x:c r="D23" s="64"/>
      <x:c r="E23" s="64"/>
      <x:c r="F23" s="64"/>
      <x:c r="G23" s="64"/>
      <x:c r="H23" s="64"/>
      <x:c r="I23" s="64"/>
      <x:c r="J23" s="64"/>
      <x:c r="K23" s="64"/>
      <x:c r="L23" s="64"/>
      <x:c r="M23" s="64"/>
      <x:c r="N23" s="64"/>
      <x:c r="O23" s="64"/>
      <x:c r="P23" s="64"/>
      <x:c r="Q23" s="64" t="n">
        <x:f>O23*P23</x:f>
        <x:v>0</x:v>
      </x:c>
      <x:c r="R23" s="64" t="str">
        <x:f>IF(Q23&gt;=12,"Critique",IF(Q23&gt;=8,"Élevé",IF(Q23&gt;=4,"Modéré",IF(Q23&gt;0,"Faible",""))))</x:f>
      </x:c>
      <x:c r="S23" s="64"/>
      <x:c r="T23" s="79"/>
      <x:c r="U23" s="79" t="str">
        <x:f>IF(T23="","",EDATE(T23,12))</x:f>
      </x:c>
      <x:c r="V23" s="85" t="str">
        <x:f>IF(U23="","",U23-TODAY())</x:f>
      </x:c>
      <x:c r="W23" s="91" t="n">
        <x:f>MIN(100,(IF(D23&lt;&gt;"",10,0)+IF(E23&lt;&gt;"",15,0)+IF(L23&lt;&gt;"",10,0)+IF(M23&lt;&gt;"",20,0)+IF(R23&lt;&gt;"",10,0)+IF(S23&lt;&gt;"",10,0)+IF(T23&lt;&gt;"",10,0)+IF(I23&lt;&gt;"",5,0)+IF(J23&lt;&gt;"",5,0)+IF(K23&lt;&gt;"",5,0)))</x:f>
        <x:v>0</x:v>
      </x:c>
    </x:row>
    <x:row r="24" ht="15" hidden="0" customHeight="1">
      <x:c r="A24" s="63" t="n">
        <x:v>18</x:v>
      </x:c>
      <x:c r="B24" s="64"/>
      <x:c r="C24" s="64"/>
      <x:c r="D24" s="64"/>
      <x:c r="E24" s="64"/>
      <x:c r="F24" s="64"/>
      <x:c r="G24" s="64"/>
      <x:c r="H24" s="64"/>
      <x:c r="I24" s="64"/>
      <x:c r="J24" s="64"/>
      <x:c r="K24" s="64"/>
      <x:c r="L24" s="64"/>
      <x:c r="M24" s="64"/>
      <x:c r="N24" s="64"/>
      <x:c r="O24" s="64"/>
      <x:c r="P24" s="64"/>
      <x:c r="Q24" s="64" t="n">
        <x:f>O24*P24</x:f>
        <x:v>0</x:v>
      </x:c>
      <x:c r="R24" s="64" t="str">
        <x:f>IF(Q24&gt;=12,"Critique",IF(Q24&gt;=8,"Élevé",IF(Q24&gt;=4,"Modéré",IF(Q24&gt;0,"Faible",""))))</x:f>
      </x:c>
      <x:c r="S24" s="64"/>
      <x:c r="T24" s="79"/>
      <x:c r="U24" s="79" t="str">
        <x:f>IF(T24="","",EDATE(T24,12))</x:f>
      </x:c>
      <x:c r="V24" s="85" t="str">
        <x:f>IF(U24="","",U24-TODAY())</x:f>
      </x:c>
      <x:c r="W24" s="91" t="n">
        <x:f>MIN(100,(IF(D24&lt;&gt;"",10,0)+IF(E24&lt;&gt;"",15,0)+IF(L24&lt;&gt;"",10,0)+IF(M24&lt;&gt;"",20,0)+IF(R24&lt;&gt;"",10,0)+IF(S24&lt;&gt;"",10,0)+IF(T24&lt;&gt;"",10,0)+IF(I24&lt;&gt;"",5,0)+IF(J24&lt;&gt;"",5,0)+IF(K24&lt;&gt;"",5,0)))</x:f>
        <x:v>0</x:v>
      </x:c>
    </x:row>
    <x:row r="25" ht="15" hidden="0" customHeight="1">
      <x:c r="A25" s="63" t="n">
        <x:v>19</x:v>
      </x:c>
      <x:c r="B25" s="64"/>
      <x:c r="C25" s="64"/>
      <x:c r="D25" s="64"/>
      <x:c r="E25" s="64"/>
      <x:c r="F25" s="64"/>
      <x:c r="G25" s="64"/>
      <x:c r="H25" s="64"/>
      <x:c r="I25" s="64"/>
      <x:c r="J25" s="64"/>
      <x:c r="K25" s="64"/>
      <x:c r="L25" s="64"/>
      <x:c r="M25" s="64"/>
      <x:c r="N25" s="64"/>
      <x:c r="O25" s="64"/>
      <x:c r="P25" s="64"/>
      <x:c r="Q25" s="64" t="n">
        <x:f>O25*P25</x:f>
        <x:v>0</x:v>
      </x:c>
      <x:c r="R25" s="64" t="str">
        <x:f>IF(Q25&gt;=12,"Critique",IF(Q25&gt;=8,"Élevé",IF(Q25&gt;=4,"Modéré",IF(Q25&gt;0,"Faible",""))))</x:f>
      </x:c>
      <x:c r="S25" s="64"/>
      <x:c r="T25" s="79"/>
      <x:c r="U25" s="79" t="str">
        <x:f>IF(T25="","",EDATE(T25,12))</x:f>
      </x:c>
      <x:c r="V25" s="85" t="str">
        <x:f>IF(U25="","",U25-TODAY())</x:f>
      </x:c>
      <x:c r="W25" s="91" t="n">
        <x:f>MIN(100,(IF(D25&lt;&gt;"",10,0)+IF(E25&lt;&gt;"",15,0)+IF(L25&lt;&gt;"",10,0)+IF(M25&lt;&gt;"",20,0)+IF(R25&lt;&gt;"",10,0)+IF(S25&lt;&gt;"",10,0)+IF(T25&lt;&gt;"",10,0)+IF(I25&lt;&gt;"",5,0)+IF(J25&lt;&gt;"",5,0)+IF(K25&lt;&gt;"",5,0)))</x:f>
        <x:v>0</x:v>
      </x:c>
    </x:row>
    <x:row r="26" ht="15" hidden="0" customHeight="1">
      <x:c r="A26" s="63" t="n">
        <x:v>20</x:v>
      </x:c>
      <x:c r="B26" s="64"/>
      <x:c r="C26" s="64"/>
      <x:c r="D26" s="64"/>
      <x:c r="E26" s="64"/>
      <x:c r="F26" s="64"/>
      <x:c r="G26" s="64"/>
      <x:c r="H26" s="64"/>
      <x:c r="I26" s="64"/>
      <x:c r="J26" s="64"/>
      <x:c r="K26" s="64"/>
      <x:c r="L26" s="64"/>
      <x:c r="M26" s="64"/>
      <x:c r="N26" s="64"/>
      <x:c r="O26" s="64"/>
      <x:c r="P26" s="64"/>
      <x:c r="Q26" s="64" t="n">
        <x:f>O26*P26</x:f>
        <x:v>0</x:v>
      </x:c>
      <x:c r="R26" s="64" t="str">
        <x:f>IF(Q26&gt;=12,"Critique",IF(Q26&gt;=8,"Élevé",IF(Q26&gt;=4,"Modéré",IF(Q26&gt;0,"Faible",""))))</x:f>
      </x:c>
      <x:c r="S26" s="64"/>
      <x:c r="T26" s="79"/>
      <x:c r="U26" s="79" t="str">
        <x:f>IF(T26="","",EDATE(T26,12))</x:f>
      </x:c>
      <x:c r="V26" s="85" t="str">
        <x:f>IF(U26="","",U26-TODAY())</x:f>
      </x:c>
      <x:c r="W26" s="91" t="n">
        <x:f>MIN(100,(IF(D26&lt;&gt;"",10,0)+IF(E26&lt;&gt;"",15,0)+IF(L26&lt;&gt;"",10,0)+IF(M26&lt;&gt;"",20,0)+IF(R26&lt;&gt;"",10,0)+IF(S26&lt;&gt;"",10,0)+IF(T26&lt;&gt;"",10,0)+IF(I26&lt;&gt;"",5,0)+IF(J26&lt;&gt;"",5,0)+IF(K26&lt;&gt;"",5,0)))</x:f>
        <x:v>0</x:v>
      </x:c>
    </x:row>
    <x:row r="27" ht="15" hidden="0" customHeight="1">
      <x:c r="A27" s="63" t="n">
        <x:v>21</x:v>
      </x:c>
      <x:c r="B27" s="64"/>
      <x:c r="C27" s="64"/>
      <x:c r="D27" s="64"/>
      <x:c r="E27" s="64"/>
      <x:c r="F27" s="64"/>
      <x:c r="G27" s="64"/>
      <x:c r="H27" s="64"/>
      <x:c r="I27" s="64"/>
      <x:c r="J27" s="64"/>
      <x:c r="K27" s="64"/>
      <x:c r="L27" s="64"/>
      <x:c r="M27" s="64"/>
      <x:c r="N27" s="64"/>
      <x:c r="O27" s="64"/>
      <x:c r="P27" s="64"/>
      <x:c r="Q27" s="64" t="n">
        <x:f>O27*P27</x:f>
        <x:v>0</x:v>
      </x:c>
      <x:c r="R27" s="64" t="str">
        <x:f>IF(Q27&gt;=12,"Critique",IF(Q27&gt;=8,"Élevé",IF(Q27&gt;=4,"Modéré",IF(Q27&gt;0,"Faible",""))))</x:f>
      </x:c>
      <x:c r="S27" s="64"/>
      <x:c r="T27" s="79"/>
      <x:c r="U27" s="79" t="str">
        <x:f>IF(T27="","",EDATE(T27,12))</x:f>
      </x:c>
      <x:c r="V27" s="85" t="str">
        <x:f>IF(U27="","",U27-TODAY())</x:f>
      </x:c>
      <x:c r="W27" s="91" t="n">
        <x:f>MIN(100,(IF(D27&lt;&gt;"",10,0)+IF(E27&lt;&gt;"",15,0)+IF(L27&lt;&gt;"",10,0)+IF(M27&lt;&gt;"",20,0)+IF(R27&lt;&gt;"",10,0)+IF(S27&lt;&gt;"",10,0)+IF(T27&lt;&gt;"",10,0)+IF(I27&lt;&gt;"",5,0)+IF(J27&lt;&gt;"",5,0)+IF(K27&lt;&gt;"",5,0)))</x:f>
        <x:v>0</x:v>
      </x:c>
    </x:row>
    <x:row r="28" ht="15" hidden="0" customHeight="1">
      <x:c r="A28" s="63" t="n">
        <x:v>22</x:v>
      </x:c>
      <x:c r="B28" s="64"/>
      <x:c r="C28" s="64"/>
      <x:c r="D28" s="64"/>
      <x:c r="E28" s="64"/>
      <x:c r="F28" s="64"/>
      <x:c r="G28" s="64"/>
      <x:c r="H28" s="64"/>
      <x:c r="I28" s="64"/>
      <x:c r="J28" s="64"/>
      <x:c r="K28" s="64"/>
      <x:c r="L28" s="64"/>
      <x:c r="M28" s="64"/>
      <x:c r="N28" s="64"/>
      <x:c r="O28" s="64"/>
      <x:c r="P28" s="64"/>
      <x:c r="Q28" s="64" t="n">
        <x:f>O28*P28</x:f>
        <x:v>0</x:v>
      </x:c>
      <x:c r="R28" s="64" t="str">
        <x:f>IF(Q28&gt;=12,"Critique",IF(Q28&gt;=8,"Élevé",IF(Q28&gt;=4,"Modéré",IF(Q28&gt;0,"Faible",""))))</x:f>
      </x:c>
      <x:c r="S28" s="64"/>
      <x:c r="T28" s="79"/>
      <x:c r="U28" s="79" t="str">
        <x:f>IF(T28="","",EDATE(T28,12))</x:f>
      </x:c>
      <x:c r="V28" s="85" t="str">
        <x:f>IF(U28="","",U28-TODAY())</x:f>
      </x:c>
      <x:c r="W28" s="91" t="n">
        <x:f>MIN(100,(IF(D28&lt;&gt;"",10,0)+IF(E28&lt;&gt;"",15,0)+IF(L28&lt;&gt;"",10,0)+IF(M28&lt;&gt;"",20,0)+IF(R28&lt;&gt;"",10,0)+IF(S28&lt;&gt;"",10,0)+IF(T28&lt;&gt;"",10,0)+IF(I28&lt;&gt;"",5,0)+IF(J28&lt;&gt;"",5,0)+IF(K28&lt;&gt;"",5,0)))</x:f>
        <x:v>0</x:v>
      </x:c>
    </x:row>
    <x:row r="29" ht="15" hidden="0" customHeight="1">
      <x:c r="A29" s="63" t="n">
        <x:v>23</x:v>
      </x:c>
      <x:c r="B29" s="64"/>
      <x:c r="C29" s="64"/>
      <x:c r="D29" s="64"/>
      <x:c r="E29" s="64"/>
      <x:c r="F29" s="64"/>
      <x:c r="G29" s="64"/>
      <x:c r="H29" s="64"/>
      <x:c r="I29" s="64"/>
      <x:c r="J29" s="64"/>
      <x:c r="K29" s="64"/>
      <x:c r="L29" s="64"/>
      <x:c r="M29" s="64"/>
      <x:c r="N29" s="64"/>
      <x:c r="O29" s="64"/>
      <x:c r="P29" s="64"/>
      <x:c r="Q29" s="64" t="n">
        <x:f>O29*P29</x:f>
        <x:v>0</x:v>
      </x:c>
      <x:c r="R29" s="64" t="str">
        <x:f>IF(Q29&gt;=12,"Critique",IF(Q29&gt;=8,"Élevé",IF(Q29&gt;=4,"Modéré",IF(Q29&gt;0,"Faible",""))))</x:f>
      </x:c>
      <x:c r="S29" s="64"/>
      <x:c r="T29" s="79"/>
      <x:c r="U29" s="79" t="str">
        <x:f>IF(T29="","",EDATE(T29,12))</x:f>
      </x:c>
      <x:c r="V29" s="85" t="str">
        <x:f>IF(U29="","",U29-TODAY())</x:f>
      </x:c>
      <x:c r="W29" s="91" t="n">
        <x:f>MIN(100,(IF(D29&lt;&gt;"",10,0)+IF(E29&lt;&gt;"",15,0)+IF(L29&lt;&gt;"",10,0)+IF(M29&lt;&gt;"",20,0)+IF(R29&lt;&gt;"",10,0)+IF(S29&lt;&gt;"",10,0)+IF(T29&lt;&gt;"",10,0)+IF(I29&lt;&gt;"",5,0)+IF(J29&lt;&gt;"",5,0)+IF(K29&lt;&gt;"",5,0)))</x:f>
        <x:v>0</x:v>
      </x:c>
    </x:row>
    <x:row r="30" ht="15" hidden="0" customHeight="1">
      <x:c r="A30" s="63" t="n">
        <x:v>24</x:v>
      </x:c>
      <x:c r="B30" s="64"/>
      <x:c r="C30" s="64"/>
      <x:c r="D30" s="64"/>
      <x:c r="E30" s="64"/>
      <x:c r="F30" s="64"/>
      <x:c r="G30" s="64"/>
      <x:c r="H30" s="64"/>
      <x:c r="I30" s="64"/>
      <x:c r="J30" s="64"/>
      <x:c r="K30" s="64"/>
      <x:c r="L30" s="64"/>
      <x:c r="M30" s="64"/>
      <x:c r="N30" s="64"/>
      <x:c r="O30" s="64"/>
      <x:c r="P30" s="64"/>
      <x:c r="Q30" s="64" t="n">
        <x:f>O30*P30</x:f>
        <x:v>0</x:v>
      </x:c>
      <x:c r="R30" s="64" t="str">
        <x:f>IF(Q30&gt;=12,"Critique",IF(Q30&gt;=8,"Élevé",IF(Q30&gt;=4,"Modéré",IF(Q30&gt;0,"Faible",""))))</x:f>
      </x:c>
      <x:c r="S30" s="64"/>
      <x:c r="T30" s="79"/>
      <x:c r="U30" s="79" t="str">
        <x:f>IF(T30="","",EDATE(T30,12))</x:f>
      </x:c>
      <x:c r="V30" s="85" t="str">
        <x:f>IF(U30="","",U30-TODAY())</x:f>
      </x:c>
      <x:c r="W30" s="91" t="n">
        <x:f>MIN(100,(IF(D30&lt;&gt;"",10,0)+IF(E30&lt;&gt;"",15,0)+IF(L30&lt;&gt;"",10,0)+IF(M30&lt;&gt;"",20,0)+IF(R30&lt;&gt;"",10,0)+IF(S30&lt;&gt;"",10,0)+IF(T30&lt;&gt;"",10,0)+IF(I30&lt;&gt;"",5,0)+IF(J30&lt;&gt;"",5,0)+IF(K30&lt;&gt;"",5,0)))</x:f>
        <x:v>0</x:v>
      </x:c>
    </x:row>
    <x:row r="31" ht="15" hidden="0" customHeight="1">
      <x:c r="A31" s="63" t="n">
        <x:v>25</x:v>
      </x:c>
      <x:c r="B31" s="64"/>
      <x:c r="C31" s="64"/>
      <x:c r="D31" s="64"/>
      <x:c r="E31" s="64"/>
      <x:c r="F31" s="64"/>
      <x:c r="G31" s="64"/>
      <x:c r="H31" s="64"/>
      <x:c r="I31" s="64"/>
      <x:c r="J31" s="64"/>
      <x:c r="K31" s="64"/>
      <x:c r="L31" s="64"/>
      <x:c r="M31" s="64"/>
      <x:c r="N31" s="64"/>
      <x:c r="O31" s="64"/>
      <x:c r="P31" s="64"/>
      <x:c r="Q31" s="64" t="n">
        <x:f>O31*P31</x:f>
        <x:v>0</x:v>
      </x:c>
      <x:c r="R31" s="64" t="str">
        <x:f>IF(Q31&gt;=12,"Critique",IF(Q31&gt;=8,"Élevé",IF(Q31&gt;=4,"Modéré",IF(Q31&gt;0,"Faible",""))))</x:f>
      </x:c>
      <x:c r="S31" s="64"/>
      <x:c r="T31" s="79"/>
      <x:c r="U31" s="79" t="str">
        <x:f>IF(T31="","",EDATE(T31,12))</x:f>
      </x:c>
      <x:c r="V31" s="85" t="str">
        <x:f>IF(U31="","",U31-TODAY())</x:f>
      </x:c>
      <x:c r="W31" s="91" t="n">
        <x:f>MIN(100,(IF(D31&lt;&gt;"",10,0)+IF(E31&lt;&gt;"",15,0)+IF(L31&lt;&gt;"",10,0)+IF(M31&lt;&gt;"",20,0)+IF(R31&lt;&gt;"",10,0)+IF(S31&lt;&gt;"",10,0)+IF(T31&lt;&gt;"",10,0)+IF(I31&lt;&gt;"",5,0)+IF(J31&lt;&gt;"",5,0)+IF(K31&lt;&gt;"",5,0)))</x:f>
        <x:v>0</x:v>
      </x:c>
    </x:row>
    <x:row r="32" ht="15" hidden="0" customHeight="1">
      <x:c r="A32" s="63" t="n">
        <x:v>26</x:v>
      </x:c>
      <x:c r="B32" s="64"/>
      <x:c r="C32" s="64"/>
      <x:c r="D32" s="64"/>
      <x:c r="E32" s="64"/>
      <x:c r="F32" s="64"/>
      <x:c r="G32" s="64"/>
      <x:c r="H32" s="64"/>
      <x:c r="I32" s="64"/>
      <x:c r="J32" s="64"/>
      <x:c r="K32" s="64"/>
      <x:c r="L32" s="64"/>
      <x:c r="M32" s="64"/>
      <x:c r="N32" s="64"/>
      <x:c r="O32" s="64"/>
      <x:c r="P32" s="64"/>
      <x:c r="Q32" s="64" t="n">
        <x:f>O32*P32</x:f>
        <x:v>0</x:v>
      </x:c>
      <x:c r="R32" s="64" t="str">
        <x:f>IF(Q32&gt;=12,"Critique",IF(Q32&gt;=8,"Élevé",IF(Q32&gt;=4,"Modéré",IF(Q32&gt;0,"Faible",""))))</x:f>
      </x:c>
      <x:c r="S32" s="64"/>
      <x:c r="T32" s="79"/>
      <x:c r="U32" s="79" t="str">
        <x:f>IF(T32="","",EDATE(T32,12))</x:f>
      </x:c>
      <x:c r="V32" s="85" t="str">
        <x:f>IF(U32="","",U32-TODAY())</x:f>
      </x:c>
      <x:c r="W32" s="91" t="n">
        <x:f>MIN(100,(IF(D32&lt;&gt;"",10,0)+IF(E32&lt;&gt;"",15,0)+IF(L32&lt;&gt;"",10,0)+IF(M32&lt;&gt;"",20,0)+IF(R32&lt;&gt;"",10,0)+IF(S32&lt;&gt;"",10,0)+IF(T32&lt;&gt;"",10,0)+IF(I32&lt;&gt;"",5,0)+IF(J32&lt;&gt;"",5,0)+IF(K32&lt;&gt;"",5,0)))</x:f>
        <x:v>0</x:v>
      </x:c>
    </x:row>
    <x:row r="33" ht="15" hidden="0" customHeight="1">
      <x:c r="A33" s="63" t="n">
        <x:v>27</x:v>
      </x:c>
      <x:c r="B33" s="64"/>
      <x:c r="C33" s="64"/>
      <x:c r="D33" s="64"/>
      <x:c r="E33" s="64"/>
      <x:c r="F33" s="64"/>
      <x:c r="G33" s="64"/>
      <x:c r="H33" s="64"/>
      <x:c r="I33" s="64"/>
      <x:c r="J33" s="64"/>
      <x:c r="K33" s="64"/>
      <x:c r="L33" s="64"/>
      <x:c r="M33" s="64"/>
      <x:c r="N33" s="64"/>
      <x:c r="O33" s="64"/>
      <x:c r="P33" s="64"/>
      <x:c r="Q33" s="64" t="n">
        <x:f>O33*P33</x:f>
        <x:v>0</x:v>
      </x:c>
      <x:c r="R33" s="64" t="str">
        <x:f>IF(Q33&gt;=12,"Critique",IF(Q33&gt;=8,"Élevé",IF(Q33&gt;=4,"Modéré",IF(Q33&gt;0,"Faible",""))))</x:f>
      </x:c>
      <x:c r="S33" s="64"/>
      <x:c r="T33" s="79"/>
      <x:c r="U33" s="79" t="str">
        <x:f>IF(T33="","",EDATE(T33,12))</x:f>
      </x:c>
      <x:c r="V33" s="85" t="str">
        <x:f>IF(U33="","",U33-TODAY())</x:f>
      </x:c>
      <x:c r="W33" s="91" t="n">
        <x:f>MIN(100,(IF(D33&lt;&gt;"",10,0)+IF(E33&lt;&gt;"",15,0)+IF(L33&lt;&gt;"",10,0)+IF(M33&lt;&gt;"",20,0)+IF(R33&lt;&gt;"",10,0)+IF(S33&lt;&gt;"",10,0)+IF(T33&lt;&gt;"",10,0)+IF(I33&lt;&gt;"",5,0)+IF(J33&lt;&gt;"",5,0)+IF(K33&lt;&gt;"",5,0)))</x:f>
        <x:v>0</x:v>
      </x:c>
    </x:row>
    <x:row r="34" ht="15" hidden="0" customHeight="1">
      <x:c r="A34" s="63" t="n">
        <x:v>28</x:v>
      </x:c>
      <x:c r="B34" s="64"/>
      <x:c r="C34" s="64"/>
      <x:c r="D34" s="64"/>
      <x:c r="E34" s="64"/>
      <x:c r="F34" s="64"/>
      <x:c r="G34" s="64"/>
      <x:c r="H34" s="64"/>
      <x:c r="I34" s="64"/>
      <x:c r="J34" s="64"/>
      <x:c r="K34" s="64"/>
      <x:c r="L34" s="64"/>
      <x:c r="M34" s="64"/>
      <x:c r="N34" s="64"/>
      <x:c r="O34" s="64"/>
      <x:c r="P34" s="64"/>
      <x:c r="Q34" s="64" t="n">
        <x:f>O34*P34</x:f>
        <x:v>0</x:v>
      </x:c>
      <x:c r="R34" s="64" t="str">
        <x:f>IF(Q34&gt;=12,"Critique",IF(Q34&gt;=8,"Élevé",IF(Q34&gt;=4,"Modéré",IF(Q34&gt;0,"Faible",""))))</x:f>
      </x:c>
      <x:c r="S34" s="64"/>
      <x:c r="T34" s="79"/>
      <x:c r="U34" s="79" t="str">
        <x:f>IF(T34="","",EDATE(T34,12))</x:f>
      </x:c>
      <x:c r="V34" s="85" t="str">
        <x:f>IF(U34="","",U34-TODAY())</x:f>
      </x:c>
      <x:c r="W34" s="91" t="n">
        <x:f>MIN(100,(IF(D34&lt;&gt;"",10,0)+IF(E34&lt;&gt;"",15,0)+IF(L34&lt;&gt;"",10,0)+IF(M34&lt;&gt;"",20,0)+IF(R34&lt;&gt;"",10,0)+IF(S34&lt;&gt;"",10,0)+IF(T34&lt;&gt;"",10,0)+IF(I34&lt;&gt;"",5,0)+IF(J34&lt;&gt;"",5,0)+IF(K34&lt;&gt;"",5,0)))</x:f>
        <x:v>0</x:v>
      </x:c>
    </x:row>
    <x:row r="35" ht="15" hidden="0" customHeight="1">
      <x:c r="A35" s="63" t="n">
        <x:v>29</x:v>
      </x:c>
      <x:c r="B35" s="64"/>
      <x:c r="C35" s="64"/>
      <x:c r="D35" s="64"/>
      <x:c r="E35" s="64"/>
      <x:c r="F35" s="64"/>
      <x:c r="G35" s="64"/>
      <x:c r="H35" s="64"/>
      <x:c r="I35" s="64"/>
      <x:c r="J35" s="64"/>
      <x:c r="K35" s="64"/>
      <x:c r="L35" s="64"/>
      <x:c r="M35" s="64"/>
      <x:c r="N35" s="64"/>
      <x:c r="O35" s="64"/>
      <x:c r="P35" s="64"/>
      <x:c r="Q35" s="64" t="n">
        <x:f>O35*P35</x:f>
        <x:v>0</x:v>
      </x:c>
      <x:c r="R35" s="64" t="str">
        <x:f>IF(Q35&gt;=12,"Critique",IF(Q35&gt;=8,"Élevé",IF(Q35&gt;=4,"Modéré",IF(Q35&gt;0,"Faible",""))))</x:f>
      </x:c>
      <x:c r="S35" s="64"/>
      <x:c r="T35" s="79"/>
      <x:c r="U35" s="79" t="str">
        <x:f>IF(T35="","",EDATE(T35,12))</x:f>
      </x:c>
      <x:c r="V35" s="85" t="str">
        <x:f>IF(U35="","",U35-TODAY())</x:f>
      </x:c>
      <x:c r="W35" s="91" t="n">
        <x:f>MIN(100,(IF(D35&lt;&gt;"",10,0)+IF(E35&lt;&gt;"",15,0)+IF(L35&lt;&gt;"",10,0)+IF(M35&lt;&gt;"",20,0)+IF(R35&lt;&gt;"",10,0)+IF(S35&lt;&gt;"",10,0)+IF(T35&lt;&gt;"",10,0)+IF(I35&lt;&gt;"",5,0)+IF(J35&lt;&gt;"",5,0)+IF(K35&lt;&gt;"",5,0)))</x:f>
        <x:v>0</x:v>
      </x:c>
    </x:row>
    <x:row r="36" ht="15" hidden="0" customHeight="1">
      <x:c r="A36" s="63" t="n">
        <x:v>30</x:v>
      </x:c>
      <x:c r="B36" s="64"/>
      <x:c r="C36" s="64"/>
      <x:c r="D36" s="64"/>
      <x:c r="E36" s="64"/>
      <x:c r="F36" s="64"/>
      <x:c r="G36" s="64"/>
      <x:c r="H36" s="64"/>
      <x:c r="I36" s="64"/>
      <x:c r="J36" s="64"/>
      <x:c r="K36" s="64"/>
      <x:c r="L36" s="64"/>
      <x:c r="M36" s="64"/>
      <x:c r="N36" s="64"/>
      <x:c r="O36" s="64"/>
      <x:c r="P36" s="64"/>
      <x:c r="Q36" s="64" t="n">
        <x:f>O36*P36</x:f>
        <x:v>0</x:v>
      </x:c>
      <x:c r="R36" s="64" t="str">
        <x:f>IF(Q36&gt;=12,"Critique",IF(Q36&gt;=8,"Élevé",IF(Q36&gt;=4,"Modéré",IF(Q36&gt;0,"Faible",""))))</x:f>
      </x:c>
      <x:c r="S36" s="64"/>
      <x:c r="T36" s="79"/>
      <x:c r="U36" s="79" t="str">
        <x:f>IF(T36="","",EDATE(T36,12))</x:f>
      </x:c>
      <x:c r="V36" s="85" t="str">
        <x:f>IF(U36="","",U36-TODAY())</x:f>
      </x:c>
      <x:c r="W36" s="91" t="n">
        <x:f>MIN(100,(IF(D36&lt;&gt;"",10,0)+IF(E36&lt;&gt;"",15,0)+IF(L36&lt;&gt;"",10,0)+IF(M36&lt;&gt;"",20,0)+IF(R36&lt;&gt;"",10,0)+IF(S36&lt;&gt;"",10,0)+IF(T36&lt;&gt;"",10,0)+IF(I36&lt;&gt;"",5,0)+IF(J36&lt;&gt;"",5,0)+IF(K36&lt;&gt;"",5,0)))</x:f>
        <x:v>0</x:v>
      </x:c>
    </x:row>
    <x:row r="37" ht="15" hidden="0" customHeight="1">
      <x:c r="A37" s="63" t="n">
        <x:v>31</x:v>
      </x:c>
      <x:c r="B37" s="64"/>
      <x:c r="C37" s="64"/>
      <x:c r="D37" s="64"/>
      <x:c r="E37" s="64"/>
      <x:c r="F37" s="64"/>
      <x:c r="G37" s="64"/>
      <x:c r="H37" s="64"/>
      <x:c r="I37" s="64"/>
      <x:c r="J37" s="64"/>
      <x:c r="K37" s="64"/>
      <x:c r="L37" s="64"/>
      <x:c r="M37" s="64"/>
      <x:c r="N37" s="64"/>
      <x:c r="O37" s="64"/>
      <x:c r="P37" s="64"/>
      <x:c r="Q37" s="64" t="n">
        <x:f>O37*P37</x:f>
        <x:v>0</x:v>
      </x:c>
      <x:c r="R37" s="64" t="str">
        <x:f>IF(Q37&gt;=12,"Critique",IF(Q37&gt;=8,"Élevé",IF(Q37&gt;=4,"Modéré",IF(Q37&gt;0,"Faible",""))))</x:f>
      </x:c>
      <x:c r="S37" s="64"/>
      <x:c r="T37" s="79"/>
      <x:c r="U37" s="79" t="str">
        <x:f>IF(T37="","",EDATE(T37,12))</x:f>
      </x:c>
      <x:c r="V37" s="85" t="str">
        <x:f>IF(U37="","",U37-TODAY())</x:f>
      </x:c>
      <x:c r="W37" s="91" t="n">
        <x:f>MIN(100,(IF(D37&lt;&gt;"",10,0)+IF(E37&lt;&gt;"",15,0)+IF(L37&lt;&gt;"",10,0)+IF(M37&lt;&gt;"",20,0)+IF(R37&lt;&gt;"",10,0)+IF(S37&lt;&gt;"",10,0)+IF(T37&lt;&gt;"",10,0)+IF(I37&lt;&gt;"",5,0)+IF(J37&lt;&gt;"",5,0)+IF(K37&lt;&gt;"",5,0)))</x:f>
        <x:v>0</x:v>
      </x:c>
    </x:row>
    <x:row r="38" ht="15" hidden="0" customHeight="1">
      <x:c r="A38" s="63" t="n">
        <x:v>32</x:v>
      </x:c>
      <x:c r="B38" s="64"/>
      <x:c r="C38" s="64"/>
      <x:c r="D38" s="64"/>
      <x:c r="E38" s="64"/>
      <x:c r="F38" s="64"/>
      <x:c r="G38" s="64"/>
      <x:c r="H38" s="64"/>
      <x:c r="I38" s="64"/>
      <x:c r="J38" s="64"/>
      <x:c r="K38" s="64"/>
      <x:c r="L38" s="64"/>
      <x:c r="M38" s="64"/>
      <x:c r="N38" s="64"/>
      <x:c r="O38" s="64"/>
      <x:c r="P38" s="64"/>
      <x:c r="Q38" s="64" t="n">
        <x:f>O38*P38</x:f>
        <x:v>0</x:v>
      </x:c>
      <x:c r="R38" s="64" t="str">
        <x:f>IF(Q38&gt;=12,"Critique",IF(Q38&gt;=8,"Élevé",IF(Q38&gt;=4,"Modéré",IF(Q38&gt;0,"Faible",""))))</x:f>
      </x:c>
      <x:c r="S38" s="64"/>
      <x:c r="T38" s="79"/>
      <x:c r="U38" s="79" t="str">
        <x:f>IF(T38="","",EDATE(T38,12))</x:f>
      </x:c>
      <x:c r="V38" s="85" t="str">
        <x:f>IF(U38="","",U38-TODAY())</x:f>
      </x:c>
      <x:c r="W38" s="91" t="n">
        <x:f>MIN(100,(IF(D38&lt;&gt;"",10,0)+IF(E38&lt;&gt;"",15,0)+IF(L38&lt;&gt;"",10,0)+IF(M38&lt;&gt;"",20,0)+IF(R38&lt;&gt;"",10,0)+IF(S38&lt;&gt;"",10,0)+IF(T38&lt;&gt;"",10,0)+IF(I38&lt;&gt;"",5,0)+IF(J38&lt;&gt;"",5,0)+IF(K38&lt;&gt;"",5,0)))</x:f>
        <x:v>0</x:v>
      </x:c>
    </x:row>
    <x:row r="39" ht="15" hidden="0" customHeight="1">
      <x:c r="A39" s="63" t="n">
        <x:v>33</x:v>
      </x:c>
      <x:c r="B39" s="64"/>
      <x:c r="C39" s="64"/>
      <x:c r="D39" s="64"/>
      <x:c r="E39" s="64"/>
      <x:c r="F39" s="64"/>
      <x:c r="G39" s="64"/>
      <x:c r="H39" s="64"/>
      <x:c r="I39" s="64"/>
      <x:c r="J39" s="64"/>
      <x:c r="K39" s="64"/>
      <x:c r="L39" s="64"/>
      <x:c r="M39" s="64"/>
      <x:c r="N39" s="64"/>
      <x:c r="O39" s="64"/>
      <x:c r="P39" s="64"/>
      <x:c r="Q39" s="64" t="n">
        <x:f>O39*P39</x:f>
        <x:v>0</x:v>
      </x:c>
      <x:c r="R39" s="64" t="str">
        <x:f>IF(Q39&gt;=12,"Critique",IF(Q39&gt;=8,"Élevé",IF(Q39&gt;=4,"Modéré",IF(Q39&gt;0,"Faible",""))))</x:f>
      </x:c>
      <x:c r="S39" s="64"/>
      <x:c r="T39" s="79"/>
      <x:c r="U39" s="79" t="str">
        <x:f>IF(T39="","",EDATE(T39,12))</x:f>
      </x:c>
      <x:c r="V39" s="85" t="str">
        <x:f>IF(U39="","",U39-TODAY())</x:f>
      </x:c>
      <x:c r="W39" s="91" t="n">
        <x:f>MIN(100,(IF(D39&lt;&gt;"",10,0)+IF(E39&lt;&gt;"",15,0)+IF(L39&lt;&gt;"",10,0)+IF(M39&lt;&gt;"",20,0)+IF(R39&lt;&gt;"",10,0)+IF(S39&lt;&gt;"",10,0)+IF(T39&lt;&gt;"",10,0)+IF(I39&lt;&gt;"",5,0)+IF(J39&lt;&gt;"",5,0)+IF(K39&lt;&gt;"",5,0)))</x:f>
        <x:v>0</x:v>
      </x:c>
    </x:row>
    <x:row r="40" ht="15" hidden="0" customHeight="1">
      <x:c r="A40" s="63" t="n">
        <x:v>34</x:v>
      </x:c>
      <x:c r="B40" s="64"/>
      <x:c r="C40" s="64"/>
      <x:c r="D40" s="64"/>
      <x:c r="E40" s="64"/>
      <x:c r="F40" s="64"/>
      <x:c r="G40" s="64"/>
      <x:c r="H40" s="64"/>
      <x:c r="I40" s="64"/>
      <x:c r="J40" s="64"/>
      <x:c r="K40" s="64"/>
      <x:c r="L40" s="64"/>
      <x:c r="M40" s="64"/>
      <x:c r="N40" s="64"/>
      <x:c r="O40" s="64"/>
      <x:c r="P40" s="64"/>
      <x:c r="Q40" s="64" t="n">
        <x:f>O40*P40</x:f>
        <x:v>0</x:v>
      </x:c>
      <x:c r="R40" s="64" t="str">
        <x:f>IF(Q40&gt;=12,"Critique",IF(Q40&gt;=8,"Élevé",IF(Q40&gt;=4,"Modéré",IF(Q40&gt;0,"Faible",""))))</x:f>
      </x:c>
      <x:c r="S40" s="64"/>
      <x:c r="T40" s="79"/>
      <x:c r="U40" s="79" t="str">
        <x:f>IF(T40="","",EDATE(T40,12))</x:f>
      </x:c>
      <x:c r="V40" s="85" t="str">
        <x:f>IF(U40="","",U40-TODAY())</x:f>
      </x:c>
      <x:c r="W40" s="91" t="n">
        <x:f>MIN(100,(IF(D40&lt;&gt;"",10,0)+IF(E40&lt;&gt;"",15,0)+IF(L40&lt;&gt;"",10,0)+IF(M40&lt;&gt;"",20,0)+IF(R40&lt;&gt;"",10,0)+IF(S40&lt;&gt;"",10,0)+IF(T40&lt;&gt;"",10,0)+IF(I40&lt;&gt;"",5,0)+IF(J40&lt;&gt;"",5,0)+IF(K40&lt;&gt;"",5,0)))</x:f>
        <x:v>0</x:v>
      </x:c>
    </x:row>
    <x:row r="41" ht="15" hidden="0" customHeight="1">
      <x:c r="A41" s="63" t="n">
        <x:v>35</x:v>
      </x:c>
      <x:c r="B41" s="64"/>
      <x:c r="C41" s="64"/>
      <x:c r="D41" s="64"/>
      <x:c r="E41" s="64"/>
      <x:c r="F41" s="64"/>
      <x:c r="G41" s="64"/>
      <x:c r="H41" s="64"/>
      <x:c r="I41" s="64"/>
      <x:c r="J41" s="64"/>
      <x:c r="K41" s="64"/>
      <x:c r="L41" s="64"/>
      <x:c r="M41" s="64"/>
      <x:c r="N41" s="64"/>
      <x:c r="O41" s="64"/>
      <x:c r="P41" s="64"/>
      <x:c r="Q41" s="64" t="n">
        <x:f>O41*P41</x:f>
        <x:v>0</x:v>
      </x:c>
      <x:c r="R41" s="64" t="str">
        <x:f>IF(Q41&gt;=12,"Critique",IF(Q41&gt;=8,"Élevé",IF(Q41&gt;=4,"Modéré",IF(Q41&gt;0,"Faible",""))))</x:f>
      </x:c>
      <x:c r="S41" s="64"/>
      <x:c r="T41" s="79"/>
      <x:c r="U41" s="79" t="str">
        <x:f>IF(T41="","",EDATE(T41,12))</x:f>
      </x:c>
      <x:c r="V41" s="85" t="str">
        <x:f>IF(U41="","",U41-TODAY())</x:f>
      </x:c>
      <x:c r="W41" s="91" t="n">
        <x:f>MIN(100,(IF(D41&lt;&gt;"",10,0)+IF(E41&lt;&gt;"",15,0)+IF(L41&lt;&gt;"",10,0)+IF(M41&lt;&gt;"",20,0)+IF(R41&lt;&gt;"",10,0)+IF(S41&lt;&gt;"",10,0)+IF(T41&lt;&gt;"",10,0)+IF(I41&lt;&gt;"",5,0)+IF(J41&lt;&gt;"",5,0)+IF(K41&lt;&gt;"",5,0)))</x:f>
        <x:v>0</x:v>
      </x:c>
    </x:row>
    <x:row r="42" ht="15" hidden="0" customHeight="1">
      <x:c r="A42" s="63" t="n">
        <x:v>36</x:v>
      </x:c>
      <x:c r="B42" s="64"/>
      <x:c r="C42" s="64"/>
      <x:c r="D42" s="64"/>
      <x:c r="E42" s="64"/>
      <x:c r="F42" s="64"/>
      <x:c r="G42" s="64"/>
      <x:c r="H42" s="64"/>
      <x:c r="I42" s="64"/>
      <x:c r="J42" s="64"/>
      <x:c r="K42" s="64"/>
      <x:c r="L42" s="64"/>
      <x:c r="M42" s="64"/>
      <x:c r="N42" s="64"/>
      <x:c r="O42" s="64"/>
      <x:c r="P42" s="64"/>
      <x:c r="Q42" s="64" t="n">
        <x:f>O42*P42</x:f>
        <x:v>0</x:v>
      </x:c>
      <x:c r="R42" s="64" t="str">
        <x:f>IF(Q42&gt;=12,"Critique",IF(Q42&gt;=8,"Élevé",IF(Q42&gt;=4,"Modéré",IF(Q42&gt;0,"Faible",""))))</x:f>
      </x:c>
      <x:c r="S42" s="64"/>
      <x:c r="T42" s="79"/>
      <x:c r="U42" s="79" t="str">
        <x:f>IF(T42="","",EDATE(T42,12))</x:f>
      </x:c>
      <x:c r="V42" s="85" t="str">
        <x:f>IF(U42="","",U42-TODAY())</x:f>
      </x:c>
      <x:c r="W42" s="91" t="n">
        <x:f>MIN(100,(IF(D42&lt;&gt;"",10,0)+IF(E42&lt;&gt;"",15,0)+IF(L42&lt;&gt;"",10,0)+IF(M42&lt;&gt;"",20,0)+IF(R42&lt;&gt;"",10,0)+IF(S42&lt;&gt;"",10,0)+IF(T42&lt;&gt;"",10,0)+IF(I42&lt;&gt;"",5,0)+IF(J42&lt;&gt;"",5,0)+IF(K42&lt;&gt;"",5,0)))</x:f>
        <x:v>0</x:v>
      </x:c>
    </x:row>
    <x:row r="43" ht="15" hidden="0" customHeight="1">
      <x:c r="A43" s="63" t="n">
        <x:v>37</x:v>
      </x:c>
      <x:c r="B43" s="64"/>
      <x:c r="C43" s="64"/>
      <x:c r="D43" s="64"/>
      <x:c r="E43" s="64"/>
      <x:c r="F43" s="64"/>
      <x:c r="G43" s="64"/>
      <x:c r="H43" s="64"/>
      <x:c r="I43" s="64"/>
      <x:c r="J43" s="64"/>
      <x:c r="K43" s="64"/>
      <x:c r="L43" s="64"/>
      <x:c r="M43" s="64"/>
      <x:c r="N43" s="64"/>
      <x:c r="O43" s="64"/>
      <x:c r="P43" s="64"/>
      <x:c r="Q43" s="64" t="n">
        <x:f>O43*P43</x:f>
        <x:v>0</x:v>
      </x:c>
      <x:c r="R43" s="64" t="str">
        <x:f>IF(Q43&gt;=12,"Critique",IF(Q43&gt;=8,"Élevé",IF(Q43&gt;=4,"Modéré",IF(Q43&gt;0,"Faible",""))))</x:f>
      </x:c>
      <x:c r="S43" s="64"/>
      <x:c r="T43" s="79"/>
      <x:c r="U43" s="79" t="str">
        <x:f>IF(T43="","",EDATE(T43,12))</x:f>
      </x:c>
      <x:c r="V43" s="85" t="str">
        <x:f>IF(U43="","",U43-TODAY())</x:f>
      </x:c>
      <x:c r="W43" s="91" t="n">
        <x:f>MIN(100,(IF(D43&lt;&gt;"",10,0)+IF(E43&lt;&gt;"",15,0)+IF(L43&lt;&gt;"",10,0)+IF(M43&lt;&gt;"",20,0)+IF(R43&lt;&gt;"",10,0)+IF(S43&lt;&gt;"",10,0)+IF(T43&lt;&gt;"",10,0)+IF(I43&lt;&gt;"",5,0)+IF(J43&lt;&gt;"",5,0)+IF(K43&lt;&gt;"",5,0)))</x:f>
        <x:v>0</x:v>
      </x:c>
    </x:row>
    <x:row r="44" ht="15" hidden="0" customHeight="1">
      <x:c r="A44" s="63" t="n">
        <x:v>38</x:v>
      </x:c>
      <x:c r="B44" s="64"/>
      <x:c r="C44" s="64"/>
      <x:c r="D44" s="64"/>
      <x:c r="E44" s="64"/>
      <x:c r="F44" s="64"/>
      <x:c r="G44" s="64"/>
      <x:c r="H44" s="64"/>
      <x:c r="I44" s="64"/>
      <x:c r="J44" s="64"/>
      <x:c r="K44" s="64"/>
      <x:c r="L44" s="64"/>
      <x:c r="M44" s="64"/>
      <x:c r="N44" s="64"/>
      <x:c r="O44" s="64"/>
      <x:c r="P44" s="64"/>
      <x:c r="Q44" s="64" t="n">
        <x:f>O44*P44</x:f>
        <x:v>0</x:v>
      </x:c>
      <x:c r="R44" s="64" t="str">
        <x:f>IF(Q44&gt;=12,"Critique",IF(Q44&gt;=8,"Élevé",IF(Q44&gt;=4,"Modéré",IF(Q44&gt;0,"Faible",""))))</x:f>
      </x:c>
      <x:c r="S44" s="64"/>
      <x:c r="T44" s="79"/>
      <x:c r="U44" s="79" t="str">
        <x:f>IF(T44="","",EDATE(T44,12))</x:f>
      </x:c>
      <x:c r="V44" s="85" t="str">
        <x:f>IF(U44="","",U44-TODAY())</x:f>
      </x:c>
      <x:c r="W44" s="91" t="n">
        <x:f>MIN(100,(IF(D44&lt;&gt;"",10,0)+IF(E44&lt;&gt;"",15,0)+IF(L44&lt;&gt;"",10,0)+IF(M44&lt;&gt;"",20,0)+IF(R44&lt;&gt;"",10,0)+IF(S44&lt;&gt;"",10,0)+IF(T44&lt;&gt;"",10,0)+IF(I44&lt;&gt;"",5,0)+IF(J44&lt;&gt;"",5,0)+IF(K44&lt;&gt;"",5,0)))</x:f>
        <x:v>0</x:v>
      </x:c>
    </x:row>
    <x:row r="45" ht="15" hidden="0" customHeight="1">
      <x:c r="A45" s="63" t="n">
        <x:v>39</x:v>
      </x:c>
      <x:c r="B45" s="64"/>
      <x:c r="C45" s="64"/>
      <x:c r="D45" s="64"/>
      <x:c r="E45" s="64"/>
      <x:c r="F45" s="64"/>
      <x:c r="G45" s="64"/>
      <x:c r="H45" s="64"/>
      <x:c r="I45" s="64"/>
      <x:c r="J45" s="64"/>
      <x:c r="K45" s="64"/>
      <x:c r="L45" s="64"/>
      <x:c r="M45" s="64"/>
      <x:c r="N45" s="64"/>
      <x:c r="O45" s="64"/>
      <x:c r="P45" s="64"/>
      <x:c r="Q45" s="64" t="n">
        <x:f>O45*P45</x:f>
        <x:v>0</x:v>
      </x:c>
      <x:c r="R45" s="64" t="str">
        <x:f>IF(Q45&gt;=12,"Critique",IF(Q45&gt;=8,"Élevé",IF(Q45&gt;=4,"Modéré",IF(Q45&gt;0,"Faible",""))))</x:f>
      </x:c>
      <x:c r="S45" s="64"/>
      <x:c r="T45" s="79"/>
      <x:c r="U45" s="79" t="str">
        <x:f>IF(T45="","",EDATE(T45,12))</x:f>
      </x:c>
      <x:c r="V45" s="85" t="str">
        <x:f>IF(U45="","",U45-TODAY())</x:f>
      </x:c>
      <x:c r="W45" s="91" t="n">
        <x:f>MIN(100,(IF(D45&lt;&gt;"",10,0)+IF(E45&lt;&gt;"",15,0)+IF(L45&lt;&gt;"",10,0)+IF(M45&lt;&gt;"",20,0)+IF(R45&lt;&gt;"",10,0)+IF(S45&lt;&gt;"",10,0)+IF(T45&lt;&gt;"",10,0)+IF(I45&lt;&gt;"",5,0)+IF(J45&lt;&gt;"",5,0)+IF(K45&lt;&gt;"",5,0)))</x:f>
        <x:v>0</x:v>
      </x:c>
    </x:row>
    <x:row r="46" ht="15" hidden="0" customHeight="1">
      <x:c r="A46" s="63" t="n">
        <x:v>40</x:v>
      </x:c>
      <x:c r="B46" s="64"/>
      <x:c r="C46" s="64"/>
      <x:c r="D46" s="64"/>
      <x:c r="E46" s="64"/>
      <x:c r="F46" s="64"/>
      <x:c r="G46" s="64"/>
      <x:c r="H46" s="64"/>
      <x:c r="I46" s="64"/>
      <x:c r="J46" s="64"/>
      <x:c r="K46" s="64"/>
      <x:c r="L46" s="64"/>
      <x:c r="M46" s="64"/>
      <x:c r="N46" s="64"/>
      <x:c r="O46" s="64"/>
      <x:c r="P46" s="64"/>
      <x:c r="Q46" s="64" t="n">
        <x:f>O46*P46</x:f>
        <x:v>0</x:v>
      </x:c>
      <x:c r="R46" s="64" t="str">
        <x:f>IF(Q46&gt;=12,"Critique",IF(Q46&gt;=8,"Élevé",IF(Q46&gt;=4,"Modéré",IF(Q46&gt;0,"Faible",""))))</x:f>
      </x:c>
      <x:c r="S46" s="64"/>
      <x:c r="T46" s="79"/>
      <x:c r="U46" s="79" t="str">
        <x:f>IF(T46="","",EDATE(T46,12))</x:f>
      </x:c>
      <x:c r="V46" s="85" t="str">
        <x:f>IF(U46="","",U46-TODAY())</x:f>
      </x:c>
      <x:c r="W46" s="91" t="n">
        <x:f>MIN(100,(IF(D46&lt;&gt;"",10,0)+IF(E46&lt;&gt;"",15,0)+IF(L46&lt;&gt;"",10,0)+IF(M46&lt;&gt;"",20,0)+IF(R46&lt;&gt;"",10,0)+IF(S46&lt;&gt;"",10,0)+IF(T46&lt;&gt;"",10,0)+IF(I46&lt;&gt;"",5,0)+IF(J46&lt;&gt;"",5,0)+IF(K46&lt;&gt;"",5,0)))</x:f>
        <x:v>0</x:v>
      </x:c>
    </x:row>
    <x:row r="47" ht="15" hidden="0" customHeight="1">
      <x:c r="A47" s="63" t="n">
        <x:v>41</x:v>
      </x:c>
      <x:c r="B47" s="64"/>
      <x:c r="C47" s="64"/>
      <x:c r="D47" s="64"/>
      <x:c r="E47" s="64"/>
      <x:c r="F47" s="64"/>
      <x:c r="G47" s="64"/>
      <x:c r="H47" s="64"/>
      <x:c r="I47" s="64"/>
      <x:c r="J47" s="64"/>
      <x:c r="K47" s="64"/>
      <x:c r="L47" s="64"/>
      <x:c r="M47" s="64"/>
      <x:c r="N47" s="64"/>
      <x:c r="O47" s="64"/>
      <x:c r="P47" s="64"/>
      <x:c r="Q47" s="64" t="n">
        <x:f>O47*P47</x:f>
        <x:v>0</x:v>
      </x:c>
      <x:c r="R47" s="64" t="str">
        <x:f>IF(Q47&gt;=12,"Critique",IF(Q47&gt;=8,"Élevé",IF(Q47&gt;=4,"Modéré",IF(Q47&gt;0,"Faible",""))))</x:f>
      </x:c>
      <x:c r="S47" s="64"/>
      <x:c r="T47" s="79"/>
      <x:c r="U47" s="79" t="str">
        <x:f>IF(T47="","",EDATE(T47,12))</x:f>
      </x:c>
      <x:c r="V47" s="85" t="str">
        <x:f>IF(U47="","",U47-TODAY())</x:f>
      </x:c>
      <x:c r="W47" s="91" t="n">
        <x:f>MIN(100,(IF(D47&lt;&gt;"",10,0)+IF(E47&lt;&gt;"",15,0)+IF(L47&lt;&gt;"",10,0)+IF(M47&lt;&gt;"",20,0)+IF(R47&lt;&gt;"",10,0)+IF(S47&lt;&gt;"",10,0)+IF(T47&lt;&gt;"",10,0)+IF(I47&lt;&gt;"",5,0)+IF(J47&lt;&gt;"",5,0)+IF(K47&lt;&gt;"",5,0)))</x:f>
        <x:v>0</x:v>
      </x:c>
    </x:row>
    <x:row r="48" ht="15" hidden="0" customHeight="1">
      <x:c r="A48" s="63" t="n">
        <x:v>42</x:v>
      </x:c>
      <x:c r="B48" s="64"/>
      <x:c r="C48" s="64"/>
      <x:c r="D48" s="64"/>
      <x:c r="E48" s="64"/>
      <x:c r="F48" s="64"/>
      <x:c r="G48" s="64"/>
      <x:c r="H48" s="64"/>
      <x:c r="I48" s="64"/>
      <x:c r="J48" s="64"/>
      <x:c r="K48" s="64"/>
      <x:c r="L48" s="64"/>
      <x:c r="M48" s="64"/>
      <x:c r="N48" s="64"/>
      <x:c r="O48" s="64"/>
      <x:c r="P48" s="64"/>
      <x:c r="Q48" s="64" t="n">
        <x:f>O48*P48</x:f>
        <x:v>0</x:v>
      </x:c>
      <x:c r="R48" s="64" t="str">
        <x:f>IF(Q48&gt;=12,"Critique",IF(Q48&gt;=8,"Élevé",IF(Q48&gt;=4,"Modéré",IF(Q48&gt;0,"Faible",""))))</x:f>
      </x:c>
      <x:c r="S48" s="64"/>
      <x:c r="T48" s="79"/>
      <x:c r="U48" s="79" t="str">
        <x:f>IF(T48="","",EDATE(T48,12))</x:f>
      </x:c>
      <x:c r="V48" s="85" t="str">
        <x:f>IF(U48="","",U48-TODAY())</x:f>
      </x:c>
      <x:c r="W48" s="91" t="n">
        <x:f>MIN(100,(IF(D48&lt;&gt;"",10,0)+IF(E48&lt;&gt;"",15,0)+IF(L48&lt;&gt;"",10,0)+IF(M48&lt;&gt;"",20,0)+IF(R48&lt;&gt;"",10,0)+IF(S48&lt;&gt;"",10,0)+IF(T48&lt;&gt;"",10,0)+IF(I48&lt;&gt;"",5,0)+IF(J48&lt;&gt;"",5,0)+IF(K48&lt;&gt;"",5,0)))</x:f>
        <x:v>0</x:v>
      </x:c>
    </x:row>
    <x:row r="49" ht="15" hidden="0" customHeight="1">
      <x:c r="A49" s="63" t="n">
        <x:v>43</x:v>
      </x:c>
      <x:c r="B49" s="64"/>
      <x:c r="C49" s="64"/>
      <x:c r="D49" s="64"/>
      <x:c r="E49" s="64"/>
      <x:c r="F49" s="64"/>
      <x:c r="G49" s="64"/>
      <x:c r="H49" s="64"/>
      <x:c r="I49" s="64"/>
      <x:c r="J49" s="64"/>
      <x:c r="K49" s="64"/>
      <x:c r="L49" s="64"/>
      <x:c r="M49" s="64"/>
      <x:c r="N49" s="64"/>
      <x:c r="O49" s="64"/>
      <x:c r="P49" s="64"/>
      <x:c r="Q49" s="64" t="n">
        <x:f>O49*P49</x:f>
        <x:v>0</x:v>
      </x:c>
      <x:c r="R49" s="64" t="str">
        <x:f>IF(Q49&gt;=12,"Critique",IF(Q49&gt;=8,"Élevé",IF(Q49&gt;=4,"Modéré",IF(Q49&gt;0,"Faible",""))))</x:f>
      </x:c>
      <x:c r="S49" s="64"/>
      <x:c r="T49" s="79"/>
      <x:c r="U49" s="79" t="str">
        <x:f>IF(T49="","",EDATE(T49,12))</x:f>
      </x:c>
      <x:c r="V49" s="85" t="str">
        <x:f>IF(U49="","",U49-TODAY())</x:f>
      </x:c>
      <x:c r="W49" s="91" t="n">
        <x:f>MIN(100,(IF(D49&lt;&gt;"",10,0)+IF(E49&lt;&gt;"",15,0)+IF(L49&lt;&gt;"",10,0)+IF(M49&lt;&gt;"",20,0)+IF(R49&lt;&gt;"",10,0)+IF(S49&lt;&gt;"",10,0)+IF(T49&lt;&gt;"",10,0)+IF(I49&lt;&gt;"",5,0)+IF(J49&lt;&gt;"",5,0)+IF(K49&lt;&gt;"",5,0)))</x:f>
        <x:v>0</x:v>
      </x:c>
    </x:row>
    <x:row r="50" ht="15" hidden="0" customHeight="1">
      <x:c r="A50" s="63" t="n">
        <x:v>44</x:v>
      </x:c>
      <x:c r="B50" s="64"/>
      <x:c r="C50" s="64"/>
      <x:c r="D50" s="64"/>
      <x:c r="E50" s="64"/>
      <x:c r="F50" s="64"/>
      <x:c r="G50" s="64"/>
      <x:c r="H50" s="64"/>
      <x:c r="I50" s="64"/>
      <x:c r="J50" s="64"/>
      <x:c r="K50" s="64"/>
      <x:c r="L50" s="64"/>
      <x:c r="M50" s="64"/>
      <x:c r="N50" s="64"/>
      <x:c r="O50" s="64"/>
      <x:c r="P50" s="64"/>
      <x:c r="Q50" s="64" t="n">
        <x:f>O50*P50</x:f>
        <x:v>0</x:v>
      </x:c>
      <x:c r="R50" s="64" t="str">
        <x:f>IF(Q50&gt;=12,"Critique",IF(Q50&gt;=8,"Élevé",IF(Q50&gt;=4,"Modéré",IF(Q50&gt;0,"Faible",""))))</x:f>
      </x:c>
      <x:c r="S50" s="64"/>
      <x:c r="T50" s="79"/>
      <x:c r="U50" s="79" t="str">
        <x:f>IF(T50="","",EDATE(T50,12))</x:f>
      </x:c>
      <x:c r="V50" s="85" t="str">
        <x:f>IF(U50="","",U50-TODAY())</x:f>
      </x:c>
      <x:c r="W50" s="91" t="n">
        <x:f>MIN(100,(IF(D50&lt;&gt;"",10,0)+IF(E50&lt;&gt;"",15,0)+IF(L50&lt;&gt;"",10,0)+IF(M50&lt;&gt;"",20,0)+IF(R50&lt;&gt;"",10,0)+IF(S50&lt;&gt;"",10,0)+IF(T50&lt;&gt;"",10,0)+IF(I50&lt;&gt;"",5,0)+IF(J50&lt;&gt;"",5,0)+IF(K50&lt;&gt;"",5,0)))</x:f>
        <x:v>0</x:v>
      </x:c>
    </x:row>
    <x:row r="51" ht="15" hidden="0" customHeight="1">
      <x:c r="A51" s="63" t="n">
        <x:v>45</x:v>
      </x:c>
      <x:c r="B51" s="64"/>
      <x:c r="C51" s="64"/>
      <x:c r="D51" s="64"/>
      <x:c r="E51" s="64"/>
      <x:c r="F51" s="64"/>
      <x:c r="G51" s="64"/>
      <x:c r="H51" s="64"/>
      <x:c r="I51" s="64"/>
      <x:c r="J51" s="64"/>
      <x:c r="K51" s="64"/>
      <x:c r="L51" s="64"/>
      <x:c r="M51" s="64"/>
      <x:c r="N51" s="64"/>
      <x:c r="O51" s="64"/>
      <x:c r="P51" s="64"/>
      <x:c r="Q51" s="64" t="n">
        <x:f>O51*P51</x:f>
        <x:v>0</x:v>
      </x:c>
      <x:c r="R51" s="64" t="str">
        <x:f>IF(Q51&gt;=12,"Critique",IF(Q51&gt;=8,"Élevé",IF(Q51&gt;=4,"Modéré",IF(Q51&gt;0,"Faible",""))))</x:f>
      </x:c>
      <x:c r="S51" s="64"/>
      <x:c r="T51" s="79"/>
      <x:c r="U51" s="79" t="str">
        <x:f>IF(T51="","",EDATE(T51,12))</x:f>
      </x:c>
      <x:c r="V51" s="85" t="str">
        <x:f>IF(U51="","",U51-TODAY())</x:f>
      </x:c>
      <x:c r="W51" s="91" t="n">
        <x:f>MIN(100,(IF(D51&lt;&gt;"",10,0)+IF(E51&lt;&gt;"",15,0)+IF(L51&lt;&gt;"",10,0)+IF(M51&lt;&gt;"",20,0)+IF(R51&lt;&gt;"",10,0)+IF(S51&lt;&gt;"",10,0)+IF(T51&lt;&gt;"",10,0)+IF(I51&lt;&gt;"",5,0)+IF(J51&lt;&gt;"",5,0)+IF(K51&lt;&gt;"",5,0)))</x:f>
        <x:v>0</x:v>
      </x:c>
    </x:row>
    <x:row r="52" ht="15" hidden="0" customHeight="1">
      <x:c r="A52" s="63" t="n">
        <x:v>46</x:v>
      </x:c>
      <x:c r="B52" s="64"/>
      <x:c r="C52" s="64"/>
      <x:c r="D52" s="64"/>
      <x:c r="E52" s="64"/>
      <x:c r="F52" s="64"/>
      <x:c r="G52" s="64"/>
      <x:c r="H52" s="64"/>
      <x:c r="I52" s="64"/>
      <x:c r="J52" s="64"/>
      <x:c r="K52" s="64"/>
      <x:c r="L52" s="64"/>
      <x:c r="M52" s="64"/>
      <x:c r="N52" s="64"/>
      <x:c r="O52" s="64"/>
      <x:c r="P52" s="64"/>
      <x:c r="Q52" s="64" t="n">
        <x:f>O52*P52</x:f>
        <x:v>0</x:v>
      </x:c>
      <x:c r="R52" s="64" t="str">
        <x:f>IF(Q52&gt;=12,"Critique",IF(Q52&gt;=8,"Élevé",IF(Q52&gt;=4,"Modéré",IF(Q52&gt;0,"Faible",""))))</x:f>
      </x:c>
      <x:c r="S52" s="64"/>
      <x:c r="T52" s="79"/>
      <x:c r="U52" s="79" t="str">
        <x:f>IF(T52="","",EDATE(T52,12))</x:f>
      </x:c>
      <x:c r="V52" s="85" t="str">
        <x:f>IF(U52="","",U52-TODAY())</x:f>
      </x:c>
      <x:c r="W52" s="91" t="n">
        <x:f>MIN(100,(IF(D52&lt;&gt;"",10,0)+IF(E52&lt;&gt;"",15,0)+IF(L52&lt;&gt;"",10,0)+IF(M52&lt;&gt;"",20,0)+IF(R52&lt;&gt;"",10,0)+IF(S52&lt;&gt;"",10,0)+IF(T52&lt;&gt;"",10,0)+IF(I52&lt;&gt;"",5,0)+IF(J52&lt;&gt;"",5,0)+IF(K52&lt;&gt;"",5,0)))</x:f>
        <x:v>0</x:v>
      </x:c>
    </x:row>
    <x:row r="53" ht="15" hidden="0" customHeight="1">
      <x:c r="A53" s="63" t="n">
        <x:v>47</x:v>
      </x:c>
      <x:c r="B53" s="64"/>
      <x:c r="C53" s="64"/>
      <x:c r="D53" s="64"/>
      <x:c r="E53" s="64"/>
      <x:c r="F53" s="64"/>
      <x:c r="G53" s="64"/>
      <x:c r="H53" s="64"/>
      <x:c r="I53" s="64"/>
      <x:c r="J53" s="64"/>
      <x:c r="K53" s="64"/>
      <x:c r="L53" s="64"/>
      <x:c r="M53" s="64"/>
      <x:c r="N53" s="64"/>
      <x:c r="O53" s="64"/>
      <x:c r="P53" s="64"/>
      <x:c r="Q53" s="64" t="n">
        <x:f>O53*P53</x:f>
        <x:v>0</x:v>
      </x:c>
      <x:c r="R53" s="64" t="str">
        <x:f>IF(Q53&gt;=12,"Critique",IF(Q53&gt;=8,"Élevé",IF(Q53&gt;=4,"Modéré",IF(Q53&gt;0,"Faible",""))))</x:f>
      </x:c>
      <x:c r="S53" s="64"/>
      <x:c r="T53" s="79"/>
      <x:c r="U53" s="79" t="str">
        <x:f>IF(T53="","",EDATE(T53,12))</x:f>
      </x:c>
      <x:c r="V53" s="85" t="str">
        <x:f>IF(U53="","",U53-TODAY())</x:f>
      </x:c>
      <x:c r="W53" s="91" t="n">
        <x:f>MIN(100,(IF(D53&lt;&gt;"",10,0)+IF(E53&lt;&gt;"",15,0)+IF(L53&lt;&gt;"",10,0)+IF(M53&lt;&gt;"",20,0)+IF(R53&lt;&gt;"",10,0)+IF(S53&lt;&gt;"",10,0)+IF(T53&lt;&gt;"",10,0)+IF(I53&lt;&gt;"",5,0)+IF(J53&lt;&gt;"",5,0)+IF(K53&lt;&gt;"",5,0)))</x:f>
        <x:v>0</x:v>
      </x:c>
    </x:row>
    <x:row r="54" ht="15" hidden="0" customHeight="1">
      <x:c r="A54" s="63" t="n">
        <x:v>48</x:v>
      </x:c>
      <x:c r="B54" s="64"/>
      <x:c r="C54" s="64"/>
      <x:c r="D54" s="64"/>
      <x:c r="E54" s="64"/>
      <x:c r="F54" s="64"/>
      <x:c r="G54" s="64"/>
      <x:c r="H54" s="64"/>
      <x:c r="I54" s="64"/>
      <x:c r="J54" s="64"/>
      <x:c r="K54" s="64"/>
      <x:c r="L54" s="64"/>
      <x:c r="M54" s="64"/>
      <x:c r="N54" s="64"/>
      <x:c r="O54" s="64"/>
      <x:c r="P54" s="64"/>
      <x:c r="Q54" s="64" t="n">
        <x:f>O54*P54</x:f>
        <x:v>0</x:v>
      </x:c>
      <x:c r="R54" s="64" t="str">
        <x:f>IF(Q54&gt;=12,"Critique",IF(Q54&gt;=8,"Élevé",IF(Q54&gt;=4,"Modéré",IF(Q54&gt;0,"Faible",""))))</x:f>
      </x:c>
      <x:c r="S54" s="64"/>
      <x:c r="T54" s="79"/>
      <x:c r="U54" s="79" t="str">
        <x:f>IF(T54="","",EDATE(T54,12))</x:f>
      </x:c>
      <x:c r="V54" s="85" t="str">
        <x:f>IF(U54="","",U54-TODAY())</x:f>
      </x:c>
      <x:c r="W54" s="91" t="n">
        <x:f>MIN(100,(IF(D54&lt;&gt;"",10,0)+IF(E54&lt;&gt;"",15,0)+IF(L54&lt;&gt;"",10,0)+IF(M54&lt;&gt;"",20,0)+IF(R54&lt;&gt;"",10,0)+IF(S54&lt;&gt;"",10,0)+IF(T54&lt;&gt;"",10,0)+IF(I54&lt;&gt;"",5,0)+IF(J54&lt;&gt;"",5,0)+IF(K54&lt;&gt;"",5,0)))</x:f>
        <x:v>0</x:v>
      </x:c>
    </x:row>
    <x:row r="55" ht="15" hidden="0" customHeight="1">
      <x:c r="A55" s="63" t="n">
        <x:v>49</x:v>
      </x:c>
      <x:c r="B55" s="64"/>
      <x:c r="C55" s="64"/>
      <x:c r="D55" s="64"/>
      <x:c r="E55" s="64"/>
      <x:c r="F55" s="64"/>
      <x:c r="G55" s="64"/>
      <x:c r="H55" s="64"/>
      <x:c r="I55" s="64"/>
      <x:c r="J55" s="64"/>
      <x:c r="K55" s="64"/>
      <x:c r="L55" s="64"/>
      <x:c r="M55" s="64"/>
      <x:c r="N55" s="64"/>
      <x:c r="O55" s="64"/>
      <x:c r="P55" s="64"/>
      <x:c r="Q55" s="64" t="n">
        <x:f>O55*P55</x:f>
        <x:v>0</x:v>
      </x:c>
      <x:c r="R55" s="64" t="str">
        <x:f>IF(Q55&gt;=12,"Critique",IF(Q55&gt;=8,"Élevé",IF(Q55&gt;=4,"Modéré",IF(Q55&gt;0,"Faible",""))))</x:f>
      </x:c>
      <x:c r="S55" s="64"/>
      <x:c r="T55" s="79"/>
      <x:c r="U55" s="79" t="str">
        <x:f>IF(T55="","",EDATE(T55,12))</x:f>
      </x:c>
      <x:c r="V55" s="85" t="str">
        <x:f>IF(U55="","",U55-TODAY())</x:f>
      </x:c>
      <x:c r="W55" s="91" t="n">
        <x:f>MIN(100,(IF(D55&lt;&gt;"",10,0)+IF(E55&lt;&gt;"",15,0)+IF(L55&lt;&gt;"",10,0)+IF(M55&lt;&gt;"",20,0)+IF(R55&lt;&gt;"",10,0)+IF(S55&lt;&gt;"",10,0)+IF(T55&lt;&gt;"",10,0)+IF(I55&lt;&gt;"",5,0)+IF(J55&lt;&gt;"",5,0)+IF(K55&lt;&gt;"",5,0)))</x:f>
        <x:v>0</x:v>
      </x:c>
    </x:row>
    <x:row r="56" ht="15" hidden="0" customHeight="1">
      <x:c r="A56" s="63" t="n">
        <x:v>50</x:v>
      </x:c>
      <x:c r="B56" s="64"/>
      <x:c r="C56" s="64"/>
      <x:c r="D56" s="64"/>
      <x:c r="E56" s="64"/>
      <x:c r="F56" s="64"/>
      <x:c r="G56" s="64"/>
      <x:c r="H56" s="64"/>
      <x:c r="I56" s="64"/>
      <x:c r="J56" s="64"/>
      <x:c r="K56" s="64"/>
      <x:c r="L56" s="64"/>
      <x:c r="M56" s="64"/>
      <x:c r="N56" s="64"/>
      <x:c r="O56" s="64"/>
      <x:c r="P56" s="64"/>
      <x:c r="Q56" s="64" t="n">
        <x:f>O56*P56</x:f>
        <x:v>0</x:v>
      </x:c>
      <x:c r="R56" s="64" t="str">
        <x:f>IF(Q56&gt;=12,"Critique",IF(Q56&gt;=8,"Élevé",IF(Q56&gt;=4,"Modéré",IF(Q56&gt;0,"Faible",""))))</x:f>
      </x:c>
      <x:c r="S56" s="64"/>
      <x:c r="T56" s="79"/>
      <x:c r="U56" s="79" t="str">
        <x:f>IF(T56="","",EDATE(T56,12))</x:f>
      </x:c>
      <x:c r="V56" s="85" t="str">
        <x:f>IF(U56="","",U56-TODAY())</x:f>
      </x:c>
      <x:c r="W56" s="91" t="n">
        <x:f>MIN(100,(IF(D56&lt;&gt;"",10,0)+IF(E56&lt;&gt;"",15,0)+IF(L56&lt;&gt;"",10,0)+IF(M56&lt;&gt;"",20,0)+IF(R56&lt;&gt;"",10,0)+IF(S56&lt;&gt;"",10,0)+IF(T56&lt;&gt;"",10,0)+IF(I56&lt;&gt;"",5,0)+IF(J56&lt;&gt;"",5,0)+IF(K56&lt;&gt;"",5,0)))</x:f>
        <x:v>0</x:v>
      </x:c>
    </x:row>
    <x:row r="57" ht="15" hidden="0" customHeight="1">
      <x:c r="A57" s="63" t="n">
        <x:v>51</x:v>
      </x:c>
      <x:c r="B57" s="64"/>
      <x:c r="C57" s="64"/>
      <x:c r="D57" s="64"/>
      <x:c r="E57" s="64"/>
      <x:c r="F57" s="64"/>
      <x:c r="G57" s="64"/>
      <x:c r="H57" s="64"/>
      <x:c r="I57" s="64"/>
      <x:c r="J57" s="64"/>
      <x:c r="K57" s="64"/>
      <x:c r="L57" s="64"/>
      <x:c r="M57" s="64"/>
      <x:c r="N57" s="64"/>
      <x:c r="O57" s="64"/>
      <x:c r="P57" s="64"/>
      <x:c r="Q57" s="64" t="n">
        <x:f>O57*P57</x:f>
        <x:v>0</x:v>
      </x:c>
      <x:c r="R57" s="64" t="str">
        <x:f>IF(Q57&gt;=12,"Critique",IF(Q57&gt;=8,"Élevé",IF(Q57&gt;=4,"Modéré",IF(Q57&gt;0,"Faible",""))))</x:f>
      </x:c>
      <x:c r="S57" s="64"/>
      <x:c r="T57" s="79"/>
      <x:c r="U57" s="79" t="str">
        <x:f>IF(T57="","",EDATE(T57,12))</x:f>
      </x:c>
      <x:c r="V57" s="85" t="str">
        <x:f>IF(U57="","",U57-TODAY())</x:f>
      </x:c>
      <x:c r="W57" s="91" t="n">
        <x:f>MIN(100,(IF(D57&lt;&gt;"",10,0)+IF(E57&lt;&gt;"",15,0)+IF(L57&lt;&gt;"",10,0)+IF(M57&lt;&gt;"",20,0)+IF(R57&lt;&gt;"",10,0)+IF(S57&lt;&gt;"",10,0)+IF(T57&lt;&gt;"",10,0)+IF(I57&lt;&gt;"",5,0)+IF(J57&lt;&gt;"",5,0)+IF(K57&lt;&gt;"",5,0)))</x:f>
        <x:v>0</x:v>
      </x:c>
    </x:row>
    <x:row r="58" ht="15" hidden="0" customHeight="1">
      <x:c r="A58" s="63" t="n">
        <x:v>52</x:v>
      </x:c>
      <x:c r="B58" s="64"/>
      <x:c r="C58" s="64"/>
      <x:c r="D58" s="64"/>
      <x:c r="E58" s="64"/>
      <x:c r="F58" s="64"/>
      <x:c r="G58" s="64"/>
      <x:c r="H58" s="64"/>
      <x:c r="I58" s="64"/>
      <x:c r="J58" s="64"/>
      <x:c r="K58" s="64"/>
      <x:c r="L58" s="64"/>
      <x:c r="M58" s="64"/>
      <x:c r="N58" s="64"/>
      <x:c r="O58" s="64"/>
      <x:c r="P58" s="64"/>
      <x:c r="Q58" s="64" t="n">
        <x:f>O58*P58</x:f>
        <x:v>0</x:v>
      </x:c>
      <x:c r="R58" s="64" t="str">
        <x:f>IF(Q58&gt;=12,"Critique",IF(Q58&gt;=8,"Élevé",IF(Q58&gt;=4,"Modéré",IF(Q58&gt;0,"Faible",""))))</x:f>
      </x:c>
      <x:c r="S58" s="64"/>
      <x:c r="T58" s="79"/>
      <x:c r="U58" s="79" t="str">
        <x:f>IF(T58="","",EDATE(T58,12))</x:f>
      </x:c>
      <x:c r="V58" s="85" t="str">
        <x:f>IF(U58="","",U58-TODAY())</x:f>
      </x:c>
      <x:c r="W58" s="91" t="n">
        <x:f>MIN(100,(IF(D58&lt;&gt;"",10,0)+IF(E58&lt;&gt;"",15,0)+IF(L58&lt;&gt;"",10,0)+IF(M58&lt;&gt;"",20,0)+IF(R58&lt;&gt;"",10,0)+IF(S58&lt;&gt;"",10,0)+IF(T58&lt;&gt;"",10,0)+IF(I58&lt;&gt;"",5,0)+IF(J58&lt;&gt;"",5,0)+IF(K58&lt;&gt;"",5,0)))</x:f>
        <x:v>0</x:v>
      </x:c>
    </x:row>
    <x:row r="59" ht="15" hidden="0" customHeight="1">
      <x:c r="A59" s="63" t="n">
        <x:v>53</x:v>
      </x:c>
      <x:c r="B59" s="64"/>
      <x:c r="C59" s="64"/>
      <x:c r="D59" s="64"/>
      <x:c r="E59" s="64"/>
      <x:c r="F59" s="64"/>
      <x:c r="G59" s="64"/>
      <x:c r="H59" s="64"/>
      <x:c r="I59" s="64"/>
      <x:c r="J59" s="64"/>
      <x:c r="K59" s="64"/>
      <x:c r="L59" s="64"/>
      <x:c r="M59" s="64"/>
      <x:c r="N59" s="64"/>
      <x:c r="O59" s="64"/>
      <x:c r="P59" s="64"/>
      <x:c r="Q59" s="64" t="n">
        <x:f>O59*P59</x:f>
        <x:v>0</x:v>
      </x:c>
      <x:c r="R59" s="64" t="str">
        <x:f>IF(Q59&gt;=12,"Critique",IF(Q59&gt;=8,"Élevé",IF(Q59&gt;=4,"Modéré",IF(Q59&gt;0,"Faible",""))))</x:f>
      </x:c>
      <x:c r="S59" s="64"/>
      <x:c r="T59" s="79"/>
      <x:c r="U59" s="79" t="str">
        <x:f>IF(T59="","",EDATE(T59,12))</x:f>
      </x:c>
      <x:c r="V59" s="85" t="str">
        <x:f>IF(U59="","",U59-TODAY())</x:f>
      </x:c>
      <x:c r="W59" s="91" t="n">
        <x:f>MIN(100,(IF(D59&lt;&gt;"",10,0)+IF(E59&lt;&gt;"",15,0)+IF(L59&lt;&gt;"",10,0)+IF(M59&lt;&gt;"",20,0)+IF(R59&lt;&gt;"",10,0)+IF(S59&lt;&gt;"",10,0)+IF(T59&lt;&gt;"",10,0)+IF(I59&lt;&gt;"",5,0)+IF(J59&lt;&gt;"",5,0)+IF(K59&lt;&gt;"",5,0)))</x:f>
        <x:v>0</x:v>
      </x:c>
    </x:row>
    <x:row r="60" ht="15" hidden="0" customHeight="1">
      <x:c r="A60" s="63" t="n">
        <x:v>54</x:v>
      </x:c>
      <x:c r="B60" s="64"/>
      <x:c r="C60" s="64"/>
      <x:c r="D60" s="64"/>
      <x:c r="E60" s="64"/>
      <x:c r="F60" s="64"/>
      <x:c r="G60" s="64"/>
      <x:c r="H60" s="64"/>
      <x:c r="I60" s="64"/>
      <x:c r="J60" s="64"/>
      <x:c r="K60" s="64"/>
      <x:c r="L60" s="64"/>
      <x:c r="M60" s="64"/>
      <x:c r="N60" s="64"/>
      <x:c r="O60" s="64"/>
      <x:c r="P60" s="64"/>
      <x:c r="Q60" s="64" t="n">
        <x:f>O60*P60</x:f>
        <x:v>0</x:v>
      </x:c>
      <x:c r="R60" s="64" t="str">
        <x:f>IF(Q60&gt;=12,"Critique",IF(Q60&gt;=8,"Élevé",IF(Q60&gt;=4,"Modéré",IF(Q60&gt;0,"Faible",""))))</x:f>
      </x:c>
      <x:c r="S60" s="64"/>
      <x:c r="T60" s="79"/>
      <x:c r="U60" s="79" t="str">
        <x:f>IF(T60="","",EDATE(T60,12))</x:f>
      </x:c>
      <x:c r="V60" s="85" t="str">
        <x:f>IF(U60="","",U60-TODAY())</x:f>
      </x:c>
      <x:c r="W60" s="91" t="n">
        <x:f>MIN(100,(IF(D60&lt;&gt;"",10,0)+IF(E60&lt;&gt;"",15,0)+IF(L60&lt;&gt;"",10,0)+IF(M60&lt;&gt;"",20,0)+IF(R60&lt;&gt;"",10,0)+IF(S60&lt;&gt;"",10,0)+IF(T60&lt;&gt;"",10,0)+IF(I60&lt;&gt;"",5,0)+IF(J60&lt;&gt;"",5,0)+IF(K60&lt;&gt;"",5,0)))</x:f>
        <x:v>0</x:v>
      </x:c>
    </x:row>
    <x:row r="61" ht="15" hidden="0" customHeight="1">
      <x:c r="A61" s="63" t="n">
        <x:v>55</x:v>
      </x:c>
      <x:c r="B61" s="64"/>
      <x:c r="C61" s="64"/>
      <x:c r="D61" s="64"/>
      <x:c r="E61" s="64"/>
      <x:c r="F61" s="64"/>
      <x:c r="G61" s="64"/>
      <x:c r="H61" s="64"/>
      <x:c r="I61" s="64"/>
      <x:c r="J61" s="64"/>
      <x:c r="K61" s="64"/>
      <x:c r="L61" s="64"/>
      <x:c r="M61" s="64"/>
      <x:c r="N61" s="64"/>
      <x:c r="O61" s="64"/>
      <x:c r="P61" s="64"/>
      <x:c r="Q61" s="64" t="n">
        <x:f>O61*P61</x:f>
        <x:v>0</x:v>
      </x:c>
      <x:c r="R61" s="64" t="str">
        <x:f>IF(Q61&gt;=12,"Critique",IF(Q61&gt;=8,"Élevé",IF(Q61&gt;=4,"Modéré",IF(Q61&gt;0,"Faible",""))))</x:f>
      </x:c>
      <x:c r="S61" s="64"/>
      <x:c r="T61" s="79"/>
      <x:c r="U61" s="79" t="str">
        <x:f>IF(T61="","",EDATE(T61,12))</x:f>
      </x:c>
      <x:c r="V61" s="85" t="str">
        <x:f>IF(U61="","",U61-TODAY())</x:f>
      </x:c>
      <x:c r="W61" s="91" t="n">
        <x:f>MIN(100,(IF(D61&lt;&gt;"",10,0)+IF(E61&lt;&gt;"",15,0)+IF(L61&lt;&gt;"",10,0)+IF(M61&lt;&gt;"",20,0)+IF(R61&lt;&gt;"",10,0)+IF(S61&lt;&gt;"",10,0)+IF(T61&lt;&gt;"",10,0)+IF(I61&lt;&gt;"",5,0)+IF(J61&lt;&gt;"",5,0)+IF(K61&lt;&gt;"",5,0)))</x:f>
        <x:v>0</x:v>
      </x:c>
    </x:row>
    <x:row r="62" ht="15" hidden="0" customHeight="1">
      <x:c r="A62" s="63" t="n">
        <x:v>56</x:v>
      </x:c>
      <x:c r="B62" s="64"/>
      <x:c r="C62" s="64"/>
      <x:c r="D62" s="64"/>
      <x:c r="E62" s="64"/>
      <x:c r="F62" s="64"/>
      <x:c r="G62" s="64"/>
      <x:c r="H62" s="64"/>
      <x:c r="I62" s="64"/>
      <x:c r="J62" s="64"/>
      <x:c r="K62" s="64"/>
      <x:c r="L62" s="64"/>
      <x:c r="M62" s="64"/>
      <x:c r="N62" s="64"/>
      <x:c r="O62" s="64"/>
      <x:c r="P62" s="64"/>
      <x:c r="Q62" s="64" t="n">
        <x:f>O62*P62</x:f>
        <x:v>0</x:v>
      </x:c>
      <x:c r="R62" s="64" t="str">
        <x:f>IF(Q62&gt;=12,"Critique",IF(Q62&gt;=8,"Élevé",IF(Q62&gt;=4,"Modéré",IF(Q62&gt;0,"Faible",""))))</x:f>
      </x:c>
      <x:c r="S62" s="64"/>
      <x:c r="T62" s="79"/>
      <x:c r="U62" s="79" t="str">
        <x:f>IF(T62="","",EDATE(T62,12))</x:f>
      </x:c>
      <x:c r="V62" s="85" t="str">
        <x:f>IF(U62="","",U62-TODAY())</x:f>
      </x:c>
      <x:c r="W62" s="91" t="n">
        <x:f>MIN(100,(IF(D62&lt;&gt;"",10,0)+IF(E62&lt;&gt;"",15,0)+IF(L62&lt;&gt;"",10,0)+IF(M62&lt;&gt;"",20,0)+IF(R62&lt;&gt;"",10,0)+IF(S62&lt;&gt;"",10,0)+IF(T62&lt;&gt;"",10,0)+IF(I62&lt;&gt;"",5,0)+IF(J62&lt;&gt;"",5,0)+IF(K62&lt;&gt;"",5,0)))</x:f>
        <x:v>0</x:v>
      </x:c>
    </x:row>
    <x:row r="63" ht="15" hidden="0" customHeight="1">
      <x:c r="A63" s="63" t="n">
        <x:v>57</x:v>
      </x:c>
      <x:c r="B63" s="64"/>
      <x:c r="C63" s="64"/>
      <x:c r="D63" s="64"/>
      <x:c r="E63" s="64"/>
      <x:c r="F63" s="64"/>
      <x:c r="G63" s="64"/>
      <x:c r="H63" s="64"/>
      <x:c r="I63" s="64"/>
      <x:c r="J63" s="64"/>
      <x:c r="K63" s="64"/>
      <x:c r="L63" s="64"/>
      <x:c r="M63" s="64"/>
      <x:c r="N63" s="64"/>
      <x:c r="O63" s="64"/>
      <x:c r="P63" s="64"/>
      <x:c r="Q63" s="64" t="n">
        <x:f>O63*P63</x:f>
        <x:v>0</x:v>
      </x:c>
      <x:c r="R63" s="64" t="str">
        <x:f>IF(Q63&gt;=12,"Critique",IF(Q63&gt;=8,"Élevé",IF(Q63&gt;=4,"Modéré",IF(Q63&gt;0,"Faible",""))))</x:f>
      </x:c>
      <x:c r="S63" s="64"/>
      <x:c r="T63" s="79"/>
      <x:c r="U63" s="79" t="str">
        <x:f>IF(T63="","",EDATE(T63,12))</x:f>
      </x:c>
      <x:c r="V63" s="85" t="str">
        <x:f>IF(U63="","",U63-TODAY())</x:f>
      </x:c>
      <x:c r="W63" s="91" t="n">
        <x:f>MIN(100,(IF(D63&lt;&gt;"",10,0)+IF(E63&lt;&gt;"",15,0)+IF(L63&lt;&gt;"",10,0)+IF(M63&lt;&gt;"",20,0)+IF(R63&lt;&gt;"",10,0)+IF(S63&lt;&gt;"",10,0)+IF(T63&lt;&gt;"",10,0)+IF(I63&lt;&gt;"",5,0)+IF(J63&lt;&gt;"",5,0)+IF(K63&lt;&gt;"",5,0)))</x:f>
        <x:v>0</x:v>
      </x:c>
    </x:row>
    <x:row r="64" ht="15" hidden="0" customHeight="1">
      <x:c r="A64" s="63" t="n">
        <x:v>58</x:v>
      </x:c>
      <x:c r="B64" s="64"/>
      <x:c r="C64" s="64"/>
      <x:c r="D64" s="64"/>
      <x:c r="E64" s="64"/>
      <x:c r="F64" s="64"/>
      <x:c r="G64" s="64"/>
      <x:c r="H64" s="64"/>
      <x:c r="I64" s="64"/>
      <x:c r="J64" s="64"/>
      <x:c r="K64" s="64"/>
      <x:c r="L64" s="64"/>
      <x:c r="M64" s="64"/>
      <x:c r="N64" s="64"/>
      <x:c r="O64" s="64"/>
      <x:c r="P64" s="64"/>
      <x:c r="Q64" s="64" t="n">
        <x:f>O64*P64</x:f>
        <x:v>0</x:v>
      </x:c>
      <x:c r="R64" s="64" t="str">
        <x:f>IF(Q64&gt;=12,"Critique",IF(Q64&gt;=8,"Élevé",IF(Q64&gt;=4,"Modéré",IF(Q64&gt;0,"Faible",""))))</x:f>
      </x:c>
      <x:c r="S64" s="64"/>
      <x:c r="T64" s="79"/>
      <x:c r="U64" s="79" t="str">
        <x:f>IF(T64="","",EDATE(T64,12))</x:f>
      </x:c>
      <x:c r="V64" s="85" t="str">
        <x:f>IF(U64="","",U64-TODAY())</x:f>
      </x:c>
      <x:c r="W64" s="91" t="n">
        <x:f>MIN(100,(IF(D64&lt;&gt;"",10,0)+IF(E64&lt;&gt;"",15,0)+IF(L64&lt;&gt;"",10,0)+IF(M64&lt;&gt;"",20,0)+IF(R64&lt;&gt;"",10,0)+IF(S64&lt;&gt;"",10,0)+IF(T64&lt;&gt;"",10,0)+IF(I64&lt;&gt;"",5,0)+IF(J64&lt;&gt;"",5,0)+IF(K64&lt;&gt;"",5,0)))</x:f>
        <x:v>0</x:v>
      </x:c>
    </x:row>
    <x:row r="65" ht="15" hidden="0" customHeight="1">
      <x:c r="A65" s="63" t="n">
        <x:v>59</x:v>
      </x:c>
      <x:c r="B65" s="64"/>
      <x:c r="C65" s="64"/>
      <x:c r="D65" s="64"/>
      <x:c r="E65" s="64"/>
      <x:c r="F65" s="64"/>
      <x:c r="G65" s="64"/>
      <x:c r="H65" s="64"/>
      <x:c r="I65" s="64"/>
      <x:c r="J65" s="64"/>
      <x:c r="K65" s="64"/>
      <x:c r="L65" s="64"/>
      <x:c r="M65" s="64"/>
      <x:c r="N65" s="64"/>
      <x:c r="O65" s="64"/>
      <x:c r="P65" s="64"/>
      <x:c r="Q65" s="64" t="n">
        <x:f>O65*P65</x:f>
        <x:v>0</x:v>
      </x:c>
      <x:c r="R65" s="64" t="str">
        <x:f>IF(Q65&gt;=12,"Critique",IF(Q65&gt;=8,"Élevé",IF(Q65&gt;=4,"Modéré",IF(Q65&gt;0,"Faible",""))))</x:f>
      </x:c>
      <x:c r="S65" s="64"/>
      <x:c r="T65" s="79"/>
      <x:c r="U65" s="79" t="str">
        <x:f>IF(T65="","",EDATE(T65,12))</x:f>
      </x:c>
      <x:c r="V65" s="85" t="str">
        <x:f>IF(U65="","",U65-TODAY())</x:f>
      </x:c>
      <x:c r="W65" s="91" t="n">
        <x:f>MIN(100,(IF(D65&lt;&gt;"",10,0)+IF(E65&lt;&gt;"",15,0)+IF(L65&lt;&gt;"",10,0)+IF(M65&lt;&gt;"",20,0)+IF(R65&lt;&gt;"",10,0)+IF(S65&lt;&gt;"",10,0)+IF(T65&lt;&gt;"",10,0)+IF(I65&lt;&gt;"",5,0)+IF(J65&lt;&gt;"",5,0)+IF(K65&lt;&gt;"",5,0)))</x:f>
        <x:v>0</x:v>
      </x:c>
    </x:row>
    <x:row r="66" ht="15" hidden="0" customHeight="1">
      <x:c r="A66" s="63" t="n">
        <x:v>60</x:v>
      </x:c>
      <x:c r="B66" s="64"/>
      <x:c r="C66" s="64"/>
      <x:c r="D66" s="64"/>
      <x:c r="E66" s="64"/>
      <x:c r="F66" s="64"/>
      <x:c r="G66" s="64"/>
      <x:c r="H66" s="64"/>
      <x:c r="I66" s="64"/>
      <x:c r="J66" s="64"/>
      <x:c r="K66" s="64"/>
      <x:c r="L66" s="64"/>
      <x:c r="M66" s="64"/>
      <x:c r="N66" s="64"/>
      <x:c r="O66" s="64"/>
      <x:c r="P66" s="64"/>
      <x:c r="Q66" s="64" t="n">
        <x:f>O66*P66</x:f>
        <x:v>0</x:v>
      </x:c>
      <x:c r="R66" s="64" t="str">
        <x:f>IF(Q66&gt;=12,"Critique",IF(Q66&gt;=8,"Élevé",IF(Q66&gt;=4,"Modéré",IF(Q66&gt;0,"Faible",""))))</x:f>
      </x:c>
      <x:c r="S66" s="64"/>
      <x:c r="T66" s="79"/>
      <x:c r="U66" s="79" t="str">
        <x:f>IF(T66="","",EDATE(T66,12))</x:f>
      </x:c>
      <x:c r="V66" s="85" t="str">
        <x:f>IF(U66="","",U66-TODAY())</x:f>
      </x:c>
      <x:c r="W66" s="91" t="n">
        <x:f>MIN(100,(IF(D66&lt;&gt;"",10,0)+IF(E66&lt;&gt;"",15,0)+IF(L66&lt;&gt;"",10,0)+IF(M66&lt;&gt;"",20,0)+IF(R66&lt;&gt;"",10,0)+IF(S66&lt;&gt;"",10,0)+IF(T66&lt;&gt;"",10,0)+IF(I66&lt;&gt;"",5,0)+IF(J66&lt;&gt;"",5,0)+IF(K66&lt;&gt;"",5,0)))</x:f>
        <x:v>0</x:v>
      </x:c>
    </x:row>
    <x:row r="67" ht="15" hidden="0" customHeight="1">
      <x:c r="A67" s="63" t="n">
        <x:v>61</x:v>
      </x:c>
      <x:c r="B67" s="64"/>
      <x:c r="C67" s="64"/>
      <x:c r="D67" s="64"/>
      <x:c r="E67" s="64"/>
      <x:c r="F67" s="64"/>
      <x:c r="G67" s="64"/>
      <x:c r="H67" s="64"/>
      <x:c r="I67" s="64"/>
      <x:c r="J67" s="64"/>
      <x:c r="K67" s="64"/>
      <x:c r="L67" s="64"/>
      <x:c r="M67" s="64"/>
      <x:c r="N67" s="64"/>
      <x:c r="O67" s="64"/>
      <x:c r="P67" s="64"/>
      <x:c r="Q67" s="64" t="n">
        <x:f>O67*P67</x:f>
        <x:v>0</x:v>
      </x:c>
      <x:c r="R67" s="64" t="str">
        <x:f>IF(Q67&gt;=12,"Critique",IF(Q67&gt;=8,"Élevé",IF(Q67&gt;=4,"Modéré",IF(Q67&gt;0,"Faible",""))))</x:f>
      </x:c>
      <x:c r="S67" s="64"/>
      <x:c r="T67" s="79"/>
      <x:c r="U67" s="79" t="str">
        <x:f>IF(T67="","",EDATE(T67,12))</x:f>
      </x:c>
      <x:c r="V67" s="85" t="str">
        <x:f>IF(U67="","",U67-TODAY())</x:f>
      </x:c>
      <x:c r="W67" s="91" t="n">
        <x:f>MIN(100,(IF(D67&lt;&gt;"",10,0)+IF(E67&lt;&gt;"",15,0)+IF(L67&lt;&gt;"",10,0)+IF(M67&lt;&gt;"",20,0)+IF(R67&lt;&gt;"",10,0)+IF(S67&lt;&gt;"",10,0)+IF(T67&lt;&gt;"",10,0)+IF(I67&lt;&gt;"",5,0)+IF(J67&lt;&gt;"",5,0)+IF(K67&lt;&gt;"",5,0)))</x:f>
        <x:v>0</x:v>
      </x:c>
    </x:row>
    <x:row r="68" ht="15" hidden="0" customHeight="1">
      <x:c r="A68" s="63" t="n">
        <x:v>62</x:v>
      </x:c>
      <x:c r="B68" s="64"/>
      <x:c r="C68" s="64"/>
      <x:c r="D68" s="64"/>
      <x:c r="E68" s="64"/>
      <x:c r="F68" s="64"/>
      <x:c r="G68" s="64"/>
      <x:c r="H68" s="64"/>
      <x:c r="I68" s="64"/>
      <x:c r="J68" s="64"/>
      <x:c r="K68" s="64"/>
      <x:c r="L68" s="64"/>
      <x:c r="M68" s="64"/>
      <x:c r="N68" s="64"/>
      <x:c r="O68" s="64"/>
      <x:c r="P68" s="64"/>
      <x:c r="Q68" s="64" t="n">
        <x:f>O68*P68</x:f>
        <x:v>0</x:v>
      </x:c>
      <x:c r="R68" s="64" t="str">
        <x:f>IF(Q68&gt;=12,"Critique",IF(Q68&gt;=8,"Élevé",IF(Q68&gt;=4,"Modéré",IF(Q68&gt;0,"Faible",""))))</x:f>
      </x:c>
      <x:c r="S68" s="64"/>
      <x:c r="T68" s="79"/>
      <x:c r="U68" s="79" t="str">
        <x:f>IF(T68="","",EDATE(T68,12))</x:f>
      </x:c>
      <x:c r="V68" s="85" t="str">
        <x:f>IF(U68="","",U68-TODAY())</x:f>
      </x:c>
      <x:c r="W68" s="91" t="n">
        <x:f>MIN(100,(IF(D68&lt;&gt;"",10,0)+IF(E68&lt;&gt;"",15,0)+IF(L68&lt;&gt;"",10,0)+IF(M68&lt;&gt;"",20,0)+IF(R68&lt;&gt;"",10,0)+IF(S68&lt;&gt;"",10,0)+IF(T68&lt;&gt;"",10,0)+IF(I68&lt;&gt;"",5,0)+IF(J68&lt;&gt;"",5,0)+IF(K68&lt;&gt;"",5,0)))</x:f>
        <x:v>0</x:v>
      </x:c>
    </x:row>
    <x:row r="69" ht="15" hidden="0" customHeight="1">
      <x:c r="A69" s="63" t="n">
        <x:v>63</x:v>
      </x:c>
      <x:c r="B69" s="64"/>
      <x:c r="C69" s="64"/>
      <x:c r="D69" s="64"/>
      <x:c r="E69" s="64"/>
      <x:c r="F69" s="64"/>
      <x:c r="G69" s="64"/>
      <x:c r="H69" s="64"/>
      <x:c r="I69" s="64"/>
      <x:c r="J69" s="64"/>
      <x:c r="K69" s="64"/>
      <x:c r="L69" s="64"/>
      <x:c r="M69" s="64"/>
      <x:c r="N69" s="64"/>
      <x:c r="O69" s="64"/>
      <x:c r="P69" s="64"/>
      <x:c r="Q69" s="64" t="n">
        <x:f>O69*P69</x:f>
        <x:v>0</x:v>
      </x:c>
      <x:c r="R69" s="64" t="str">
        <x:f>IF(Q69&gt;=12,"Critique",IF(Q69&gt;=8,"Élevé",IF(Q69&gt;=4,"Modéré",IF(Q69&gt;0,"Faible",""))))</x:f>
      </x:c>
      <x:c r="S69" s="64"/>
      <x:c r="T69" s="79"/>
      <x:c r="U69" s="79" t="str">
        <x:f>IF(T69="","",EDATE(T69,12))</x:f>
      </x:c>
      <x:c r="V69" s="85" t="str">
        <x:f>IF(U69="","",U69-TODAY())</x:f>
      </x:c>
      <x:c r="W69" s="91" t="n">
        <x:f>MIN(100,(IF(D69&lt;&gt;"",10,0)+IF(E69&lt;&gt;"",15,0)+IF(L69&lt;&gt;"",10,0)+IF(M69&lt;&gt;"",20,0)+IF(R69&lt;&gt;"",10,0)+IF(S69&lt;&gt;"",10,0)+IF(T69&lt;&gt;"",10,0)+IF(I69&lt;&gt;"",5,0)+IF(J69&lt;&gt;"",5,0)+IF(K69&lt;&gt;"",5,0)))</x:f>
        <x:v>0</x:v>
      </x:c>
    </x:row>
    <x:row r="70" ht="15" hidden="0" customHeight="1">
      <x:c r="A70" s="63" t="n">
        <x:v>64</x:v>
      </x:c>
      <x:c r="B70" s="64"/>
      <x:c r="C70" s="64"/>
      <x:c r="D70" s="64"/>
      <x:c r="E70" s="64"/>
      <x:c r="F70" s="64"/>
      <x:c r="G70" s="64"/>
      <x:c r="H70" s="64"/>
      <x:c r="I70" s="64"/>
      <x:c r="J70" s="64"/>
      <x:c r="K70" s="64"/>
      <x:c r="L70" s="64"/>
      <x:c r="M70" s="64"/>
      <x:c r="N70" s="64"/>
      <x:c r="O70" s="64"/>
      <x:c r="P70" s="64"/>
      <x:c r="Q70" s="64" t="n">
        <x:f>O70*P70</x:f>
        <x:v>0</x:v>
      </x:c>
      <x:c r="R70" s="64" t="str">
        <x:f>IF(Q70&gt;=12,"Critique",IF(Q70&gt;=8,"Élevé",IF(Q70&gt;=4,"Modéré",IF(Q70&gt;0,"Faible",""))))</x:f>
      </x:c>
      <x:c r="S70" s="64"/>
      <x:c r="T70" s="79"/>
      <x:c r="U70" s="79" t="str">
        <x:f>IF(T70="","",EDATE(T70,12))</x:f>
      </x:c>
      <x:c r="V70" s="85" t="str">
        <x:f>IF(U70="","",U70-TODAY())</x:f>
      </x:c>
      <x:c r="W70" s="91" t="n">
        <x:f>MIN(100,(IF(D70&lt;&gt;"",10,0)+IF(E70&lt;&gt;"",15,0)+IF(L70&lt;&gt;"",10,0)+IF(M70&lt;&gt;"",20,0)+IF(R70&lt;&gt;"",10,0)+IF(S70&lt;&gt;"",10,0)+IF(T70&lt;&gt;"",10,0)+IF(I70&lt;&gt;"",5,0)+IF(J70&lt;&gt;"",5,0)+IF(K70&lt;&gt;"",5,0)))</x:f>
        <x:v>0</x:v>
      </x:c>
    </x:row>
    <x:row r="71" ht="15" hidden="0" customHeight="1">
      <x:c r="A71" s="63" t="n">
        <x:v>65</x:v>
      </x:c>
      <x:c r="B71" s="64"/>
      <x:c r="C71" s="64"/>
      <x:c r="D71" s="64"/>
      <x:c r="E71" s="64"/>
      <x:c r="F71" s="64"/>
      <x:c r="G71" s="64"/>
      <x:c r="H71" s="64"/>
      <x:c r="I71" s="64"/>
      <x:c r="J71" s="64"/>
      <x:c r="K71" s="64"/>
      <x:c r="L71" s="64"/>
      <x:c r="M71" s="64"/>
      <x:c r="N71" s="64"/>
      <x:c r="O71" s="64"/>
      <x:c r="P71" s="64"/>
      <x:c r="Q71" s="64" t="n">
        <x:f>O71*P71</x:f>
        <x:v>0</x:v>
      </x:c>
      <x:c r="R71" s="64" t="str">
        <x:f>IF(Q71&gt;=12,"Critique",IF(Q71&gt;=8,"Élevé",IF(Q71&gt;=4,"Modéré",IF(Q71&gt;0,"Faible",""))))</x:f>
      </x:c>
      <x:c r="S71" s="64"/>
      <x:c r="T71" s="79"/>
      <x:c r="U71" s="79" t="str">
        <x:f>IF(T71="","",EDATE(T71,12))</x:f>
      </x:c>
      <x:c r="V71" s="85" t="str">
        <x:f>IF(U71="","",U71-TODAY())</x:f>
      </x:c>
      <x:c r="W71" s="91" t="n">
        <x:f>MIN(100,(IF(D71&lt;&gt;"",10,0)+IF(E71&lt;&gt;"",15,0)+IF(L71&lt;&gt;"",10,0)+IF(M71&lt;&gt;"",20,0)+IF(R71&lt;&gt;"",10,0)+IF(S71&lt;&gt;"",10,0)+IF(T71&lt;&gt;"",10,0)+IF(I71&lt;&gt;"",5,0)+IF(J71&lt;&gt;"",5,0)+IF(K71&lt;&gt;"",5,0)))</x:f>
        <x:v>0</x:v>
      </x:c>
    </x:row>
    <x:row r="72" ht="15" hidden="0" customHeight="1">
      <x:c r="A72" s="63" t="n">
        <x:v>66</x:v>
      </x:c>
      <x:c r="B72" s="64"/>
      <x:c r="C72" s="64"/>
      <x:c r="D72" s="64"/>
      <x:c r="E72" s="64"/>
      <x:c r="F72" s="64"/>
      <x:c r="G72" s="64"/>
      <x:c r="H72" s="64"/>
      <x:c r="I72" s="64"/>
      <x:c r="J72" s="64"/>
      <x:c r="K72" s="64"/>
      <x:c r="L72" s="64"/>
      <x:c r="M72" s="64"/>
      <x:c r="N72" s="64"/>
      <x:c r="O72" s="64"/>
      <x:c r="P72" s="64"/>
      <x:c r="Q72" s="64" t="n">
        <x:f>O72*P72</x:f>
        <x:v>0</x:v>
      </x:c>
      <x:c r="R72" s="64" t="str">
        <x:f>IF(Q72&gt;=12,"Critique",IF(Q72&gt;=8,"Élevé",IF(Q72&gt;=4,"Modéré",IF(Q72&gt;0,"Faible",""))))</x:f>
      </x:c>
      <x:c r="S72" s="64"/>
      <x:c r="T72" s="79"/>
      <x:c r="U72" s="79" t="str">
        <x:f>IF(T72="","",EDATE(T72,12))</x:f>
      </x:c>
      <x:c r="V72" s="85" t="str">
        <x:f>IF(U72="","",U72-TODAY())</x:f>
      </x:c>
      <x:c r="W72" s="91" t="n">
        <x:f>MIN(100,(IF(D72&lt;&gt;"",10,0)+IF(E72&lt;&gt;"",15,0)+IF(L72&lt;&gt;"",10,0)+IF(M72&lt;&gt;"",20,0)+IF(R72&lt;&gt;"",10,0)+IF(S72&lt;&gt;"",10,0)+IF(T72&lt;&gt;"",10,0)+IF(I72&lt;&gt;"",5,0)+IF(J72&lt;&gt;"",5,0)+IF(K72&lt;&gt;"",5,0)))</x:f>
        <x:v>0</x:v>
      </x:c>
    </x:row>
    <x:row r="73" ht="15" hidden="0" customHeight="1">
      <x:c r="A73" s="63" t="n">
        <x:v>67</x:v>
      </x:c>
      <x:c r="B73" s="64"/>
      <x:c r="C73" s="64"/>
      <x:c r="D73" s="64"/>
      <x:c r="E73" s="64"/>
      <x:c r="F73" s="64"/>
      <x:c r="G73" s="64"/>
      <x:c r="H73" s="64"/>
      <x:c r="I73" s="64"/>
      <x:c r="J73" s="64"/>
      <x:c r="K73" s="64"/>
      <x:c r="L73" s="64"/>
      <x:c r="M73" s="64"/>
      <x:c r="N73" s="64"/>
      <x:c r="O73" s="64"/>
      <x:c r="P73" s="64"/>
      <x:c r="Q73" s="64" t="n">
        <x:f>O73*P73</x:f>
        <x:v>0</x:v>
      </x:c>
      <x:c r="R73" s="64" t="str">
        <x:f>IF(Q73&gt;=12,"Critique",IF(Q73&gt;=8,"Élevé",IF(Q73&gt;=4,"Modéré",IF(Q73&gt;0,"Faible",""))))</x:f>
      </x:c>
      <x:c r="S73" s="64"/>
      <x:c r="T73" s="79"/>
      <x:c r="U73" s="79" t="str">
        <x:f>IF(T73="","",EDATE(T73,12))</x:f>
      </x:c>
      <x:c r="V73" s="85" t="str">
        <x:f>IF(U73="","",U73-TODAY())</x:f>
      </x:c>
      <x:c r="W73" s="91" t="n">
        <x:f>MIN(100,(IF(D73&lt;&gt;"",10,0)+IF(E73&lt;&gt;"",15,0)+IF(L73&lt;&gt;"",10,0)+IF(M73&lt;&gt;"",20,0)+IF(R73&lt;&gt;"",10,0)+IF(S73&lt;&gt;"",10,0)+IF(T73&lt;&gt;"",10,0)+IF(I73&lt;&gt;"",5,0)+IF(J73&lt;&gt;"",5,0)+IF(K73&lt;&gt;"",5,0)))</x:f>
        <x:v>0</x:v>
      </x:c>
    </x:row>
    <x:row r="74" ht="15" hidden="0" customHeight="1">
      <x:c r="A74" s="63" t="n">
        <x:v>68</x:v>
      </x:c>
      <x:c r="B74" s="64"/>
      <x:c r="C74" s="64"/>
      <x:c r="D74" s="64"/>
      <x:c r="E74" s="64"/>
      <x:c r="F74" s="64"/>
      <x:c r="G74" s="64"/>
      <x:c r="H74" s="64"/>
      <x:c r="I74" s="64"/>
      <x:c r="J74" s="64"/>
      <x:c r="K74" s="64"/>
      <x:c r="L74" s="64"/>
      <x:c r="M74" s="64"/>
      <x:c r="N74" s="64"/>
      <x:c r="O74" s="64"/>
      <x:c r="P74" s="64"/>
      <x:c r="Q74" s="64" t="n">
        <x:f>O74*P74</x:f>
        <x:v>0</x:v>
      </x:c>
      <x:c r="R74" s="64" t="str">
        <x:f>IF(Q74&gt;=12,"Critique",IF(Q74&gt;=8,"Élevé",IF(Q74&gt;=4,"Modéré",IF(Q74&gt;0,"Faible",""))))</x:f>
      </x:c>
      <x:c r="S74" s="64"/>
      <x:c r="T74" s="79"/>
      <x:c r="U74" s="79" t="str">
        <x:f>IF(T74="","",EDATE(T74,12))</x:f>
      </x:c>
      <x:c r="V74" s="85" t="str">
        <x:f>IF(U74="","",U74-TODAY())</x:f>
      </x:c>
      <x:c r="W74" s="91" t="n">
        <x:f>MIN(100,(IF(D74&lt;&gt;"",10,0)+IF(E74&lt;&gt;"",15,0)+IF(L74&lt;&gt;"",10,0)+IF(M74&lt;&gt;"",20,0)+IF(R74&lt;&gt;"",10,0)+IF(S74&lt;&gt;"",10,0)+IF(T74&lt;&gt;"",10,0)+IF(I74&lt;&gt;"",5,0)+IF(J74&lt;&gt;"",5,0)+IF(K74&lt;&gt;"",5,0)))</x:f>
        <x:v>0</x:v>
      </x:c>
    </x:row>
    <x:row r="75" ht="15" hidden="0" customHeight="1">
      <x:c r="A75" s="63" t="n">
        <x:v>69</x:v>
      </x:c>
      <x:c r="B75" s="64"/>
      <x:c r="C75" s="64"/>
      <x:c r="D75" s="64"/>
      <x:c r="E75" s="64"/>
      <x:c r="F75" s="64"/>
      <x:c r="G75" s="64"/>
      <x:c r="H75" s="64"/>
      <x:c r="I75" s="64"/>
      <x:c r="J75" s="64"/>
      <x:c r="K75" s="64"/>
      <x:c r="L75" s="64"/>
      <x:c r="M75" s="64"/>
      <x:c r="N75" s="64"/>
      <x:c r="O75" s="64"/>
      <x:c r="P75" s="64"/>
      <x:c r="Q75" s="64" t="n">
        <x:f>O75*P75</x:f>
        <x:v>0</x:v>
      </x:c>
      <x:c r="R75" s="64" t="str">
        <x:f>IF(Q75&gt;=12,"Critique",IF(Q75&gt;=8,"Élevé",IF(Q75&gt;=4,"Modéré",IF(Q75&gt;0,"Faible",""))))</x:f>
      </x:c>
      <x:c r="S75" s="64"/>
      <x:c r="T75" s="79"/>
      <x:c r="U75" s="79" t="str">
        <x:f>IF(T75="","",EDATE(T75,12))</x:f>
      </x:c>
      <x:c r="V75" s="85" t="str">
        <x:f>IF(U75="","",U75-TODAY())</x:f>
      </x:c>
      <x:c r="W75" s="91" t="n">
        <x:f>MIN(100,(IF(D75&lt;&gt;"",10,0)+IF(E75&lt;&gt;"",15,0)+IF(L75&lt;&gt;"",10,0)+IF(M75&lt;&gt;"",20,0)+IF(R75&lt;&gt;"",10,0)+IF(S75&lt;&gt;"",10,0)+IF(T75&lt;&gt;"",10,0)+IF(I75&lt;&gt;"",5,0)+IF(J75&lt;&gt;"",5,0)+IF(K75&lt;&gt;"",5,0)))</x:f>
        <x:v>0</x:v>
      </x:c>
    </x:row>
    <x:row r="76" ht="15" hidden="0" customHeight="1">
      <x:c r="A76" s="63" t="n">
        <x:v>70</x:v>
      </x:c>
      <x:c r="B76" s="64"/>
      <x:c r="C76" s="64"/>
      <x:c r="D76" s="64"/>
      <x:c r="E76" s="64"/>
      <x:c r="F76" s="64"/>
      <x:c r="G76" s="64"/>
      <x:c r="H76" s="64"/>
      <x:c r="I76" s="64"/>
      <x:c r="J76" s="64"/>
      <x:c r="K76" s="64"/>
      <x:c r="L76" s="64"/>
      <x:c r="M76" s="64"/>
      <x:c r="N76" s="64"/>
      <x:c r="O76" s="64"/>
      <x:c r="P76" s="64"/>
      <x:c r="Q76" s="64" t="n">
        <x:f>O76*P76</x:f>
        <x:v>0</x:v>
      </x:c>
      <x:c r="R76" s="64" t="str">
        <x:f>IF(Q76&gt;=12,"Critique",IF(Q76&gt;=8,"Élevé",IF(Q76&gt;=4,"Modéré",IF(Q76&gt;0,"Faible",""))))</x:f>
      </x:c>
      <x:c r="S76" s="64"/>
      <x:c r="T76" s="79"/>
      <x:c r="U76" s="79" t="str">
        <x:f>IF(T76="","",EDATE(T76,12))</x:f>
      </x:c>
      <x:c r="V76" s="85" t="str">
        <x:f>IF(U76="","",U76-TODAY())</x:f>
      </x:c>
      <x:c r="W76" s="91" t="n">
        <x:f>MIN(100,(IF(D76&lt;&gt;"",10,0)+IF(E76&lt;&gt;"",15,0)+IF(L76&lt;&gt;"",10,0)+IF(M76&lt;&gt;"",20,0)+IF(R76&lt;&gt;"",10,0)+IF(S76&lt;&gt;"",10,0)+IF(T76&lt;&gt;"",10,0)+IF(I76&lt;&gt;"",5,0)+IF(J76&lt;&gt;"",5,0)+IF(K76&lt;&gt;"",5,0)))</x:f>
        <x:v>0</x:v>
      </x:c>
    </x:row>
    <x:row r="77" ht="15" hidden="0" customHeight="1">
      <x:c r="A77" s="63" t="n">
        <x:v>71</x:v>
      </x:c>
      <x:c r="B77" s="64"/>
      <x:c r="C77" s="64"/>
      <x:c r="D77" s="64"/>
      <x:c r="E77" s="64"/>
      <x:c r="F77" s="64"/>
      <x:c r="G77" s="64"/>
      <x:c r="H77" s="64"/>
      <x:c r="I77" s="64"/>
      <x:c r="J77" s="64"/>
      <x:c r="K77" s="64"/>
      <x:c r="L77" s="64"/>
      <x:c r="M77" s="64"/>
      <x:c r="N77" s="64"/>
      <x:c r="O77" s="64"/>
      <x:c r="P77" s="64"/>
      <x:c r="Q77" s="64" t="n">
        <x:f>O77*P77</x:f>
        <x:v>0</x:v>
      </x:c>
      <x:c r="R77" s="64" t="str">
        <x:f>IF(Q77&gt;=12,"Critique",IF(Q77&gt;=8,"Élevé",IF(Q77&gt;=4,"Modéré",IF(Q77&gt;0,"Faible",""))))</x:f>
      </x:c>
      <x:c r="S77" s="64"/>
      <x:c r="T77" s="79"/>
      <x:c r="U77" s="79" t="str">
        <x:f>IF(T77="","",EDATE(T77,12))</x:f>
      </x:c>
      <x:c r="V77" s="85" t="str">
        <x:f>IF(U77="","",U77-TODAY())</x:f>
      </x:c>
      <x:c r="W77" s="91" t="n">
        <x:f>MIN(100,(IF(D77&lt;&gt;"",10,0)+IF(E77&lt;&gt;"",15,0)+IF(L77&lt;&gt;"",10,0)+IF(M77&lt;&gt;"",20,0)+IF(R77&lt;&gt;"",10,0)+IF(S77&lt;&gt;"",10,0)+IF(T77&lt;&gt;"",10,0)+IF(I77&lt;&gt;"",5,0)+IF(J77&lt;&gt;"",5,0)+IF(K77&lt;&gt;"",5,0)))</x:f>
        <x:v>0</x:v>
      </x:c>
    </x:row>
    <x:row r="78" ht="15" hidden="0" customHeight="1">
      <x:c r="A78" s="63" t="n">
        <x:v>72</x:v>
      </x:c>
      <x:c r="B78" s="64"/>
      <x:c r="C78" s="64"/>
      <x:c r="D78" s="64"/>
      <x:c r="E78" s="64"/>
      <x:c r="F78" s="64"/>
      <x:c r="G78" s="64"/>
      <x:c r="H78" s="64"/>
      <x:c r="I78" s="64"/>
      <x:c r="J78" s="64"/>
      <x:c r="K78" s="64"/>
      <x:c r="L78" s="64"/>
      <x:c r="M78" s="64"/>
      <x:c r="N78" s="64"/>
      <x:c r="O78" s="64"/>
      <x:c r="P78" s="64"/>
      <x:c r="Q78" s="64" t="n">
        <x:f>O78*P78</x:f>
        <x:v>0</x:v>
      </x:c>
      <x:c r="R78" s="64" t="str">
        <x:f>IF(Q78&gt;=12,"Critique",IF(Q78&gt;=8,"Élevé",IF(Q78&gt;=4,"Modéré",IF(Q78&gt;0,"Faible",""))))</x:f>
      </x:c>
      <x:c r="S78" s="64"/>
      <x:c r="T78" s="79"/>
      <x:c r="U78" s="79" t="str">
        <x:f>IF(T78="","",EDATE(T78,12))</x:f>
      </x:c>
      <x:c r="V78" s="85" t="str">
        <x:f>IF(U78="","",U78-TODAY())</x:f>
      </x:c>
      <x:c r="W78" s="91" t="n">
        <x:f>MIN(100,(IF(D78&lt;&gt;"",10,0)+IF(E78&lt;&gt;"",15,0)+IF(L78&lt;&gt;"",10,0)+IF(M78&lt;&gt;"",20,0)+IF(R78&lt;&gt;"",10,0)+IF(S78&lt;&gt;"",10,0)+IF(T78&lt;&gt;"",10,0)+IF(I78&lt;&gt;"",5,0)+IF(J78&lt;&gt;"",5,0)+IF(K78&lt;&gt;"",5,0)))</x:f>
        <x:v>0</x:v>
      </x:c>
    </x:row>
    <x:row r="79" ht="15" hidden="0" customHeight="1">
      <x:c r="A79" s="63" t="n">
        <x:v>73</x:v>
      </x:c>
      <x:c r="B79" s="64"/>
      <x:c r="C79" s="64"/>
      <x:c r="D79" s="64"/>
      <x:c r="E79" s="64"/>
      <x:c r="F79" s="64"/>
      <x:c r="G79" s="64"/>
      <x:c r="H79" s="64"/>
      <x:c r="I79" s="64"/>
      <x:c r="J79" s="64"/>
      <x:c r="K79" s="64"/>
      <x:c r="L79" s="64"/>
      <x:c r="M79" s="64"/>
      <x:c r="N79" s="64"/>
      <x:c r="O79" s="64"/>
      <x:c r="P79" s="64"/>
      <x:c r="Q79" s="64" t="n">
        <x:f>O79*P79</x:f>
        <x:v>0</x:v>
      </x:c>
      <x:c r="R79" s="64" t="str">
        <x:f>IF(Q79&gt;=12,"Critique",IF(Q79&gt;=8,"Élevé",IF(Q79&gt;=4,"Modéré",IF(Q79&gt;0,"Faible",""))))</x:f>
      </x:c>
      <x:c r="S79" s="64"/>
      <x:c r="T79" s="79"/>
      <x:c r="U79" s="79" t="str">
        <x:f>IF(T79="","",EDATE(T79,12))</x:f>
      </x:c>
      <x:c r="V79" s="85" t="str">
        <x:f>IF(U79="","",U79-TODAY())</x:f>
      </x:c>
      <x:c r="W79" s="91" t="n">
        <x:f>MIN(100,(IF(D79&lt;&gt;"",10,0)+IF(E79&lt;&gt;"",15,0)+IF(L79&lt;&gt;"",10,0)+IF(M79&lt;&gt;"",20,0)+IF(R79&lt;&gt;"",10,0)+IF(S79&lt;&gt;"",10,0)+IF(T79&lt;&gt;"",10,0)+IF(I79&lt;&gt;"",5,0)+IF(J79&lt;&gt;"",5,0)+IF(K79&lt;&gt;"",5,0)))</x:f>
        <x:v>0</x:v>
      </x:c>
    </x:row>
    <x:row r="80" ht="15" hidden="0" customHeight="1">
      <x:c r="A80" s="63" t="n">
        <x:v>74</x:v>
      </x:c>
      <x:c r="B80" s="64"/>
      <x:c r="C80" s="64"/>
      <x:c r="D80" s="64"/>
      <x:c r="E80" s="64"/>
      <x:c r="F80" s="64"/>
      <x:c r="G80" s="64"/>
      <x:c r="H80" s="64"/>
      <x:c r="I80" s="64"/>
      <x:c r="J80" s="64"/>
      <x:c r="K80" s="64"/>
      <x:c r="L80" s="64"/>
      <x:c r="M80" s="64"/>
      <x:c r="N80" s="64"/>
      <x:c r="O80" s="64"/>
      <x:c r="P80" s="64"/>
      <x:c r="Q80" s="64" t="n">
        <x:f>O80*P80</x:f>
        <x:v>0</x:v>
      </x:c>
      <x:c r="R80" s="64" t="str">
        <x:f>IF(Q80&gt;=12,"Critique",IF(Q80&gt;=8,"Élevé",IF(Q80&gt;=4,"Modéré",IF(Q80&gt;0,"Faible",""))))</x:f>
      </x:c>
      <x:c r="S80" s="64"/>
      <x:c r="T80" s="79"/>
      <x:c r="U80" s="79" t="str">
        <x:f>IF(T80="","",EDATE(T80,12))</x:f>
      </x:c>
      <x:c r="V80" s="85" t="str">
        <x:f>IF(U80="","",U80-TODAY())</x:f>
      </x:c>
      <x:c r="W80" s="91" t="n">
        <x:f>MIN(100,(IF(D80&lt;&gt;"",10,0)+IF(E80&lt;&gt;"",15,0)+IF(L80&lt;&gt;"",10,0)+IF(M80&lt;&gt;"",20,0)+IF(R80&lt;&gt;"",10,0)+IF(S80&lt;&gt;"",10,0)+IF(T80&lt;&gt;"",10,0)+IF(I80&lt;&gt;"",5,0)+IF(J80&lt;&gt;"",5,0)+IF(K80&lt;&gt;"",5,0)))</x:f>
        <x:v>0</x:v>
      </x:c>
    </x:row>
    <x:row r="81" ht="15" hidden="0" customHeight="1">
      <x:c r="A81" s="63" t="n">
        <x:v>75</x:v>
      </x:c>
      <x:c r="B81" s="64"/>
      <x:c r="C81" s="64"/>
      <x:c r="D81" s="64"/>
      <x:c r="E81" s="64"/>
      <x:c r="F81" s="64"/>
      <x:c r="G81" s="64"/>
      <x:c r="H81" s="64"/>
      <x:c r="I81" s="64"/>
      <x:c r="J81" s="64"/>
      <x:c r="K81" s="64"/>
      <x:c r="L81" s="64"/>
      <x:c r="M81" s="64"/>
      <x:c r="N81" s="64"/>
      <x:c r="O81" s="64"/>
      <x:c r="P81" s="64"/>
      <x:c r="Q81" s="64" t="n">
        <x:f>O81*P81</x:f>
        <x:v>0</x:v>
      </x:c>
      <x:c r="R81" s="64" t="str">
        <x:f>IF(Q81&gt;=12,"Critique",IF(Q81&gt;=8,"Élevé",IF(Q81&gt;=4,"Modéré",IF(Q81&gt;0,"Faible",""))))</x:f>
      </x:c>
      <x:c r="S81" s="64"/>
      <x:c r="T81" s="79"/>
      <x:c r="U81" s="79" t="str">
        <x:f>IF(T81="","",EDATE(T81,12))</x:f>
      </x:c>
      <x:c r="V81" s="85" t="str">
        <x:f>IF(U81="","",U81-TODAY())</x:f>
      </x:c>
      <x:c r="W81" s="91" t="n">
        <x:f>MIN(100,(IF(D81&lt;&gt;"",10,0)+IF(E81&lt;&gt;"",15,0)+IF(L81&lt;&gt;"",10,0)+IF(M81&lt;&gt;"",20,0)+IF(R81&lt;&gt;"",10,0)+IF(S81&lt;&gt;"",10,0)+IF(T81&lt;&gt;"",10,0)+IF(I81&lt;&gt;"",5,0)+IF(J81&lt;&gt;"",5,0)+IF(K81&lt;&gt;"",5,0)))</x:f>
        <x:v>0</x:v>
      </x:c>
    </x:row>
    <x:row r="82" ht="15" hidden="0" customHeight="1">
      <x:c r="A82" s="63" t="n">
        <x:v>76</x:v>
      </x:c>
      <x:c r="B82" s="64"/>
      <x:c r="C82" s="64"/>
      <x:c r="D82" s="64"/>
      <x:c r="E82" s="64"/>
      <x:c r="F82" s="64"/>
      <x:c r="G82" s="64"/>
      <x:c r="H82" s="64"/>
      <x:c r="I82" s="64"/>
      <x:c r="J82" s="64"/>
      <x:c r="K82" s="64"/>
      <x:c r="L82" s="64"/>
      <x:c r="M82" s="64"/>
      <x:c r="N82" s="64"/>
      <x:c r="O82" s="64"/>
      <x:c r="P82" s="64"/>
      <x:c r="Q82" s="64" t="n">
        <x:f>O82*P82</x:f>
        <x:v>0</x:v>
      </x:c>
      <x:c r="R82" s="64" t="str">
        <x:f>IF(Q82&gt;=12,"Critique",IF(Q82&gt;=8,"Élevé",IF(Q82&gt;=4,"Modéré",IF(Q82&gt;0,"Faible",""))))</x:f>
      </x:c>
      <x:c r="S82" s="64"/>
      <x:c r="T82" s="79"/>
      <x:c r="U82" s="79" t="str">
        <x:f>IF(T82="","",EDATE(T82,12))</x:f>
      </x:c>
      <x:c r="V82" s="85" t="str">
        <x:f>IF(U82="","",U82-TODAY())</x:f>
      </x:c>
      <x:c r="W82" s="91" t="n">
        <x:f>MIN(100,(IF(D82&lt;&gt;"",10,0)+IF(E82&lt;&gt;"",15,0)+IF(L82&lt;&gt;"",10,0)+IF(M82&lt;&gt;"",20,0)+IF(R82&lt;&gt;"",10,0)+IF(S82&lt;&gt;"",10,0)+IF(T82&lt;&gt;"",10,0)+IF(I82&lt;&gt;"",5,0)+IF(J82&lt;&gt;"",5,0)+IF(K82&lt;&gt;"",5,0)))</x:f>
        <x:v>0</x:v>
      </x:c>
    </x:row>
    <x:row r="83" ht="15" hidden="0" customHeight="1">
      <x:c r="A83" s="63" t="n">
        <x:v>77</x:v>
      </x:c>
      <x:c r="B83" s="64"/>
      <x:c r="C83" s="64"/>
      <x:c r="D83" s="64"/>
      <x:c r="E83" s="64"/>
      <x:c r="F83" s="64"/>
      <x:c r="G83" s="64"/>
      <x:c r="H83" s="64"/>
      <x:c r="I83" s="64"/>
      <x:c r="J83" s="64"/>
      <x:c r="K83" s="64"/>
      <x:c r="L83" s="64"/>
      <x:c r="M83" s="64"/>
      <x:c r="N83" s="64"/>
      <x:c r="O83" s="64"/>
      <x:c r="P83" s="64"/>
      <x:c r="Q83" s="64" t="n">
        <x:f>O83*P83</x:f>
        <x:v>0</x:v>
      </x:c>
      <x:c r="R83" s="64" t="str">
        <x:f>IF(Q83&gt;=12,"Critique",IF(Q83&gt;=8,"Élevé",IF(Q83&gt;=4,"Modéré",IF(Q83&gt;0,"Faible",""))))</x:f>
      </x:c>
      <x:c r="S83" s="64"/>
      <x:c r="T83" s="79"/>
      <x:c r="U83" s="79" t="str">
        <x:f>IF(T83="","",EDATE(T83,12))</x:f>
      </x:c>
      <x:c r="V83" s="85" t="str">
        <x:f>IF(U83="","",U83-TODAY())</x:f>
      </x:c>
      <x:c r="W83" s="91" t="n">
        <x:f>MIN(100,(IF(D83&lt;&gt;"",10,0)+IF(E83&lt;&gt;"",15,0)+IF(L83&lt;&gt;"",10,0)+IF(M83&lt;&gt;"",20,0)+IF(R83&lt;&gt;"",10,0)+IF(S83&lt;&gt;"",10,0)+IF(T83&lt;&gt;"",10,0)+IF(I83&lt;&gt;"",5,0)+IF(J83&lt;&gt;"",5,0)+IF(K83&lt;&gt;"",5,0)))</x:f>
        <x:v>0</x:v>
      </x:c>
    </x:row>
    <x:row r="84" ht="15" hidden="0" customHeight="1">
      <x:c r="A84" s="63" t="n">
        <x:v>78</x:v>
      </x:c>
      <x:c r="B84" s="64"/>
      <x:c r="C84" s="64"/>
      <x:c r="D84" s="64"/>
      <x:c r="E84" s="64"/>
      <x:c r="F84" s="64"/>
      <x:c r="G84" s="64"/>
      <x:c r="H84" s="64"/>
      <x:c r="I84" s="64"/>
      <x:c r="J84" s="64"/>
      <x:c r="K84" s="64"/>
      <x:c r="L84" s="64"/>
      <x:c r="M84" s="64"/>
      <x:c r="N84" s="64"/>
      <x:c r="O84" s="64"/>
      <x:c r="P84" s="64"/>
      <x:c r="Q84" s="64" t="n">
        <x:f>O84*P84</x:f>
        <x:v>0</x:v>
      </x:c>
      <x:c r="R84" s="64" t="str">
        <x:f>IF(Q84&gt;=12,"Critique",IF(Q84&gt;=8,"Élevé",IF(Q84&gt;=4,"Modéré",IF(Q84&gt;0,"Faible",""))))</x:f>
      </x:c>
      <x:c r="S84" s="64"/>
      <x:c r="T84" s="79"/>
      <x:c r="U84" s="79" t="str">
        <x:f>IF(T84="","",EDATE(T84,12))</x:f>
      </x:c>
      <x:c r="V84" s="85" t="str">
        <x:f>IF(U84="","",U84-TODAY())</x:f>
      </x:c>
      <x:c r="W84" s="91" t="n">
        <x:f>MIN(100,(IF(D84&lt;&gt;"",10,0)+IF(E84&lt;&gt;"",15,0)+IF(L84&lt;&gt;"",10,0)+IF(M84&lt;&gt;"",20,0)+IF(R84&lt;&gt;"",10,0)+IF(S84&lt;&gt;"",10,0)+IF(T84&lt;&gt;"",10,0)+IF(I84&lt;&gt;"",5,0)+IF(J84&lt;&gt;"",5,0)+IF(K84&lt;&gt;"",5,0)))</x:f>
        <x:v>0</x:v>
      </x:c>
    </x:row>
    <x:row r="85" ht="15" hidden="0" customHeight="1">
      <x:c r="A85" s="63" t="n">
        <x:v>79</x:v>
      </x:c>
      <x:c r="B85" s="64"/>
      <x:c r="C85" s="64"/>
      <x:c r="D85" s="64"/>
      <x:c r="E85" s="64"/>
      <x:c r="F85" s="64"/>
      <x:c r="G85" s="64"/>
      <x:c r="H85" s="64"/>
      <x:c r="I85" s="64"/>
      <x:c r="J85" s="64"/>
      <x:c r="K85" s="64"/>
      <x:c r="L85" s="64"/>
      <x:c r="M85" s="64"/>
      <x:c r="N85" s="64"/>
      <x:c r="O85" s="64"/>
      <x:c r="P85" s="64"/>
      <x:c r="Q85" s="64" t="n">
        <x:f>O85*P85</x:f>
        <x:v>0</x:v>
      </x:c>
      <x:c r="R85" s="64" t="str">
        <x:f>IF(Q85&gt;=12,"Critique",IF(Q85&gt;=8,"Élevé",IF(Q85&gt;=4,"Modéré",IF(Q85&gt;0,"Faible",""))))</x:f>
      </x:c>
      <x:c r="S85" s="64"/>
      <x:c r="T85" s="79"/>
      <x:c r="U85" s="79" t="str">
        <x:f>IF(T85="","",EDATE(T85,12))</x:f>
      </x:c>
      <x:c r="V85" s="85" t="str">
        <x:f>IF(U85="","",U85-TODAY())</x:f>
      </x:c>
      <x:c r="W85" s="91" t="n">
        <x:f>MIN(100,(IF(D85&lt;&gt;"",10,0)+IF(E85&lt;&gt;"",15,0)+IF(L85&lt;&gt;"",10,0)+IF(M85&lt;&gt;"",20,0)+IF(R85&lt;&gt;"",10,0)+IF(S85&lt;&gt;"",10,0)+IF(T85&lt;&gt;"",10,0)+IF(I85&lt;&gt;"",5,0)+IF(J85&lt;&gt;"",5,0)+IF(K85&lt;&gt;"",5,0)))</x:f>
        <x:v>0</x:v>
      </x:c>
    </x:row>
    <x:row r="86" ht="15" hidden="0" customHeight="1">
      <x:c r="A86" s="63" t="n">
        <x:v>80</x:v>
      </x:c>
      <x:c r="B86" s="64"/>
      <x:c r="C86" s="64"/>
      <x:c r="D86" s="64"/>
      <x:c r="E86" s="64"/>
      <x:c r="F86" s="64"/>
      <x:c r="G86" s="64"/>
      <x:c r="H86" s="64"/>
      <x:c r="I86" s="64"/>
      <x:c r="J86" s="64"/>
      <x:c r="K86" s="64"/>
      <x:c r="L86" s="64"/>
      <x:c r="M86" s="64"/>
      <x:c r="N86" s="64"/>
      <x:c r="O86" s="64"/>
      <x:c r="P86" s="64"/>
      <x:c r="Q86" s="64" t="n">
        <x:f>O86*P86</x:f>
        <x:v>0</x:v>
      </x:c>
      <x:c r="R86" s="64" t="str">
        <x:f>IF(Q86&gt;=12,"Critique",IF(Q86&gt;=8,"Élevé",IF(Q86&gt;=4,"Modéré",IF(Q86&gt;0,"Faible",""))))</x:f>
      </x:c>
      <x:c r="S86" s="64"/>
      <x:c r="T86" s="79"/>
      <x:c r="U86" s="79" t="str">
        <x:f>IF(T86="","",EDATE(T86,12))</x:f>
      </x:c>
      <x:c r="V86" s="85" t="str">
        <x:f>IF(U86="","",U86-TODAY())</x:f>
      </x:c>
      <x:c r="W86" s="91" t="n">
        <x:f>MIN(100,(IF(D86&lt;&gt;"",10,0)+IF(E86&lt;&gt;"",15,0)+IF(L86&lt;&gt;"",10,0)+IF(M86&lt;&gt;"",20,0)+IF(R86&lt;&gt;"",10,0)+IF(S86&lt;&gt;"",10,0)+IF(T86&lt;&gt;"",10,0)+IF(I86&lt;&gt;"",5,0)+IF(J86&lt;&gt;"",5,0)+IF(K86&lt;&gt;"",5,0)))</x:f>
        <x:v>0</x:v>
      </x:c>
    </x:row>
    <x:row r="87" ht="15" hidden="0" customHeight="1">
      <x:c r="A87" s="63" t="n">
        <x:v>81</x:v>
      </x:c>
      <x:c r="B87" s="64"/>
      <x:c r="C87" s="64"/>
      <x:c r="D87" s="64"/>
      <x:c r="E87" s="64"/>
      <x:c r="F87" s="64"/>
      <x:c r="G87" s="64"/>
      <x:c r="H87" s="64"/>
      <x:c r="I87" s="64"/>
      <x:c r="J87" s="64"/>
      <x:c r="K87" s="64"/>
      <x:c r="L87" s="64"/>
      <x:c r="M87" s="64"/>
      <x:c r="N87" s="64"/>
      <x:c r="O87" s="64"/>
      <x:c r="P87" s="64"/>
      <x:c r="Q87" s="64" t="n">
        <x:f>O87*P87</x:f>
        <x:v>0</x:v>
      </x:c>
      <x:c r="R87" s="64" t="str">
        <x:f>IF(Q87&gt;=12,"Critique",IF(Q87&gt;=8,"Élevé",IF(Q87&gt;=4,"Modéré",IF(Q87&gt;0,"Faible",""))))</x:f>
      </x:c>
      <x:c r="S87" s="64"/>
      <x:c r="T87" s="79"/>
      <x:c r="U87" s="79" t="str">
        <x:f>IF(T87="","",EDATE(T87,12))</x:f>
      </x:c>
      <x:c r="V87" s="85" t="str">
        <x:f>IF(U87="","",U87-TODAY())</x:f>
      </x:c>
      <x:c r="W87" s="91" t="n">
        <x:f>MIN(100,(IF(D87&lt;&gt;"",10,0)+IF(E87&lt;&gt;"",15,0)+IF(L87&lt;&gt;"",10,0)+IF(M87&lt;&gt;"",20,0)+IF(R87&lt;&gt;"",10,0)+IF(S87&lt;&gt;"",10,0)+IF(T87&lt;&gt;"",10,0)+IF(I87&lt;&gt;"",5,0)+IF(J87&lt;&gt;"",5,0)+IF(K87&lt;&gt;"",5,0)))</x:f>
        <x:v>0</x:v>
      </x:c>
    </x:row>
    <x:row r="88" ht="15" hidden="0" customHeight="1">
      <x:c r="A88" s="63" t="n">
        <x:v>82</x:v>
      </x:c>
      <x:c r="B88" s="64"/>
      <x:c r="C88" s="64"/>
      <x:c r="D88" s="64"/>
      <x:c r="E88" s="64"/>
      <x:c r="F88" s="64"/>
      <x:c r="G88" s="64"/>
      <x:c r="H88" s="64"/>
      <x:c r="I88" s="64"/>
      <x:c r="J88" s="64"/>
      <x:c r="K88" s="64"/>
      <x:c r="L88" s="64"/>
      <x:c r="M88" s="64"/>
      <x:c r="N88" s="64"/>
      <x:c r="O88" s="64"/>
      <x:c r="P88" s="64"/>
      <x:c r="Q88" s="64" t="n">
        <x:f>O88*P88</x:f>
        <x:v>0</x:v>
      </x:c>
      <x:c r="R88" s="64" t="str">
        <x:f>IF(Q88&gt;=12,"Critique",IF(Q88&gt;=8,"Élevé",IF(Q88&gt;=4,"Modéré",IF(Q88&gt;0,"Faible",""))))</x:f>
      </x:c>
      <x:c r="S88" s="64"/>
      <x:c r="T88" s="79"/>
      <x:c r="U88" s="79" t="str">
        <x:f>IF(T88="","",EDATE(T88,12))</x:f>
      </x:c>
      <x:c r="V88" s="85" t="str">
        <x:f>IF(U88="","",U88-TODAY())</x:f>
      </x:c>
      <x:c r="W88" s="91" t="n">
        <x:f>MIN(100,(IF(D88&lt;&gt;"",10,0)+IF(E88&lt;&gt;"",15,0)+IF(L88&lt;&gt;"",10,0)+IF(M88&lt;&gt;"",20,0)+IF(R88&lt;&gt;"",10,0)+IF(S88&lt;&gt;"",10,0)+IF(T88&lt;&gt;"",10,0)+IF(I88&lt;&gt;"",5,0)+IF(J88&lt;&gt;"",5,0)+IF(K88&lt;&gt;"",5,0)))</x:f>
        <x:v>0</x:v>
      </x:c>
    </x:row>
    <x:row r="89" ht="15" hidden="0" customHeight="1">
      <x:c r="A89" s="63" t="n">
        <x:v>83</x:v>
      </x:c>
      <x:c r="B89" s="64"/>
      <x:c r="C89" s="64"/>
      <x:c r="D89" s="64"/>
      <x:c r="E89" s="64"/>
      <x:c r="F89" s="64"/>
      <x:c r="G89" s="64"/>
      <x:c r="H89" s="64"/>
      <x:c r="I89" s="64"/>
      <x:c r="J89" s="64"/>
      <x:c r="K89" s="64"/>
      <x:c r="L89" s="64"/>
      <x:c r="M89" s="64"/>
      <x:c r="N89" s="64"/>
      <x:c r="O89" s="64"/>
      <x:c r="P89" s="64"/>
      <x:c r="Q89" s="64" t="n">
        <x:f>O89*P89</x:f>
        <x:v>0</x:v>
      </x:c>
      <x:c r="R89" s="64" t="str">
        <x:f>IF(Q89&gt;=12,"Critique",IF(Q89&gt;=8,"Élevé",IF(Q89&gt;=4,"Modéré",IF(Q89&gt;0,"Faible",""))))</x:f>
      </x:c>
      <x:c r="S89" s="64"/>
      <x:c r="T89" s="79"/>
      <x:c r="U89" s="79" t="str">
        <x:f>IF(T89="","",EDATE(T89,12))</x:f>
      </x:c>
      <x:c r="V89" s="85" t="str">
        <x:f>IF(U89="","",U89-TODAY())</x:f>
      </x:c>
      <x:c r="W89" s="91" t="n">
        <x:f>MIN(100,(IF(D89&lt;&gt;"",10,0)+IF(E89&lt;&gt;"",15,0)+IF(L89&lt;&gt;"",10,0)+IF(M89&lt;&gt;"",20,0)+IF(R89&lt;&gt;"",10,0)+IF(S89&lt;&gt;"",10,0)+IF(T89&lt;&gt;"",10,0)+IF(I89&lt;&gt;"",5,0)+IF(J89&lt;&gt;"",5,0)+IF(K89&lt;&gt;"",5,0)))</x:f>
        <x:v>0</x:v>
      </x:c>
    </x:row>
    <x:row r="90" ht="15" hidden="0" customHeight="1">
      <x:c r="A90" s="63" t="n">
        <x:v>84</x:v>
      </x:c>
      <x:c r="B90" s="64"/>
      <x:c r="C90" s="64"/>
      <x:c r="D90" s="64"/>
      <x:c r="E90" s="64"/>
      <x:c r="F90" s="64"/>
      <x:c r="G90" s="64"/>
      <x:c r="H90" s="64"/>
      <x:c r="I90" s="64"/>
      <x:c r="J90" s="64"/>
      <x:c r="K90" s="64"/>
      <x:c r="L90" s="64"/>
      <x:c r="M90" s="64"/>
      <x:c r="N90" s="64"/>
      <x:c r="O90" s="64"/>
      <x:c r="P90" s="64"/>
      <x:c r="Q90" s="64" t="n">
        <x:f>O90*P90</x:f>
        <x:v>0</x:v>
      </x:c>
      <x:c r="R90" s="64" t="str">
        <x:f>IF(Q90&gt;=12,"Critique",IF(Q90&gt;=8,"Élevé",IF(Q90&gt;=4,"Modéré",IF(Q90&gt;0,"Faible",""))))</x:f>
      </x:c>
      <x:c r="S90" s="64"/>
      <x:c r="T90" s="79"/>
      <x:c r="U90" s="79" t="str">
        <x:f>IF(T90="","",EDATE(T90,12))</x:f>
      </x:c>
      <x:c r="V90" s="85" t="str">
        <x:f>IF(U90="","",U90-TODAY())</x:f>
      </x:c>
      <x:c r="W90" s="91" t="n">
        <x:f>MIN(100,(IF(D90&lt;&gt;"",10,0)+IF(E90&lt;&gt;"",15,0)+IF(L90&lt;&gt;"",10,0)+IF(M90&lt;&gt;"",20,0)+IF(R90&lt;&gt;"",10,0)+IF(S90&lt;&gt;"",10,0)+IF(T90&lt;&gt;"",10,0)+IF(I90&lt;&gt;"",5,0)+IF(J90&lt;&gt;"",5,0)+IF(K90&lt;&gt;"",5,0)))</x:f>
        <x:v>0</x:v>
      </x:c>
    </x:row>
    <x:row r="91" ht="15" hidden="0" customHeight="1">
      <x:c r="A91" s="63" t="n">
        <x:v>85</x:v>
      </x:c>
      <x:c r="B91" s="64"/>
      <x:c r="C91" s="64"/>
      <x:c r="D91" s="64"/>
      <x:c r="E91" s="64"/>
      <x:c r="F91" s="64"/>
      <x:c r="G91" s="64"/>
      <x:c r="H91" s="64"/>
      <x:c r="I91" s="64"/>
      <x:c r="J91" s="64"/>
      <x:c r="K91" s="64"/>
      <x:c r="L91" s="64"/>
      <x:c r="M91" s="64"/>
      <x:c r="N91" s="64"/>
      <x:c r="O91" s="64"/>
      <x:c r="P91" s="64"/>
      <x:c r="Q91" s="64" t="n">
        <x:f>O91*P91</x:f>
        <x:v>0</x:v>
      </x:c>
      <x:c r="R91" s="64" t="str">
        <x:f>IF(Q91&gt;=12,"Critique",IF(Q91&gt;=8,"Élevé",IF(Q91&gt;=4,"Modéré",IF(Q91&gt;0,"Faible",""))))</x:f>
      </x:c>
      <x:c r="S91" s="64"/>
      <x:c r="T91" s="79"/>
      <x:c r="U91" s="79" t="str">
        <x:f>IF(T91="","",EDATE(T91,12))</x:f>
      </x:c>
      <x:c r="V91" s="85" t="str">
        <x:f>IF(U91="","",U91-TODAY())</x:f>
      </x:c>
      <x:c r="W91" s="91" t="n">
        <x:f>MIN(100,(IF(D91&lt;&gt;"",10,0)+IF(E91&lt;&gt;"",15,0)+IF(L91&lt;&gt;"",10,0)+IF(M91&lt;&gt;"",20,0)+IF(R91&lt;&gt;"",10,0)+IF(S91&lt;&gt;"",10,0)+IF(T91&lt;&gt;"",10,0)+IF(I91&lt;&gt;"",5,0)+IF(J91&lt;&gt;"",5,0)+IF(K91&lt;&gt;"",5,0)))</x:f>
        <x:v>0</x:v>
      </x:c>
    </x:row>
    <x:row r="92" ht="15" hidden="0" customHeight="1">
      <x:c r="A92" s="63" t="n">
        <x:v>86</x:v>
      </x:c>
      <x:c r="B92" s="64"/>
      <x:c r="C92" s="64"/>
      <x:c r="D92" s="64"/>
      <x:c r="E92" s="64"/>
      <x:c r="F92" s="64"/>
      <x:c r="G92" s="64"/>
      <x:c r="H92" s="64"/>
      <x:c r="I92" s="64"/>
      <x:c r="J92" s="64"/>
      <x:c r="K92" s="64"/>
      <x:c r="L92" s="64"/>
      <x:c r="M92" s="64"/>
      <x:c r="N92" s="64"/>
      <x:c r="O92" s="64"/>
      <x:c r="P92" s="64"/>
      <x:c r="Q92" s="64" t="n">
        <x:f>O92*P92</x:f>
        <x:v>0</x:v>
      </x:c>
      <x:c r="R92" s="64" t="str">
        <x:f>IF(Q92&gt;=12,"Critique",IF(Q92&gt;=8,"Élevé",IF(Q92&gt;=4,"Modéré",IF(Q92&gt;0,"Faible",""))))</x:f>
      </x:c>
      <x:c r="S92" s="64"/>
      <x:c r="T92" s="79"/>
      <x:c r="U92" s="79" t="str">
        <x:f>IF(T92="","",EDATE(T92,12))</x:f>
      </x:c>
      <x:c r="V92" s="85" t="str">
        <x:f>IF(U92="","",U92-TODAY())</x:f>
      </x:c>
      <x:c r="W92" s="91" t="n">
        <x:f>MIN(100,(IF(D92&lt;&gt;"",10,0)+IF(E92&lt;&gt;"",15,0)+IF(L92&lt;&gt;"",10,0)+IF(M92&lt;&gt;"",20,0)+IF(R92&lt;&gt;"",10,0)+IF(S92&lt;&gt;"",10,0)+IF(T92&lt;&gt;"",10,0)+IF(I92&lt;&gt;"",5,0)+IF(J92&lt;&gt;"",5,0)+IF(K92&lt;&gt;"",5,0)))</x:f>
        <x:v>0</x:v>
      </x:c>
    </x:row>
    <x:row r="93" ht="15" hidden="0" customHeight="1">
      <x:c r="A93" s="63" t="n">
        <x:v>87</x:v>
      </x:c>
      <x:c r="B93" s="64"/>
      <x:c r="C93" s="64"/>
      <x:c r="D93" s="64"/>
      <x:c r="E93" s="64"/>
      <x:c r="F93" s="64"/>
      <x:c r="G93" s="64"/>
      <x:c r="H93" s="64"/>
      <x:c r="I93" s="64"/>
      <x:c r="J93" s="64"/>
      <x:c r="K93" s="64"/>
      <x:c r="L93" s="64"/>
      <x:c r="M93" s="64"/>
      <x:c r="N93" s="64"/>
      <x:c r="O93" s="64"/>
      <x:c r="P93" s="64"/>
      <x:c r="Q93" s="64" t="n">
        <x:f>O93*P93</x:f>
        <x:v>0</x:v>
      </x:c>
      <x:c r="R93" s="64" t="str">
        <x:f>IF(Q93&gt;=12,"Critique",IF(Q93&gt;=8,"Élevé",IF(Q93&gt;=4,"Modéré",IF(Q93&gt;0,"Faible",""))))</x:f>
      </x:c>
      <x:c r="S93" s="64"/>
      <x:c r="T93" s="79"/>
      <x:c r="U93" s="79" t="str">
        <x:f>IF(T93="","",EDATE(T93,12))</x:f>
      </x:c>
      <x:c r="V93" s="85" t="str">
        <x:f>IF(U93="","",U93-TODAY())</x:f>
      </x:c>
      <x:c r="W93" s="91" t="n">
        <x:f>MIN(100,(IF(D93&lt;&gt;"",10,0)+IF(E93&lt;&gt;"",15,0)+IF(L93&lt;&gt;"",10,0)+IF(M93&lt;&gt;"",20,0)+IF(R93&lt;&gt;"",10,0)+IF(S93&lt;&gt;"",10,0)+IF(T93&lt;&gt;"",10,0)+IF(I93&lt;&gt;"",5,0)+IF(J93&lt;&gt;"",5,0)+IF(K93&lt;&gt;"",5,0)))</x:f>
        <x:v>0</x:v>
      </x:c>
    </x:row>
    <x:row r="94" ht="15" hidden="0" customHeight="1">
      <x:c r="A94" s="63" t="n">
        <x:v>88</x:v>
      </x:c>
      <x:c r="B94" s="64"/>
      <x:c r="C94" s="64"/>
      <x:c r="D94" s="64"/>
      <x:c r="E94" s="64"/>
      <x:c r="F94" s="64"/>
      <x:c r="G94" s="64"/>
      <x:c r="H94" s="64"/>
      <x:c r="I94" s="64"/>
      <x:c r="J94" s="64"/>
      <x:c r="K94" s="64"/>
      <x:c r="L94" s="64"/>
      <x:c r="M94" s="64"/>
      <x:c r="N94" s="64"/>
      <x:c r="O94" s="64"/>
      <x:c r="P94" s="64"/>
      <x:c r="Q94" s="64" t="n">
        <x:f>O94*P94</x:f>
        <x:v>0</x:v>
      </x:c>
      <x:c r="R94" s="64" t="str">
        <x:f>IF(Q94&gt;=12,"Critique",IF(Q94&gt;=8,"Élevé",IF(Q94&gt;=4,"Modéré",IF(Q94&gt;0,"Faible",""))))</x:f>
      </x:c>
      <x:c r="S94" s="64"/>
      <x:c r="T94" s="79"/>
      <x:c r="U94" s="79" t="str">
        <x:f>IF(T94="","",EDATE(T94,12))</x:f>
      </x:c>
      <x:c r="V94" s="85" t="str">
        <x:f>IF(U94="","",U94-TODAY())</x:f>
      </x:c>
      <x:c r="W94" s="91" t="n">
        <x:f>MIN(100,(IF(D94&lt;&gt;"",10,0)+IF(E94&lt;&gt;"",15,0)+IF(L94&lt;&gt;"",10,0)+IF(M94&lt;&gt;"",20,0)+IF(R94&lt;&gt;"",10,0)+IF(S94&lt;&gt;"",10,0)+IF(T94&lt;&gt;"",10,0)+IF(I94&lt;&gt;"",5,0)+IF(J94&lt;&gt;"",5,0)+IF(K94&lt;&gt;"",5,0)))</x:f>
        <x:v>0</x:v>
      </x:c>
    </x:row>
    <x:row r="95" ht="15" hidden="0" customHeight="1">
      <x:c r="A95" s="63" t="n">
        <x:v>89</x:v>
      </x:c>
      <x:c r="B95" s="64"/>
      <x:c r="C95" s="64"/>
      <x:c r="D95" s="64"/>
      <x:c r="E95" s="64"/>
      <x:c r="F95" s="64"/>
      <x:c r="G95" s="64"/>
      <x:c r="H95" s="64"/>
      <x:c r="I95" s="64"/>
      <x:c r="J95" s="64"/>
      <x:c r="K95" s="64"/>
      <x:c r="L95" s="64"/>
      <x:c r="M95" s="64"/>
      <x:c r="N95" s="64"/>
      <x:c r="O95" s="64"/>
      <x:c r="P95" s="64"/>
      <x:c r="Q95" s="64" t="n">
        <x:f>O95*P95</x:f>
        <x:v>0</x:v>
      </x:c>
      <x:c r="R95" s="64" t="str">
        <x:f>IF(Q95&gt;=12,"Critique",IF(Q95&gt;=8,"Élevé",IF(Q95&gt;=4,"Modéré",IF(Q95&gt;0,"Faible",""))))</x:f>
      </x:c>
      <x:c r="S95" s="64"/>
      <x:c r="T95" s="79"/>
      <x:c r="U95" s="79" t="str">
        <x:f>IF(T95="","",EDATE(T95,12))</x:f>
      </x:c>
      <x:c r="V95" s="85" t="str">
        <x:f>IF(U95="","",U95-TODAY())</x:f>
      </x:c>
      <x:c r="W95" s="91" t="n">
        <x:f>MIN(100,(IF(D95&lt;&gt;"",10,0)+IF(E95&lt;&gt;"",15,0)+IF(L95&lt;&gt;"",10,0)+IF(M95&lt;&gt;"",20,0)+IF(R95&lt;&gt;"",10,0)+IF(S95&lt;&gt;"",10,0)+IF(T95&lt;&gt;"",10,0)+IF(I95&lt;&gt;"",5,0)+IF(J95&lt;&gt;"",5,0)+IF(K95&lt;&gt;"",5,0)))</x:f>
        <x:v>0</x:v>
      </x:c>
    </x:row>
    <x:row r="96" ht="15" hidden="0" customHeight="1">
      <x:c r="A96" s="63" t="n">
        <x:v>90</x:v>
      </x:c>
      <x:c r="B96" s="64"/>
      <x:c r="C96" s="64"/>
      <x:c r="D96" s="64"/>
      <x:c r="E96" s="64"/>
      <x:c r="F96" s="64"/>
      <x:c r="G96" s="64"/>
      <x:c r="H96" s="64"/>
      <x:c r="I96" s="64"/>
      <x:c r="J96" s="64"/>
      <x:c r="K96" s="64"/>
      <x:c r="L96" s="64"/>
      <x:c r="M96" s="64"/>
      <x:c r="N96" s="64"/>
      <x:c r="O96" s="64"/>
      <x:c r="P96" s="64"/>
      <x:c r="Q96" s="64" t="n">
        <x:f>O96*P96</x:f>
        <x:v>0</x:v>
      </x:c>
      <x:c r="R96" s="64" t="str">
        <x:f>IF(Q96&gt;=12,"Critique",IF(Q96&gt;=8,"Élevé",IF(Q96&gt;=4,"Modéré",IF(Q96&gt;0,"Faible",""))))</x:f>
      </x:c>
      <x:c r="S96" s="64"/>
      <x:c r="T96" s="79"/>
      <x:c r="U96" s="79" t="str">
        <x:f>IF(T96="","",EDATE(T96,12))</x:f>
      </x:c>
      <x:c r="V96" s="85" t="str">
        <x:f>IF(U96="","",U96-TODAY())</x:f>
      </x:c>
      <x:c r="W96" s="91" t="n">
        <x:f>MIN(100,(IF(D96&lt;&gt;"",10,0)+IF(E96&lt;&gt;"",15,0)+IF(L96&lt;&gt;"",10,0)+IF(M96&lt;&gt;"",20,0)+IF(R96&lt;&gt;"",10,0)+IF(S96&lt;&gt;"",10,0)+IF(T96&lt;&gt;"",10,0)+IF(I96&lt;&gt;"",5,0)+IF(J96&lt;&gt;"",5,0)+IF(K96&lt;&gt;"",5,0)))</x:f>
        <x:v>0</x:v>
      </x:c>
    </x:row>
    <x:row r="97" ht="15" hidden="0" customHeight="1">
      <x:c r="A97" s="63" t="n">
        <x:v>91</x:v>
      </x:c>
      <x:c r="B97" s="64"/>
      <x:c r="C97" s="64"/>
      <x:c r="D97" s="64"/>
      <x:c r="E97" s="64"/>
      <x:c r="F97" s="64"/>
      <x:c r="G97" s="64"/>
      <x:c r="H97" s="64"/>
      <x:c r="I97" s="64"/>
      <x:c r="J97" s="64"/>
      <x:c r="K97" s="64"/>
      <x:c r="L97" s="64"/>
      <x:c r="M97" s="64"/>
      <x:c r="N97" s="64"/>
      <x:c r="O97" s="64"/>
      <x:c r="P97" s="64"/>
      <x:c r="Q97" s="64" t="n">
        <x:f>O97*P97</x:f>
        <x:v>0</x:v>
      </x:c>
      <x:c r="R97" s="64" t="str">
        <x:f>IF(Q97&gt;=12,"Critique",IF(Q97&gt;=8,"Élevé",IF(Q97&gt;=4,"Modéré",IF(Q97&gt;0,"Faible",""))))</x:f>
      </x:c>
      <x:c r="S97" s="64"/>
      <x:c r="T97" s="79"/>
      <x:c r="U97" s="79" t="str">
        <x:f>IF(T97="","",EDATE(T97,12))</x:f>
      </x:c>
      <x:c r="V97" s="85" t="str">
        <x:f>IF(U97="","",U97-TODAY())</x:f>
      </x:c>
      <x:c r="W97" s="91" t="n">
        <x:f>MIN(100,(IF(D97&lt;&gt;"",10,0)+IF(E97&lt;&gt;"",15,0)+IF(L97&lt;&gt;"",10,0)+IF(M97&lt;&gt;"",20,0)+IF(R97&lt;&gt;"",10,0)+IF(S97&lt;&gt;"",10,0)+IF(T97&lt;&gt;"",10,0)+IF(I97&lt;&gt;"",5,0)+IF(J97&lt;&gt;"",5,0)+IF(K97&lt;&gt;"",5,0)))</x:f>
        <x:v>0</x:v>
      </x:c>
    </x:row>
    <x:row r="98" ht="15" hidden="0" customHeight="1">
      <x:c r="A98" s="63" t="n">
        <x:v>92</x:v>
      </x:c>
      <x:c r="B98" s="64"/>
      <x:c r="C98" s="64"/>
      <x:c r="D98" s="64"/>
      <x:c r="E98" s="64"/>
      <x:c r="F98" s="64"/>
      <x:c r="G98" s="64"/>
      <x:c r="H98" s="64"/>
      <x:c r="I98" s="64"/>
      <x:c r="J98" s="64"/>
      <x:c r="K98" s="64"/>
      <x:c r="L98" s="64"/>
      <x:c r="M98" s="64"/>
      <x:c r="N98" s="64"/>
      <x:c r="O98" s="64"/>
      <x:c r="P98" s="64"/>
      <x:c r="Q98" s="64" t="n">
        <x:f>O98*P98</x:f>
        <x:v>0</x:v>
      </x:c>
      <x:c r="R98" s="64" t="str">
        <x:f>IF(Q98&gt;=12,"Critique",IF(Q98&gt;=8,"Élevé",IF(Q98&gt;=4,"Modéré",IF(Q98&gt;0,"Faible",""))))</x:f>
      </x:c>
      <x:c r="S98" s="64"/>
      <x:c r="T98" s="79"/>
      <x:c r="U98" s="79" t="str">
        <x:f>IF(T98="","",EDATE(T98,12))</x:f>
      </x:c>
      <x:c r="V98" s="85" t="str">
        <x:f>IF(U98="","",U98-TODAY())</x:f>
      </x:c>
      <x:c r="W98" s="91" t="n">
        <x:f>MIN(100,(IF(D98&lt;&gt;"",10,0)+IF(E98&lt;&gt;"",15,0)+IF(L98&lt;&gt;"",10,0)+IF(M98&lt;&gt;"",20,0)+IF(R98&lt;&gt;"",10,0)+IF(S98&lt;&gt;"",10,0)+IF(T98&lt;&gt;"",10,0)+IF(I98&lt;&gt;"",5,0)+IF(J98&lt;&gt;"",5,0)+IF(K98&lt;&gt;"",5,0)))</x:f>
        <x:v>0</x:v>
      </x:c>
    </x:row>
    <x:row r="99" ht="15" hidden="0" customHeight="1">
      <x:c r="A99" s="63" t="n">
        <x:v>93</x:v>
      </x:c>
      <x:c r="B99" s="64"/>
      <x:c r="C99" s="64"/>
      <x:c r="D99" s="64"/>
      <x:c r="E99" s="64"/>
      <x:c r="F99" s="64"/>
      <x:c r="G99" s="64"/>
      <x:c r="H99" s="64"/>
      <x:c r="I99" s="64"/>
      <x:c r="J99" s="64"/>
      <x:c r="K99" s="64"/>
      <x:c r="L99" s="64"/>
      <x:c r="M99" s="64"/>
      <x:c r="N99" s="64"/>
      <x:c r="O99" s="64"/>
      <x:c r="P99" s="64"/>
      <x:c r="Q99" s="64" t="n">
        <x:f>O99*P99</x:f>
        <x:v>0</x:v>
      </x:c>
      <x:c r="R99" s="64" t="str">
        <x:f>IF(Q99&gt;=12,"Critique",IF(Q99&gt;=8,"Élevé",IF(Q99&gt;=4,"Modéré",IF(Q99&gt;0,"Faible",""))))</x:f>
      </x:c>
      <x:c r="S99" s="64"/>
      <x:c r="T99" s="79"/>
      <x:c r="U99" s="79" t="str">
        <x:f>IF(T99="","",EDATE(T99,12))</x:f>
      </x:c>
      <x:c r="V99" s="85" t="str">
        <x:f>IF(U99="","",U99-TODAY())</x:f>
      </x:c>
      <x:c r="W99" s="91" t="n">
        <x:f>MIN(100,(IF(D99&lt;&gt;"",10,0)+IF(E99&lt;&gt;"",15,0)+IF(L99&lt;&gt;"",10,0)+IF(M99&lt;&gt;"",20,0)+IF(R99&lt;&gt;"",10,0)+IF(S99&lt;&gt;"",10,0)+IF(T99&lt;&gt;"",10,0)+IF(I99&lt;&gt;"",5,0)+IF(J99&lt;&gt;"",5,0)+IF(K99&lt;&gt;"",5,0)))</x:f>
        <x:v>0</x:v>
      </x:c>
    </x:row>
    <x:row r="100" ht="15" hidden="0" customHeight="1">
      <x:c r="A100" s="63" t="n">
        <x:v>94</x:v>
      </x:c>
      <x:c r="B100" s="64"/>
      <x:c r="C100" s="64"/>
      <x:c r="D100" s="64"/>
      <x:c r="E100" s="64"/>
      <x:c r="F100" s="64"/>
      <x:c r="G100" s="64"/>
      <x:c r="H100" s="64"/>
      <x:c r="I100" s="64"/>
      <x:c r="J100" s="64"/>
      <x:c r="K100" s="64"/>
      <x:c r="L100" s="64"/>
      <x:c r="M100" s="64"/>
      <x:c r="N100" s="64"/>
      <x:c r="O100" s="64"/>
      <x:c r="P100" s="64"/>
      <x:c r="Q100" s="64" t="n">
        <x:f>O100*P100</x:f>
        <x:v>0</x:v>
      </x:c>
      <x:c r="R100" s="64" t="str">
        <x:f>IF(Q100&gt;=12,"Critique",IF(Q100&gt;=8,"Élevé",IF(Q100&gt;=4,"Modéré",IF(Q100&gt;0,"Faible",""))))</x:f>
      </x:c>
      <x:c r="S100" s="64"/>
      <x:c r="T100" s="79"/>
      <x:c r="U100" s="79" t="str">
        <x:f>IF(T100="","",EDATE(T100,12))</x:f>
      </x:c>
      <x:c r="V100" s="85" t="str">
        <x:f>IF(U100="","",U100-TODAY())</x:f>
      </x:c>
      <x:c r="W100" s="91" t="n">
        <x:f>MIN(100,(IF(D100&lt;&gt;"",10,0)+IF(E100&lt;&gt;"",15,0)+IF(L100&lt;&gt;"",10,0)+IF(M100&lt;&gt;"",20,0)+IF(R100&lt;&gt;"",10,0)+IF(S100&lt;&gt;"",10,0)+IF(T100&lt;&gt;"",10,0)+IF(I100&lt;&gt;"",5,0)+IF(J100&lt;&gt;"",5,0)+IF(K100&lt;&gt;"",5,0)))</x:f>
        <x:v>0</x:v>
      </x:c>
    </x:row>
    <x:row r="101" ht="15" hidden="0" customHeight="1">
      <x:c r="A101" s="63" t="n">
        <x:v>95</x:v>
      </x:c>
      <x:c r="B101" s="64"/>
      <x:c r="C101" s="64"/>
      <x:c r="D101" s="64"/>
      <x:c r="E101" s="64"/>
      <x:c r="F101" s="64"/>
      <x:c r="G101" s="64"/>
      <x:c r="H101" s="64"/>
      <x:c r="I101" s="64"/>
      <x:c r="J101" s="64"/>
      <x:c r="K101" s="64"/>
      <x:c r="L101" s="64"/>
      <x:c r="M101" s="64"/>
      <x:c r="N101" s="64"/>
      <x:c r="O101" s="64"/>
      <x:c r="P101" s="64"/>
      <x:c r="Q101" s="64" t="n">
        <x:f>O101*P101</x:f>
        <x:v>0</x:v>
      </x:c>
      <x:c r="R101" s="64" t="str">
        <x:f>IF(Q101&gt;=12,"Critique",IF(Q101&gt;=8,"Élevé",IF(Q101&gt;=4,"Modéré",IF(Q101&gt;0,"Faible",""))))</x:f>
      </x:c>
      <x:c r="S101" s="64"/>
      <x:c r="T101" s="79"/>
      <x:c r="U101" s="79" t="str">
        <x:f>IF(T101="","",EDATE(T101,12))</x:f>
      </x:c>
      <x:c r="V101" s="85" t="str">
        <x:f>IF(U101="","",U101-TODAY())</x:f>
      </x:c>
      <x:c r="W101" s="91" t="n">
        <x:f>MIN(100,(IF(D101&lt;&gt;"",10,0)+IF(E101&lt;&gt;"",15,0)+IF(L101&lt;&gt;"",10,0)+IF(M101&lt;&gt;"",20,0)+IF(R101&lt;&gt;"",10,0)+IF(S101&lt;&gt;"",10,0)+IF(T101&lt;&gt;"",10,0)+IF(I101&lt;&gt;"",5,0)+IF(J101&lt;&gt;"",5,0)+IF(K101&lt;&gt;"",5,0)))</x:f>
        <x:v>0</x:v>
      </x:c>
    </x:row>
    <x:row r="102" ht="15" hidden="0" customHeight="1">
      <x:c r="A102" s="63" t="n">
        <x:v>96</x:v>
      </x:c>
      <x:c r="B102" s="64"/>
      <x:c r="C102" s="64"/>
      <x:c r="D102" s="64"/>
      <x:c r="E102" s="64"/>
      <x:c r="F102" s="64"/>
      <x:c r="G102" s="64"/>
      <x:c r="H102" s="64"/>
      <x:c r="I102" s="64"/>
      <x:c r="J102" s="64"/>
      <x:c r="K102" s="64"/>
      <x:c r="L102" s="64"/>
      <x:c r="M102" s="64"/>
      <x:c r="N102" s="64"/>
      <x:c r="O102" s="64"/>
      <x:c r="P102" s="64"/>
      <x:c r="Q102" s="64" t="n">
        <x:f>O102*P102</x:f>
        <x:v>0</x:v>
      </x:c>
      <x:c r="R102" s="64" t="str">
        <x:f>IF(Q102&gt;=12,"Critique",IF(Q102&gt;=8,"Élevé",IF(Q102&gt;=4,"Modéré",IF(Q102&gt;0,"Faible",""))))</x:f>
      </x:c>
      <x:c r="S102" s="64"/>
      <x:c r="T102" s="79"/>
      <x:c r="U102" s="79" t="str">
        <x:f>IF(T102="","",EDATE(T102,12))</x:f>
      </x:c>
      <x:c r="V102" s="85" t="str">
        <x:f>IF(U102="","",U102-TODAY())</x:f>
      </x:c>
      <x:c r="W102" s="91" t="n">
        <x:f>MIN(100,(IF(D102&lt;&gt;"",10,0)+IF(E102&lt;&gt;"",15,0)+IF(L102&lt;&gt;"",10,0)+IF(M102&lt;&gt;"",20,0)+IF(R102&lt;&gt;"",10,0)+IF(S102&lt;&gt;"",10,0)+IF(T102&lt;&gt;"",10,0)+IF(I102&lt;&gt;"",5,0)+IF(J102&lt;&gt;"",5,0)+IF(K102&lt;&gt;"",5,0)))</x:f>
        <x:v>0</x:v>
      </x:c>
    </x:row>
    <x:row r="103" ht="15" hidden="0" customHeight="1">
      <x:c r="A103" s="63" t="n">
        <x:v>97</x:v>
      </x:c>
      <x:c r="B103" s="64"/>
      <x:c r="C103" s="64"/>
      <x:c r="D103" s="64"/>
      <x:c r="E103" s="64"/>
      <x:c r="F103" s="64"/>
      <x:c r="G103" s="64"/>
      <x:c r="H103" s="64"/>
      <x:c r="I103" s="64"/>
      <x:c r="J103" s="64"/>
      <x:c r="K103" s="64"/>
      <x:c r="L103" s="64"/>
      <x:c r="M103" s="64"/>
      <x:c r="N103" s="64"/>
      <x:c r="O103" s="64"/>
      <x:c r="P103" s="64"/>
      <x:c r="Q103" s="64" t="n">
        <x:f>O103*P103</x:f>
        <x:v>0</x:v>
      </x:c>
      <x:c r="R103" s="64" t="str">
        <x:f>IF(Q103&gt;=12,"Critique",IF(Q103&gt;=8,"Élevé",IF(Q103&gt;=4,"Modéré",IF(Q103&gt;0,"Faible",""))))</x:f>
      </x:c>
      <x:c r="S103" s="64"/>
      <x:c r="T103" s="79"/>
      <x:c r="U103" s="79" t="str">
        <x:f>IF(T103="","",EDATE(T103,12))</x:f>
      </x:c>
      <x:c r="V103" s="85" t="str">
        <x:f>IF(U103="","",U103-TODAY())</x:f>
      </x:c>
      <x:c r="W103" s="91" t="n">
        <x:f>MIN(100,(IF(D103&lt;&gt;"",10,0)+IF(E103&lt;&gt;"",15,0)+IF(L103&lt;&gt;"",10,0)+IF(M103&lt;&gt;"",20,0)+IF(R103&lt;&gt;"",10,0)+IF(S103&lt;&gt;"",10,0)+IF(T103&lt;&gt;"",10,0)+IF(I103&lt;&gt;"",5,0)+IF(J103&lt;&gt;"",5,0)+IF(K103&lt;&gt;"",5,0)))</x:f>
        <x:v>0</x:v>
      </x:c>
    </x:row>
    <x:row r="104" ht="15" hidden="0" customHeight="1">
      <x:c r="A104" s="63" t="n">
        <x:v>98</x:v>
      </x:c>
      <x:c r="B104" s="64"/>
      <x:c r="C104" s="64"/>
      <x:c r="D104" s="64"/>
      <x:c r="E104" s="64"/>
      <x:c r="F104" s="64"/>
      <x:c r="G104" s="64"/>
      <x:c r="H104" s="64"/>
      <x:c r="I104" s="64"/>
      <x:c r="J104" s="64"/>
      <x:c r="K104" s="64"/>
      <x:c r="L104" s="64"/>
      <x:c r="M104" s="64"/>
      <x:c r="N104" s="64"/>
      <x:c r="O104" s="64"/>
      <x:c r="P104" s="64"/>
      <x:c r="Q104" s="64" t="n">
        <x:f>O104*P104</x:f>
        <x:v>0</x:v>
      </x:c>
      <x:c r="R104" s="64" t="str">
        <x:f>IF(Q104&gt;=12,"Critique",IF(Q104&gt;=8,"Élevé",IF(Q104&gt;=4,"Modéré",IF(Q104&gt;0,"Faible",""))))</x:f>
      </x:c>
      <x:c r="S104" s="64"/>
      <x:c r="T104" s="79"/>
      <x:c r="U104" s="79" t="str">
        <x:f>IF(T104="","",EDATE(T104,12))</x:f>
      </x:c>
      <x:c r="V104" s="85" t="str">
        <x:f>IF(U104="","",U104-TODAY())</x:f>
      </x:c>
      <x:c r="W104" s="91" t="n">
        <x:f>MIN(100,(IF(D104&lt;&gt;"",10,0)+IF(E104&lt;&gt;"",15,0)+IF(L104&lt;&gt;"",10,0)+IF(M104&lt;&gt;"",20,0)+IF(R104&lt;&gt;"",10,0)+IF(S104&lt;&gt;"",10,0)+IF(T104&lt;&gt;"",10,0)+IF(I104&lt;&gt;"",5,0)+IF(J104&lt;&gt;"",5,0)+IF(K104&lt;&gt;"",5,0)))</x:f>
        <x:v>0</x:v>
      </x:c>
    </x:row>
    <x:row r="105" ht="15" hidden="0" customHeight="1">
      <x:c r="A105" s="63" t="n">
        <x:v>99</x:v>
      </x:c>
      <x:c r="B105" s="64"/>
      <x:c r="C105" s="64"/>
      <x:c r="D105" s="64"/>
      <x:c r="E105" s="64"/>
      <x:c r="F105" s="64"/>
      <x:c r="G105" s="64"/>
      <x:c r="H105" s="64"/>
      <x:c r="I105" s="64"/>
      <x:c r="J105" s="64"/>
      <x:c r="K105" s="64"/>
      <x:c r="L105" s="64"/>
      <x:c r="M105" s="64"/>
      <x:c r="N105" s="64"/>
      <x:c r="O105" s="64"/>
      <x:c r="P105" s="64"/>
      <x:c r="Q105" s="64" t="n">
        <x:f>O105*P105</x:f>
        <x:v>0</x:v>
      </x:c>
      <x:c r="R105" s="64" t="str">
        <x:f>IF(Q105&gt;=12,"Critique",IF(Q105&gt;=8,"Élevé",IF(Q105&gt;=4,"Modéré",IF(Q105&gt;0,"Faible",""))))</x:f>
      </x:c>
      <x:c r="S105" s="64"/>
      <x:c r="T105" s="79"/>
      <x:c r="U105" s="79" t="str">
        <x:f>IF(T105="","",EDATE(T105,12))</x:f>
      </x:c>
      <x:c r="V105" s="85" t="str">
        <x:f>IF(U105="","",U105-TODAY())</x:f>
      </x:c>
      <x:c r="W105" s="91" t="n">
        <x:f>MIN(100,(IF(D105&lt;&gt;"",10,0)+IF(E105&lt;&gt;"",15,0)+IF(L105&lt;&gt;"",10,0)+IF(M105&lt;&gt;"",20,0)+IF(R105&lt;&gt;"",10,0)+IF(S105&lt;&gt;"",10,0)+IF(T105&lt;&gt;"",10,0)+IF(I105&lt;&gt;"",5,0)+IF(J105&lt;&gt;"",5,0)+IF(K105&lt;&gt;"",5,0)))</x:f>
        <x:v>0</x:v>
      </x:c>
    </x:row>
    <x:row r="106" ht="15" hidden="0" customHeight="1">
      <x:c r="A106" s="66" t="n">
        <x:v>100</x:v>
      </x:c>
      <x:c r="B106" s="67"/>
      <x:c r="C106" s="67"/>
      <x:c r="D106" s="67"/>
      <x:c r="E106" s="67"/>
      <x:c r="F106" s="67"/>
      <x:c r="G106" s="67"/>
      <x:c r="H106" s="67"/>
      <x:c r="I106" s="67"/>
      <x:c r="J106" s="67"/>
      <x:c r="K106" s="67"/>
      <x:c r="L106" s="67"/>
      <x:c r="M106" s="67"/>
      <x:c r="N106" s="67"/>
      <x:c r="O106" s="67"/>
      <x:c r="P106" s="67"/>
      <x:c r="Q106" s="67" t="n">
        <x:f>O106*P106</x:f>
        <x:v>0</x:v>
      </x:c>
      <x:c r="R106" s="67" t="str">
        <x:f>IF(Q106&gt;=12,"Critique",IF(Q106&gt;=8,"Élevé",IF(Q106&gt;=4,"Modéré",IF(Q106&gt;0,"Faible",""))))</x:f>
      </x:c>
      <x:c r="S106" s="67"/>
      <x:c r="T106" s="80"/>
      <x:c r="U106" s="80" t="str">
        <x:f>IF(T106="","",EDATE(T106,12))</x:f>
      </x:c>
      <x:c r="V106" s="86" t="str">
        <x:f>IF(U106="","",U106-TODAY())</x:f>
      </x:c>
      <x:c r="W106" s="92" t="n">
        <x:f>MIN(100,(IF(D106&lt;&gt;"",10,0)+IF(E106&lt;&gt;"",15,0)+IF(L106&lt;&gt;"",10,0)+IF(M106&lt;&gt;"",20,0)+IF(R106&lt;&gt;"",10,0)+IF(S106&lt;&gt;"",10,0)+IF(T106&lt;&gt;"",10,0)+IF(I106&lt;&gt;"",5,0)+IF(J106&lt;&gt;"",5,0)+IF(K106&lt;&gt;"",5,0)))</x:f>
        <x:v>0</x:v>
      </x:c>
    </x:row>
  </x:sheetData>
  <x:mergeCells>
    <x:mergeCell ref="A1:W1"/>
    <x:mergeCell ref="A2:W2"/>
  </x:mergeCells>
  <x:conditionalFormatting sqref="W7:W106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conditionalFormatting sqref="R7:R106">
    <x:cfRule type="expression" dxfId="0" priority="2">
      <x:formula>$R7="Critique"</x:formula>
    </x:cfRule>
    <x:cfRule type="expression" dxfId="1" priority="3">
      <x:formula>$R7="Élevé"</x:formula>
    </x:cfRule>
  </x:conditionalFormatting>
  <x:conditionalFormatting sqref="V7:V106">
    <x:cfRule type="expression" dxfId="2" priority="4">
      <x:formula>AND($V7&lt;30,$V7&lt;&gt;"")</x:formula>
    </x:cfRule>
  </x:conditionalFormatting>
  <x:conditionalFormatting sqref="K7:K106">
    <x:cfRule type="expression" dxfId="3" priority="5">
      <x:formula>$K7="Oui"</x:formula>
    </x:cfRule>
  </x:conditionalFormatting>
  <x:dataValidations count="7">
    <x:dataValidation type="list" sqref="B7:B106">
      <x:formula1>Listes!$C$2:$C$10</x:formula1>
    </x:dataValidation>
    <x:dataValidation type="list" sqref="E7:E106">
      <x:formula1>Listes!$A$2:$A$7</x:formula1>
    </x:dataValidation>
    <x:dataValidation type="list" sqref="J7:J106">
      <x:formula1>Listes!$H$2:$H$6</x:formula1>
    </x:dataValidation>
    <x:dataValidation type="list" sqref="K7:K106">
      <x:formula1>"Oui,Non"</x:formula1>
    </x:dataValidation>
    <x:dataValidation type="list" sqref="N7:N106">
      <x:formula1>Listes!$D$2:$D$5</x:formula1>
    </x:dataValidation>
    <x:dataValidation type="whole" operator="between" sqref="O7:P106">
      <x:formula1>1</x:formula1>
      <x:formula2>5</x:formula2>
    </x:dataValidation>
    <x:dataValidation type="list" sqref="R7:R106">
      <x:formula1>Listes!$E$2:$E$5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4839688c11044c63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24" hidden="0" customWidth="1"/>
    <x:col min="5" max="5" width="24" hidden="0" customWidth="1"/>
    <x:col min="6" max="6" width="24" hidden="0" customWidth="1"/>
    <x:col min="7" max="7" width="24" hidden="0" customWidth="1"/>
    <x:col min="8" max="8" width="24" hidden="0" customWidth="1"/>
    <x:col min="9" max="9" width="24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33" t="str">
        <x:v>ASSISTANT RGPD – GÉNÉRATEUR DE TRAITEMENT</x:v>
      </x:c>
    </x:row>
    <x:row r="2">
      <x:c r="A2" s="41" t="str">
        <x:v>Répondez aux questions : l'outil propose un traitement, une base légale, une durée et des mesures de sécurité.</x:v>
      </x:c>
    </x:row>
    <x:row r="4">
      <x:c r="A4" s="12" t="str">
        <x:v>Votre situation</x:v>
      </x:c>
      <x:c r="B4" s="13" t="str">
        <x:v>Réponse</x:v>
      </x:c>
      <x:c r="C4" s="108"/>
      <x:c r="D4" s="13" t="str">
        <x:v>Traitement recommandé</x:v>
      </x:c>
      <x:c r="E4" s="13" t="str">
        <x:v>Base légale</x:v>
      </x:c>
      <x:c r="F4" s="13" t="str">
        <x:v>Données concernées</x:v>
      </x:c>
      <x:c r="G4" s="13" t="str">
        <x:v>Durée recommandée</x:v>
      </x:c>
      <x:c r="H4" s="13" t="str">
        <x:v>Mesures sécurité</x:v>
      </x:c>
      <x:c r="I4" s="14" t="str">
        <x:v>Point de vigilance</x:v>
      </x:c>
    </x:row>
    <x:row r="5">
      <x:c r="A5" s="109" t="str">
        <x:v>L'entreprise emploie des salariés ?</x:v>
      </x:c>
      <x:c r="B5" s="16" t="str">
        <x:v>Oui</x:v>
      </x:c>
      <x:c r="C5" s="16"/>
      <x:c r="D5" s="110" t="str">
        <x:f>IF(B5="Oui","Gestion du personnel","")</x:f>
        <x:v>Gestion du personnel</x:v>
      </x:c>
      <x:c r="E5" s="110" t="str">
        <x:f>IF(B5="Oui","Obligation légale","")</x:f>
        <x:v>Obligation légale</x:v>
      </x:c>
      <x:c r="F5" s="110" t="str">
        <x:f>IF(B5="Oui","Identité, contrat, paie, absences","")</x:f>
        <x:v>Identité, contrat, paie, absences</x:v>
      </x:c>
      <x:c r="G5" s="110" t="str">
        <x:f>IF(B5="Oui","5 ans","")</x:f>
        <x:v>5 ans</x:v>
      </x:c>
      <x:c r="H5" s="110" t="str">
        <x:f>IF(B5="Oui","Accès restreint, MFA, journalisation","")</x:f>
        <x:v>Accès restreint, MFA, journalisation</x:v>
      </x:c>
      <x:c r="I5" s="111" t="str">
        <x:f>IF(B5="Oui","Dossiers RH et habilitations","")</x:f>
        <x:v>Dossiers RH et habilitations</x:v>
      </x:c>
    </x:row>
    <x:row r="6">
      <x:c r="A6" s="109" t="str">
        <x:v>Utilise un CRM ?</x:v>
      </x:c>
      <x:c r="B6" s="16" t="str">
        <x:v>Oui</x:v>
      </x:c>
      <x:c r="C6" s="16"/>
      <x:c r="D6" s="110" t="str">
        <x:f>IF(B6="Oui","Gestion CRM","")</x:f>
        <x:v>Gestion CRM</x:v>
      </x:c>
      <x:c r="E6" s="110" t="str">
        <x:f>IF(B6="Oui","Intérêt légitime","")</x:f>
        <x:v>Intérêt légitime</x:v>
      </x:c>
      <x:c r="F6" s="110" t="str">
        <x:f>IF(B6="Oui","Contacts, historique échanges, devis","")</x:f>
        <x:v>Contacts, historique échanges, devis</x:v>
      </x:c>
      <x:c r="G6" s="110" t="str">
        <x:f>IF(B6="Oui","3 ans après dernier contact","")</x:f>
        <x:v>3 ans après dernier contact</x:v>
      </x:c>
      <x:c r="H6" s="110" t="str">
        <x:f>IF(B6="Oui","Accès par rôle, export contrôlé","")</x:f>
        <x:v>Accès par rôle, export contrôlé</x:v>
      </x:c>
      <x:c r="I6" s="111" t="str">
        <x:f>IF(B6="Oui","Sous-traitant CRM et hébergement","")</x:f>
        <x:v>Sous-traitant CRM et hébergement</x:v>
      </x:c>
    </x:row>
    <x:row r="7">
      <x:c r="A7" s="109" t="str">
        <x:v>Envoie une newsletter ?</x:v>
      </x:c>
      <x:c r="B7" s="16" t="str">
        <x:v>Oui</x:v>
      </x:c>
      <x:c r="C7" s="16"/>
      <x:c r="D7" s="110" t="str">
        <x:f>IF(B7="Oui","Prospection commerciale","")</x:f>
        <x:v>Prospection commerciale</x:v>
      </x:c>
      <x:c r="E7" s="110" t="str">
        <x:f>IF(B7="Oui","Consentement","")</x:f>
        <x:v>Consentement</x:v>
      </x:c>
      <x:c r="F7" s="110" t="str">
        <x:f>IF(B7="Oui","Email, préférences, société","")</x:f>
        <x:v>Email, préférences, société</x:v>
      </x:c>
      <x:c r="G7" s="110" t="str">
        <x:f>IF(B7="Oui","3 ans","")</x:f>
        <x:v>3 ans</x:v>
      </x:c>
      <x:c r="H7" s="110" t="str">
        <x:f>IF(B7="Oui","Double opt-in, désinscription","")</x:f>
        <x:v>Double opt-in, désinscription</x:v>
      </x:c>
      <x:c r="I7" s="111" t="str">
        <x:f>IF(B7="Oui","Preuve du consentement","")</x:f>
        <x:v>Preuve du consentement</x:v>
      </x:c>
    </x:row>
    <x:row r="8">
      <x:c r="A8" s="109" t="str">
        <x:v>Utilise un logiciel de paie ?</x:v>
      </x:c>
      <x:c r="B8" s="16" t="str">
        <x:v>Oui</x:v>
      </x:c>
      <x:c r="C8" s="16"/>
      <x:c r="D8" s="110" t="str">
        <x:f>IF(B8="Oui","Gestion de la paie","")</x:f>
        <x:v>Gestion de la paie</x:v>
      </x:c>
      <x:c r="E8" s="110" t="str">
        <x:f>IF(B8="Oui","Obligation légale","")</x:f>
        <x:v>Obligation légale</x:v>
      </x:c>
      <x:c r="F8" s="110" t="str">
        <x:f>IF(B8="Oui","Identité, salaire, variables de paie","")</x:f>
        <x:v>Identité, salaire, variables de paie</x:v>
      </x:c>
      <x:c r="G8" s="110" t="str">
        <x:f>IF(B8="Oui","5 ans minimum","")</x:f>
        <x:v>5 ans minimum</x:v>
      </x:c>
      <x:c r="H8" s="110" t="str">
        <x:f>IF(B8="Oui","Accès restreint, chiffrement","")</x:f>
        <x:v>Accès restreint, chiffrement</x:v>
      </x:c>
      <x:c r="I8" s="111" t="str">
        <x:f>IF(B8="Oui","Confidentialité et prestataire paie","")</x:f>
        <x:v>Confidentialité et prestataire paie</x:v>
      </x:c>
    </x:row>
    <x:row r="9">
      <x:c r="A9" s="109" t="str">
        <x:v>Héberge des données hors UE ?</x:v>
      </x:c>
      <x:c r="B9" s="16" t="str">
        <x:v>Oui</x:v>
      </x:c>
      <x:c r="C9" s="16"/>
      <x:c r="D9" s="110" t="str">
        <x:f>IF(B9="Oui","Transfert international de données","")</x:f>
        <x:v>Transfert international de données</x:v>
      </x:c>
      <x:c r="E9" s="110" t="str">
        <x:f>IF(B9="Oui","Selon traitement","")</x:f>
        <x:v>Selon traitement</x:v>
      </x:c>
      <x:c r="F9" s="110" t="str">
        <x:f>IF(B9="Oui","Données transférées hors UE","")</x:f>
        <x:v>Données transférées hors UE</x:v>
      </x:c>
      <x:c r="G9" s="110" t="str">
        <x:f>IF(B9="Oui","Selon finalité","")</x:f>
        <x:v>Selon finalité</x:v>
      </x:c>
      <x:c r="H9" s="110" t="str">
        <x:f>IF(B9="Oui","Clauses contractuelles, contrôle fournisseur","")</x:f>
        <x:v>Clauses contractuelles, contrôle fournisseur</x:v>
      </x:c>
      <x:c r="I9" s="111" t="str">
        <x:f>IF(B9="Oui","Vérifier garanties de transfert","")</x:f>
        <x:v>Vérifier garanties de transfert</x:v>
      </x:c>
    </x:row>
    <x:row r="10">
      <x:c r="A10" s="109" t="str">
        <x:v>Traite des données sensibles ?</x:v>
      </x:c>
      <x:c r="B10" s="16" t="str">
        <x:v>Non</x:v>
      </x:c>
      <x:c r="C10" s="16"/>
      <x:c r="D10" s="110" t="str">
        <x:f>IF(B10="Oui","Traitement de données sensibles","")</x:f>
      </x:c>
      <x:c r="E10" s="110" t="str">
        <x:f>IF(B10="Oui","Base spécifique + exception RGPD","")</x:f>
      </x:c>
      <x:c r="F10" s="110" t="str">
        <x:f>IF(B10="Oui","Santé, biométrie ou données sensibles","")</x:f>
      </x:c>
      <x:c r="G10" s="110" t="str">
        <x:f>IF(B10="Oui","Selon texte applicable","")</x:f>
      </x:c>
      <x:c r="H10" s="110" t="str">
        <x:f>IF(B10="Oui","Chiffrement, AIPD, accès renforcé","")</x:f>
      </x:c>
      <x:c r="I10" s="111" t="str">
        <x:f>IF(B10="Oui","Analyse d’impact recommandée","")</x:f>
      </x:c>
    </x:row>
    <x:row r="11">
      <x:c r="A11" s="109" t="str">
        <x:v>Utilise des sous-traitants ?</x:v>
      </x:c>
      <x:c r="B11" s="16" t="str">
        <x:v>Oui</x:v>
      </x:c>
      <x:c r="C11" s="16"/>
      <x:c r="D11" s="110" t="str">
        <x:f>IF(B11="Oui","Gestion des sous-traitants","")</x:f>
        <x:v>Gestion des sous-traitants</x:v>
      </x:c>
      <x:c r="E11" s="110" t="str">
        <x:f>IF(B11="Oui","Contrat / intérêt légitime","")</x:f>
        <x:v>Contrat / intérêt légitime</x:v>
      </x:c>
      <x:c r="F11" s="110" t="str">
        <x:f>IF(B11="Oui","Contacts et données confiées","")</x:f>
        <x:v>Contacts et données confiées</x:v>
      </x:c>
      <x:c r="G11" s="110" t="str">
        <x:f>IF(B11="Oui","Durée contrat + archivage","")</x:f>
        <x:v>Durée contrat + archivage</x:v>
      </x:c>
      <x:c r="H11" s="110" t="str">
        <x:f>IF(B11="Oui","DPA, clauses, revue sécurité","")</x:f>
        <x:v>DPA, clauses, revue sécurité</x:v>
      </x:c>
      <x:c r="I11" s="111" t="str">
        <x:f>IF(B11="Oui","Documenter les garanties","")</x:f>
        <x:v>Documenter les garanties</x:v>
      </x:c>
    </x:row>
    <x:row r="12">
      <x:c r="A12" s="112" t="str">
        <x:v>Collecte des demandes RGPD ?</x:v>
      </x:c>
      <x:c r="B12" s="19" t="str">
        <x:v>Oui</x:v>
      </x:c>
      <x:c r="C12" s="19"/>
      <x:c r="D12" s="113" t="str">
        <x:f>IF(B12="Oui","Demandes d’exercice des droits","")</x:f>
        <x:v>Demandes d’exercice des droits</x:v>
      </x:c>
      <x:c r="E12" s="113" t="str">
        <x:f>IF(B12="Oui","Obligation légale","")</x:f>
        <x:v>Obligation légale</x:v>
      </x:c>
      <x:c r="F12" s="113" t="str">
        <x:f>IF(B12="Oui","Identité demandeur, demande, réponse","")</x:f>
        <x:v>Identité demandeur, demande, réponse</x:v>
      </x:c>
      <x:c r="G12" s="113" t="str">
        <x:f>IF(B12="Oui","Durée de traitement + preuve","")</x:f>
        <x:v>Durée de traitement + preuve</x:v>
      </x:c>
      <x:c r="H12" s="113" t="str">
        <x:f>IF(B12="Oui","Suivi, traçabilité, accès restreint","")</x:f>
        <x:v>Suivi, traçabilité, accès restreint</x:v>
      </x:c>
      <x:c r="I12" s="114" t="str">
        <x:f>IF(B12="Oui","Respect du délai de réponse","")</x:f>
        <x:v>Respect du délai de réponse</x:v>
      </x:c>
    </x:row>
  </x:sheetData>
  <x:mergeCells>
    <x:mergeCell ref="A1:L1"/>
    <x:mergeCell ref="A2:L2"/>
  </x:mergeCells>
  <x:dataValidations count="1">
    <x:dataValidation type="list" sqref="B5:B12">
      <x:formula1>"Oui,Non"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  <x:col min="9" max="9" width="20" hidden="0" customWidth="1"/>
  </x:cols>
  <x:sheetData>
    <x:row r="1">
      <x:c r="A1" s="33" t="str">
        <x:v>MATRICE PROBABILITÉ × IMPACT</x:v>
      </x:c>
    </x:row>
    <x:row r="2">
      <x:c r="A2" s="41" t="str">
        <x:v>Le score de risque est calculé automatiquement. Les niveaux élevés déclenchent une action prioritaire.</x:v>
      </x:c>
    </x:row>
    <x:row r="4">
      <x:c r="A4" s="12" t="str">
        <x:v>Traitement</x:v>
      </x:c>
      <x:c r="B4" s="13" t="str">
        <x:v>Service</x:v>
      </x:c>
      <x:c r="C4" s="13" t="str">
        <x:v>Sensibilité</x:v>
      </x:c>
      <x:c r="D4" s="13" t="str">
        <x:v>Probabilité 1-5</x:v>
      </x:c>
      <x:c r="E4" s="13" t="str">
        <x:v>Impact 1-5</x:v>
      </x:c>
      <x:c r="F4" s="13" t="str">
        <x:v>Score</x:v>
      </x:c>
      <x:c r="G4" s="13" t="str">
        <x:v>Niveau</x:v>
      </x:c>
      <x:c r="H4" s="13" t="str">
        <x:v>Action prioritaire</x:v>
      </x:c>
      <x:c r="I4" s="14" t="str">
        <x:v>Échéance</x:v>
      </x:c>
    </x:row>
    <x:row r="5">
      <x:c r="A5" s="63" t="str">
        <x:v>Gestion RH</x:v>
      </x:c>
      <x:c r="B5" s="64" t="str">
        <x:v>RH</x:v>
      </x:c>
      <x:c r="C5" s="64" t="str">
        <x:v>Élevée</x:v>
      </x:c>
      <x:c r="D5" s="64" t="n">
        <x:v>3</x:v>
      </x:c>
      <x:c r="E5" s="64" t="n">
        <x:v>3</x:v>
      </x:c>
      <x:c r="F5" s="64" t="n">
        <x:f>D5*E5</x:f>
        <x:v>9</x:v>
      </x:c>
      <x:c r="G5" s="64" t="str">
        <x:f>IF(F5&gt;=12,"Critique",IF(F5&gt;=8,"Élevé",IF(F5&gt;=4,"Modéré","Faible")))</x:f>
        <x:v>Élevé</x:v>
      </x:c>
      <x:c r="H5" s="64" t="str">
        <x:v>Revue annuelle des habilitations</x:v>
      </x:c>
      <x:c r="I5" s="124" t="n">
        <x:v>46295</x:v>
      </x:c>
    </x:row>
    <x:row r="6">
      <x:c r="A6" s="63" t="str">
        <x:v>Prospection commerciale</x:v>
      </x:c>
      <x:c r="B6" s="64" t="str">
        <x:v>Marketing</x:v>
      </x:c>
      <x:c r="C6" s="64" t="str">
        <x:v>Modérée</x:v>
      </x:c>
      <x:c r="D6" s="64" t="n">
        <x:v>3</x:v>
      </x:c>
      <x:c r="E6" s="64" t="n">
        <x:v>2</x:v>
      </x:c>
      <x:c r="F6" s="64" t="n">
        <x:f>D6*E6</x:f>
        <x:v>6</x:v>
      </x:c>
      <x:c r="G6" s="64" t="str">
        <x:f>IF(F6&gt;=12,"Critique",IF(F6&gt;=8,"Élevé",IF(F6&gt;=4,"Modéré","Faible")))</x:f>
        <x:v>Modéré</x:v>
      </x:c>
      <x:c r="H6" s="64" t="str">
        <x:v>Contrôle du consentement</x:v>
      </x:c>
      <x:c r="I6" s="124" t="n">
        <x:v>46249</x:v>
      </x:c>
    </x:row>
    <x:row r="7">
      <x:c r="A7" s="63" t="str">
        <x:v>Gestion des accès</x:v>
      </x:c>
      <x:c r="B7" s="64" t="str">
        <x:v>IT</x:v>
      </x:c>
      <x:c r="C7" s="64" t="str">
        <x:v>Élevée</x:v>
      </x:c>
      <x:c r="D7" s="64" t="n">
        <x:v>4</x:v>
      </x:c>
      <x:c r="E7" s="64" t="n">
        <x:v>3</x:v>
      </x:c>
      <x:c r="F7" s="64" t="n">
        <x:f>D7*E7</x:f>
        <x:v>12</x:v>
      </x:c>
      <x:c r="G7" s="64" t="str">
        <x:f>IF(F7&gt;=12,"Critique",IF(F7&gt;=8,"Élevé",IF(F7&gt;=4,"Modéré","Faible")))</x:f>
        <x:v>Critique</x:v>
      </x:c>
      <x:c r="H7" s="64" t="str">
        <x:v>MFA et revue des comptes</x:v>
      </x:c>
      <x:c r="I7" s="124" t="n">
        <x:v>46234</x:v>
      </x:c>
    </x:row>
    <x:row r="8">
      <x:c r="A8" s="63" t="str">
        <x:v>Gestion CRM</x:v>
      </x:c>
      <x:c r="B8" s="64" t="str">
        <x:v>Commercial</x:v>
      </x:c>
      <x:c r="C8" s="64" t="str">
        <x:v>Modérée</x:v>
      </x:c>
      <x:c r="D8" s="64" t="n">
        <x:v>3</x:v>
      </x:c>
      <x:c r="E8" s="64" t="n">
        <x:v>2</x:v>
      </x:c>
      <x:c r="F8" s="64" t="n">
        <x:f>D8*E8</x:f>
        <x:v>6</x:v>
      </x:c>
      <x:c r="G8" s="64" t="str">
        <x:f>IF(F8&gt;=12,"Critique",IF(F8&gt;=8,"Élevé",IF(F8&gt;=4,"Modéré","Faible")))</x:f>
        <x:v>Modéré</x:v>
      </x:c>
      <x:c r="H8" s="64" t="str">
        <x:v>Contrôle exports CRM</x:v>
      </x:c>
      <x:c r="I8" s="124" t="n">
        <x:v>46310</x:v>
      </x:c>
    </x:row>
    <x:row r="9">
      <x:c r="A9" s="63"/>
      <x:c r="B9" s="64"/>
      <x:c r="C9" s="64"/>
      <x:c r="D9" s="64"/>
      <x:c r="E9" s="64"/>
      <x:c r="F9" s="64"/>
      <x:c r="G9" s="64"/>
      <x:c r="H9" s="64"/>
      <x:c r="I9" s="124"/>
    </x:row>
    <x:row r="10">
      <x:c r="A10" s="63"/>
      <x:c r="B10" s="64"/>
      <x:c r="C10" s="64"/>
      <x:c r="D10" s="64"/>
      <x:c r="E10" s="64"/>
      <x:c r="F10" s="64"/>
      <x:c r="G10" s="64"/>
      <x:c r="H10" s="64"/>
      <x:c r="I10" s="124"/>
    </x:row>
    <x:row r="11">
      <x:c r="A11" s="63"/>
      <x:c r="B11" s="64"/>
      <x:c r="C11" s="64"/>
      <x:c r="D11" s="64"/>
      <x:c r="E11" s="64"/>
      <x:c r="F11" s="64"/>
      <x:c r="G11" s="64"/>
      <x:c r="H11" s="64"/>
      <x:c r="I11" s="124"/>
    </x:row>
    <x:row r="12">
      <x:c r="A12" s="63"/>
      <x:c r="B12" s="64"/>
      <x:c r="C12" s="64"/>
      <x:c r="D12" s="64"/>
      <x:c r="E12" s="64"/>
      <x:c r="F12" s="64"/>
      <x:c r="G12" s="64"/>
      <x:c r="H12" s="64"/>
      <x:c r="I12" s="124"/>
    </x:row>
    <x:row r="13">
      <x:c r="A13" s="63"/>
      <x:c r="B13" s="64"/>
      <x:c r="C13" s="64"/>
      <x:c r="D13" s="64"/>
      <x:c r="E13" s="64"/>
      <x:c r="F13" s="64"/>
      <x:c r="G13" s="64"/>
      <x:c r="H13" s="64"/>
      <x:c r="I13" s="124"/>
    </x:row>
    <x:row r="14">
      <x:c r="A14" s="63"/>
      <x:c r="B14" s="64"/>
      <x:c r="C14" s="64"/>
      <x:c r="D14" s="64"/>
      <x:c r="E14" s="64"/>
      <x:c r="F14" s="64"/>
      <x:c r="G14" s="64"/>
      <x:c r="H14" s="64"/>
      <x:c r="I14" s="124"/>
    </x:row>
    <x:row r="15">
      <x:c r="A15" s="63"/>
      <x:c r="B15" s="64"/>
      <x:c r="C15" s="64"/>
      <x:c r="D15" s="64"/>
      <x:c r="E15" s="64"/>
      <x:c r="F15" s="64"/>
      <x:c r="G15" s="64"/>
      <x:c r="H15" s="64"/>
      <x:c r="I15" s="124"/>
    </x:row>
    <x:row r="16">
      <x:c r="A16" s="63"/>
      <x:c r="B16" s="64"/>
      <x:c r="C16" s="64"/>
      <x:c r="D16" s="64"/>
      <x:c r="E16" s="64"/>
      <x:c r="F16" s="64"/>
      <x:c r="G16" s="64"/>
      <x:c r="H16" s="64"/>
      <x:c r="I16" s="124"/>
    </x:row>
    <x:row r="17">
      <x:c r="A17" s="63"/>
      <x:c r="B17" s="64"/>
      <x:c r="C17" s="64"/>
      <x:c r="D17" s="64"/>
      <x:c r="E17" s="64"/>
      <x:c r="F17" s="64"/>
      <x:c r="G17" s="64"/>
      <x:c r="H17" s="64"/>
      <x:c r="I17" s="124"/>
    </x:row>
    <x:row r="18">
      <x:c r="A18" s="63"/>
      <x:c r="B18" s="64"/>
      <x:c r="C18" s="64"/>
      <x:c r="D18" s="64"/>
      <x:c r="E18" s="64"/>
      <x:c r="F18" s="64"/>
      <x:c r="G18" s="64"/>
      <x:c r="H18" s="64"/>
      <x:c r="I18" s="124"/>
    </x:row>
    <x:row r="19">
      <x:c r="A19" s="63"/>
      <x:c r="B19" s="64"/>
      <x:c r="C19" s="64"/>
      <x:c r="D19" s="64"/>
      <x:c r="E19" s="64"/>
      <x:c r="F19" s="64"/>
      <x:c r="G19" s="64"/>
      <x:c r="H19" s="64"/>
      <x:c r="I19" s="124"/>
    </x:row>
    <x:row r="20">
      <x:c r="A20" s="63"/>
      <x:c r="B20" s="64"/>
      <x:c r="C20" s="64"/>
      <x:c r="D20" s="64"/>
      <x:c r="E20" s="64"/>
      <x:c r="F20" s="64"/>
      <x:c r="G20" s="64"/>
      <x:c r="H20" s="64"/>
      <x:c r="I20" s="124"/>
    </x:row>
    <x:row r="21">
      <x:c r="A21" s="63"/>
      <x:c r="B21" s="64"/>
      <x:c r="C21" s="64"/>
      <x:c r="D21" s="64"/>
      <x:c r="E21" s="64"/>
      <x:c r="F21" s="64"/>
      <x:c r="G21" s="64"/>
      <x:c r="H21" s="64"/>
      <x:c r="I21" s="124"/>
    </x:row>
    <x:row r="22">
      <x:c r="A22" s="63"/>
      <x:c r="B22" s="64"/>
      <x:c r="C22" s="64"/>
      <x:c r="D22" s="64"/>
      <x:c r="E22" s="64"/>
      <x:c r="F22" s="64"/>
      <x:c r="G22" s="64"/>
      <x:c r="H22" s="64"/>
      <x:c r="I22" s="124"/>
    </x:row>
    <x:row r="23">
      <x:c r="A23" s="63"/>
      <x:c r="B23" s="64"/>
      <x:c r="C23" s="64"/>
      <x:c r="D23" s="64"/>
      <x:c r="E23" s="64"/>
      <x:c r="F23" s="64"/>
      <x:c r="G23" s="64"/>
      <x:c r="H23" s="64"/>
      <x:c r="I23" s="124"/>
    </x:row>
    <x:row r="24">
      <x:c r="A24" s="63"/>
      <x:c r="B24" s="64"/>
      <x:c r="C24" s="64"/>
      <x:c r="D24" s="64"/>
      <x:c r="E24" s="64"/>
      <x:c r="F24" s="64"/>
      <x:c r="G24" s="64"/>
      <x:c r="H24" s="64"/>
      <x:c r="I24" s="124"/>
    </x:row>
    <x:row r="25">
      <x:c r="A25" s="63"/>
      <x:c r="B25" s="64"/>
      <x:c r="C25" s="64"/>
      <x:c r="D25" s="64"/>
      <x:c r="E25" s="64"/>
      <x:c r="F25" s="64"/>
      <x:c r="G25" s="64"/>
      <x:c r="H25" s="64"/>
      <x:c r="I25" s="124"/>
    </x:row>
    <x:row r="26">
      <x:c r="A26" s="63"/>
      <x:c r="B26" s="64"/>
      <x:c r="C26" s="64"/>
      <x:c r="D26" s="64"/>
      <x:c r="E26" s="64"/>
      <x:c r="F26" s="64"/>
      <x:c r="G26" s="64"/>
      <x:c r="H26" s="64"/>
      <x:c r="I26" s="124"/>
    </x:row>
    <x:row r="27">
      <x:c r="A27" s="63"/>
      <x:c r="B27" s="64"/>
      <x:c r="C27" s="64"/>
      <x:c r="D27" s="64"/>
      <x:c r="E27" s="64"/>
      <x:c r="F27" s="64"/>
      <x:c r="G27" s="64"/>
      <x:c r="H27" s="64"/>
      <x:c r="I27" s="124"/>
    </x:row>
    <x:row r="28">
      <x:c r="A28" s="63"/>
      <x:c r="B28" s="64"/>
      <x:c r="C28" s="64"/>
      <x:c r="D28" s="64"/>
      <x:c r="E28" s="64"/>
      <x:c r="F28" s="64"/>
      <x:c r="G28" s="64"/>
      <x:c r="H28" s="64"/>
      <x:c r="I28" s="124"/>
    </x:row>
    <x:row r="29">
      <x:c r="A29" s="63"/>
      <x:c r="B29" s="64"/>
      <x:c r="C29" s="64"/>
      <x:c r="D29" s="64"/>
      <x:c r="E29" s="64"/>
      <x:c r="F29" s="64"/>
      <x:c r="G29" s="64"/>
      <x:c r="H29" s="64"/>
      <x:c r="I29" s="124"/>
    </x:row>
    <x:row r="30">
      <x:c r="A30" s="63"/>
      <x:c r="B30" s="64"/>
      <x:c r="C30" s="64"/>
      <x:c r="D30" s="64"/>
      <x:c r="E30" s="64"/>
      <x:c r="F30" s="64"/>
      <x:c r="G30" s="64"/>
      <x:c r="H30" s="64"/>
      <x:c r="I30" s="124"/>
    </x:row>
    <x:row r="31">
      <x:c r="A31" s="63"/>
      <x:c r="B31" s="64"/>
      <x:c r="C31" s="64"/>
      <x:c r="D31" s="64"/>
      <x:c r="E31" s="64"/>
      <x:c r="F31" s="64"/>
      <x:c r="G31" s="64"/>
      <x:c r="H31" s="64"/>
      <x:c r="I31" s="124"/>
    </x:row>
    <x:row r="32">
      <x:c r="A32" s="63"/>
      <x:c r="B32" s="64"/>
      <x:c r="C32" s="64"/>
      <x:c r="D32" s="64"/>
      <x:c r="E32" s="64"/>
      <x:c r="F32" s="64"/>
      <x:c r="G32" s="64"/>
      <x:c r="H32" s="64"/>
      <x:c r="I32" s="124"/>
    </x:row>
    <x:row r="33">
      <x:c r="A33" s="63"/>
      <x:c r="B33" s="64"/>
      <x:c r="C33" s="64"/>
      <x:c r="D33" s="64"/>
      <x:c r="E33" s="64"/>
      <x:c r="F33" s="64"/>
      <x:c r="G33" s="64"/>
      <x:c r="H33" s="64"/>
      <x:c r="I33" s="124"/>
    </x:row>
    <x:row r="34">
      <x:c r="A34" s="63"/>
      <x:c r="B34" s="64"/>
      <x:c r="C34" s="64"/>
      <x:c r="D34" s="64"/>
      <x:c r="E34" s="64"/>
      <x:c r="F34" s="64"/>
      <x:c r="G34" s="64"/>
      <x:c r="H34" s="64"/>
      <x:c r="I34" s="124"/>
    </x:row>
    <x:row r="35">
      <x:c r="A35" s="63"/>
      <x:c r="B35" s="64"/>
      <x:c r="C35" s="64"/>
      <x:c r="D35" s="64"/>
      <x:c r="E35" s="64"/>
      <x:c r="F35" s="64"/>
      <x:c r="G35" s="64"/>
      <x:c r="H35" s="64"/>
      <x:c r="I35" s="124"/>
    </x:row>
    <x:row r="36">
      <x:c r="A36" s="63"/>
      <x:c r="B36" s="64"/>
      <x:c r="C36" s="64"/>
      <x:c r="D36" s="64"/>
      <x:c r="E36" s="64"/>
      <x:c r="F36" s="64"/>
      <x:c r="G36" s="64"/>
      <x:c r="H36" s="64"/>
      <x:c r="I36" s="124"/>
    </x:row>
    <x:row r="37">
      <x:c r="A37" s="63"/>
      <x:c r="B37" s="64"/>
      <x:c r="C37" s="64"/>
      <x:c r="D37" s="64"/>
      <x:c r="E37" s="64"/>
      <x:c r="F37" s="64"/>
      <x:c r="G37" s="64"/>
      <x:c r="H37" s="64"/>
      <x:c r="I37" s="124"/>
    </x:row>
    <x:row r="38">
      <x:c r="A38" s="63"/>
      <x:c r="B38" s="64"/>
      <x:c r="C38" s="64"/>
      <x:c r="D38" s="64"/>
      <x:c r="E38" s="64"/>
      <x:c r="F38" s="64"/>
      <x:c r="G38" s="64"/>
      <x:c r="H38" s="64"/>
      <x:c r="I38" s="124"/>
    </x:row>
    <x:row r="39">
      <x:c r="A39" s="63"/>
      <x:c r="B39" s="64"/>
      <x:c r="C39" s="64"/>
      <x:c r="D39" s="64"/>
      <x:c r="E39" s="64"/>
      <x:c r="F39" s="64"/>
      <x:c r="G39" s="64"/>
      <x:c r="H39" s="64"/>
      <x:c r="I39" s="124"/>
    </x:row>
    <x:row r="40">
      <x:c r="A40" s="63"/>
      <x:c r="B40" s="64"/>
      <x:c r="C40" s="64"/>
      <x:c r="D40" s="64"/>
      <x:c r="E40" s="64"/>
      <x:c r="F40" s="64"/>
      <x:c r="G40" s="64"/>
      <x:c r="H40" s="64"/>
      <x:c r="I40" s="124"/>
    </x:row>
    <x:row r="41">
      <x:c r="A41" s="63"/>
      <x:c r="B41" s="64"/>
      <x:c r="C41" s="64"/>
      <x:c r="D41" s="64"/>
      <x:c r="E41" s="64"/>
      <x:c r="F41" s="64"/>
      <x:c r="G41" s="64"/>
      <x:c r="H41" s="64"/>
      <x:c r="I41" s="124"/>
    </x:row>
    <x:row r="42">
      <x:c r="A42" s="63"/>
      <x:c r="B42" s="64"/>
      <x:c r="C42" s="64"/>
      <x:c r="D42" s="64"/>
      <x:c r="E42" s="64"/>
      <x:c r="F42" s="64"/>
      <x:c r="G42" s="64"/>
      <x:c r="H42" s="64"/>
      <x:c r="I42" s="124"/>
    </x:row>
    <x:row r="43">
      <x:c r="A43" s="63"/>
      <x:c r="B43" s="64"/>
      <x:c r="C43" s="64"/>
      <x:c r="D43" s="64"/>
      <x:c r="E43" s="64"/>
      <x:c r="F43" s="64"/>
      <x:c r="G43" s="64"/>
      <x:c r="H43" s="64"/>
      <x:c r="I43" s="124"/>
    </x:row>
    <x:row r="44">
      <x:c r="A44" s="63"/>
      <x:c r="B44" s="64"/>
      <x:c r="C44" s="64"/>
      <x:c r="D44" s="64"/>
      <x:c r="E44" s="64"/>
      <x:c r="F44" s="64"/>
      <x:c r="G44" s="64"/>
      <x:c r="H44" s="64"/>
      <x:c r="I44" s="124"/>
    </x:row>
    <x:row r="45">
      <x:c r="A45" s="63"/>
      <x:c r="B45" s="64"/>
      <x:c r="C45" s="64"/>
      <x:c r="D45" s="64"/>
      <x:c r="E45" s="64"/>
      <x:c r="F45" s="64"/>
      <x:c r="G45" s="64"/>
      <x:c r="H45" s="64"/>
      <x:c r="I45" s="124"/>
    </x:row>
    <x:row r="46">
      <x:c r="A46" s="63"/>
      <x:c r="B46" s="64"/>
      <x:c r="C46" s="64"/>
      <x:c r="D46" s="64"/>
      <x:c r="E46" s="64"/>
      <x:c r="F46" s="64"/>
      <x:c r="G46" s="64"/>
      <x:c r="H46" s="64"/>
      <x:c r="I46" s="124"/>
    </x:row>
    <x:row r="47">
      <x:c r="A47" s="63"/>
      <x:c r="B47" s="64"/>
      <x:c r="C47" s="64"/>
      <x:c r="D47" s="64"/>
      <x:c r="E47" s="64"/>
      <x:c r="F47" s="64"/>
      <x:c r="G47" s="64"/>
      <x:c r="H47" s="64"/>
      <x:c r="I47" s="124"/>
    </x:row>
    <x:row r="48">
      <x:c r="A48" s="63"/>
      <x:c r="B48" s="64"/>
      <x:c r="C48" s="64"/>
      <x:c r="D48" s="64"/>
      <x:c r="E48" s="64"/>
      <x:c r="F48" s="64"/>
      <x:c r="G48" s="64"/>
      <x:c r="H48" s="64"/>
      <x:c r="I48" s="124"/>
    </x:row>
    <x:row r="49">
      <x:c r="A49" s="63"/>
      <x:c r="B49" s="64"/>
      <x:c r="C49" s="64"/>
      <x:c r="D49" s="64"/>
      <x:c r="E49" s="64"/>
      <x:c r="F49" s="64"/>
      <x:c r="G49" s="64"/>
      <x:c r="H49" s="64"/>
      <x:c r="I49" s="124"/>
    </x:row>
    <x:row r="50">
      <x:c r="A50" s="63"/>
      <x:c r="B50" s="64"/>
      <x:c r="C50" s="64"/>
      <x:c r="D50" s="64"/>
      <x:c r="E50" s="64"/>
      <x:c r="F50" s="64"/>
      <x:c r="G50" s="64"/>
      <x:c r="H50" s="64"/>
      <x:c r="I50" s="124"/>
    </x:row>
    <x:row r="51">
      <x:c r="A51" s="63"/>
      <x:c r="B51" s="64"/>
      <x:c r="C51" s="64"/>
      <x:c r="D51" s="64"/>
      <x:c r="E51" s="64"/>
      <x:c r="F51" s="64"/>
      <x:c r="G51" s="64"/>
      <x:c r="H51" s="64"/>
      <x:c r="I51" s="124"/>
    </x:row>
    <x:row r="52">
      <x:c r="A52" s="63"/>
      <x:c r="B52" s="64"/>
      <x:c r="C52" s="64"/>
      <x:c r="D52" s="64"/>
      <x:c r="E52" s="64"/>
      <x:c r="F52" s="64"/>
      <x:c r="G52" s="64"/>
      <x:c r="H52" s="64"/>
      <x:c r="I52" s="124"/>
    </x:row>
    <x:row r="53">
      <x:c r="A53" s="63"/>
      <x:c r="B53" s="64"/>
      <x:c r="C53" s="64"/>
      <x:c r="D53" s="64"/>
      <x:c r="E53" s="64"/>
      <x:c r="F53" s="64"/>
      <x:c r="G53" s="64"/>
      <x:c r="H53" s="64"/>
      <x:c r="I53" s="124"/>
    </x:row>
    <x:row r="54">
      <x:c r="A54" s="63"/>
      <x:c r="B54" s="64"/>
      <x:c r="C54" s="64"/>
      <x:c r="D54" s="64"/>
      <x:c r="E54" s="64"/>
      <x:c r="F54" s="64"/>
      <x:c r="G54" s="64"/>
      <x:c r="H54" s="64"/>
      <x:c r="I54" s="124"/>
    </x:row>
    <x:row r="55">
      <x:c r="A55" s="63"/>
      <x:c r="B55" s="64"/>
      <x:c r="C55" s="64"/>
      <x:c r="D55" s="64"/>
      <x:c r="E55" s="64"/>
      <x:c r="F55" s="64"/>
      <x:c r="G55" s="64"/>
      <x:c r="H55" s="64"/>
      <x:c r="I55" s="124"/>
    </x:row>
    <x:row r="56">
      <x:c r="A56" s="63"/>
      <x:c r="B56" s="64"/>
      <x:c r="C56" s="64"/>
      <x:c r="D56" s="64"/>
      <x:c r="E56" s="64"/>
      <x:c r="F56" s="64"/>
      <x:c r="G56" s="64"/>
      <x:c r="H56" s="64"/>
      <x:c r="I56" s="124"/>
    </x:row>
    <x:row r="57">
      <x:c r="A57" s="63"/>
      <x:c r="B57" s="64"/>
      <x:c r="C57" s="64"/>
      <x:c r="D57" s="64"/>
      <x:c r="E57" s="64"/>
      <x:c r="F57" s="64"/>
      <x:c r="G57" s="64"/>
      <x:c r="H57" s="64"/>
      <x:c r="I57" s="124"/>
    </x:row>
    <x:row r="58">
      <x:c r="A58" s="63"/>
      <x:c r="B58" s="64"/>
      <x:c r="C58" s="64"/>
      <x:c r="D58" s="64"/>
      <x:c r="E58" s="64"/>
      <x:c r="F58" s="64"/>
      <x:c r="G58" s="64"/>
      <x:c r="H58" s="64"/>
      <x:c r="I58" s="124"/>
    </x:row>
    <x:row r="59">
      <x:c r="A59" s="63"/>
      <x:c r="B59" s="64"/>
      <x:c r="C59" s="64"/>
      <x:c r="D59" s="64"/>
      <x:c r="E59" s="64"/>
      <x:c r="F59" s="64"/>
      <x:c r="G59" s="64"/>
      <x:c r="H59" s="64"/>
      <x:c r="I59" s="124"/>
    </x:row>
    <x:row r="60">
      <x:c r="A60" s="66"/>
      <x:c r="B60" s="67"/>
      <x:c r="C60" s="67"/>
      <x:c r="D60" s="67"/>
      <x:c r="E60" s="67"/>
      <x:c r="F60" s="67"/>
      <x:c r="G60" s="67"/>
      <x:c r="H60" s="67"/>
      <x:c r="I60" s="125"/>
    </x:row>
  </x:sheetData>
  <x:mergeCells>
    <x:mergeCell ref="A1:I1"/>
    <x:mergeCell ref="A2:I2"/>
  </x:mergeCells>
  <x:conditionalFormatting sqref="G5:G60">
    <x:cfRule type="expression" dxfId="4" priority="1">
      <x:formula>$G5="Critique"</x:formula>
    </x:cfRule>
    <x:cfRule type="expression" dxfId="5" priority="2">
      <x:formula>$G5="Élevé"</x:formula>
    </x:cfRule>
  </x:conditionalFormatting>
  <x:dataValidations count="1">
    <x:dataValidation type="whole" operator="between" sqref="D5:E60">
      <x:formula1>1</x:formula1>
      <x:formula2>5</x:formula2>
    </x:dataValidation>
  </x:dataValidations>
  <x:pageMargins left="0.7" right="0.7" top="0.75" bottom="0.75" header="0.3" footer="0.3"/>
  <x:tableParts count="1">
    <x:tablePart xmlns:r="http://schemas.openxmlformats.org/officeDocument/2006/relationships" r:id="R57e342db095d478f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30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>
      <x:c r="A1" s="33" t="str">
        <x:v>GESTION DES SOUS-TRAITANTS RGPD</x:v>
      </x:c>
    </x:row>
    <x:row r="3">
      <x:c r="A3" s="12" t="str">
        <x:v>N°</x:v>
      </x:c>
      <x:c r="B3" s="13" t="str">
        <x:v>Sous-traitant</x:v>
      </x:c>
      <x:c r="C3" s="13" t="str">
        <x:v>Service concerné</x:v>
      </x:c>
      <x:c r="D3" s="13" t="str">
        <x:v>Pays</x:v>
      </x:c>
      <x:c r="E3" s="13" t="str">
        <x:v>DPA signé</x:v>
      </x:c>
      <x:c r="F3" s="13" t="str">
        <x:v>Hébergement</x:v>
      </x:c>
      <x:c r="G3" s="13" t="str">
        <x:v>Certification</x:v>
      </x:c>
      <x:c r="H3" s="13" t="str">
        <x:v>Données confiées</x:v>
      </x:c>
      <x:c r="I3" s="13" t="str">
        <x:v>Date revue</x:v>
      </x:c>
      <x:c r="J3" s="13" t="str">
        <x:v>Statut</x:v>
      </x:c>
      <x:c r="K3" s="14" t="str">
        <x:v>Observation</x:v>
      </x:c>
    </x:row>
    <x:row r="4">
      <x:c r="A4" s="63" t="n">
        <x:v>1</x:v>
      </x:c>
      <x:c r="B4" s="64" t="str">
        <x:v>Cabinet paie</x:v>
      </x:c>
      <x:c r="C4" s="64" t="str">
        <x:v>RH</x:v>
      </x:c>
      <x:c r="D4" s="64" t="str">
        <x:v>France</x:v>
      </x:c>
      <x:c r="E4" s="64" t="str">
        <x:v>Oui</x:v>
      </x:c>
      <x:c r="F4" s="64" t="str">
        <x:v>France</x:v>
      </x:c>
      <x:c r="G4" s="64" t="str">
        <x:v>ISO 27001</x:v>
      </x:c>
      <x:c r="H4" s="64" t="str">
        <x:v>Données paie et identité</x:v>
      </x:c>
      <x:c r="I4" s="79" t="n">
        <x:v>46174</x:v>
      </x:c>
      <x:c r="J4" s="64" t="str">
        <x:v>Actif</x:v>
      </x:c>
      <x:c r="K4" s="65" t="str">
        <x:v>Contrat à jour</x:v>
      </x:c>
    </x:row>
    <x:row r="5">
      <x:c r="A5" s="63" t="n">
        <x:v>2</x:v>
      </x:c>
      <x:c r="B5" s="64" t="str">
        <x:v>CRM cloud</x:v>
      </x:c>
      <x:c r="C5" s="64" t="str">
        <x:v>Commercial</x:v>
      </x:c>
      <x:c r="D5" s="64" t="str">
        <x:v>Irlande</x:v>
      </x:c>
      <x:c r="E5" s="64" t="str">
        <x:v>Oui</x:v>
      </x:c>
      <x:c r="F5" s="64" t="str">
        <x:v>Union européenne</x:v>
      </x:c>
      <x:c r="G5" s="64" t="str">
        <x:v>SOC 2</x:v>
      </x:c>
      <x:c r="H5" s="64" t="str">
        <x:v>Contacts clients et prospects</x:v>
      </x:c>
      <x:c r="I5" s="79" t="n">
        <x:v>46152</x:v>
      </x:c>
      <x:c r="J5" s="64" t="str">
        <x:v>Actif</x:v>
      </x:c>
      <x:c r="K5" s="65" t="str">
        <x:v>Revue annuelle</x:v>
      </x:c>
    </x:row>
    <x:row r="6">
      <x:c r="A6" s="63" t="n">
        <x:v>3</x:v>
      </x:c>
      <x:c r="B6" s="64" t="str">
        <x:v>Plateforme emailing</x:v>
      </x:c>
      <x:c r="C6" s="64" t="str">
        <x:v>Marketing</x:v>
      </x:c>
      <x:c r="D6" s="64" t="str">
        <x:v>États-Unis</x:v>
      </x:c>
      <x:c r="E6" s="64" t="str">
        <x:v>Oui</x:v>
      </x:c>
      <x:c r="F6" s="64" t="str">
        <x:v>Hors UE</x:v>
      </x:c>
      <x:c r="G6" s="64" t="str">
        <x:v>SOC 2</x:v>
      </x:c>
      <x:c r="H6" s="64" t="str">
        <x:v>Emails prospects</x:v>
      </x:c>
      <x:c r="I6" s="79" t="n">
        <x:v>46127</x:v>
      </x:c>
      <x:c r="J6" s="64" t="str">
        <x:v>À revoir</x:v>
      </x:c>
      <x:c r="K6" s="65" t="str">
        <x:v>Garanties transfert à contrôler</x:v>
      </x:c>
    </x:row>
    <x:row r="7">
      <x:c r="A7" s="63" t="n">
        <x:v>4</x:v>
      </x:c>
      <x:c r="B7" s="64" t="str">
        <x:v>Hébergeur cloud</x:v>
      </x:c>
      <x:c r="C7" s="64" t="str">
        <x:v>IT</x:v>
      </x:c>
      <x:c r="D7" s="64" t="str">
        <x:v>Allemagne</x:v>
      </x:c>
      <x:c r="E7" s="64" t="str">
        <x:v>Oui</x:v>
      </x:c>
      <x:c r="F7" s="64" t="str">
        <x:v>Union européenne</x:v>
      </x:c>
      <x:c r="G7" s="64" t="str">
        <x:v>ISO 27001</x:v>
      </x:c>
      <x:c r="H7" s="64" t="str">
        <x:v>Données applicatives</x:v>
      </x:c>
      <x:c r="I7" s="79" t="n">
        <x:v>46193</x:v>
      </x:c>
      <x:c r="J7" s="64" t="str">
        <x:v>Actif</x:v>
      </x:c>
      <x:c r="K7" s="65" t="str"/>
    </x:row>
    <x:row r="8">
      <x:c r="A8" s="63"/>
      <x:c r="B8" s="64"/>
      <x:c r="C8" s="64"/>
      <x:c r="D8" s="64"/>
      <x:c r="E8" s="64"/>
      <x:c r="F8" s="64"/>
      <x:c r="G8" s="64"/>
      <x:c r="H8" s="64"/>
      <x:c r="I8" s="79"/>
      <x:c r="J8" s="64"/>
      <x:c r="K8" s="65"/>
    </x:row>
    <x:row r="9">
      <x:c r="A9" s="63"/>
      <x:c r="B9" s="64"/>
      <x:c r="C9" s="64"/>
      <x:c r="D9" s="64"/>
      <x:c r="E9" s="64"/>
      <x:c r="F9" s="64"/>
      <x:c r="G9" s="64"/>
      <x:c r="H9" s="64"/>
      <x:c r="I9" s="79"/>
      <x:c r="J9" s="64"/>
      <x:c r="K9" s="65"/>
    </x:row>
    <x:row r="10">
      <x:c r="A10" s="63"/>
      <x:c r="B10" s="64"/>
      <x:c r="C10" s="64"/>
      <x:c r="D10" s="64"/>
      <x:c r="E10" s="64"/>
      <x:c r="F10" s="64"/>
      <x:c r="G10" s="64"/>
      <x:c r="H10" s="64"/>
      <x:c r="I10" s="79"/>
      <x:c r="J10" s="64"/>
      <x:c r="K10" s="65"/>
    </x:row>
    <x:row r="11">
      <x:c r="A11" s="63"/>
      <x:c r="B11" s="64"/>
      <x:c r="C11" s="64"/>
      <x:c r="D11" s="64"/>
      <x:c r="E11" s="64"/>
      <x:c r="F11" s="64"/>
      <x:c r="G11" s="64"/>
      <x:c r="H11" s="64"/>
      <x:c r="I11" s="79"/>
      <x:c r="J11" s="64"/>
      <x:c r="K11" s="65"/>
    </x:row>
    <x:row r="12">
      <x:c r="A12" s="63"/>
      <x:c r="B12" s="64"/>
      <x:c r="C12" s="64"/>
      <x:c r="D12" s="64"/>
      <x:c r="E12" s="64"/>
      <x:c r="F12" s="64"/>
      <x:c r="G12" s="64"/>
      <x:c r="H12" s="64"/>
      <x:c r="I12" s="79"/>
      <x:c r="J12" s="64"/>
      <x:c r="K12" s="65"/>
    </x:row>
    <x:row r="13">
      <x:c r="A13" s="63"/>
      <x:c r="B13" s="64"/>
      <x:c r="C13" s="64"/>
      <x:c r="D13" s="64"/>
      <x:c r="E13" s="64"/>
      <x:c r="F13" s="64"/>
      <x:c r="G13" s="64"/>
      <x:c r="H13" s="64"/>
      <x:c r="I13" s="79"/>
      <x:c r="J13" s="64"/>
      <x:c r="K13" s="65"/>
    </x:row>
    <x:row r="14">
      <x:c r="A14" s="63"/>
      <x:c r="B14" s="64"/>
      <x:c r="C14" s="64"/>
      <x:c r="D14" s="64"/>
      <x:c r="E14" s="64"/>
      <x:c r="F14" s="64"/>
      <x:c r="G14" s="64"/>
      <x:c r="H14" s="64"/>
      <x:c r="I14" s="79"/>
      <x:c r="J14" s="64"/>
      <x:c r="K14" s="65"/>
    </x:row>
    <x:row r="15">
      <x:c r="A15" s="63"/>
      <x:c r="B15" s="64"/>
      <x:c r="C15" s="64"/>
      <x:c r="D15" s="64"/>
      <x:c r="E15" s="64"/>
      <x:c r="F15" s="64"/>
      <x:c r="G15" s="64"/>
      <x:c r="H15" s="64"/>
      <x:c r="I15" s="79"/>
      <x:c r="J15" s="64"/>
      <x:c r="K15" s="65"/>
    </x:row>
    <x:row r="16">
      <x:c r="A16" s="63"/>
      <x:c r="B16" s="64"/>
      <x:c r="C16" s="64"/>
      <x:c r="D16" s="64"/>
      <x:c r="E16" s="64"/>
      <x:c r="F16" s="64"/>
      <x:c r="G16" s="64"/>
      <x:c r="H16" s="64"/>
      <x:c r="I16" s="79"/>
      <x:c r="J16" s="64"/>
      <x:c r="K16" s="65"/>
    </x:row>
    <x:row r="17">
      <x:c r="A17" s="63"/>
      <x:c r="B17" s="64"/>
      <x:c r="C17" s="64"/>
      <x:c r="D17" s="64"/>
      <x:c r="E17" s="64"/>
      <x:c r="F17" s="64"/>
      <x:c r="G17" s="64"/>
      <x:c r="H17" s="64"/>
      <x:c r="I17" s="79"/>
      <x:c r="J17" s="64"/>
      <x:c r="K17" s="65"/>
    </x:row>
    <x:row r="18">
      <x:c r="A18" s="63"/>
      <x:c r="B18" s="64"/>
      <x:c r="C18" s="64"/>
      <x:c r="D18" s="64"/>
      <x:c r="E18" s="64"/>
      <x:c r="F18" s="64"/>
      <x:c r="G18" s="64"/>
      <x:c r="H18" s="64"/>
      <x:c r="I18" s="79"/>
      <x:c r="J18" s="64"/>
      <x:c r="K18" s="65"/>
    </x:row>
    <x:row r="19">
      <x:c r="A19" s="63"/>
      <x:c r="B19" s="64"/>
      <x:c r="C19" s="64"/>
      <x:c r="D19" s="64"/>
      <x:c r="E19" s="64"/>
      <x:c r="F19" s="64"/>
      <x:c r="G19" s="64"/>
      <x:c r="H19" s="64"/>
      <x:c r="I19" s="79"/>
      <x:c r="J19" s="64"/>
      <x:c r="K19" s="65"/>
    </x:row>
    <x:row r="20">
      <x:c r="A20" s="63"/>
      <x:c r="B20" s="64"/>
      <x:c r="C20" s="64"/>
      <x:c r="D20" s="64"/>
      <x:c r="E20" s="64"/>
      <x:c r="F20" s="64"/>
      <x:c r="G20" s="64"/>
      <x:c r="H20" s="64"/>
      <x:c r="I20" s="79"/>
      <x:c r="J20" s="64"/>
      <x:c r="K20" s="65"/>
    </x:row>
    <x:row r="21">
      <x:c r="A21" s="63"/>
      <x:c r="B21" s="64"/>
      <x:c r="C21" s="64"/>
      <x:c r="D21" s="64"/>
      <x:c r="E21" s="64"/>
      <x:c r="F21" s="64"/>
      <x:c r="G21" s="64"/>
      <x:c r="H21" s="64"/>
      <x:c r="I21" s="79"/>
      <x:c r="J21" s="64"/>
      <x:c r="K21" s="65"/>
    </x:row>
    <x:row r="22">
      <x:c r="A22" s="63"/>
      <x:c r="B22" s="64"/>
      <x:c r="C22" s="64"/>
      <x:c r="D22" s="64"/>
      <x:c r="E22" s="64"/>
      <x:c r="F22" s="64"/>
      <x:c r="G22" s="64"/>
      <x:c r="H22" s="64"/>
      <x:c r="I22" s="79"/>
      <x:c r="J22" s="64"/>
      <x:c r="K22" s="65"/>
    </x:row>
    <x:row r="23">
      <x:c r="A23" s="63"/>
      <x:c r="B23" s="64"/>
      <x:c r="C23" s="64"/>
      <x:c r="D23" s="64"/>
      <x:c r="E23" s="64"/>
      <x:c r="F23" s="64"/>
      <x:c r="G23" s="64"/>
      <x:c r="H23" s="64"/>
      <x:c r="I23" s="79"/>
      <x:c r="J23" s="64"/>
      <x:c r="K23" s="65"/>
    </x:row>
    <x:row r="24">
      <x:c r="A24" s="63"/>
      <x:c r="B24" s="64"/>
      <x:c r="C24" s="64"/>
      <x:c r="D24" s="64"/>
      <x:c r="E24" s="64"/>
      <x:c r="F24" s="64"/>
      <x:c r="G24" s="64"/>
      <x:c r="H24" s="64"/>
      <x:c r="I24" s="79"/>
      <x:c r="J24" s="64"/>
      <x:c r="K24" s="65"/>
    </x:row>
    <x:row r="25">
      <x:c r="A25" s="63"/>
      <x:c r="B25" s="64"/>
      <x:c r="C25" s="64"/>
      <x:c r="D25" s="64"/>
      <x:c r="E25" s="64"/>
      <x:c r="F25" s="64"/>
      <x:c r="G25" s="64"/>
      <x:c r="H25" s="64"/>
      <x:c r="I25" s="79"/>
      <x:c r="J25" s="64"/>
      <x:c r="K25" s="65"/>
    </x:row>
    <x:row r="26">
      <x:c r="A26" s="63"/>
      <x:c r="B26" s="64"/>
      <x:c r="C26" s="64"/>
      <x:c r="D26" s="64"/>
      <x:c r="E26" s="64"/>
      <x:c r="F26" s="64"/>
      <x:c r="G26" s="64"/>
      <x:c r="H26" s="64"/>
      <x:c r="I26" s="79"/>
      <x:c r="J26" s="64"/>
      <x:c r="K26" s="65"/>
    </x:row>
    <x:row r="27">
      <x:c r="A27" s="63"/>
      <x:c r="B27" s="64"/>
      <x:c r="C27" s="64"/>
      <x:c r="D27" s="64"/>
      <x:c r="E27" s="64"/>
      <x:c r="F27" s="64"/>
      <x:c r="G27" s="64"/>
      <x:c r="H27" s="64"/>
      <x:c r="I27" s="79"/>
      <x:c r="J27" s="64"/>
      <x:c r="K27" s="65"/>
    </x:row>
    <x:row r="28">
      <x:c r="A28" s="63"/>
      <x:c r="B28" s="64"/>
      <x:c r="C28" s="64"/>
      <x:c r="D28" s="64"/>
      <x:c r="E28" s="64"/>
      <x:c r="F28" s="64"/>
      <x:c r="G28" s="64"/>
      <x:c r="H28" s="64"/>
      <x:c r="I28" s="79"/>
      <x:c r="J28" s="64"/>
      <x:c r="K28" s="65"/>
    </x:row>
    <x:row r="29">
      <x:c r="A29" s="63"/>
      <x:c r="B29" s="64"/>
      <x:c r="C29" s="64"/>
      <x:c r="D29" s="64"/>
      <x:c r="E29" s="64"/>
      <x:c r="F29" s="64"/>
      <x:c r="G29" s="64"/>
      <x:c r="H29" s="64"/>
      <x:c r="I29" s="79"/>
      <x:c r="J29" s="64"/>
      <x:c r="K29" s="65"/>
    </x:row>
    <x:row r="30">
      <x:c r="A30" s="63"/>
      <x:c r="B30" s="64"/>
      <x:c r="C30" s="64"/>
      <x:c r="D30" s="64"/>
      <x:c r="E30" s="64"/>
      <x:c r="F30" s="64"/>
      <x:c r="G30" s="64"/>
      <x:c r="H30" s="64"/>
      <x:c r="I30" s="79"/>
      <x:c r="J30" s="64"/>
      <x:c r="K30" s="65"/>
    </x:row>
    <x:row r="31">
      <x:c r="A31" s="63"/>
      <x:c r="B31" s="64"/>
      <x:c r="C31" s="64"/>
      <x:c r="D31" s="64"/>
      <x:c r="E31" s="64"/>
      <x:c r="F31" s="64"/>
      <x:c r="G31" s="64"/>
      <x:c r="H31" s="64"/>
      <x:c r="I31" s="79"/>
      <x:c r="J31" s="64"/>
      <x:c r="K31" s="65"/>
    </x:row>
    <x:row r="32">
      <x:c r="A32" s="63"/>
      <x:c r="B32" s="64"/>
      <x:c r="C32" s="64"/>
      <x:c r="D32" s="64"/>
      <x:c r="E32" s="64"/>
      <x:c r="F32" s="64"/>
      <x:c r="G32" s="64"/>
      <x:c r="H32" s="64"/>
      <x:c r="I32" s="79"/>
      <x:c r="J32" s="64"/>
      <x:c r="K32" s="65"/>
    </x:row>
    <x:row r="33">
      <x:c r="A33" s="63"/>
      <x:c r="B33" s="64"/>
      <x:c r="C33" s="64"/>
      <x:c r="D33" s="64"/>
      <x:c r="E33" s="64"/>
      <x:c r="F33" s="64"/>
      <x:c r="G33" s="64"/>
      <x:c r="H33" s="64"/>
      <x:c r="I33" s="79"/>
      <x:c r="J33" s="64"/>
      <x:c r="K33" s="65"/>
    </x:row>
    <x:row r="34">
      <x:c r="A34" s="63"/>
      <x:c r="B34" s="64"/>
      <x:c r="C34" s="64"/>
      <x:c r="D34" s="64"/>
      <x:c r="E34" s="64"/>
      <x:c r="F34" s="64"/>
      <x:c r="G34" s="64"/>
      <x:c r="H34" s="64"/>
      <x:c r="I34" s="79"/>
      <x:c r="J34" s="64"/>
      <x:c r="K34" s="65"/>
    </x:row>
    <x:row r="35">
      <x:c r="A35" s="63"/>
      <x:c r="B35" s="64"/>
      <x:c r="C35" s="64"/>
      <x:c r="D35" s="64"/>
      <x:c r="E35" s="64"/>
      <x:c r="F35" s="64"/>
      <x:c r="G35" s="64"/>
      <x:c r="H35" s="64"/>
      <x:c r="I35" s="79"/>
      <x:c r="J35" s="64"/>
      <x:c r="K35" s="65"/>
    </x:row>
    <x:row r="36">
      <x:c r="A36" s="63"/>
      <x:c r="B36" s="64"/>
      <x:c r="C36" s="64"/>
      <x:c r="D36" s="64"/>
      <x:c r="E36" s="64"/>
      <x:c r="F36" s="64"/>
      <x:c r="G36" s="64"/>
      <x:c r="H36" s="64"/>
      <x:c r="I36" s="79"/>
      <x:c r="J36" s="64"/>
      <x:c r="K36" s="65"/>
    </x:row>
    <x:row r="37">
      <x:c r="A37" s="63"/>
      <x:c r="B37" s="64"/>
      <x:c r="C37" s="64"/>
      <x:c r="D37" s="64"/>
      <x:c r="E37" s="64"/>
      <x:c r="F37" s="64"/>
      <x:c r="G37" s="64"/>
      <x:c r="H37" s="64"/>
      <x:c r="I37" s="79"/>
      <x:c r="J37" s="64"/>
      <x:c r="K37" s="65"/>
    </x:row>
    <x:row r="38">
      <x:c r="A38" s="63"/>
      <x:c r="B38" s="64"/>
      <x:c r="C38" s="64"/>
      <x:c r="D38" s="64"/>
      <x:c r="E38" s="64"/>
      <x:c r="F38" s="64"/>
      <x:c r="G38" s="64"/>
      <x:c r="H38" s="64"/>
      <x:c r="I38" s="79"/>
      <x:c r="J38" s="64"/>
      <x:c r="K38" s="65"/>
    </x:row>
    <x:row r="39">
      <x:c r="A39" s="63"/>
      <x:c r="B39" s="64"/>
      <x:c r="C39" s="64"/>
      <x:c r="D39" s="64"/>
      <x:c r="E39" s="64"/>
      <x:c r="F39" s="64"/>
      <x:c r="G39" s="64"/>
      <x:c r="H39" s="64"/>
      <x:c r="I39" s="79"/>
      <x:c r="J39" s="64"/>
      <x:c r="K39" s="65"/>
    </x:row>
    <x:row r="40">
      <x:c r="A40" s="63"/>
      <x:c r="B40" s="64"/>
      <x:c r="C40" s="64"/>
      <x:c r="D40" s="64"/>
      <x:c r="E40" s="64"/>
      <x:c r="F40" s="64"/>
      <x:c r="G40" s="64"/>
      <x:c r="H40" s="64"/>
      <x:c r="I40" s="79"/>
      <x:c r="J40" s="64"/>
      <x:c r="K40" s="65"/>
    </x:row>
    <x:row r="41">
      <x:c r="A41" s="63"/>
      <x:c r="B41" s="64"/>
      <x:c r="C41" s="64"/>
      <x:c r="D41" s="64"/>
      <x:c r="E41" s="64"/>
      <x:c r="F41" s="64"/>
      <x:c r="G41" s="64"/>
      <x:c r="H41" s="64"/>
      <x:c r="I41" s="79"/>
      <x:c r="J41" s="64"/>
      <x:c r="K41" s="65"/>
    </x:row>
    <x:row r="42">
      <x:c r="A42" s="63"/>
      <x:c r="B42" s="64"/>
      <x:c r="C42" s="64"/>
      <x:c r="D42" s="64"/>
      <x:c r="E42" s="64"/>
      <x:c r="F42" s="64"/>
      <x:c r="G42" s="64"/>
      <x:c r="H42" s="64"/>
      <x:c r="I42" s="79"/>
      <x:c r="J42" s="64"/>
      <x:c r="K42" s="65"/>
    </x:row>
    <x:row r="43">
      <x:c r="A43" s="63"/>
      <x:c r="B43" s="64"/>
      <x:c r="C43" s="64"/>
      <x:c r="D43" s="64"/>
      <x:c r="E43" s="64"/>
      <x:c r="F43" s="64"/>
      <x:c r="G43" s="64"/>
      <x:c r="H43" s="64"/>
      <x:c r="I43" s="79"/>
      <x:c r="J43" s="64"/>
      <x:c r="K43" s="65"/>
    </x:row>
    <x:row r="44">
      <x:c r="A44" s="63"/>
      <x:c r="B44" s="64"/>
      <x:c r="C44" s="64"/>
      <x:c r="D44" s="64"/>
      <x:c r="E44" s="64"/>
      <x:c r="F44" s="64"/>
      <x:c r="G44" s="64"/>
      <x:c r="H44" s="64"/>
      <x:c r="I44" s="79"/>
      <x:c r="J44" s="64"/>
      <x:c r="K44" s="65"/>
    </x:row>
    <x:row r="45">
      <x:c r="A45" s="63"/>
      <x:c r="B45" s="64"/>
      <x:c r="C45" s="64"/>
      <x:c r="D45" s="64"/>
      <x:c r="E45" s="64"/>
      <x:c r="F45" s="64"/>
      <x:c r="G45" s="64"/>
      <x:c r="H45" s="64"/>
      <x:c r="I45" s="79"/>
      <x:c r="J45" s="64"/>
      <x:c r="K45" s="65"/>
    </x:row>
    <x:row r="46">
      <x:c r="A46" s="63"/>
      <x:c r="B46" s="64"/>
      <x:c r="C46" s="64"/>
      <x:c r="D46" s="64"/>
      <x:c r="E46" s="64"/>
      <x:c r="F46" s="64"/>
      <x:c r="G46" s="64"/>
      <x:c r="H46" s="64"/>
      <x:c r="I46" s="79"/>
      <x:c r="J46" s="64"/>
      <x:c r="K46" s="65"/>
    </x:row>
    <x:row r="47">
      <x:c r="A47" s="63"/>
      <x:c r="B47" s="64"/>
      <x:c r="C47" s="64"/>
      <x:c r="D47" s="64"/>
      <x:c r="E47" s="64"/>
      <x:c r="F47" s="64"/>
      <x:c r="G47" s="64"/>
      <x:c r="H47" s="64"/>
      <x:c r="I47" s="79"/>
      <x:c r="J47" s="64"/>
      <x:c r="K47" s="65"/>
    </x:row>
    <x:row r="48">
      <x:c r="A48" s="63"/>
      <x:c r="B48" s="64"/>
      <x:c r="C48" s="64"/>
      <x:c r="D48" s="64"/>
      <x:c r="E48" s="64"/>
      <x:c r="F48" s="64"/>
      <x:c r="G48" s="64"/>
      <x:c r="H48" s="64"/>
      <x:c r="I48" s="79"/>
      <x:c r="J48" s="64"/>
      <x:c r="K48" s="65"/>
    </x:row>
    <x:row r="49">
      <x:c r="A49" s="63"/>
      <x:c r="B49" s="64"/>
      <x:c r="C49" s="64"/>
      <x:c r="D49" s="64"/>
      <x:c r="E49" s="64"/>
      <x:c r="F49" s="64"/>
      <x:c r="G49" s="64"/>
      <x:c r="H49" s="64"/>
      <x:c r="I49" s="79"/>
      <x:c r="J49" s="64"/>
      <x:c r="K49" s="65"/>
    </x:row>
    <x:row r="50">
      <x:c r="A50" s="63"/>
      <x:c r="B50" s="64"/>
      <x:c r="C50" s="64"/>
      <x:c r="D50" s="64"/>
      <x:c r="E50" s="64"/>
      <x:c r="F50" s="64"/>
      <x:c r="G50" s="64"/>
      <x:c r="H50" s="64"/>
      <x:c r="I50" s="79"/>
      <x:c r="J50" s="64"/>
      <x:c r="K50" s="65"/>
    </x:row>
    <x:row r="51">
      <x:c r="A51" s="63"/>
      <x:c r="B51" s="64"/>
      <x:c r="C51" s="64"/>
      <x:c r="D51" s="64"/>
      <x:c r="E51" s="64"/>
      <x:c r="F51" s="64"/>
      <x:c r="G51" s="64"/>
      <x:c r="H51" s="64"/>
      <x:c r="I51" s="79"/>
      <x:c r="J51" s="64"/>
      <x:c r="K51" s="65"/>
    </x:row>
    <x:row r="52">
      <x:c r="A52" s="63"/>
      <x:c r="B52" s="64"/>
      <x:c r="C52" s="64"/>
      <x:c r="D52" s="64"/>
      <x:c r="E52" s="64"/>
      <x:c r="F52" s="64"/>
      <x:c r="G52" s="64"/>
      <x:c r="H52" s="64"/>
      <x:c r="I52" s="79"/>
      <x:c r="J52" s="64"/>
      <x:c r="K52" s="65"/>
    </x:row>
    <x:row r="53">
      <x:c r="A53" s="63"/>
      <x:c r="B53" s="64"/>
      <x:c r="C53" s="64"/>
      <x:c r="D53" s="64"/>
      <x:c r="E53" s="64"/>
      <x:c r="F53" s="64"/>
      <x:c r="G53" s="64"/>
      <x:c r="H53" s="64"/>
      <x:c r="I53" s="79"/>
      <x:c r="J53" s="64"/>
      <x:c r="K53" s="65"/>
    </x:row>
    <x:row r="54">
      <x:c r="A54" s="63"/>
      <x:c r="B54" s="64"/>
      <x:c r="C54" s="64"/>
      <x:c r="D54" s="64"/>
      <x:c r="E54" s="64"/>
      <x:c r="F54" s="64"/>
      <x:c r="G54" s="64"/>
      <x:c r="H54" s="64"/>
      <x:c r="I54" s="79"/>
      <x:c r="J54" s="64"/>
      <x:c r="K54" s="65"/>
    </x:row>
    <x:row r="55">
      <x:c r="A55" s="63"/>
      <x:c r="B55" s="64"/>
      <x:c r="C55" s="64"/>
      <x:c r="D55" s="64"/>
      <x:c r="E55" s="64"/>
      <x:c r="F55" s="64"/>
      <x:c r="G55" s="64"/>
      <x:c r="H55" s="64"/>
      <x:c r="I55" s="79"/>
      <x:c r="J55" s="64"/>
      <x:c r="K55" s="65"/>
    </x:row>
    <x:row r="56">
      <x:c r="A56" s="63"/>
      <x:c r="B56" s="64"/>
      <x:c r="C56" s="64"/>
      <x:c r="D56" s="64"/>
      <x:c r="E56" s="64"/>
      <x:c r="F56" s="64"/>
      <x:c r="G56" s="64"/>
      <x:c r="H56" s="64"/>
      <x:c r="I56" s="79"/>
      <x:c r="J56" s="64"/>
      <x:c r="K56" s="65"/>
    </x:row>
    <x:row r="57">
      <x:c r="A57" s="63"/>
      <x:c r="B57" s="64"/>
      <x:c r="C57" s="64"/>
      <x:c r="D57" s="64"/>
      <x:c r="E57" s="64"/>
      <x:c r="F57" s="64"/>
      <x:c r="G57" s="64"/>
      <x:c r="H57" s="64"/>
      <x:c r="I57" s="79"/>
      <x:c r="J57" s="64"/>
      <x:c r="K57" s="65"/>
    </x:row>
    <x:row r="58">
      <x:c r="A58" s="63"/>
      <x:c r="B58" s="64"/>
      <x:c r="C58" s="64"/>
      <x:c r="D58" s="64"/>
      <x:c r="E58" s="64"/>
      <x:c r="F58" s="64"/>
      <x:c r="G58" s="64"/>
      <x:c r="H58" s="64"/>
      <x:c r="I58" s="79"/>
      <x:c r="J58" s="64"/>
      <x:c r="K58" s="65"/>
    </x:row>
    <x:row r="59">
      <x:c r="A59" s="63"/>
      <x:c r="B59" s="64"/>
      <x:c r="C59" s="64"/>
      <x:c r="D59" s="64"/>
      <x:c r="E59" s="64"/>
      <x:c r="F59" s="64"/>
      <x:c r="G59" s="64"/>
      <x:c r="H59" s="64"/>
      <x:c r="I59" s="79"/>
      <x:c r="J59" s="64"/>
      <x:c r="K59" s="65"/>
    </x:row>
    <x:row r="60">
      <x:c r="A60" s="63"/>
      <x:c r="B60" s="64"/>
      <x:c r="C60" s="64"/>
      <x:c r="D60" s="64"/>
      <x:c r="E60" s="64"/>
      <x:c r="F60" s="64"/>
      <x:c r="G60" s="64"/>
      <x:c r="H60" s="64"/>
      <x:c r="I60" s="79"/>
      <x:c r="J60" s="64"/>
      <x:c r="K60" s="65"/>
    </x:row>
    <x:row r="61">
      <x:c r="A61" s="63"/>
      <x:c r="B61" s="64"/>
      <x:c r="C61" s="64"/>
      <x:c r="D61" s="64"/>
      <x:c r="E61" s="64"/>
      <x:c r="F61" s="64"/>
      <x:c r="G61" s="64"/>
      <x:c r="H61" s="64"/>
      <x:c r="I61" s="79"/>
      <x:c r="J61" s="64"/>
      <x:c r="K61" s="65"/>
    </x:row>
    <x:row r="62">
      <x:c r="A62" s="63"/>
      <x:c r="B62" s="64"/>
      <x:c r="C62" s="64"/>
      <x:c r="D62" s="64"/>
      <x:c r="E62" s="64"/>
      <x:c r="F62" s="64"/>
      <x:c r="G62" s="64"/>
      <x:c r="H62" s="64"/>
      <x:c r="I62" s="79"/>
      <x:c r="J62" s="64"/>
      <x:c r="K62" s="65"/>
    </x:row>
    <x:row r="63">
      <x:c r="A63" s="63"/>
      <x:c r="B63" s="64"/>
      <x:c r="C63" s="64"/>
      <x:c r="D63" s="64"/>
      <x:c r="E63" s="64"/>
      <x:c r="F63" s="64"/>
      <x:c r="G63" s="64"/>
      <x:c r="H63" s="64"/>
      <x:c r="I63" s="79"/>
      <x:c r="J63" s="64"/>
      <x:c r="K63" s="65"/>
    </x:row>
    <x:row r="64">
      <x:c r="A64" s="63"/>
      <x:c r="B64" s="64"/>
      <x:c r="C64" s="64"/>
      <x:c r="D64" s="64"/>
      <x:c r="E64" s="64"/>
      <x:c r="F64" s="64"/>
      <x:c r="G64" s="64"/>
      <x:c r="H64" s="64"/>
      <x:c r="I64" s="79"/>
      <x:c r="J64" s="64"/>
      <x:c r="K64" s="65"/>
    </x:row>
    <x:row r="65">
      <x:c r="A65" s="63"/>
      <x:c r="B65" s="64"/>
      <x:c r="C65" s="64"/>
      <x:c r="D65" s="64"/>
      <x:c r="E65" s="64"/>
      <x:c r="F65" s="64"/>
      <x:c r="G65" s="64"/>
      <x:c r="H65" s="64"/>
      <x:c r="I65" s="79"/>
      <x:c r="J65" s="64"/>
      <x:c r="K65" s="65"/>
    </x:row>
    <x:row r="66">
      <x:c r="A66" s="63"/>
      <x:c r="B66" s="64"/>
      <x:c r="C66" s="64"/>
      <x:c r="D66" s="64"/>
      <x:c r="E66" s="64"/>
      <x:c r="F66" s="64"/>
      <x:c r="G66" s="64"/>
      <x:c r="H66" s="64"/>
      <x:c r="I66" s="79"/>
      <x:c r="J66" s="64"/>
      <x:c r="K66" s="65"/>
    </x:row>
    <x:row r="67">
      <x:c r="A67" s="63"/>
      <x:c r="B67" s="64"/>
      <x:c r="C67" s="64"/>
      <x:c r="D67" s="64"/>
      <x:c r="E67" s="64"/>
      <x:c r="F67" s="64"/>
      <x:c r="G67" s="64"/>
      <x:c r="H67" s="64"/>
      <x:c r="I67" s="79"/>
      <x:c r="J67" s="64"/>
      <x:c r="K67" s="65"/>
    </x:row>
    <x:row r="68">
      <x:c r="A68" s="63"/>
      <x:c r="B68" s="64"/>
      <x:c r="C68" s="64"/>
      <x:c r="D68" s="64"/>
      <x:c r="E68" s="64"/>
      <x:c r="F68" s="64"/>
      <x:c r="G68" s="64"/>
      <x:c r="H68" s="64"/>
      <x:c r="I68" s="79"/>
      <x:c r="J68" s="64"/>
      <x:c r="K68" s="65"/>
    </x:row>
    <x:row r="69">
      <x:c r="A69" s="63"/>
      <x:c r="B69" s="64"/>
      <x:c r="C69" s="64"/>
      <x:c r="D69" s="64"/>
      <x:c r="E69" s="64"/>
      <x:c r="F69" s="64"/>
      <x:c r="G69" s="64"/>
      <x:c r="H69" s="64"/>
      <x:c r="I69" s="79"/>
      <x:c r="J69" s="64"/>
      <x:c r="K69" s="65"/>
    </x:row>
    <x:row r="70">
      <x:c r="A70" s="63"/>
      <x:c r="B70" s="64"/>
      <x:c r="C70" s="64"/>
      <x:c r="D70" s="64"/>
      <x:c r="E70" s="64"/>
      <x:c r="F70" s="64"/>
      <x:c r="G70" s="64"/>
      <x:c r="H70" s="64"/>
      <x:c r="I70" s="79"/>
      <x:c r="J70" s="64"/>
      <x:c r="K70" s="65"/>
    </x:row>
    <x:row r="71">
      <x:c r="A71" s="63"/>
      <x:c r="B71" s="64"/>
      <x:c r="C71" s="64"/>
      <x:c r="D71" s="64"/>
      <x:c r="E71" s="64"/>
      <x:c r="F71" s="64"/>
      <x:c r="G71" s="64"/>
      <x:c r="H71" s="64"/>
      <x:c r="I71" s="79"/>
      <x:c r="J71" s="64"/>
      <x:c r="K71" s="65"/>
    </x:row>
    <x:row r="72">
      <x:c r="A72" s="63"/>
      <x:c r="B72" s="64"/>
      <x:c r="C72" s="64"/>
      <x:c r="D72" s="64"/>
      <x:c r="E72" s="64"/>
      <x:c r="F72" s="64"/>
      <x:c r="G72" s="64"/>
      <x:c r="H72" s="64"/>
      <x:c r="I72" s="79"/>
      <x:c r="J72" s="64"/>
      <x:c r="K72" s="65"/>
    </x:row>
    <x:row r="73">
      <x:c r="A73" s="63"/>
      <x:c r="B73" s="64"/>
      <x:c r="C73" s="64"/>
      <x:c r="D73" s="64"/>
      <x:c r="E73" s="64"/>
      <x:c r="F73" s="64"/>
      <x:c r="G73" s="64"/>
      <x:c r="H73" s="64"/>
      <x:c r="I73" s="79"/>
      <x:c r="J73" s="64"/>
      <x:c r="K73" s="65"/>
    </x:row>
    <x:row r="74">
      <x:c r="A74" s="63"/>
      <x:c r="B74" s="64"/>
      <x:c r="C74" s="64"/>
      <x:c r="D74" s="64"/>
      <x:c r="E74" s="64"/>
      <x:c r="F74" s="64"/>
      <x:c r="G74" s="64"/>
      <x:c r="H74" s="64"/>
      <x:c r="I74" s="79"/>
      <x:c r="J74" s="64"/>
      <x:c r="K74" s="65"/>
    </x:row>
    <x:row r="75">
      <x:c r="A75" s="63"/>
      <x:c r="B75" s="64"/>
      <x:c r="C75" s="64"/>
      <x:c r="D75" s="64"/>
      <x:c r="E75" s="64"/>
      <x:c r="F75" s="64"/>
      <x:c r="G75" s="64"/>
      <x:c r="H75" s="64"/>
      <x:c r="I75" s="79"/>
      <x:c r="J75" s="64"/>
      <x:c r="K75" s="65"/>
    </x:row>
    <x:row r="76">
      <x:c r="A76" s="63"/>
      <x:c r="B76" s="64"/>
      <x:c r="C76" s="64"/>
      <x:c r="D76" s="64"/>
      <x:c r="E76" s="64"/>
      <x:c r="F76" s="64"/>
      <x:c r="G76" s="64"/>
      <x:c r="H76" s="64"/>
      <x:c r="I76" s="79"/>
      <x:c r="J76" s="64"/>
      <x:c r="K76" s="65"/>
    </x:row>
    <x:row r="77">
      <x:c r="A77" s="63"/>
      <x:c r="B77" s="64"/>
      <x:c r="C77" s="64"/>
      <x:c r="D77" s="64"/>
      <x:c r="E77" s="64"/>
      <x:c r="F77" s="64"/>
      <x:c r="G77" s="64"/>
      <x:c r="H77" s="64"/>
      <x:c r="I77" s="79"/>
      <x:c r="J77" s="64"/>
      <x:c r="K77" s="65"/>
    </x:row>
    <x:row r="78">
      <x:c r="A78" s="63"/>
      <x:c r="B78" s="64"/>
      <x:c r="C78" s="64"/>
      <x:c r="D78" s="64"/>
      <x:c r="E78" s="64"/>
      <x:c r="F78" s="64"/>
      <x:c r="G78" s="64"/>
      <x:c r="H78" s="64"/>
      <x:c r="I78" s="79"/>
      <x:c r="J78" s="64"/>
      <x:c r="K78" s="65"/>
    </x:row>
    <x:row r="79">
      <x:c r="A79" s="63"/>
      <x:c r="B79" s="64"/>
      <x:c r="C79" s="64"/>
      <x:c r="D79" s="64"/>
      <x:c r="E79" s="64"/>
      <x:c r="F79" s="64"/>
      <x:c r="G79" s="64"/>
      <x:c r="H79" s="64"/>
      <x:c r="I79" s="79"/>
      <x:c r="J79" s="64"/>
      <x:c r="K79" s="65"/>
    </x:row>
    <x:row r="80">
      <x:c r="A80" s="63"/>
      <x:c r="B80" s="64"/>
      <x:c r="C80" s="64"/>
      <x:c r="D80" s="64"/>
      <x:c r="E80" s="64"/>
      <x:c r="F80" s="64"/>
      <x:c r="G80" s="64"/>
      <x:c r="H80" s="64"/>
      <x:c r="I80" s="79"/>
      <x:c r="J80" s="64"/>
      <x:c r="K80" s="65"/>
    </x:row>
    <x:row r="81">
      <x:c r="A81" s="63"/>
      <x:c r="B81" s="64"/>
      <x:c r="C81" s="64"/>
      <x:c r="D81" s="64"/>
      <x:c r="E81" s="64"/>
      <x:c r="F81" s="64"/>
      <x:c r="G81" s="64"/>
      <x:c r="H81" s="64"/>
      <x:c r="I81" s="79"/>
      <x:c r="J81" s="64"/>
      <x:c r="K81" s="65"/>
    </x:row>
    <x:row r="82">
      <x:c r="A82" s="63"/>
      <x:c r="B82" s="64"/>
      <x:c r="C82" s="64"/>
      <x:c r="D82" s="64"/>
      <x:c r="E82" s="64"/>
      <x:c r="F82" s="64"/>
      <x:c r="G82" s="64"/>
      <x:c r="H82" s="64"/>
      <x:c r="I82" s="79"/>
      <x:c r="J82" s="64"/>
      <x:c r="K82" s="65"/>
    </x:row>
    <x:row r="83">
      <x:c r="A83" s="63"/>
      <x:c r="B83" s="64"/>
      <x:c r="C83" s="64"/>
      <x:c r="D83" s="64"/>
      <x:c r="E83" s="64"/>
      <x:c r="F83" s="64"/>
      <x:c r="G83" s="64"/>
      <x:c r="H83" s="64"/>
      <x:c r="I83" s="79"/>
      <x:c r="J83" s="64"/>
      <x:c r="K83" s="65"/>
    </x:row>
    <x:row r="84">
      <x:c r="A84" s="63"/>
      <x:c r="B84" s="64"/>
      <x:c r="C84" s="64"/>
      <x:c r="D84" s="64"/>
      <x:c r="E84" s="64"/>
      <x:c r="F84" s="64"/>
      <x:c r="G84" s="64"/>
      <x:c r="H84" s="64"/>
      <x:c r="I84" s="79"/>
      <x:c r="J84" s="64"/>
      <x:c r="K84" s="65"/>
    </x:row>
    <x:row r="85">
      <x:c r="A85" s="63"/>
      <x:c r="B85" s="64"/>
      <x:c r="C85" s="64"/>
      <x:c r="D85" s="64"/>
      <x:c r="E85" s="64"/>
      <x:c r="F85" s="64"/>
      <x:c r="G85" s="64"/>
      <x:c r="H85" s="64"/>
      <x:c r="I85" s="79"/>
      <x:c r="J85" s="64"/>
      <x:c r="K85" s="65"/>
    </x:row>
    <x:row r="86">
      <x:c r="A86" s="63"/>
      <x:c r="B86" s="64"/>
      <x:c r="C86" s="64"/>
      <x:c r="D86" s="64"/>
      <x:c r="E86" s="64"/>
      <x:c r="F86" s="64"/>
      <x:c r="G86" s="64"/>
      <x:c r="H86" s="64"/>
      <x:c r="I86" s="79"/>
      <x:c r="J86" s="64"/>
      <x:c r="K86" s="65"/>
    </x:row>
    <x:row r="87">
      <x:c r="A87" s="63"/>
      <x:c r="B87" s="64"/>
      <x:c r="C87" s="64"/>
      <x:c r="D87" s="64"/>
      <x:c r="E87" s="64"/>
      <x:c r="F87" s="64"/>
      <x:c r="G87" s="64"/>
      <x:c r="H87" s="64"/>
      <x:c r="I87" s="79"/>
      <x:c r="J87" s="64"/>
      <x:c r="K87" s="65"/>
    </x:row>
    <x:row r="88">
      <x:c r="A88" s="63"/>
      <x:c r="B88" s="64"/>
      <x:c r="C88" s="64"/>
      <x:c r="D88" s="64"/>
      <x:c r="E88" s="64"/>
      <x:c r="F88" s="64"/>
      <x:c r="G88" s="64"/>
      <x:c r="H88" s="64"/>
      <x:c r="I88" s="79"/>
      <x:c r="J88" s="64"/>
      <x:c r="K88" s="65"/>
    </x:row>
    <x:row r="89">
      <x:c r="A89" s="63"/>
      <x:c r="B89" s="64"/>
      <x:c r="C89" s="64"/>
      <x:c r="D89" s="64"/>
      <x:c r="E89" s="64"/>
      <x:c r="F89" s="64"/>
      <x:c r="G89" s="64"/>
      <x:c r="H89" s="64"/>
      <x:c r="I89" s="79"/>
      <x:c r="J89" s="64"/>
      <x:c r="K89" s="65"/>
    </x:row>
    <x:row r="90">
      <x:c r="A90" s="63"/>
      <x:c r="B90" s="64"/>
      <x:c r="C90" s="64"/>
      <x:c r="D90" s="64"/>
      <x:c r="E90" s="64"/>
      <x:c r="F90" s="64"/>
      <x:c r="G90" s="64"/>
      <x:c r="H90" s="64"/>
      <x:c r="I90" s="79"/>
      <x:c r="J90" s="64"/>
      <x:c r="K90" s="65"/>
    </x:row>
    <x:row r="91">
      <x:c r="A91" s="63"/>
      <x:c r="B91" s="64"/>
      <x:c r="C91" s="64"/>
      <x:c r="D91" s="64"/>
      <x:c r="E91" s="64"/>
      <x:c r="F91" s="64"/>
      <x:c r="G91" s="64"/>
      <x:c r="H91" s="64"/>
      <x:c r="I91" s="79"/>
      <x:c r="J91" s="64"/>
      <x:c r="K91" s="65"/>
    </x:row>
    <x:row r="92">
      <x:c r="A92" s="63"/>
      <x:c r="B92" s="64"/>
      <x:c r="C92" s="64"/>
      <x:c r="D92" s="64"/>
      <x:c r="E92" s="64"/>
      <x:c r="F92" s="64"/>
      <x:c r="G92" s="64"/>
      <x:c r="H92" s="64"/>
      <x:c r="I92" s="79"/>
      <x:c r="J92" s="64"/>
      <x:c r="K92" s="65"/>
    </x:row>
    <x:row r="93">
      <x:c r="A93" s="63"/>
      <x:c r="B93" s="64"/>
      <x:c r="C93" s="64"/>
      <x:c r="D93" s="64"/>
      <x:c r="E93" s="64"/>
      <x:c r="F93" s="64"/>
      <x:c r="G93" s="64"/>
      <x:c r="H93" s="64"/>
      <x:c r="I93" s="79"/>
      <x:c r="J93" s="64"/>
      <x:c r="K93" s="65"/>
    </x:row>
    <x:row r="94">
      <x:c r="A94" s="63"/>
      <x:c r="B94" s="64"/>
      <x:c r="C94" s="64"/>
      <x:c r="D94" s="64"/>
      <x:c r="E94" s="64"/>
      <x:c r="F94" s="64"/>
      <x:c r="G94" s="64"/>
      <x:c r="H94" s="64"/>
      <x:c r="I94" s="79"/>
      <x:c r="J94" s="64"/>
      <x:c r="K94" s="65"/>
    </x:row>
    <x:row r="95">
      <x:c r="A95" s="63"/>
      <x:c r="B95" s="64"/>
      <x:c r="C95" s="64"/>
      <x:c r="D95" s="64"/>
      <x:c r="E95" s="64"/>
      <x:c r="F95" s="64"/>
      <x:c r="G95" s="64"/>
      <x:c r="H95" s="64"/>
      <x:c r="I95" s="79"/>
      <x:c r="J95" s="64"/>
      <x:c r="K95" s="65"/>
    </x:row>
    <x:row r="96">
      <x:c r="A96" s="63"/>
      <x:c r="B96" s="64"/>
      <x:c r="C96" s="64"/>
      <x:c r="D96" s="64"/>
      <x:c r="E96" s="64"/>
      <x:c r="F96" s="64"/>
      <x:c r="G96" s="64"/>
      <x:c r="H96" s="64"/>
      <x:c r="I96" s="79"/>
      <x:c r="J96" s="64"/>
      <x:c r="K96" s="65"/>
    </x:row>
    <x:row r="97">
      <x:c r="A97" s="63"/>
      <x:c r="B97" s="64"/>
      <x:c r="C97" s="64"/>
      <x:c r="D97" s="64"/>
      <x:c r="E97" s="64"/>
      <x:c r="F97" s="64"/>
      <x:c r="G97" s="64"/>
      <x:c r="H97" s="64"/>
      <x:c r="I97" s="79"/>
      <x:c r="J97" s="64"/>
      <x:c r="K97" s="65"/>
    </x:row>
    <x:row r="98">
      <x:c r="A98" s="63"/>
      <x:c r="B98" s="64"/>
      <x:c r="C98" s="64"/>
      <x:c r="D98" s="64"/>
      <x:c r="E98" s="64"/>
      <x:c r="F98" s="64"/>
      <x:c r="G98" s="64"/>
      <x:c r="H98" s="64"/>
      <x:c r="I98" s="79"/>
      <x:c r="J98" s="64"/>
      <x:c r="K98" s="65"/>
    </x:row>
    <x:row r="99">
      <x:c r="A99" s="63"/>
      <x:c r="B99" s="64"/>
      <x:c r="C99" s="64"/>
      <x:c r="D99" s="64"/>
      <x:c r="E99" s="64"/>
      <x:c r="F99" s="64"/>
      <x:c r="G99" s="64"/>
      <x:c r="H99" s="64"/>
      <x:c r="I99" s="79"/>
      <x:c r="J99" s="64"/>
      <x:c r="K99" s="65"/>
    </x:row>
    <x:row r="100">
      <x:c r="A100" s="66"/>
      <x:c r="B100" s="67"/>
      <x:c r="C100" s="67"/>
      <x:c r="D100" s="67"/>
      <x:c r="E100" s="67"/>
      <x:c r="F100" s="67"/>
      <x:c r="G100" s="67"/>
      <x:c r="H100" s="67"/>
      <x:c r="I100" s="80"/>
      <x:c r="J100" s="67"/>
      <x:c r="K100" s="68"/>
    </x:row>
  </x:sheetData>
  <x:mergeCells>
    <x:mergeCell ref="A1:K1"/>
  </x:mergeCells>
  <x:dataValidations count="3">
    <x:dataValidation type="list" sqref="E4:E100">
      <x:formula1>"Oui,Non,En cours"</x:formula1>
    </x:dataValidation>
    <x:dataValidation type="list" sqref="F4:F100">
      <x:formula1>Listes!$H$2:$H$6</x:formula1>
    </x:dataValidation>
    <x:dataValidation type="list" sqref="J4:J100">
      <x:formula1>Listes!$B$2:$B$7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ae1dc13cdd3646e7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9" hidden="0" customWidth="1"/>
    <x:col min="2" max="2" width="19" hidden="0" customWidth="1"/>
    <x:col min="3" max="3" width="30" hidden="0" customWidth="1"/>
    <x:col min="4" max="4" width="19" hidden="0" customWidth="1"/>
    <x:col min="5" max="5" width="19" hidden="0" customWidth="1"/>
    <x:col min="6" max="6" width="19" hidden="0" customWidth="1"/>
    <x:col min="7" max="7" width="19" hidden="0" customWidth="1"/>
    <x:col min="8" max="8" width="34" hidden="0" customWidth="1"/>
    <x:col min="9" max="9" width="19" hidden="0" customWidth="1"/>
    <x:col min="10" max="10" width="19" hidden="0" customWidth="1"/>
    <x:col min="11" max="11" width="19" hidden="0" customWidth="1"/>
  </x:cols>
  <x:sheetData>
    <x:row r="1">
      <x:c r="A1" s="33" t="str">
        <x:v>REGISTRE DES VIOLATIONS DE DONNÉES &amp; ACTIONS CORRECTIVES</x:v>
      </x:c>
    </x:row>
    <x:row r="3">
      <x:c r="A3" s="12" t="str">
        <x:v>N°</x:v>
      </x:c>
      <x:c r="B3" s="13" t="str">
        <x:v>Date incident</x:v>
      </x:c>
      <x:c r="C3" s="13" t="str">
        <x:v>Incident</x:v>
      </x:c>
      <x:c r="D3" s="13" t="str">
        <x:v>Traitement concerné</x:v>
      </x:c>
      <x:c r="E3" s="13" t="str">
        <x:v>Gravité</x:v>
      </x:c>
      <x:c r="F3" s="13" t="str">
        <x:v>Notification CNIL</x:v>
      </x:c>
      <x:c r="G3" s="13" t="str">
        <x:v>Personnes informées</x:v>
      </x:c>
      <x:c r="H3" s="13" t="str">
        <x:v>Action corrective</x:v>
      </x:c>
      <x:c r="I3" s="13" t="str">
        <x:v>Responsable</x:v>
      </x:c>
      <x:c r="J3" s="13" t="str">
        <x:v>Échéance</x:v>
      </x:c>
      <x:c r="K3" s="14" t="str">
        <x:v>Statut</x:v>
      </x:c>
    </x:row>
    <x:row r="4">
      <x:c r="A4" s="63" t="n">
        <x:v>1</x:v>
      </x:c>
      <x:c r="B4" s="79" t="n">
        <x:v>46124</x:v>
      </x:c>
      <x:c r="C4" s="64" t="str">
        <x:v>Erreur d'envoi email</x:v>
      </x:c>
      <x:c r="D4" s="64" t="str">
        <x:v>Prospection commerciale</x:v>
      </x:c>
      <x:c r="E4" s="64" t="str">
        <x:v>Modéré</x:v>
      </x:c>
      <x:c r="F4" s="64" t="str">
        <x:v>À évaluer</x:v>
      </x:c>
      <x:c r="G4" s="64" t="str">
        <x:v>Non</x:v>
      </x:c>
      <x:c r="H4" s="64" t="str">
        <x:v>Revue des listes de diffusion</x:v>
      </x:c>
      <x:c r="I4" s="64" t="str">
        <x:v>Marketing</x:v>
      </x:c>
      <x:c r="J4" s="79" t="n">
        <x:v>46143</x:v>
      </x:c>
      <x:c r="K4" s="65" t="str">
        <x:v>Clôturé</x:v>
      </x:c>
    </x:row>
    <x:row r="5">
      <x:c r="A5" s="63" t="n">
        <x:v>2</x:v>
      </x:c>
      <x:c r="B5" s="79" t="n">
        <x:v>46147</x:v>
      </x:c>
      <x:c r="C5" s="64" t="str">
        <x:v>Compte actif après départ</x:v>
      </x:c>
      <x:c r="D5" s="64" t="str">
        <x:v>Gestion des accès</x:v>
      </x:c>
      <x:c r="E5" s="64" t="str">
        <x:v>Élevé</x:v>
      </x:c>
      <x:c r="F5" s="64" t="str">
        <x:v>À évaluer</x:v>
      </x:c>
      <x:c r="G5" s="64" t="str">
        <x:v>Non</x:v>
      </x:c>
      <x:c r="H5" s="64" t="str">
        <x:v>Revue trimestrielle des habilitations</x:v>
      </x:c>
      <x:c r="I5" s="64" t="str">
        <x:v>IT</x:v>
      </x:c>
      <x:c r="J5" s="79" t="n">
        <x:v>46234</x:v>
      </x:c>
      <x:c r="K5" s="65" t="str">
        <x:v>En cours</x:v>
      </x:c>
    </x:row>
    <x:row r="6">
      <x:c r="A6" s="63" t="n">
        <x:v>3</x:v>
      </x:c>
      <x:c r="B6" s="79" t="n">
        <x:v>46191</x:v>
      </x:c>
      <x:c r="C6" s="64" t="str">
        <x:v>Document partagé au mauvais destinataire</x:v>
      </x:c>
      <x:c r="D6" s="64" t="str">
        <x:v>Gestion RH</x:v>
      </x:c>
      <x:c r="E6" s="64" t="str">
        <x:v>Élevé</x:v>
      </x:c>
      <x:c r="F6" s="64" t="str">
        <x:v>À évaluer</x:v>
      </x:c>
      <x:c r="G6" s="64" t="str">
        <x:v>À évaluer</x:v>
      </x:c>
      <x:c r="H6" s="64" t="str">
        <x:v>Contrôle renforcé des pièces jointes</x:v>
      </x:c>
      <x:c r="I6" s="64" t="str">
        <x:v>RH</x:v>
      </x:c>
      <x:c r="J6" s="79" t="n">
        <x:v>46218</x:v>
      </x:c>
      <x:c r="K6" s="65" t="str">
        <x:v>En cours</x:v>
      </x:c>
    </x:row>
    <x:row r="7">
      <x:c r="A7" s="63"/>
      <x:c r="B7" s="79"/>
      <x:c r="C7" s="64"/>
      <x:c r="D7" s="64"/>
      <x:c r="E7" s="64"/>
      <x:c r="F7" s="64"/>
      <x:c r="G7" s="64"/>
      <x:c r="H7" s="64"/>
      <x:c r="I7" s="64"/>
      <x:c r="J7" s="79"/>
      <x:c r="K7" s="65"/>
    </x:row>
    <x:row r="8">
      <x:c r="A8" s="63"/>
      <x:c r="B8" s="79"/>
      <x:c r="C8" s="64"/>
      <x:c r="D8" s="64"/>
      <x:c r="E8" s="64"/>
      <x:c r="F8" s="64"/>
      <x:c r="G8" s="64"/>
      <x:c r="H8" s="64"/>
      <x:c r="I8" s="64"/>
      <x:c r="J8" s="79"/>
      <x:c r="K8" s="65"/>
    </x:row>
    <x:row r="9">
      <x:c r="A9" s="63"/>
      <x:c r="B9" s="79"/>
      <x:c r="C9" s="64"/>
      <x:c r="D9" s="64"/>
      <x:c r="E9" s="64"/>
      <x:c r="F9" s="64"/>
      <x:c r="G9" s="64"/>
      <x:c r="H9" s="64"/>
      <x:c r="I9" s="64"/>
      <x:c r="J9" s="79"/>
      <x:c r="K9" s="65"/>
    </x:row>
    <x:row r="10">
      <x:c r="A10" s="63"/>
      <x:c r="B10" s="79"/>
      <x:c r="C10" s="64"/>
      <x:c r="D10" s="64"/>
      <x:c r="E10" s="64"/>
      <x:c r="F10" s="64"/>
      <x:c r="G10" s="64"/>
      <x:c r="H10" s="64"/>
      <x:c r="I10" s="64"/>
      <x:c r="J10" s="79"/>
      <x:c r="K10" s="65"/>
    </x:row>
    <x:row r="11">
      <x:c r="A11" s="63"/>
      <x:c r="B11" s="79"/>
      <x:c r="C11" s="64"/>
      <x:c r="D11" s="64"/>
      <x:c r="E11" s="64"/>
      <x:c r="F11" s="64"/>
      <x:c r="G11" s="64"/>
      <x:c r="H11" s="64"/>
      <x:c r="I11" s="64"/>
      <x:c r="J11" s="79"/>
      <x:c r="K11" s="65"/>
    </x:row>
    <x:row r="12">
      <x:c r="A12" s="63"/>
      <x:c r="B12" s="79"/>
      <x:c r="C12" s="64"/>
      <x:c r="D12" s="64"/>
      <x:c r="E12" s="64"/>
      <x:c r="F12" s="64"/>
      <x:c r="G12" s="64"/>
      <x:c r="H12" s="64"/>
      <x:c r="I12" s="64"/>
      <x:c r="J12" s="79"/>
      <x:c r="K12" s="65"/>
    </x:row>
    <x:row r="13">
      <x:c r="A13" s="63"/>
      <x:c r="B13" s="79"/>
      <x:c r="C13" s="64"/>
      <x:c r="D13" s="64"/>
      <x:c r="E13" s="64"/>
      <x:c r="F13" s="64"/>
      <x:c r="G13" s="64"/>
      <x:c r="H13" s="64"/>
      <x:c r="I13" s="64"/>
      <x:c r="J13" s="79"/>
      <x:c r="K13" s="65"/>
    </x:row>
    <x:row r="14">
      <x:c r="A14" s="63"/>
      <x:c r="B14" s="79"/>
      <x:c r="C14" s="64"/>
      <x:c r="D14" s="64"/>
      <x:c r="E14" s="64"/>
      <x:c r="F14" s="64"/>
      <x:c r="G14" s="64"/>
      <x:c r="H14" s="64"/>
      <x:c r="I14" s="64"/>
      <x:c r="J14" s="79"/>
      <x:c r="K14" s="65"/>
    </x:row>
    <x:row r="15">
      <x:c r="A15" s="63"/>
      <x:c r="B15" s="79"/>
      <x:c r="C15" s="64"/>
      <x:c r="D15" s="64"/>
      <x:c r="E15" s="64"/>
      <x:c r="F15" s="64"/>
      <x:c r="G15" s="64"/>
      <x:c r="H15" s="64"/>
      <x:c r="I15" s="64"/>
      <x:c r="J15" s="79"/>
      <x:c r="K15" s="65"/>
    </x:row>
    <x:row r="16">
      <x:c r="A16" s="63"/>
      <x:c r="B16" s="79"/>
      <x:c r="C16" s="64"/>
      <x:c r="D16" s="64"/>
      <x:c r="E16" s="64"/>
      <x:c r="F16" s="64"/>
      <x:c r="G16" s="64"/>
      <x:c r="H16" s="64"/>
      <x:c r="I16" s="64"/>
      <x:c r="J16" s="79"/>
      <x:c r="K16" s="65"/>
    </x:row>
    <x:row r="17">
      <x:c r="A17" s="63"/>
      <x:c r="B17" s="79"/>
      <x:c r="C17" s="64"/>
      <x:c r="D17" s="64"/>
      <x:c r="E17" s="64"/>
      <x:c r="F17" s="64"/>
      <x:c r="G17" s="64"/>
      <x:c r="H17" s="64"/>
      <x:c r="I17" s="64"/>
      <x:c r="J17" s="79"/>
      <x:c r="K17" s="65"/>
    </x:row>
    <x:row r="18">
      <x:c r="A18" s="63"/>
      <x:c r="B18" s="79"/>
      <x:c r="C18" s="64"/>
      <x:c r="D18" s="64"/>
      <x:c r="E18" s="64"/>
      <x:c r="F18" s="64"/>
      <x:c r="G18" s="64"/>
      <x:c r="H18" s="64"/>
      <x:c r="I18" s="64"/>
      <x:c r="J18" s="79"/>
      <x:c r="K18" s="65"/>
    </x:row>
    <x:row r="19">
      <x:c r="A19" s="63"/>
      <x:c r="B19" s="79"/>
      <x:c r="C19" s="64"/>
      <x:c r="D19" s="64"/>
      <x:c r="E19" s="64"/>
      <x:c r="F19" s="64"/>
      <x:c r="G19" s="64"/>
      <x:c r="H19" s="64"/>
      <x:c r="I19" s="64"/>
      <x:c r="J19" s="79"/>
      <x:c r="K19" s="65"/>
    </x:row>
    <x:row r="20">
      <x:c r="A20" s="63"/>
      <x:c r="B20" s="79"/>
      <x:c r="C20" s="64"/>
      <x:c r="D20" s="64"/>
      <x:c r="E20" s="64"/>
      <x:c r="F20" s="64"/>
      <x:c r="G20" s="64"/>
      <x:c r="H20" s="64"/>
      <x:c r="I20" s="64"/>
      <x:c r="J20" s="79"/>
      <x:c r="K20" s="65"/>
    </x:row>
    <x:row r="21">
      <x:c r="A21" s="63"/>
      <x:c r="B21" s="79"/>
      <x:c r="C21" s="64"/>
      <x:c r="D21" s="64"/>
      <x:c r="E21" s="64"/>
      <x:c r="F21" s="64"/>
      <x:c r="G21" s="64"/>
      <x:c r="H21" s="64"/>
      <x:c r="I21" s="64"/>
      <x:c r="J21" s="79"/>
      <x:c r="K21" s="65"/>
    </x:row>
    <x:row r="22">
      <x:c r="A22" s="63"/>
      <x:c r="B22" s="79"/>
      <x:c r="C22" s="64"/>
      <x:c r="D22" s="64"/>
      <x:c r="E22" s="64"/>
      <x:c r="F22" s="64"/>
      <x:c r="G22" s="64"/>
      <x:c r="H22" s="64"/>
      <x:c r="I22" s="64"/>
      <x:c r="J22" s="79"/>
      <x:c r="K22" s="65"/>
    </x:row>
    <x:row r="23">
      <x:c r="A23" s="63"/>
      <x:c r="B23" s="79"/>
      <x:c r="C23" s="64"/>
      <x:c r="D23" s="64"/>
      <x:c r="E23" s="64"/>
      <x:c r="F23" s="64"/>
      <x:c r="G23" s="64"/>
      <x:c r="H23" s="64"/>
      <x:c r="I23" s="64"/>
      <x:c r="J23" s="79"/>
      <x:c r="K23" s="65"/>
    </x:row>
    <x:row r="24">
      <x:c r="A24" s="63"/>
      <x:c r="B24" s="79"/>
      <x:c r="C24" s="64"/>
      <x:c r="D24" s="64"/>
      <x:c r="E24" s="64"/>
      <x:c r="F24" s="64"/>
      <x:c r="G24" s="64"/>
      <x:c r="H24" s="64"/>
      <x:c r="I24" s="64"/>
      <x:c r="J24" s="79"/>
      <x:c r="K24" s="65"/>
    </x:row>
    <x:row r="25">
      <x:c r="A25" s="63"/>
      <x:c r="B25" s="79"/>
      <x:c r="C25" s="64"/>
      <x:c r="D25" s="64"/>
      <x:c r="E25" s="64"/>
      <x:c r="F25" s="64"/>
      <x:c r="G25" s="64"/>
      <x:c r="H25" s="64"/>
      <x:c r="I25" s="64"/>
      <x:c r="J25" s="79"/>
      <x:c r="K25" s="65"/>
    </x:row>
    <x:row r="26">
      <x:c r="A26" s="63"/>
      <x:c r="B26" s="79"/>
      <x:c r="C26" s="64"/>
      <x:c r="D26" s="64"/>
      <x:c r="E26" s="64"/>
      <x:c r="F26" s="64"/>
      <x:c r="G26" s="64"/>
      <x:c r="H26" s="64"/>
      <x:c r="I26" s="64"/>
      <x:c r="J26" s="79"/>
      <x:c r="K26" s="65"/>
    </x:row>
    <x:row r="27">
      <x:c r="A27" s="63"/>
      <x:c r="B27" s="79"/>
      <x:c r="C27" s="64"/>
      <x:c r="D27" s="64"/>
      <x:c r="E27" s="64"/>
      <x:c r="F27" s="64"/>
      <x:c r="G27" s="64"/>
      <x:c r="H27" s="64"/>
      <x:c r="I27" s="64"/>
      <x:c r="J27" s="79"/>
      <x:c r="K27" s="65"/>
    </x:row>
    <x:row r="28">
      <x:c r="A28" s="63"/>
      <x:c r="B28" s="79"/>
      <x:c r="C28" s="64"/>
      <x:c r="D28" s="64"/>
      <x:c r="E28" s="64"/>
      <x:c r="F28" s="64"/>
      <x:c r="G28" s="64"/>
      <x:c r="H28" s="64"/>
      <x:c r="I28" s="64"/>
      <x:c r="J28" s="79"/>
      <x:c r="K28" s="65"/>
    </x:row>
    <x:row r="29">
      <x:c r="A29" s="63"/>
      <x:c r="B29" s="79"/>
      <x:c r="C29" s="64"/>
      <x:c r="D29" s="64"/>
      <x:c r="E29" s="64"/>
      <x:c r="F29" s="64"/>
      <x:c r="G29" s="64"/>
      <x:c r="H29" s="64"/>
      <x:c r="I29" s="64"/>
      <x:c r="J29" s="79"/>
      <x:c r="K29" s="65"/>
    </x:row>
    <x:row r="30">
      <x:c r="A30" s="63"/>
      <x:c r="B30" s="79"/>
      <x:c r="C30" s="64"/>
      <x:c r="D30" s="64"/>
      <x:c r="E30" s="64"/>
      <x:c r="F30" s="64"/>
      <x:c r="G30" s="64"/>
      <x:c r="H30" s="64"/>
      <x:c r="I30" s="64"/>
      <x:c r="J30" s="79"/>
      <x:c r="K30" s="65"/>
    </x:row>
    <x:row r="31">
      <x:c r="A31" s="63"/>
      <x:c r="B31" s="79"/>
      <x:c r="C31" s="64"/>
      <x:c r="D31" s="64"/>
      <x:c r="E31" s="64"/>
      <x:c r="F31" s="64"/>
      <x:c r="G31" s="64"/>
      <x:c r="H31" s="64"/>
      <x:c r="I31" s="64"/>
      <x:c r="J31" s="79"/>
      <x:c r="K31" s="65"/>
    </x:row>
    <x:row r="32">
      <x:c r="A32" s="63"/>
      <x:c r="B32" s="79"/>
      <x:c r="C32" s="64"/>
      <x:c r="D32" s="64"/>
      <x:c r="E32" s="64"/>
      <x:c r="F32" s="64"/>
      <x:c r="G32" s="64"/>
      <x:c r="H32" s="64"/>
      <x:c r="I32" s="64"/>
      <x:c r="J32" s="79"/>
      <x:c r="K32" s="65"/>
    </x:row>
    <x:row r="33">
      <x:c r="A33" s="63"/>
      <x:c r="B33" s="79"/>
      <x:c r="C33" s="64"/>
      <x:c r="D33" s="64"/>
      <x:c r="E33" s="64"/>
      <x:c r="F33" s="64"/>
      <x:c r="G33" s="64"/>
      <x:c r="H33" s="64"/>
      <x:c r="I33" s="64"/>
      <x:c r="J33" s="79"/>
      <x:c r="K33" s="65"/>
    </x:row>
    <x:row r="34">
      <x:c r="A34" s="63"/>
      <x:c r="B34" s="79"/>
      <x:c r="C34" s="64"/>
      <x:c r="D34" s="64"/>
      <x:c r="E34" s="64"/>
      <x:c r="F34" s="64"/>
      <x:c r="G34" s="64"/>
      <x:c r="H34" s="64"/>
      <x:c r="I34" s="64"/>
      <x:c r="J34" s="79"/>
      <x:c r="K34" s="65"/>
    </x:row>
    <x:row r="35">
      <x:c r="A35" s="63"/>
      <x:c r="B35" s="79"/>
      <x:c r="C35" s="64"/>
      <x:c r="D35" s="64"/>
      <x:c r="E35" s="64"/>
      <x:c r="F35" s="64"/>
      <x:c r="G35" s="64"/>
      <x:c r="H35" s="64"/>
      <x:c r="I35" s="64"/>
      <x:c r="J35" s="79"/>
      <x:c r="K35" s="65"/>
    </x:row>
    <x:row r="36">
      <x:c r="A36" s="63"/>
      <x:c r="B36" s="79"/>
      <x:c r="C36" s="64"/>
      <x:c r="D36" s="64"/>
      <x:c r="E36" s="64"/>
      <x:c r="F36" s="64"/>
      <x:c r="G36" s="64"/>
      <x:c r="H36" s="64"/>
      <x:c r="I36" s="64"/>
      <x:c r="J36" s="79"/>
      <x:c r="K36" s="65"/>
    </x:row>
    <x:row r="37">
      <x:c r="A37" s="63"/>
      <x:c r="B37" s="79"/>
      <x:c r="C37" s="64"/>
      <x:c r="D37" s="64"/>
      <x:c r="E37" s="64"/>
      <x:c r="F37" s="64"/>
      <x:c r="G37" s="64"/>
      <x:c r="H37" s="64"/>
      <x:c r="I37" s="64"/>
      <x:c r="J37" s="79"/>
      <x:c r="K37" s="65"/>
    </x:row>
    <x:row r="38">
      <x:c r="A38" s="63"/>
      <x:c r="B38" s="79"/>
      <x:c r="C38" s="64"/>
      <x:c r="D38" s="64"/>
      <x:c r="E38" s="64"/>
      <x:c r="F38" s="64"/>
      <x:c r="G38" s="64"/>
      <x:c r="H38" s="64"/>
      <x:c r="I38" s="64"/>
      <x:c r="J38" s="79"/>
      <x:c r="K38" s="65"/>
    </x:row>
    <x:row r="39">
      <x:c r="A39" s="63"/>
      <x:c r="B39" s="79"/>
      <x:c r="C39" s="64"/>
      <x:c r="D39" s="64"/>
      <x:c r="E39" s="64"/>
      <x:c r="F39" s="64"/>
      <x:c r="G39" s="64"/>
      <x:c r="H39" s="64"/>
      <x:c r="I39" s="64"/>
      <x:c r="J39" s="79"/>
      <x:c r="K39" s="65"/>
    </x:row>
    <x:row r="40">
      <x:c r="A40" s="63"/>
      <x:c r="B40" s="79"/>
      <x:c r="C40" s="64"/>
      <x:c r="D40" s="64"/>
      <x:c r="E40" s="64"/>
      <x:c r="F40" s="64"/>
      <x:c r="G40" s="64"/>
      <x:c r="H40" s="64"/>
      <x:c r="I40" s="64"/>
      <x:c r="J40" s="79"/>
      <x:c r="K40" s="65"/>
    </x:row>
    <x:row r="41">
      <x:c r="A41" s="63"/>
      <x:c r="B41" s="79"/>
      <x:c r="C41" s="64"/>
      <x:c r="D41" s="64"/>
      <x:c r="E41" s="64"/>
      <x:c r="F41" s="64"/>
      <x:c r="G41" s="64"/>
      <x:c r="H41" s="64"/>
      <x:c r="I41" s="64"/>
      <x:c r="J41" s="79"/>
      <x:c r="K41" s="65"/>
    </x:row>
    <x:row r="42">
      <x:c r="A42" s="63"/>
      <x:c r="B42" s="79"/>
      <x:c r="C42" s="64"/>
      <x:c r="D42" s="64"/>
      <x:c r="E42" s="64"/>
      <x:c r="F42" s="64"/>
      <x:c r="G42" s="64"/>
      <x:c r="H42" s="64"/>
      <x:c r="I42" s="64"/>
      <x:c r="J42" s="79"/>
      <x:c r="K42" s="65"/>
    </x:row>
    <x:row r="43">
      <x:c r="A43" s="63"/>
      <x:c r="B43" s="79"/>
      <x:c r="C43" s="64"/>
      <x:c r="D43" s="64"/>
      <x:c r="E43" s="64"/>
      <x:c r="F43" s="64"/>
      <x:c r="G43" s="64"/>
      <x:c r="H43" s="64"/>
      <x:c r="I43" s="64"/>
      <x:c r="J43" s="79"/>
      <x:c r="K43" s="65"/>
    </x:row>
    <x:row r="44">
      <x:c r="A44" s="63"/>
      <x:c r="B44" s="79"/>
      <x:c r="C44" s="64"/>
      <x:c r="D44" s="64"/>
      <x:c r="E44" s="64"/>
      <x:c r="F44" s="64"/>
      <x:c r="G44" s="64"/>
      <x:c r="H44" s="64"/>
      <x:c r="I44" s="64"/>
      <x:c r="J44" s="79"/>
      <x:c r="K44" s="65"/>
    </x:row>
    <x:row r="45">
      <x:c r="A45" s="63"/>
      <x:c r="B45" s="79"/>
      <x:c r="C45" s="64"/>
      <x:c r="D45" s="64"/>
      <x:c r="E45" s="64"/>
      <x:c r="F45" s="64"/>
      <x:c r="G45" s="64"/>
      <x:c r="H45" s="64"/>
      <x:c r="I45" s="64"/>
      <x:c r="J45" s="79"/>
      <x:c r="K45" s="65"/>
    </x:row>
    <x:row r="46">
      <x:c r="A46" s="63"/>
      <x:c r="B46" s="79"/>
      <x:c r="C46" s="64"/>
      <x:c r="D46" s="64"/>
      <x:c r="E46" s="64"/>
      <x:c r="F46" s="64"/>
      <x:c r="G46" s="64"/>
      <x:c r="H46" s="64"/>
      <x:c r="I46" s="64"/>
      <x:c r="J46" s="79"/>
      <x:c r="K46" s="65"/>
    </x:row>
    <x:row r="47">
      <x:c r="A47" s="63"/>
      <x:c r="B47" s="79"/>
      <x:c r="C47" s="64"/>
      <x:c r="D47" s="64"/>
      <x:c r="E47" s="64"/>
      <x:c r="F47" s="64"/>
      <x:c r="G47" s="64"/>
      <x:c r="H47" s="64"/>
      <x:c r="I47" s="64"/>
      <x:c r="J47" s="79"/>
      <x:c r="K47" s="65"/>
    </x:row>
    <x:row r="48">
      <x:c r="A48" s="63"/>
      <x:c r="B48" s="79"/>
      <x:c r="C48" s="64"/>
      <x:c r="D48" s="64"/>
      <x:c r="E48" s="64"/>
      <x:c r="F48" s="64"/>
      <x:c r="G48" s="64"/>
      <x:c r="H48" s="64"/>
      <x:c r="I48" s="64"/>
      <x:c r="J48" s="79"/>
      <x:c r="K48" s="65"/>
    </x:row>
    <x:row r="49">
      <x:c r="A49" s="63"/>
      <x:c r="B49" s="79"/>
      <x:c r="C49" s="64"/>
      <x:c r="D49" s="64"/>
      <x:c r="E49" s="64"/>
      <x:c r="F49" s="64"/>
      <x:c r="G49" s="64"/>
      <x:c r="H49" s="64"/>
      <x:c r="I49" s="64"/>
      <x:c r="J49" s="79"/>
      <x:c r="K49" s="65"/>
    </x:row>
    <x:row r="50">
      <x:c r="A50" s="63"/>
      <x:c r="B50" s="79"/>
      <x:c r="C50" s="64"/>
      <x:c r="D50" s="64"/>
      <x:c r="E50" s="64"/>
      <x:c r="F50" s="64"/>
      <x:c r="G50" s="64"/>
      <x:c r="H50" s="64"/>
      <x:c r="I50" s="64"/>
      <x:c r="J50" s="79"/>
      <x:c r="K50" s="65"/>
    </x:row>
    <x:row r="51">
      <x:c r="A51" s="63"/>
      <x:c r="B51" s="79"/>
      <x:c r="C51" s="64"/>
      <x:c r="D51" s="64"/>
      <x:c r="E51" s="64"/>
      <x:c r="F51" s="64"/>
      <x:c r="G51" s="64"/>
      <x:c r="H51" s="64"/>
      <x:c r="I51" s="64"/>
      <x:c r="J51" s="79"/>
      <x:c r="K51" s="65"/>
    </x:row>
    <x:row r="52">
      <x:c r="A52" s="63"/>
      <x:c r="B52" s="79"/>
      <x:c r="C52" s="64"/>
      <x:c r="D52" s="64"/>
      <x:c r="E52" s="64"/>
      <x:c r="F52" s="64"/>
      <x:c r="G52" s="64"/>
      <x:c r="H52" s="64"/>
      <x:c r="I52" s="64"/>
      <x:c r="J52" s="79"/>
      <x:c r="K52" s="65"/>
    </x:row>
    <x:row r="53">
      <x:c r="A53" s="63"/>
      <x:c r="B53" s="79"/>
      <x:c r="C53" s="64"/>
      <x:c r="D53" s="64"/>
      <x:c r="E53" s="64"/>
      <x:c r="F53" s="64"/>
      <x:c r="G53" s="64"/>
      <x:c r="H53" s="64"/>
      <x:c r="I53" s="64"/>
      <x:c r="J53" s="79"/>
      <x:c r="K53" s="65"/>
    </x:row>
    <x:row r="54">
      <x:c r="A54" s="63"/>
      <x:c r="B54" s="79"/>
      <x:c r="C54" s="64"/>
      <x:c r="D54" s="64"/>
      <x:c r="E54" s="64"/>
      <x:c r="F54" s="64"/>
      <x:c r="G54" s="64"/>
      <x:c r="H54" s="64"/>
      <x:c r="I54" s="64"/>
      <x:c r="J54" s="79"/>
      <x:c r="K54" s="65"/>
    </x:row>
    <x:row r="55">
      <x:c r="A55" s="63"/>
      <x:c r="B55" s="79"/>
      <x:c r="C55" s="64"/>
      <x:c r="D55" s="64"/>
      <x:c r="E55" s="64"/>
      <x:c r="F55" s="64"/>
      <x:c r="G55" s="64"/>
      <x:c r="H55" s="64"/>
      <x:c r="I55" s="64"/>
      <x:c r="J55" s="79"/>
      <x:c r="K55" s="65"/>
    </x:row>
    <x:row r="56">
      <x:c r="A56" s="63"/>
      <x:c r="B56" s="79"/>
      <x:c r="C56" s="64"/>
      <x:c r="D56" s="64"/>
      <x:c r="E56" s="64"/>
      <x:c r="F56" s="64"/>
      <x:c r="G56" s="64"/>
      <x:c r="H56" s="64"/>
      <x:c r="I56" s="64"/>
      <x:c r="J56" s="79"/>
      <x:c r="K56" s="65"/>
    </x:row>
    <x:row r="57">
      <x:c r="A57" s="63"/>
      <x:c r="B57" s="79"/>
      <x:c r="C57" s="64"/>
      <x:c r="D57" s="64"/>
      <x:c r="E57" s="64"/>
      <x:c r="F57" s="64"/>
      <x:c r="G57" s="64"/>
      <x:c r="H57" s="64"/>
      <x:c r="I57" s="64"/>
      <x:c r="J57" s="79"/>
      <x:c r="K57" s="65"/>
    </x:row>
    <x:row r="58">
      <x:c r="A58" s="63"/>
      <x:c r="B58" s="79"/>
      <x:c r="C58" s="64"/>
      <x:c r="D58" s="64"/>
      <x:c r="E58" s="64"/>
      <x:c r="F58" s="64"/>
      <x:c r="G58" s="64"/>
      <x:c r="H58" s="64"/>
      <x:c r="I58" s="64"/>
      <x:c r="J58" s="79"/>
      <x:c r="K58" s="65"/>
    </x:row>
    <x:row r="59">
      <x:c r="A59" s="63"/>
      <x:c r="B59" s="79"/>
      <x:c r="C59" s="64"/>
      <x:c r="D59" s="64"/>
      <x:c r="E59" s="64"/>
      <x:c r="F59" s="64"/>
      <x:c r="G59" s="64"/>
      <x:c r="H59" s="64"/>
      <x:c r="I59" s="64"/>
      <x:c r="J59" s="79"/>
      <x:c r="K59" s="65"/>
    </x:row>
    <x:row r="60">
      <x:c r="A60" s="63"/>
      <x:c r="B60" s="79"/>
      <x:c r="C60" s="64"/>
      <x:c r="D60" s="64"/>
      <x:c r="E60" s="64"/>
      <x:c r="F60" s="64"/>
      <x:c r="G60" s="64"/>
      <x:c r="H60" s="64"/>
      <x:c r="I60" s="64"/>
      <x:c r="J60" s="79"/>
      <x:c r="K60" s="65"/>
    </x:row>
    <x:row r="61">
      <x:c r="A61" s="63"/>
      <x:c r="B61" s="79"/>
      <x:c r="C61" s="64"/>
      <x:c r="D61" s="64"/>
      <x:c r="E61" s="64"/>
      <x:c r="F61" s="64"/>
      <x:c r="G61" s="64"/>
      <x:c r="H61" s="64"/>
      <x:c r="I61" s="64"/>
      <x:c r="J61" s="79"/>
      <x:c r="K61" s="65"/>
    </x:row>
    <x:row r="62">
      <x:c r="A62" s="63"/>
      <x:c r="B62" s="79"/>
      <x:c r="C62" s="64"/>
      <x:c r="D62" s="64"/>
      <x:c r="E62" s="64"/>
      <x:c r="F62" s="64"/>
      <x:c r="G62" s="64"/>
      <x:c r="H62" s="64"/>
      <x:c r="I62" s="64"/>
      <x:c r="J62" s="79"/>
      <x:c r="K62" s="65"/>
    </x:row>
    <x:row r="63">
      <x:c r="A63" s="63"/>
      <x:c r="B63" s="79"/>
      <x:c r="C63" s="64"/>
      <x:c r="D63" s="64"/>
      <x:c r="E63" s="64"/>
      <x:c r="F63" s="64"/>
      <x:c r="G63" s="64"/>
      <x:c r="H63" s="64"/>
      <x:c r="I63" s="64"/>
      <x:c r="J63" s="79"/>
      <x:c r="K63" s="65"/>
    </x:row>
    <x:row r="64">
      <x:c r="A64" s="63"/>
      <x:c r="B64" s="79"/>
      <x:c r="C64" s="64"/>
      <x:c r="D64" s="64"/>
      <x:c r="E64" s="64"/>
      <x:c r="F64" s="64"/>
      <x:c r="G64" s="64"/>
      <x:c r="H64" s="64"/>
      <x:c r="I64" s="64"/>
      <x:c r="J64" s="79"/>
      <x:c r="K64" s="65"/>
    </x:row>
    <x:row r="65">
      <x:c r="A65" s="63"/>
      <x:c r="B65" s="79"/>
      <x:c r="C65" s="64"/>
      <x:c r="D65" s="64"/>
      <x:c r="E65" s="64"/>
      <x:c r="F65" s="64"/>
      <x:c r="G65" s="64"/>
      <x:c r="H65" s="64"/>
      <x:c r="I65" s="64"/>
      <x:c r="J65" s="79"/>
      <x:c r="K65" s="65"/>
    </x:row>
    <x:row r="66">
      <x:c r="A66" s="63"/>
      <x:c r="B66" s="79"/>
      <x:c r="C66" s="64"/>
      <x:c r="D66" s="64"/>
      <x:c r="E66" s="64"/>
      <x:c r="F66" s="64"/>
      <x:c r="G66" s="64"/>
      <x:c r="H66" s="64"/>
      <x:c r="I66" s="64"/>
      <x:c r="J66" s="79"/>
      <x:c r="K66" s="65"/>
    </x:row>
    <x:row r="67">
      <x:c r="A67" s="63"/>
      <x:c r="B67" s="79"/>
      <x:c r="C67" s="64"/>
      <x:c r="D67" s="64"/>
      <x:c r="E67" s="64"/>
      <x:c r="F67" s="64"/>
      <x:c r="G67" s="64"/>
      <x:c r="H67" s="64"/>
      <x:c r="I67" s="64"/>
      <x:c r="J67" s="79"/>
      <x:c r="K67" s="65"/>
    </x:row>
    <x:row r="68">
      <x:c r="A68" s="63"/>
      <x:c r="B68" s="79"/>
      <x:c r="C68" s="64"/>
      <x:c r="D68" s="64"/>
      <x:c r="E68" s="64"/>
      <x:c r="F68" s="64"/>
      <x:c r="G68" s="64"/>
      <x:c r="H68" s="64"/>
      <x:c r="I68" s="64"/>
      <x:c r="J68" s="79"/>
      <x:c r="K68" s="65"/>
    </x:row>
    <x:row r="69">
      <x:c r="A69" s="63"/>
      <x:c r="B69" s="79"/>
      <x:c r="C69" s="64"/>
      <x:c r="D69" s="64"/>
      <x:c r="E69" s="64"/>
      <x:c r="F69" s="64"/>
      <x:c r="G69" s="64"/>
      <x:c r="H69" s="64"/>
      <x:c r="I69" s="64"/>
      <x:c r="J69" s="79"/>
      <x:c r="K69" s="65"/>
    </x:row>
    <x:row r="70">
      <x:c r="A70" s="63"/>
      <x:c r="B70" s="79"/>
      <x:c r="C70" s="64"/>
      <x:c r="D70" s="64"/>
      <x:c r="E70" s="64"/>
      <x:c r="F70" s="64"/>
      <x:c r="G70" s="64"/>
      <x:c r="H70" s="64"/>
      <x:c r="I70" s="64"/>
      <x:c r="J70" s="79"/>
      <x:c r="K70" s="65"/>
    </x:row>
    <x:row r="71">
      <x:c r="A71" s="63"/>
      <x:c r="B71" s="79"/>
      <x:c r="C71" s="64"/>
      <x:c r="D71" s="64"/>
      <x:c r="E71" s="64"/>
      <x:c r="F71" s="64"/>
      <x:c r="G71" s="64"/>
      <x:c r="H71" s="64"/>
      <x:c r="I71" s="64"/>
      <x:c r="J71" s="79"/>
      <x:c r="K71" s="65"/>
    </x:row>
    <x:row r="72">
      <x:c r="A72" s="63"/>
      <x:c r="B72" s="79"/>
      <x:c r="C72" s="64"/>
      <x:c r="D72" s="64"/>
      <x:c r="E72" s="64"/>
      <x:c r="F72" s="64"/>
      <x:c r="G72" s="64"/>
      <x:c r="H72" s="64"/>
      <x:c r="I72" s="64"/>
      <x:c r="J72" s="79"/>
      <x:c r="K72" s="65"/>
    </x:row>
    <x:row r="73">
      <x:c r="A73" s="63"/>
      <x:c r="B73" s="79"/>
      <x:c r="C73" s="64"/>
      <x:c r="D73" s="64"/>
      <x:c r="E73" s="64"/>
      <x:c r="F73" s="64"/>
      <x:c r="G73" s="64"/>
      <x:c r="H73" s="64"/>
      <x:c r="I73" s="64"/>
      <x:c r="J73" s="79"/>
      <x:c r="K73" s="65"/>
    </x:row>
    <x:row r="74">
      <x:c r="A74" s="63"/>
      <x:c r="B74" s="79"/>
      <x:c r="C74" s="64"/>
      <x:c r="D74" s="64"/>
      <x:c r="E74" s="64"/>
      <x:c r="F74" s="64"/>
      <x:c r="G74" s="64"/>
      <x:c r="H74" s="64"/>
      <x:c r="I74" s="64"/>
      <x:c r="J74" s="79"/>
      <x:c r="K74" s="65"/>
    </x:row>
    <x:row r="75">
      <x:c r="A75" s="63"/>
      <x:c r="B75" s="79"/>
      <x:c r="C75" s="64"/>
      <x:c r="D75" s="64"/>
      <x:c r="E75" s="64"/>
      <x:c r="F75" s="64"/>
      <x:c r="G75" s="64"/>
      <x:c r="H75" s="64"/>
      <x:c r="I75" s="64"/>
      <x:c r="J75" s="79"/>
      <x:c r="K75" s="65"/>
    </x:row>
    <x:row r="76">
      <x:c r="A76" s="63"/>
      <x:c r="B76" s="79"/>
      <x:c r="C76" s="64"/>
      <x:c r="D76" s="64"/>
      <x:c r="E76" s="64"/>
      <x:c r="F76" s="64"/>
      <x:c r="G76" s="64"/>
      <x:c r="H76" s="64"/>
      <x:c r="I76" s="64"/>
      <x:c r="J76" s="79"/>
      <x:c r="K76" s="65"/>
    </x:row>
    <x:row r="77">
      <x:c r="A77" s="63"/>
      <x:c r="B77" s="79"/>
      <x:c r="C77" s="64"/>
      <x:c r="D77" s="64"/>
      <x:c r="E77" s="64"/>
      <x:c r="F77" s="64"/>
      <x:c r="G77" s="64"/>
      <x:c r="H77" s="64"/>
      <x:c r="I77" s="64"/>
      <x:c r="J77" s="79"/>
      <x:c r="K77" s="65"/>
    </x:row>
    <x:row r="78">
      <x:c r="A78" s="63"/>
      <x:c r="B78" s="79"/>
      <x:c r="C78" s="64"/>
      <x:c r="D78" s="64"/>
      <x:c r="E78" s="64"/>
      <x:c r="F78" s="64"/>
      <x:c r="G78" s="64"/>
      <x:c r="H78" s="64"/>
      <x:c r="I78" s="64"/>
      <x:c r="J78" s="79"/>
      <x:c r="K78" s="65"/>
    </x:row>
    <x:row r="79">
      <x:c r="A79" s="63"/>
      <x:c r="B79" s="79"/>
      <x:c r="C79" s="64"/>
      <x:c r="D79" s="64"/>
      <x:c r="E79" s="64"/>
      <x:c r="F79" s="64"/>
      <x:c r="G79" s="64"/>
      <x:c r="H79" s="64"/>
      <x:c r="I79" s="64"/>
      <x:c r="J79" s="79"/>
      <x:c r="K79" s="65"/>
    </x:row>
    <x:row r="80">
      <x:c r="A80" s="63"/>
      <x:c r="B80" s="79"/>
      <x:c r="C80" s="64"/>
      <x:c r="D80" s="64"/>
      <x:c r="E80" s="64"/>
      <x:c r="F80" s="64"/>
      <x:c r="G80" s="64"/>
      <x:c r="H80" s="64"/>
      <x:c r="I80" s="64"/>
      <x:c r="J80" s="79"/>
      <x:c r="K80" s="65"/>
    </x:row>
    <x:row r="81">
      <x:c r="A81" s="63"/>
      <x:c r="B81" s="79"/>
      <x:c r="C81" s="64"/>
      <x:c r="D81" s="64"/>
      <x:c r="E81" s="64"/>
      <x:c r="F81" s="64"/>
      <x:c r="G81" s="64"/>
      <x:c r="H81" s="64"/>
      <x:c r="I81" s="64"/>
      <x:c r="J81" s="79"/>
      <x:c r="K81" s="65"/>
    </x:row>
    <x:row r="82">
      <x:c r="A82" s="63"/>
      <x:c r="B82" s="79"/>
      <x:c r="C82" s="64"/>
      <x:c r="D82" s="64"/>
      <x:c r="E82" s="64"/>
      <x:c r="F82" s="64"/>
      <x:c r="G82" s="64"/>
      <x:c r="H82" s="64"/>
      <x:c r="I82" s="64"/>
      <x:c r="J82" s="79"/>
      <x:c r="K82" s="65"/>
    </x:row>
    <x:row r="83">
      <x:c r="A83" s="63"/>
      <x:c r="B83" s="79"/>
      <x:c r="C83" s="64"/>
      <x:c r="D83" s="64"/>
      <x:c r="E83" s="64"/>
      <x:c r="F83" s="64"/>
      <x:c r="G83" s="64"/>
      <x:c r="H83" s="64"/>
      <x:c r="I83" s="64"/>
      <x:c r="J83" s="79"/>
      <x:c r="K83" s="65"/>
    </x:row>
    <x:row r="84">
      <x:c r="A84" s="63"/>
      <x:c r="B84" s="79"/>
      <x:c r="C84" s="64"/>
      <x:c r="D84" s="64"/>
      <x:c r="E84" s="64"/>
      <x:c r="F84" s="64"/>
      <x:c r="G84" s="64"/>
      <x:c r="H84" s="64"/>
      <x:c r="I84" s="64"/>
      <x:c r="J84" s="79"/>
      <x:c r="K84" s="65"/>
    </x:row>
    <x:row r="85">
      <x:c r="A85" s="63"/>
      <x:c r="B85" s="79"/>
      <x:c r="C85" s="64"/>
      <x:c r="D85" s="64"/>
      <x:c r="E85" s="64"/>
      <x:c r="F85" s="64"/>
      <x:c r="G85" s="64"/>
      <x:c r="H85" s="64"/>
      <x:c r="I85" s="64"/>
      <x:c r="J85" s="79"/>
      <x:c r="K85" s="65"/>
    </x:row>
    <x:row r="86">
      <x:c r="A86" s="63"/>
      <x:c r="B86" s="79"/>
      <x:c r="C86" s="64"/>
      <x:c r="D86" s="64"/>
      <x:c r="E86" s="64"/>
      <x:c r="F86" s="64"/>
      <x:c r="G86" s="64"/>
      <x:c r="H86" s="64"/>
      <x:c r="I86" s="64"/>
      <x:c r="J86" s="79"/>
      <x:c r="K86" s="65"/>
    </x:row>
    <x:row r="87">
      <x:c r="A87" s="63"/>
      <x:c r="B87" s="79"/>
      <x:c r="C87" s="64"/>
      <x:c r="D87" s="64"/>
      <x:c r="E87" s="64"/>
      <x:c r="F87" s="64"/>
      <x:c r="G87" s="64"/>
      <x:c r="H87" s="64"/>
      <x:c r="I87" s="64"/>
      <x:c r="J87" s="79"/>
      <x:c r="K87" s="65"/>
    </x:row>
    <x:row r="88">
      <x:c r="A88" s="63"/>
      <x:c r="B88" s="79"/>
      <x:c r="C88" s="64"/>
      <x:c r="D88" s="64"/>
      <x:c r="E88" s="64"/>
      <x:c r="F88" s="64"/>
      <x:c r="G88" s="64"/>
      <x:c r="H88" s="64"/>
      <x:c r="I88" s="64"/>
      <x:c r="J88" s="79"/>
      <x:c r="K88" s="65"/>
    </x:row>
    <x:row r="89">
      <x:c r="A89" s="63"/>
      <x:c r="B89" s="79"/>
      <x:c r="C89" s="64"/>
      <x:c r="D89" s="64"/>
      <x:c r="E89" s="64"/>
      <x:c r="F89" s="64"/>
      <x:c r="G89" s="64"/>
      <x:c r="H89" s="64"/>
      <x:c r="I89" s="64"/>
      <x:c r="J89" s="79"/>
      <x:c r="K89" s="65"/>
    </x:row>
    <x:row r="90">
      <x:c r="A90" s="63"/>
      <x:c r="B90" s="79"/>
      <x:c r="C90" s="64"/>
      <x:c r="D90" s="64"/>
      <x:c r="E90" s="64"/>
      <x:c r="F90" s="64"/>
      <x:c r="G90" s="64"/>
      <x:c r="H90" s="64"/>
      <x:c r="I90" s="64"/>
      <x:c r="J90" s="79"/>
      <x:c r="K90" s="65"/>
    </x:row>
    <x:row r="91">
      <x:c r="A91" s="63"/>
      <x:c r="B91" s="79"/>
      <x:c r="C91" s="64"/>
      <x:c r="D91" s="64"/>
      <x:c r="E91" s="64"/>
      <x:c r="F91" s="64"/>
      <x:c r="G91" s="64"/>
      <x:c r="H91" s="64"/>
      <x:c r="I91" s="64"/>
      <x:c r="J91" s="79"/>
      <x:c r="K91" s="65"/>
    </x:row>
    <x:row r="92">
      <x:c r="A92" s="63"/>
      <x:c r="B92" s="79"/>
      <x:c r="C92" s="64"/>
      <x:c r="D92" s="64"/>
      <x:c r="E92" s="64"/>
      <x:c r="F92" s="64"/>
      <x:c r="G92" s="64"/>
      <x:c r="H92" s="64"/>
      <x:c r="I92" s="64"/>
      <x:c r="J92" s="79"/>
      <x:c r="K92" s="65"/>
    </x:row>
    <x:row r="93">
      <x:c r="A93" s="63"/>
      <x:c r="B93" s="79"/>
      <x:c r="C93" s="64"/>
      <x:c r="D93" s="64"/>
      <x:c r="E93" s="64"/>
      <x:c r="F93" s="64"/>
      <x:c r="G93" s="64"/>
      <x:c r="H93" s="64"/>
      <x:c r="I93" s="64"/>
      <x:c r="J93" s="79"/>
      <x:c r="K93" s="65"/>
    </x:row>
    <x:row r="94">
      <x:c r="A94" s="63"/>
      <x:c r="B94" s="79"/>
      <x:c r="C94" s="64"/>
      <x:c r="D94" s="64"/>
      <x:c r="E94" s="64"/>
      <x:c r="F94" s="64"/>
      <x:c r="G94" s="64"/>
      <x:c r="H94" s="64"/>
      <x:c r="I94" s="64"/>
      <x:c r="J94" s="79"/>
      <x:c r="K94" s="65"/>
    </x:row>
    <x:row r="95">
      <x:c r="A95" s="63"/>
      <x:c r="B95" s="79"/>
      <x:c r="C95" s="64"/>
      <x:c r="D95" s="64"/>
      <x:c r="E95" s="64"/>
      <x:c r="F95" s="64"/>
      <x:c r="G95" s="64"/>
      <x:c r="H95" s="64"/>
      <x:c r="I95" s="64"/>
      <x:c r="J95" s="79"/>
      <x:c r="K95" s="65"/>
    </x:row>
    <x:row r="96">
      <x:c r="A96" s="63"/>
      <x:c r="B96" s="79"/>
      <x:c r="C96" s="64"/>
      <x:c r="D96" s="64"/>
      <x:c r="E96" s="64"/>
      <x:c r="F96" s="64"/>
      <x:c r="G96" s="64"/>
      <x:c r="H96" s="64"/>
      <x:c r="I96" s="64"/>
      <x:c r="J96" s="79"/>
      <x:c r="K96" s="65"/>
    </x:row>
    <x:row r="97">
      <x:c r="A97" s="63"/>
      <x:c r="B97" s="79"/>
      <x:c r="C97" s="64"/>
      <x:c r="D97" s="64"/>
      <x:c r="E97" s="64"/>
      <x:c r="F97" s="64"/>
      <x:c r="G97" s="64"/>
      <x:c r="H97" s="64"/>
      <x:c r="I97" s="64"/>
      <x:c r="J97" s="79"/>
      <x:c r="K97" s="65"/>
    </x:row>
    <x:row r="98">
      <x:c r="A98" s="63"/>
      <x:c r="B98" s="79"/>
      <x:c r="C98" s="64"/>
      <x:c r="D98" s="64"/>
      <x:c r="E98" s="64"/>
      <x:c r="F98" s="64"/>
      <x:c r="G98" s="64"/>
      <x:c r="H98" s="64"/>
      <x:c r="I98" s="64"/>
      <x:c r="J98" s="79"/>
      <x:c r="K98" s="65"/>
    </x:row>
    <x:row r="99">
      <x:c r="A99" s="63"/>
      <x:c r="B99" s="79"/>
      <x:c r="C99" s="64"/>
      <x:c r="D99" s="64"/>
      <x:c r="E99" s="64"/>
      <x:c r="F99" s="64"/>
      <x:c r="G99" s="64"/>
      <x:c r="H99" s="64"/>
      <x:c r="I99" s="64"/>
      <x:c r="J99" s="79"/>
      <x:c r="K99" s="65"/>
    </x:row>
    <x:row r="100">
      <x:c r="A100" s="66"/>
      <x:c r="B100" s="80"/>
      <x:c r="C100" s="67"/>
      <x:c r="D100" s="67"/>
      <x:c r="E100" s="67"/>
      <x:c r="F100" s="67"/>
      <x:c r="G100" s="67"/>
      <x:c r="H100" s="67"/>
      <x:c r="I100" s="67"/>
      <x:c r="J100" s="80"/>
      <x:c r="K100" s="68"/>
    </x:row>
  </x:sheetData>
  <x:mergeCells>
    <x:mergeCell ref="A1:K1"/>
  </x:mergeCells>
  <x:dataValidations count="2">
    <x:dataValidation type="list" sqref="E4:E100">
      <x:formula1>Listes!$E$2:$E$5</x:formula1>
    </x:dataValidation>
    <x:dataValidation type="list" sqref="K4:K100">
      <x:formula1>Listes!$J$2:$J$7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424d8d2d143f48f9"/>
  </x:tableParts>
</x:worksheet>
</file>

<file path=xl/worksheets/sheet7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24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30" hidden="0" customWidth="1"/>
  </x:cols>
  <x:sheetData>
    <x:row r="1">
      <x:c r="A1" s="33" t="str">
        <x:v>REGISTRE DES DEMANDES RGPD – DROITS DES PERSONNES</x:v>
      </x:c>
    </x:row>
    <x:row r="3">
      <x:c r="A3" s="12" t="str">
        <x:v>N°</x:v>
      </x:c>
      <x:c r="B3" s="13" t="str">
        <x:v>Date réception</x:v>
      </x:c>
      <x:c r="C3" s="13" t="str">
        <x:v>Demandeur</x:v>
      </x:c>
      <x:c r="D3" s="13" t="str">
        <x:v>Type demande</x:v>
      </x:c>
      <x:c r="E3" s="13" t="str">
        <x:v>Traitement concerné</x:v>
      </x:c>
      <x:c r="F3" s="13" t="str">
        <x:v>Échéance réponse</x:v>
      </x:c>
      <x:c r="G3" s="13" t="str">
        <x:v>Réponse envoyée</x:v>
      </x:c>
      <x:c r="H3" s="13" t="str">
        <x:v>Responsable</x:v>
      </x:c>
      <x:c r="I3" s="13" t="str">
        <x:v>Statut</x:v>
      </x:c>
      <x:c r="J3" s="14" t="str">
        <x:v>Observation</x:v>
      </x:c>
    </x:row>
    <x:row r="4">
      <x:c r="A4" s="63" t="n">
        <x:v>1</x:v>
      </x:c>
      <x:c r="B4" s="79" t="n">
        <x:v>46144</x:v>
      </x:c>
      <x:c r="C4" s="64" t="str">
        <x:v>Client A</x:v>
      </x:c>
      <x:c r="D4" s="64" t="str">
        <x:v>Accès</x:v>
      </x:c>
      <x:c r="E4" s="64" t="str">
        <x:v>Gestion CRM</x:v>
      </x:c>
      <x:c r="F4" s="79" t="n">
        <x:f>B4+30</x:f>
        <x:v>46174</x:v>
      </x:c>
      <x:c r="G4" s="64" t="str">
        <x:v>Oui</x:v>
      </x:c>
      <x:c r="H4" s="64" t="str">
        <x:v>Support client</x:v>
      </x:c>
      <x:c r="I4" s="64" t="str">
        <x:v>Clôturé</x:v>
      </x:c>
      <x:c r="J4" s="65" t="str">
        <x:v>Réponse transmise</x:v>
      </x:c>
    </x:row>
    <x:row r="5">
      <x:c r="A5" s="63" t="n">
        <x:v>2</x:v>
      </x:c>
      <x:c r="B5" s="79" t="n">
        <x:v>46183</x:v>
      </x:c>
      <x:c r="C5" s="64" t="str">
        <x:v>Prospect B</x:v>
      </x:c>
      <x:c r="D5" s="64" t="str">
        <x:v>Effacement</x:v>
      </x:c>
      <x:c r="E5" s="64" t="str">
        <x:v>Prospection commerciale</x:v>
      </x:c>
      <x:c r="F5" s="79" t="n">
        <x:f>B5+30</x:f>
        <x:v>46213</x:v>
      </x:c>
      <x:c r="G5" s="64" t="str">
        <x:v>En cours</x:v>
      </x:c>
      <x:c r="H5" s="64" t="str">
        <x:v>Marketing</x:v>
      </x:c>
      <x:c r="I5" s="64" t="str">
        <x:v>En cours</x:v>
      </x:c>
      <x:c r="J5" s="65" t="str">
        <x:v>Désinscription réalisée</x:v>
      </x:c>
    </x:row>
    <x:row r="6">
      <x:c r="A6" s="63" t="n">
        <x:v>3</x:v>
      </x:c>
      <x:c r="B6" s="79" t="n">
        <x:v>46195</x:v>
      </x:c>
      <x:c r="C6" s="64" t="str">
        <x:v>Salarié C</x:v>
      </x:c>
      <x:c r="D6" s="64" t="str">
        <x:v>Rectification</x:v>
      </x:c>
      <x:c r="E6" s="64" t="str">
        <x:v>Gestion du personnel</x:v>
      </x:c>
      <x:c r="F6" s="79" t="n">
        <x:f>B6+30</x:f>
        <x:v>46225</x:v>
      </x:c>
      <x:c r="G6" s="64" t="str">
        <x:v>Non</x:v>
      </x:c>
      <x:c r="H6" s="64" t="str">
        <x:v>RH</x:v>
      </x:c>
      <x:c r="I6" s="64" t="str">
        <x:v>À traiter</x:v>
      </x:c>
      <x:c r="J6" s="65" t="str">
        <x:v>Correction en attente</x:v>
      </x:c>
    </x:row>
    <x:row r="7">
      <x:c r="A7" s="63"/>
      <x:c r="B7" s="79"/>
      <x:c r="C7" s="64"/>
      <x:c r="D7" s="64"/>
      <x:c r="E7" s="64"/>
      <x:c r="F7" s="79"/>
      <x:c r="G7" s="64"/>
      <x:c r="H7" s="64"/>
      <x:c r="I7" s="64"/>
      <x:c r="J7" s="65"/>
    </x:row>
    <x:row r="8">
      <x:c r="A8" s="63"/>
      <x:c r="B8" s="79"/>
      <x:c r="C8" s="64"/>
      <x:c r="D8" s="64"/>
      <x:c r="E8" s="64"/>
      <x:c r="F8" s="79"/>
      <x:c r="G8" s="64"/>
      <x:c r="H8" s="64"/>
      <x:c r="I8" s="64"/>
      <x:c r="J8" s="65"/>
    </x:row>
    <x:row r="9">
      <x:c r="A9" s="63"/>
      <x:c r="B9" s="79"/>
      <x:c r="C9" s="64"/>
      <x:c r="D9" s="64"/>
      <x:c r="E9" s="64"/>
      <x:c r="F9" s="79"/>
      <x:c r="G9" s="64"/>
      <x:c r="H9" s="64"/>
      <x:c r="I9" s="64"/>
      <x:c r="J9" s="65"/>
    </x:row>
    <x:row r="10">
      <x:c r="A10" s="63"/>
      <x:c r="B10" s="79"/>
      <x:c r="C10" s="64"/>
      <x:c r="D10" s="64"/>
      <x:c r="E10" s="64"/>
      <x:c r="F10" s="79"/>
      <x:c r="G10" s="64"/>
      <x:c r="H10" s="64"/>
      <x:c r="I10" s="64"/>
      <x:c r="J10" s="65"/>
    </x:row>
    <x:row r="11">
      <x:c r="A11" s="63"/>
      <x:c r="B11" s="79"/>
      <x:c r="C11" s="64"/>
      <x:c r="D11" s="64"/>
      <x:c r="E11" s="64"/>
      <x:c r="F11" s="79"/>
      <x:c r="G11" s="64"/>
      <x:c r="H11" s="64"/>
      <x:c r="I11" s="64"/>
      <x:c r="J11" s="65"/>
    </x:row>
    <x:row r="12">
      <x:c r="A12" s="63"/>
      <x:c r="B12" s="79"/>
      <x:c r="C12" s="64"/>
      <x:c r="D12" s="64"/>
      <x:c r="E12" s="64"/>
      <x:c r="F12" s="79"/>
      <x:c r="G12" s="64"/>
      <x:c r="H12" s="64"/>
      <x:c r="I12" s="64"/>
      <x:c r="J12" s="65"/>
    </x:row>
    <x:row r="13">
      <x:c r="A13" s="63"/>
      <x:c r="B13" s="79"/>
      <x:c r="C13" s="64"/>
      <x:c r="D13" s="64"/>
      <x:c r="E13" s="64"/>
      <x:c r="F13" s="79"/>
      <x:c r="G13" s="64"/>
      <x:c r="H13" s="64"/>
      <x:c r="I13" s="64"/>
      <x:c r="J13" s="65"/>
    </x:row>
    <x:row r="14">
      <x:c r="A14" s="63"/>
      <x:c r="B14" s="79"/>
      <x:c r="C14" s="64"/>
      <x:c r="D14" s="64"/>
      <x:c r="E14" s="64"/>
      <x:c r="F14" s="79"/>
      <x:c r="G14" s="64"/>
      <x:c r="H14" s="64"/>
      <x:c r="I14" s="64"/>
      <x:c r="J14" s="65"/>
    </x:row>
    <x:row r="15">
      <x:c r="A15" s="63"/>
      <x:c r="B15" s="79"/>
      <x:c r="C15" s="64"/>
      <x:c r="D15" s="64"/>
      <x:c r="E15" s="64"/>
      <x:c r="F15" s="79"/>
      <x:c r="G15" s="64"/>
      <x:c r="H15" s="64"/>
      <x:c r="I15" s="64"/>
      <x:c r="J15" s="65"/>
    </x:row>
    <x:row r="16">
      <x:c r="A16" s="63"/>
      <x:c r="B16" s="79"/>
      <x:c r="C16" s="64"/>
      <x:c r="D16" s="64"/>
      <x:c r="E16" s="64"/>
      <x:c r="F16" s="79"/>
      <x:c r="G16" s="64"/>
      <x:c r="H16" s="64"/>
      <x:c r="I16" s="64"/>
      <x:c r="J16" s="65"/>
    </x:row>
    <x:row r="17">
      <x:c r="A17" s="63"/>
      <x:c r="B17" s="79"/>
      <x:c r="C17" s="64"/>
      <x:c r="D17" s="64"/>
      <x:c r="E17" s="64"/>
      <x:c r="F17" s="79"/>
      <x:c r="G17" s="64"/>
      <x:c r="H17" s="64"/>
      <x:c r="I17" s="64"/>
      <x:c r="J17" s="65"/>
    </x:row>
    <x:row r="18">
      <x:c r="A18" s="63"/>
      <x:c r="B18" s="79"/>
      <x:c r="C18" s="64"/>
      <x:c r="D18" s="64"/>
      <x:c r="E18" s="64"/>
      <x:c r="F18" s="79"/>
      <x:c r="G18" s="64"/>
      <x:c r="H18" s="64"/>
      <x:c r="I18" s="64"/>
      <x:c r="J18" s="65"/>
    </x:row>
    <x:row r="19">
      <x:c r="A19" s="63"/>
      <x:c r="B19" s="79"/>
      <x:c r="C19" s="64"/>
      <x:c r="D19" s="64"/>
      <x:c r="E19" s="64"/>
      <x:c r="F19" s="79"/>
      <x:c r="G19" s="64"/>
      <x:c r="H19" s="64"/>
      <x:c r="I19" s="64"/>
      <x:c r="J19" s="65"/>
    </x:row>
    <x:row r="20">
      <x:c r="A20" s="63"/>
      <x:c r="B20" s="79"/>
      <x:c r="C20" s="64"/>
      <x:c r="D20" s="64"/>
      <x:c r="E20" s="64"/>
      <x:c r="F20" s="79"/>
      <x:c r="G20" s="64"/>
      <x:c r="H20" s="64"/>
      <x:c r="I20" s="64"/>
      <x:c r="J20" s="65"/>
    </x:row>
    <x:row r="21">
      <x:c r="A21" s="63"/>
      <x:c r="B21" s="79"/>
      <x:c r="C21" s="64"/>
      <x:c r="D21" s="64"/>
      <x:c r="E21" s="64"/>
      <x:c r="F21" s="79"/>
      <x:c r="G21" s="64"/>
      <x:c r="H21" s="64"/>
      <x:c r="I21" s="64"/>
      <x:c r="J21" s="65"/>
    </x:row>
    <x:row r="22">
      <x:c r="A22" s="63"/>
      <x:c r="B22" s="79"/>
      <x:c r="C22" s="64"/>
      <x:c r="D22" s="64"/>
      <x:c r="E22" s="64"/>
      <x:c r="F22" s="79"/>
      <x:c r="G22" s="64"/>
      <x:c r="H22" s="64"/>
      <x:c r="I22" s="64"/>
      <x:c r="J22" s="65"/>
    </x:row>
    <x:row r="23">
      <x:c r="A23" s="63"/>
      <x:c r="B23" s="79"/>
      <x:c r="C23" s="64"/>
      <x:c r="D23" s="64"/>
      <x:c r="E23" s="64"/>
      <x:c r="F23" s="79"/>
      <x:c r="G23" s="64"/>
      <x:c r="H23" s="64"/>
      <x:c r="I23" s="64"/>
      <x:c r="J23" s="65"/>
    </x:row>
    <x:row r="24">
      <x:c r="A24" s="63"/>
      <x:c r="B24" s="79"/>
      <x:c r="C24" s="64"/>
      <x:c r="D24" s="64"/>
      <x:c r="E24" s="64"/>
      <x:c r="F24" s="79"/>
      <x:c r="G24" s="64"/>
      <x:c r="H24" s="64"/>
      <x:c r="I24" s="64"/>
      <x:c r="J24" s="65"/>
    </x:row>
    <x:row r="25">
      <x:c r="A25" s="63"/>
      <x:c r="B25" s="79"/>
      <x:c r="C25" s="64"/>
      <x:c r="D25" s="64"/>
      <x:c r="E25" s="64"/>
      <x:c r="F25" s="79"/>
      <x:c r="G25" s="64"/>
      <x:c r="H25" s="64"/>
      <x:c r="I25" s="64"/>
      <x:c r="J25" s="65"/>
    </x:row>
    <x:row r="26">
      <x:c r="A26" s="63"/>
      <x:c r="B26" s="79"/>
      <x:c r="C26" s="64"/>
      <x:c r="D26" s="64"/>
      <x:c r="E26" s="64"/>
      <x:c r="F26" s="79"/>
      <x:c r="G26" s="64"/>
      <x:c r="H26" s="64"/>
      <x:c r="I26" s="64"/>
      <x:c r="J26" s="65"/>
    </x:row>
    <x:row r="27">
      <x:c r="A27" s="63"/>
      <x:c r="B27" s="79"/>
      <x:c r="C27" s="64"/>
      <x:c r="D27" s="64"/>
      <x:c r="E27" s="64"/>
      <x:c r="F27" s="79"/>
      <x:c r="G27" s="64"/>
      <x:c r="H27" s="64"/>
      <x:c r="I27" s="64"/>
      <x:c r="J27" s="65"/>
    </x:row>
    <x:row r="28">
      <x:c r="A28" s="63"/>
      <x:c r="B28" s="79"/>
      <x:c r="C28" s="64"/>
      <x:c r="D28" s="64"/>
      <x:c r="E28" s="64"/>
      <x:c r="F28" s="79"/>
      <x:c r="G28" s="64"/>
      <x:c r="H28" s="64"/>
      <x:c r="I28" s="64"/>
      <x:c r="J28" s="65"/>
    </x:row>
    <x:row r="29">
      <x:c r="A29" s="63"/>
      <x:c r="B29" s="79"/>
      <x:c r="C29" s="64"/>
      <x:c r="D29" s="64"/>
      <x:c r="E29" s="64"/>
      <x:c r="F29" s="79"/>
      <x:c r="G29" s="64"/>
      <x:c r="H29" s="64"/>
      <x:c r="I29" s="64"/>
      <x:c r="J29" s="65"/>
    </x:row>
    <x:row r="30">
      <x:c r="A30" s="63"/>
      <x:c r="B30" s="79"/>
      <x:c r="C30" s="64"/>
      <x:c r="D30" s="64"/>
      <x:c r="E30" s="64"/>
      <x:c r="F30" s="79"/>
      <x:c r="G30" s="64"/>
      <x:c r="H30" s="64"/>
      <x:c r="I30" s="64"/>
      <x:c r="J30" s="65"/>
    </x:row>
    <x:row r="31">
      <x:c r="A31" s="63"/>
      <x:c r="B31" s="79"/>
      <x:c r="C31" s="64"/>
      <x:c r="D31" s="64"/>
      <x:c r="E31" s="64"/>
      <x:c r="F31" s="79"/>
      <x:c r="G31" s="64"/>
      <x:c r="H31" s="64"/>
      <x:c r="I31" s="64"/>
      <x:c r="J31" s="65"/>
    </x:row>
    <x:row r="32">
      <x:c r="A32" s="63"/>
      <x:c r="B32" s="79"/>
      <x:c r="C32" s="64"/>
      <x:c r="D32" s="64"/>
      <x:c r="E32" s="64"/>
      <x:c r="F32" s="79"/>
      <x:c r="G32" s="64"/>
      <x:c r="H32" s="64"/>
      <x:c r="I32" s="64"/>
      <x:c r="J32" s="65"/>
    </x:row>
    <x:row r="33">
      <x:c r="A33" s="63"/>
      <x:c r="B33" s="79"/>
      <x:c r="C33" s="64"/>
      <x:c r="D33" s="64"/>
      <x:c r="E33" s="64"/>
      <x:c r="F33" s="79"/>
      <x:c r="G33" s="64"/>
      <x:c r="H33" s="64"/>
      <x:c r="I33" s="64"/>
      <x:c r="J33" s="65"/>
    </x:row>
    <x:row r="34">
      <x:c r="A34" s="63"/>
      <x:c r="B34" s="79"/>
      <x:c r="C34" s="64"/>
      <x:c r="D34" s="64"/>
      <x:c r="E34" s="64"/>
      <x:c r="F34" s="79"/>
      <x:c r="G34" s="64"/>
      <x:c r="H34" s="64"/>
      <x:c r="I34" s="64"/>
      <x:c r="J34" s="65"/>
    </x:row>
    <x:row r="35">
      <x:c r="A35" s="63"/>
      <x:c r="B35" s="79"/>
      <x:c r="C35" s="64"/>
      <x:c r="D35" s="64"/>
      <x:c r="E35" s="64"/>
      <x:c r="F35" s="79"/>
      <x:c r="G35" s="64"/>
      <x:c r="H35" s="64"/>
      <x:c r="I35" s="64"/>
      <x:c r="J35" s="65"/>
    </x:row>
    <x:row r="36">
      <x:c r="A36" s="63"/>
      <x:c r="B36" s="79"/>
      <x:c r="C36" s="64"/>
      <x:c r="D36" s="64"/>
      <x:c r="E36" s="64"/>
      <x:c r="F36" s="79"/>
      <x:c r="G36" s="64"/>
      <x:c r="H36" s="64"/>
      <x:c r="I36" s="64"/>
      <x:c r="J36" s="65"/>
    </x:row>
    <x:row r="37">
      <x:c r="A37" s="63"/>
      <x:c r="B37" s="79"/>
      <x:c r="C37" s="64"/>
      <x:c r="D37" s="64"/>
      <x:c r="E37" s="64"/>
      <x:c r="F37" s="79"/>
      <x:c r="G37" s="64"/>
      <x:c r="H37" s="64"/>
      <x:c r="I37" s="64"/>
      <x:c r="J37" s="65"/>
    </x:row>
    <x:row r="38">
      <x:c r="A38" s="63"/>
      <x:c r="B38" s="79"/>
      <x:c r="C38" s="64"/>
      <x:c r="D38" s="64"/>
      <x:c r="E38" s="64"/>
      <x:c r="F38" s="79"/>
      <x:c r="G38" s="64"/>
      <x:c r="H38" s="64"/>
      <x:c r="I38" s="64"/>
      <x:c r="J38" s="65"/>
    </x:row>
    <x:row r="39">
      <x:c r="A39" s="63"/>
      <x:c r="B39" s="79"/>
      <x:c r="C39" s="64"/>
      <x:c r="D39" s="64"/>
      <x:c r="E39" s="64"/>
      <x:c r="F39" s="79"/>
      <x:c r="G39" s="64"/>
      <x:c r="H39" s="64"/>
      <x:c r="I39" s="64"/>
      <x:c r="J39" s="65"/>
    </x:row>
    <x:row r="40">
      <x:c r="A40" s="63"/>
      <x:c r="B40" s="79"/>
      <x:c r="C40" s="64"/>
      <x:c r="D40" s="64"/>
      <x:c r="E40" s="64"/>
      <x:c r="F40" s="79"/>
      <x:c r="G40" s="64"/>
      <x:c r="H40" s="64"/>
      <x:c r="I40" s="64"/>
      <x:c r="J40" s="65"/>
    </x:row>
    <x:row r="41">
      <x:c r="A41" s="63"/>
      <x:c r="B41" s="79"/>
      <x:c r="C41" s="64"/>
      <x:c r="D41" s="64"/>
      <x:c r="E41" s="64"/>
      <x:c r="F41" s="79"/>
      <x:c r="G41" s="64"/>
      <x:c r="H41" s="64"/>
      <x:c r="I41" s="64"/>
      <x:c r="J41" s="65"/>
    </x:row>
    <x:row r="42">
      <x:c r="A42" s="63"/>
      <x:c r="B42" s="79"/>
      <x:c r="C42" s="64"/>
      <x:c r="D42" s="64"/>
      <x:c r="E42" s="64"/>
      <x:c r="F42" s="79"/>
      <x:c r="G42" s="64"/>
      <x:c r="H42" s="64"/>
      <x:c r="I42" s="64"/>
      <x:c r="J42" s="65"/>
    </x:row>
    <x:row r="43">
      <x:c r="A43" s="63"/>
      <x:c r="B43" s="79"/>
      <x:c r="C43" s="64"/>
      <x:c r="D43" s="64"/>
      <x:c r="E43" s="64"/>
      <x:c r="F43" s="79"/>
      <x:c r="G43" s="64"/>
      <x:c r="H43" s="64"/>
      <x:c r="I43" s="64"/>
      <x:c r="J43" s="65"/>
    </x:row>
    <x:row r="44">
      <x:c r="A44" s="63"/>
      <x:c r="B44" s="79"/>
      <x:c r="C44" s="64"/>
      <x:c r="D44" s="64"/>
      <x:c r="E44" s="64"/>
      <x:c r="F44" s="79"/>
      <x:c r="G44" s="64"/>
      <x:c r="H44" s="64"/>
      <x:c r="I44" s="64"/>
      <x:c r="J44" s="65"/>
    </x:row>
    <x:row r="45">
      <x:c r="A45" s="63"/>
      <x:c r="B45" s="79"/>
      <x:c r="C45" s="64"/>
      <x:c r="D45" s="64"/>
      <x:c r="E45" s="64"/>
      <x:c r="F45" s="79"/>
      <x:c r="G45" s="64"/>
      <x:c r="H45" s="64"/>
      <x:c r="I45" s="64"/>
      <x:c r="J45" s="65"/>
    </x:row>
    <x:row r="46">
      <x:c r="A46" s="63"/>
      <x:c r="B46" s="79"/>
      <x:c r="C46" s="64"/>
      <x:c r="D46" s="64"/>
      <x:c r="E46" s="64"/>
      <x:c r="F46" s="79"/>
      <x:c r="G46" s="64"/>
      <x:c r="H46" s="64"/>
      <x:c r="I46" s="64"/>
      <x:c r="J46" s="65"/>
    </x:row>
    <x:row r="47">
      <x:c r="A47" s="63"/>
      <x:c r="B47" s="79"/>
      <x:c r="C47" s="64"/>
      <x:c r="D47" s="64"/>
      <x:c r="E47" s="64"/>
      <x:c r="F47" s="79"/>
      <x:c r="G47" s="64"/>
      <x:c r="H47" s="64"/>
      <x:c r="I47" s="64"/>
      <x:c r="J47" s="65"/>
    </x:row>
    <x:row r="48">
      <x:c r="A48" s="63"/>
      <x:c r="B48" s="79"/>
      <x:c r="C48" s="64"/>
      <x:c r="D48" s="64"/>
      <x:c r="E48" s="64"/>
      <x:c r="F48" s="79"/>
      <x:c r="G48" s="64"/>
      <x:c r="H48" s="64"/>
      <x:c r="I48" s="64"/>
      <x:c r="J48" s="65"/>
    </x:row>
    <x:row r="49">
      <x:c r="A49" s="63"/>
      <x:c r="B49" s="79"/>
      <x:c r="C49" s="64"/>
      <x:c r="D49" s="64"/>
      <x:c r="E49" s="64"/>
      <x:c r="F49" s="79"/>
      <x:c r="G49" s="64"/>
      <x:c r="H49" s="64"/>
      <x:c r="I49" s="64"/>
      <x:c r="J49" s="65"/>
    </x:row>
    <x:row r="50">
      <x:c r="A50" s="63"/>
      <x:c r="B50" s="79"/>
      <x:c r="C50" s="64"/>
      <x:c r="D50" s="64"/>
      <x:c r="E50" s="64"/>
      <x:c r="F50" s="79"/>
      <x:c r="G50" s="64"/>
      <x:c r="H50" s="64"/>
      <x:c r="I50" s="64"/>
      <x:c r="J50" s="65"/>
    </x:row>
    <x:row r="51">
      <x:c r="A51" s="63"/>
      <x:c r="B51" s="79"/>
      <x:c r="C51" s="64"/>
      <x:c r="D51" s="64"/>
      <x:c r="E51" s="64"/>
      <x:c r="F51" s="79"/>
      <x:c r="G51" s="64"/>
      <x:c r="H51" s="64"/>
      <x:c r="I51" s="64"/>
      <x:c r="J51" s="65"/>
    </x:row>
    <x:row r="52">
      <x:c r="A52" s="63"/>
      <x:c r="B52" s="79"/>
      <x:c r="C52" s="64"/>
      <x:c r="D52" s="64"/>
      <x:c r="E52" s="64"/>
      <x:c r="F52" s="79"/>
      <x:c r="G52" s="64"/>
      <x:c r="H52" s="64"/>
      <x:c r="I52" s="64"/>
      <x:c r="J52" s="65"/>
    </x:row>
    <x:row r="53">
      <x:c r="A53" s="63"/>
      <x:c r="B53" s="79"/>
      <x:c r="C53" s="64"/>
      <x:c r="D53" s="64"/>
      <x:c r="E53" s="64"/>
      <x:c r="F53" s="79"/>
      <x:c r="G53" s="64"/>
      <x:c r="H53" s="64"/>
      <x:c r="I53" s="64"/>
      <x:c r="J53" s="65"/>
    </x:row>
    <x:row r="54">
      <x:c r="A54" s="63"/>
      <x:c r="B54" s="79"/>
      <x:c r="C54" s="64"/>
      <x:c r="D54" s="64"/>
      <x:c r="E54" s="64"/>
      <x:c r="F54" s="79"/>
      <x:c r="G54" s="64"/>
      <x:c r="H54" s="64"/>
      <x:c r="I54" s="64"/>
      <x:c r="J54" s="65"/>
    </x:row>
    <x:row r="55">
      <x:c r="A55" s="63"/>
      <x:c r="B55" s="79"/>
      <x:c r="C55" s="64"/>
      <x:c r="D55" s="64"/>
      <x:c r="E55" s="64"/>
      <x:c r="F55" s="79"/>
      <x:c r="G55" s="64"/>
      <x:c r="H55" s="64"/>
      <x:c r="I55" s="64"/>
      <x:c r="J55" s="65"/>
    </x:row>
    <x:row r="56">
      <x:c r="A56" s="63"/>
      <x:c r="B56" s="79"/>
      <x:c r="C56" s="64"/>
      <x:c r="D56" s="64"/>
      <x:c r="E56" s="64"/>
      <x:c r="F56" s="79"/>
      <x:c r="G56" s="64"/>
      <x:c r="H56" s="64"/>
      <x:c r="I56" s="64"/>
      <x:c r="J56" s="65"/>
    </x:row>
    <x:row r="57">
      <x:c r="A57" s="63"/>
      <x:c r="B57" s="79"/>
      <x:c r="C57" s="64"/>
      <x:c r="D57" s="64"/>
      <x:c r="E57" s="64"/>
      <x:c r="F57" s="79"/>
      <x:c r="G57" s="64"/>
      <x:c r="H57" s="64"/>
      <x:c r="I57" s="64"/>
      <x:c r="J57" s="65"/>
    </x:row>
    <x:row r="58">
      <x:c r="A58" s="63"/>
      <x:c r="B58" s="79"/>
      <x:c r="C58" s="64"/>
      <x:c r="D58" s="64"/>
      <x:c r="E58" s="64"/>
      <x:c r="F58" s="79"/>
      <x:c r="G58" s="64"/>
      <x:c r="H58" s="64"/>
      <x:c r="I58" s="64"/>
      <x:c r="J58" s="65"/>
    </x:row>
    <x:row r="59">
      <x:c r="A59" s="63"/>
      <x:c r="B59" s="79"/>
      <x:c r="C59" s="64"/>
      <x:c r="D59" s="64"/>
      <x:c r="E59" s="64"/>
      <x:c r="F59" s="79"/>
      <x:c r="G59" s="64"/>
      <x:c r="H59" s="64"/>
      <x:c r="I59" s="64"/>
      <x:c r="J59" s="65"/>
    </x:row>
    <x:row r="60">
      <x:c r="A60" s="63"/>
      <x:c r="B60" s="79"/>
      <x:c r="C60" s="64"/>
      <x:c r="D60" s="64"/>
      <x:c r="E60" s="64"/>
      <x:c r="F60" s="79"/>
      <x:c r="G60" s="64"/>
      <x:c r="H60" s="64"/>
      <x:c r="I60" s="64"/>
      <x:c r="J60" s="65"/>
    </x:row>
    <x:row r="61">
      <x:c r="A61" s="63"/>
      <x:c r="B61" s="79"/>
      <x:c r="C61" s="64"/>
      <x:c r="D61" s="64"/>
      <x:c r="E61" s="64"/>
      <x:c r="F61" s="79"/>
      <x:c r="G61" s="64"/>
      <x:c r="H61" s="64"/>
      <x:c r="I61" s="64"/>
      <x:c r="J61" s="65"/>
    </x:row>
    <x:row r="62">
      <x:c r="A62" s="63"/>
      <x:c r="B62" s="79"/>
      <x:c r="C62" s="64"/>
      <x:c r="D62" s="64"/>
      <x:c r="E62" s="64"/>
      <x:c r="F62" s="79"/>
      <x:c r="G62" s="64"/>
      <x:c r="H62" s="64"/>
      <x:c r="I62" s="64"/>
      <x:c r="J62" s="65"/>
    </x:row>
    <x:row r="63">
      <x:c r="A63" s="63"/>
      <x:c r="B63" s="79"/>
      <x:c r="C63" s="64"/>
      <x:c r="D63" s="64"/>
      <x:c r="E63" s="64"/>
      <x:c r="F63" s="79"/>
      <x:c r="G63" s="64"/>
      <x:c r="H63" s="64"/>
      <x:c r="I63" s="64"/>
      <x:c r="J63" s="65"/>
    </x:row>
    <x:row r="64">
      <x:c r="A64" s="63"/>
      <x:c r="B64" s="79"/>
      <x:c r="C64" s="64"/>
      <x:c r="D64" s="64"/>
      <x:c r="E64" s="64"/>
      <x:c r="F64" s="79"/>
      <x:c r="G64" s="64"/>
      <x:c r="H64" s="64"/>
      <x:c r="I64" s="64"/>
      <x:c r="J64" s="65"/>
    </x:row>
    <x:row r="65">
      <x:c r="A65" s="63"/>
      <x:c r="B65" s="79"/>
      <x:c r="C65" s="64"/>
      <x:c r="D65" s="64"/>
      <x:c r="E65" s="64"/>
      <x:c r="F65" s="79"/>
      <x:c r="G65" s="64"/>
      <x:c r="H65" s="64"/>
      <x:c r="I65" s="64"/>
      <x:c r="J65" s="65"/>
    </x:row>
    <x:row r="66">
      <x:c r="A66" s="63"/>
      <x:c r="B66" s="79"/>
      <x:c r="C66" s="64"/>
      <x:c r="D66" s="64"/>
      <x:c r="E66" s="64"/>
      <x:c r="F66" s="79"/>
      <x:c r="G66" s="64"/>
      <x:c r="H66" s="64"/>
      <x:c r="I66" s="64"/>
      <x:c r="J66" s="65"/>
    </x:row>
    <x:row r="67">
      <x:c r="A67" s="63"/>
      <x:c r="B67" s="79"/>
      <x:c r="C67" s="64"/>
      <x:c r="D67" s="64"/>
      <x:c r="E67" s="64"/>
      <x:c r="F67" s="79"/>
      <x:c r="G67" s="64"/>
      <x:c r="H67" s="64"/>
      <x:c r="I67" s="64"/>
      <x:c r="J67" s="65"/>
    </x:row>
    <x:row r="68">
      <x:c r="A68" s="63"/>
      <x:c r="B68" s="79"/>
      <x:c r="C68" s="64"/>
      <x:c r="D68" s="64"/>
      <x:c r="E68" s="64"/>
      <x:c r="F68" s="79"/>
      <x:c r="G68" s="64"/>
      <x:c r="H68" s="64"/>
      <x:c r="I68" s="64"/>
      <x:c r="J68" s="65"/>
    </x:row>
    <x:row r="69">
      <x:c r="A69" s="63"/>
      <x:c r="B69" s="79"/>
      <x:c r="C69" s="64"/>
      <x:c r="D69" s="64"/>
      <x:c r="E69" s="64"/>
      <x:c r="F69" s="79"/>
      <x:c r="G69" s="64"/>
      <x:c r="H69" s="64"/>
      <x:c r="I69" s="64"/>
      <x:c r="J69" s="65"/>
    </x:row>
    <x:row r="70">
      <x:c r="A70" s="63"/>
      <x:c r="B70" s="79"/>
      <x:c r="C70" s="64"/>
      <x:c r="D70" s="64"/>
      <x:c r="E70" s="64"/>
      <x:c r="F70" s="79"/>
      <x:c r="G70" s="64"/>
      <x:c r="H70" s="64"/>
      <x:c r="I70" s="64"/>
      <x:c r="J70" s="65"/>
    </x:row>
    <x:row r="71">
      <x:c r="A71" s="63"/>
      <x:c r="B71" s="79"/>
      <x:c r="C71" s="64"/>
      <x:c r="D71" s="64"/>
      <x:c r="E71" s="64"/>
      <x:c r="F71" s="79"/>
      <x:c r="G71" s="64"/>
      <x:c r="H71" s="64"/>
      <x:c r="I71" s="64"/>
      <x:c r="J71" s="65"/>
    </x:row>
    <x:row r="72">
      <x:c r="A72" s="63"/>
      <x:c r="B72" s="79"/>
      <x:c r="C72" s="64"/>
      <x:c r="D72" s="64"/>
      <x:c r="E72" s="64"/>
      <x:c r="F72" s="79"/>
      <x:c r="G72" s="64"/>
      <x:c r="H72" s="64"/>
      <x:c r="I72" s="64"/>
      <x:c r="J72" s="65"/>
    </x:row>
    <x:row r="73">
      <x:c r="A73" s="63"/>
      <x:c r="B73" s="79"/>
      <x:c r="C73" s="64"/>
      <x:c r="D73" s="64"/>
      <x:c r="E73" s="64"/>
      <x:c r="F73" s="79"/>
      <x:c r="G73" s="64"/>
      <x:c r="H73" s="64"/>
      <x:c r="I73" s="64"/>
      <x:c r="J73" s="65"/>
    </x:row>
    <x:row r="74">
      <x:c r="A74" s="63"/>
      <x:c r="B74" s="79"/>
      <x:c r="C74" s="64"/>
      <x:c r="D74" s="64"/>
      <x:c r="E74" s="64"/>
      <x:c r="F74" s="79"/>
      <x:c r="G74" s="64"/>
      <x:c r="H74" s="64"/>
      <x:c r="I74" s="64"/>
      <x:c r="J74" s="65"/>
    </x:row>
    <x:row r="75">
      <x:c r="A75" s="63"/>
      <x:c r="B75" s="79"/>
      <x:c r="C75" s="64"/>
      <x:c r="D75" s="64"/>
      <x:c r="E75" s="64"/>
      <x:c r="F75" s="79"/>
      <x:c r="G75" s="64"/>
      <x:c r="H75" s="64"/>
      <x:c r="I75" s="64"/>
      <x:c r="J75" s="65"/>
    </x:row>
    <x:row r="76">
      <x:c r="A76" s="63"/>
      <x:c r="B76" s="79"/>
      <x:c r="C76" s="64"/>
      <x:c r="D76" s="64"/>
      <x:c r="E76" s="64"/>
      <x:c r="F76" s="79"/>
      <x:c r="G76" s="64"/>
      <x:c r="H76" s="64"/>
      <x:c r="I76" s="64"/>
      <x:c r="J76" s="65"/>
    </x:row>
    <x:row r="77">
      <x:c r="A77" s="63"/>
      <x:c r="B77" s="79"/>
      <x:c r="C77" s="64"/>
      <x:c r="D77" s="64"/>
      <x:c r="E77" s="64"/>
      <x:c r="F77" s="79"/>
      <x:c r="G77" s="64"/>
      <x:c r="H77" s="64"/>
      <x:c r="I77" s="64"/>
      <x:c r="J77" s="65"/>
    </x:row>
    <x:row r="78">
      <x:c r="A78" s="63"/>
      <x:c r="B78" s="79"/>
      <x:c r="C78" s="64"/>
      <x:c r="D78" s="64"/>
      <x:c r="E78" s="64"/>
      <x:c r="F78" s="79"/>
      <x:c r="G78" s="64"/>
      <x:c r="H78" s="64"/>
      <x:c r="I78" s="64"/>
      <x:c r="J78" s="65"/>
    </x:row>
    <x:row r="79">
      <x:c r="A79" s="63"/>
      <x:c r="B79" s="79"/>
      <x:c r="C79" s="64"/>
      <x:c r="D79" s="64"/>
      <x:c r="E79" s="64"/>
      <x:c r="F79" s="79"/>
      <x:c r="G79" s="64"/>
      <x:c r="H79" s="64"/>
      <x:c r="I79" s="64"/>
      <x:c r="J79" s="65"/>
    </x:row>
    <x:row r="80">
      <x:c r="A80" s="63"/>
      <x:c r="B80" s="79"/>
      <x:c r="C80" s="64"/>
      <x:c r="D80" s="64"/>
      <x:c r="E80" s="64"/>
      <x:c r="F80" s="79"/>
      <x:c r="G80" s="64"/>
      <x:c r="H80" s="64"/>
      <x:c r="I80" s="64"/>
      <x:c r="J80" s="65"/>
    </x:row>
    <x:row r="81">
      <x:c r="A81" s="63"/>
      <x:c r="B81" s="79"/>
      <x:c r="C81" s="64"/>
      <x:c r="D81" s="64"/>
      <x:c r="E81" s="64"/>
      <x:c r="F81" s="79"/>
      <x:c r="G81" s="64"/>
      <x:c r="H81" s="64"/>
      <x:c r="I81" s="64"/>
      <x:c r="J81" s="65"/>
    </x:row>
    <x:row r="82">
      <x:c r="A82" s="63"/>
      <x:c r="B82" s="79"/>
      <x:c r="C82" s="64"/>
      <x:c r="D82" s="64"/>
      <x:c r="E82" s="64"/>
      <x:c r="F82" s="79"/>
      <x:c r="G82" s="64"/>
      <x:c r="H82" s="64"/>
      <x:c r="I82" s="64"/>
      <x:c r="J82" s="65"/>
    </x:row>
    <x:row r="83">
      <x:c r="A83" s="63"/>
      <x:c r="B83" s="79"/>
      <x:c r="C83" s="64"/>
      <x:c r="D83" s="64"/>
      <x:c r="E83" s="64"/>
      <x:c r="F83" s="79"/>
      <x:c r="G83" s="64"/>
      <x:c r="H83" s="64"/>
      <x:c r="I83" s="64"/>
      <x:c r="J83" s="65"/>
    </x:row>
    <x:row r="84">
      <x:c r="A84" s="63"/>
      <x:c r="B84" s="79"/>
      <x:c r="C84" s="64"/>
      <x:c r="D84" s="64"/>
      <x:c r="E84" s="64"/>
      <x:c r="F84" s="79"/>
      <x:c r="G84" s="64"/>
      <x:c r="H84" s="64"/>
      <x:c r="I84" s="64"/>
      <x:c r="J84" s="65"/>
    </x:row>
    <x:row r="85">
      <x:c r="A85" s="63"/>
      <x:c r="B85" s="79"/>
      <x:c r="C85" s="64"/>
      <x:c r="D85" s="64"/>
      <x:c r="E85" s="64"/>
      <x:c r="F85" s="79"/>
      <x:c r="G85" s="64"/>
      <x:c r="H85" s="64"/>
      <x:c r="I85" s="64"/>
      <x:c r="J85" s="65"/>
    </x:row>
    <x:row r="86">
      <x:c r="A86" s="63"/>
      <x:c r="B86" s="79"/>
      <x:c r="C86" s="64"/>
      <x:c r="D86" s="64"/>
      <x:c r="E86" s="64"/>
      <x:c r="F86" s="79"/>
      <x:c r="G86" s="64"/>
      <x:c r="H86" s="64"/>
      <x:c r="I86" s="64"/>
      <x:c r="J86" s="65"/>
    </x:row>
    <x:row r="87">
      <x:c r="A87" s="63"/>
      <x:c r="B87" s="79"/>
      <x:c r="C87" s="64"/>
      <x:c r="D87" s="64"/>
      <x:c r="E87" s="64"/>
      <x:c r="F87" s="79"/>
      <x:c r="G87" s="64"/>
      <x:c r="H87" s="64"/>
      <x:c r="I87" s="64"/>
      <x:c r="J87" s="65"/>
    </x:row>
    <x:row r="88">
      <x:c r="A88" s="63"/>
      <x:c r="B88" s="79"/>
      <x:c r="C88" s="64"/>
      <x:c r="D88" s="64"/>
      <x:c r="E88" s="64"/>
      <x:c r="F88" s="79"/>
      <x:c r="G88" s="64"/>
      <x:c r="H88" s="64"/>
      <x:c r="I88" s="64"/>
      <x:c r="J88" s="65"/>
    </x:row>
    <x:row r="89">
      <x:c r="A89" s="63"/>
      <x:c r="B89" s="79"/>
      <x:c r="C89" s="64"/>
      <x:c r="D89" s="64"/>
      <x:c r="E89" s="64"/>
      <x:c r="F89" s="79"/>
      <x:c r="G89" s="64"/>
      <x:c r="H89" s="64"/>
      <x:c r="I89" s="64"/>
      <x:c r="J89" s="65"/>
    </x:row>
    <x:row r="90">
      <x:c r="A90" s="63"/>
      <x:c r="B90" s="79"/>
      <x:c r="C90" s="64"/>
      <x:c r="D90" s="64"/>
      <x:c r="E90" s="64"/>
      <x:c r="F90" s="79"/>
      <x:c r="G90" s="64"/>
      <x:c r="H90" s="64"/>
      <x:c r="I90" s="64"/>
      <x:c r="J90" s="65"/>
    </x:row>
    <x:row r="91">
      <x:c r="A91" s="63"/>
      <x:c r="B91" s="79"/>
      <x:c r="C91" s="64"/>
      <x:c r="D91" s="64"/>
      <x:c r="E91" s="64"/>
      <x:c r="F91" s="79"/>
      <x:c r="G91" s="64"/>
      <x:c r="H91" s="64"/>
      <x:c r="I91" s="64"/>
      <x:c r="J91" s="65"/>
    </x:row>
    <x:row r="92">
      <x:c r="A92" s="63"/>
      <x:c r="B92" s="79"/>
      <x:c r="C92" s="64"/>
      <x:c r="D92" s="64"/>
      <x:c r="E92" s="64"/>
      <x:c r="F92" s="79"/>
      <x:c r="G92" s="64"/>
      <x:c r="H92" s="64"/>
      <x:c r="I92" s="64"/>
      <x:c r="J92" s="65"/>
    </x:row>
    <x:row r="93">
      <x:c r="A93" s="63"/>
      <x:c r="B93" s="79"/>
      <x:c r="C93" s="64"/>
      <x:c r="D93" s="64"/>
      <x:c r="E93" s="64"/>
      <x:c r="F93" s="79"/>
      <x:c r="G93" s="64"/>
      <x:c r="H93" s="64"/>
      <x:c r="I93" s="64"/>
      <x:c r="J93" s="65"/>
    </x:row>
    <x:row r="94">
      <x:c r="A94" s="63"/>
      <x:c r="B94" s="79"/>
      <x:c r="C94" s="64"/>
      <x:c r="D94" s="64"/>
      <x:c r="E94" s="64"/>
      <x:c r="F94" s="79"/>
      <x:c r="G94" s="64"/>
      <x:c r="H94" s="64"/>
      <x:c r="I94" s="64"/>
      <x:c r="J94" s="65"/>
    </x:row>
    <x:row r="95">
      <x:c r="A95" s="63"/>
      <x:c r="B95" s="79"/>
      <x:c r="C95" s="64"/>
      <x:c r="D95" s="64"/>
      <x:c r="E95" s="64"/>
      <x:c r="F95" s="79"/>
      <x:c r="G95" s="64"/>
      <x:c r="H95" s="64"/>
      <x:c r="I95" s="64"/>
      <x:c r="J95" s="65"/>
    </x:row>
    <x:row r="96">
      <x:c r="A96" s="63"/>
      <x:c r="B96" s="79"/>
      <x:c r="C96" s="64"/>
      <x:c r="D96" s="64"/>
      <x:c r="E96" s="64"/>
      <x:c r="F96" s="79"/>
      <x:c r="G96" s="64"/>
      <x:c r="H96" s="64"/>
      <x:c r="I96" s="64"/>
      <x:c r="J96" s="65"/>
    </x:row>
    <x:row r="97">
      <x:c r="A97" s="63"/>
      <x:c r="B97" s="79"/>
      <x:c r="C97" s="64"/>
      <x:c r="D97" s="64"/>
      <x:c r="E97" s="64"/>
      <x:c r="F97" s="79"/>
      <x:c r="G97" s="64"/>
      <x:c r="H97" s="64"/>
      <x:c r="I97" s="64"/>
      <x:c r="J97" s="65"/>
    </x:row>
    <x:row r="98">
      <x:c r="A98" s="63"/>
      <x:c r="B98" s="79"/>
      <x:c r="C98" s="64"/>
      <x:c r="D98" s="64"/>
      <x:c r="E98" s="64"/>
      <x:c r="F98" s="79"/>
      <x:c r="G98" s="64"/>
      <x:c r="H98" s="64"/>
      <x:c r="I98" s="64"/>
      <x:c r="J98" s="65"/>
    </x:row>
    <x:row r="99">
      <x:c r="A99" s="63"/>
      <x:c r="B99" s="79"/>
      <x:c r="C99" s="64"/>
      <x:c r="D99" s="64"/>
      <x:c r="E99" s="64"/>
      <x:c r="F99" s="79"/>
      <x:c r="G99" s="64"/>
      <x:c r="H99" s="64"/>
      <x:c r="I99" s="64"/>
      <x:c r="J99" s="65"/>
    </x:row>
    <x:row r="100">
      <x:c r="A100" s="66"/>
      <x:c r="B100" s="80"/>
      <x:c r="C100" s="67"/>
      <x:c r="D100" s="67"/>
      <x:c r="E100" s="67"/>
      <x:c r="F100" s="80"/>
      <x:c r="G100" s="67"/>
      <x:c r="H100" s="67"/>
      <x:c r="I100" s="67"/>
      <x:c r="J100" s="68"/>
    </x:row>
  </x:sheetData>
  <x:mergeCells>
    <x:mergeCell ref="A1:J1"/>
  </x:mergeCells>
  <x:conditionalFormatting sqref="F4:F100">
    <x:cfRule type="expression" dxfId="6" priority="1">
      <x:formula>AND($F4&lt;TODAY(),$I4&lt;&gt;"Clôturé",$F4&lt;&gt;"")</x:formula>
    </x:cfRule>
  </x:conditionalFormatting>
  <x:dataValidations count="2">
    <x:dataValidation type="list" sqref="D4:D100">
      <x:formula1>Listes!$I$2:$I$7</x:formula1>
    </x:dataValidation>
    <x:dataValidation type="list" sqref="I4:I100">
      <x:formula1>Listes!$J$2:$J$7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6f7ccd6060f14350"/>
  </x:tableParts>
</x:worksheet>
</file>

<file path=xl/worksheets/sheet8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>
      <x:c r="A1" s="33" t="str">
        <x:v>PLANNING AUTOMATIQUE DES REVUES RGPD</x:v>
      </x:c>
    </x:row>
    <x:row r="3">
      <x:c r="A3" s="12" t="str">
        <x:v>Traitement</x:v>
      </x:c>
      <x:c r="B3" s="13" t="str">
        <x:v>Service</x:v>
      </x:c>
      <x:c r="C3" s="13" t="str">
        <x:v>Dernière revue</x:v>
      </x:c>
      <x:c r="D3" s="13" t="str">
        <x:v>Fréquence</x:v>
      </x:c>
      <x:c r="E3" s="13" t="str">
        <x:v>Prochaine revue</x:v>
      </x:c>
      <x:c r="F3" s="13" t="str">
        <x:v>Jours restants</x:v>
      </x:c>
      <x:c r="G3" s="13" t="str">
        <x:v>État</x:v>
      </x:c>
      <x:c r="H3" s="14" t="str">
        <x:v>Responsable</x:v>
      </x:c>
    </x:row>
    <x:row r="4">
      <x:c r="A4" s="63" t="str">
        <x:f>'Registre traitements'!C7</x:f>
        <x:v>Gestion du personnel</x:v>
      </x:c>
      <x:c r="B4" s="64" t="str">
        <x:f>'Registre traitements'!B7</x:f>
        <x:v>RH</x:v>
      </x:c>
      <x:c r="C4" s="79" t="n">
        <x:f>'Registre traitements'!T7</x:f>
        <x:v>46174</x:v>
      </x:c>
      <x:c r="D4" s="79" t="str">
        <x:f>"Annuelle"</x:f>
        <x:v>Annuelle</x:v>
      </x:c>
      <x:c r="E4" s="79" t="n">
        <x:f>IF(C4="","",EDATE(C4,12))</x:f>
        <x:v>46539</x:v>
      </x:c>
      <x:c r="F4" s="85" t="n">
        <x:f>IF(E4="","",E4-TODAY())</x:f>
        <x:v>335</x:v>
      </x:c>
      <x:c r="G4" s="64" t="str">
        <x:f>IF(F4="","",IF(F4&lt;0,"Échue",IF(F4&lt;30,"À planifier","À jour")))</x:f>
        <x:v>À jour</x:v>
      </x:c>
      <x:c r="H4" s="65" t="str">
        <x:f>'Registre traitements'!S7</x:f>
        <x:v>DRH</x:v>
      </x:c>
    </x:row>
    <x:row r="5">
      <x:c r="A5" s="63" t="str">
        <x:f>'Registre traitements'!C8</x:f>
        <x:v>Facturation clients</x:v>
      </x:c>
      <x:c r="B5" s="64" t="str">
        <x:f>'Registre traitements'!B8</x:f>
        <x:v>Comptabilité</x:v>
      </x:c>
      <x:c r="C5" s="79" t="n">
        <x:f>'Registre traitements'!T8</x:f>
        <x:v>46157</x:v>
      </x:c>
      <x:c r="D5" s="79" t="str">
        <x:f>"Annuelle"</x:f>
        <x:v>Annuelle</x:v>
      </x:c>
      <x:c r="E5" s="79" t="n">
        <x:f>IF(C5="","",EDATE(C5,12))</x:f>
        <x:v>46522</x:v>
      </x:c>
      <x:c r="F5" s="85" t="n">
        <x:f>IF(E5="","",E5-TODAY())</x:f>
        <x:v>318</x:v>
      </x:c>
      <x:c r="G5" s="64" t="str">
        <x:f>IF(F5="","",IF(F5&lt;0,"Échue",IF(F5&lt;30,"À planifier","À jour")))</x:f>
        <x:v>À jour</x:v>
      </x:c>
      <x:c r="H5" s="65" t="str">
        <x:f>'Registre traitements'!S8</x:f>
        <x:v>DAF</x:v>
      </x:c>
    </x:row>
    <x:row r="6">
      <x:c r="A6" s="63" t="str">
        <x:f>'Registre traitements'!C9</x:f>
        <x:v>Prospection commerciale</x:v>
      </x:c>
      <x:c r="B6" s="64" t="str">
        <x:f>'Registre traitements'!B9</x:f>
        <x:v>Marketing</x:v>
      </x:c>
      <x:c r="C6" s="79" t="n">
        <x:f>'Registre traitements'!T9</x:f>
        <x:v>46162</x:v>
      </x:c>
      <x:c r="D6" s="79" t="str">
        <x:f>"Annuelle"</x:f>
        <x:v>Annuelle</x:v>
      </x:c>
      <x:c r="E6" s="79" t="n">
        <x:f>IF(C6="","",EDATE(C6,12))</x:f>
        <x:v>46527</x:v>
      </x:c>
      <x:c r="F6" s="85" t="n">
        <x:f>IF(E6="","",E6-TODAY())</x:f>
        <x:v>323</x:v>
      </x:c>
      <x:c r="G6" s="64" t="str">
        <x:f>IF(F6="","",IF(F6&lt;0,"Échue",IF(F6&lt;30,"À planifier","À jour")))</x:f>
        <x:v>À jour</x:v>
      </x:c>
      <x:c r="H6" s="65" t="str">
        <x:f>'Registre traitements'!S9</x:f>
        <x:v>Responsable marketing</x:v>
      </x:c>
    </x:row>
    <x:row r="7">
      <x:c r="A7" s="63" t="str">
        <x:f>'Registre traitements'!C10</x:f>
        <x:v>Gestion des demandes clients</x:v>
      </x:c>
      <x:c r="B7" s="64" t="str">
        <x:f>'Registre traitements'!B10</x:f>
        <x:v>Support client</x:v>
      </x:c>
      <x:c r="C7" s="79" t="n">
        <x:f>'Registre traitements'!T10</x:f>
        <x:v>46180</x:v>
      </x:c>
      <x:c r="D7" s="79" t="str">
        <x:f>"Annuelle"</x:f>
        <x:v>Annuelle</x:v>
      </x:c>
      <x:c r="E7" s="79" t="n">
        <x:f>IF(C7="","",EDATE(C7,12))</x:f>
        <x:v>46545</x:v>
      </x:c>
      <x:c r="F7" s="85" t="n">
        <x:f>IF(E7="","",E7-TODAY())</x:f>
        <x:v>341</x:v>
      </x:c>
      <x:c r="G7" s="64" t="str">
        <x:f>IF(F7="","",IF(F7&lt;0,"Échue",IF(F7&lt;30,"À planifier","À jour")))</x:f>
        <x:v>À jour</x:v>
      </x:c>
      <x:c r="H7" s="65" t="str">
        <x:f>'Registre traitements'!S10</x:f>
        <x:v>Responsable support</x:v>
      </x:c>
    </x:row>
    <x:row r="8">
      <x:c r="A8" s="63" t="str">
        <x:f>'Registre traitements'!C11</x:f>
        <x:v>Gestion des accès</x:v>
      </x:c>
      <x:c r="B8" s="64" t="str">
        <x:f>'Registre traitements'!B11</x:f>
        <x:v>IT</x:v>
      </x:c>
      <x:c r="C8" s="79" t="n">
        <x:f>'Registre traitements'!T11</x:f>
        <x:v>46140</x:v>
      </x:c>
      <x:c r="D8" s="79" t="str">
        <x:f>"Annuelle"</x:f>
        <x:v>Annuelle</x:v>
      </x:c>
      <x:c r="E8" s="79" t="n">
        <x:f>IF(C8="","",EDATE(C8,12))</x:f>
        <x:v>46505</x:v>
      </x:c>
      <x:c r="F8" s="85" t="n">
        <x:f>IF(E8="","",E8-TODAY())</x:f>
        <x:v>301</x:v>
      </x:c>
      <x:c r="G8" s="64" t="str">
        <x:f>IF(F8="","",IF(F8&lt;0,"Échue",IF(F8&lt;30,"À planifier","À jour")))</x:f>
        <x:v>À jour</x:v>
      </x:c>
      <x:c r="H8" s="65" t="str">
        <x:f>'Registre traitements'!S11</x:f>
        <x:v>Responsable IT</x:v>
      </x:c>
    </x:row>
    <x:row r="9">
      <x:c r="A9" s="63" t="str">
        <x:f>'Registre traitements'!C12</x:f>
        <x:v>Gestion des contrats fournisseurs</x:v>
      </x:c>
      <x:c r="B9" s="64" t="str">
        <x:f>'Registre traitements'!B12</x:f>
        <x:v>Juridique</x:v>
      </x:c>
      <x:c r="C9" s="79" t="n">
        <x:f>'Registre traitements'!T12</x:f>
        <x:v>46185</x:v>
      </x:c>
      <x:c r="D9" s="79" t="str">
        <x:f>"Annuelle"</x:f>
        <x:v>Annuelle</x:v>
      </x:c>
      <x:c r="E9" s="79" t="n">
        <x:f>IF(C9="","",EDATE(C9,12))</x:f>
        <x:v>46550</x:v>
      </x:c>
      <x:c r="F9" s="85" t="n">
        <x:f>IF(E9="","",E9-TODAY())</x:f>
        <x:v>346</x:v>
      </x:c>
      <x:c r="G9" s="64" t="str">
        <x:f>IF(F9="","",IF(F9&lt;0,"Échue",IF(F9&lt;30,"À planifier","À jour")))</x:f>
        <x:v>À jour</x:v>
      </x:c>
      <x:c r="H9" s="65" t="str">
        <x:f>'Registre traitements'!S12</x:f>
        <x:v>Juriste</x:v>
      </x:c>
    </x:row>
    <x:row r="10">
      <x:c r="A10" s="63" t="str">
        <x:f>'Registre traitements'!C13</x:f>
        <x:v>Gouvernance et reporting</x:v>
      </x:c>
      <x:c r="B10" s="64" t="str">
        <x:f>'Registre traitements'!B13</x:f>
        <x:v>Direction</x:v>
      </x:c>
      <x:c r="C10" s="79" t="n">
        <x:f>'Registre traitements'!T13</x:f>
        <x:v>46193</x:v>
      </x:c>
      <x:c r="D10" s="79" t="str">
        <x:f>"Annuelle"</x:f>
        <x:v>Annuelle</x:v>
      </x:c>
      <x:c r="E10" s="79" t="n">
        <x:f>IF(C10="","",EDATE(C10,12))</x:f>
        <x:v>46558</x:v>
      </x:c>
      <x:c r="F10" s="85" t="n">
        <x:f>IF(E10="","",E10-TODAY())</x:f>
        <x:v>354</x:v>
      </x:c>
      <x:c r="G10" s="64" t="str">
        <x:f>IF(F10="","",IF(F10&lt;0,"Échue",IF(F10&lt;30,"À planifier","À jour")))</x:f>
        <x:v>À jour</x:v>
      </x:c>
      <x:c r="H10" s="65" t="str">
        <x:f>'Registre traitements'!S13</x:f>
        <x:v>Direction générale</x:v>
      </x:c>
    </x:row>
    <x:row r="11">
      <x:c r="A11" s="63" t="str">
        <x:f>'Registre traitements'!C14</x:f>
        <x:v>Gestion CRM</x:v>
      </x:c>
      <x:c r="B11" s="64" t="str">
        <x:f>'Registre traitements'!B14</x:f>
        <x:v>Commercial</x:v>
      </x:c>
      <x:c r="C11" s="79" t="n">
        <x:f>'Registre traitements'!T14</x:f>
        <x:v>46198</x:v>
      </x:c>
      <x:c r="D11" s="79" t="str">
        <x:f>"Annuelle"</x:f>
        <x:v>Annuelle</x:v>
      </x:c>
      <x:c r="E11" s="79" t="n">
        <x:f>IF(C11="","",EDATE(C11,12))</x:f>
        <x:v>46563</x:v>
      </x:c>
      <x:c r="F11" s="85" t="n">
        <x:f>IF(E11="","",E11-TODAY())</x:f>
        <x:v>359</x:v>
      </x:c>
      <x:c r="G11" s="64" t="str">
        <x:f>IF(F11="","",IF(F11&lt;0,"Échue",IF(F11&lt;30,"À planifier","À jour")))</x:f>
        <x:v>À jour</x:v>
      </x:c>
      <x:c r="H11" s="65" t="str">
        <x:f>'Registre traitements'!S14</x:f>
        <x:v>Directeur commercial</x:v>
      </x:c>
    </x:row>
    <x:row r="12">
      <x:c r="A12" s="63" t="str">
        <x:f>'Registre traitements'!C15</x:f>
        <x:v>Gestion fournisseurs</x:v>
      </x:c>
      <x:c r="B12" s="64" t="str">
        <x:f>'Registre traitements'!B15</x:f>
        <x:v>Achats</x:v>
      </x:c>
      <x:c r="C12" s="79" t="n">
        <x:f>'Registre traitements'!T15</x:f>
        <x:v>46191</x:v>
      </x:c>
      <x:c r="D12" s="79" t="str">
        <x:f>"Annuelle"</x:f>
        <x:v>Annuelle</x:v>
      </x:c>
      <x:c r="E12" s="79" t="n">
        <x:f>IF(C12="","",EDATE(C12,12))</x:f>
        <x:v>46556</x:v>
      </x:c>
      <x:c r="F12" s="85" t="n">
        <x:f>IF(E12="","",E12-TODAY())</x:f>
        <x:v>352</x:v>
      </x:c>
      <x:c r="G12" s="64" t="str">
        <x:f>IF(F12="","",IF(F12&lt;0,"Échue",IF(F12&lt;30,"À planifier","À jour")))</x:f>
        <x:v>À jour</x:v>
      </x:c>
      <x:c r="H12" s="65" t="str">
        <x:f>'Registre traitements'!S15</x:f>
        <x:v>Responsable achats</x:v>
      </x:c>
    </x:row>
    <x:row r="13">
      <x:c r="A13" s="63" t="str">
        <x:f>'Registre traitements'!C16</x:f>
        <x:v>Journalisation sécurité</x:v>
      </x:c>
      <x:c r="B13" s="64" t="str">
        <x:f>'Registre traitements'!B16</x:f>
        <x:v>IT</x:v>
      </x:c>
      <x:c r="C13" s="79" t="n">
        <x:f>'Registre traitements'!T16</x:f>
        <x:v>46183</x:v>
      </x:c>
      <x:c r="D13" s="79" t="str">
        <x:f>"Annuelle"</x:f>
        <x:v>Annuelle</x:v>
      </x:c>
      <x:c r="E13" s="79" t="n">
        <x:f>IF(C13="","",EDATE(C13,12))</x:f>
        <x:v>46548</x:v>
      </x:c>
      <x:c r="F13" s="85" t="n">
        <x:f>IF(E13="","",E13-TODAY())</x:f>
        <x:v>344</x:v>
      </x:c>
      <x:c r="G13" s="64" t="str">
        <x:f>IF(F13="","",IF(F13&lt;0,"Échue",IF(F13&lt;30,"À planifier","À jour")))</x:f>
        <x:v>À jour</x:v>
      </x:c>
      <x:c r="H13" s="65" t="str">
        <x:f>'Registre traitements'!S16</x:f>
        <x:v>RSSI</x:v>
      </x:c>
    </x:row>
    <x:row r="14">
      <x:c r="A14" s="63" t="n">
        <x:f>'Registre traitements'!C17</x:f>
        <x:v>0</x:v>
      </x:c>
      <x:c r="B14" s="64" t="n">
        <x:f>'Registre traitements'!B17</x:f>
        <x:v>0</x:v>
      </x:c>
      <x:c r="C14" s="79" t="n">
        <x:f>'Registre traitements'!T17</x:f>
        <x:v>0</x:v>
      </x:c>
      <x:c r="D14" s="79" t="str">
        <x:f>"Annuelle"</x:f>
        <x:v>Annuelle</x:v>
      </x:c>
      <x:c r="E14" s="79" t="str">
        <x:f>IF(C14="","",EDATE(C14,12))</x:f>
      </x:c>
      <x:c r="F14" s="85" t="str">
        <x:f>IF(E14="","",E14-TODAY())</x:f>
      </x:c>
      <x:c r="G14" s="64" t="str">
        <x:f>IF(F14="","",IF(F14&lt;0,"Échue",IF(F14&lt;30,"À planifier","À jour")))</x:f>
      </x:c>
      <x:c r="H14" s="65" t="n">
        <x:f>'Registre traitements'!S17</x:f>
        <x:v>0</x:v>
      </x:c>
    </x:row>
    <x:row r="15">
      <x:c r="A15" s="63" t="n">
        <x:f>'Registre traitements'!C18</x:f>
        <x:v>0</x:v>
      </x:c>
      <x:c r="B15" s="64" t="n">
        <x:f>'Registre traitements'!B18</x:f>
        <x:v>0</x:v>
      </x:c>
      <x:c r="C15" s="79" t="n">
        <x:f>'Registre traitements'!T18</x:f>
        <x:v>0</x:v>
      </x:c>
      <x:c r="D15" s="79" t="str">
        <x:f>"Annuelle"</x:f>
        <x:v>Annuelle</x:v>
      </x:c>
      <x:c r="E15" s="79" t="str">
        <x:f>IF(C15="","",EDATE(C15,12))</x:f>
      </x:c>
      <x:c r="F15" s="85" t="str">
        <x:f>IF(E15="","",E15-TODAY())</x:f>
      </x:c>
      <x:c r="G15" s="64" t="str">
        <x:f>IF(F15="","",IF(F15&lt;0,"Échue",IF(F15&lt;30,"À planifier","À jour")))</x:f>
      </x:c>
      <x:c r="H15" s="65" t="n">
        <x:f>'Registre traitements'!S18</x:f>
        <x:v>0</x:v>
      </x:c>
    </x:row>
    <x:row r="16">
      <x:c r="A16" s="63" t="n">
        <x:f>'Registre traitements'!C19</x:f>
        <x:v>0</x:v>
      </x:c>
      <x:c r="B16" s="64" t="n">
        <x:f>'Registre traitements'!B19</x:f>
        <x:v>0</x:v>
      </x:c>
      <x:c r="C16" s="79" t="n">
        <x:f>'Registre traitements'!T19</x:f>
        <x:v>0</x:v>
      </x:c>
      <x:c r="D16" s="79" t="str">
        <x:f>"Annuelle"</x:f>
        <x:v>Annuelle</x:v>
      </x:c>
      <x:c r="E16" s="79" t="str">
        <x:f>IF(C16="","",EDATE(C16,12))</x:f>
      </x:c>
      <x:c r="F16" s="85" t="str">
        <x:f>IF(E16="","",E16-TODAY())</x:f>
      </x:c>
      <x:c r="G16" s="64" t="str">
        <x:f>IF(F16="","",IF(F16&lt;0,"Échue",IF(F16&lt;30,"À planifier","À jour")))</x:f>
      </x:c>
      <x:c r="H16" s="65" t="n">
        <x:f>'Registre traitements'!S19</x:f>
        <x:v>0</x:v>
      </x:c>
    </x:row>
    <x:row r="17">
      <x:c r="A17" s="63" t="n">
        <x:f>'Registre traitements'!C20</x:f>
        <x:v>0</x:v>
      </x:c>
      <x:c r="B17" s="64" t="n">
        <x:f>'Registre traitements'!B20</x:f>
        <x:v>0</x:v>
      </x:c>
      <x:c r="C17" s="79" t="n">
        <x:f>'Registre traitements'!T20</x:f>
        <x:v>0</x:v>
      </x:c>
      <x:c r="D17" s="79" t="str">
        <x:f>"Annuelle"</x:f>
        <x:v>Annuelle</x:v>
      </x:c>
      <x:c r="E17" s="79" t="str">
        <x:f>IF(C17="","",EDATE(C17,12))</x:f>
      </x:c>
      <x:c r="F17" s="85" t="str">
        <x:f>IF(E17="","",E17-TODAY())</x:f>
      </x:c>
      <x:c r="G17" s="64" t="str">
        <x:f>IF(F17="","",IF(F17&lt;0,"Échue",IF(F17&lt;30,"À planifier","À jour")))</x:f>
      </x:c>
      <x:c r="H17" s="65" t="n">
        <x:f>'Registre traitements'!S20</x:f>
        <x:v>0</x:v>
      </x:c>
    </x:row>
    <x:row r="18">
      <x:c r="A18" s="63" t="n">
        <x:f>'Registre traitements'!C21</x:f>
        <x:v>0</x:v>
      </x:c>
      <x:c r="B18" s="64" t="n">
        <x:f>'Registre traitements'!B21</x:f>
        <x:v>0</x:v>
      </x:c>
      <x:c r="C18" s="79" t="n">
        <x:f>'Registre traitements'!T21</x:f>
        <x:v>0</x:v>
      </x:c>
      <x:c r="D18" s="79" t="str">
        <x:f>"Annuelle"</x:f>
        <x:v>Annuelle</x:v>
      </x:c>
      <x:c r="E18" s="79" t="str">
        <x:f>IF(C18="","",EDATE(C18,12))</x:f>
      </x:c>
      <x:c r="F18" s="85" t="str">
        <x:f>IF(E18="","",E18-TODAY())</x:f>
      </x:c>
      <x:c r="G18" s="64" t="str">
        <x:f>IF(F18="","",IF(F18&lt;0,"Échue",IF(F18&lt;30,"À planifier","À jour")))</x:f>
      </x:c>
      <x:c r="H18" s="65" t="n">
        <x:f>'Registre traitements'!S21</x:f>
        <x:v>0</x:v>
      </x:c>
    </x:row>
    <x:row r="19">
      <x:c r="A19" s="63" t="n">
        <x:f>'Registre traitements'!C22</x:f>
        <x:v>0</x:v>
      </x:c>
      <x:c r="B19" s="64" t="n">
        <x:f>'Registre traitements'!B22</x:f>
        <x:v>0</x:v>
      </x:c>
      <x:c r="C19" s="79" t="n">
        <x:f>'Registre traitements'!T22</x:f>
        <x:v>0</x:v>
      </x:c>
      <x:c r="D19" s="79" t="str">
        <x:f>"Annuelle"</x:f>
        <x:v>Annuelle</x:v>
      </x:c>
      <x:c r="E19" s="79" t="str">
        <x:f>IF(C19="","",EDATE(C19,12))</x:f>
      </x:c>
      <x:c r="F19" s="85" t="str">
        <x:f>IF(E19="","",E19-TODAY())</x:f>
      </x:c>
      <x:c r="G19" s="64" t="str">
        <x:f>IF(F19="","",IF(F19&lt;0,"Échue",IF(F19&lt;30,"À planifier","À jour")))</x:f>
      </x:c>
      <x:c r="H19" s="65" t="n">
        <x:f>'Registre traitements'!S22</x:f>
        <x:v>0</x:v>
      </x:c>
    </x:row>
    <x:row r="20">
      <x:c r="A20" s="63" t="n">
        <x:f>'Registre traitements'!C23</x:f>
        <x:v>0</x:v>
      </x:c>
      <x:c r="B20" s="64" t="n">
        <x:f>'Registre traitements'!B23</x:f>
        <x:v>0</x:v>
      </x:c>
      <x:c r="C20" s="79" t="n">
        <x:f>'Registre traitements'!T23</x:f>
        <x:v>0</x:v>
      </x:c>
      <x:c r="D20" s="79" t="str">
        <x:f>"Annuelle"</x:f>
        <x:v>Annuelle</x:v>
      </x:c>
      <x:c r="E20" s="79" t="str">
        <x:f>IF(C20="","",EDATE(C20,12))</x:f>
      </x:c>
      <x:c r="F20" s="85" t="str">
        <x:f>IF(E20="","",E20-TODAY())</x:f>
      </x:c>
      <x:c r="G20" s="64" t="str">
        <x:f>IF(F20="","",IF(F20&lt;0,"Échue",IF(F20&lt;30,"À planifier","À jour")))</x:f>
      </x:c>
      <x:c r="H20" s="65" t="n">
        <x:f>'Registre traitements'!S23</x:f>
        <x:v>0</x:v>
      </x:c>
    </x:row>
    <x:row r="21">
      <x:c r="A21" s="63" t="n">
        <x:f>'Registre traitements'!C24</x:f>
        <x:v>0</x:v>
      </x:c>
      <x:c r="B21" s="64" t="n">
        <x:f>'Registre traitements'!B24</x:f>
        <x:v>0</x:v>
      </x:c>
      <x:c r="C21" s="79" t="n">
        <x:f>'Registre traitements'!T24</x:f>
        <x:v>0</x:v>
      </x:c>
      <x:c r="D21" s="79" t="str">
        <x:f>"Annuelle"</x:f>
        <x:v>Annuelle</x:v>
      </x:c>
      <x:c r="E21" s="79" t="str">
        <x:f>IF(C21="","",EDATE(C21,12))</x:f>
      </x:c>
      <x:c r="F21" s="85" t="str">
        <x:f>IF(E21="","",E21-TODAY())</x:f>
      </x:c>
      <x:c r="G21" s="64" t="str">
        <x:f>IF(F21="","",IF(F21&lt;0,"Échue",IF(F21&lt;30,"À planifier","À jour")))</x:f>
      </x:c>
      <x:c r="H21" s="65" t="n">
        <x:f>'Registre traitements'!S24</x:f>
        <x:v>0</x:v>
      </x:c>
    </x:row>
    <x:row r="22">
      <x:c r="A22" s="63" t="n">
        <x:f>'Registre traitements'!C25</x:f>
        <x:v>0</x:v>
      </x:c>
      <x:c r="B22" s="64" t="n">
        <x:f>'Registre traitements'!B25</x:f>
        <x:v>0</x:v>
      </x:c>
      <x:c r="C22" s="79" t="n">
        <x:f>'Registre traitements'!T25</x:f>
        <x:v>0</x:v>
      </x:c>
      <x:c r="D22" s="79" t="str">
        <x:f>"Annuelle"</x:f>
        <x:v>Annuelle</x:v>
      </x:c>
      <x:c r="E22" s="79" t="str">
        <x:f>IF(C22="","",EDATE(C22,12))</x:f>
      </x:c>
      <x:c r="F22" s="85" t="str">
        <x:f>IF(E22="","",E22-TODAY())</x:f>
      </x:c>
      <x:c r="G22" s="64" t="str">
        <x:f>IF(F22="","",IF(F22&lt;0,"Échue",IF(F22&lt;30,"À planifier","À jour")))</x:f>
      </x:c>
      <x:c r="H22" s="65" t="n">
        <x:f>'Registre traitements'!S25</x:f>
        <x:v>0</x:v>
      </x:c>
    </x:row>
    <x:row r="23">
      <x:c r="A23" s="63" t="n">
        <x:f>'Registre traitements'!C26</x:f>
        <x:v>0</x:v>
      </x:c>
      <x:c r="B23" s="64" t="n">
        <x:f>'Registre traitements'!B26</x:f>
        <x:v>0</x:v>
      </x:c>
      <x:c r="C23" s="79" t="n">
        <x:f>'Registre traitements'!T26</x:f>
        <x:v>0</x:v>
      </x:c>
      <x:c r="D23" s="79" t="str">
        <x:f>"Annuelle"</x:f>
        <x:v>Annuelle</x:v>
      </x:c>
      <x:c r="E23" s="79" t="str">
        <x:f>IF(C23="","",EDATE(C23,12))</x:f>
      </x:c>
      <x:c r="F23" s="85" t="str">
        <x:f>IF(E23="","",E23-TODAY())</x:f>
      </x:c>
      <x:c r="G23" s="64" t="str">
        <x:f>IF(F23="","",IF(F23&lt;0,"Échue",IF(F23&lt;30,"À planifier","À jour")))</x:f>
      </x:c>
      <x:c r="H23" s="65" t="n">
        <x:f>'Registre traitements'!S26</x:f>
        <x:v>0</x:v>
      </x:c>
    </x:row>
    <x:row r="24">
      <x:c r="A24" s="63" t="n">
        <x:f>'Registre traitements'!C27</x:f>
        <x:v>0</x:v>
      </x:c>
      <x:c r="B24" s="64" t="n">
        <x:f>'Registre traitements'!B27</x:f>
        <x:v>0</x:v>
      </x:c>
      <x:c r="C24" s="79" t="n">
        <x:f>'Registre traitements'!T27</x:f>
        <x:v>0</x:v>
      </x:c>
      <x:c r="D24" s="79" t="str">
        <x:f>"Annuelle"</x:f>
        <x:v>Annuelle</x:v>
      </x:c>
      <x:c r="E24" s="79" t="str">
        <x:f>IF(C24="","",EDATE(C24,12))</x:f>
      </x:c>
      <x:c r="F24" s="85" t="str">
        <x:f>IF(E24="","",E24-TODAY())</x:f>
      </x:c>
      <x:c r="G24" s="64" t="str">
        <x:f>IF(F24="","",IF(F24&lt;0,"Échue",IF(F24&lt;30,"À planifier","À jour")))</x:f>
      </x:c>
      <x:c r="H24" s="65" t="n">
        <x:f>'Registre traitements'!S27</x:f>
        <x:v>0</x:v>
      </x:c>
    </x:row>
    <x:row r="25">
      <x:c r="A25" s="63" t="n">
        <x:f>'Registre traitements'!C28</x:f>
        <x:v>0</x:v>
      </x:c>
      <x:c r="B25" s="64" t="n">
        <x:f>'Registre traitements'!B28</x:f>
        <x:v>0</x:v>
      </x:c>
      <x:c r="C25" s="79" t="n">
        <x:f>'Registre traitements'!T28</x:f>
        <x:v>0</x:v>
      </x:c>
      <x:c r="D25" s="79" t="str">
        <x:f>"Annuelle"</x:f>
        <x:v>Annuelle</x:v>
      </x:c>
      <x:c r="E25" s="79" t="str">
        <x:f>IF(C25="","",EDATE(C25,12))</x:f>
      </x:c>
      <x:c r="F25" s="85" t="str">
        <x:f>IF(E25="","",E25-TODAY())</x:f>
      </x:c>
      <x:c r="G25" s="64" t="str">
        <x:f>IF(F25="","",IF(F25&lt;0,"Échue",IF(F25&lt;30,"À planifier","À jour")))</x:f>
      </x:c>
      <x:c r="H25" s="65" t="n">
        <x:f>'Registre traitements'!S28</x:f>
        <x:v>0</x:v>
      </x:c>
    </x:row>
    <x:row r="26">
      <x:c r="A26" s="63" t="n">
        <x:f>'Registre traitements'!C29</x:f>
        <x:v>0</x:v>
      </x:c>
      <x:c r="B26" s="64" t="n">
        <x:f>'Registre traitements'!B29</x:f>
        <x:v>0</x:v>
      </x:c>
      <x:c r="C26" s="79" t="n">
        <x:f>'Registre traitements'!T29</x:f>
        <x:v>0</x:v>
      </x:c>
      <x:c r="D26" s="79" t="str">
        <x:f>"Annuelle"</x:f>
        <x:v>Annuelle</x:v>
      </x:c>
      <x:c r="E26" s="79" t="str">
        <x:f>IF(C26="","",EDATE(C26,12))</x:f>
      </x:c>
      <x:c r="F26" s="85" t="str">
        <x:f>IF(E26="","",E26-TODAY())</x:f>
      </x:c>
      <x:c r="G26" s="64" t="str">
        <x:f>IF(F26="","",IF(F26&lt;0,"Échue",IF(F26&lt;30,"À planifier","À jour")))</x:f>
      </x:c>
      <x:c r="H26" s="65" t="n">
        <x:f>'Registre traitements'!S29</x:f>
        <x:v>0</x:v>
      </x:c>
    </x:row>
    <x:row r="27">
      <x:c r="A27" s="63" t="n">
        <x:f>'Registre traitements'!C30</x:f>
        <x:v>0</x:v>
      </x:c>
      <x:c r="B27" s="64" t="n">
        <x:f>'Registre traitements'!B30</x:f>
        <x:v>0</x:v>
      </x:c>
      <x:c r="C27" s="79" t="n">
        <x:f>'Registre traitements'!T30</x:f>
        <x:v>0</x:v>
      </x:c>
      <x:c r="D27" s="79" t="str">
        <x:f>"Annuelle"</x:f>
        <x:v>Annuelle</x:v>
      </x:c>
      <x:c r="E27" s="79" t="str">
        <x:f>IF(C27="","",EDATE(C27,12))</x:f>
      </x:c>
      <x:c r="F27" s="85" t="str">
        <x:f>IF(E27="","",E27-TODAY())</x:f>
      </x:c>
      <x:c r="G27" s="64" t="str">
        <x:f>IF(F27="","",IF(F27&lt;0,"Échue",IF(F27&lt;30,"À planifier","À jour")))</x:f>
      </x:c>
      <x:c r="H27" s="65" t="n">
        <x:f>'Registre traitements'!S30</x:f>
        <x:v>0</x:v>
      </x:c>
    </x:row>
    <x:row r="28">
      <x:c r="A28" s="63" t="n">
        <x:f>'Registre traitements'!C31</x:f>
        <x:v>0</x:v>
      </x:c>
      <x:c r="B28" s="64" t="n">
        <x:f>'Registre traitements'!B31</x:f>
        <x:v>0</x:v>
      </x:c>
      <x:c r="C28" s="79" t="n">
        <x:f>'Registre traitements'!T31</x:f>
        <x:v>0</x:v>
      </x:c>
      <x:c r="D28" s="79" t="str">
        <x:f>"Annuelle"</x:f>
        <x:v>Annuelle</x:v>
      </x:c>
      <x:c r="E28" s="79" t="str">
        <x:f>IF(C28="","",EDATE(C28,12))</x:f>
      </x:c>
      <x:c r="F28" s="85" t="str">
        <x:f>IF(E28="","",E28-TODAY())</x:f>
      </x:c>
      <x:c r="G28" s="64" t="str">
        <x:f>IF(F28="","",IF(F28&lt;0,"Échue",IF(F28&lt;30,"À planifier","À jour")))</x:f>
      </x:c>
      <x:c r="H28" s="65" t="n">
        <x:f>'Registre traitements'!S31</x:f>
        <x:v>0</x:v>
      </x:c>
    </x:row>
    <x:row r="29">
      <x:c r="A29" s="63" t="n">
        <x:f>'Registre traitements'!C32</x:f>
        <x:v>0</x:v>
      </x:c>
      <x:c r="B29" s="64" t="n">
        <x:f>'Registre traitements'!B32</x:f>
        <x:v>0</x:v>
      </x:c>
      <x:c r="C29" s="79" t="n">
        <x:f>'Registre traitements'!T32</x:f>
        <x:v>0</x:v>
      </x:c>
      <x:c r="D29" s="79" t="str">
        <x:f>"Annuelle"</x:f>
        <x:v>Annuelle</x:v>
      </x:c>
      <x:c r="E29" s="79" t="str">
        <x:f>IF(C29="","",EDATE(C29,12))</x:f>
      </x:c>
      <x:c r="F29" s="85" t="str">
        <x:f>IF(E29="","",E29-TODAY())</x:f>
      </x:c>
      <x:c r="G29" s="64" t="str">
        <x:f>IF(F29="","",IF(F29&lt;0,"Échue",IF(F29&lt;30,"À planifier","À jour")))</x:f>
      </x:c>
      <x:c r="H29" s="65" t="n">
        <x:f>'Registre traitements'!S32</x:f>
        <x:v>0</x:v>
      </x:c>
    </x:row>
    <x:row r="30">
      <x:c r="A30" s="63" t="n">
        <x:f>'Registre traitements'!C33</x:f>
        <x:v>0</x:v>
      </x:c>
      <x:c r="B30" s="64" t="n">
        <x:f>'Registre traitements'!B33</x:f>
        <x:v>0</x:v>
      </x:c>
      <x:c r="C30" s="79" t="n">
        <x:f>'Registre traitements'!T33</x:f>
        <x:v>0</x:v>
      </x:c>
      <x:c r="D30" s="79" t="str">
        <x:f>"Annuelle"</x:f>
        <x:v>Annuelle</x:v>
      </x:c>
      <x:c r="E30" s="79" t="str">
        <x:f>IF(C30="","",EDATE(C30,12))</x:f>
      </x:c>
      <x:c r="F30" s="85" t="str">
        <x:f>IF(E30="","",E30-TODAY())</x:f>
      </x:c>
      <x:c r="G30" s="64" t="str">
        <x:f>IF(F30="","",IF(F30&lt;0,"Échue",IF(F30&lt;30,"À planifier","À jour")))</x:f>
      </x:c>
      <x:c r="H30" s="65" t="n">
        <x:f>'Registre traitements'!S33</x:f>
        <x:v>0</x:v>
      </x:c>
    </x:row>
    <x:row r="31">
      <x:c r="A31" s="63" t="n">
        <x:f>'Registre traitements'!C34</x:f>
        <x:v>0</x:v>
      </x:c>
      <x:c r="B31" s="64" t="n">
        <x:f>'Registre traitements'!B34</x:f>
        <x:v>0</x:v>
      </x:c>
      <x:c r="C31" s="79" t="n">
        <x:f>'Registre traitements'!T34</x:f>
        <x:v>0</x:v>
      </x:c>
      <x:c r="D31" s="79" t="str">
        <x:f>"Annuelle"</x:f>
        <x:v>Annuelle</x:v>
      </x:c>
      <x:c r="E31" s="79" t="str">
        <x:f>IF(C31="","",EDATE(C31,12))</x:f>
      </x:c>
      <x:c r="F31" s="85" t="str">
        <x:f>IF(E31="","",E31-TODAY())</x:f>
      </x:c>
      <x:c r="G31" s="64" t="str">
        <x:f>IF(F31="","",IF(F31&lt;0,"Échue",IF(F31&lt;30,"À planifier","À jour")))</x:f>
      </x:c>
      <x:c r="H31" s="65" t="n">
        <x:f>'Registre traitements'!S34</x:f>
        <x:v>0</x:v>
      </x:c>
    </x:row>
    <x:row r="32">
      <x:c r="A32" s="63" t="n">
        <x:f>'Registre traitements'!C35</x:f>
        <x:v>0</x:v>
      </x:c>
      <x:c r="B32" s="64" t="n">
        <x:f>'Registre traitements'!B35</x:f>
        <x:v>0</x:v>
      </x:c>
      <x:c r="C32" s="79" t="n">
        <x:f>'Registre traitements'!T35</x:f>
        <x:v>0</x:v>
      </x:c>
      <x:c r="D32" s="79" t="str">
        <x:f>"Annuelle"</x:f>
        <x:v>Annuelle</x:v>
      </x:c>
      <x:c r="E32" s="79" t="str">
        <x:f>IF(C32="","",EDATE(C32,12))</x:f>
      </x:c>
      <x:c r="F32" s="85" t="str">
        <x:f>IF(E32="","",E32-TODAY())</x:f>
      </x:c>
      <x:c r="G32" s="64" t="str">
        <x:f>IF(F32="","",IF(F32&lt;0,"Échue",IF(F32&lt;30,"À planifier","À jour")))</x:f>
      </x:c>
      <x:c r="H32" s="65" t="n">
        <x:f>'Registre traitements'!S35</x:f>
        <x:v>0</x:v>
      </x:c>
    </x:row>
    <x:row r="33">
      <x:c r="A33" s="63" t="n">
        <x:f>'Registre traitements'!C36</x:f>
        <x:v>0</x:v>
      </x:c>
      <x:c r="B33" s="64" t="n">
        <x:f>'Registre traitements'!B36</x:f>
        <x:v>0</x:v>
      </x:c>
      <x:c r="C33" s="79" t="n">
        <x:f>'Registre traitements'!T36</x:f>
        <x:v>0</x:v>
      </x:c>
      <x:c r="D33" s="79" t="str">
        <x:f>"Annuelle"</x:f>
        <x:v>Annuelle</x:v>
      </x:c>
      <x:c r="E33" s="79" t="str">
        <x:f>IF(C33="","",EDATE(C33,12))</x:f>
      </x:c>
      <x:c r="F33" s="85" t="str">
        <x:f>IF(E33="","",E33-TODAY())</x:f>
      </x:c>
      <x:c r="G33" s="64" t="str">
        <x:f>IF(F33="","",IF(F33&lt;0,"Échue",IF(F33&lt;30,"À planifier","À jour")))</x:f>
      </x:c>
      <x:c r="H33" s="65" t="n">
        <x:f>'Registre traitements'!S36</x:f>
        <x:v>0</x:v>
      </x:c>
    </x:row>
    <x:row r="34">
      <x:c r="A34" s="63" t="n">
        <x:f>'Registre traitements'!C37</x:f>
        <x:v>0</x:v>
      </x:c>
      <x:c r="B34" s="64" t="n">
        <x:f>'Registre traitements'!B37</x:f>
        <x:v>0</x:v>
      </x:c>
      <x:c r="C34" s="79" t="n">
        <x:f>'Registre traitements'!T37</x:f>
        <x:v>0</x:v>
      </x:c>
      <x:c r="D34" s="79" t="str">
        <x:f>"Annuelle"</x:f>
        <x:v>Annuelle</x:v>
      </x:c>
      <x:c r="E34" s="79" t="str">
        <x:f>IF(C34="","",EDATE(C34,12))</x:f>
      </x:c>
      <x:c r="F34" s="85" t="str">
        <x:f>IF(E34="","",E34-TODAY())</x:f>
      </x:c>
      <x:c r="G34" s="64" t="str">
        <x:f>IF(F34="","",IF(F34&lt;0,"Échue",IF(F34&lt;30,"À planifier","À jour")))</x:f>
      </x:c>
      <x:c r="H34" s="65" t="n">
        <x:f>'Registre traitements'!S37</x:f>
        <x:v>0</x:v>
      </x:c>
    </x:row>
    <x:row r="35">
      <x:c r="A35" s="63" t="n">
        <x:f>'Registre traitements'!C38</x:f>
        <x:v>0</x:v>
      </x:c>
      <x:c r="B35" s="64" t="n">
        <x:f>'Registre traitements'!B38</x:f>
        <x:v>0</x:v>
      </x:c>
      <x:c r="C35" s="79" t="n">
        <x:f>'Registre traitements'!T38</x:f>
        <x:v>0</x:v>
      </x:c>
      <x:c r="D35" s="79" t="str">
        <x:f>"Annuelle"</x:f>
        <x:v>Annuelle</x:v>
      </x:c>
      <x:c r="E35" s="79" t="str">
        <x:f>IF(C35="","",EDATE(C35,12))</x:f>
      </x:c>
      <x:c r="F35" s="85" t="str">
        <x:f>IF(E35="","",E35-TODAY())</x:f>
      </x:c>
      <x:c r="G35" s="64" t="str">
        <x:f>IF(F35="","",IF(F35&lt;0,"Échue",IF(F35&lt;30,"À planifier","À jour")))</x:f>
      </x:c>
      <x:c r="H35" s="65" t="n">
        <x:f>'Registre traitements'!S38</x:f>
        <x:v>0</x:v>
      </x:c>
    </x:row>
    <x:row r="36">
      <x:c r="A36" s="63" t="n">
        <x:f>'Registre traitements'!C39</x:f>
        <x:v>0</x:v>
      </x:c>
      <x:c r="B36" s="64" t="n">
        <x:f>'Registre traitements'!B39</x:f>
        <x:v>0</x:v>
      </x:c>
      <x:c r="C36" s="79" t="n">
        <x:f>'Registre traitements'!T39</x:f>
        <x:v>0</x:v>
      </x:c>
      <x:c r="D36" s="79" t="str">
        <x:f>"Annuelle"</x:f>
        <x:v>Annuelle</x:v>
      </x:c>
      <x:c r="E36" s="79" t="str">
        <x:f>IF(C36="","",EDATE(C36,12))</x:f>
      </x:c>
      <x:c r="F36" s="85" t="str">
        <x:f>IF(E36="","",E36-TODAY())</x:f>
      </x:c>
      <x:c r="G36" s="64" t="str">
        <x:f>IF(F36="","",IF(F36&lt;0,"Échue",IF(F36&lt;30,"À planifier","À jour")))</x:f>
      </x:c>
      <x:c r="H36" s="65" t="n">
        <x:f>'Registre traitements'!S39</x:f>
        <x:v>0</x:v>
      </x:c>
    </x:row>
    <x:row r="37">
      <x:c r="A37" s="63" t="n">
        <x:f>'Registre traitements'!C40</x:f>
        <x:v>0</x:v>
      </x:c>
      <x:c r="B37" s="64" t="n">
        <x:f>'Registre traitements'!B40</x:f>
        <x:v>0</x:v>
      </x:c>
      <x:c r="C37" s="79" t="n">
        <x:f>'Registre traitements'!T40</x:f>
        <x:v>0</x:v>
      </x:c>
      <x:c r="D37" s="79" t="str">
        <x:f>"Annuelle"</x:f>
        <x:v>Annuelle</x:v>
      </x:c>
      <x:c r="E37" s="79" t="str">
        <x:f>IF(C37="","",EDATE(C37,12))</x:f>
      </x:c>
      <x:c r="F37" s="85" t="str">
        <x:f>IF(E37="","",E37-TODAY())</x:f>
      </x:c>
      <x:c r="G37" s="64" t="str">
        <x:f>IF(F37="","",IF(F37&lt;0,"Échue",IF(F37&lt;30,"À planifier","À jour")))</x:f>
      </x:c>
      <x:c r="H37" s="65" t="n">
        <x:f>'Registre traitements'!S40</x:f>
        <x:v>0</x:v>
      </x:c>
    </x:row>
    <x:row r="38">
      <x:c r="A38" s="63" t="n">
        <x:f>'Registre traitements'!C41</x:f>
        <x:v>0</x:v>
      </x:c>
      <x:c r="B38" s="64" t="n">
        <x:f>'Registre traitements'!B41</x:f>
        <x:v>0</x:v>
      </x:c>
      <x:c r="C38" s="79" t="n">
        <x:f>'Registre traitements'!T41</x:f>
        <x:v>0</x:v>
      </x:c>
      <x:c r="D38" s="79" t="str">
        <x:f>"Annuelle"</x:f>
        <x:v>Annuelle</x:v>
      </x:c>
      <x:c r="E38" s="79" t="str">
        <x:f>IF(C38="","",EDATE(C38,12))</x:f>
      </x:c>
      <x:c r="F38" s="85" t="str">
        <x:f>IF(E38="","",E38-TODAY())</x:f>
      </x:c>
      <x:c r="G38" s="64" t="str">
        <x:f>IF(F38="","",IF(F38&lt;0,"Échue",IF(F38&lt;30,"À planifier","À jour")))</x:f>
      </x:c>
      <x:c r="H38" s="65" t="n">
        <x:f>'Registre traitements'!S41</x:f>
        <x:v>0</x:v>
      </x:c>
    </x:row>
    <x:row r="39">
      <x:c r="A39" s="63" t="n">
        <x:f>'Registre traitements'!C42</x:f>
        <x:v>0</x:v>
      </x:c>
      <x:c r="B39" s="64" t="n">
        <x:f>'Registre traitements'!B42</x:f>
        <x:v>0</x:v>
      </x:c>
      <x:c r="C39" s="79" t="n">
        <x:f>'Registre traitements'!T42</x:f>
        <x:v>0</x:v>
      </x:c>
      <x:c r="D39" s="79" t="str">
        <x:f>"Annuelle"</x:f>
        <x:v>Annuelle</x:v>
      </x:c>
      <x:c r="E39" s="79" t="str">
        <x:f>IF(C39="","",EDATE(C39,12))</x:f>
      </x:c>
      <x:c r="F39" s="85" t="str">
        <x:f>IF(E39="","",E39-TODAY())</x:f>
      </x:c>
      <x:c r="G39" s="64" t="str">
        <x:f>IF(F39="","",IF(F39&lt;0,"Échue",IF(F39&lt;30,"À planifier","À jour")))</x:f>
      </x:c>
      <x:c r="H39" s="65" t="n">
        <x:f>'Registre traitements'!S42</x:f>
        <x:v>0</x:v>
      </x:c>
    </x:row>
    <x:row r="40">
      <x:c r="A40" s="63" t="n">
        <x:f>'Registre traitements'!C43</x:f>
        <x:v>0</x:v>
      </x:c>
      <x:c r="B40" s="64" t="n">
        <x:f>'Registre traitements'!B43</x:f>
        <x:v>0</x:v>
      </x:c>
      <x:c r="C40" s="79" t="n">
        <x:f>'Registre traitements'!T43</x:f>
        <x:v>0</x:v>
      </x:c>
      <x:c r="D40" s="79" t="str">
        <x:f>"Annuelle"</x:f>
        <x:v>Annuelle</x:v>
      </x:c>
      <x:c r="E40" s="79" t="str">
        <x:f>IF(C40="","",EDATE(C40,12))</x:f>
      </x:c>
      <x:c r="F40" s="85" t="str">
        <x:f>IF(E40="","",E40-TODAY())</x:f>
      </x:c>
      <x:c r="G40" s="64" t="str">
        <x:f>IF(F40="","",IF(F40&lt;0,"Échue",IF(F40&lt;30,"À planifier","À jour")))</x:f>
      </x:c>
      <x:c r="H40" s="65" t="n">
        <x:f>'Registre traitements'!S43</x:f>
        <x:v>0</x:v>
      </x:c>
    </x:row>
    <x:row r="41">
      <x:c r="A41" s="63" t="n">
        <x:f>'Registre traitements'!C44</x:f>
        <x:v>0</x:v>
      </x:c>
      <x:c r="B41" s="64" t="n">
        <x:f>'Registre traitements'!B44</x:f>
        <x:v>0</x:v>
      </x:c>
      <x:c r="C41" s="79" t="n">
        <x:f>'Registre traitements'!T44</x:f>
        <x:v>0</x:v>
      </x:c>
      <x:c r="D41" s="79" t="str">
        <x:f>"Annuelle"</x:f>
        <x:v>Annuelle</x:v>
      </x:c>
      <x:c r="E41" s="79" t="str">
        <x:f>IF(C41="","",EDATE(C41,12))</x:f>
      </x:c>
      <x:c r="F41" s="85" t="str">
        <x:f>IF(E41="","",E41-TODAY())</x:f>
      </x:c>
      <x:c r="G41" s="64" t="str">
        <x:f>IF(F41="","",IF(F41&lt;0,"Échue",IF(F41&lt;30,"À planifier","À jour")))</x:f>
      </x:c>
      <x:c r="H41" s="65" t="n">
        <x:f>'Registre traitements'!S44</x:f>
        <x:v>0</x:v>
      </x:c>
    </x:row>
    <x:row r="42">
      <x:c r="A42" s="63" t="n">
        <x:f>'Registre traitements'!C45</x:f>
        <x:v>0</x:v>
      </x:c>
      <x:c r="B42" s="64" t="n">
        <x:f>'Registre traitements'!B45</x:f>
        <x:v>0</x:v>
      </x:c>
      <x:c r="C42" s="79" t="n">
        <x:f>'Registre traitements'!T45</x:f>
        <x:v>0</x:v>
      </x:c>
      <x:c r="D42" s="79" t="str">
        <x:f>"Annuelle"</x:f>
        <x:v>Annuelle</x:v>
      </x:c>
      <x:c r="E42" s="79" t="str">
        <x:f>IF(C42="","",EDATE(C42,12))</x:f>
      </x:c>
      <x:c r="F42" s="85" t="str">
        <x:f>IF(E42="","",E42-TODAY())</x:f>
      </x:c>
      <x:c r="G42" s="64" t="str">
        <x:f>IF(F42="","",IF(F42&lt;0,"Échue",IF(F42&lt;30,"À planifier","À jour")))</x:f>
      </x:c>
      <x:c r="H42" s="65" t="n">
        <x:f>'Registre traitements'!S45</x:f>
        <x:v>0</x:v>
      </x:c>
    </x:row>
    <x:row r="43">
      <x:c r="A43" s="63" t="n">
        <x:f>'Registre traitements'!C46</x:f>
        <x:v>0</x:v>
      </x:c>
      <x:c r="B43" s="64" t="n">
        <x:f>'Registre traitements'!B46</x:f>
        <x:v>0</x:v>
      </x:c>
      <x:c r="C43" s="79" t="n">
        <x:f>'Registre traitements'!T46</x:f>
        <x:v>0</x:v>
      </x:c>
      <x:c r="D43" s="79" t="str">
        <x:f>"Annuelle"</x:f>
        <x:v>Annuelle</x:v>
      </x:c>
      <x:c r="E43" s="79" t="str">
        <x:f>IF(C43="","",EDATE(C43,12))</x:f>
      </x:c>
      <x:c r="F43" s="85" t="str">
        <x:f>IF(E43="","",E43-TODAY())</x:f>
      </x:c>
      <x:c r="G43" s="64" t="str">
        <x:f>IF(F43="","",IF(F43&lt;0,"Échue",IF(F43&lt;30,"À planifier","À jour")))</x:f>
      </x:c>
      <x:c r="H43" s="65" t="n">
        <x:f>'Registre traitements'!S46</x:f>
        <x:v>0</x:v>
      </x:c>
    </x:row>
    <x:row r="44">
      <x:c r="A44" s="63" t="n">
        <x:f>'Registre traitements'!C47</x:f>
        <x:v>0</x:v>
      </x:c>
      <x:c r="B44" s="64" t="n">
        <x:f>'Registre traitements'!B47</x:f>
        <x:v>0</x:v>
      </x:c>
      <x:c r="C44" s="79" t="n">
        <x:f>'Registre traitements'!T47</x:f>
        <x:v>0</x:v>
      </x:c>
      <x:c r="D44" s="79" t="str">
        <x:f>"Annuelle"</x:f>
        <x:v>Annuelle</x:v>
      </x:c>
      <x:c r="E44" s="79" t="str">
        <x:f>IF(C44="","",EDATE(C44,12))</x:f>
      </x:c>
      <x:c r="F44" s="85" t="str">
        <x:f>IF(E44="","",E44-TODAY())</x:f>
      </x:c>
      <x:c r="G44" s="64" t="str">
        <x:f>IF(F44="","",IF(F44&lt;0,"Échue",IF(F44&lt;30,"À planifier","À jour")))</x:f>
      </x:c>
      <x:c r="H44" s="65" t="n">
        <x:f>'Registre traitements'!S47</x:f>
        <x:v>0</x:v>
      </x:c>
    </x:row>
    <x:row r="45">
      <x:c r="A45" s="63" t="n">
        <x:f>'Registre traitements'!C48</x:f>
        <x:v>0</x:v>
      </x:c>
      <x:c r="B45" s="64" t="n">
        <x:f>'Registre traitements'!B48</x:f>
        <x:v>0</x:v>
      </x:c>
      <x:c r="C45" s="79" t="n">
        <x:f>'Registre traitements'!T48</x:f>
        <x:v>0</x:v>
      </x:c>
      <x:c r="D45" s="79" t="str">
        <x:f>"Annuelle"</x:f>
        <x:v>Annuelle</x:v>
      </x:c>
      <x:c r="E45" s="79" t="str">
        <x:f>IF(C45="","",EDATE(C45,12))</x:f>
      </x:c>
      <x:c r="F45" s="85" t="str">
        <x:f>IF(E45="","",E45-TODAY())</x:f>
      </x:c>
      <x:c r="G45" s="64" t="str">
        <x:f>IF(F45="","",IF(F45&lt;0,"Échue",IF(F45&lt;30,"À planifier","À jour")))</x:f>
      </x:c>
      <x:c r="H45" s="65" t="n">
        <x:f>'Registre traitements'!S48</x:f>
        <x:v>0</x:v>
      </x:c>
    </x:row>
    <x:row r="46">
      <x:c r="A46" s="63" t="n">
        <x:f>'Registre traitements'!C49</x:f>
        <x:v>0</x:v>
      </x:c>
      <x:c r="B46" s="64" t="n">
        <x:f>'Registre traitements'!B49</x:f>
        <x:v>0</x:v>
      </x:c>
      <x:c r="C46" s="79" t="n">
        <x:f>'Registre traitements'!T49</x:f>
        <x:v>0</x:v>
      </x:c>
      <x:c r="D46" s="79" t="str">
        <x:f>"Annuelle"</x:f>
        <x:v>Annuelle</x:v>
      </x:c>
      <x:c r="E46" s="79" t="str">
        <x:f>IF(C46="","",EDATE(C46,12))</x:f>
      </x:c>
      <x:c r="F46" s="85" t="str">
        <x:f>IF(E46="","",E46-TODAY())</x:f>
      </x:c>
      <x:c r="G46" s="64" t="str">
        <x:f>IF(F46="","",IF(F46&lt;0,"Échue",IF(F46&lt;30,"À planifier","À jour")))</x:f>
      </x:c>
      <x:c r="H46" s="65" t="n">
        <x:f>'Registre traitements'!S49</x:f>
        <x:v>0</x:v>
      </x:c>
    </x:row>
    <x:row r="47">
      <x:c r="A47" s="63" t="n">
        <x:f>'Registre traitements'!C50</x:f>
        <x:v>0</x:v>
      </x:c>
      <x:c r="B47" s="64" t="n">
        <x:f>'Registre traitements'!B50</x:f>
        <x:v>0</x:v>
      </x:c>
      <x:c r="C47" s="79" t="n">
        <x:f>'Registre traitements'!T50</x:f>
        <x:v>0</x:v>
      </x:c>
      <x:c r="D47" s="79" t="str">
        <x:f>"Annuelle"</x:f>
        <x:v>Annuelle</x:v>
      </x:c>
      <x:c r="E47" s="79" t="str">
        <x:f>IF(C47="","",EDATE(C47,12))</x:f>
      </x:c>
      <x:c r="F47" s="85" t="str">
        <x:f>IF(E47="","",E47-TODAY())</x:f>
      </x:c>
      <x:c r="G47" s="64" t="str">
        <x:f>IF(F47="","",IF(F47&lt;0,"Échue",IF(F47&lt;30,"À planifier","À jour")))</x:f>
      </x:c>
      <x:c r="H47" s="65" t="n">
        <x:f>'Registre traitements'!S50</x:f>
        <x:v>0</x:v>
      </x:c>
    </x:row>
    <x:row r="48">
      <x:c r="A48" s="63" t="n">
        <x:f>'Registre traitements'!C51</x:f>
        <x:v>0</x:v>
      </x:c>
      <x:c r="B48" s="64" t="n">
        <x:f>'Registre traitements'!B51</x:f>
        <x:v>0</x:v>
      </x:c>
      <x:c r="C48" s="79" t="n">
        <x:f>'Registre traitements'!T51</x:f>
        <x:v>0</x:v>
      </x:c>
      <x:c r="D48" s="79" t="str">
        <x:f>"Annuelle"</x:f>
        <x:v>Annuelle</x:v>
      </x:c>
      <x:c r="E48" s="79" t="str">
        <x:f>IF(C48="","",EDATE(C48,12))</x:f>
      </x:c>
      <x:c r="F48" s="85" t="str">
        <x:f>IF(E48="","",E48-TODAY())</x:f>
      </x:c>
      <x:c r="G48" s="64" t="str">
        <x:f>IF(F48="","",IF(F48&lt;0,"Échue",IF(F48&lt;30,"À planifier","À jour")))</x:f>
      </x:c>
      <x:c r="H48" s="65" t="n">
        <x:f>'Registre traitements'!S51</x:f>
        <x:v>0</x:v>
      </x:c>
    </x:row>
    <x:row r="49">
      <x:c r="A49" s="63" t="n">
        <x:f>'Registre traitements'!C52</x:f>
        <x:v>0</x:v>
      </x:c>
      <x:c r="B49" s="64" t="n">
        <x:f>'Registre traitements'!B52</x:f>
        <x:v>0</x:v>
      </x:c>
      <x:c r="C49" s="79" t="n">
        <x:f>'Registre traitements'!T52</x:f>
        <x:v>0</x:v>
      </x:c>
      <x:c r="D49" s="79" t="str">
        <x:f>"Annuelle"</x:f>
        <x:v>Annuelle</x:v>
      </x:c>
      <x:c r="E49" s="79" t="str">
        <x:f>IF(C49="","",EDATE(C49,12))</x:f>
      </x:c>
      <x:c r="F49" s="85" t="str">
        <x:f>IF(E49="","",E49-TODAY())</x:f>
      </x:c>
      <x:c r="G49" s="64" t="str">
        <x:f>IF(F49="","",IF(F49&lt;0,"Échue",IF(F49&lt;30,"À planifier","À jour")))</x:f>
      </x:c>
      <x:c r="H49" s="65" t="n">
        <x:f>'Registre traitements'!S52</x:f>
        <x:v>0</x:v>
      </x:c>
    </x:row>
    <x:row r="50">
      <x:c r="A50" s="63" t="n">
        <x:f>'Registre traitements'!C53</x:f>
        <x:v>0</x:v>
      </x:c>
      <x:c r="B50" s="64" t="n">
        <x:f>'Registre traitements'!B53</x:f>
        <x:v>0</x:v>
      </x:c>
      <x:c r="C50" s="79" t="n">
        <x:f>'Registre traitements'!T53</x:f>
        <x:v>0</x:v>
      </x:c>
      <x:c r="D50" s="79" t="str">
        <x:f>"Annuelle"</x:f>
        <x:v>Annuelle</x:v>
      </x:c>
      <x:c r="E50" s="79" t="str">
        <x:f>IF(C50="","",EDATE(C50,12))</x:f>
      </x:c>
      <x:c r="F50" s="85" t="str">
        <x:f>IF(E50="","",E50-TODAY())</x:f>
      </x:c>
      <x:c r="G50" s="64" t="str">
        <x:f>IF(F50="","",IF(F50&lt;0,"Échue",IF(F50&lt;30,"À planifier","À jour")))</x:f>
      </x:c>
      <x:c r="H50" s="65" t="n">
        <x:f>'Registre traitements'!S53</x:f>
        <x:v>0</x:v>
      </x:c>
    </x:row>
    <x:row r="51">
      <x:c r="A51" s="63" t="n">
        <x:f>'Registre traitements'!C54</x:f>
        <x:v>0</x:v>
      </x:c>
      <x:c r="B51" s="64" t="n">
        <x:f>'Registre traitements'!B54</x:f>
        <x:v>0</x:v>
      </x:c>
      <x:c r="C51" s="79" t="n">
        <x:f>'Registre traitements'!T54</x:f>
        <x:v>0</x:v>
      </x:c>
      <x:c r="D51" s="79" t="str">
        <x:f>"Annuelle"</x:f>
        <x:v>Annuelle</x:v>
      </x:c>
      <x:c r="E51" s="79" t="str">
        <x:f>IF(C51="","",EDATE(C51,12))</x:f>
      </x:c>
      <x:c r="F51" s="85" t="str">
        <x:f>IF(E51="","",E51-TODAY())</x:f>
      </x:c>
      <x:c r="G51" s="64" t="str">
        <x:f>IF(F51="","",IF(F51&lt;0,"Échue",IF(F51&lt;30,"À planifier","À jour")))</x:f>
      </x:c>
      <x:c r="H51" s="65" t="n">
        <x:f>'Registre traitements'!S54</x:f>
        <x:v>0</x:v>
      </x:c>
    </x:row>
    <x:row r="52">
      <x:c r="A52" s="63" t="n">
        <x:f>'Registre traitements'!C55</x:f>
        <x:v>0</x:v>
      </x:c>
      <x:c r="B52" s="64" t="n">
        <x:f>'Registre traitements'!B55</x:f>
        <x:v>0</x:v>
      </x:c>
      <x:c r="C52" s="79" t="n">
        <x:f>'Registre traitements'!T55</x:f>
        <x:v>0</x:v>
      </x:c>
      <x:c r="D52" s="79" t="str">
        <x:f>"Annuelle"</x:f>
        <x:v>Annuelle</x:v>
      </x:c>
      <x:c r="E52" s="79" t="str">
        <x:f>IF(C52="","",EDATE(C52,12))</x:f>
      </x:c>
      <x:c r="F52" s="85" t="str">
        <x:f>IF(E52="","",E52-TODAY())</x:f>
      </x:c>
      <x:c r="G52" s="64" t="str">
        <x:f>IF(F52="","",IF(F52&lt;0,"Échue",IF(F52&lt;30,"À planifier","À jour")))</x:f>
      </x:c>
      <x:c r="H52" s="65" t="n">
        <x:f>'Registre traitements'!S55</x:f>
        <x:v>0</x:v>
      </x:c>
    </x:row>
    <x:row r="53">
      <x:c r="A53" s="63" t="n">
        <x:f>'Registre traitements'!C56</x:f>
        <x:v>0</x:v>
      </x:c>
      <x:c r="B53" s="64" t="n">
        <x:f>'Registre traitements'!B56</x:f>
        <x:v>0</x:v>
      </x:c>
      <x:c r="C53" s="79" t="n">
        <x:f>'Registre traitements'!T56</x:f>
        <x:v>0</x:v>
      </x:c>
      <x:c r="D53" s="79" t="str">
        <x:f>"Annuelle"</x:f>
        <x:v>Annuelle</x:v>
      </x:c>
      <x:c r="E53" s="79" t="str">
        <x:f>IF(C53="","",EDATE(C53,12))</x:f>
      </x:c>
      <x:c r="F53" s="85" t="str">
        <x:f>IF(E53="","",E53-TODAY())</x:f>
      </x:c>
      <x:c r="G53" s="64" t="str">
        <x:f>IF(F53="","",IF(F53&lt;0,"Échue",IF(F53&lt;30,"À planifier","À jour")))</x:f>
      </x:c>
      <x:c r="H53" s="65" t="n">
        <x:f>'Registre traitements'!S56</x:f>
        <x:v>0</x:v>
      </x:c>
    </x:row>
    <x:row r="54">
      <x:c r="A54" s="63" t="n">
        <x:f>'Registre traitements'!C57</x:f>
        <x:v>0</x:v>
      </x:c>
      <x:c r="B54" s="64" t="n">
        <x:f>'Registre traitements'!B57</x:f>
        <x:v>0</x:v>
      </x:c>
      <x:c r="C54" s="79" t="n">
        <x:f>'Registre traitements'!T57</x:f>
        <x:v>0</x:v>
      </x:c>
      <x:c r="D54" s="79" t="str">
        <x:f>"Annuelle"</x:f>
        <x:v>Annuelle</x:v>
      </x:c>
      <x:c r="E54" s="79" t="str">
        <x:f>IF(C54="","",EDATE(C54,12))</x:f>
      </x:c>
      <x:c r="F54" s="85" t="str">
        <x:f>IF(E54="","",E54-TODAY())</x:f>
      </x:c>
      <x:c r="G54" s="64" t="str">
        <x:f>IF(F54="","",IF(F54&lt;0,"Échue",IF(F54&lt;30,"À planifier","À jour")))</x:f>
      </x:c>
      <x:c r="H54" s="65" t="n">
        <x:f>'Registre traitements'!S57</x:f>
        <x:v>0</x:v>
      </x:c>
    </x:row>
    <x:row r="55">
      <x:c r="A55" s="63" t="n">
        <x:f>'Registre traitements'!C58</x:f>
        <x:v>0</x:v>
      </x:c>
      <x:c r="B55" s="64" t="n">
        <x:f>'Registre traitements'!B58</x:f>
        <x:v>0</x:v>
      </x:c>
      <x:c r="C55" s="79" t="n">
        <x:f>'Registre traitements'!T58</x:f>
        <x:v>0</x:v>
      </x:c>
      <x:c r="D55" s="79" t="str">
        <x:f>"Annuelle"</x:f>
        <x:v>Annuelle</x:v>
      </x:c>
      <x:c r="E55" s="79" t="str">
        <x:f>IF(C55="","",EDATE(C55,12))</x:f>
      </x:c>
      <x:c r="F55" s="85" t="str">
        <x:f>IF(E55="","",E55-TODAY())</x:f>
      </x:c>
      <x:c r="G55" s="64" t="str">
        <x:f>IF(F55="","",IF(F55&lt;0,"Échue",IF(F55&lt;30,"À planifier","À jour")))</x:f>
      </x:c>
      <x:c r="H55" s="65" t="n">
        <x:f>'Registre traitements'!S58</x:f>
        <x:v>0</x:v>
      </x:c>
    </x:row>
    <x:row r="56">
      <x:c r="A56" s="63" t="n">
        <x:f>'Registre traitements'!C59</x:f>
        <x:v>0</x:v>
      </x:c>
      <x:c r="B56" s="64" t="n">
        <x:f>'Registre traitements'!B59</x:f>
        <x:v>0</x:v>
      </x:c>
      <x:c r="C56" s="79" t="n">
        <x:f>'Registre traitements'!T59</x:f>
        <x:v>0</x:v>
      </x:c>
      <x:c r="D56" s="79" t="str">
        <x:f>"Annuelle"</x:f>
        <x:v>Annuelle</x:v>
      </x:c>
      <x:c r="E56" s="79" t="str">
        <x:f>IF(C56="","",EDATE(C56,12))</x:f>
      </x:c>
      <x:c r="F56" s="85" t="str">
        <x:f>IF(E56="","",E56-TODAY())</x:f>
      </x:c>
      <x:c r="G56" s="64" t="str">
        <x:f>IF(F56="","",IF(F56&lt;0,"Échue",IF(F56&lt;30,"À planifier","À jour")))</x:f>
      </x:c>
      <x:c r="H56" s="65" t="n">
        <x:f>'Registre traitements'!S59</x:f>
        <x:v>0</x:v>
      </x:c>
    </x:row>
    <x:row r="57">
      <x:c r="A57" s="63" t="n">
        <x:f>'Registre traitements'!C60</x:f>
        <x:v>0</x:v>
      </x:c>
      <x:c r="B57" s="64" t="n">
        <x:f>'Registre traitements'!B60</x:f>
        <x:v>0</x:v>
      </x:c>
      <x:c r="C57" s="79" t="n">
        <x:f>'Registre traitements'!T60</x:f>
        <x:v>0</x:v>
      </x:c>
      <x:c r="D57" s="79" t="str">
        <x:f>"Annuelle"</x:f>
        <x:v>Annuelle</x:v>
      </x:c>
      <x:c r="E57" s="79" t="str">
        <x:f>IF(C57="","",EDATE(C57,12))</x:f>
      </x:c>
      <x:c r="F57" s="85" t="str">
        <x:f>IF(E57="","",E57-TODAY())</x:f>
      </x:c>
      <x:c r="G57" s="64" t="str">
        <x:f>IF(F57="","",IF(F57&lt;0,"Échue",IF(F57&lt;30,"À planifier","À jour")))</x:f>
      </x:c>
      <x:c r="H57" s="65" t="n">
        <x:f>'Registre traitements'!S60</x:f>
        <x:v>0</x:v>
      </x:c>
    </x:row>
    <x:row r="58">
      <x:c r="A58" s="63" t="n">
        <x:f>'Registre traitements'!C61</x:f>
        <x:v>0</x:v>
      </x:c>
      <x:c r="B58" s="64" t="n">
        <x:f>'Registre traitements'!B61</x:f>
        <x:v>0</x:v>
      </x:c>
      <x:c r="C58" s="79" t="n">
        <x:f>'Registre traitements'!T61</x:f>
        <x:v>0</x:v>
      </x:c>
      <x:c r="D58" s="79" t="str">
        <x:f>"Annuelle"</x:f>
        <x:v>Annuelle</x:v>
      </x:c>
      <x:c r="E58" s="79" t="str">
        <x:f>IF(C58="","",EDATE(C58,12))</x:f>
      </x:c>
      <x:c r="F58" s="85" t="str">
        <x:f>IF(E58="","",E58-TODAY())</x:f>
      </x:c>
      <x:c r="G58" s="64" t="str">
        <x:f>IF(F58="","",IF(F58&lt;0,"Échue",IF(F58&lt;30,"À planifier","À jour")))</x:f>
      </x:c>
      <x:c r="H58" s="65" t="n">
        <x:f>'Registre traitements'!S61</x:f>
        <x:v>0</x:v>
      </x:c>
    </x:row>
    <x:row r="59">
      <x:c r="A59" s="63" t="n">
        <x:f>'Registre traitements'!C62</x:f>
        <x:v>0</x:v>
      </x:c>
      <x:c r="B59" s="64" t="n">
        <x:f>'Registre traitements'!B62</x:f>
        <x:v>0</x:v>
      </x:c>
      <x:c r="C59" s="79" t="n">
        <x:f>'Registre traitements'!T62</x:f>
        <x:v>0</x:v>
      </x:c>
      <x:c r="D59" s="79" t="str">
        <x:f>"Annuelle"</x:f>
        <x:v>Annuelle</x:v>
      </x:c>
      <x:c r="E59" s="79" t="str">
        <x:f>IF(C59="","",EDATE(C59,12))</x:f>
      </x:c>
      <x:c r="F59" s="85" t="str">
        <x:f>IF(E59="","",E59-TODAY())</x:f>
      </x:c>
      <x:c r="G59" s="64" t="str">
        <x:f>IF(F59="","",IF(F59&lt;0,"Échue",IF(F59&lt;30,"À planifier","À jour")))</x:f>
      </x:c>
      <x:c r="H59" s="65" t="n">
        <x:f>'Registre traitements'!S62</x:f>
        <x:v>0</x:v>
      </x:c>
    </x:row>
    <x:row r="60">
      <x:c r="A60" s="63" t="n">
        <x:f>'Registre traitements'!C63</x:f>
        <x:v>0</x:v>
      </x:c>
      <x:c r="B60" s="64" t="n">
        <x:f>'Registre traitements'!B63</x:f>
        <x:v>0</x:v>
      </x:c>
      <x:c r="C60" s="79" t="n">
        <x:f>'Registre traitements'!T63</x:f>
        <x:v>0</x:v>
      </x:c>
      <x:c r="D60" s="79" t="str">
        <x:f>"Annuelle"</x:f>
        <x:v>Annuelle</x:v>
      </x:c>
      <x:c r="E60" s="79" t="str">
        <x:f>IF(C60="","",EDATE(C60,12))</x:f>
      </x:c>
      <x:c r="F60" s="85" t="str">
        <x:f>IF(E60="","",E60-TODAY())</x:f>
      </x:c>
      <x:c r="G60" s="64" t="str">
        <x:f>IF(F60="","",IF(F60&lt;0,"Échue",IF(F60&lt;30,"À planifier","À jour")))</x:f>
      </x:c>
      <x:c r="H60" s="65" t="n">
        <x:f>'Registre traitements'!S63</x:f>
        <x:v>0</x:v>
      </x:c>
    </x:row>
    <x:row r="61">
      <x:c r="A61" s="63" t="n">
        <x:f>'Registre traitements'!C64</x:f>
        <x:v>0</x:v>
      </x:c>
      <x:c r="B61" s="64" t="n">
        <x:f>'Registre traitements'!B64</x:f>
        <x:v>0</x:v>
      </x:c>
      <x:c r="C61" s="79" t="n">
        <x:f>'Registre traitements'!T64</x:f>
        <x:v>0</x:v>
      </x:c>
      <x:c r="D61" s="79" t="str">
        <x:f>"Annuelle"</x:f>
        <x:v>Annuelle</x:v>
      </x:c>
      <x:c r="E61" s="79" t="str">
        <x:f>IF(C61="","",EDATE(C61,12))</x:f>
      </x:c>
      <x:c r="F61" s="85" t="str">
        <x:f>IF(E61="","",E61-TODAY())</x:f>
      </x:c>
      <x:c r="G61" s="64" t="str">
        <x:f>IF(F61="","",IF(F61&lt;0,"Échue",IF(F61&lt;30,"À planifier","À jour")))</x:f>
      </x:c>
      <x:c r="H61" s="65" t="n">
        <x:f>'Registre traitements'!S64</x:f>
        <x:v>0</x:v>
      </x:c>
    </x:row>
    <x:row r="62">
      <x:c r="A62" s="63" t="n">
        <x:f>'Registre traitements'!C65</x:f>
        <x:v>0</x:v>
      </x:c>
      <x:c r="B62" s="64" t="n">
        <x:f>'Registre traitements'!B65</x:f>
        <x:v>0</x:v>
      </x:c>
      <x:c r="C62" s="79" t="n">
        <x:f>'Registre traitements'!T65</x:f>
        <x:v>0</x:v>
      </x:c>
      <x:c r="D62" s="79" t="str">
        <x:f>"Annuelle"</x:f>
        <x:v>Annuelle</x:v>
      </x:c>
      <x:c r="E62" s="79" t="str">
        <x:f>IF(C62="","",EDATE(C62,12))</x:f>
      </x:c>
      <x:c r="F62" s="85" t="str">
        <x:f>IF(E62="","",E62-TODAY())</x:f>
      </x:c>
      <x:c r="G62" s="64" t="str">
        <x:f>IF(F62="","",IF(F62&lt;0,"Échue",IF(F62&lt;30,"À planifier","À jour")))</x:f>
      </x:c>
      <x:c r="H62" s="65" t="n">
        <x:f>'Registre traitements'!S65</x:f>
        <x:v>0</x:v>
      </x:c>
    </x:row>
    <x:row r="63">
      <x:c r="A63" s="63" t="n">
        <x:f>'Registre traitements'!C66</x:f>
        <x:v>0</x:v>
      </x:c>
      <x:c r="B63" s="64" t="n">
        <x:f>'Registre traitements'!B66</x:f>
        <x:v>0</x:v>
      </x:c>
      <x:c r="C63" s="79" t="n">
        <x:f>'Registre traitements'!T66</x:f>
        <x:v>0</x:v>
      </x:c>
      <x:c r="D63" s="79" t="str">
        <x:f>"Annuelle"</x:f>
        <x:v>Annuelle</x:v>
      </x:c>
      <x:c r="E63" s="79" t="str">
        <x:f>IF(C63="","",EDATE(C63,12))</x:f>
      </x:c>
      <x:c r="F63" s="85" t="str">
        <x:f>IF(E63="","",E63-TODAY())</x:f>
      </x:c>
      <x:c r="G63" s="64" t="str">
        <x:f>IF(F63="","",IF(F63&lt;0,"Échue",IF(F63&lt;30,"À planifier","À jour")))</x:f>
      </x:c>
      <x:c r="H63" s="65" t="n">
        <x:f>'Registre traitements'!S66</x:f>
        <x:v>0</x:v>
      </x:c>
    </x:row>
    <x:row r="64">
      <x:c r="A64" s="63" t="n">
        <x:f>'Registre traitements'!C67</x:f>
        <x:v>0</x:v>
      </x:c>
      <x:c r="B64" s="64" t="n">
        <x:f>'Registre traitements'!B67</x:f>
        <x:v>0</x:v>
      </x:c>
      <x:c r="C64" s="79" t="n">
        <x:f>'Registre traitements'!T67</x:f>
        <x:v>0</x:v>
      </x:c>
      <x:c r="D64" s="79" t="str">
        <x:f>"Annuelle"</x:f>
        <x:v>Annuelle</x:v>
      </x:c>
      <x:c r="E64" s="79" t="str">
        <x:f>IF(C64="","",EDATE(C64,12))</x:f>
      </x:c>
      <x:c r="F64" s="85" t="str">
        <x:f>IF(E64="","",E64-TODAY())</x:f>
      </x:c>
      <x:c r="G64" s="64" t="str">
        <x:f>IF(F64="","",IF(F64&lt;0,"Échue",IF(F64&lt;30,"À planifier","À jour")))</x:f>
      </x:c>
      <x:c r="H64" s="65" t="n">
        <x:f>'Registre traitements'!S67</x:f>
        <x:v>0</x:v>
      </x:c>
    </x:row>
    <x:row r="65">
      <x:c r="A65" s="63" t="n">
        <x:f>'Registre traitements'!C68</x:f>
        <x:v>0</x:v>
      </x:c>
      <x:c r="B65" s="64" t="n">
        <x:f>'Registre traitements'!B68</x:f>
        <x:v>0</x:v>
      </x:c>
      <x:c r="C65" s="79" t="n">
        <x:f>'Registre traitements'!T68</x:f>
        <x:v>0</x:v>
      </x:c>
      <x:c r="D65" s="79" t="str">
        <x:f>"Annuelle"</x:f>
        <x:v>Annuelle</x:v>
      </x:c>
      <x:c r="E65" s="79" t="str">
        <x:f>IF(C65="","",EDATE(C65,12))</x:f>
      </x:c>
      <x:c r="F65" s="85" t="str">
        <x:f>IF(E65="","",E65-TODAY())</x:f>
      </x:c>
      <x:c r="G65" s="64" t="str">
        <x:f>IF(F65="","",IF(F65&lt;0,"Échue",IF(F65&lt;30,"À planifier","À jour")))</x:f>
      </x:c>
      <x:c r="H65" s="65" t="n">
        <x:f>'Registre traitements'!S68</x:f>
        <x:v>0</x:v>
      </x:c>
    </x:row>
    <x:row r="66">
      <x:c r="A66" s="63" t="n">
        <x:f>'Registre traitements'!C69</x:f>
        <x:v>0</x:v>
      </x:c>
      <x:c r="B66" s="64" t="n">
        <x:f>'Registre traitements'!B69</x:f>
        <x:v>0</x:v>
      </x:c>
      <x:c r="C66" s="79" t="n">
        <x:f>'Registre traitements'!T69</x:f>
        <x:v>0</x:v>
      </x:c>
      <x:c r="D66" s="79" t="str">
        <x:f>"Annuelle"</x:f>
        <x:v>Annuelle</x:v>
      </x:c>
      <x:c r="E66" s="79" t="str">
        <x:f>IF(C66="","",EDATE(C66,12))</x:f>
      </x:c>
      <x:c r="F66" s="85" t="str">
        <x:f>IF(E66="","",E66-TODAY())</x:f>
      </x:c>
      <x:c r="G66" s="64" t="str">
        <x:f>IF(F66="","",IF(F66&lt;0,"Échue",IF(F66&lt;30,"À planifier","À jour")))</x:f>
      </x:c>
      <x:c r="H66" s="65" t="n">
        <x:f>'Registre traitements'!S69</x:f>
        <x:v>0</x:v>
      </x:c>
    </x:row>
    <x:row r="67">
      <x:c r="A67" s="63" t="n">
        <x:f>'Registre traitements'!C70</x:f>
        <x:v>0</x:v>
      </x:c>
      <x:c r="B67" s="64" t="n">
        <x:f>'Registre traitements'!B70</x:f>
        <x:v>0</x:v>
      </x:c>
      <x:c r="C67" s="79" t="n">
        <x:f>'Registre traitements'!T70</x:f>
        <x:v>0</x:v>
      </x:c>
      <x:c r="D67" s="79" t="str">
        <x:f>"Annuelle"</x:f>
        <x:v>Annuelle</x:v>
      </x:c>
      <x:c r="E67" s="79" t="str">
        <x:f>IF(C67="","",EDATE(C67,12))</x:f>
      </x:c>
      <x:c r="F67" s="85" t="str">
        <x:f>IF(E67="","",E67-TODAY())</x:f>
      </x:c>
      <x:c r="G67" s="64" t="str">
        <x:f>IF(F67="","",IF(F67&lt;0,"Échue",IF(F67&lt;30,"À planifier","À jour")))</x:f>
      </x:c>
      <x:c r="H67" s="65" t="n">
        <x:f>'Registre traitements'!S70</x:f>
        <x:v>0</x:v>
      </x:c>
    </x:row>
    <x:row r="68">
      <x:c r="A68" s="63" t="n">
        <x:f>'Registre traitements'!C71</x:f>
        <x:v>0</x:v>
      </x:c>
      <x:c r="B68" s="64" t="n">
        <x:f>'Registre traitements'!B71</x:f>
        <x:v>0</x:v>
      </x:c>
      <x:c r="C68" s="79" t="n">
        <x:f>'Registre traitements'!T71</x:f>
        <x:v>0</x:v>
      </x:c>
      <x:c r="D68" s="79" t="str">
        <x:f>"Annuelle"</x:f>
        <x:v>Annuelle</x:v>
      </x:c>
      <x:c r="E68" s="79" t="str">
        <x:f>IF(C68="","",EDATE(C68,12))</x:f>
      </x:c>
      <x:c r="F68" s="85" t="str">
        <x:f>IF(E68="","",E68-TODAY())</x:f>
      </x:c>
      <x:c r="G68" s="64" t="str">
        <x:f>IF(F68="","",IF(F68&lt;0,"Échue",IF(F68&lt;30,"À planifier","À jour")))</x:f>
      </x:c>
      <x:c r="H68" s="65" t="n">
        <x:f>'Registre traitements'!S71</x:f>
        <x:v>0</x:v>
      </x:c>
    </x:row>
    <x:row r="69">
      <x:c r="A69" s="63" t="n">
        <x:f>'Registre traitements'!C72</x:f>
        <x:v>0</x:v>
      </x:c>
      <x:c r="B69" s="64" t="n">
        <x:f>'Registre traitements'!B72</x:f>
        <x:v>0</x:v>
      </x:c>
      <x:c r="C69" s="79" t="n">
        <x:f>'Registre traitements'!T72</x:f>
        <x:v>0</x:v>
      </x:c>
      <x:c r="D69" s="79" t="str">
        <x:f>"Annuelle"</x:f>
        <x:v>Annuelle</x:v>
      </x:c>
      <x:c r="E69" s="79" t="str">
        <x:f>IF(C69="","",EDATE(C69,12))</x:f>
      </x:c>
      <x:c r="F69" s="85" t="str">
        <x:f>IF(E69="","",E69-TODAY())</x:f>
      </x:c>
      <x:c r="G69" s="64" t="str">
        <x:f>IF(F69="","",IF(F69&lt;0,"Échue",IF(F69&lt;30,"À planifier","À jour")))</x:f>
      </x:c>
      <x:c r="H69" s="65" t="n">
        <x:f>'Registre traitements'!S72</x:f>
        <x:v>0</x:v>
      </x:c>
    </x:row>
    <x:row r="70">
      <x:c r="A70" s="63" t="n">
        <x:f>'Registre traitements'!C73</x:f>
        <x:v>0</x:v>
      </x:c>
      <x:c r="B70" s="64" t="n">
        <x:f>'Registre traitements'!B73</x:f>
        <x:v>0</x:v>
      </x:c>
      <x:c r="C70" s="79" t="n">
        <x:f>'Registre traitements'!T73</x:f>
        <x:v>0</x:v>
      </x:c>
      <x:c r="D70" s="79" t="str">
        <x:f>"Annuelle"</x:f>
        <x:v>Annuelle</x:v>
      </x:c>
      <x:c r="E70" s="79" t="str">
        <x:f>IF(C70="","",EDATE(C70,12))</x:f>
      </x:c>
      <x:c r="F70" s="85" t="str">
        <x:f>IF(E70="","",E70-TODAY())</x:f>
      </x:c>
      <x:c r="G70" s="64" t="str">
        <x:f>IF(F70="","",IF(F70&lt;0,"Échue",IF(F70&lt;30,"À planifier","À jour")))</x:f>
      </x:c>
      <x:c r="H70" s="65" t="n">
        <x:f>'Registre traitements'!S73</x:f>
        <x:v>0</x:v>
      </x:c>
    </x:row>
    <x:row r="71">
      <x:c r="A71" s="63" t="n">
        <x:f>'Registre traitements'!C74</x:f>
        <x:v>0</x:v>
      </x:c>
      <x:c r="B71" s="64" t="n">
        <x:f>'Registre traitements'!B74</x:f>
        <x:v>0</x:v>
      </x:c>
      <x:c r="C71" s="79" t="n">
        <x:f>'Registre traitements'!T74</x:f>
        <x:v>0</x:v>
      </x:c>
      <x:c r="D71" s="79" t="str">
        <x:f>"Annuelle"</x:f>
        <x:v>Annuelle</x:v>
      </x:c>
      <x:c r="E71" s="79" t="str">
        <x:f>IF(C71="","",EDATE(C71,12))</x:f>
      </x:c>
      <x:c r="F71" s="85" t="str">
        <x:f>IF(E71="","",E71-TODAY())</x:f>
      </x:c>
      <x:c r="G71" s="64" t="str">
        <x:f>IF(F71="","",IF(F71&lt;0,"Échue",IF(F71&lt;30,"À planifier","À jour")))</x:f>
      </x:c>
      <x:c r="H71" s="65" t="n">
        <x:f>'Registre traitements'!S74</x:f>
        <x:v>0</x:v>
      </x:c>
    </x:row>
    <x:row r="72">
      <x:c r="A72" s="63" t="n">
        <x:f>'Registre traitements'!C75</x:f>
        <x:v>0</x:v>
      </x:c>
      <x:c r="B72" s="64" t="n">
        <x:f>'Registre traitements'!B75</x:f>
        <x:v>0</x:v>
      </x:c>
      <x:c r="C72" s="79" t="n">
        <x:f>'Registre traitements'!T75</x:f>
        <x:v>0</x:v>
      </x:c>
      <x:c r="D72" s="79" t="str">
        <x:f>"Annuelle"</x:f>
        <x:v>Annuelle</x:v>
      </x:c>
      <x:c r="E72" s="79" t="str">
        <x:f>IF(C72="","",EDATE(C72,12))</x:f>
      </x:c>
      <x:c r="F72" s="85" t="str">
        <x:f>IF(E72="","",E72-TODAY())</x:f>
      </x:c>
      <x:c r="G72" s="64" t="str">
        <x:f>IF(F72="","",IF(F72&lt;0,"Échue",IF(F72&lt;30,"À planifier","À jour")))</x:f>
      </x:c>
      <x:c r="H72" s="65" t="n">
        <x:f>'Registre traitements'!S75</x:f>
        <x:v>0</x:v>
      </x:c>
    </x:row>
    <x:row r="73">
      <x:c r="A73" s="63" t="n">
        <x:f>'Registre traitements'!C76</x:f>
        <x:v>0</x:v>
      </x:c>
      <x:c r="B73" s="64" t="n">
        <x:f>'Registre traitements'!B76</x:f>
        <x:v>0</x:v>
      </x:c>
      <x:c r="C73" s="79" t="n">
        <x:f>'Registre traitements'!T76</x:f>
        <x:v>0</x:v>
      </x:c>
      <x:c r="D73" s="79" t="str">
        <x:f>"Annuelle"</x:f>
        <x:v>Annuelle</x:v>
      </x:c>
      <x:c r="E73" s="79" t="str">
        <x:f>IF(C73="","",EDATE(C73,12))</x:f>
      </x:c>
      <x:c r="F73" s="85" t="str">
        <x:f>IF(E73="","",E73-TODAY())</x:f>
      </x:c>
      <x:c r="G73" s="64" t="str">
        <x:f>IF(F73="","",IF(F73&lt;0,"Échue",IF(F73&lt;30,"À planifier","À jour")))</x:f>
      </x:c>
      <x:c r="H73" s="65" t="n">
        <x:f>'Registre traitements'!S76</x:f>
        <x:v>0</x:v>
      </x:c>
    </x:row>
    <x:row r="74">
      <x:c r="A74" s="63" t="n">
        <x:f>'Registre traitements'!C77</x:f>
        <x:v>0</x:v>
      </x:c>
      <x:c r="B74" s="64" t="n">
        <x:f>'Registre traitements'!B77</x:f>
        <x:v>0</x:v>
      </x:c>
      <x:c r="C74" s="79" t="n">
        <x:f>'Registre traitements'!T77</x:f>
        <x:v>0</x:v>
      </x:c>
      <x:c r="D74" s="79" t="str">
        <x:f>"Annuelle"</x:f>
        <x:v>Annuelle</x:v>
      </x:c>
      <x:c r="E74" s="79" t="str">
        <x:f>IF(C74="","",EDATE(C74,12))</x:f>
      </x:c>
      <x:c r="F74" s="85" t="str">
        <x:f>IF(E74="","",E74-TODAY())</x:f>
      </x:c>
      <x:c r="G74" s="64" t="str">
        <x:f>IF(F74="","",IF(F74&lt;0,"Échue",IF(F74&lt;30,"À planifier","À jour")))</x:f>
      </x:c>
      <x:c r="H74" s="65" t="n">
        <x:f>'Registre traitements'!S77</x:f>
        <x:v>0</x:v>
      </x:c>
    </x:row>
    <x:row r="75">
      <x:c r="A75" s="63" t="n">
        <x:f>'Registre traitements'!C78</x:f>
        <x:v>0</x:v>
      </x:c>
      <x:c r="B75" s="64" t="n">
        <x:f>'Registre traitements'!B78</x:f>
        <x:v>0</x:v>
      </x:c>
      <x:c r="C75" s="79" t="n">
        <x:f>'Registre traitements'!T78</x:f>
        <x:v>0</x:v>
      </x:c>
      <x:c r="D75" s="79" t="str">
        <x:f>"Annuelle"</x:f>
        <x:v>Annuelle</x:v>
      </x:c>
      <x:c r="E75" s="79" t="str">
        <x:f>IF(C75="","",EDATE(C75,12))</x:f>
      </x:c>
      <x:c r="F75" s="85" t="str">
        <x:f>IF(E75="","",E75-TODAY())</x:f>
      </x:c>
      <x:c r="G75" s="64" t="str">
        <x:f>IF(F75="","",IF(F75&lt;0,"Échue",IF(F75&lt;30,"À planifier","À jour")))</x:f>
      </x:c>
      <x:c r="H75" s="65" t="n">
        <x:f>'Registre traitements'!S78</x:f>
        <x:v>0</x:v>
      </x:c>
    </x:row>
    <x:row r="76">
      <x:c r="A76" s="63" t="n">
        <x:f>'Registre traitements'!C79</x:f>
        <x:v>0</x:v>
      </x:c>
      <x:c r="B76" s="64" t="n">
        <x:f>'Registre traitements'!B79</x:f>
        <x:v>0</x:v>
      </x:c>
      <x:c r="C76" s="79" t="n">
        <x:f>'Registre traitements'!T79</x:f>
        <x:v>0</x:v>
      </x:c>
      <x:c r="D76" s="79" t="str">
        <x:f>"Annuelle"</x:f>
        <x:v>Annuelle</x:v>
      </x:c>
      <x:c r="E76" s="79" t="str">
        <x:f>IF(C76="","",EDATE(C76,12))</x:f>
      </x:c>
      <x:c r="F76" s="85" t="str">
        <x:f>IF(E76="","",E76-TODAY())</x:f>
      </x:c>
      <x:c r="G76" s="64" t="str">
        <x:f>IF(F76="","",IF(F76&lt;0,"Échue",IF(F76&lt;30,"À planifier","À jour")))</x:f>
      </x:c>
      <x:c r="H76" s="65" t="n">
        <x:f>'Registre traitements'!S79</x:f>
        <x:v>0</x:v>
      </x:c>
    </x:row>
    <x:row r="77">
      <x:c r="A77" s="63" t="n">
        <x:f>'Registre traitements'!C80</x:f>
        <x:v>0</x:v>
      </x:c>
      <x:c r="B77" s="64" t="n">
        <x:f>'Registre traitements'!B80</x:f>
        <x:v>0</x:v>
      </x:c>
      <x:c r="C77" s="79" t="n">
        <x:f>'Registre traitements'!T80</x:f>
        <x:v>0</x:v>
      </x:c>
      <x:c r="D77" s="79" t="str">
        <x:f>"Annuelle"</x:f>
        <x:v>Annuelle</x:v>
      </x:c>
      <x:c r="E77" s="79" t="str">
        <x:f>IF(C77="","",EDATE(C77,12))</x:f>
      </x:c>
      <x:c r="F77" s="85" t="str">
        <x:f>IF(E77="","",E77-TODAY())</x:f>
      </x:c>
      <x:c r="G77" s="64" t="str">
        <x:f>IF(F77="","",IF(F77&lt;0,"Échue",IF(F77&lt;30,"À planifier","À jour")))</x:f>
      </x:c>
      <x:c r="H77" s="65" t="n">
        <x:f>'Registre traitements'!S80</x:f>
        <x:v>0</x:v>
      </x:c>
    </x:row>
    <x:row r="78">
      <x:c r="A78" s="63" t="n">
        <x:f>'Registre traitements'!C81</x:f>
        <x:v>0</x:v>
      </x:c>
      <x:c r="B78" s="64" t="n">
        <x:f>'Registre traitements'!B81</x:f>
        <x:v>0</x:v>
      </x:c>
      <x:c r="C78" s="79" t="n">
        <x:f>'Registre traitements'!T81</x:f>
        <x:v>0</x:v>
      </x:c>
      <x:c r="D78" s="79" t="str">
        <x:f>"Annuelle"</x:f>
        <x:v>Annuelle</x:v>
      </x:c>
      <x:c r="E78" s="79" t="str">
        <x:f>IF(C78="","",EDATE(C78,12))</x:f>
      </x:c>
      <x:c r="F78" s="85" t="str">
        <x:f>IF(E78="","",E78-TODAY())</x:f>
      </x:c>
      <x:c r="G78" s="64" t="str">
        <x:f>IF(F78="","",IF(F78&lt;0,"Échue",IF(F78&lt;30,"À planifier","À jour")))</x:f>
      </x:c>
      <x:c r="H78" s="65" t="n">
        <x:f>'Registre traitements'!S81</x:f>
        <x:v>0</x:v>
      </x:c>
    </x:row>
    <x:row r="79">
      <x:c r="A79" s="63" t="n">
        <x:f>'Registre traitements'!C82</x:f>
        <x:v>0</x:v>
      </x:c>
      <x:c r="B79" s="64" t="n">
        <x:f>'Registre traitements'!B82</x:f>
        <x:v>0</x:v>
      </x:c>
      <x:c r="C79" s="79" t="n">
        <x:f>'Registre traitements'!T82</x:f>
        <x:v>0</x:v>
      </x:c>
      <x:c r="D79" s="79" t="str">
        <x:f>"Annuelle"</x:f>
        <x:v>Annuelle</x:v>
      </x:c>
      <x:c r="E79" s="79" t="str">
        <x:f>IF(C79="","",EDATE(C79,12))</x:f>
      </x:c>
      <x:c r="F79" s="85" t="str">
        <x:f>IF(E79="","",E79-TODAY())</x:f>
      </x:c>
      <x:c r="G79" s="64" t="str">
        <x:f>IF(F79="","",IF(F79&lt;0,"Échue",IF(F79&lt;30,"À planifier","À jour")))</x:f>
      </x:c>
      <x:c r="H79" s="65" t="n">
        <x:f>'Registre traitements'!S82</x:f>
        <x:v>0</x:v>
      </x:c>
    </x:row>
    <x:row r="80">
      <x:c r="A80" s="63" t="n">
        <x:f>'Registre traitements'!C83</x:f>
        <x:v>0</x:v>
      </x:c>
      <x:c r="B80" s="64" t="n">
        <x:f>'Registre traitements'!B83</x:f>
        <x:v>0</x:v>
      </x:c>
      <x:c r="C80" s="79" t="n">
        <x:f>'Registre traitements'!T83</x:f>
        <x:v>0</x:v>
      </x:c>
      <x:c r="D80" s="79" t="str">
        <x:f>"Annuelle"</x:f>
        <x:v>Annuelle</x:v>
      </x:c>
      <x:c r="E80" s="79" t="str">
        <x:f>IF(C80="","",EDATE(C80,12))</x:f>
      </x:c>
      <x:c r="F80" s="85" t="str">
        <x:f>IF(E80="","",E80-TODAY())</x:f>
      </x:c>
      <x:c r="G80" s="64" t="str">
        <x:f>IF(F80="","",IF(F80&lt;0,"Échue",IF(F80&lt;30,"À planifier","À jour")))</x:f>
      </x:c>
      <x:c r="H80" s="65" t="n">
        <x:f>'Registre traitements'!S83</x:f>
        <x:v>0</x:v>
      </x:c>
    </x:row>
    <x:row r="81">
      <x:c r="A81" s="63" t="n">
        <x:f>'Registre traitements'!C84</x:f>
        <x:v>0</x:v>
      </x:c>
      <x:c r="B81" s="64" t="n">
        <x:f>'Registre traitements'!B84</x:f>
        <x:v>0</x:v>
      </x:c>
      <x:c r="C81" s="79" t="n">
        <x:f>'Registre traitements'!T84</x:f>
        <x:v>0</x:v>
      </x:c>
      <x:c r="D81" s="79" t="str">
        <x:f>"Annuelle"</x:f>
        <x:v>Annuelle</x:v>
      </x:c>
      <x:c r="E81" s="79" t="str">
        <x:f>IF(C81="","",EDATE(C81,12))</x:f>
      </x:c>
      <x:c r="F81" s="85" t="str">
        <x:f>IF(E81="","",E81-TODAY())</x:f>
      </x:c>
      <x:c r="G81" s="64" t="str">
        <x:f>IF(F81="","",IF(F81&lt;0,"Échue",IF(F81&lt;30,"À planifier","À jour")))</x:f>
      </x:c>
      <x:c r="H81" s="65" t="n">
        <x:f>'Registre traitements'!S84</x:f>
        <x:v>0</x:v>
      </x:c>
    </x:row>
    <x:row r="82">
      <x:c r="A82" s="63" t="n">
        <x:f>'Registre traitements'!C85</x:f>
        <x:v>0</x:v>
      </x:c>
      <x:c r="B82" s="64" t="n">
        <x:f>'Registre traitements'!B85</x:f>
        <x:v>0</x:v>
      </x:c>
      <x:c r="C82" s="79" t="n">
        <x:f>'Registre traitements'!T85</x:f>
        <x:v>0</x:v>
      </x:c>
      <x:c r="D82" s="79" t="str">
        <x:f>"Annuelle"</x:f>
        <x:v>Annuelle</x:v>
      </x:c>
      <x:c r="E82" s="79" t="str">
        <x:f>IF(C82="","",EDATE(C82,12))</x:f>
      </x:c>
      <x:c r="F82" s="85" t="str">
        <x:f>IF(E82="","",E82-TODAY())</x:f>
      </x:c>
      <x:c r="G82" s="64" t="str">
        <x:f>IF(F82="","",IF(F82&lt;0,"Échue",IF(F82&lt;30,"À planifier","À jour")))</x:f>
      </x:c>
      <x:c r="H82" s="65" t="n">
        <x:f>'Registre traitements'!S85</x:f>
        <x:v>0</x:v>
      </x:c>
    </x:row>
    <x:row r="83">
      <x:c r="A83" s="63" t="n">
        <x:f>'Registre traitements'!C86</x:f>
        <x:v>0</x:v>
      </x:c>
      <x:c r="B83" s="64" t="n">
        <x:f>'Registre traitements'!B86</x:f>
        <x:v>0</x:v>
      </x:c>
      <x:c r="C83" s="79" t="n">
        <x:f>'Registre traitements'!T86</x:f>
        <x:v>0</x:v>
      </x:c>
      <x:c r="D83" s="79" t="str">
        <x:f>"Annuelle"</x:f>
        <x:v>Annuelle</x:v>
      </x:c>
      <x:c r="E83" s="79" t="str">
        <x:f>IF(C83="","",EDATE(C83,12))</x:f>
      </x:c>
      <x:c r="F83" s="85" t="str">
        <x:f>IF(E83="","",E83-TODAY())</x:f>
      </x:c>
      <x:c r="G83" s="64" t="str">
        <x:f>IF(F83="","",IF(F83&lt;0,"Échue",IF(F83&lt;30,"À planifier","À jour")))</x:f>
      </x:c>
      <x:c r="H83" s="65" t="n">
        <x:f>'Registre traitements'!S86</x:f>
        <x:v>0</x:v>
      </x:c>
    </x:row>
    <x:row r="84">
      <x:c r="A84" s="63" t="n">
        <x:f>'Registre traitements'!C87</x:f>
        <x:v>0</x:v>
      </x:c>
      <x:c r="B84" s="64" t="n">
        <x:f>'Registre traitements'!B87</x:f>
        <x:v>0</x:v>
      </x:c>
      <x:c r="C84" s="79" t="n">
        <x:f>'Registre traitements'!T87</x:f>
        <x:v>0</x:v>
      </x:c>
      <x:c r="D84" s="79" t="str">
        <x:f>"Annuelle"</x:f>
        <x:v>Annuelle</x:v>
      </x:c>
      <x:c r="E84" s="79" t="str">
        <x:f>IF(C84="","",EDATE(C84,12))</x:f>
      </x:c>
      <x:c r="F84" s="85" t="str">
        <x:f>IF(E84="","",E84-TODAY())</x:f>
      </x:c>
      <x:c r="G84" s="64" t="str">
        <x:f>IF(F84="","",IF(F84&lt;0,"Échue",IF(F84&lt;30,"À planifier","À jour")))</x:f>
      </x:c>
      <x:c r="H84" s="65" t="n">
        <x:f>'Registre traitements'!S87</x:f>
        <x:v>0</x:v>
      </x:c>
    </x:row>
    <x:row r="85">
      <x:c r="A85" s="63" t="n">
        <x:f>'Registre traitements'!C88</x:f>
        <x:v>0</x:v>
      </x:c>
      <x:c r="B85" s="64" t="n">
        <x:f>'Registre traitements'!B88</x:f>
        <x:v>0</x:v>
      </x:c>
      <x:c r="C85" s="79" t="n">
        <x:f>'Registre traitements'!T88</x:f>
        <x:v>0</x:v>
      </x:c>
      <x:c r="D85" s="79" t="str">
        <x:f>"Annuelle"</x:f>
        <x:v>Annuelle</x:v>
      </x:c>
      <x:c r="E85" s="79" t="str">
        <x:f>IF(C85="","",EDATE(C85,12))</x:f>
      </x:c>
      <x:c r="F85" s="85" t="str">
        <x:f>IF(E85="","",E85-TODAY())</x:f>
      </x:c>
      <x:c r="G85" s="64" t="str">
        <x:f>IF(F85="","",IF(F85&lt;0,"Échue",IF(F85&lt;30,"À planifier","À jour")))</x:f>
      </x:c>
      <x:c r="H85" s="65" t="n">
        <x:f>'Registre traitements'!S88</x:f>
        <x:v>0</x:v>
      </x:c>
    </x:row>
    <x:row r="86">
      <x:c r="A86" s="63" t="n">
        <x:f>'Registre traitements'!C89</x:f>
        <x:v>0</x:v>
      </x:c>
      <x:c r="B86" s="64" t="n">
        <x:f>'Registre traitements'!B89</x:f>
        <x:v>0</x:v>
      </x:c>
      <x:c r="C86" s="79" t="n">
        <x:f>'Registre traitements'!T89</x:f>
        <x:v>0</x:v>
      </x:c>
      <x:c r="D86" s="79" t="str">
        <x:f>"Annuelle"</x:f>
        <x:v>Annuelle</x:v>
      </x:c>
      <x:c r="E86" s="79" t="str">
        <x:f>IF(C86="","",EDATE(C86,12))</x:f>
      </x:c>
      <x:c r="F86" s="85" t="str">
        <x:f>IF(E86="","",E86-TODAY())</x:f>
      </x:c>
      <x:c r="G86" s="64" t="str">
        <x:f>IF(F86="","",IF(F86&lt;0,"Échue",IF(F86&lt;30,"À planifier","À jour")))</x:f>
      </x:c>
      <x:c r="H86" s="65" t="n">
        <x:f>'Registre traitements'!S89</x:f>
        <x:v>0</x:v>
      </x:c>
    </x:row>
    <x:row r="87">
      <x:c r="A87" s="63" t="n">
        <x:f>'Registre traitements'!C90</x:f>
        <x:v>0</x:v>
      </x:c>
      <x:c r="B87" s="64" t="n">
        <x:f>'Registre traitements'!B90</x:f>
        <x:v>0</x:v>
      </x:c>
      <x:c r="C87" s="79" t="n">
        <x:f>'Registre traitements'!T90</x:f>
        <x:v>0</x:v>
      </x:c>
      <x:c r="D87" s="79" t="str">
        <x:f>"Annuelle"</x:f>
        <x:v>Annuelle</x:v>
      </x:c>
      <x:c r="E87" s="79" t="str">
        <x:f>IF(C87="","",EDATE(C87,12))</x:f>
      </x:c>
      <x:c r="F87" s="85" t="str">
        <x:f>IF(E87="","",E87-TODAY())</x:f>
      </x:c>
      <x:c r="G87" s="64" t="str">
        <x:f>IF(F87="","",IF(F87&lt;0,"Échue",IF(F87&lt;30,"À planifier","À jour")))</x:f>
      </x:c>
      <x:c r="H87" s="65" t="n">
        <x:f>'Registre traitements'!S90</x:f>
        <x:v>0</x:v>
      </x:c>
    </x:row>
    <x:row r="88">
      <x:c r="A88" s="63" t="n">
        <x:f>'Registre traitements'!C91</x:f>
        <x:v>0</x:v>
      </x:c>
      <x:c r="B88" s="64" t="n">
        <x:f>'Registre traitements'!B91</x:f>
        <x:v>0</x:v>
      </x:c>
      <x:c r="C88" s="79" t="n">
        <x:f>'Registre traitements'!T91</x:f>
        <x:v>0</x:v>
      </x:c>
      <x:c r="D88" s="79" t="str">
        <x:f>"Annuelle"</x:f>
        <x:v>Annuelle</x:v>
      </x:c>
      <x:c r="E88" s="79" t="str">
        <x:f>IF(C88="","",EDATE(C88,12))</x:f>
      </x:c>
      <x:c r="F88" s="85" t="str">
        <x:f>IF(E88="","",E88-TODAY())</x:f>
      </x:c>
      <x:c r="G88" s="64" t="str">
        <x:f>IF(F88="","",IF(F88&lt;0,"Échue",IF(F88&lt;30,"À planifier","À jour")))</x:f>
      </x:c>
      <x:c r="H88" s="65" t="n">
        <x:f>'Registre traitements'!S91</x:f>
        <x:v>0</x:v>
      </x:c>
    </x:row>
    <x:row r="89">
      <x:c r="A89" s="63" t="n">
        <x:f>'Registre traitements'!C92</x:f>
        <x:v>0</x:v>
      </x:c>
      <x:c r="B89" s="64" t="n">
        <x:f>'Registre traitements'!B92</x:f>
        <x:v>0</x:v>
      </x:c>
      <x:c r="C89" s="79" t="n">
        <x:f>'Registre traitements'!T92</x:f>
        <x:v>0</x:v>
      </x:c>
      <x:c r="D89" s="79" t="str">
        <x:f>"Annuelle"</x:f>
        <x:v>Annuelle</x:v>
      </x:c>
      <x:c r="E89" s="79" t="str">
        <x:f>IF(C89="","",EDATE(C89,12))</x:f>
      </x:c>
      <x:c r="F89" s="85" t="str">
        <x:f>IF(E89="","",E89-TODAY())</x:f>
      </x:c>
      <x:c r="G89" s="64" t="str">
        <x:f>IF(F89="","",IF(F89&lt;0,"Échue",IF(F89&lt;30,"À planifier","À jour")))</x:f>
      </x:c>
      <x:c r="H89" s="65" t="n">
        <x:f>'Registre traitements'!S92</x:f>
        <x:v>0</x:v>
      </x:c>
    </x:row>
    <x:row r="90">
      <x:c r="A90" s="63" t="n">
        <x:f>'Registre traitements'!C93</x:f>
        <x:v>0</x:v>
      </x:c>
      <x:c r="B90" s="64" t="n">
        <x:f>'Registre traitements'!B93</x:f>
        <x:v>0</x:v>
      </x:c>
      <x:c r="C90" s="79" t="n">
        <x:f>'Registre traitements'!T93</x:f>
        <x:v>0</x:v>
      </x:c>
      <x:c r="D90" s="79" t="str">
        <x:f>"Annuelle"</x:f>
        <x:v>Annuelle</x:v>
      </x:c>
      <x:c r="E90" s="79" t="str">
        <x:f>IF(C90="","",EDATE(C90,12))</x:f>
      </x:c>
      <x:c r="F90" s="85" t="str">
        <x:f>IF(E90="","",E90-TODAY())</x:f>
      </x:c>
      <x:c r="G90" s="64" t="str">
        <x:f>IF(F90="","",IF(F90&lt;0,"Échue",IF(F90&lt;30,"À planifier","À jour")))</x:f>
      </x:c>
      <x:c r="H90" s="65" t="n">
        <x:f>'Registre traitements'!S93</x:f>
        <x:v>0</x:v>
      </x:c>
    </x:row>
    <x:row r="91">
      <x:c r="A91" s="63" t="n">
        <x:f>'Registre traitements'!C94</x:f>
        <x:v>0</x:v>
      </x:c>
      <x:c r="B91" s="64" t="n">
        <x:f>'Registre traitements'!B94</x:f>
        <x:v>0</x:v>
      </x:c>
      <x:c r="C91" s="79" t="n">
        <x:f>'Registre traitements'!T94</x:f>
        <x:v>0</x:v>
      </x:c>
      <x:c r="D91" s="79" t="str">
        <x:f>"Annuelle"</x:f>
        <x:v>Annuelle</x:v>
      </x:c>
      <x:c r="E91" s="79" t="str">
        <x:f>IF(C91="","",EDATE(C91,12))</x:f>
      </x:c>
      <x:c r="F91" s="85" t="str">
        <x:f>IF(E91="","",E91-TODAY())</x:f>
      </x:c>
      <x:c r="G91" s="64" t="str">
        <x:f>IF(F91="","",IF(F91&lt;0,"Échue",IF(F91&lt;30,"À planifier","À jour")))</x:f>
      </x:c>
      <x:c r="H91" s="65" t="n">
        <x:f>'Registre traitements'!S94</x:f>
        <x:v>0</x:v>
      </x:c>
    </x:row>
    <x:row r="92">
      <x:c r="A92" s="63" t="n">
        <x:f>'Registre traitements'!C95</x:f>
        <x:v>0</x:v>
      </x:c>
      <x:c r="B92" s="64" t="n">
        <x:f>'Registre traitements'!B95</x:f>
        <x:v>0</x:v>
      </x:c>
      <x:c r="C92" s="79" t="n">
        <x:f>'Registre traitements'!T95</x:f>
        <x:v>0</x:v>
      </x:c>
      <x:c r="D92" s="79" t="str">
        <x:f>"Annuelle"</x:f>
        <x:v>Annuelle</x:v>
      </x:c>
      <x:c r="E92" s="79" t="str">
        <x:f>IF(C92="","",EDATE(C92,12))</x:f>
      </x:c>
      <x:c r="F92" s="85" t="str">
        <x:f>IF(E92="","",E92-TODAY())</x:f>
      </x:c>
      <x:c r="G92" s="64" t="str">
        <x:f>IF(F92="","",IF(F92&lt;0,"Échue",IF(F92&lt;30,"À planifier","À jour")))</x:f>
      </x:c>
      <x:c r="H92" s="65" t="n">
        <x:f>'Registre traitements'!S95</x:f>
        <x:v>0</x:v>
      </x:c>
    </x:row>
    <x:row r="93">
      <x:c r="A93" s="63" t="n">
        <x:f>'Registre traitements'!C96</x:f>
        <x:v>0</x:v>
      </x:c>
      <x:c r="B93" s="64" t="n">
        <x:f>'Registre traitements'!B96</x:f>
        <x:v>0</x:v>
      </x:c>
      <x:c r="C93" s="79" t="n">
        <x:f>'Registre traitements'!T96</x:f>
        <x:v>0</x:v>
      </x:c>
      <x:c r="D93" s="79" t="str">
        <x:f>"Annuelle"</x:f>
        <x:v>Annuelle</x:v>
      </x:c>
      <x:c r="E93" s="79" t="str">
        <x:f>IF(C93="","",EDATE(C93,12))</x:f>
      </x:c>
      <x:c r="F93" s="85" t="str">
        <x:f>IF(E93="","",E93-TODAY())</x:f>
      </x:c>
      <x:c r="G93" s="64" t="str">
        <x:f>IF(F93="","",IF(F93&lt;0,"Échue",IF(F93&lt;30,"À planifier","À jour")))</x:f>
      </x:c>
      <x:c r="H93" s="65" t="n">
        <x:f>'Registre traitements'!S96</x:f>
        <x:v>0</x:v>
      </x:c>
    </x:row>
    <x:row r="94">
      <x:c r="A94" s="63" t="n">
        <x:f>'Registre traitements'!C97</x:f>
        <x:v>0</x:v>
      </x:c>
      <x:c r="B94" s="64" t="n">
        <x:f>'Registre traitements'!B97</x:f>
        <x:v>0</x:v>
      </x:c>
      <x:c r="C94" s="79" t="n">
        <x:f>'Registre traitements'!T97</x:f>
        <x:v>0</x:v>
      </x:c>
      <x:c r="D94" s="79" t="str">
        <x:f>"Annuelle"</x:f>
        <x:v>Annuelle</x:v>
      </x:c>
      <x:c r="E94" s="79" t="str">
        <x:f>IF(C94="","",EDATE(C94,12))</x:f>
      </x:c>
      <x:c r="F94" s="85" t="str">
        <x:f>IF(E94="","",E94-TODAY())</x:f>
      </x:c>
      <x:c r="G94" s="64" t="str">
        <x:f>IF(F94="","",IF(F94&lt;0,"Échue",IF(F94&lt;30,"À planifier","À jour")))</x:f>
      </x:c>
      <x:c r="H94" s="65" t="n">
        <x:f>'Registre traitements'!S97</x:f>
        <x:v>0</x:v>
      </x:c>
    </x:row>
    <x:row r="95">
      <x:c r="A95" s="63" t="n">
        <x:f>'Registre traitements'!C98</x:f>
        <x:v>0</x:v>
      </x:c>
      <x:c r="B95" s="64" t="n">
        <x:f>'Registre traitements'!B98</x:f>
        <x:v>0</x:v>
      </x:c>
      <x:c r="C95" s="79" t="n">
        <x:f>'Registre traitements'!T98</x:f>
        <x:v>0</x:v>
      </x:c>
      <x:c r="D95" s="79" t="str">
        <x:f>"Annuelle"</x:f>
        <x:v>Annuelle</x:v>
      </x:c>
      <x:c r="E95" s="79" t="str">
        <x:f>IF(C95="","",EDATE(C95,12))</x:f>
      </x:c>
      <x:c r="F95" s="85" t="str">
        <x:f>IF(E95="","",E95-TODAY())</x:f>
      </x:c>
      <x:c r="G95" s="64" t="str">
        <x:f>IF(F95="","",IF(F95&lt;0,"Échue",IF(F95&lt;30,"À planifier","À jour")))</x:f>
      </x:c>
      <x:c r="H95" s="65" t="n">
        <x:f>'Registre traitements'!S98</x:f>
        <x:v>0</x:v>
      </x:c>
    </x:row>
    <x:row r="96">
      <x:c r="A96" s="63" t="n">
        <x:f>'Registre traitements'!C99</x:f>
        <x:v>0</x:v>
      </x:c>
      <x:c r="B96" s="64" t="n">
        <x:f>'Registre traitements'!B99</x:f>
        <x:v>0</x:v>
      </x:c>
      <x:c r="C96" s="79" t="n">
        <x:f>'Registre traitements'!T99</x:f>
        <x:v>0</x:v>
      </x:c>
      <x:c r="D96" s="79" t="str">
        <x:f>"Annuelle"</x:f>
        <x:v>Annuelle</x:v>
      </x:c>
      <x:c r="E96" s="79" t="str">
        <x:f>IF(C96="","",EDATE(C96,12))</x:f>
      </x:c>
      <x:c r="F96" s="85" t="str">
        <x:f>IF(E96="","",E96-TODAY())</x:f>
      </x:c>
      <x:c r="G96" s="64" t="str">
        <x:f>IF(F96="","",IF(F96&lt;0,"Échue",IF(F96&lt;30,"À planifier","À jour")))</x:f>
      </x:c>
      <x:c r="H96" s="65" t="n">
        <x:f>'Registre traitements'!S99</x:f>
        <x:v>0</x:v>
      </x:c>
    </x:row>
    <x:row r="97">
      <x:c r="A97" s="63" t="n">
        <x:f>'Registre traitements'!C100</x:f>
        <x:v>0</x:v>
      </x:c>
      <x:c r="B97" s="64" t="n">
        <x:f>'Registre traitements'!B100</x:f>
        <x:v>0</x:v>
      </x:c>
      <x:c r="C97" s="79" t="n">
        <x:f>'Registre traitements'!T100</x:f>
        <x:v>0</x:v>
      </x:c>
      <x:c r="D97" s="79" t="str">
        <x:f>"Annuelle"</x:f>
        <x:v>Annuelle</x:v>
      </x:c>
      <x:c r="E97" s="79" t="str">
        <x:f>IF(C97="","",EDATE(C97,12))</x:f>
      </x:c>
      <x:c r="F97" s="85" t="str">
        <x:f>IF(E97="","",E97-TODAY())</x:f>
      </x:c>
      <x:c r="G97" s="64" t="str">
        <x:f>IF(F97="","",IF(F97&lt;0,"Échue",IF(F97&lt;30,"À planifier","À jour")))</x:f>
      </x:c>
      <x:c r="H97" s="65" t="n">
        <x:f>'Registre traitements'!S100</x:f>
        <x:v>0</x:v>
      </x:c>
    </x:row>
    <x:row r="98">
      <x:c r="A98" s="63" t="n">
        <x:f>'Registre traitements'!C101</x:f>
        <x:v>0</x:v>
      </x:c>
      <x:c r="B98" s="64" t="n">
        <x:f>'Registre traitements'!B101</x:f>
        <x:v>0</x:v>
      </x:c>
      <x:c r="C98" s="79" t="n">
        <x:f>'Registre traitements'!T101</x:f>
        <x:v>0</x:v>
      </x:c>
      <x:c r="D98" s="79" t="str">
        <x:f>"Annuelle"</x:f>
        <x:v>Annuelle</x:v>
      </x:c>
      <x:c r="E98" s="79" t="str">
        <x:f>IF(C98="","",EDATE(C98,12))</x:f>
      </x:c>
      <x:c r="F98" s="85" t="str">
        <x:f>IF(E98="","",E98-TODAY())</x:f>
      </x:c>
      <x:c r="G98" s="64" t="str">
        <x:f>IF(F98="","",IF(F98&lt;0,"Échue",IF(F98&lt;30,"À planifier","À jour")))</x:f>
      </x:c>
      <x:c r="H98" s="65" t="n">
        <x:f>'Registre traitements'!S101</x:f>
        <x:v>0</x:v>
      </x:c>
    </x:row>
    <x:row r="99">
      <x:c r="A99" s="63" t="n">
        <x:f>'Registre traitements'!C102</x:f>
        <x:v>0</x:v>
      </x:c>
      <x:c r="B99" s="64" t="n">
        <x:f>'Registre traitements'!B102</x:f>
        <x:v>0</x:v>
      </x:c>
      <x:c r="C99" s="79" t="n">
        <x:f>'Registre traitements'!T102</x:f>
        <x:v>0</x:v>
      </x:c>
      <x:c r="D99" s="79" t="str">
        <x:f>"Annuelle"</x:f>
        <x:v>Annuelle</x:v>
      </x:c>
      <x:c r="E99" s="79" t="str">
        <x:f>IF(C99="","",EDATE(C99,12))</x:f>
      </x:c>
      <x:c r="F99" s="85" t="str">
        <x:f>IF(E99="","",E99-TODAY())</x:f>
      </x:c>
      <x:c r="G99" s="64" t="str">
        <x:f>IF(F99="","",IF(F99&lt;0,"Échue",IF(F99&lt;30,"À planifier","À jour")))</x:f>
      </x:c>
      <x:c r="H99" s="65" t="n">
        <x:f>'Registre traitements'!S102</x:f>
        <x:v>0</x:v>
      </x:c>
    </x:row>
    <x:row r="100">
      <x:c r="A100" s="63" t="n">
        <x:f>'Registre traitements'!C103</x:f>
        <x:v>0</x:v>
      </x:c>
      <x:c r="B100" s="64" t="n">
        <x:f>'Registre traitements'!B103</x:f>
        <x:v>0</x:v>
      </x:c>
      <x:c r="C100" s="79" t="n">
        <x:f>'Registre traitements'!T103</x:f>
        <x:v>0</x:v>
      </x:c>
      <x:c r="D100" s="79" t="str">
        <x:f>"Annuelle"</x:f>
        <x:v>Annuelle</x:v>
      </x:c>
      <x:c r="E100" s="79" t="str">
        <x:f>IF(C100="","",EDATE(C100,12))</x:f>
      </x:c>
      <x:c r="F100" s="85" t="str">
        <x:f>IF(E100="","",E100-TODAY())</x:f>
      </x:c>
      <x:c r="G100" s="64" t="str">
        <x:f>IF(F100="","",IF(F100&lt;0,"Échue",IF(F100&lt;30,"À planifier","À jour")))</x:f>
      </x:c>
      <x:c r="H100" s="65" t="n">
        <x:f>'Registre traitements'!S103</x:f>
        <x:v>0</x:v>
      </x:c>
    </x:row>
    <x:row r="101">
      <x:c r="A101" s="63" t="n">
        <x:f>'Registre traitements'!C104</x:f>
        <x:v>0</x:v>
      </x:c>
      <x:c r="B101" s="64" t="n">
        <x:f>'Registre traitements'!B104</x:f>
        <x:v>0</x:v>
      </x:c>
      <x:c r="C101" s="79" t="n">
        <x:f>'Registre traitements'!T104</x:f>
        <x:v>0</x:v>
      </x:c>
      <x:c r="D101" s="79" t="str">
        <x:f>"Annuelle"</x:f>
        <x:v>Annuelle</x:v>
      </x:c>
      <x:c r="E101" s="79" t="str">
        <x:f>IF(C101="","",EDATE(C101,12))</x:f>
      </x:c>
      <x:c r="F101" s="85" t="str">
        <x:f>IF(E101="","",E101-TODAY())</x:f>
      </x:c>
      <x:c r="G101" s="64" t="str">
        <x:f>IF(F101="","",IF(F101&lt;0,"Échue",IF(F101&lt;30,"À planifier","À jour")))</x:f>
      </x:c>
      <x:c r="H101" s="65" t="n">
        <x:f>'Registre traitements'!S104</x:f>
        <x:v>0</x:v>
      </x:c>
    </x:row>
    <x:row r="102">
      <x:c r="A102" s="63" t="n">
        <x:f>'Registre traitements'!C105</x:f>
        <x:v>0</x:v>
      </x:c>
      <x:c r="B102" s="64" t="n">
        <x:f>'Registre traitements'!B105</x:f>
        <x:v>0</x:v>
      </x:c>
      <x:c r="C102" s="79" t="n">
        <x:f>'Registre traitements'!T105</x:f>
        <x:v>0</x:v>
      </x:c>
      <x:c r="D102" s="79" t="str">
        <x:f>"Annuelle"</x:f>
        <x:v>Annuelle</x:v>
      </x:c>
      <x:c r="E102" s="79" t="str">
        <x:f>IF(C102="","",EDATE(C102,12))</x:f>
      </x:c>
      <x:c r="F102" s="85" t="str">
        <x:f>IF(E102="","",E102-TODAY())</x:f>
      </x:c>
      <x:c r="G102" s="64" t="str">
        <x:f>IF(F102="","",IF(F102&lt;0,"Échue",IF(F102&lt;30,"À planifier","À jour")))</x:f>
      </x:c>
      <x:c r="H102" s="65" t="n">
        <x:f>'Registre traitements'!S105</x:f>
        <x:v>0</x:v>
      </x:c>
    </x:row>
    <x:row r="103">
      <x:c r="A103" s="66" t="n">
        <x:f>'Registre traitements'!C106</x:f>
        <x:v>0</x:v>
      </x:c>
      <x:c r="B103" s="67" t="n">
        <x:f>'Registre traitements'!B106</x:f>
        <x:v>0</x:v>
      </x:c>
      <x:c r="C103" s="80" t="n">
        <x:f>'Registre traitements'!T106</x:f>
        <x:v>0</x:v>
      </x:c>
      <x:c r="D103" s="80" t="str">
        <x:f>"Annuelle"</x:f>
        <x:v>Annuelle</x:v>
      </x:c>
      <x:c r="E103" s="80" t="str">
        <x:f>IF(C103="","",EDATE(C103,12))</x:f>
      </x:c>
      <x:c r="F103" s="86" t="str">
        <x:f>IF(E103="","",E103-TODAY())</x:f>
      </x:c>
      <x:c r="G103" s="67" t="str">
        <x:f>IF(F103="","",IF(F103&lt;0,"Échue",IF(F103&lt;30,"À planifier","À jour")))</x:f>
      </x:c>
      <x:c r="H103" s="68" t="n">
        <x:f>'Registre traitements'!S106</x:f>
        <x:v>0</x:v>
      </x:c>
    </x:row>
  </x:sheetData>
  <x:mergeCells>
    <x:mergeCell ref="A1:H1"/>
  </x:mergeCells>
  <x:conditionalFormatting sqref="G4:G103">
    <x:cfRule type="expression" dxfId="7" priority="1">
      <x:formula>$G4="Échue"</x:formula>
    </x:cfRule>
    <x:cfRule type="expression" dxfId="8" priority="2">
      <x:formula>$G4="À planifier"</x:formula>
    </x:cfRule>
    <x:cfRule type="expression" dxfId="9" priority="3">
      <x:formula>$G4="À jour"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72818f908d2649d2"/>
  </x:tableParts>
</x:worksheet>
</file>

<file path=xl/worksheets/sheet9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32" hidden="0" customWidth="1"/>
  </x:cols>
  <x:sheetData>
    <x:row r="1">
      <x:c r="A1" s="33" t="str">
        <x:v>SUIVI DES PREUVES DOCUMENTAIRES RGPD</x:v>
      </x:c>
    </x:row>
    <x:row r="3">
      <x:c r="A3" s="12" t="str">
        <x:v>Traitement</x:v>
      </x:c>
      <x:c r="B3" s="13" t="str">
        <x:v>Politique RGPD</x:v>
      </x:c>
      <x:c r="C3" s="13" t="str">
        <x:v>Contrat sous-traitant</x:v>
      </x:c>
      <x:c r="D3" s="13" t="str">
        <x:v>AIPD</x:v>
      </x:c>
      <x:c r="E3" s="13" t="str">
        <x:v>Mentions information</x:v>
      </x:c>
      <x:c r="F3" s="13" t="str">
        <x:v>Durée documentée</x:v>
      </x:c>
      <x:c r="G3" s="13" t="str">
        <x:v>Sécurité documentée</x:v>
      </x:c>
      <x:c r="H3" s="13" t="str">
        <x:v>Preuve consentement</x:v>
      </x:c>
      <x:c r="I3" s="13" t="str">
        <x:v>Responsable</x:v>
      </x:c>
      <x:c r="J3" s="13" t="str">
        <x:v>Statut dossier</x:v>
      </x:c>
      <x:c r="K3" s="14" t="str">
        <x:v>Commentaire</x:v>
      </x:c>
    </x:row>
    <x:row r="4">
      <x:c r="A4" s="63" t="str">
        <x:v>Gestion du personnel</x:v>
      </x:c>
      <x:c r="B4" s="64" t="str">
        <x:v>Oui</x:v>
      </x:c>
      <x:c r="C4" s="64" t="str">
        <x:v>Oui</x:v>
      </x:c>
      <x:c r="D4" s="64" t="str">
        <x:v>À évaluer</x:v>
      </x:c>
      <x:c r="E4" s="64" t="str">
        <x:v>Oui</x:v>
      </x:c>
      <x:c r="F4" s="64" t="str">
        <x:v>Oui</x:v>
      </x:c>
      <x:c r="G4" s="64" t="str">
        <x:v>Oui</x:v>
      </x:c>
      <x:c r="H4" s="64" t="str">
        <x:v>Sans objet</x:v>
      </x:c>
      <x:c r="I4" s="64" t="str">
        <x:v>DRH</x:v>
      </x:c>
      <x:c r="J4" s="64" t="str">
        <x:v>Complet</x:v>
      </x:c>
      <x:c r="K4" s="65" t="str"/>
    </x:row>
    <x:row r="5">
      <x:c r="A5" s="63" t="str">
        <x:v>Prospection commerciale</x:v>
      </x:c>
      <x:c r="B5" s="64" t="str">
        <x:v>Oui</x:v>
      </x:c>
      <x:c r="C5" s="64" t="str">
        <x:v>Oui</x:v>
      </x:c>
      <x:c r="D5" s="64" t="str">
        <x:v>Non</x:v>
      </x:c>
      <x:c r="E5" s="64" t="str">
        <x:v>Oui</x:v>
      </x:c>
      <x:c r="F5" s="64" t="str">
        <x:v>Oui</x:v>
      </x:c>
      <x:c r="G5" s="64" t="str">
        <x:v>Oui</x:v>
      </x:c>
      <x:c r="H5" s="64" t="str">
        <x:v>Oui</x:v>
      </x:c>
      <x:c r="I5" s="64" t="str">
        <x:v>Marketing</x:v>
      </x:c>
      <x:c r="J5" s="64" t="str">
        <x:v>À compléter</x:v>
      </x:c>
      <x:c r="K5" s="65" t="str">
        <x:v>Vérifier preuve consentement historique</x:v>
      </x:c>
    </x:row>
    <x:row r="6">
      <x:c r="A6" s="63" t="str">
        <x:v>Gestion des accès</x:v>
      </x:c>
      <x:c r="B6" s="64" t="str">
        <x:v>Oui</x:v>
      </x:c>
      <x:c r="C6" s="64" t="str">
        <x:v>Oui</x:v>
      </x:c>
      <x:c r="D6" s="64" t="str">
        <x:v>À évaluer</x:v>
      </x:c>
      <x:c r="E6" s="64" t="str">
        <x:v>Oui</x:v>
      </x:c>
      <x:c r="F6" s="64" t="str">
        <x:v>Oui</x:v>
      </x:c>
      <x:c r="G6" s="64" t="str">
        <x:v>Oui</x:v>
      </x:c>
      <x:c r="H6" s="64" t="str">
        <x:v>Sans objet</x:v>
      </x:c>
      <x:c r="I6" s="64" t="str">
        <x:v>IT</x:v>
      </x:c>
      <x:c r="J6" s="64" t="str">
        <x:v>À revoir</x:v>
      </x:c>
      <x:c r="K6" s="65" t="str">
        <x:v>Revue habilitations</x:v>
      </x:c>
    </x:row>
    <x:row r="7">
      <x:c r="A7" s="63" t="str">
        <x:v>Gestion CRM</x:v>
      </x:c>
      <x:c r="B7" s="64" t="str">
        <x:v>Oui</x:v>
      </x:c>
      <x:c r="C7" s="64" t="str">
        <x:v>Oui</x:v>
      </x:c>
      <x:c r="D7" s="64" t="str">
        <x:v>Non</x:v>
      </x:c>
      <x:c r="E7" s="64" t="str">
        <x:v>Oui</x:v>
      </x:c>
      <x:c r="F7" s="64" t="str">
        <x:v>Oui</x:v>
      </x:c>
      <x:c r="G7" s="64" t="str">
        <x:v>Oui</x:v>
      </x:c>
      <x:c r="H7" s="64" t="str">
        <x:v>À évaluer</x:v>
      </x:c>
      <x:c r="I7" s="64" t="str">
        <x:v>Commercial</x:v>
      </x:c>
      <x:c r="J7" s="64" t="str">
        <x:v>À compléter</x:v>
      </x:c>
      <x:c r="K7" s="65" t="str">
        <x:v>Clauses fournisseur à vérifier</x:v>
      </x:c>
    </x:row>
    <x:row r="8">
      <x:c r="A8" s="63"/>
      <x:c r="B8" s="64"/>
      <x:c r="C8" s="64"/>
      <x:c r="D8" s="64"/>
      <x:c r="E8" s="64"/>
      <x:c r="F8" s="64"/>
      <x:c r="G8" s="64"/>
      <x:c r="H8" s="64"/>
      <x:c r="I8" s="64"/>
      <x:c r="J8" s="64"/>
      <x:c r="K8" s="65"/>
    </x:row>
    <x:row r="9">
      <x:c r="A9" s="63"/>
      <x:c r="B9" s="64"/>
      <x:c r="C9" s="64"/>
      <x:c r="D9" s="64"/>
      <x:c r="E9" s="64"/>
      <x:c r="F9" s="64"/>
      <x:c r="G9" s="64"/>
      <x:c r="H9" s="64"/>
      <x:c r="I9" s="64"/>
      <x:c r="J9" s="64"/>
      <x:c r="K9" s="65"/>
    </x:row>
    <x:row r="10">
      <x:c r="A10" s="63"/>
      <x:c r="B10" s="64"/>
      <x:c r="C10" s="64"/>
      <x:c r="D10" s="64"/>
      <x:c r="E10" s="64"/>
      <x:c r="F10" s="64"/>
      <x:c r="G10" s="64"/>
      <x:c r="H10" s="64"/>
      <x:c r="I10" s="64"/>
      <x:c r="J10" s="64"/>
      <x:c r="K10" s="65"/>
    </x:row>
    <x:row r="11">
      <x:c r="A11" s="63"/>
      <x:c r="B11" s="64"/>
      <x:c r="C11" s="64"/>
      <x:c r="D11" s="64"/>
      <x:c r="E11" s="64"/>
      <x:c r="F11" s="64"/>
      <x:c r="G11" s="64"/>
      <x:c r="H11" s="64"/>
      <x:c r="I11" s="64"/>
      <x:c r="J11" s="64"/>
      <x:c r="K11" s="65"/>
    </x:row>
    <x:row r="12">
      <x:c r="A12" s="63"/>
      <x:c r="B12" s="64"/>
      <x:c r="C12" s="64"/>
      <x:c r="D12" s="64"/>
      <x:c r="E12" s="64"/>
      <x:c r="F12" s="64"/>
      <x:c r="G12" s="64"/>
      <x:c r="H12" s="64"/>
      <x:c r="I12" s="64"/>
      <x:c r="J12" s="64"/>
      <x:c r="K12" s="65"/>
    </x:row>
    <x:row r="13">
      <x:c r="A13" s="63"/>
      <x:c r="B13" s="64"/>
      <x:c r="C13" s="64"/>
      <x:c r="D13" s="64"/>
      <x:c r="E13" s="64"/>
      <x:c r="F13" s="64"/>
      <x:c r="G13" s="64"/>
      <x:c r="H13" s="64"/>
      <x:c r="I13" s="64"/>
      <x:c r="J13" s="64"/>
      <x:c r="K13" s="65"/>
    </x:row>
    <x:row r="14">
      <x:c r="A14" s="63"/>
      <x:c r="B14" s="64"/>
      <x:c r="C14" s="64"/>
      <x:c r="D14" s="64"/>
      <x:c r="E14" s="64"/>
      <x:c r="F14" s="64"/>
      <x:c r="G14" s="64"/>
      <x:c r="H14" s="64"/>
      <x:c r="I14" s="64"/>
      <x:c r="J14" s="64"/>
      <x:c r="K14" s="65"/>
    </x:row>
    <x:row r="15">
      <x:c r="A15" s="63"/>
      <x:c r="B15" s="64"/>
      <x:c r="C15" s="64"/>
      <x:c r="D15" s="64"/>
      <x:c r="E15" s="64"/>
      <x:c r="F15" s="64"/>
      <x:c r="G15" s="64"/>
      <x:c r="H15" s="64"/>
      <x:c r="I15" s="64"/>
      <x:c r="J15" s="64"/>
      <x:c r="K15" s="65"/>
    </x:row>
    <x:row r="16">
      <x:c r="A16" s="63"/>
      <x:c r="B16" s="64"/>
      <x:c r="C16" s="64"/>
      <x:c r="D16" s="64"/>
      <x:c r="E16" s="64"/>
      <x:c r="F16" s="64"/>
      <x:c r="G16" s="64"/>
      <x:c r="H16" s="64"/>
      <x:c r="I16" s="64"/>
      <x:c r="J16" s="64"/>
      <x:c r="K16" s="65"/>
    </x:row>
    <x:row r="17">
      <x:c r="A17" s="63"/>
      <x:c r="B17" s="64"/>
      <x:c r="C17" s="64"/>
      <x:c r="D17" s="64"/>
      <x:c r="E17" s="64"/>
      <x:c r="F17" s="64"/>
      <x:c r="G17" s="64"/>
      <x:c r="H17" s="64"/>
      <x:c r="I17" s="64"/>
      <x:c r="J17" s="64"/>
      <x:c r="K17" s="65"/>
    </x:row>
    <x:row r="18">
      <x:c r="A18" s="63"/>
      <x:c r="B18" s="64"/>
      <x:c r="C18" s="64"/>
      <x:c r="D18" s="64"/>
      <x:c r="E18" s="64"/>
      <x:c r="F18" s="64"/>
      <x:c r="G18" s="64"/>
      <x:c r="H18" s="64"/>
      <x:c r="I18" s="64"/>
      <x:c r="J18" s="64"/>
      <x:c r="K18" s="65"/>
    </x:row>
    <x:row r="19">
      <x:c r="A19" s="63"/>
      <x:c r="B19" s="64"/>
      <x:c r="C19" s="64"/>
      <x:c r="D19" s="64"/>
      <x:c r="E19" s="64"/>
      <x:c r="F19" s="64"/>
      <x:c r="G19" s="64"/>
      <x:c r="H19" s="64"/>
      <x:c r="I19" s="64"/>
      <x:c r="J19" s="64"/>
      <x:c r="K19" s="65"/>
    </x:row>
    <x:row r="20">
      <x:c r="A20" s="63"/>
      <x:c r="B20" s="64"/>
      <x:c r="C20" s="64"/>
      <x:c r="D20" s="64"/>
      <x:c r="E20" s="64"/>
      <x:c r="F20" s="64"/>
      <x:c r="G20" s="64"/>
      <x:c r="H20" s="64"/>
      <x:c r="I20" s="64"/>
      <x:c r="J20" s="64"/>
      <x:c r="K20" s="65"/>
    </x:row>
    <x:row r="21">
      <x:c r="A21" s="63"/>
      <x:c r="B21" s="64"/>
      <x:c r="C21" s="64"/>
      <x:c r="D21" s="64"/>
      <x:c r="E21" s="64"/>
      <x:c r="F21" s="64"/>
      <x:c r="G21" s="64"/>
      <x:c r="H21" s="64"/>
      <x:c r="I21" s="64"/>
      <x:c r="J21" s="64"/>
      <x:c r="K21" s="65"/>
    </x:row>
    <x:row r="22">
      <x:c r="A22" s="63"/>
      <x:c r="B22" s="64"/>
      <x:c r="C22" s="64"/>
      <x:c r="D22" s="64"/>
      <x:c r="E22" s="64"/>
      <x:c r="F22" s="64"/>
      <x:c r="G22" s="64"/>
      <x:c r="H22" s="64"/>
      <x:c r="I22" s="64"/>
      <x:c r="J22" s="64"/>
      <x:c r="K22" s="65"/>
    </x:row>
    <x:row r="23">
      <x:c r="A23" s="63"/>
      <x:c r="B23" s="64"/>
      <x:c r="C23" s="64"/>
      <x:c r="D23" s="64"/>
      <x:c r="E23" s="64"/>
      <x:c r="F23" s="64"/>
      <x:c r="G23" s="64"/>
      <x:c r="H23" s="64"/>
      <x:c r="I23" s="64"/>
      <x:c r="J23" s="64"/>
      <x:c r="K23" s="65"/>
    </x:row>
    <x:row r="24">
      <x:c r="A24" s="63"/>
      <x:c r="B24" s="64"/>
      <x:c r="C24" s="64"/>
      <x:c r="D24" s="64"/>
      <x:c r="E24" s="64"/>
      <x:c r="F24" s="64"/>
      <x:c r="G24" s="64"/>
      <x:c r="H24" s="64"/>
      <x:c r="I24" s="64"/>
      <x:c r="J24" s="64"/>
      <x:c r="K24" s="65"/>
    </x:row>
    <x:row r="25">
      <x:c r="A25" s="63"/>
      <x:c r="B25" s="64"/>
      <x:c r="C25" s="64"/>
      <x:c r="D25" s="64"/>
      <x:c r="E25" s="64"/>
      <x:c r="F25" s="64"/>
      <x:c r="G25" s="64"/>
      <x:c r="H25" s="64"/>
      <x:c r="I25" s="64"/>
      <x:c r="J25" s="64"/>
      <x:c r="K25" s="65"/>
    </x:row>
    <x:row r="26">
      <x:c r="A26" s="63"/>
      <x:c r="B26" s="64"/>
      <x:c r="C26" s="64"/>
      <x:c r="D26" s="64"/>
      <x:c r="E26" s="64"/>
      <x:c r="F26" s="64"/>
      <x:c r="G26" s="64"/>
      <x:c r="H26" s="64"/>
      <x:c r="I26" s="64"/>
      <x:c r="J26" s="64"/>
      <x:c r="K26" s="65"/>
    </x:row>
    <x:row r="27">
      <x:c r="A27" s="63"/>
      <x:c r="B27" s="64"/>
      <x:c r="C27" s="64"/>
      <x:c r="D27" s="64"/>
      <x:c r="E27" s="64"/>
      <x:c r="F27" s="64"/>
      <x:c r="G27" s="64"/>
      <x:c r="H27" s="64"/>
      <x:c r="I27" s="64"/>
      <x:c r="J27" s="64"/>
      <x:c r="K27" s="65"/>
    </x:row>
    <x:row r="28">
      <x:c r="A28" s="63"/>
      <x:c r="B28" s="64"/>
      <x:c r="C28" s="64"/>
      <x:c r="D28" s="64"/>
      <x:c r="E28" s="64"/>
      <x:c r="F28" s="64"/>
      <x:c r="G28" s="64"/>
      <x:c r="H28" s="64"/>
      <x:c r="I28" s="64"/>
      <x:c r="J28" s="64"/>
      <x:c r="K28" s="65"/>
    </x:row>
    <x:row r="29">
      <x:c r="A29" s="63"/>
      <x:c r="B29" s="64"/>
      <x:c r="C29" s="64"/>
      <x:c r="D29" s="64"/>
      <x:c r="E29" s="64"/>
      <x:c r="F29" s="64"/>
      <x:c r="G29" s="64"/>
      <x:c r="H29" s="64"/>
      <x:c r="I29" s="64"/>
      <x:c r="J29" s="64"/>
      <x:c r="K29" s="65"/>
    </x:row>
    <x:row r="30">
      <x:c r="A30" s="63"/>
      <x:c r="B30" s="64"/>
      <x:c r="C30" s="64"/>
      <x:c r="D30" s="64"/>
      <x:c r="E30" s="64"/>
      <x:c r="F30" s="64"/>
      <x:c r="G30" s="64"/>
      <x:c r="H30" s="64"/>
      <x:c r="I30" s="64"/>
      <x:c r="J30" s="64"/>
      <x:c r="K30" s="65"/>
    </x:row>
    <x:row r="31">
      <x:c r="A31" s="63"/>
      <x:c r="B31" s="64"/>
      <x:c r="C31" s="64"/>
      <x:c r="D31" s="64"/>
      <x:c r="E31" s="64"/>
      <x:c r="F31" s="64"/>
      <x:c r="G31" s="64"/>
      <x:c r="H31" s="64"/>
      <x:c r="I31" s="64"/>
      <x:c r="J31" s="64"/>
      <x:c r="K31" s="65"/>
    </x:row>
    <x:row r="32">
      <x:c r="A32" s="63"/>
      <x:c r="B32" s="64"/>
      <x:c r="C32" s="64"/>
      <x:c r="D32" s="64"/>
      <x:c r="E32" s="64"/>
      <x:c r="F32" s="64"/>
      <x:c r="G32" s="64"/>
      <x:c r="H32" s="64"/>
      <x:c r="I32" s="64"/>
      <x:c r="J32" s="64"/>
      <x:c r="K32" s="65"/>
    </x:row>
    <x:row r="33">
      <x:c r="A33" s="63"/>
      <x:c r="B33" s="64"/>
      <x:c r="C33" s="64"/>
      <x:c r="D33" s="64"/>
      <x:c r="E33" s="64"/>
      <x:c r="F33" s="64"/>
      <x:c r="G33" s="64"/>
      <x:c r="H33" s="64"/>
      <x:c r="I33" s="64"/>
      <x:c r="J33" s="64"/>
      <x:c r="K33" s="65"/>
    </x:row>
    <x:row r="34">
      <x:c r="A34" s="63"/>
      <x:c r="B34" s="64"/>
      <x:c r="C34" s="64"/>
      <x:c r="D34" s="64"/>
      <x:c r="E34" s="64"/>
      <x:c r="F34" s="64"/>
      <x:c r="G34" s="64"/>
      <x:c r="H34" s="64"/>
      <x:c r="I34" s="64"/>
      <x:c r="J34" s="64"/>
      <x:c r="K34" s="65"/>
    </x:row>
    <x:row r="35">
      <x:c r="A35" s="63"/>
      <x:c r="B35" s="64"/>
      <x:c r="C35" s="64"/>
      <x:c r="D35" s="64"/>
      <x:c r="E35" s="64"/>
      <x:c r="F35" s="64"/>
      <x:c r="G35" s="64"/>
      <x:c r="H35" s="64"/>
      <x:c r="I35" s="64"/>
      <x:c r="J35" s="64"/>
      <x:c r="K35" s="65"/>
    </x:row>
    <x:row r="36">
      <x:c r="A36" s="63"/>
      <x:c r="B36" s="64"/>
      <x:c r="C36" s="64"/>
      <x:c r="D36" s="64"/>
      <x:c r="E36" s="64"/>
      <x:c r="F36" s="64"/>
      <x:c r="G36" s="64"/>
      <x:c r="H36" s="64"/>
      <x:c r="I36" s="64"/>
      <x:c r="J36" s="64"/>
      <x:c r="K36" s="65"/>
    </x:row>
    <x:row r="37">
      <x:c r="A37" s="63"/>
      <x:c r="B37" s="64"/>
      <x:c r="C37" s="64"/>
      <x:c r="D37" s="64"/>
      <x:c r="E37" s="64"/>
      <x:c r="F37" s="64"/>
      <x:c r="G37" s="64"/>
      <x:c r="H37" s="64"/>
      <x:c r="I37" s="64"/>
      <x:c r="J37" s="64"/>
      <x:c r="K37" s="65"/>
    </x:row>
    <x:row r="38">
      <x:c r="A38" s="63"/>
      <x:c r="B38" s="64"/>
      <x:c r="C38" s="64"/>
      <x:c r="D38" s="64"/>
      <x:c r="E38" s="64"/>
      <x:c r="F38" s="64"/>
      <x:c r="G38" s="64"/>
      <x:c r="H38" s="64"/>
      <x:c r="I38" s="64"/>
      <x:c r="J38" s="64"/>
      <x:c r="K38" s="65"/>
    </x:row>
    <x:row r="39">
      <x:c r="A39" s="63"/>
      <x:c r="B39" s="64"/>
      <x:c r="C39" s="64"/>
      <x:c r="D39" s="64"/>
      <x:c r="E39" s="64"/>
      <x:c r="F39" s="64"/>
      <x:c r="G39" s="64"/>
      <x:c r="H39" s="64"/>
      <x:c r="I39" s="64"/>
      <x:c r="J39" s="64"/>
      <x:c r="K39" s="65"/>
    </x:row>
    <x:row r="40">
      <x:c r="A40" s="63"/>
      <x:c r="B40" s="64"/>
      <x:c r="C40" s="64"/>
      <x:c r="D40" s="64"/>
      <x:c r="E40" s="64"/>
      <x:c r="F40" s="64"/>
      <x:c r="G40" s="64"/>
      <x:c r="H40" s="64"/>
      <x:c r="I40" s="64"/>
      <x:c r="J40" s="64"/>
      <x:c r="K40" s="65"/>
    </x:row>
    <x:row r="41">
      <x:c r="A41" s="63"/>
      <x:c r="B41" s="64"/>
      <x:c r="C41" s="64"/>
      <x:c r="D41" s="64"/>
      <x:c r="E41" s="64"/>
      <x:c r="F41" s="64"/>
      <x:c r="G41" s="64"/>
      <x:c r="H41" s="64"/>
      <x:c r="I41" s="64"/>
      <x:c r="J41" s="64"/>
      <x:c r="K41" s="65"/>
    </x:row>
    <x:row r="42">
      <x:c r="A42" s="63"/>
      <x:c r="B42" s="64"/>
      <x:c r="C42" s="64"/>
      <x:c r="D42" s="64"/>
      <x:c r="E42" s="64"/>
      <x:c r="F42" s="64"/>
      <x:c r="G42" s="64"/>
      <x:c r="H42" s="64"/>
      <x:c r="I42" s="64"/>
      <x:c r="J42" s="64"/>
      <x:c r="K42" s="65"/>
    </x:row>
    <x:row r="43">
      <x:c r="A43" s="63"/>
      <x:c r="B43" s="64"/>
      <x:c r="C43" s="64"/>
      <x:c r="D43" s="64"/>
      <x:c r="E43" s="64"/>
      <x:c r="F43" s="64"/>
      <x:c r="G43" s="64"/>
      <x:c r="H43" s="64"/>
      <x:c r="I43" s="64"/>
      <x:c r="J43" s="64"/>
      <x:c r="K43" s="65"/>
    </x:row>
    <x:row r="44">
      <x:c r="A44" s="63"/>
      <x:c r="B44" s="64"/>
      <x:c r="C44" s="64"/>
      <x:c r="D44" s="64"/>
      <x:c r="E44" s="64"/>
      <x:c r="F44" s="64"/>
      <x:c r="G44" s="64"/>
      <x:c r="H44" s="64"/>
      <x:c r="I44" s="64"/>
      <x:c r="J44" s="64"/>
      <x:c r="K44" s="65"/>
    </x:row>
    <x:row r="45">
      <x:c r="A45" s="63"/>
      <x:c r="B45" s="64"/>
      <x:c r="C45" s="64"/>
      <x:c r="D45" s="64"/>
      <x:c r="E45" s="64"/>
      <x:c r="F45" s="64"/>
      <x:c r="G45" s="64"/>
      <x:c r="H45" s="64"/>
      <x:c r="I45" s="64"/>
      <x:c r="J45" s="64"/>
      <x:c r="K45" s="65"/>
    </x:row>
    <x:row r="46">
      <x:c r="A46" s="63"/>
      <x:c r="B46" s="64"/>
      <x:c r="C46" s="64"/>
      <x:c r="D46" s="64"/>
      <x:c r="E46" s="64"/>
      <x:c r="F46" s="64"/>
      <x:c r="G46" s="64"/>
      <x:c r="H46" s="64"/>
      <x:c r="I46" s="64"/>
      <x:c r="J46" s="64"/>
      <x:c r="K46" s="65"/>
    </x:row>
    <x:row r="47">
      <x:c r="A47" s="63"/>
      <x:c r="B47" s="64"/>
      <x:c r="C47" s="64"/>
      <x:c r="D47" s="64"/>
      <x:c r="E47" s="64"/>
      <x:c r="F47" s="64"/>
      <x:c r="G47" s="64"/>
      <x:c r="H47" s="64"/>
      <x:c r="I47" s="64"/>
      <x:c r="J47" s="64"/>
      <x:c r="K47" s="65"/>
    </x:row>
    <x:row r="48">
      <x:c r="A48" s="63"/>
      <x:c r="B48" s="64"/>
      <x:c r="C48" s="64"/>
      <x:c r="D48" s="64"/>
      <x:c r="E48" s="64"/>
      <x:c r="F48" s="64"/>
      <x:c r="G48" s="64"/>
      <x:c r="H48" s="64"/>
      <x:c r="I48" s="64"/>
      <x:c r="J48" s="64"/>
      <x:c r="K48" s="65"/>
    </x:row>
    <x:row r="49">
      <x:c r="A49" s="63"/>
      <x:c r="B49" s="64"/>
      <x:c r="C49" s="64"/>
      <x:c r="D49" s="64"/>
      <x:c r="E49" s="64"/>
      <x:c r="F49" s="64"/>
      <x:c r="G49" s="64"/>
      <x:c r="H49" s="64"/>
      <x:c r="I49" s="64"/>
      <x:c r="J49" s="64"/>
      <x:c r="K49" s="65"/>
    </x:row>
    <x:row r="50">
      <x:c r="A50" s="63"/>
      <x:c r="B50" s="64"/>
      <x:c r="C50" s="64"/>
      <x:c r="D50" s="64"/>
      <x:c r="E50" s="64"/>
      <x:c r="F50" s="64"/>
      <x:c r="G50" s="64"/>
      <x:c r="H50" s="64"/>
      <x:c r="I50" s="64"/>
      <x:c r="J50" s="64"/>
      <x:c r="K50" s="65"/>
    </x:row>
    <x:row r="51">
      <x:c r="A51" s="63"/>
      <x:c r="B51" s="64"/>
      <x:c r="C51" s="64"/>
      <x:c r="D51" s="64"/>
      <x:c r="E51" s="64"/>
      <x:c r="F51" s="64"/>
      <x:c r="G51" s="64"/>
      <x:c r="H51" s="64"/>
      <x:c r="I51" s="64"/>
      <x:c r="J51" s="64"/>
      <x:c r="K51" s="65"/>
    </x:row>
    <x:row r="52">
      <x:c r="A52" s="63"/>
      <x:c r="B52" s="64"/>
      <x:c r="C52" s="64"/>
      <x:c r="D52" s="64"/>
      <x:c r="E52" s="64"/>
      <x:c r="F52" s="64"/>
      <x:c r="G52" s="64"/>
      <x:c r="H52" s="64"/>
      <x:c r="I52" s="64"/>
      <x:c r="J52" s="64"/>
      <x:c r="K52" s="65"/>
    </x:row>
    <x:row r="53">
      <x:c r="A53" s="63"/>
      <x:c r="B53" s="64"/>
      <x:c r="C53" s="64"/>
      <x:c r="D53" s="64"/>
      <x:c r="E53" s="64"/>
      <x:c r="F53" s="64"/>
      <x:c r="G53" s="64"/>
      <x:c r="H53" s="64"/>
      <x:c r="I53" s="64"/>
      <x:c r="J53" s="64"/>
      <x:c r="K53" s="65"/>
    </x:row>
    <x:row r="54">
      <x:c r="A54" s="63"/>
      <x:c r="B54" s="64"/>
      <x:c r="C54" s="64"/>
      <x:c r="D54" s="64"/>
      <x:c r="E54" s="64"/>
      <x:c r="F54" s="64"/>
      <x:c r="G54" s="64"/>
      <x:c r="H54" s="64"/>
      <x:c r="I54" s="64"/>
      <x:c r="J54" s="64"/>
      <x:c r="K54" s="65"/>
    </x:row>
    <x:row r="55">
      <x:c r="A55" s="63"/>
      <x:c r="B55" s="64"/>
      <x:c r="C55" s="64"/>
      <x:c r="D55" s="64"/>
      <x:c r="E55" s="64"/>
      <x:c r="F55" s="64"/>
      <x:c r="G55" s="64"/>
      <x:c r="H55" s="64"/>
      <x:c r="I55" s="64"/>
      <x:c r="J55" s="64"/>
      <x:c r="K55" s="65"/>
    </x:row>
    <x:row r="56">
      <x:c r="A56" s="63"/>
      <x:c r="B56" s="64"/>
      <x:c r="C56" s="64"/>
      <x:c r="D56" s="64"/>
      <x:c r="E56" s="64"/>
      <x:c r="F56" s="64"/>
      <x:c r="G56" s="64"/>
      <x:c r="H56" s="64"/>
      <x:c r="I56" s="64"/>
      <x:c r="J56" s="64"/>
      <x:c r="K56" s="65"/>
    </x:row>
    <x:row r="57">
      <x:c r="A57" s="63"/>
      <x:c r="B57" s="64"/>
      <x:c r="C57" s="64"/>
      <x:c r="D57" s="64"/>
      <x:c r="E57" s="64"/>
      <x:c r="F57" s="64"/>
      <x:c r="G57" s="64"/>
      <x:c r="H57" s="64"/>
      <x:c r="I57" s="64"/>
      <x:c r="J57" s="64"/>
      <x:c r="K57" s="65"/>
    </x:row>
    <x:row r="58">
      <x:c r="A58" s="63"/>
      <x:c r="B58" s="64"/>
      <x:c r="C58" s="64"/>
      <x:c r="D58" s="64"/>
      <x:c r="E58" s="64"/>
      <x:c r="F58" s="64"/>
      <x:c r="G58" s="64"/>
      <x:c r="H58" s="64"/>
      <x:c r="I58" s="64"/>
      <x:c r="J58" s="64"/>
      <x:c r="K58" s="65"/>
    </x:row>
    <x:row r="59">
      <x:c r="A59" s="63"/>
      <x:c r="B59" s="64"/>
      <x:c r="C59" s="64"/>
      <x:c r="D59" s="64"/>
      <x:c r="E59" s="64"/>
      <x:c r="F59" s="64"/>
      <x:c r="G59" s="64"/>
      <x:c r="H59" s="64"/>
      <x:c r="I59" s="64"/>
      <x:c r="J59" s="64"/>
      <x:c r="K59" s="65"/>
    </x:row>
    <x:row r="60">
      <x:c r="A60" s="63"/>
      <x:c r="B60" s="64"/>
      <x:c r="C60" s="64"/>
      <x:c r="D60" s="64"/>
      <x:c r="E60" s="64"/>
      <x:c r="F60" s="64"/>
      <x:c r="G60" s="64"/>
      <x:c r="H60" s="64"/>
      <x:c r="I60" s="64"/>
      <x:c r="J60" s="64"/>
      <x:c r="K60" s="65"/>
    </x:row>
    <x:row r="61">
      <x:c r="A61" s="63"/>
      <x:c r="B61" s="64"/>
      <x:c r="C61" s="64"/>
      <x:c r="D61" s="64"/>
      <x:c r="E61" s="64"/>
      <x:c r="F61" s="64"/>
      <x:c r="G61" s="64"/>
      <x:c r="H61" s="64"/>
      <x:c r="I61" s="64"/>
      <x:c r="J61" s="64"/>
      <x:c r="K61" s="65"/>
    </x:row>
    <x:row r="62">
      <x:c r="A62" s="63"/>
      <x:c r="B62" s="64"/>
      <x:c r="C62" s="64"/>
      <x:c r="D62" s="64"/>
      <x:c r="E62" s="64"/>
      <x:c r="F62" s="64"/>
      <x:c r="G62" s="64"/>
      <x:c r="H62" s="64"/>
      <x:c r="I62" s="64"/>
      <x:c r="J62" s="64"/>
      <x:c r="K62" s="65"/>
    </x:row>
    <x:row r="63">
      <x:c r="A63" s="63"/>
      <x:c r="B63" s="64"/>
      <x:c r="C63" s="64"/>
      <x:c r="D63" s="64"/>
      <x:c r="E63" s="64"/>
      <x:c r="F63" s="64"/>
      <x:c r="G63" s="64"/>
      <x:c r="H63" s="64"/>
      <x:c r="I63" s="64"/>
      <x:c r="J63" s="64"/>
      <x:c r="K63" s="65"/>
    </x:row>
    <x:row r="64">
      <x:c r="A64" s="63"/>
      <x:c r="B64" s="64"/>
      <x:c r="C64" s="64"/>
      <x:c r="D64" s="64"/>
      <x:c r="E64" s="64"/>
      <x:c r="F64" s="64"/>
      <x:c r="G64" s="64"/>
      <x:c r="H64" s="64"/>
      <x:c r="I64" s="64"/>
      <x:c r="J64" s="64"/>
      <x:c r="K64" s="65"/>
    </x:row>
    <x:row r="65">
      <x:c r="A65" s="63"/>
      <x:c r="B65" s="64"/>
      <x:c r="C65" s="64"/>
      <x:c r="D65" s="64"/>
      <x:c r="E65" s="64"/>
      <x:c r="F65" s="64"/>
      <x:c r="G65" s="64"/>
      <x:c r="H65" s="64"/>
      <x:c r="I65" s="64"/>
      <x:c r="J65" s="64"/>
      <x:c r="K65" s="65"/>
    </x:row>
    <x:row r="66">
      <x:c r="A66" s="63"/>
      <x:c r="B66" s="64"/>
      <x:c r="C66" s="64"/>
      <x:c r="D66" s="64"/>
      <x:c r="E66" s="64"/>
      <x:c r="F66" s="64"/>
      <x:c r="G66" s="64"/>
      <x:c r="H66" s="64"/>
      <x:c r="I66" s="64"/>
      <x:c r="J66" s="64"/>
      <x:c r="K66" s="65"/>
    </x:row>
    <x:row r="67">
      <x:c r="A67" s="63"/>
      <x:c r="B67" s="64"/>
      <x:c r="C67" s="64"/>
      <x:c r="D67" s="64"/>
      <x:c r="E67" s="64"/>
      <x:c r="F67" s="64"/>
      <x:c r="G67" s="64"/>
      <x:c r="H67" s="64"/>
      <x:c r="I67" s="64"/>
      <x:c r="J67" s="64"/>
      <x:c r="K67" s="65"/>
    </x:row>
    <x:row r="68">
      <x:c r="A68" s="63"/>
      <x:c r="B68" s="64"/>
      <x:c r="C68" s="64"/>
      <x:c r="D68" s="64"/>
      <x:c r="E68" s="64"/>
      <x:c r="F68" s="64"/>
      <x:c r="G68" s="64"/>
      <x:c r="H68" s="64"/>
      <x:c r="I68" s="64"/>
      <x:c r="J68" s="64"/>
      <x:c r="K68" s="65"/>
    </x:row>
    <x:row r="69">
      <x:c r="A69" s="63"/>
      <x:c r="B69" s="64"/>
      <x:c r="C69" s="64"/>
      <x:c r="D69" s="64"/>
      <x:c r="E69" s="64"/>
      <x:c r="F69" s="64"/>
      <x:c r="G69" s="64"/>
      <x:c r="H69" s="64"/>
      <x:c r="I69" s="64"/>
      <x:c r="J69" s="64"/>
      <x:c r="K69" s="65"/>
    </x:row>
    <x:row r="70">
      <x:c r="A70" s="63"/>
      <x:c r="B70" s="64"/>
      <x:c r="C70" s="64"/>
      <x:c r="D70" s="64"/>
      <x:c r="E70" s="64"/>
      <x:c r="F70" s="64"/>
      <x:c r="G70" s="64"/>
      <x:c r="H70" s="64"/>
      <x:c r="I70" s="64"/>
      <x:c r="J70" s="64"/>
      <x:c r="K70" s="65"/>
    </x:row>
    <x:row r="71">
      <x:c r="A71" s="63"/>
      <x:c r="B71" s="64"/>
      <x:c r="C71" s="64"/>
      <x:c r="D71" s="64"/>
      <x:c r="E71" s="64"/>
      <x:c r="F71" s="64"/>
      <x:c r="G71" s="64"/>
      <x:c r="H71" s="64"/>
      <x:c r="I71" s="64"/>
      <x:c r="J71" s="64"/>
      <x:c r="K71" s="65"/>
    </x:row>
    <x:row r="72">
      <x:c r="A72" s="63"/>
      <x:c r="B72" s="64"/>
      <x:c r="C72" s="64"/>
      <x:c r="D72" s="64"/>
      <x:c r="E72" s="64"/>
      <x:c r="F72" s="64"/>
      <x:c r="G72" s="64"/>
      <x:c r="H72" s="64"/>
      <x:c r="I72" s="64"/>
      <x:c r="J72" s="64"/>
      <x:c r="K72" s="65"/>
    </x:row>
    <x:row r="73">
      <x:c r="A73" s="63"/>
      <x:c r="B73" s="64"/>
      <x:c r="C73" s="64"/>
      <x:c r="D73" s="64"/>
      <x:c r="E73" s="64"/>
      <x:c r="F73" s="64"/>
      <x:c r="G73" s="64"/>
      <x:c r="H73" s="64"/>
      <x:c r="I73" s="64"/>
      <x:c r="J73" s="64"/>
      <x:c r="K73" s="65"/>
    </x:row>
    <x:row r="74">
      <x:c r="A74" s="63"/>
      <x:c r="B74" s="64"/>
      <x:c r="C74" s="64"/>
      <x:c r="D74" s="64"/>
      <x:c r="E74" s="64"/>
      <x:c r="F74" s="64"/>
      <x:c r="G74" s="64"/>
      <x:c r="H74" s="64"/>
      <x:c r="I74" s="64"/>
      <x:c r="J74" s="64"/>
      <x:c r="K74" s="65"/>
    </x:row>
    <x:row r="75">
      <x:c r="A75" s="63"/>
      <x:c r="B75" s="64"/>
      <x:c r="C75" s="64"/>
      <x:c r="D75" s="64"/>
      <x:c r="E75" s="64"/>
      <x:c r="F75" s="64"/>
      <x:c r="G75" s="64"/>
      <x:c r="H75" s="64"/>
      <x:c r="I75" s="64"/>
      <x:c r="J75" s="64"/>
      <x:c r="K75" s="65"/>
    </x:row>
    <x:row r="76">
      <x:c r="A76" s="63"/>
      <x:c r="B76" s="64"/>
      <x:c r="C76" s="64"/>
      <x:c r="D76" s="64"/>
      <x:c r="E76" s="64"/>
      <x:c r="F76" s="64"/>
      <x:c r="G76" s="64"/>
      <x:c r="H76" s="64"/>
      <x:c r="I76" s="64"/>
      <x:c r="J76" s="64"/>
      <x:c r="K76" s="65"/>
    </x:row>
    <x:row r="77">
      <x:c r="A77" s="63"/>
      <x:c r="B77" s="64"/>
      <x:c r="C77" s="64"/>
      <x:c r="D77" s="64"/>
      <x:c r="E77" s="64"/>
      <x:c r="F77" s="64"/>
      <x:c r="G77" s="64"/>
      <x:c r="H77" s="64"/>
      <x:c r="I77" s="64"/>
      <x:c r="J77" s="64"/>
      <x:c r="K77" s="65"/>
    </x:row>
    <x:row r="78">
      <x:c r="A78" s="63"/>
      <x:c r="B78" s="64"/>
      <x:c r="C78" s="64"/>
      <x:c r="D78" s="64"/>
      <x:c r="E78" s="64"/>
      <x:c r="F78" s="64"/>
      <x:c r="G78" s="64"/>
      <x:c r="H78" s="64"/>
      <x:c r="I78" s="64"/>
      <x:c r="J78" s="64"/>
      <x:c r="K78" s="65"/>
    </x:row>
    <x:row r="79">
      <x:c r="A79" s="63"/>
      <x:c r="B79" s="64"/>
      <x:c r="C79" s="64"/>
      <x:c r="D79" s="64"/>
      <x:c r="E79" s="64"/>
      <x:c r="F79" s="64"/>
      <x:c r="G79" s="64"/>
      <x:c r="H79" s="64"/>
      <x:c r="I79" s="64"/>
      <x:c r="J79" s="64"/>
      <x:c r="K79" s="65"/>
    </x:row>
    <x:row r="80">
      <x:c r="A80" s="63"/>
      <x:c r="B80" s="64"/>
      <x:c r="C80" s="64"/>
      <x:c r="D80" s="64"/>
      <x:c r="E80" s="64"/>
      <x:c r="F80" s="64"/>
      <x:c r="G80" s="64"/>
      <x:c r="H80" s="64"/>
      <x:c r="I80" s="64"/>
      <x:c r="J80" s="64"/>
      <x:c r="K80" s="65"/>
    </x:row>
    <x:row r="81">
      <x:c r="A81" s="63"/>
      <x:c r="B81" s="64"/>
      <x:c r="C81" s="64"/>
      <x:c r="D81" s="64"/>
      <x:c r="E81" s="64"/>
      <x:c r="F81" s="64"/>
      <x:c r="G81" s="64"/>
      <x:c r="H81" s="64"/>
      <x:c r="I81" s="64"/>
      <x:c r="J81" s="64"/>
      <x:c r="K81" s="65"/>
    </x:row>
    <x:row r="82">
      <x:c r="A82" s="63"/>
      <x:c r="B82" s="64"/>
      <x:c r="C82" s="64"/>
      <x:c r="D82" s="64"/>
      <x:c r="E82" s="64"/>
      <x:c r="F82" s="64"/>
      <x:c r="G82" s="64"/>
      <x:c r="H82" s="64"/>
      <x:c r="I82" s="64"/>
      <x:c r="J82" s="64"/>
      <x:c r="K82" s="65"/>
    </x:row>
    <x:row r="83">
      <x:c r="A83" s="63"/>
      <x:c r="B83" s="64"/>
      <x:c r="C83" s="64"/>
      <x:c r="D83" s="64"/>
      <x:c r="E83" s="64"/>
      <x:c r="F83" s="64"/>
      <x:c r="G83" s="64"/>
      <x:c r="H83" s="64"/>
      <x:c r="I83" s="64"/>
      <x:c r="J83" s="64"/>
      <x:c r="K83" s="65"/>
    </x:row>
    <x:row r="84">
      <x:c r="A84" s="63"/>
      <x:c r="B84" s="64"/>
      <x:c r="C84" s="64"/>
      <x:c r="D84" s="64"/>
      <x:c r="E84" s="64"/>
      <x:c r="F84" s="64"/>
      <x:c r="G84" s="64"/>
      <x:c r="H84" s="64"/>
      <x:c r="I84" s="64"/>
      <x:c r="J84" s="64"/>
      <x:c r="K84" s="65"/>
    </x:row>
    <x:row r="85">
      <x:c r="A85" s="63"/>
      <x:c r="B85" s="64"/>
      <x:c r="C85" s="64"/>
      <x:c r="D85" s="64"/>
      <x:c r="E85" s="64"/>
      <x:c r="F85" s="64"/>
      <x:c r="G85" s="64"/>
      <x:c r="H85" s="64"/>
      <x:c r="I85" s="64"/>
      <x:c r="J85" s="64"/>
      <x:c r="K85" s="65"/>
    </x:row>
    <x:row r="86">
      <x:c r="A86" s="63"/>
      <x:c r="B86" s="64"/>
      <x:c r="C86" s="64"/>
      <x:c r="D86" s="64"/>
      <x:c r="E86" s="64"/>
      <x:c r="F86" s="64"/>
      <x:c r="G86" s="64"/>
      <x:c r="H86" s="64"/>
      <x:c r="I86" s="64"/>
      <x:c r="J86" s="64"/>
      <x:c r="K86" s="65"/>
    </x:row>
    <x:row r="87">
      <x:c r="A87" s="63"/>
      <x:c r="B87" s="64"/>
      <x:c r="C87" s="64"/>
      <x:c r="D87" s="64"/>
      <x:c r="E87" s="64"/>
      <x:c r="F87" s="64"/>
      <x:c r="G87" s="64"/>
      <x:c r="H87" s="64"/>
      <x:c r="I87" s="64"/>
      <x:c r="J87" s="64"/>
      <x:c r="K87" s="65"/>
    </x:row>
    <x:row r="88">
      <x:c r="A88" s="63"/>
      <x:c r="B88" s="64"/>
      <x:c r="C88" s="64"/>
      <x:c r="D88" s="64"/>
      <x:c r="E88" s="64"/>
      <x:c r="F88" s="64"/>
      <x:c r="G88" s="64"/>
      <x:c r="H88" s="64"/>
      <x:c r="I88" s="64"/>
      <x:c r="J88" s="64"/>
      <x:c r="K88" s="65"/>
    </x:row>
    <x:row r="89">
      <x:c r="A89" s="63"/>
      <x:c r="B89" s="64"/>
      <x:c r="C89" s="64"/>
      <x:c r="D89" s="64"/>
      <x:c r="E89" s="64"/>
      <x:c r="F89" s="64"/>
      <x:c r="G89" s="64"/>
      <x:c r="H89" s="64"/>
      <x:c r="I89" s="64"/>
      <x:c r="J89" s="64"/>
      <x:c r="K89" s="65"/>
    </x:row>
    <x:row r="90">
      <x:c r="A90" s="63"/>
      <x:c r="B90" s="64"/>
      <x:c r="C90" s="64"/>
      <x:c r="D90" s="64"/>
      <x:c r="E90" s="64"/>
      <x:c r="F90" s="64"/>
      <x:c r="G90" s="64"/>
      <x:c r="H90" s="64"/>
      <x:c r="I90" s="64"/>
      <x:c r="J90" s="64"/>
      <x:c r="K90" s="65"/>
    </x:row>
    <x:row r="91">
      <x:c r="A91" s="63"/>
      <x:c r="B91" s="64"/>
      <x:c r="C91" s="64"/>
      <x:c r="D91" s="64"/>
      <x:c r="E91" s="64"/>
      <x:c r="F91" s="64"/>
      <x:c r="G91" s="64"/>
      <x:c r="H91" s="64"/>
      <x:c r="I91" s="64"/>
      <x:c r="J91" s="64"/>
      <x:c r="K91" s="65"/>
    </x:row>
    <x:row r="92">
      <x:c r="A92" s="63"/>
      <x:c r="B92" s="64"/>
      <x:c r="C92" s="64"/>
      <x:c r="D92" s="64"/>
      <x:c r="E92" s="64"/>
      <x:c r="F92" s="64"/>
      <x:c r="G92" s="64"/>
      <x:c r="H92" s="64"/>
      <x:c r="I92" s="64"/>
      <x:c r="J92" s="64"/>
      <x:c r="K92" s="65"/>
    </x:row>
    <x:row r="93">
      <x:c r="A93" s="63"/>
      <x:c r="B93" s="64"/>
      <x:c r="C93" s="64"/>
      <x:c r="D93" s="64"/>
      <x:c r="E93" s="64"/>
      <x:c r="F93" s="64"/>
      <x:c r="G93" s="64"/>
      <x:c r="H93" s="64"/>
      <x:c r="I93" s="64"/>
      <x:c r="J93" s="64"/>
      <x:c r="K93" s="65"/>
    </x:row>
    <x:row r="94">
      <x:c r="A94" s="63"/>
      <x:c r="B94" s="64"/>
      <x:c r="C94" s="64"/>
      <x:c r="D94" s="64"/>
      <x:c r="E94" s="64"/>
      <x:c r="F94" s="64"/>
      <x:c r="G94" s="64"/>
      <x:c r="H94" s="64"/>
      <x:c r="I94" s="64"/>
      <x:c r="J94" s="64"/>
      <x:c r="K94" s="65"/>
    </x:row>
    <x:row r="95">
      <x:c r="A95" s="63"/>
      <x:c r="B95" s="64"/>
      <x:c r="C95" s="64"/>
      <x:c r="D95" s="64"/>
      <x:c r="E95" s="64"/>
      <x:c r="F95" s="64"/>
      <x:c r="G95" s="64"/>
      <x:c r="H95" s="64"/>
      <x:c r="I95" s="64"/>
      <x:c r="J95" s="64"/>
      <x:c r="K95" s="65"/>
    </x:row>
    <x:row r="96">
      <x:c r="A96" s="63"/>
      <x:c r="B96" s="64"/>
      <x:c r="C96" s="64"/>
      <x:c r="D96" s="64"/>
      <x:c r="E96" s="64"/>
      <x:c r="F96" s="64"/>
      <x:c r="G96" s="64"/>
      <x:c r="H96" s="64"/>
      <x:c r="I96" s="64"/>
      <x:c r="J96" s="64"/>
      <x:c r="K96" s="65"/>
    </x:row>
    <x:row r="97">
      <x:c r="A97" s="63"/>
      <x:c r="B97" s="64"/>
      <x:c r="C97" s="64"/>
      <x:c r="D97" s="64"/>
      <x:c r="E97" s="64"/>
      <x:c r="F97" s="64"/>
      <x:c r="G97" s="64"/>
      <x:c r="H97" s="64"/>
      <x:c r="I97" s="64"/>
      <x:c r="J97" s="64"/>
      <x:c r="K97" s="65"/>
    </x:row>
    <x:row r="98">
      <x:c r="A98" s="63"/>
      <x:c r="B98" s="64"/>
      <x:c r="C98" s="64"/>
      <x:c r="D98" s="64"/>
      <x:c r="E98" s="64"/>
      <x:c r="F98" s="64"/>
      <x:c r="G98" s="64"/>
      <x:c r="H98" s="64"/>
      <x:c r="I98" s="64"/>
      <x:c r="J98" s="64"/>
      <x:c r="K98" s="65"/>
    </x:row>
    <x:row r="99">
      <x:c r="A99" s="63"/>
      <x:c r="B99" s="64"/>
      <x:c r="C99" s="64"/>
      <x:c r="D99" s="64"/>
      <x:c r="E99" s="64"/>
      <x:c r="F99" s="64"/>
      <x:c r="G99" s="64"/>
      <x:c r="H99" s="64"/>
      <x:c r="I99" s="64"/>
      <x:c r="J99" s="64"/>
      <x:c r="K99" s="65"/>
    </x:row>
    <x:row r="100">
      <x:c r="A100" s="66"/>
      <x:c r="B100" s="67"/>
      <x:c r="C100" s="67"/>
      <x:c r="D100" s="67"/>
      <x:c r="E100" s="67"/>
      <x:c r="F100" s="67"/>
      <x:c r="G100" s="67"/>
      <x:c r="H100" s="67"/>
      <x:c r="I100" s="67"/>
      <x:c r="J100" s="67"/>
      <x:c r="K100" s="68"/>
    </x:row>
  </x:sheetData>
  <x:mergeCells>
    <x:mergeCell ref="A1:K1"/>
  </x:mergeCells>
  <x:conditionalFormatting sqref="J4:J100">
    <x:cfRule type="expression" dxfId="10" priority="1">
      <x:formula>$J4="À compléter"</x:formula>
    </x:cfRule>
    <x:cfRule type="expression" dxfId="11" priority="2">
      <x:formula>$J4="À revoir"</x:formula>
    </x:cfRule>
  </x:conditionalFormatting>
  <x:dataValidations count="2">
    <x:dataValidation type="list" sqref="B4:H100">
      <x:formula1>"Oui,Non,À évaluer,Sans objet"</x:formula1>
    </x:dataValidation>
    <x:dataValidation type="list" sqref="J4:J100">
      <x:formula1>"Complet,À compléter,À revoir,Archivé"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3084082f2be24e34"/>
  </x:tableParts>
</x:worksheet>
</file>

<file path=xl/worksheets/sheet10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  <x:col min="7" max="7" width="22" hidden="0" customWidth="1"/>
    <x:col min="8" max="8" width="22" hidden="0" customWidth="1"/>
    <x:col min="9" max="9" width="22" hidden="0" customWidth="1"/>
    <x:col min="10" max="10" width="22" hidden="0" customWidth="1"/>
  </x:cols>
  <x:sheetData>
    <x:row r="1">
      <x:c r="A1" s="12" t="str">
        <x:v>Base légale</x:v>
      </x:c>
      <x:c r="B1" s="13" t="str">
        <x:v>Statut</x:v>
      </x:c>
      <x:c r="C1" s="13" t="str">
        <x:v>Service</x:v>
      </x:c>
      <x:c r="D1" s="13" t="str">
        <x:v>Sensibilité</x:v>
      </x:c>
      <x:c r="E1" s="13" t="str">
        <x:v>Risque</x:v>
      </x:c>
      <x:c r="F1" s="13" t="str">
        <x:v>Mesure sécurité</x:v>
      </x:c>
      <x:c r="G1" s="13" t="str">
        <x:v>Fréquence revue</x:v>
      </x:c>
      <x:c r="H1" s="13" t="str">
        <x:v>Hébergement</x:v>
      </x:c>
      <x:c r="I1" s="13" t="str">
        <x:v>Demande RGPD</x:v>
      </x:c>
      <x:c r="J1" s="14" t="str">
        <x:v>Statut action</x:v>
      </x:c>
    </x:row>
    <x:row r="2">
      <x:c r="A2" s="15" t="str">
        <x:v>Consentement</x:v>
      </x:c>
      <x:c r="B2" s="16" t="str">
        <x:v>Actif</x:v>
      </x:c>
      <x:c r="C2" s="16" t="str">
        <x:v>RH</x:v>
      </x:c>
      <x:c r="D2" s="16" t="str">
        <x:v>Faible</x:v>
      </x:c>
      <x:c r="E2" s="16" t="str">
        <x:v>Faible</x:v>
      </x:c>
      <x:c r="F2" s="16" t="str">
        <x:v>Accès restreint</x:v>
      </x:c>
      <x:c r="G2" s="16" t="str">
        <x:v>Mensuelle</x:v>
      </x:c>
      <x:c r="H2" s="16" t="str">
        <x:v>France</x:v>
      </x:c>
      <x:c r="I2" s="16" t="str">
        <x:v>Accès</x:v>
      </x:c>
      <x:c r="J2" s="17" t="str">
        <x:v>À traiter</x:v>
      </x:c>
    </x:row>
    <x:row r="3">
      <x:c r="A3" s="15" t="str">
        <x:v>Contrat</x:v>
      </x:c>
      <x:c r="B3" s="16" t="str">
        <x:v>À revoir</x:v>
      </x:c>
      <x:c r="C3" s="16" t="str">
        <x:v>Comptabilité</x:v>
      </x:c>
      <x:c r="D3" s="16" t="str">
        <x:v>Modérée</x:v>
      </x:c>
      <x:c r="E3" s="16" t="str">
        <x:v>Modéré</x:v>
      </x:c>
      <x:c r="F3" s="16" t="str">
        <x:v>Chiffrement</x:v>
      </x:c>
      <x:c r="G3" s="16" t="str">
        <x:v>Trimestrielle</x:v>
      </x:c>
      <x:c r="H3" s="16" t="str">
        <x:v>Union européenne</x:v>
      </x:c>
      <x:c r="I3" s="16" t="str">
        <x:v>Rectification</x:v>
      </x:c>
      <x:c r="J3" s="17" t="str">
        <x:v>En cours</x:v>
      </x:c>
    </x:row>
    <x:row r="4">
      <x:c r="A4" s="15" t="str">
        <x:v>Obligation légale</x:v>
      </x:c>
      <x:c r="B4" s="16" t="str">
        <x:v>Suspendu</x:v>
      </x:c>
      <x:c r="C4" s="16" t="str">
        <x:v>Commercial</x:v>
      </x:c>
      <x:c r="D4" s="16" t="str">
        <x:v>Élevée</x:v>
      </x:c>
      <x:c r="E4" s="16" t="str">
        <x:v>Élevé</x:v>
      </x:c>
      <x:c r="F4" s="16" t="str">
        <x:v>MFA</x:v>
      </x:c>
      <x:c r="G4" s="16" t="str">
        <x:v>Semestrielle</x:v>
      </x:c>
      <x:c r="H4" s="16" t="str">
        <x:v>Hors UE</x:v>
      </x:c>
      <x:c r="I4" s="16" t="str">
        <x:v>Effacement</x:v>
      </x:c>
      <x:c r="J4" s="17" t="str">
        <x:v>Clôturé</x:v>
      </x:c>
    </x:row>
    <x:row r="5">
      <x:c r="A5" s="15" t="str">
        <x:v>Intérêt légitime</x:v>
      </x:c>
      <x:c r="B5" s="16" t="str">
        <x:v>Archivé</x:v>
      </x:c>
      <x:c r="C5" s="16" t="str">
        <x:v>Marketing</x:v>
      </x:c>
      <x:c r="D5" s="16" t="str">
        <x:v>Critique</x:v>
      </x:c>
      <x:c r="E5" s="16" t="str">
        <x:v>Critique</x:v>
      </x:c>
      <x:c r="F5" s="16" t="str">
        <x:v>Sauvegarde</x:v>
      </x:c>
      <x:c r="G5" s="16" t="str">
        <x:v>Annuelle</x:v>
      </x:c>
      <x:c r="H5" s="16" t="str">
        <x:v>Cloud UE</x:v>
      </x:c>
      <x:c r="I5" s="16" t="str">
        <x:v>Opposition</x:v>
      </x:c>
      <x:c r="J5" s="17" t="str">
        <x:v>En attente</x:v>
      </x:c>
    </x:row>
    <x:row r="6">
      <x:c r="A6" s="15" t="str">
        <x:v>Mission d'intérêt public</x:v>
      </x:c>
      <x:c r="B6" s="16" t="str">
        <x:v>Nouveau</x:v>
      </x:c>
      <x:c r="C6" s="16" t="str">
        <x:v>IT</x:v>
      </x:c>
      <x:c r="D6" s="16"/>
      <x:c r="E6" s="16"/>
      <x:c r="F6" s="16" t="str">
        <x:v>Journalisation</x:v>
      </x:c>
      <x:c r="G6" s="16" t="str">
        <x:v>À événement</x:v>
      </x:c>
      <x:c r="H6" s="16" t="str">
        <x:v>Cloud international</x:v>
      </x:c>
      <x:c r="I6" s="16" t="str">
        <x:v>Portabilité</x:v>
      </x:c>
      <x:c r="J6" s="17" t="str">
        <x:v>Archivé</x:v>
      </x:c>
    </x:row>
    <x:row r="7">
      <x:c r="A7" s="15" t="str">
        <x:v>Intérêt vital</x:v>
      </x:c>
      <x:c r="B7" s="16" t="str">
        <x:v>À compléter</x:v>
      </x:c>
      <x:c r="C7" s="16" t="str">
        <x:v>Juridique</x:v>
      </x:c>
      <x:c r="D7" s="16"/>
      <x:c r="E7" s="16"/>
      <x:c r="F7" s="16" t="str">
        <x:v>Pseudonymisation</x:v>
      </x:c>
      <x:c r="G7" s="16"/>
      <x:c r="H7" s="16"/>
      <x:c r="I7" s="16" t="str">
        <x:v>Limitation</x:v>
      </x:c>
      <x:c r="J7" s="17" t="str">
        <x:v>Prioritaire</x:v>
      </x:c>
    </x:row>
    <x:row r="8">
      <x:c r="A8" s="15"/>
      <x:c r="B8" s="16"/>
      <x:c r="C8" s="16" t="str">
        <x:v>Direction</x:v>
      </x:c>
      <x:c r="D8" s="16"/>
      <x:c r="E8" s="16"/>
      <x:c r="F8" s="16" t="str">
        <x:v>DPA sous-traitant</x:v>
      </x:c>
      <x:c r="G8" s="16"/>
      <x:c r="H8" s="16"/>
      <x:c r="I8" s="16"/>
      <x:c r="J8" s="17"/>
    </x:row>
    <x:row r="9">
      <x:c r="A9" s="15"/>
      <x:c r="B9" s="16"/>
      <x:c r="C9" s="16" t="str">
        <x:v>Support client</x:v>
      </x:c>
      <x:c r="D9" s="16"/>
      <x:c r="E9" s="16"/>
      <x:c r="F9" s="16" t="str">
        <x:v>Politique d'habilitation</x:v>
      </x:c>
      <x:c r="G9" s="16"/>
      <x:c r="H9" s="16"/>
      <x:c r="I9" s="16"/>
      <x:c r="J9" s="17"/>
    </x:row>
    <x:row r="10">
      <x:c r="A10" s="15"/>
      <x:c r="B10" s="16"/>
      <x:c r="C10" s="16" t="str">
        <x:v>Achats</x:v>
      </x:c>
      <x:c r="D10" s="16"/>
      <x:c r="E10" s="16"/>
      <x:c r="F10" s="16"/>
      <x:c r="G10" s="16"/>
      <x:c r="H10" s="16"/>
      <x:c r="I10" s="16"/>
      <x:c r="J10" s="17"/>
    </x:row>
    <x:row r="11">
      <x:c r="A11" s="15"/>
      <x:c r="B11" s="16"/>
      <x:c r="C11" s="16"/>
      <x:c r="D11" s="16"/>
      <x:c r="E11" s="16"/>
      <x:c r="F11" s="16"/>
      <x:c r="G11" s="16"/>
      <x:c r="H11" s="16"/>
      <x:c r="I11" s="16"/>
      <x:c r="J11" s="17"/>
    </x:row>
    <x:row r="12">
      <x:c r="A12" s="15"/>
      <x:c r="B12" s="16"/>
      <x:c r="C12" s="16"/>
      <x:c r="D12" s="16"/>
      <x:c r="E12" s="16"/>
      <x:c r="F12" s="16"/>
      <x:c r="G12" s="16"/>
      <x:c r="H12" s="16"/>
      <x:c r="I12" s="16"/>
      <x:c r="J12" s="17"/>
    </x:row>
    <x:row r="13">
      <x:c r="A13" s="15"/>
      <x:c r="B13" s="16"/>
      <x:c r="C13" s="16"/>
      <x:c r="D13" s="16"/>
      <x:c r="E13" s="16"/>
      <x:c r="F13" s="16"/>
      <x:c r="G13" s="16"/>
      <x:c r="H13" s="16"/>
      <x:c r="I13" s="16"/>
      <x:c r="J13" s="17"/>
    </x:row>
    <x:row r="14">
      <x:c r="A14" s="15"/>
      <x:c r="B14" s="16"/>
      <x:c r="C14" s="16"/>
      <x:c r="D14" s="16"/>
      <x:c r="E14" s="16"/>
      <x:c r="F14" s="16"/>
      <x:c r="G14" s="16"/>
      <x:c r="H14" s="16"/>
      <x:c r="I14" s="16"/>
      <x:c r="J14" s="17"/>
    </x:row>
    <x:row r="15">
      <x:c r="A15" s="15"/>
      <x:c r="B15" s="16"/>
      <x:c r="C15" s="16"/>
      <x:c r="D15" s="16"/>
      <x:c r="E15" s="16"/>
      <x:c r="F15" s="16"/>
      <x:c r="G15" s="16"/>
      <x:c r="H15" s="16"/>
      <x:c r="I15" s="16"/>
      <x:c r="J15" s="17"/>
    </x:row>
    <x:row r="16">
      <x:c r="A16" s="15"/>
      <x:c r="B16" s="16"/>
      <x:c r="C16" s="16"/>
      <x:c r="D16" s="16"/>
      <x:c r="E16" s="16"/>
      <x:c r="F16" s="16"/>
      <x:c r="G16" s="16"/>
      <x:c r="H16" s="16"/>
      <x:c r="I16" s="16"/>
      <x:c r="J16" s="17"/>
    </x:row>
    <x:row r="17">
      <x:c r="A17" s="15"/>
      <x:c r="B17" s="16"/>
      <x:c r="C17" s="16"/>
      <x:c r="D17" s="16"/>
      <x:c r="E17" s="16"/>
      <x:c r="F17" s="16"/>
      <x:c r="G17" s="16"/>
      <x:c r="H17" s="16"/>
      <x:c r="I17" s="16"/>
      <x:c r="J17" s="17"/>
    </x:row>
    <x:row r="18">
      <x:c r="A18" s="15"/>
      <x:c r="B18" s="16"/>
      <x:c r="C18" s="16"/>
      <x:c r="D18" s="16"/>
      <x:c r="E18" s="16"/>
      <x:c r="F18" s="16"/>
      <x:c r="G18" s="16"/>
      <x:c r="H18" s="16"/>
      <x:c r="I18" s="16"/>
      <x:c r="J18" s="17"/>
    </x:row>
    <x:row r="19">
      <x:c r="A19" s="15"/>
      <x:c r="B19" s="16"/>
      <x:c r="C19" s="16"/>
      <x:c r="D19" s="16"/>
      <x:c r="E19" s="16"/>
      <x:c r="F19" s="16"/>
      <x:c r="G19" s="16"/>
      <x:c r="H19" s="16"/>
      <x:c r="I19" s="16"/>
      <x:c r="J19" s="17"/>
    </x:row>
    <x:row r="20">
      <x:c r="A20" s="15"/>
      <x:c r="B20" s="16"/>
      <x:c r="C20" s="16"/>
      <x:c r="D20" s="16"/>
      <x:c r="E20" s="16"/>
      <x:c r="F20" s="16"/>
      <x:c r="G20" s="16"/>
      <x:c r="H20" s="16"/>
      <x:c r="I20" s="16"/>
      <x:c r="J20" s="17"/>
    </x:row>
    <x:row r="21">
      <x:c r="A21" s="15"/>
      <x:c r="B21" s="16"/>
      <x:c r="C21" s="16"/>
      <x:c r="D21" s="16"/>
      <x:c r="E21" s="16"/>
      <x:c r="F21" s="16"/>
      <x:c r="G21" s="16"/>
      <x:c r="H21" s="16"/>
      <x:c r="I21" s="16"/>
      <x:c r="J21" s="17"/>
    </x:row>
    <x:row r="22">
      <x:c r="A22" s="15"/>
      <x:c r="B22" s="16"/>
      <x:c r="C22" s="16"/>
      <x:c r="D22" s="16"/>
      <x:c r="E22" s="16"/>
      <x:c r="F22" s="16"/>
      <x:c r="G22" s="16"/>
      <x:c r="H22" s="16"/>
      <x:c r="I22" s="16"/>
      <x:c r="J22" s="17"/>
    </x:row>
    <x:row r="23">
      <x:c r="A23" s="15"/>
      <x:c r="B23" s="16"/>
      <x:c r="C23" s="16"/>
      <x:c r="D23" s="16"/>
      <x:c r="E23" s="16"/>
      <x:c r="F23" s="16"/>
      <x:c r="G23" s="16"/>
      <x:c r="H23" s="16"/>
      <x:c r="I23" s="16"/>
      <x:c r="J23" s="17"/>
    </x:row>
    <x:row r="24">
      <x:c r="A24" s="15"/>
      <x:c r="B24" s="16"/>
      <x:c r="C24" s="16"/>
      <x:c r="D24" s="16"/>
      <x:c r="E24" s="16"/>
      <x:c r="F24" s="16"/>
      <x:c r="G24" s="16"/>
      <x:c r="H24" s="16"/>
      <x:c r="I24" s="16"/>
      <x:c r="J24" s="17"/>
    </x:row>
    <x:row r="25">
      <x:c r="A25" s="15"/>
      <x:c r="B25" s="16"/>
      <x:c r="C25" s="16"/>
      <x:c r="D25" s="16"/>
      <x:c r="E25" s="16"/>
      <x:c r="F25" s="16"/>
      <x:c r="G25" s="16"/>
      <x:c r="H25" s="16"/>
      <x:c r="I25" s="16"/>
      <x:c r="J25" s="17"/>
    </x:row>
    <x:row r="26">
      <x:c r="A26" s="15"/>
      <x:c r="B26" s="16"/>
      <x:c r="C26" s="16"/>
      <x:c r="D26" s="16"/>
      <x:c r="E26" s="16"/>
      <x:c r="F26" s="16"/>
      <x:c r="G26" s="16"/>
      <x:c r="H26" s="16"/>
      <x:c r="I26" s="16"/>
      <x:c r="J26" s="17"/>
    </x:row>
    <x:row r="27">
      <x:c r="A27" s="15"/>
      <x:c r="B27" s="16"/>
      <x:c r="C27" s="16"/>
      <x:c r="D27" s="16"/>
      <x:c r="E27" s="16"/>
      <x:c r="F27" s="16"/>
      <x:c r="G27" s="16"/>
      <x:c r="H27" s="16"/>
      <x:c r="I27" s="16"/>
      <x:c r="J27" s="17"/>
    </x:row>
    <x:row r="28">
      <x:c r="A28" s="15"/>
      <x:c r="B28" s="16"/>
      <x:c r="C28" s="16"/>
      <x:c r="D28" s="16"/>
      <x:c r="E28" s="16"/>
      <x:c r="F28" s="16"/>
      <x:c r="G28" s="16"/>
      <x:c r="H28" s="16"/>
      <x:c r="I28" s="16"/>
      <x:c r="J28" s="17"/>
    </x:row>
    <x:row r="29">
      <x:c r="A29" s="15"/>
      <x:c r="B29" s="16"/>
      <x:c r="C29" s="16"/>
      <x:c r="D29" s="16"/>
      <x:c r="E29" s="16"/>
      <x:c r="F29" s="16"/>
      <x:c r="G29" s="16"/>
      <x:c r="H29" s="16"/>
      <x:c r="I29" s="16"/>
      <x:c r="J29" s="17"/>
    </x:row>
    <x:row r="30">
      <x:c r="A30" s="18"/>
      <x:c r="B30" s="19"/>
      <x:c r="C30" s="19"/>
      <x:c r="D30" s="19"/>
      <x:c r="E30" s="19"/>
      <x:c r="F30" s="19"/>
      <x:c r="G30" s="19"/>
      <x:c r="H30" s="19"/>
      <x:c r="I30" s="19"/>
      <x:c r="J30" s="20"/>
    </x:row>
  </x:sheetData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90" hidden="0" customWidth="1"/>
  </x:cols>
  <x:sheetData>
    <x:row r="1">
      <x:c r="A1" s="33" t="str">
        <x:v>MODE D'EMPLOI – REGISTRE RGPD PREMIUM</x:v>
      </x:c>
    </x:row>
    <x:row r="3">
      <x:c r="A3" s="12" t="str">
        <x:v>Étape</x:v>
      </x:c>
      <x:c r="B3" s="14" t="str">
        <x:v>Action recommandée</x:v>
      </x:c>
      <x:c r="C3" t="str"/>
      <x:c r="D3" t="str"/>
      <x:c r="E3" t="str"/>
      <x:c r="F3" t="str"/>
      <x:c r="G3" t="str"/>
      <x:c r="H3" t="str"/>
    </x:row>
    <x:row r="4" ht="34" customHeight="1">
      <x:c r="A4" s="154" t="str">
        <x:v>1</x:v>
      </x:c>
      <x:c r="B4" s="155" t="str">
        <x:v>Compléter l'onglet Assistant RGPD pour identifier les traitements à documenter.</x:v>
      </x:c>
      <x:c r="C4" t="str"/>
      <x:c r="D4" t="str"/>
      <x:c r="E4" t="str"/>
      <x:c r="F4" t="str"/>
      <x:c r="G4" t="str"/>
      <x:c r="H4" t="str"/>
    </x:row>
    <x:row r="5" ht="34" customHeight="1">
      <x:c r="A5" s="154" t="str">
        <x:v>2</x:v>
      </x:c>
      <x:c r="B5" s="155" t="str">
        <x:v>Renseigner chaque traitement dans l'onglet Registre traitements : finalité, base légale, données, durée, sécurité.</x:v>
      </x:c>
      <x:c r="C5" t="str"/>
      <x:c r="D5" t="str"/>
      <x:c r="E5" t="str"/>
      <x:c r="F5" t="str"/>
      <x:c r="G5" t="str"/>
      <x:c r="H5" t="str"/>
    </x:row>
    <x:row r="6" ht="34" customHeight="1">
      <x:c r="A6" s="154" t="str">
        <x:v>3</x:v>
      </x:c>
      <x:c r="B6" s="155" t="str">
        <x:v>Lire le score de conformité et prioriser les lignes avec un risque élevé ou une revue proche.</x:v>
      </x:c>
      <x:c r="C6" t="str"/>
      <x:c r="D6" t="str"/>
      <x:c r="E6" t="str"/>
      <x:c r="F6" t="str"/>
      <x:c r="G6" t="str"/>
      <x:c r="H6" t="str"/>
    </x:row>
    <x:row r="7" ht="34" customHeight="1">
      <x:c r="A7" s="154" t="str">
        <x:v>4</x:v>
      </x:c>
      <x:c r="B7" s="155" t="str">
        <x:v>Documenter la matrice des risques lorsque le traitement présente une sensibilité élevée.</x:v>
      </x:c>
      <x:c r="C7" t="str"/>
      <x:c r="D7" t="str"/>
      <x:c r="E7" t="str"/>
      <x:c r="F7" t="str"/>
      <x:c r="G7" t="str"/>
      <x:c r="H7" t="str"/>
    </x:row>
    <x:row r="8" ht="34" customHeight="1">
      <x:c r="A8" s="154" t="str">
        <x:v>5</x:v>
      </x:c>
      <x:c r="B8" s="155" t="str">
        <x:v>Suivre les sous-traitants, leurs garanties, l'hébergement et les contrats DPA.</x:v>
      </x:c>
      <x:c r="C8" t="str"/>
      <x:c r="D8" t="str"/>
      <x:c r="E8" t="str"/>
      <x:c r="F8" t="str"/>
      <x:c r="G8" t="str"/>
      <x:c r="H8" t="str"/>
    </x:row>
    <x:row r="9" ht="34" customHeight="1">
      <x:c r="A9" s="154" t="str">
        <x:v>6</x:v>
      </x:c>
      <x:c r="B9" s="155" t="str">
        <x:v>Tracer les demandes RGPD et les violations de données dans les onglets dédiés.</x:v>
      </x:c>
      <x:c r="C9" t="str"/>
      <x:c r="D9" t="str"/>
      <x:c r="E9" t="str"/>
      <x:c r="F9" t="str"/>
      <x:c r="G9" t="str"/>
      <x:c r="H9" t="str"/>
    </x:row>
    <x:row r="10" ht="34" customHeight="1">
      <x:c r="A10" s="154" t="str">
        <x:v>7</x:v>
      </x:c>
      <x:c r="B10" s="155" t="str">
        <x:v>Centraliser les preuves documentaires : mentions d'information, contrats, durées, sécurité, AIPD.</x:v>
      </x:c>
      <x:c r="C10" t="str"/>
      <x:c r="D10" t="str"/>
      <x:c r="E10" t="str"/>
      <x:c r="F10" t="str"/>
      <x:c r="G10" t="str"/>
      <x:c r="H10" t="str"/>
    </x:row>
    <x:row r="11" ht="34" customHeight="1">
      <x:c r="A11" s="154" t="str">
        <x:v>8</x:v>
      </x:c>
      <x:c r="B11" s="155" t="str">
        <x:v>Consulter le tableau de bord pour piloter les échéances et préparer les audits internes.</x:v>
      </x:c>
      <x:c r="C11" t="str"/>
      <x:c r="D11" t="str"/>
      <x:c r="E11" t="str"/>
      <x:c r="F11" t="str"/>
      <x:c r="G11" t="str"/>
      <x:c r="H11" t="str"/>
    </x:row>
    <x:row r="12" ht="34" customHeight="1">
      <x:c r="A12" s="156" t="str">
        <x:v>9</x:v>
      </x:c>
      <x:c r="B12" s="157" t="str">
        <x:v>Exporter ou imprimer les onglets utiles pour constituer un dossier de conformité.</x:v>
      </x:c>
      <x:c r="C12" t="str"/>
      <x:c r="D12" t="str"/>
      <x:c r="E12" t="str"/>
      <x:c r="F12" t="str"/>
      <x:c r="G12" t="str"/>
      <x:c r="H12" t="str"/>
    </x:row>
  </x:sheetData>
  <x:mergeCells>
    <x:mergeCell ref="A1:H1"/>
  </x:mergeCells>
  <x:pageMargins left="0.7" right="0.7" top="0.75" bottom="0.75" header="0.3" footer="0.3"/>
</x:worksheet>
</file>