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drawings/charts/chart2.xml" ContentType="application/vnd.openxmlformats-officedocument.drawingml.char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charts/chart3.xml" ContentType="application/vnd.openxmlformats-officedocument.drawingml.chart+xml"/>
  <Override PartName="/xl/worksheets/sheet11.xml" ContentType="application/vnd.openxmlformats-officedocument.spreadsheetml.worksheet+xml"/>
  <Override PartName="/xl/worksheets/sheet12.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23d39421b7d24bf4" /></Relationships>
</file>

<file path=xl/workbook.xml><?xml version="1.0" encoding="utf-8"?>
<x:workbook xmlns:x="http://schemas.openxmlformats.org/spreadsheetml/2006/main">
  <x:sheets>
    <x:sheet xmlns:r="http://schemas.openxmlformats.org/officeDocument/2006/relationships" name="Tableau de bord" sheetId="1" r:id="R6d532d792f624877"/>
    <x:sheet xmlns:r="http://schemas.openxmlformats.org/officeDocument/2006/relationships" name="Hypothèses" sheetId="2" r:id="Rad37fcaae42b434c"/>
    <x:sheet xmlns:r="http://schemas.openxmlformats.org/officeDocument/2006/relationships" name="Chiffre d'affaires" sheetId="3" r:id="Re4aa41648d3d40b2"/>
    <x:sheet xmlns:r="http://schemas.openxmlformats.org/officeDocument/2006/relationships" name="Charges" sheetId="4" r:id="Rcc04f63c4c0f457d"/>
    <x:sheet xmlns:r="http://schemas.openxmlformats.org/officeDocument/2006/relationships" name="Cotisations &amp; taxes" sheetId="5" r:id="R0a8dfd08dcfe4a0c"/>
    <x:sheet xmlns:r="http://schemas.openxmlformats.org/officeDocument/2006/relationships" name="Trésorerie" sheetId="6" r:id="R12cdbec5593d49c7"/>
    <x:sheet xmlns:r="http://schemas.openxmlformats.org/officeDocument/2006/relationships" name="Résultat" sheetId="7" r:id="Rad86bdcbdcff4eb9"/>
    <x:sheet xmlns:r="http://schemas.openxmlformats.org/officeDocument/2006/relationships" name="Seuil rentabilité" sheetId="8" r:id="Rd1bb66c388164721"/>
    <x:sheet xmlns:r="http://schemas.openxmlformats.org/officeDocument/2006/relationships" name="Sources &amp; aide" sheetId="9" r:id="R553076f1f5b3400f"/>
    <x:sheet xmlns:r="http://schemas.openxmlformats.org/officeDocument/2006/relationships" name="Projection 3 ans" sheetId="10" r:id="R89875ea899234955"/>
    <x:sheet xmlns:r="http://schemas.openxmlformats.org/officeDocument/2006/relationships" name="Réel vs budget" sheetId="11" r:id="Rbd807c2ed4494503"/>
    <x:sheet xmlns:r="http://schemas.openxmlformats.org/officeDocument/2006/relationships" name="Journal des ventes" sheetId="12" r:id="Rb6ff03e078254f1a"/>
  </x:sheets>
</x:workbook>
</file>

<file path=xl/sharedStrings.xml><?xml version="1.0" encoding="utf-8"?>
<x:sst xmlns:x="http://schemas.openxmlformats.org/spreadsheetml/2006/main"/>
</file>

<file path=xl/styles.xml><?xml version="1.0" encoding="utf-8"?>
<x:styleSheet xmlns:x="http://schemas.openxmlformats.org/spreadsheetml/2006/main">
  <x:numFmts count="4">
    <x:numFmt numFmtId="200" formatCode="#,##0.00 &quot;€&quot;;[Red](#,##0.00 &quot;€&quot;);-"/>
    <x:numFmt numFmtId="201" formatCode="0.0%;[Red](0.0%);-"/>
    <x:numFmt numFmtId="202" formatCode="#,##0;[Red](#,##0);-"/>
    <x:numFmt numFmtId="203" formatCode="dd/mm/yyyy"/>
  </x:numFmts>
  <x:fonts count="11">
    <x:font>
      <x:sz val="11"/>
      <x:name val="Carlito"/>
    </x:font>
    <x:font>
      <x:b/>
      <x:sz val="18"/>
      <x:color rgb="FFFFFFFF"/>
      <x:name val="Carlito"/>
    </x:font>
    <x:font>
      <x:b/>
      <x:sz val="11"/>
      <x:color rgb="FFFFFFFF"/>
      <x:name val="Carlito"/>
    </x:font>
    <x:font>
      <x:sz val="11"/>
      <x:color rgb="FF0000FF"/>
      <x:name val="Carlito"/>
    </x:font>
    <x:font>
      <x:sz val="11"/>
      <x:color rgb="FF008000"/>
      <x:name val="Carlito"/>
    </x:font>
    <x:font>
      <x:b/>
      <x:sz val="11"/>
      <x:name val="Carlito"/>
    </x:font>
    <x:font>
      <x:b/>
      <x:sz val="11"/>
      <x:color rgb="FF008000"/>
      <x:name val="Carlito"/>
    </x:font>
    <x:font>
      <x:b/>
      <x:sz val="20"/>
      <x:color rgb="FFFFFFFF"/>
      <x:name val="Carlito"/>
    </x:font>
    <x:font>
      <x:b/>
      <x:sz val="11"/>
      <x:color rgb="FF17365D"/>
      <x:name val="Carlito"/>
    </x:font>
    <x:font>
      <x:b/>
      <x:sz val="18"/>
      <x:color rgb="FF17365D"/>
      <x:name val="Carlito"/>
    </x:font>
    <x:font>
      <x:sz val="11"/>
      <x:color rgb="FF000000"/>
      <x:name val="Carlito"/>
    </x:font>
  </x:fonts>
  <x:fills count="28">
    <x:fill>
      <x:patternFill patternType="none"/>
    </x:fill>
    <x:fill>
      <x:patternFill patternType="gray125"/>
    </x:fill>
    <x:fill>
      <x:patternFill patternType="solid">
        <x:fgColor rgb="FF17365D"/>
      </x:patternFill>
    </x:fill>
    <x:fill>
      <x:patternFill patternType="solid">
        <x:fgColor rgb="FF2F75B5"/>
      </x:patternFill>
    </x:fill>
    <x:fill>
      <x:patternFill patternType="solid">
        <x:fgColor rgb="FFFFF2CC"/>
      </x:patternFill>
    </x:fill>
    <x:fill>
      <x:patternFill patternType="solid">
        <x:fgColor rgb="FFF2F2F2"/>
      </x:patternFill>
    </x:fill>
    <x:fill>
      <x:patternFill patternType="solid">
        <x:fgColor rgb="FF00A6A6"/>
      </x:patternFill>
    </x:fill>
    <x:fill>
      <x:patternFill patternType="solid">
        <x:fgColor rgb="FFE2F0D9"/>
      </x:patternFill>
    </x:fill>
    <x:fill>
      <x:patternFill patternType="solid">
        <x:fgColor rgb="FFD9EAF7"/>
      </x:patternFill>
    </x:fill>
    <x:fill>
      <x:patternFill patternType="solid">
        <x:fgColor rgb="FFED7D31"/>
      </x:patternFill>
    </x:fill>
    <x:fill>
      <x:patternFill patternType="solid">
        <x:fgColor rgb="FFFCE4D6"/>
      </x:patternFill>
    </x:fill>
    <x:fill>
      <x:patternFill patternType="solid">
        <x:fgColor rgb="FF7030A0"/>
      </x:patternFill>
    </x:fill>
    <x:fill>
      <x:patternFill patternType="solid">
        <x:fgColor rgb="FFE4DFEC"/>
      </x:patternFill>
    </x:fill>
    <x:fill>
      <x:patternFill patternType="solid">
        <x:fgColor rgb="FF70AD47"/>
      </x:patternFill>
    </x:fill>
    <x:fill>
      <x:patternFill patternType="solid">
        <x:fgColor rgb="FFC00000"/>
      </x:patternFill>
    </x:fill>
    <x:fill>
      <x:patternFill patternType="solid">
        <x:fgColor rgb="FFFFFFFF"/>
      </x:patternFill>
    </x:fill>
    <x:fill>
      <x:patternFill patternType="solid">
        <x:fgColor rgb="FF44546A"/>
      </x:patternFill>
    </x:fill>
    <x:fill>
      <x:patternFill patternType="solid">
        <x:fgColor rgb="FF7030A0"/>
      </x:patternFill>
    </x:fill>
    <x:fill>
      <x:patternFill patternType="solid">
        <x:fgColor rgb="FFFFF2CC"/>
      </x:patternFill>
    </x:fill>
    <x:fill>
      <x:patternFill patternType="solid">
        <x:fgColor rgb="FF17365D"/>
      </x:patternFill>
    </x:fill>
    <x:fill>
      <x:patternFill patternType="solid">
        <x:fgColor rgb="FF2F75B5"/>
      </x:patternFill>
    </x:fill>
    <x:fill>
      <x:patternFill patternType="solid">
        <x:fgColor rgb="FFE2F0D9"/>
      </x:patternFill>
    </x:fill>
    <x:fill>
      <x:patternFill patternType="solid">
        <x:fgColor rgb="FFFCE4D6"/>
      </x:patternFill>
    </x:fill>
    <x:fill>
      <x:patternFill patternType="solid">
        <x:fgColor rgb="FFD9EAF7"/>
      </x:patternFill>
    </x:fill>
    <x:fill>
      <x:patternFill patternType="solid">
        <x:fgColor rgb="FF00A6A6"/>
      </x:patternFill>
    </x:fill>
    <x:fill>
      <x:patternFill patternType="solid">
        <x:fgColor rgb="FFED7D31"/>
      </x:patternFill>
    </x:fill>
    <x:fill>
      <x:patternFill patternType="solid">
        <x:fgColor rgb="FFFFFDF2"/>
      </x:patternFill>
    </x:fill>
    <x:fill>
      <x:patternFill patternType="solid">
        <x:fgColor rgb="FFE4DFEC"/>
      </x:patternFill>
    </x:fill>
  </x:fills>
  <x:borders count="2">
    <x:border/>
    <x:border/>
  </x:borders>
  <x:cellStyleXfs count="1">
    <x:xf numFmtId="0" fontId="0" fillId="0" borderId="0"/>
  </x:cellStyleXfs>
  <x:cellXfs count="353">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2" fillId="3" borderId="0" xfId="0" applyNumberFormat="1" applyFont="1" applyFill="1" applyBorder="1" applyAlignment="1">
      <x:alignment horizontal="center" wrapText="1"/>
    </x:xf>
    <x:xf numFmtId="0" fontId="2" fillId="3" borderId="0" xfId="0" applyNumberFormat="1" applyFont="1" applyFill="1" applyBorder="1" applyAlignment="1">
      <x:alignment horizontal="center" vertical="center" wrapText="1"/>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wrapText="1"/>
    </x:xf>
    <x:xf numFmtId="0" fontId="2" fillId="3" borderId="1" xfId="0" applyNumberFormat="1" applyFont="1" applyFill="1" applyBorder="1" applyAlignment="1">
      <x:alignment horizontal="center" wrapText="1"/>
    </x:xf>
    <x:xf numFmtId="0" fontId="2" fillId="3" borderId="1" xfId="0" applyNumberFormat="1" applyFont="1" applyFill="1" applyBorder="1" applyAlignment="1">
      <x:alignment horizontal="center" vertical="center" wrapText="1"/>
    </x:xf>
    <x:xf numFmtId="0" fontId="0" fillId="4" borderId="0" xfId="0" applyNumberFormat="1" applyFont="1" applyFill="1" applyBorder="1"/>
    <x:xf numFmtId="0" fontId="3" fillId="4" borderId="0" xfId="0" applyNumberFormat="1" applyFont="1" applyFill="1" applyBorder="1"/>
    <x:xf numFmtId="0" fontId="0" fillId="4" borderId="1" xfId="0" applyNumberFormat="1" applyFont="1" applyFill="1" applyBorder="1"/>
    <x:xf numFmtId="0" fontId="3" fillId="4" borderId="1" xfId="0" applyNumberFormat="1" applyFont="1" applyFill="1" applyBorder="1"/>
    <x:xf numFmtId="0" fontId="0" fillId="5" borderId="0" xfId="0" applyNumberFormat="1" applyFont="1" applyFill="1" applyBorder="1"/>
    <x:xf numFmtId="0" fontId="3" fillId="5" borderId="0" xfId="0" applyNumberFormat="1" applyFont="1" applyFill="1" applyBorder="1"/>
    <x:xf numFmtId="0" fontId="0" fillId="5" borderId="1" xfId="0" applyNumberFormat="1" applyFont="1" applyFill="1" applyBorder="1"/>
    <x:xf numFmtId="0" fontId="3" fillId="5" borderId="1" xfId="0" applyNumberFormat="1" applyFont="1" applyFill="1" applyBorder="1"/>
    <x:xf numFmtId="0" fontId="0" fillId="0" borderId="0" xfId="0" applyNumberFormat="1" applyFont="1" applyFill="1" applyBorder="1" applyAlignment="1">
      <x:alignment wrapText="1"/>
    </x:xf>
    <x:xf numFmtId="0" fontId="3" fillId="4" borderId="0" xfId="0" applyNumberFormat="1" applyFont="1" applyFill="1" applyBorder="1" applyAlignment="1">
      <x:alignment wrapText="1"/>
    </x:xf>
    <x:xf numFmtId="0" fontId="3" fillId="5" borderId="0" xfId="0" applyNumberFormat="1" applyFont="1" applyFill="1" applyBorder="1" applyAlignment="1">
      <x:alignment wrapText="1"/>
    </x:xf>
    <x:xf numFmtId="0" fontId="0" fillId="0" borderId="1" xfId="0" applyNumberFormat="1" applyFont="1" applyFill="1" applyBorder="1" applyAlignment="1">
      <x:alignment wrapText="1"/>
    </x:xf>
    <x:xf numFmtId="0" fontId="3" fillId="4" borderId="1" xfId="0" applyNumberFormat="1" applyFont="1" applyFill="1" applyBorder="1" applyAlignment="1">
      <x:alignment wrapText="1"/>
    </x:xf>
    <x:xf numFmtId="0" fontId="3" fillId="5" borderId="1" xfId="0" applyNumberFormat="1" applyFont="1" applyFill="1" applyBorder="1" applyAlignment="1">
      <x:alignment wrapText="1"/>
    </x:xf>
    <x:xf numFmtId="200" fontId="3" fillId="4" borderId="0" xfId="0" applyNumberFormat="1" applyFont="1" applyFill="1" applyBorder="1" applyAlignment="1">
      <x:alignment wrapText="1"/>
    </x:xf>
    <x:xf numFmtId="200" fontId="3" fillId="4" borderId="1" xfId="0" applyNumberFormat="1" applyFont="1" applyFill="1" applyBorder="1" applyAlignment="1">
      <x:alignment wrapText="1"/>
    </x:xf>
    <x:xf numFmtId="201" fontId="3" fillId="4" borderId="0" xfId="0" applyNumberFormat="1" applyFont="1" applyFill="1" applyBorder="1" applyAlignment="1">
      <x:alignment wrapText="1"/>
    </x:xf>
    <x:xf numFmtId="201" fontId="3" fillId="4" borderId="1" xfId="0" applyNumberFormat="1" applyFont="1" applyFill="1" applyBorder="1" applyAlignment="1">
      <x:alignment wrapText="1"/>
    </x:xf>
    <x:xf numFmtId="200" fontId="3" fillId="5" borderId="0" xfId="0" applyNumberFormat="1" applyFont="1" applyFill="1" applyBorder="1" applyAlignment="1">
      <x:alignment wrapText="1"/>
    </x:xf>
    <x:xf numFmtId="200" fontId="3" fillId="5" borderId="1" xfId="0" applyNumberFormat="1" applyFont="1" applyFill="1" applyBorder="1" applyAlignment="1">
      <x:alignment wrapText="1"/>
    </x:xf>
    <x:xf numFmtId="201" fontId="3" fillId="5" borderId="0" xfId="0" applyNumberFormat="1" applyFont="1" applyFill="1" applyBorder="1" applyAlignment="1">
      <x:alignment wrapText="1"/>
    </x:xf>
    <x:xf numFmtId="201" fontId="3" fillId="5" borderId="1" xfId="0" applyNumberFormat="1" applyFont="1" applyFill="1" applyBorder="1" applyAlignment="1">
      <x:alignment wrapText="1"/>
    </x:xf>
    <x:xf numFmtId="0" fontId="0" fillId="6" borderId="0" xfId="0" applyNumberFormat="1" applyFont="1" applyFill="1" applyBorder="1"/>
    <x:xf numFmtId="0" fontId="1" fillId="6" borderId="0" xfId="0" applyNumberFormat="1" applyFont="1" applyFill="1" applyBorder="1"/>
    <x:xf numFmtId="0" fontId="1" fillId="6" borderId="0" xfId="0" applyNumberFormat="1" applyFont="1" applyFill="1" applyBorder="1" applyAlignment="1">
      <x:alignment horizontal="center"/>
    </x:xf>
    <x:xf numFmtId="0" fontId="1" fillId="6" borderId="0" xfId="0" applyNumberFormat="1" applyFont="1" applyFill="1" applyBorder="1" applyAlignment="1">
      <x:alignment horizontal="center" vertical="center"/>
    </x:xf>
    <x:xf numFmtId="0" fontId="0" fillId="6" borderId="1" xfId="0" applyNumberFormat="1" applyFont="1" applyFill="1" applyBorder="1"/>
    <x:xf numFmtId="0" fontId="1" fillId="6" borderId="1" xfId="0" applyNumberFormat="1" applyFont="1" applyFill="1" applyBorder="1"/>
    <x:xf numFmtId="0" fontId="1" fillId="6" borderId="1" xfId="0" applyNumberFormat="1" applyFont="1" applyFill="1" applyBorder="1" applyAlignment="1">
      <x:alignment horizontal="center"/>
    </x:xf>
    <x:xf numFmtId="0" fontId="1" fillId="6" borderId="1" xfId="0" applyNumberFormat="1" applyFont="1" applyFill="1" applyBorder="1" applyAlignment="1">
      <x:alignment horizontal="center" vertical="center"/>
    </x:xf>
    <x:xf numFmtId="202" fontId="0" fillId="0" borderId="0" xfId="0" applyNumberFormat="1" applyFont="1" applyFill="1" applyBorder="1"/>
    <x:xf numFmtId="202" fontId="0" fillId="0" borderId="1" xfId="0" applyNumberFormat="1" applyFont="1" applyFill="1" applyBorder="1"/>
    <x:xf numFmtId="200" fontId="0" fillId="0" borderId="0" xfId="0" applyNumberFormat="1" applyFont="1" applyFill="1" applyBorder="1"/>
    <x:xf numFmtId="200" fontId="0" fillId="0" borderId="1" xfId="0" applyNumberFormat="1" applyFont="1" applyFill="1" applyBorder="1"/>
    <x:xf numFmtId="202" fontId="4" fillId="0" borderId="0" xfId="0" applyNumberFormat="1" applyFont="1" applyFill="1" applyBorder="1"/>
    <x:xf numFmtId="200" fontId="4" fillId="0" borderId="0" xfId="0" applyNumberFormat="1" applyFont="1" applyFill="1" applyBorder="1"/>
    <x:xf numFmtId="202" fontId="4" fillId="0" borderId="1" xfId="0" applyNumberFormat="1" applyFont="1" applyFill="1" applyBorder="1"/>
    <x:xf numFmtId="200" fontId="4" fillId="0" borderId="1" xfId="0" applyNumberFormat="1" applyFont="1" applyFill="1" applyBorder="1"/>
    <x:xf numFmtId="0" fontId="0" fillId="0" borderId="0" xfId="0" applyNumberFormat="1" applyFont="1" applyFill="1" applyBorder="1"/>
    <x:xf numFmtId="0" fontId="0" fillId="7" borderId="0" xfId="0" applyNumberFormat="1" applyFont="1" applyFill="1" applyBorder="1"/>
    <x:xf numFmtId="200" fontId="4" fillId="7" borderId="0" xfId="0" applyNumberFormat="1" applyFont="1" applyFill="1" applyBorder="1"/>
    <x:xf numFmtId="0" fontId="5" fillId="7" borderId="0" xfId="0" applyNumberFormat="1" applyFont="1" applyFill="1" applyBorder="1"/>
    <x:xf numFmtId="200" fontId="6" fillId="7" borderId="0" xfId="0" applyNumberFormat="1" applyFont="1" applyFill="1" applyBorder="1"/>
    <x:xf numFmtId="0" fontId="0" fillId="7" borderId="1" xfId="0" applyNumberFormat="1" applyFont="1" applyFill="1" applyBorder="1"/>
    <x:xf numFmtId="200" fontId="4" fillId="7" borderId="1" xfId="0" applyNumberFormat="1" applyFont="1" applyFill="1" applyBorder="1"/>
    <x:xf numFmtId="0" fontId="5" fillId="7" borderId="1" xfId="0" applyNumberFormat="1" applyFont="1" applyFill="1" applyBorder="1"/>
    <x:xf numFmtId="200" fontId="6" fillId="7" borderId="1" xfId="0" applyNumberFormat="1" applyFont="1" applyFill="1" applyBorder="1"/>
    <x:xf numFmtId="0" fontId="0" fillId="8" borderId="0" xfId="0" applyNumberFormat="1" applyFont="1" applyFill="1" applyBorder="1"/>
    <x:xf numFmtId="200" fontId="4" fillId="8" borderId="0" xfId="0" applyNumberFormat="1" applyFont="1" applyFill="1" applyBorder="1"/>
    <x:xf numFmtId="0" fontId="5" fillId="8" borderId="0" xfId="0" applyNumberFormat="1" applyFont="1" applyFill="1" applyBorder="1"/>
    <x:xf numFmtId="200" fontId="6" fillId="8" borderId="0" xfId="0" applyNumberFormat="1" applyFont="1" applyFill="1" applyBorder="1"/>
    <x:xf numFmtId="0" fontId="0" fillId="8" borderId="1" xfId="0" applyNumberFormat="1" applyFont="1" applyFill="1" applyBorder="1"/>
    <x:xf numFmtId="200" fontId="4" fillId="8" borderId="1" xfId="0" applyNumberFormat="1" applyFont="1" applyFill="1" applyBorder="1"/>
    <x:xf numFmtId="0" fontId="5" fillId="8" borderId="1" xfId="0" applyNumberFormat="1" applyFont="1" applyFill="1" applyBorder="1"/>
    <x:xf numFmtId="200" fontId="6" fillId="8" borderId="1" xfId="0" applyNumberFormat="1" applyFont="1" applyFill="1" applyBorder="1"/>
    <x:xf numFmtId="0" fontId="0" fillId="9" borderId="0" xfId="0" applyNumberFormat="1" applyFont="1" applyFill="1" applyBorder="1"/>
    <x:xf numFmtId="0" fontId="1" fillId="9" borderId="0" xfId="0" applyNumberFormat="1" applyFont="1" applyFill="1" applyBorder="1"/>
    <x:xf numFmtId="0" fontId="1" fillId="9" borderId="0" xfId="0" applyNumberFormat="1" applyFont="1" applyFill="1" applyBorder="1" applyAlignment="1">
      <x:alignment horizontal="center"/>
    </x:xf>
    <x:xf numFmtId="0" fontId="1" fillId="9" borderId="0" xfId="0" applyNumberFormat="1" applyFont="1" applyFill="1" applyBorder="1" applyAlignment="1">
      <x:alignment horizontal="center" vertical="center"/>
    </x:xf>
    <x:xf numFmtId="0" fontId="0" fillId="9" borderId="1" xfId="0" applyNumberFormat="1" applyFont="1" applyFill="1" applyBorder="1"/>
    <x:xf numFmtId="0" fontId="1" fillId="9" borderId="1" xfId="0" applyNumberFormat="1" applyFont="1" applyFill="1" applyBorder="1"/>
    <x:xf numFmtId="0" fontId="1" fillId="9" borderId="1" xfId="0" applyNumberFormat="1" applyFont="1" applyFill="1" applyBorder="1" applyAlignment="1">
      <x:alignment horizontal="center"/>
    </x:xf>
    <x:xf numFmtId="0" fontId="1" fillId="9" borderId="1" xfId="0" applyNumberFormat="1" applyFont="1" applyFill="1" applyBorder="1" applyAlignment="1">
      <x:alignment horizontal="center" vertical="center"/>
    </x:xf>
    <x:xf numFmtId="0" fontId="2" fillId="3" borderId="0" xfId="0" applyNumberFormat="1" applyFont="1" applyFill="1" applyBorder="1" applyAlignment="1">
      <x:alignment horizontal="center"/>
    </x:xf>
    <x:xf numFmtId="0" fontId="2" fillId="3" borderId="1" xfId="0" applyNumberFormat="1" applyFont="1" applyFill="1" applyBorder="1" applyAlignment="1">
      <x:alignment horizontal="center"/>
    </x:xf>
    <x:xf numFmtId="0" fontId="0" fillId="10" borderId="0" xfId="0" applyNumberFormat="1" applyFont="1" applyFill="1" applyBorder="1"/>
    <x:xf numFmtId="200" fontId="4" fillId="10" borderId="0" xfId="0" applyNumberFormat="1" applyFont="1" applyFill="1" applyBorder="1"/>
    <x:xf numFmtId="0" fontId="5" fillId="10" borderId="0" xfId="0" applyNumberFormat="1" applyFont="1" applyFill="1" applyBorder="1"/>
    <x:xf numFmtId="200" fontId="6" fillId="10" borderId="0" xfId="0" applyNumberFormat="1" applyFont="1" applyFill="1" applyBorder="1"/>
    <x:xf numFmtId="0" fontId="0" fillId="10" borderId="1" xfId="0" applyNumberFormat="1" applyFont="1" applyFill="1" applyBorder="1"/>
    <x:xf numFmtId="200" fontId="4" fillId="10" borderId="1" xfId="0" applyNumberFormat="1" applyFont="1" applyFill="1" applyBorder="1"/>
    <x:xf numFmtId="0" fontId="5" fillId="10" borderId="1" xfId="0" applyNumberFormat="1" applyFont="1" applyFill="1" applyBorder="1"/>
    <x:xf numFmtId="200" fontId="6" fillId="10" borderId="1" xfId="0" applyNumberFormat="1" applyFont="1" applyFill="1" applyBorder="1"/>
    <x:xf numFmtId="0" fontId="0" fillId="11" borderId="0" xfId="0" applyNumberFormat="1" applyFont="1" applyFill="1" applyBorder="1"/>
    <x:xf numFmtId="0" fontId="1" fillId="11" borderId="0" xfId="0" applyNumberFormat="1" applyFont="1" applyFill="1" applyBorder="1"/>
    <x:xf numFmtId="0" fontId="1" fillId="11" borderId="0" xfId="0" applyNumberFormat="1" applyFont="1" applyFill="1" applyBorder="1" applyAlignment="1">
      <x:alignment horizontal="center"/>
    </x:xf>
    <x:xf numFmtId="0" fontId="1" fillId="11" borderId="0" xfId="0" applyNumberFormat="1" applyFont="1" applyFill="1" applyBorder="1" applyAlignment="1">
      <x:alignment horizontal="center" vertical="center"/>
    </x:xf>
    <x:xf numFmtId="0" fontId="0" fillId="11" borderId="1" xfId="0" applyNumberFormat="1" applyFont="1" applyFill="1" applyBorder="1"/>
    <x:xf numFmtId="0" fontId="1" fillId="11" borderId="1" xfId="0" applyNumberFormat="1" applyFont="1" applyFill="1" applyBorder="1"/>
    <x:xf numFmtId="0" fontId="1" fillId="11" borderId="1" xfId="0" applyNumberFormat="1" applyFont="1" applyFill="1" applyBorder="1" applyAlignment="1">
      <x:alignment horizontal="center"/>
    </x:xf>
    <x:xf numFmtId="0" fontId="1" fillId="11" borderId="1" xfId="0" applyNumberFormat="1" applyFont="1" applyFill="1" applyBorder="1" applyAlignment="1">
      <x:alignment horizontal="center" vertical="center"/>
    </x:xf>
    <x:xf numFmtId="0" fontId="0" fillId="12" borderId="0" xfId="0" applyNumberFormat="1" applyFont="1" applyFill="1" applyBorder="1"/>
    <x:xf numFmtId="200" fontId="4" fillId="12" borderId="0" xfId="0" applyNumberFormat="1" applyFont="1" applyFill="1" applyBorder="1"/>
    <x:xf numFmtId="0" fontId="5" fillId="12" borderId="0" xfId="0" applyNumberFormat="1" applyFont="1" applyFill="1" applyBorder="1"/>
    <x:xf numFmtId="200" fontId="6" fillId="12" borderId="0" xfId="0" applyNumberFormat="1" applyFont="1" applyFill="1" applyBorder="1"/>
    <x:xf numFmtId="0" fontId="0" fillId="12" borderId="1" xfId="0" applyNumberFormat="1" applyFont="1" applyFill="1" applyBorder="1"/>
    <x:xf numFmtId="200" fontId="4" fillId="12" borderId="1" xfId="0" applyNumberFormat="1" applyFont="1" applyFill="1" applyBorder="1"/>
    <x:xf numFmtId="0" fontId="5" fillId="12" borderId="1" xfId="0" applyNumberFormat="1" applyFont="1" applyFill="1" applyBorder="1"/>
    <x:xf numFmtId="200" fontId="6" fillId="12" borderId="1" xfId="0" applyNumberFormat="1" applyFont="1" applyFill="1" applyBorder="1"/>
    <x:xf numFmtId="0" fontId="0" fillId="13" borderId="0" xfId="0" applyNumberFormat="1" applyFont="1" applyFill="1" applyBorder="1"/>
    <x:xf numFmtId="0" fontId="1" fillId="13" borderId="0" xfId="0" applyNumberFormat="1" applyFont="1" applyFill="1" applyBorder="1"/>
    <x:xf numFmtId="0" fontId="1" fillId="13" borderId="0" xfId="0" applyNumberFormat="1" applyFont="1" applyFill="1" applyBorder="1" applyAlignment="1">
      <x:alignment horizontal="center"/>
    </x:xf>
    <x:xf numFmtId="0" fontId="1" fillId="13" borderId="0" xfId="0" applyNumberFormat="1" applyFont="1" applyFill="1" applyBorder="1" applyAlignment="1">
      <x:alignment horizontal="center" vertical="center"/>
    </x:xf>
    <x:xf numFmtId="0" fontId="0" fillId="13" borderId="1" xfId="0" applyNumberFormat="1" applyFont="1" applyFill="1" applyBorder="1"/>
    <x:xf numFmtId="0" fontId="1" fillId="13" borderId="1" xfId="0" applyNumberFormat="1" applyFont="1" applyFill="1" applyBorder="1"/>
    <x:xf numFmtId="0" fontId="1" fillId="13" borderId="1" xfId="0" applyNumberFormat="1" applyFont="1" applyFill="1" applyBorder="1" applyAlignment="1">
      <x:alignment horizontal="center"/>
    </x:xf>
    <x:xf numFmtId="0" fontId="1" fillId="13" borderId="1" xfId="0" applyNumberFormat="1" applyFont="1" applyFill="1" applyBorder="1" applyAlignment="1">
      <x:alignment horizontal="center" vertical="center"/>
    </x:xf>
    <x:xf numFmtId="201" fontId="0" fillId="0" borderId="0" xfId="0" applyNumberFormat="1" applyFont="1" applyFill="1" applyBorder="1"/>
    <x:xf numFmtId="201" fontId="0" fillId="0" borderId="1" xfId="0" applyNumberFormat="1" applyFont="1" applyFill="1" applyBorder="1"/>
    <x:xf numFmtId="201" fontId="4" fillId="0" borderId="0" xfId="0" applyNumberFormat="1" applyFont="1" applyFill="1" applyBorder="1"/>
    <x:xf numFmtId="201" fontId="4" fillId="0" borderId="1" xfId="0" applyNumberFormat="1" applyFont="1" applyFill="1" applyBorder="1"/>
    <x:xf numFmtId="0" fontId="0" fillId="14" borderId="0" xfId="0" applyNumberFormat="1" applyFont="1" applyFill="1" applyBorder="1"/>
    <x:xf numFmtId="0" fontId="1" fillId="14" borderId="0" xfId="0" applyNumberFormat="1" applyFont="1" applyFill="1" applyBorder="1"/>
    <x:xf numFmtId="0" fontId="1" fillId="14" borderId="0" xfId="0" applyNumberFormat="1" applyFont="1" applyFill="1" applyBorder="1" applyAlignment="1">
      <x:alignment horizontal="center"/>
    </x:xf>
    <x:xf numFmtId="0" fontId="1" fillId="14" borderId="0" xfId="0" applyNumberFormat="1" applyFont="1" applyFill="1" applyBorder="1" applyAlignment="1">
      <x:alignment horizontal="center" vertical="center"/>
    </x:xf>
    <x:xf numFmtId="0" fontId="0" fillId="14" borderId="1" xfId="0" applyNumberFormat="1" applyFont="1" applyFill="1" applyBorder="1"/>
    <x:xf numFmtId="0" fontId="1" fillId="14" borderId="1" xfId="0" applyNumberFormat="1" applyFont="1" applyFill="1" applyBorder="1"/>
    <x:xf numFmtId="0" fontId="1" fillId="14" borderId="1" xfId="0" applyNumberFormat="1" applyFont="1" applyFill="1" applyBorder="1" applyAlignment="1">
      <x:alignment horizontal="center"/>
    </x:xf>
    <x:xf numFmtId="0" fontId="1" fillId="14" borderId="1" xfId="0" applyNumberFormat="1" applyFont="1" applyFill="1" applyBorder="1" applyAlignment="1">
      <x:alignment horizontal="center" vertical="center"/>
    </x:xf>
    <x:xf numFmtId="200" fontId="0" fillId="10" borderId="0" xfId="0" applyNumberFormat="1" applyFont="1" applyFill="1" applyBorder="1"/>
    <x:xf numFmtId="200" fontId="5" fillId="10" borderId="0" xfId="0" applyNumberFormat="1" applyFont="1" applyFill="1" applyBorder="1"/>
    <x:xf numFmtId="200" fontId="0" fillId="10" borderId="1" xfId="0" applyNumberFormat="1" applyFont="1" applyFill="1" applyBorder="1"/>
    <x:xf numFmtId="200" fontId="5" fillId="10" borderId="1" xfId="0" applyNumberFormat="1" applyFont="1" applyFill="1" applyBorder="1"/>
    <x:xf numFmtId="200" fontId="0" fillId="7" borderId="0" xfId="0" applyNumberFormat="1" applyFont="1" applyFill="1" applyBorder="1"/>
    <x:xf numFmtId="201" fontId="0" fillId="7" borderId="0" xfId="0" applyNumberFormat="1" applyFont="1" applyFill="1" applyBorder="1"/>
    <x:xf numFmtId="200" fontId="5" fillId="7" borderId="0" xfId="0" applyNumberFormat="1" applyFont="1" applyFill="1" applyBorder="1"/>
    <x:xf numFmtId="201" fontId="5" fillId="7" borderId="0" xfId="0" applyNumberFormat="1" applyFont="1" applyFill="1" applyBorder="1"/>
    <x:xf numFmtId="200" fontId="0" fillId="7" borderId="1" xfId="0" applyNumberFormat="1" applyFont="1" applyFill="1" applyBorder="1"/>
    <x:xf numFmtId="201" fontId="0" fillId="7" borderId="1" xfId="0" applyNumberFormat="1" applyFont="1" applyFill="1" applyBorder="1"/>
    <x:xf numFmtId="200" fontId="5" fillId="7" borderId="1" xfId="0" applyNumberFormat="1" applyFont="1" applyFill="1" applyBorder="1"/>
    <x:xf numFmtId="201" fontId="5" fillId="7" borderId="1" xfId="0" applyNumberFormat="1" applyFont="1" applyFill="1" applyBorder="1"/>
    <x:xf numFmtId="0" fontId="7" fillId="2" borderId="0" xfId="0" applyNumberFormat="1" applyFont="1" applyFill="1" applyBorder="1"/>
    <x:xf numFmtId="0" fontId="7" fillId="2" borderId="0" xfId="0" applyNumberFormat="1" applyFont="1" applyFill="1" applyBorder="1" applyAlignment="1">
      <x:alignment horizontal="center"/>
    </x:xf>
    <x:xf numFmtId="0" fontId="7" fillId="2" borderId="0" xfId="0" applyNumberFormat="1" applyFont="1" applyFill="1" applyBorder="1" applyAlignment="1">
      <x:alignment horizontal="center" vertical="center"/>
    </x:xf>
    <x:xf numFmtId="0" fontId="7" fillId="2" borderId="1" xfId="0" applyNumberFormat="1" applyFont="1" applyFill="1" applyBorder="1"/>
    <x:xf numFmtId="0" fontId="7" fillId="2" borderId="1" xfId="0" applyNumberFormat="1" applyFont="1" applyFill="1" applyBorder="1" applyAlignment="1">
      <x:alignment horizontal="center"/>
    </x:xf>
    <x:xf numFmtId="0" fontId="7" fillId="2" borderId="1" xfId="0" applyNumberFormat="1" applyFont="1" applyFill="1" applyBorder="1" applyAlignment="1">
      <x:alignment horizontal="center" vertical="center"/>
    </x:xf>
    <x:xf numFmtId="0" fontId="8" fillId="8" borderId="0" xfId="0" applyNumberFormat="1" applyFont="1" applyFill="1" applyBorder="1"/>
    <x:xf numFmtId="0" fontId="8" fillId="8" borderId="0" xfId="0" applyNumberFormat="1" applyFont="1" applyFill="1" applyBorder="1" applyAlignment="1">
      <x:alignment horizontal="center"/>
    </x:xf>
    <x:xf numFmtId="0" fontId="8" fillId="8" borderId="1" xfId="0" applyNumberFormat="1" applyFont="1" applyFill="1" applyBorder="1"/>
    <x:xf numFmtId="0" fontId="8" fillId="8" borderId="1" xfId="0" applyNumberFormat="1" applyFont="1" applyFill="1" applyBorder="1" applyAlignment="1">
      <x:alignment horizontal="center"/>
    </x:xf>
    <x:xf numFmtId="0" fontId="2" fillId="6" borderId="0" xfId="0" applyNumberFormat="1" applyFont="1" applyFill="1" applyBorder="1"/>
    <x:xf numFmtId="0" fontId="2" fillId="6" borderId="0" xfId="0" applyNumberFormat="1" applyFont="1" applyFill="1" applyBorder="1" applyAlignment="1">
      <x:alignment horizontal="center"/>
    </x:xf>
    <x:xf numFmtId="0" fontId="2" fillId="6" borderId="0" xfId="0" applyNumberFormat="1" applyFont="1" applyFill="1" applyBorder="1" applyAlignment="1">
      <x:alignment horizontal="center" vertical="center"/>
    </x:xf>
    <x:xf numFmtId="0" fontId="2" fillId="6" borderId="1" xfId="0" applyNumberFormat="1" applyFont="1" applyFill="1" applyBorder="1"/>
    <x:xf numFmtId="0" fontId="2" fillId="6" borderId="1" xfId="0" applyNumberFormat="1" applyFont="1" applyFill="1" applyBorder="1" applyAlignment="1">
      <x:alignment horizontal="center"/>
    </x:xf>
    <x:xf numFmtId="0" fontId="2" fillId="6" borderId="1" xfId="0" applyNumberFormat="1" applyFont="1" applyFill="1" applyBorder="1" applyAlignment="1">
      <x:alignment horizontal="center" vertical="center"/>
    </x:xf>
    <x:xf numFmtId="0" fontId="0" fillId="15" borderId="0" xfId="0" applyNumberFormat="1" applyFont="1" applyFill="1" applyBorder="1"/>
    <x:xf numFmtId="0" fontId="9" fillId="15" borderId="0" xfId="0" applyNumberFormat="1" applyFont="1" applyFill="1" applyBorder="1"/>
    <x:xf numFmtId="0" fontId="9" fillId="15" borderId="0" xfId="0" applyNumberFormat="1" applyFont="1" applyFill="1" applyBorder="1" applyAlignment="1">
      <x:alignment horizontal="center"/>
    </x:xf>
    <x:xf numFmtId="0" fontId="9" fillId="15" borderId="0" xfId="0" applyNumberFormat="1" applyFont="1" applyFill="1" applyBorder="1" applyAlignment="1">
      <x:alignment horizontal="center" vertical="center"/>
    </x:xf>
    <x:xf numFmtId="0" fontId="0" fillId="15" borderId="1" xfId="0" applyNumberFormat="1" applyFont="1" applyFill="1" applyBorder="1"/>
    <x:xf numFmtId="0" fontId="9" fillId="15" borderId="1" xfId="0" applyNumberFormat="1" applyFont="1" applyFill="1" applyBorder="1"/>
    <x:xf numFmtId="0" fontId="9" fillId="15" borderId="1" xfId="0" applyNumberFormat="1" applyFont="1" applyFill="1" applyBorder="1" applyAlignment="1">
      <x:alignment horizontal="center"/>
    </x:xf>
    <x:xf numFmtId="0" fontId="9" fillId="15" borderId="1" xfId="0" applyNumberFormat="1" applyFont="1" applyFill="1" applyBorder="1" applyAlignment="1">
      <x:alignment horizontal="center" vertical="center"/>
    </x:xf>
    <x:xf numFmtId="200" fontId="9" fillId="15" borderId="0" xfId="0" applyNumberFormat="1" applyFont="1" applyFill="1" applyBorder="1" applyAlignment="1">
      <x:alignment horizontal="center" vertical="center"/>
    </x:xf>
    <x:xf numFmtId="200" fontId="9" fillId="15" borderId="1" xfId="0" applyNumberFormat="1" applyFont="1" applyFill="1" applyBorder="1" applyAlignment="1">
      <x:alignment horizontal="center" vertical="center"/>
    </x:xf>
    <x:xf numFmtId="0" fontId="2" fillId="13" borderId="0" xfId="0" applyNumberFormat="1" applyFont="1" applyFill="1" applyBorder="1"/>
    <x:xf numFmtId="0" fontId="2" fillId="13" borderId="0" xfId="0" applyNumberFormat="1" applyFont="1" applyFill="1" applyBorder="1" applyAlignment="1">
      <x:alignment horizontal="center"/>
    </x:xf>
    <x:xf numFmtId="0" fontId="2" fillId="13" borderId="0" xfId="0" applyNumberFormat="1" applyFont="1" applyFill="1" applyBorder="1" applyAlignment="1">
      <x:alignment horizontal="center" vertical="center"/>
    </x:xf>
    <x:xf numFmtId="0" fontId="2" fillId="13" borderId="1" xfId="0" applyNumberFormat="1" applyFont="1" applyFill="1" applyBorder="1"/>
    <x:xf numFmtId="0" fontId="2" fillId="13" borderId="1" xfId="0" applyNumberFormat="1" applyFont="1" applyFill="1" applyBorder="1" applyAlignment="1">
      <x:alignment horizontal="center"/>
    </x:xf>
    <x:xf numFmtId="0" fontId="2" fillId="13" borderId="1" xfId="0" applyNumberFormat="1" applyFont="1" applyFill="1" applyBorder="1" applyAlignment="1">
      <x:alignment horizontal="center" vertical="center"/>
    </x:xf>
    <x:xf numFmtId="0" fontId="2" fillId="3" borderId="0" xfId="0" applyNumberFormat="1" applyFont="1" applyFill="1" applyBorder="1" applyAlignment="1">
      <x:alignment horizontal="center" vertical="center"/>
    </x:xf>
    <x:xf numFmtId="0" fontId="2" fillId="3" borderId="1" xfId="0" applyNumberFormat="1" applyFont="1" applyFill="1" applyBorder="1" applyAlignment="1">
      <x:alignment horizontal="center" vertical="center"/>
    </x:xf>
    <x:xf numFmtId="0" fontId="2" fillId="9" borderId="0" xfId="0" applyNumberFormat="1" applyFont="1" applyFill="1" applyBorder="1"/>
    <x:xf numFmtId="0" fontId="2" fillId="9" borderId="0" xfId="0" applyNumberFormat="1" applyFont="1" applyFill="1" applyBorder="1" applyAlignment="1">
      <x:alignment horizontal="center"/>
    </x:xf>
    <x:xf numFmtId="0" fontId="2" fillId="9" borderId="0" xfId="0" applyNumberFormat="1" applyFont="1" applyFill="1" applyBorder="1" applyAlignment="1">
      <x:alignment horizontal="center" vertical="center"/>
    </x:xf>
    <x:xf numFmtId="0" fontId="2" fillId="9" borderId="1" xfId="0" applyNumberFormat="1" applyFont="1" applyFill="1" applyBorder="1"/>
    <x:xf numFmtId="0" fontId="2" fillId="9" borderId="1" xfId="0" applyNumberFormat="1" applyFont="1" applyFill="1" applyBorder="1" applyAlignment="1">
      <x:alignment horizontal="center"/>
    </x:xf>
    <x:xf numFmtId="0" fontId="2" fillId="9" borderId="1" xfId="0" applyNumberFormat="1" applyFont="1" applyFill="1" applyBorder="1" applyAlignment="1">
      <x:alignment horizontal="center" vertical="center"/>
    </x:xf>
    <x:xf numFmtId="0" fontId="2" fillId="11" borderId="0" xfId="0" applyNumberFormat="1" applyFont="1" applyFill="1" applyBorder="1"/>
    <x:xf numFmtId="0" fontId="2" fillId="11" borderId="0" xfId="0" applyNumberFormat="1" applyFont="1" applyFill="1" applyBorder="1" applyAlignment="1">
      <x:alignment horizontal="center"/>
    </x:xf>
    <x:xf numFmtId="0" fontId="2" fillId="11" borderId="1" xfId="0" applyNumberFormat="1" applyFont="1" applyFill="1" applyBorder="1"/>
    <x:xf numFmtId="0" fontId="2" fillId="11" borderId="1" xfId="0" applyNumberFormat="1" applyFont="1" applyFill="1" applyBorder="1" applyAlignment="1">
      <x:alignment horizontal="center"/>
    </x:xf>
    <x:xf numFmtId="0" fontId="2" fillId="14" borderId="0" xfId="0" applyNumberFormat="1" applyFont="1" applyFill="1" applyBorder="1"/>
    <x:xf numFmtId="0" fontId="2" fillId="14" borderId="0" xfId="0" applyNumberFormat="1" applyFont="1" applyFill="1" applyBorder="1" applyAlignment="1">
      <x:alignment horizontal="center"/>
    </x:xf>
    <x:xf numFmtId="0" fontId="2" fillId="14" borderId="1" xfId="0" applyNumberFormat="1" applyFont="1" applyFill="1" applyBorder="1"/>
    <x:xf numFmtId="0" fontId="2" fillId="14" borderId="1" xfId="0" applyNumberFormat="1" applyFont="1" applyFill="1" applyBorder="1" applyAlignment="1">
      <x:alignment horizontal="center"/>
    </x:xf>
    <x:xf numFmtId="0" fontId="8" fillId="4" borderId="0" xfId="0" applyNumberFormat="1" applyFont="1" applyFill="1" applyBorder="1"/>
    <x:xf numFmtId="0" fontId="8" fillId="4" borderId="0" xfId="0" applyNumberFormat="1" applyFont="1" applyFill="1" applyBorder="1" applyAlignment="1">
      <x:alignment wrapText="1"/>
    </x:xf>
    <x:xf numFmtId="0" fontId="8" fillId="4" borderId="0" xfId="0" applyNumberFormat="1" applyFont="1" applyFill="1" applyBorder="1" applyAlignment="1">
      <x:alignment horizontal="center" wrapText="1"/>
    </x:xf>
    <x:xf numFmtId="0" fontId="8" fillId="4" borderId="0" xfId="0" applyNumberFormat="1" applyFont="1" applyFill="1" applyBorder="1" applyAlignment="1">
      <x:alignment horizontal="center" vertical="center" wrapText="1"/>
    </x:xf>
    <x:xf numFmtId="0" fontId="8" fillId="4" borderId="1" xfId="0" applyNumberFormat="1" applyFont="1" applyFill="1" applyBorder="1"/>
    <x:xf numFmtId="0" fontId="8" fillId="4" borderId="1" xfId="0" applyNumberFormat="1" applyFont="1" applyFill="1" applyBorder="1" applyAlignment="1">
      <x:alignment wrapText="1"/>
    </x:xf>
    <x:xf numFmtId="0" fontId="8" fillId="4" borderId="1" xfId="0" applyNumberFormat="1" applyFont="1" applyFill="1" applyBorder="1" applyAlignment="1">
      <x:alignment horizontal="center" wrapText="1"/>
    </x:xf>
    <x:xf numFmtId="0" fontId="8" fillId="4" borderId="1" xfId="0" applyNumberFormat="1" applyFont="1" applyFill="1" applyBorder="1" applyAlignment="1">
      <x:alignment horizontal="center" vertical="center" wrapText="1"/>
    </x:xf>
    <x:xf numFmtId="0" fontId="0" fillId="16" borderId="0" xfId="0" applyNumberFormat="1" applyFont="1" applyFill="1" applyBorder="1"/>
    <x:xf numFmtId="0" fontId="1" fillId="16" borderId="0" xfId="0" applyNumberFormat="1" applyFont="1" applyFill="1" applyBorder="1"/>
    <x:xf numFmtId="0" fontId="1" fillId="16" borderId="0" xfId="0" applyNumberFormat="1" applyFont="1" applyFill="1" applyBorder="1" applyAlignment="1">
      <x:alignment horizontal="center"/>
    </x:xf>
    <x:xf numFmtId="0" fontId="1" fillId="16" borderId="0" xfId="0" applyNumberFormat="1" applyFont="1" applyFill="1" applyBorder="1" applyAlignment="1">
      <x:alignment horizontal="center" vertical="center"/>
    </x:xf>
    <x:xf numFmtId="0" fontId="0" fillId="16" borderId="1" xfId="0" applyNumberFormat="1" applyFont="1" applyFill="1" applyBorder="1"/>
    <x:xf numFmtId="0" fontId="1" fillId="16" borderId="1" xfId="0" applyNumberFormat="1" applyFont="1" applyFill="1" applyBorder="1"/>
    <x:xf numFmtId="0" fontId="1" fillId="16" borderId="1" xfId="0" applyNumberFormat="1" applyFont="1" applyFill="1" applyBorder="1" applyAlignment="1">
      <x:alignment horizontal="center"/>
    </x:xf>
    <x:xf numFmtId="0" fontId="1" fillId="16" borderId="1" xfId="0" applyNumberFormat="1" applyFont="1" applyFill="1" applyBorder="1" applyAlignment="1">
      <x:alignment horizontal="center" vertical="center"/>
    </x:xf>
    <x:xf numFmtId="0" fontId="8" fillId="8" borderId="0" xfId="0" applyNumberFormat="1" applyFont="1" applyFill="1" applyBorder="1" applyAlignment="1">
      <x:alignment wrapText="1"/>
    </x:xf>
    <x:xf numFmtId="0" fontId="8" fillId="8" borderId="0" xfId="0" applyNumberFormat="1" applyFont="1" applyFill="1" applyBorder="1" applyAlignment="1">
      <x:alignment horizontal="left" wrapText="1"/>
    </x:xf>
    <x:xf numFmtId="0" fontId="8" fillId="8" borderId="0" xfId="0" applyNumberFormat="1" applyFont="1" applyFill="1" applyBorder="1" applyAlignment="1">
      <x:alignment horizontal="left" vertical="center" wrapText="1"/>
    </x:xf>
    <x:xf numFmtId="0" fontId="8" fillId="8" borderId="1" xfId="0" applyNumberFormat="1" applyFont="1" applyFill="1" applyBorder="1" applyAlignment="1">
      <x:alignment wrapText="1"/>
    </x:xf>
    <x:xf numFmtId="0" fontId="8" fillId="8" borderId="1" xfId="0" applyNumberFormat="1" applyFont="1" applyFill="1" applyBorder="1" applyAlignment="1">
      <x:alignment horizontal="left" wrapText="1"/>
    </x:xf>
    <x:xf numFmtId="0" fontId="8" fillId="8" borderId="1" xfId="0" applyNumberFormat="1" applyFont="1" applyFill="1" applyBorder="1" applyAlignment="1">
      <x:alignment horizontal="left" vertical="center" wrapText="1"/>
    </x:xf>
    <x:xf numFmtId="0" fontId="7" fillId="2" borderId="0" xfId="0" applyNumberFormat="1" applyFont="1" applyFill="1" applyBorder="1" applyAlignment="1">
      <x:alignment horizontal="center" vertical="center" wrapText="1"/>
    </x:xf>
    <x:xf numFmtId="0" fontId="8" fillId="8" borderId="0" xfId="0" applyNumberFormat="1" applyFont="1" applyFill="1" applyBorder="1" applyAlignment="1">
      <x:alignment horizontal="center" wrapText="1"/>
    </x:xf>
    <x:xf numFmtId="0" fontId="2" fillId="6" borderId="0" xfId="0" applyNumberFormat="1" applyFont="1" applyFill="1" applyBorder="1" applyAlignment="1">
      <x:alignment horizontal="center" vertical="center" wrapText="1"/>
    </x:xf>
    <x:xf numFmtId="0" fontId="2" fillId="13" borderId="0" xfId="0" applyNumberFormat="1" applyFont="1" applyFill="1" applyBorder="1" applyAlignment="1">
      <x:alignment horizontal="center" vertical="center" wrapText="1"/>
    </x:xf>
    <x:xf numFmtId="0" fontId="2" fillId="9" borderId="0" xfId="0" applyNumberFormat="1" applyFont="1" applyFill="1" applyBorder="1" applyAlignment="1">
      <x:alignment horizontal="center" vertical="center" wrapText="1"/>
    </x:xf>
    <x:xf numFmtId="200" fontId="9" fillId="15" borderId="0" xfId="0" applyNumberFormat="1" applyFont="1" applyFill="1" applyBorder="1" applyAlignment="1">
      <x:alignment horizontal="center" vertical="center" wrapText="1"/>
    </x:xf>
    <x:xf numFmtId="0" fontId="2" fillId="11" borderId="0" xfId="0" applyNumberFormat="1" applyFont="1" applyFill="1" applyBorder="1" applyAlignment="1">
      <x:alignment horizontal="center" wrapText="1"/>
    </x:xf>
    <x:xf numFmtId="0" fontId="2" fillId="9" borderId="0" xfId="0" applyNumberFormat="1" applyFont="1" applyFill="1" applyBorder="1" applyAlignment="1">
      <x:alignment horizontal="center" wrapText="1"/>
    </x:xf>
    <x:xf numFmtId="0" fontId="5" fillId="12" borderId="0" xfId="0" applyNumberFormat="1" applyFont="1" applyFill="1" applyBorder="1" applyAlignment="1">
      <x:alignment wrapText="1"/>
    </x:xf>
    <x:xf numFmtId="0" fontId="5" fillId="10" borderId="0" xfId="0" applyNumberFormat="1" applyFont="1" applyFill="1" applyBorder="1" applyAlignment="1">
      <x:alignment wrapText="1"/>
    </x:xf>
    <x:xf numFmtId="201" fontId="0" fillId="0" borderId="0" xfId="0" applyNumberFormat="1" applyFont="1" applyFill="1" applyBorder="1" applyAlignment="1">
      <x:alignment wrapText="1"/>
    </x:xf>
    <x:xf numFmtId="200" fontId="0" fillId="0" borderId="0" xfId="0" applyNumberFormat="1" applyFont="1" applyFill="1" applyBorder="1" applyAlignment="1">
      <x:alignment wrapText="1"/>
    </x:xf>
    <x:xf numFmtId="202" fontId="0" fillId="0" borderId="0" xfId="0" applyNumberFormat="1" applyFont="1" applyFill="1" applyBorder="1" applyAlignment="1">
      <x:alignment wrapText="1"/>
    </x:xf>
    <x:xf numFmtId="0" fontId="2" fillId="14" borderId="0" xfId="0" applyNumberFormat="1" applyFont="1" applyFill="1" applyBorder="1" applyAlignment="1">
      <x:alignment horizontal="center" wrapText="1"/>
    </x:xf>
    <x:xf numFmtId="0" fontId="7" fillId="2" borderId="1" xfId="0" applyNumberFormat="1" applyFont="1" applyFill="1" applyBorder="1" applyAlignment="1">
      <x:alignment horizontal="center" vertical="center" wrapText="1"/>
    </x:xf>
    <x:xf numFmtId="0" fontId="8" fillId="8" borderId="1" xfId="0" applyNumberFormat="1" applyFont="1" applyFill="1" applyBorder="1" applyAlignment="1">
      <x:alignment horizontal="center" wrapText="1"/>
    </x:xf>
    <x:xf numFmtId="0" fontId="2" fillId="6" borderId="1" xfId="0" applyNumberFormat="1" applyFont="1" applyFill="1" applyBorder="1" applyAlignment="1">
      <x:alignment horizontal="center" vertical="center" wrapText="1"/>
    </x:xf>
    <x:xf numFmtId="0" fontId="2" fillId="13" borderId="1" xfId="0" applyNumberFormat="1" applyFont="1" applyFill="1" applyBorder="1" applyAlignment="1">
      <x:alignment horizontal="center" vertical="center" wrapText="1"/>
    </x:xf>
    <x:xf numFmtId="0" fontId="2" fillId="9" borderId="1" xfId="0" applyNumberFormat="1" applyFont="1" applyFill="1" applyBorder="1" applyAlignment="1">
      <x:alignment horizontal="center" vertical="center" wrapText="1"/>
    </x:xf>
    <x:xf numFmtId="200" fontId="9" fillId="15" borderId="1" xfId="0" applyNumberFormat="1" applyFont="1" applyFill="1" applyBorder="1" applyAlignment="1">
      <x:alignment horizontal="center" vertical="center" wrapText="1"/>
    </x:xf>
    <x:xf numFmtId="0" fontId="2" fillId="11" borderId="1" xfId="0" applyNumberFormat="1" applyFont="1" applyFill="1" applyBorder="1" applyAlignment="1">
      <x:alignment horizontal="center" wrapText="1"/>
    </x:xf>
    <x:xf numFmtId="0" fontId="2" fillId="9" borderId="1" xfId="0" applyNumberFormat="1" applyFont="1" applyFill="1" applyBorder="1" applyAlignment="1">
      <x:alignment horizontal="center" wrapText="1"/>
    </x:xf>
    <x:xf numFmtId="0" fontId="5" fillId="12" borderId="1" xfId="0" applyNumberFormat="1" applyFont="1" applyFill="1" applyBorder="1" applyAlignment="1">
      <x:alignment wrapText="1"/>
    </x:xf>
    <x:xf numFmtId="0" fontId="5" fillId="10" borderId="1" xfId="0" applyNumberFormat="1" applyFont="1" applyFill="1" applyBorder="1" applyAlignment="1">
      <x:alignment wrapText="1"/>
    </x:xf>
    <x:xf numFmtId="201" fontId="0" fillId="0" borderId="1" xfId="0" applyNumberFormat="1" applyFont="1" applyFill="1" applyBorder="1" applyAlignment="1">
      <x:alignment wrapText="1"/>
    </x:xf>
    <x:xf numFmtId="200" fontId="0" fillId="0" borderId="1" xfId="0" applyNumberFormat="1" applyFont="1" applyFill="1" applyBorder="1" applyAlignment="1">
      <x:alignment wrapText="1"/>
    </x:xf>
    <x:xf numFmtId="202" fontId="0" fillId="0" borderId="1" xfId="0" applyNumberFormat="1" applyFont="1" applyFill="1" applyBorder="1" applyAlignment="1">
      <x:alignment wrapText="1"/>
    </x:xf>
    <x:xf numFmtId="0" fontId="2" fillId="14" borderId="1"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1" fillId="2" borderId="1" xfId="0" applyNumberFormat="1" applyFont="1" applyFill="1" applyBorder="1" applyAlignment="1">
      <x:alignment horizontal="center" vertical="center" wrapText="1"/>
    </x:xf>
    <x:xf numFmtId="0" fontId="1" fillId="6" borderId="0" xfId="0" applyNumberFormat="1" applyFont="1" applyFill="1" applyBorder="1" applyAlignment="1">
      <x:alignment horizontal="center" vertical="center" wrapText="1"/>
    </x:xf>
    <x:xf numFmtId="202" fontId="4" fillId="0" borderId="0" xfId="0" applyNumberFormat="1" applyFont="1" applyFill="1" applyBorder="1" applyAlignment="1">
      <x:alignment wrapText="1"/>
    </x:xf>
    <x:xf numFmtId="200" fontId="4" fillId="0" borderId="0" xfId="0" applyNumberFormat="1" applyFont="1" applyFill="1" applyBorder="1" applyAlignment="1">
      <x:alignment wrapText="1"/>
    </x:xf>
    <x:xf numFmtId="0" fontId="5" fillId="7" borderId="0" xfId="0" applyNumberFormat="1" applyFont="1" applyFill="1" applyBorder="1" applyAlignment="1">
      <x:alignment wrapText="1"/>
    </x:xf>
    <x:xf numFmtId="200" fontId="6" fillId="7" borderId="0" xfId="0" applyNumberFormat="1" applyFont="1" applyFill="1" applyBorder="1" applyAlignment="1">
      <x:alignment wrapText="1"/>
    </x:xf>
    <x:xf numFmtId="0" fontId="5" fillId="8" borderId="0" xfId="0" applyNumberFormat="1" applyFont="1" applyFill="1" applyBorder="1" applyAlignment="1">
      <x:alignment wrapText="1"/>
    </x:xf>
    <x:xf numFmtId="200" fontId="6" fillId="8" borderId="0" xfId="0" applyNumberFormat="1" applyFont="1" applyFill="1" applyBorder="1" applyAlignment="1">
      <x:alignment wrapText="1"/>
    </x:xf>
    <x:xf numFmtId="0" fontId="1" fillId="6" borderId="1" xfId="0" applyNumberFormat="1" applyFont="1" applyFill="1" applyBorder="1" applyAlignment="1">
      <x:alignment horizontal="center" vertical="center" wrapText="1"/>
    </x:xf>
    <x:xf numFmtId="202" fontId="4" fillId="0" borderId="1" xfId="0" applyNumberFormat="1" applyFont="1" applyFill="1" applyBorder="1" applyAlignment="1">
      <x:alignment wrapText="1"/>
    </x:xf>
    <x:xf numFmtId="200" fontId="4" fillId="0" borderId="1" xfId="0" applyNumberFormat="1" applyFont="1" applyFill="1" applyBorder="1" applyAlignment="1">
      <x:alignment wrapText="1"/>
    </x:xf>
    <x:xf numFmtId="0" fontId="5" fillId="7" borderId="1" xfId="0" applyNumberFormat="1" applyFont="1" applyFill="1" applyBorder="1" applyAlignment="1">
      <x:alignment wrapText="1"/>
    </x:xf>
    <x:xf numFmtId="200" fontId="6" fillId="7" borderId="1" xfId="0" applyNumberFormat="1" applyFont="1" applyFill="1" applyBorder="1" applyAlignment="1">
      <x:alignment wrapText="1"/>
    </x:xf>
    <x:xf numFmtId="0" fontId="5" fillId="8" borderId="1" xfId="0" applyNumberFormat="1" applyFont="1" applyFill="1" applyBorder="1" applyAlignment="1">
      <x:alignment wrapText="1"/>
    </x:xf>
    <x:xf numFmtId="200" fontId="6" fillId="8" borderId="1" xfId="0" applyNumberFormat="1" applyFont="1" applyFill="1" applyBorder="1" applyAlignment="1">
      <x:alignment wrapText="1"/>
    </x:xf>
    <x:xf numFmtId="0" fontId="1" fillId="9" borderId="0" xfId="0" applyNumberFormat="1" applyFont="1" applyFill="1" applyBorder="1" applyAlignment="1">
      <x:alignment horizontal="center" vertical="center" wrapText="1"/>
    </x:xf>
    <x:xf numFmtId="200" fontId="6" fillId="10" borderId="0" xfId="0" applyNumberFormat="1" applyFont="1" applyFill="1" applyBorder="1" applyAlignment="1">
      <x:alignment wrapText="1"/>
    </x:xf>
    <x:xf numFmtId="0" fontId="1" fillId="9" borderId="1" xfId="0" applyNumberFormat="1" applyFont="1" applyFill="1" applyBorder="1" applyAlignment="1">
      <x:alignment horizontal="center" vertical="center" wrapText="1"/>
    </x:xf>
    <x:xf numFmtId="200" fontId="6" fillId="10" borderId="1" xfId="0" applyNumberFormat="1" applyFont="1" applyFill="1" applyBorder="1" applyAlignment="1">
      <x:alignment wrapText="1"/>
    </x:xf>
    <x:xf numFmtId="0" fontId="1" fillId="11" borderId="0" xfId="0" applyNumberFormat="1" applyFont="1" applyFill="1" applyBorder="1" applyAlignment="1">
      <x:alignment horizontal="center" vertical="center" wrapText="1"/>
    </x:xf>
    <x:xf numFmtId="200" fontId="6" fillId="12" borderId="0" xfId="0" applyNumberFormat="1" applyFont="1" applyFill="1" applyBorder="1" applyAlignment="1">
      <x:alignment wrapText="1"/>
    </x:xf>
    <x:xf numFmtId="0" fontId="1" fillId="11" borderId="1" xfId="0" applyNumberFormat="1" applyFont="1" applyFill="1" applyBorder="1" applyAlignment="1">
      <x:alignment horizontal="center" vertical="center" wrapText="1"/>
    </x:xf>
    <x:xf numFmtId="200" fontId="6" fillId="12" borderId="1" xfId="0" applyNumberFormat="1" applyFont="1" applyFill="1" applyBorder="1" applyAlignment="1">
      <x:alignment wrapText="1"/>
    </x:xf>
    <x:xf numFmtId="0" fontId="1" fillId="13" borderId="0" xfId="0" applyNumberFormat="1" applyFont="1" applyFill="1" applyBorder="1" applyAlignment="1">
      <x:alignment horizontal="center" vertical="center" wrapText="1"/>
    </x:xf>
    <x:xf numFmtId="201" fontId="4" fillId="0" borderId="0" xfId="0" applyNumberFormat="1" applyFont="1" applyFill="1" applyBorder="1" applyAlignment="1">
      <x:alignment wrapText="1"/>
    </x:xf>
    <x:xf numFmtId="0" fontId="1" fillId="13" borderId="1" xfId="0" applyNumberFormat="1" applyFont="1" applyFill="1" applyBorder="1" applyAlignment="1">
      <x:alignment horizontal="center" vertical="center" wrapText="1"/>
    </x:xf>
    <x:xf numFmtId="201" fontId="4" fillId="0" borderId="1" xfId="0" applyNumberFormat="1" applyFont="1" applyFill="1" applyBorder="1" applyAlignment="1">
      <x:alignment wrapText="1"/>
    </x:xf>
    <x:xf numFmtId="0" fontId="1" fillId="14" borderId="0" xfId="0" applyNumberFormat="1" applyFont="1" applyFill="1" applyBorder="1" applyAlignment="1">
      <x:alignment horizontal="center" vertical="center" wrapText="1"/>
    </x:xf>
    <x:xf numFmtId="200" fontId="5" fillId="10" borderId="0" xfId="0" applyNumberFormat="1" applyFont="1" applyFill="1" applyBorder="1" applyAlignment="1">
      <x:alignment wrapText="1"/>
    </x:xf>
    <x:xf numFmtId="200" fontId="5" fillId="7" borderId="0" xfId="0" applyNumberFormat="1" applyFont="1" applyFill="1" applyBorder="1" applyAlignment="1">
      <x:alignment wrapText="1"/>
    </x:xf>
    <x:xf numFmtId="201" fontId="5" fillId="7" borderId="0" xfId="0" applyNumberFormat="1" applyFont="1" applyFill="1" applyBorder="1" applyAlignment="1">
      <x:alignment wrapText="1"/>
    </x:xf>
    <x:xf numFmtId="0" fontId="1" fillId="14" borderId="1" xfId="0" applyNumberFormat="1" applyFont="1" applyFill="1" applyBorder="1" applyAlignment="1">
      <x:alignment horizontal="center" vertical="center" wrapText="1"/>
    </x:xf>
    <x:xf numFmtId="200" fontId="5" fillId="10" borderId="1" xfId="0" applyNumberFormat="1" applyFont="1" applyFill="1" applyBorder="1" applyAlignment="1">
      <x:alignment wrapText="1"/>
    </x:xf>
    <x:xf numFmtId="200" fontId="5" fillId="7" borderId="1" xfId="0" applyNumberFormat="1" applyFont="1" applyFill="1" applyBorder="1" applyAlignment="1">
      <x:alignment wrapText="1"/>
    </x:xf>
    <x:xf numFmtId="201" fontId="5" fillId="7" borderId="1" xfId="0" applyNumberFormat="1" applyFont="1" applyFill="1" applyBorder="1" applyAlignment="1">
      <x:alignment wrapText="1"/>
    </x:xf>
    <x:xf numFmtId="0" fontId="1" fillId="16" borderId="0" xfId="0" applyNumberFormat="1" applyFont="1" applyFill="1" applyBorder="1" applyAlignment="1">
      <x:alignment horizontal="center" vertical="center" wrapText="1"/>
    </x:xf>
    <x:xf numFmtId="0" fontId="0" fillId="17" borderId="0" xfId="0" applyNumberFormat="1" applyFont="1" applyFill="1" applyBorder="1" applyAlignment="1">
      <x:alignment wrapText="1"/>
    </x:xf>
    <x:xf numFmtId="0" fontId="2" fillId="17" borderId="0" xfId="0" applyNumberFormat="1" applyFont="1" applyFill="1" applyBorder="1" applyAlignment="1">
      <x:alignment wrapText="1"/>
    </x:xf>
    <x:xf numFmtId="0" fontId="2" fillId="17" borderId="0" xfId="0" applyNumberFormat="1" applyFont="1" applyFill="1" applyBorder="1" applyAlignment="1">
      <x:alignment horizontal="center" wrapText="1"/>
    </x:xf>
    <x:xf numFmtId="0" fontId="2" fillId="17" borderId="0" xfId="0" applyNumberFormat="1" applyFont="1" applyFill="1" applyBorder="1" applyAlignment="1">
      <x:alignment horizontal="center" vertical="center" wrapText="1"/>
    </x:xf>
    <x:xf numFmtId="0" fontId="0" fillId="18" borderId="0" xfId="0" applyNumberFormat="1" applyFont="1" applyFill="1" applyBorder="1" applyAlignment="1">
      <x:alignment wrapText="1"/>
    </x:xf>
    <x:xf numFmtId="0" fontId="3" fillId="18" borderId="0" xfId="0" applyNumberFormat="1" applyFont="1" applyFill="1" applyBorder="1" applyAlignment="1">
      <x:alignment wrapText="1"/>
    </x:xf>
    <x:xf numFmtId="200" fontId="3" fillId="18" borderId="0" xfId="0" applyNumberFormat="1" applyFont="1" applyFill="1" applyBorder="1" applyAlignment="1">
      <x:alignment wrapText="1"/>
    </x:xf>
    <x:xf numFmtId="201" fontId="3" fillId="18" borderId="0" xfId="0" applyNumberFormat="1" applyFont="1" applyFill="1" applyBorder="1" applyAlignment="1">
      <x:alignment wrapText="1"/>
    </x:xf>
    <x:xf numFmtId="0" fontId="0" fillId="19" borderId="0" xfId="0" applyNumberFormat="1" applyFont="1" applyFill="1" applyBorder="1"/>
    <x:xf numFmtId="0" fontId="1" fillId="19" borderId="0" xfId="0" applyNumberFormat="1" applyFont="1" applyFill="1" applyBorder="1"/>
    <x:xf numFmtId="0" fontId="1" fillId="19" borderId="0" xfId="0" applyNumberFormat="1" applyFont="1" applyFill="1" applyBorder="1" applyAlignment="1">
      <x:alignment horizontal="center"/>
    </x:xf>
    <x:xf numFmtId="0" fontId="1" fillId="19" borderId="0" xfId="0" applyNumberFormat="1" applyFont="1" applyFill="1" applyBorder="1" applyAlignment="1">
      <x:alignment horizontal="center" vertical="center"/>
    </x:xf>
    <x:xf numFmtId="0" fontId="0" fillId="20" borderId="0" xfId="0" applyNumberFormat="1" applyFont="1" applyFill="1" applyBorder="1"/>
    <x:xf numFmtId="0" fontId="2" fillId="20" borderId="0" xfId="0" applyNumberFormat="1" applyFont="1" applyFill="1" applyBorder="1"/>
    <x:xf numFmtId="0" fontId="2" fillId="20" borderId="0" xfId="0" applyNumberFormat="1" applyFont="1" applyFill="1" applyBorder="1" applyAlignment="1">
      <x:alignment horizontal="center"/>
    </x:xf>
    <x:xf numFmtId="0" fontId="0" fillId="0" xfId="0" applyNumberFormat="1" applyFont="1" applyFill="1" applyBorder="0"/>
    <x:xf numFmtId="200" fontId="4" fillId="0" xfId="0" applyNumberFormat="1" applyFont="1" applyFill="1" applyBorder="0"/>
    <x:xf numFmtId="201" fontId="4" fillId="0" xfId="0" applyNumberFormat="1" applyFont="1" applyFill="1" applyBorder="0"/>
    <x:xf numFmtId="0" fontId="0" fillId="21" xfId="0" applyNumberFormat="1" applyFont="1" applyFill="1" applyBorder="0"/>
    <x:xf numFmtId="200" fontId="4" fillId="21" xfId="0" applyNumberFormat="1" applyFont="1" applyFill="1" applyBorder="0"/>
    <x:xf numFmtId="0" fontId="5" fillId="21" xfId="0" applyNumberFormat="1" applyFont="1" applyFill="1" applyBorder="0"/>
    <x:xf numFmtId="200" fontId="6" fillId="21" xfId="0" applyNumberFormat="1" applyFont="1" applyFill="1" applyBorder="0"/>
    <x:xf numFmtId="0" fontId="0" fillId="22" xfId="0" applyNumberFormat="1" applyFont="1" applyFill="1" applyBorder="0"/>
    <x:xf numFmtId="200" fontId="4" fillId="22" xfId="0" applyNumberFormat="1" applyFont="1" applyFill="1" applyBorder="0"/>
    <x:xf numFmtId="0" fontId="5" fillId="22" xfId="0" applyNumberFormat="1" applyFont="1" applyFill="1" applyBorder="0"/>
    <x:xf numFmtId="200" fontId="6" fillId="22" xfId="0" applyNumberFormat="1" applyFont="1" applyFill="1" applyBorder="0"/>
    <x:xf numFmtId="0" fontId="0" fillId="23" xfId="0" applyNumberFormat="1" applyFont="1" applyFill="1" applyBorder="0"/>
    <x:xf numFmtId="200" fontId="4" fillId="23" xfId="0" applyNumberFormat="1" applyFont="1" applyFill="1" applyBorder="0"/>
    <x:xf numFmtId="0" fontId="5" fillId="23" xfId="0" applyNumberFormat="1" applyFont="1" applyFill="1" applyBorder="0"/>
    <x:xf numFmtId="200" fontId="6" fillId="23" xfId="0" applyNumberFormat="1" applyFont="1" applyFill="1" applyBorder="0"/>
    <x:xf numFmtId="0" fontId="0" fillId="24" borderId="0" xfId="0" applyNumberFormat="1" applyFont="1" applyFill="1" applyBorder="1"/>
    <x:xf numFmtId="0" fontId="1" fillId="24" borderId="0" xfId="0" applyNumberFormat="1" applyFont="1" applyFill="1" applyBorder="1"/>
    <x:xf numFmtId="0" fontId="1" fillId="24" borderId="0" xfId="0" applyNumberFormat="1" applyFont="1" applyFill="1" applyBorder="1" applyAlignment="1">
      <x:alignment horizontal="center"/>
    </x:xf>
    <x:xf numFmtId="0" fontId="1" fillId="24" borderId="0" xfId="0" applyNumberFormat="1" applyFont="1" applyFill="1" applyBorder="1" applyAlignment="1">
      <x:alignment horizontal="center" vertical="center"/>
    </x:xf>
    <x:xf numFmtId="0" fontId="2" fillId="20" borderId="0" xfId="0" applyNumberFormat="1" applyFont="1" applyFill="1" applyBorder="1" applyAlignment="1">
      <x:alignment wrapText="1"/>
    </x:xf>
    <x:xf numFmtId="0" fontId="2" fillId="20" borderId="0" xfId="0" applyNumberFormat="1" applyFont="1" applyFill="1" applyBorder="1" applyAlignment="1">
      <x:alignment horizontal="center" wrapText="1"/>
    </x:xf>
    <x:xf numFmtId="200" fontId="0" fillId="18" borderId="0" xfId="0" applyNumberFormat="1" applyFont="1" applyFill="1" applyBorder="1"/>
    <x:xf numFmtId="200" fontId="3" fillId="18" borderId="0" xfId="0" applyNumberFormat="1" applyFont="1" applyFill="1" applyBorder="1"/>
    <x:xf numFmtId="200" fontId="0" fillId="0" xfId="0" applyNumberFormat="1" applyFont="1" applyFill="1" applyBorder="0"/>
    <x:xf numFmtId="200" fontId="3" fillId="18" xfId="0" applyNumberFormat="1" applyFont="1" applyFill="1" applyBorder="0"/>
    <x:xf numFmtId="201" fontId="0" fillId="0" xfId="0" applyNumberFormat="1" applyFont="1" applyFill="1" applyBorder="0"/>
    <x:xf numFmtId="0" fontId="0" fillId="25" borderId="0" xfId="0" applyNumberFormat="1" applyFont="1" applyFill="1" applyBorder="1"/>
    <x:xf numFmtId="0" fontId="1" fillId="25" borderId="0" xfId="0" applyNumberFormat="1" applyFont="1" applyFill="1" applyBorder="1"/>
    <x:xf numFmtId="0" fontId="1" fillId="25" borderId="0" xfId="0" applyNumberFormat="1" applyFont="1" applyFill="1" applyBorder="1" applyAlignment="1">
      <x:alignment horizontal="center"/>
    </x:xf>
    <x:xf numFmtId="0" fontId="1" fillId="25" borderId="0" xfId="0" applyNumberFormat="1" applyFont="1" applyFill="1" applyBorder="1" applyAlignment="1">
      <x:alignment horizontal="center" vertical="center"/>
    </x:xf>
    <x:xf numFmtId="0" fontId="0" fillId="26" xfId="0" applyNumberFormat="1" applyFont="1" applyFill="1" applyBorder="0"/>
    <x:xf numFmtId="0" fontId="3" fillId="26" xfId="0" applyNumberFormat="1" applyFont="1" applyFill="1" applyBorder="0"/>
    <x:xf numFmtId="203" fontId="3" fillId="26" xfId="0" applyNumberFormat="1" applyFont="1" applyFill="1" applyBorder="0"/>
    <x:xf numFmtId="200" fontId="3" fillId="26" xfId="0" applyNumberFormat="1" applyFont="1" applyFill="1" applyBorder="0"/>
    <x:xf numFmtId="0" fontId="0" fillId="27" borderId="0" xfId="0" applyNumberFormat="1" applyFont="1" applyFill="1" applyBorder="1" applyAlignment="1">
      <x:alignment wrapText="1"/>
    </x:xf>
    <x:xf numFmtId="0" fontId="5" fillId="27" borderId="0" xfId="0" applyNumberFormat="1" applyFont="1" applyFill="1" applyBorder="1" applyAlignment="1">
      <x:alignment wrapText="1"/>
    </x:xf>
    <x:xf numFmtId="0" fontId="5" fillId="27" xfId="0" applyNumberFormat="1" applyFont="1" applyFill="1" applyBorder="0" applyAlignment="1">
      <x:alignment wrapText="1"/>
    </x:xf>
    <x:xf numFmtId="0" fontId="0" fillId="0" xfId="0" applyNumberFormat="1" applyFont="1" applyFill="1" applyBorder="0" applyAlignment="1">
      <x:alignment wrapText="1"/>
    </x:xf>
    <x:xf numFmtId="200" fontId="0" fillId="0" xfId="0" applyNumberFormat="1" applyFont="1" applyFill="1" applyBorder="0" applyAlignment="1">
      <x:alignment wrapText="1"/>
    </x:xf>
    <x:xf numFmtId="201" fontId="0" fillId="0" xfId="0" applyNumberFormat="1" applyFont="1" applyFill="1" applyBorder="0" applyAlignment="1">
      <x:alignment wrapText="1"/>
    </x:xf>
    <x:xf numFmtId="0" fontId="0" fillId="19" borderId="0" xfId="0" applyNumberFormat="1" applyFont="1" applyFill="1" applyBorder="1" applyAlignment="1">
      <x:alignment wrapText="1"/>
    </x:xf>
    <x:xf numFmtId="0" fontId="2" fillId="19" borderId="0" xfId="0" applyNumberFormat="1" applyFont="1" applyFill="1" applyBorder="1" applyAlignment="1">
      <x:alignment wrapText="1"/>
    </x:xf>
    <x:xf numFmtId="0" fontId="2" fillId="19" borderId="0" xfId="0" applyNumberFormat="1" applyFont="1" applyFill="1" applyBorder="1" applyAlignment="1">
      <x:alignment horizontal="center" wrapText="1"/>
    </x:xf>
    <x:xf numFmtId="0" fontId="0" fillId="18" xfId="0" applyNumberFormat="1" applyFont="1" applyFill="1" applyBorder="0" applyAlignment="1">
      <x:alignment wrapText="1"/>
    </x:xf>
    <x:xf numFmtId="0" fontId="3" fillId="18" xfId="0" applyNumberFormat="1" applyFont="1" applyFill="1" applyBorder="0" applyAlignment="1">
      <x:alignment wrapText="1"/>
    </x:xf>
    <x:xf numFmtId="0" fontId="4" fillId="0" xfId="0" applyNumberFormat="1" applyFont="1" applyFill="1" applyBorder="0" applyAlignment="1">
      <x:alignment wrapText="1"/>
    </x:xf>
    <x:xf numFmtId="0" fontId="10" fillId="0" xfId="0" applyNumberFormat="1" applyFont="1" applyFill="1" applyBorder="0" applyAlignment="1">
      <x:alignment wrapText="1"/>
    </x:xf>
    <x:xf numFmtId="0" fontId="1" fillId="19" borderId="0" xfId="0" applyNumberFormat="1" applyFont="1" applyFill="1" applyBorder="1" applyAlignment="1">
      <x:alignment horizontal="center" vertical="center" wrapText="1"/>
    </x:xf>
    <x:xf numFmtId="200" fontId="4" fillId="0" xfId="0" applyNumberFormat="1" applyFont="1" applyFill="1" applyBorder="0" applyAlignment="1">
      <x:alignment wrapText="1"/>
    </x:xf>
    <x:xf numFmtId="0" fontId="5" fillId="21" xfId="0" applyNumberFormat="1" applyFont="1" applyFill="1" applyBorder="0" applyAlignment="1">
      <x:alignment wrapText="1"/>
    </x:xf>
    <x:xf numFmtId="200" fontId="6" fillId="21" xfId="0" applyNumberFormat="1" applyFont="1" applyFill="1" applyBorder="0" applyAlignment="1">
      <x:alignment wrapText="1"/>
    </x:xf>
    <x:xf numFmtId="0" fontId="5" fillId="22" xfId="0" applyNumberFormat="1" applyFont="1" applyFill="1" applyBorder="0" applyAlignment="1">
      <x:alignment wrapText="1"/>
    </x:xf>
    <x:xf numFmtId="200" fontId="6" fillId="22" xfId="0" applyNumberFormat="1" applyFont="1" applyFill="1" applyBorder="0" applyAlignment="1">
      <x:alignment wrapText="1"/>
    </x:xf>
    <x:xf numFmtId="0" fontId="5" fillId="23" xfId="0" applyNumberFormat="1" applyFont="1" applyFill="1" applyBorder="0" applyAlignment="1">
      <x:alignment wrapText="1"/>
    </x:xf>
    <x:xf numFmtId="200" fontId="6" fillId="23" xfId="0" applyNumberFormat="1" applyFont="1" applyFill="1" applyBorder="0" applyAlignment="1">
      <x:alignment wrapText="1"/>
    </x:xf>
    <x:xf numFmtId="201" fontId="4" fillId="0" xfId="0" applyNumberFormat="1" applyFont="1" applyFill="1" applyBorder="0" applyAlignment="1">
      <x:alignment wrapText="1"/>
    </x:xf>
    <x:xf numFmtId="0" fontId="1" fillId="24" borderId="0" xfId="0" applyNumberFormat="1" applyFont="1" applyFill="1" applyBorder="1" applyAlignment="1">
      <x:alignment horizontal="center" vertical="center" wrapText="1"/>
    </x:xf>
    <x:xf numFmtId="200" fontId="3" fillId="18" xfId="0" applyNumberFormat="1" applyFont="1" applyFill="1" applyBorder="0" applyAlignment="1">
      <x:alignment wrapText="1"/>
    </x:xf>
    <x:xf numFmtId="0" fontId="1" fillId="25" borderId="0" xfId="0" applyNumberFormat="1" applyFont="1" applyFill="1" applyBorder="1" applyAlignment="1">
      <x:alignment horizontal="center" vertical="center" wrapText="1"/>
    </x:xf>
    <x:xf numFmtId="203" fontId="3" fillId="26" xfId="0" applyNumberFormat="1" applyFont="1" applyFill="1" applyBorder="0" applyAlignment="1">
      <x:alignment wrapText="1"/>
    </x:xf>
    <x:xf numFmtId="0" fontId="3" fillId="26" xfId="0" applyNumberFormat="1" applyFont="1" applyFill="1" applyBorder="0" applyAlignment="1">
      <x:alignment wrapText="1"/>
    </x:xf>
    <x:xf numFmtId="200" fontId="3" fillId="26" xfId="0" applyNumberFormat="1" applyFont="1" applyFill="1" applyBorder="0" applyAlignment="1">
      <x:alignment wrapText="1"/>
    </x:xf>
  </x:cellXfs>
  <x:cellStyles count="1">
    <x:cellStyle name="Normal" xfId="0"/>
  </x:cellStyles>
  <x:dxfs count="8">
    <x:dxf>
      <x:font>
        <x:color rgb="FFC00000"/>
      </x:font>
      <x:fill>
        <x:patternFill>
          <x:bgColor rgb="FFF4CCCC"/>
        </x:patternFill>
      </x:fill>
    </x:dxf>
    <x:dxf>
      <x:font>
        <x:color rgb="FFC00000"/>
      </x:font>
      <x:fill>
        <x:patternFill>
          <x:bgColor rgb="FFF4CCCC"/>
        </x:patternFill>
      </x:fill>
    </x:dxf>
    <x:dxf>
      <x:font>
        <x:b/>
        <x:color rgb="FFC00000"/>
      </x:font>
      <x:fill>
        <x:patternFill>
          <x:bgColor rgb="FFF4CCCC"/>
        </x:patternFill>
      </x:fill>
    </x:dxf>
    <x:dxf>
      <x:font>
        <x:color rgb="FF274E13"/>
      </x:font>
      <x:fill>
        <x:patternFill patternType="solid">
          <x:bgColor rgb="FFD9EAD3"/>
        </x:patternFill>
      </x:fill>
    </x:dxf>
    <x:dxf>
      <x:font>
        <x:color rgb="FF7F6000"/>
      </x:font>
      <x:fill>
        <x:patternFill patternType="solid">
          <x:bgColor rgb="FFFFF2CC"/>
        </x:patternFill>
      </x:fill>
    </x:dxf>
    <x:dxf>
      <x:font>
        <x:color rgb="FF990000"/>
      </x:font>
      <x:fill>
        <x:patternFill patternType="solid">
          <x:bgColor rgb="FFF4CCCC"/>
        </x:patternFill>
      </x:fill>
    </x:dxf>
    <x:dxf>
      <x:font>
        <x:b/>
        <x:color rgb="FF274E13"/>
      </x:font>
      <x:fill>
        <x:patternFill patternType="solid">
          <x:bgColor rgb="FFD9EAD3"/>
        </x:patternFill>
      </x:fill>
    </x:dxf>
    <x:dxf>
      <x:font>
        <x:b/>
        <x:color rgb="FF990000"/>
      </x:font>
      <x:fill>
        <x:patternFill patternType="solid">
          <x:bgColor rgb="FFF4CCCC"/>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c464630968614bb8" /><Relationship Type="http://schemas.openxmlformats.org/officeDocument/2006/relationships/theme" Target="/xl/theme/theme1.xml" Id="R1eca9426a1b64d08" /><Relationship Type="http://schemas.openxmlformats.org/officeDocument/2006/relationships/sharedStrings" Target="/xl/sharedStrings.xml" Id="R4c79197e5b634cee" /><Relationship Type="http://schemas.openxmlformats.org/officeDocument/2006/relationships/worksheet" Target="/xl/worksheets/sheet1.xml" Id="R6d532d792f624877" /><Relationship Type="http://schemas.openxmlformats.org/officeDocument/2006/relationships/worksheet" Target="/xl/worksheets/sheet2.xml" Id="Rad37fcaae42b434c" /><Relationship Type="http://schemas.openxmlformats.org/officeDocument/2006/relationships/worksheet" Target="/xl/worksheets/sheet3.xml" Id="Re4aa41648d3d40b2" /><Relationship Type="http://schemas.openxmlformats.org/officeDocument/2006/relationships/worksheet" Target="/xl/worksheets/sheet4.xml" Id="Rcc04f63c4c0f457d" /><Relationship Type="http://schemas.openxmlformats.org/officeDocument/2006/relationships/worksheet" Target="/xl/worksheets/sheet5.xml" Id="R0a8dfd08dcfe4a0c" /><Relationship Type="http://schemas.openxmlformats.org/officeDocument/2006/relationships/worksheet" Target="/xl/worksheets/sheet6.xml" Id="R12cdbec5593d49c7" /><Relationship Type="http://schemas.openxmlformats.org/officeDocument/2006/relationships/worksheet" Target="/xl/worksheets/sheet7.xml" Id="Rad86bdcbdcff4eb9" /><Relationship Type="http://schemas.openxmlformats.org/officeDocument/2006/relationships/worksheet" Target="/xl/worksheets/sheet8.xml" Id="Rd1bb66c388164721" /><Relationship Type="http://schemas.openxmlformats.org/officeDocument/2006/relationships/worksheet" Target="/xl/worksheets/sheet9.xml" Id="R553076f1f5b3400f" /><Relationship Type="http://schemas.openxmlformats.org/officeDocument/2006/relationships/worksheet" Target="/xl/worksheets/sheet10.xml" Id="R89875ea899234955" /><Relationship Type="http://schemas.openxmlformats.org/officeDocument/2006/relationships/worksheet" Target="/xl/worksheets/sheet11.xml" Id="Rbd807c2ed4494503" /><Relationship Type="http://schemas.openxmlformats.org/officeDocument/2006/relationships/worksheet" Target="/xl/worksheets/sheet12.xml" Id="Rb6ff03e078254f1a" /></Relationships>
</file>

<file path=xl/drawings/_rels/drawing1.xml.rels>&#65279;<?xml version="1.0" encoding="utf-8"?><Relationships xmlns="http://schemas.openxmlformats.org/package/2006/relationships"><Relationship Type="http://schemas.openxmlformats.org/officeDocument/2006/relationships/chart" Target="/xl/drawings/charts/chart1.xml" Id="R81d4d272099c45db" /><Relationship Type="http://schemas.openxmlformats.org/officeDocument/2006/relationships/chart" Target="/xl/drawings/charts/chart2.xml" Id="Rdb385162ec224087" /></Relationships>
</file>

<file path=xl/drawings/_rels/drawing2.xml.rels>&#65279;<?xml version="1.0" encoding="utf-8"?><Relationships xmlns="http://schemas.openxmlformats.org/package/2006/relationships"><Relationship Type="http://schemas.openxmlformats.org/officeDocument/2006/relationships/chart" Target="/xl/drawings/charts/chart3.xml" Id="R2d053ce130a04079"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Évolution mensuelle du chiffre d'affaires HT</a:t>
            </a:r>
          </a:p>
        </c:rich>
      </c:tx>
      <c:overlay val="0"/>
    </c:title>
    <c:autoTitleDeleted val="0"/>
    <c:plotArea>
      <c:layout/>
      <c:lineChart>
        <c:grouping val="standard"/>
        <c:varyColors val="0"/>
        <c:ser>
          <c:idx val="0"/>
          <c:order val="0"/>
          <c:tx>
            <c:v>Février</c:v>
          </c:tx>
          <c:cat>
            <c:strRef>
              <c:f>'Chiffre d''affaires'!$B$5:$B$7</c:f>
              <c:strCache>
                <c:ptCount val="0"/>
              </c:strCache>
            </c:strRef>
          </c:cat>
          <c:val>
            <c:numRef>
              <c:f>'Chiffre d''affaires'!$C$5:$C$7</c:f>
              <c:numCache>
                <c:formatCode>#,##0;[Red](#,##0);-</c:formatCode>
                <c:ptCount val="0"/>
              </c:numCache>
            </c:numRef>
          </c:val>
          <c:smooth val="0"/>
        </c:ser>
        <c:ser>
          <c:idx val="1"/>
          <c:order val="1"/>
          <c:tx>
            <c:v>Mars</c:v>
          </c:tx>
          <c:cat>
            <c:strRef>
              <c:f>'Chiffre d''affaires'!$B$5:$B$7</c:f>
              <c:strCache>
                <c:ptCount val="0"/>
              </c:strCache>
            </c:strRef>
          </c:cat>
          <c:val>
            <c:numRef>
              <c:f>'Chiffre d''affaires'!$D$5:$D$7</c:f>
              <c:numCache>
                <c:formatCode>#,##0;[Red](#,##0);-</c:formatCode>
                <c:ptCount val="0"/>
              </c:numCache>
            </c:numRef>
          </c:val>
          <c:smooth val="0"/>
        </c:ser>
        <c:ser>
          <c:idx val="2"/>
          <c:order val="2"/>
          <c:tx>
            <c:v>Avril</c:v>
          </c:tx>
          <c:cat>
            <c:strRef>
              <c:f>'Chiffre d''affaires'!$B$5:$B$7</c:f>
              <c:strCache>
                <c:ptCount val="0"/>
              </c:strCache>
            </c:strRef>
          </c:cat>
          <c:val>
            <c:numRef>
              <c:f>'Chiffre d''affaires'!$E$5:$E$7</c:f>
              <c:numCache>
                <c:formatCode>#,##0;[Red](#,##0);-</c:formatCode>
                <c:ptCount val="0"/>
              </c:numCache>
            </c:numRef>
          </c:val>
          <c:smooth val="0"/>
        </c:ser>
        <c:ser>
          <c:idx val="3"/>
          <c:order val="3"/>
          <c:tx>
            <c:v>Mai</c:v>
          </c:tx>
          <c:cat>
            <c:strRef>
              <c:f>'Chiffre d''affaires'!$B$5:$B$7</c:f>
              <c:strCache>
                <c:ptCount val="0"/>
              </c:strCache>
            </c:strRef>
          </c:cat>
          <c:val>
            <c:numRef>
              <c:f>'Chiffre d''affaires'!$F$5:$F$7</c:f>
              <c:numCache>
                <c:formatCode>#,##0;[Red](#,##0);-</c:formatCode>
                <c:ptCount val="0"/>
              </c:numCache>
            </c:numRef>
          </c:val>
          <c:smooth val="0"/>
        </c:ser>
        <c:ser>
          <c:idx val="4"/>
          <c:order val="4"/>
          <c:tx>
            <c:v>Juin</c:v>
          </c:tx>
          <c:cat>
            <c:strRef>
              <c:f>'Chiffre d''affaires'!$B$5:$B$7</c:f>
              <c:strCache>
                <c:ptCount val="0"/>
              </c:strCache>
            </c:strRef>
          </c:cat>
          <c:val>
            <c:numRef>
              <c:f>'Chiffre d''affaires'!$G$5:$G$7</c:f>
              <c:numCache>
                <c:formatCode>#,##0;[Red](#,##0);-</c:formatCode>
                <c:ptCount val="0"/>
              </c:numCache>
            </c:numRef>
          </c:val>
          <c:smooth val="0"/>
        </c:ser>
        <c:ser>
          <c:idx val="5"/>
          <c:order val="5"/>
          <c:tx>
            <c:v>Juillet</c:v>
          </c:tx>
          <c:cat>
            <c:strRef>
              <c:f>'Chiffre d''affaires'!$B$5:$B$7</c:f>
              <c:strCache>
                <c:ptCount val="0"/>
              </c:strCache>
            </c:strRef>
          </c:cat>
          <c:val>
            <c:numRef>
              <c:f>'Chiffre d''affaires'!$H$5:$H$7</c:f>
              <c:numCache>
                <c:formatCode>#,##0;[Red](#,##0);-</c:formatCode>
                <c:ptCount val="0"/>
              </c:numCache>
            </c:numRef>
          </c:val>
          <c:smooth val="0"/>
        </c:ser>
        <c:ser>
          <c:idx val="6"/>
          <c:order val="6"/>
          <c:tx>
            <c:v>Août</c:v>
          </c:tx>
          <c:cat>
            <c:strRef>
              <c:f>'Chiffre d''affaires'!$B$5:$B$7</c:f>
              <c:strCache>
                <c:ptCount val="0"/>
              </c:strCache>
            </c:strRef>
          </c:cat>
          <c:val>
            <c:numRef>
              <c:f>'Chiffre d''affaires'!$I$5:$I$7</c:f>
              <c:numCache>
                <c:formatCode>#,##0;[Red](#,##0);-</c:formatCode>
                <c:ptCount val="0"/>
              </c:numCache>
            </c:numRef>
          </c:val>
          <c:smooth val="0"/>
        </c:ser>
        <c:ser>
          <c:idx val="7"/>
          <c:order val="7"/>
          <c:tx>
            <c:v>Septembre</c:v>
          </c:tx>
          <c:cat>
            <c:strRef>
              <c:f>'Chiffre d''affaires'!$B$5:$B$7</c:f>
              <c:strCache>
                <c:ptCount val="0"/>
              </c:strCache>
            </c:strRef>
          </c:cat>
          <c:val>
            <c:numRef>
              <c:f>'Chiffre d''affaires'!$J$5:$J$7</c:f>
              <c:numCache>
                <c:formatCode>#,##0;[Red](#,##0);-</c:formatCode>
                <c:ptCount val="0"/>
              </c:numCache>
            </c:numRef>
          </c:val>
          <c:smooth val="0"/>
        </c:ser>
        <c:ser>
          <c:idx val="8"/>
          <c:order val="8"/>
          <c:tx>
            <c:v>Octobre</c:v>
          </c:tx>
          <c:cat>
            <c:strRef>
              <c:f>'Chiffre d''affaires'!$B$5:$B$7</c:f>
              <c:strCache>
                <c:ptCount val="0"/>
              </c:strCache>
            </c:strRef>
          </c:cat>
          <c:val>
            <c:numRef>
              <c:f>'Chiffre d''affaires'!$K$5:$K$7</c:f>
              <c:numCache>
                <c:formatCode>#,##0;[Red](#,##0);-</c:formatCode>
                <c:ptCount val="0"/>
              </c:numCache>
            </c:numRef>
          </c:val>
          <c:smooth val="0"/>
        </c:ser>
        <c:ser>
          <c:idx val="9"/>
          <c:order val="9"/>
          <c:tx>
            <c:v>Novembre</c:v>
          </c:tx>
          <c:cat>
            <c:strRef>
              <c:f>'Chiffre d''affaires'!$B$5:$B$7</c:f>
              <c:strCache>
                <c:ptCount val="0"/>
              </c:strCache>
            </c:strRef>
          </c:cat>
          <c:val>
            <c:numRef>
              <c:f>'Chiffre d''affaires'!$L$5:$L$7</c:f>
              <c:numCache>
                <c:formatCode>#,##0;[Red](#,##0);-</c:formatCode>
                <c:ptCount val="0"/>
              </c:numCache>
            </c:numRef>
          </c:val>
          <c:smooth val="0"/>
        </c:ser>
        <c:ser>
          <c:idx val="10"/>
          <c:order val="10"/>
          <c:tx>
            <c:v>Décembre</c:v>
          </c:tx>
          <c:cat>
            <c:strRef>
              <c:f>'Chiffre d''affaires'!$B$5:$B$7</c:f>
              <c:strCache>
                <c:ptCount val="0"/>
              </c:strCache>
            </c:strRef>
          </c:cat>
          <c:val>
            <c:numRef>
              <c:f>'Chiffre d''affaires'!$M$5:$M$7</c:f>
              <c:numCache>
                <c:formatCode>#,##0;[Red](#,##0);-</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charts/chart2.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Résultat disponible mensuel</a:t>
            </a:r>
          </a:p>
        </c:rich>
      </c:tx>
      <c:overlay val="0"/>
    </c:title>
    <c:autoTitleDeleted val="0"/>
    <c:plotArea>
      <c:layout/>
      <c:lineChart>
        <c:grouping val="standard"/>
        <c:ser>
          <c:idx val="0"/>
          <c:order val="0"/>
          <c:tx>
            <c:v>Février</c:v>
          </c:tx>
          <c:cat>
            <c:strRef>
              <c:f>'Résultat'!$B$5:$B$10</c:f>
              <c:strCache>
                <c:ptCount val="0"/>
              </c:strCache>
            </c:strRef>
          </c:cat>
          <c:val>
            <c:numRef>
              <c:f>'Résultat'!$C$5:$C$10</c:f>
              <c:numCache>
                <c:formatCode>#,##0.00 "€";[Red](#,##0.00 "€");-</c:formatCode>
                <c:ptCount val="0"/>
              </c:numCache>
            </c:numRef>
          </c:val>
          <c:smooth val="0"/>
        </c:ser>
        <c:ser>
          <c:idx val="1"/>
          <c:order val="1"/>
          <c:tx>
            <c:v>Mars</c:v>
          </c:tx>
          <c:cat>
            <c:strRef>
              <c:f>'Résultat'!$B$5:$B$10</c:f>
              <c:strCache>
                <c:ptCount val="0"/>
              </c:strCache>
            </c:strRef>
          </c:cat>
          <c:val>
            <c:numRef>
              <c:f>'Résultat'!$D$5:$D$10</c:f>
              <c:numCache>
                <c:formatCode>#,##0.00 "€";[Red](#,##0.00 "€");-</c:formatCode>
                <c:ptCount val="0"/>
              </c:numCache>
            </c:numRef>
          </c:val>
          <c:smooth val="0"/>
        </c:ser>
        <c:ser>
          <c:idx val="2"/>
          <c:order val="2"/>
          <c:tx>
            <c:v>Avril</c:v>
          </c:tx>
          <c:cat>
            <c:strRef>
              <c:f>'Résultat'!$B$5:$B$10</c:f>
              <c:strCache>
                <c:ptCount val="0"/>
              </c:strCache>
            </c:strRef>
          </c:cat>
          <c:val>
            <c:numRef>
              <c:f>'Résultat'!$E$5:$E$10</c:f>
              <c:numCache>
                <c:formatCode>#,##0.00 "€";[Red](#,##0.00 "€");-</c:formatCode>
                <c:ptCount val="0"/>
              </c:numCache>
            </c:numRef>
          </c:val>
          <c:smooth val="0"/>
        </c:ser>
        <c:ser>
          <c:idx val="3"/>
          <c:order val="3"/>
          <c:tx>
            <c:v>Mai</c:v>
          </c:tx>
          <c:cat>
            <c:strRef>
              <c:f>'Résultat'!$B$5:$B$10</c:f>
              <c:strCache>
                <c:ptCount val="0"/>
              </c:strCache>
            </c:strRef>
          </c:cat>
          <c:val>
            <c:numRef>
              <c:f>'Résultat'!$F$5:$F$10</c:f>
              <c:numCache>
                <c:formatCode>#,##0.00 "€";[Red](#,##0.00 "€");-</c:formatCode>
                <c:ptCount val="0"/>
              </c:numCache>
            </c:numRef>
          </c:val>
          <c:smooth val="0"/>
        </c:ser>
        <c:ser>
          <c:idx val="4"/>
          <c:order val="4"/>
          <c:tx>
            <c:v>Juin</c:v>
          </c:tx>
          <c:cat>
            <c:strRef>
              <c:f>'Résultat'!$B$5:$B$10</c:f>
              <c:strCache>
                <c:ptCount val="0"/>
              </c:strCache>
            </c:strRef>
          </c:cat>
          <c:val>
            <c:numRef>
              <c:f>'Résultat'!$G$5:$G$10</c:f>
              <c:numCache>
                <c:formatCode>#,##0.00 "€";[Red](#,##0.00 "€");-</c:formatCode>
                <c:ptCount val="0"/>
              </c:numCache>
            </c:numRef>
          </c:val>
          <c:smooth val="0"/>
        </c:ser>
        <c:ser>
          <c:idx val="5"/>
          <c:order val="5"/>
          <c:tx>
            <c:v>Juillet</c:v>
          </c:tx>
          <c:cat>
            <c:strRef>
              <c:f>'Résultat'!$B$5:$B$10</c:f>
              <c:strCache>
                <c:ptCount val="0"/>
              </c:strCache>
            </c:strRef>
          </c:cat>
          <c:val>
            <c:numRef>
              <c:f>'Résultat'!$H$5:$H$10</c:f>
              <c:numCache>
                <c:formatCode>#,##0.00 "€";[Red](#,##0.00 "€");-</c:formatCode>
                <c:ptCount val="0"/>
              </c:numCache>
            </c:numRef>
          </c:val>
          <c:smooth val="0"/>
        </c:ser>
        <c:ser>
          <c:idx val="6"/>
          <c:order val="6"/>
          <c:tx>
            <c:v>Août</c:v>
          </c:tx>
          <c:cat>
            <c:strRef>
              <c:f>'Résultat'!$B$5:$B$10</c:f>
              <c:strCache>
                <c:ptCount val="0"/>
              </c:strCache>
            </c:strRef>
          </c:cat>
          <c:val>
            <c:numRef>
              <c:f>'Résultat'!$I$5:$I$10</c:f>
              <c:numCache>
                <c:formatCode>#,##0.00 "€";[Red](#,##0.00 "€");-</c:formatCode>
                <c:ptCount val="0"/>
              </c:numCache>
            </c:numRef>
          </c:val>
          <c:smooth val="0"/>
        </c:ser>
        <c:ser>
          <c:idx val="7"/>
          <c:order val="7"/>
          <c:tx>
            <c:v>Septembre</c:v>
          </c:tx>
          <c:cat>
            <c:strRef>
              <c:f>'Résultat'!$B$5:$B$10</c:f>
              <c:strCache>
                <c:ptCount val="0"/>
              </c:strCache>
            </c:strRef>
          </c:cat>
          <c:val>
            <c:numRef>
              <c:f>'Résultat'!$J$5:$J$10</c:f>
              <c:numCache>
                <c:formatCode>#,##0.00 "€";[Red](#,##0.00 "€");-</c:formatCode>
                <c:ptCount val="0"/>
              </c:numCache>
            </c:numRef>
          </c:val>
          <c:smooth val="0"/>
        </c:ser>
        <c:ser>
          <c:idx val="8"/>
          <c:order val="8"/>
          <c:tx>
            <c:v>Octobre</c:v>
          </c:tx>
          <c:cat>
            <c:strRef>
              <c:f>'Résultat'!$B$5:$B$10</c:f>
              <c:strCache>
                <c:ptCount val="0"/>
              </c:strCache>
            </c:strRef>
          </c:cat>
          <c:val>
            <c:numRef>
              <c:f>'Résultat'!$K$5:$K$10</c:f>
              <c:numCache>
                <c:formatCode>#,##0.00 "€";[Red](#,##0.00 "€");-</c:formatCode>
                <c:ptCount val="0"/>
              </c:numCache>
            </c:numRef>
          </c:val>
          <c:smooth val="0"/>
        </c:ser>
        <c:ser>
          <c:idx val="9"/>
          <c:order val="9"/>
          <c:tx>
            <c:v>Novembre</c:v>
          </c:tx>
          <c:cat>
            <c:strRef>
              <c:f>'Résultat'!$B$5:$B$10</c:f>
              <c:strCache>
                <c:ptCount val="0"/>
              </c:strCache>
            </c:strRef>
          </c:cat>
          <c:val>
            <c:numRef>
              <c:f>'Résultat'!$L$5:$L$10</c:f>
              <c:numCache>
                <c:formatCode>#,##0.00 "€";[Red](#,##0.00 "€");-</c:formatCode>
                <c:ptCount val="0"/>
              </c:numCache>
            </c:numRef>
          </c:val>
          <c:smooth val="0"/>
        </c:ser>
        <c:ser>
          <c:idx val="10"/>
          <c:order val="10"/>
          <c:tx>
            <c:v>Décembre</c:v>
          </c:tx>
          <c:cat>
            <c:strRef>
              <c:f>'Résultat'!$B$5:$B$10</c:f>
              <c:strCache>
                <c:ptCount val="0"/>
              </c:strCache>
            </c:strRef>
          </c:cat>
          <c:val>
            <c:numRef>
              <c:f>'Résultat'!$M$5:$M$10</c:f>
              <c:numCache>
                <c:formatCode>#,##0.00 "€";[Red](#,##0.00 "€");-</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charts/chart3.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Évolution du chiffre d'affaires et du résultat</a:t>
            </a:r>
          </a:p>
        </c:rich>
      </c:tx>
      <c:overlay val="0"/>
    </c:title>
    <c:autoTitleDeleted val="0"/>
    <c:plotArea>
      <c:layout/>
      <c:barChart>
        <c:barDir val="col"/>
        <c:grouping val="clustered"/>
        <c:varyColors val="0"/>
        <c:ser>
          <c:idx val="0"/>
          <c:order val="0"/>
          <c:tx>
            <c:v>Année 1</c:v>
          </c:tx>
          <c:cat>
            <c:strRef>
              <c:f>'Projection 3 ans'!$A$5:$A$10</c:f>
              <c:strCache>
                <c:ptCount val="0"/>
              </c:strCache>
            </c:strRef>
          </c:cat>
          <c:val>
            <c:numRef>
              <c:f>'Projection 3 ans'!$B$5:$B$10</c:f>
              <c:numCache>
                <c:formatCode>#,##0.00 "€";[Red](#,##0.00 "€");-</c:formatCode>
                <c:ptCount val="0"/>
              </c:numCache>
            </c:numRef>
          </c:val>
        </c:ser>
        <c:ser>
          <c:idx val="1"/>
          <c:order val="1"/>
          <c:tx>
            <c:v>Année 2</c:v>
          </c:tx>
          <c:cat>
            <c:strRef>
              <c:f>'Projection 3 ans'!$A$5:$A$10</c:f>
              <c:strCache>
                <c:ptCount val="0"/>
              </c:strCache>
            </c:strRef>
          </c:cat>
          <c:val>
            <c:numRef>
              <c:f>'Projection 3 ans'!$C$5:$C$10</c:f>
              <c:numCache>
                <c:formatCode>#,##0.00 "€";[Red](#,##0.00 "€");-</c:formatCode>
                <c:ptCount val="0"/>
              </c:numCache>
            </c:numRef>
          </c:val>
        </c:ser>
        <c:ser>
          <c:idx val="2"/>
          <c:order val="2"/>
          <c:tx>
            <c:v>Année 3</c:v>
          </c:tx>
          <c:cat>
            <c:strRef>
              <c:f>'Projection 3 ans'!$A$5:$A$10</c:f>
              <c:strCache>
                <c:ptCount val="0"/>
              </c:strCache>
            </c:strRef>
          </c:cat>
          <c:val>
            <c:numRef>
              <c:f>'Projection 3 ans'!$D$5:$D$10</c:f>
              <c:numCache>
                <c:formatCode>#,##0.00 "€";[Red](#,##0.00 "€");-</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6</xdr:col>
      <xdr:colOff>0</xdr:colOff>
      <xdr:row>9</xdr:row>
      <xdr:rowOff>0</xdr:rowOff>
    </xdr:from>
    <xdr:to>
      <xdr:col>12</xdr:col>
      <xdr:colOff>0</xdr:colOff>
      <xdr:row>24</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81d4d272099c45db"/>
        </a:graphicData>
      </a:graphic>
    </xdr:graphicFrame>
    <xdr:clientData/>
  </xdr:twoCellAnchor>
  <xdr:twoCellAnchor>
    <xdr:from>
      <xdr:col>6</xdr:col>
      <xdr:colOff>0</xdr:colOff>
      <xdr:row>25</xdr:row>
      <xdr:rowOff>0</xdr:rowOff>
    </xdr:from>
    <xdr:to>
      <xdr:col>12</xdr:col>
      <xdr:colOff>0</xdr:colOff>
      <xdr:row>40</xdr:row>
      <xdr:rowOff>0</xdr:rowOff>
    </xdr:to>
    <xdr:graphicFrame macro="">
      <xdr:nvGraphicFramePr>
        <xdr:cNvPr id="2"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db385162ec224087"/>
        </a:graphicData>
      </a:graphic>
    </xdr:graphicFrame>
    <xdr:clientData/>
  </xdr:twoCellAnchor>
</xdr:wsDr>
</file>

<file path=xl/drawings/drawing2.xml><?xml version="1.0" encoding="utf-8"?>
<xdr:wsDr xmlns:xdr="http://schemas.openxmlformats.org/drawingml/2006/spreadsheetDrawing">
  <xdr:twoCellAnchor>
    <xdr:from>
      <xdr:col>5</xdr:col>
      <xdr:colOff>0</xdr:colOff>
      <xdr:row>3</xdr:row>
      <xdr:rowOff>0</xdr:rowOff>
    </xdr:from>
    <xdr:to>
      <xdr:col>13</xdr:col>
      <xdr:colOff>0</xdr:colOff>
      <xdr:row>18</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2d053ce130a04079"/>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5ebbbfff9fcf4257" /></Relationships>
</file>

<file path=xl/worksheets/_rels/sheet10.xml.rels>&#65279;<?xml version="1.0" encoding="utf-8"?><Relationships xmlns="http://schemas.openxmlformats.org/package/2006/relationships"><Relationship Type="http://schemas.openxmlformats.org/officeDocument/2006/relationships/drawing" Target="/xl/drawings/drawing2.xml" Id="Rdf7f92d72e1741c4" /></Relationships>
</file>

<file path=xl/worksheets/sheet1.xml><?xml version="1.0" encoding="utf-8"?>
<x:worksheet xmlns:x="http://schemas.openxmlformats.org/spreadsheetml/2006/main">
  <x:sheetFormatPr defaultRowHeight="15"/>
  <x:cols>
    <x:col min="1" max="1" width="14" hidden="0" customWidth="1"/>
    <x:col min="2" max="2" width="14" hidden="0" customWidth="1"/>
    <x:col min="3" max="3" width="14" hidden="0" customWidth="1"/>
    <x:col min="4" max="4" width="14" hidden="0" customWidth="1"/>
    <x:col min="5" max="5" width="14" hidden="0" customWidth="1"/>
    <x:col min="6" max="6" width="14" hidden="0" customWidth="1"/>
    <x:col min="7" max="7" width="14" hidden="0" customWidth="1"/>
    <x:col min="8" max="8" width="14" hidden="0" customWidth="1"/>
    <x:col min="9" max="9" width="14" hidden="0" customWidth="1"/>
    <x:col min="10" max="10" width="14" hidden="0" customWidth="1"/>
    <x:col min="11" max="11" width="14" hidden="0" customWidth="1"/>
    <x:col min="12" max="12" width="14" hidden="0" customWidth="1"/>
  </x:cols>
  <x:sheetData>
    <x:row r="1">
      <x:c r="A1" s="211" t="str">
        <x:v>TABLEAU DE BORD — PRÉVISIONNEL MICRO-ENTREPRISE</x:v>
      </x:c>
      <x:c r="B1" s="211"/>
      <x:c r="C1" s="211"/>
      <x:c r="D1" s="211"/>
      <x:c r="E1" s="211"/>
      <x:c r="F1" s="211"/>
      <x:c r="G1" s="211"/>
      <x:c r="H1" s="211"/>
      <x:c r="I1" s="211"/>
      <x:c r="J1" s="211"/>
      <x:c r="K1" s="211"/>
      <x:c r="L1" s="211"/>
      <x:c r="M1" s="28"/>
      <x:c r="N1" s="28"/>
      <x:c r="O1" s="28"/>
      <x:c r="P1" s="28"/>
      <x:c r="Q1" s="28"/>
      <x:c r="R1" s="28"/>
      <x:c r="S1" s="28"/>
      <x:c r="T1" s="28"/>
      <x:c r="U1" s="28"/>
      <x:c r="V1" s="28"/>
      <x:c r="W1" s="28"/>
      <x:c r="X1" s="28"/>
      <x:c r="Y1" s="28"/>
      <x:c r="Z1" s="28"/>
    </x:row>
    <x:row r="2">
      <x:c r="A2" s="211"/>
      <x:c r="B2" s="211"/>
      <x:c r="C2" s="211"/>
      <x:c r="D2" s="211"/>
      <x:c r="E2" s="211"/>
      <x:c r="F2" s="211"/>
      <x:c r="G2" s="211"/>
      <x:c r="H2" s="211"/>
      <x:c r="I2" s="211"/>
      <x:c r="J2" s="211"/>
      <x:c r="K2" s="211"/>
      <x:c r="L2" s="211"/>
      <x:c r="M2" s="28"/>
      <x:c r="N2" s="28"/>
      <x:c r="O2" s="28"/>
      <x:c r="P2" s="28"/>
      <x:c r="Q2" s="28"/>
      <x:c r="R2" s="28"/>
      <x:c r="S2" s="28"/>
      <x:c r="T2" s="28"/>
      <x:c r="U2" s="28"/>
      <x:c r="V2" s="28"/>
      <x:c r="W2" s="28"/>
      <x:c r="X2" s="28"/>
      <x:c r="Y2" s="28"/>
      <x:c r="Z2" s="28"/>
    </x:row>
    <x:row r="3">
      <x:c r="A3" s="212" t="str">
        <x:v>Synthèse automatisée des ventes, charges, prélèvements, résultat et trésorerie</x:v>
      </x:c>
      <x:c r="B3" s="212"/>
      <x:c r="C3" s="212"/>
      <x:c r="D3" s="212"/>
      <x:c r="E3" s="212"/>
      <x:c r="F3" s="212"/>
      <x:c r="G3" s="212"/>
      <x:c r="H3" s="212"/>
      <x:c r="I3" s="212"/>
      <x:c r="J3" s="212"/>
      <x:c r="K3" s="212"/>
      <x:c r="L3" s="212"/>
      <x:c r="M3" s="28"/>
      <x:c r="N3" s="28"/>
      <x:c r="O3" s="28"/>
      <x:c r="P3" s="28"/>
      <x:c r="Q3" s="28"/>
      <x:c r="R3" s="28"/>
      <x:c r="S3" s="28"/>
      <x:c r="T3" s="28"/>
      <x:c r="U3" s="28"/>
      <x:c r="V3" s="28"/>
      <x:c r="W3" s="28"/>
      <x:c r="X3" s="28"/>
      <x:c r="Y3" s="28"/>
      <x:c r="Z3" s="28"/>
    </x:row>
    <x:row r="4">
      <x:c r="A4" s="28"/>
      <x:c r="B4" s="28"/>
      <x:c r="C4" s="28"/>
      <x:c r="D4" s="28"/>
      <x:c r="E4" s="28"/>
      <x:c r="F4" s="28"/>
      <x:c r="G4" s="28"/>
      <x:c r="H4" s="28"/>
      <x:c r="I4" s="28"/>
      <x:c r="J4" s="28"/>
      <x:c r="K4" s="28"/>
      <x:c r="L4" s="28"/>
      <x:c r="M4" s="28"/>
      <x:c r="N4" s="28"/>
      <x:c r="O4" s="28"/>
      <x:c r="P4" s="28"/>
      <x:c r="Q4" s="28"/>
      <x:c r="R4" s="28"/>
      <x:c r="S4" s="28"/>
      <x:c r="T4" s="28"/>
      <x:c r="U4" s="28"/>
      <x:c r="V4" s="28"/>
      <x:c r="W4" s="28"/>
      <x:c r="X4" s="28"/>
      <x:c r="Y4" s="28"/>
      <x:c r="Z4" s="28"/>
    </x:row>
    <x:row r="5">
      <x:c r="A5" s="213" t="str">
        <x:v>CHIFFRE D'AFFAIRES ANNUEL</x:v>
      </x:c>
      <x:c r="B5" s="213"/>
      <x:c r="C5" s="213"/>
      <x:c r="D5" s="214" t="str">
        <x:v>RÉSULTAT DISPONIBLE</x:v>
      </x:c>
      <x:c r="E5" s="214"/>
      <x:c r="F5" s="214"/>
      <x:c r="G5" s="14" t="str">
        <x:v>TRÉSORERIE FINALE</x:v>
      </x:c>
      <x:c r="H5" s="14"/>
      <x:c r="I5" s="14"/>
      <x:c r="J5" s="215" t="str">
        <x:v>SEUIL DE RENTABILITÉ</x:v>
      </x:c>
      <x:c r="K5" s="215"/>
      <x:c r="L5" s="215"/>
      <x:c r="M5" s="28"/>
      <x:c r="N5" s="28"/>
      <x:c r="O5" s="28"/>
      <x:c r="P5" s="28"/>
      <x:c r="Q5" s="28"/>
      <x:c r="R5" s="28"/>
      <x:c r="S5" s="28"/>
      <x:c r="T5" s="28"/>
      <x:c r="U5" s="28"/>
      <x:c r="V5" s="28"/>
      <x:c r="W5" s="28"/>
      <x:c r="X5" s="28"/>
      <x:c r="Y5" s="28"/>
      <x:c r="Z5" s="28"/>
    </x:row>
    <x:row r="6">
      <x:c r="A6" s="216" t="n">
        <x:f>'Résultat'!N5</x:f>
        <x:v>59606.524158465065</x:v>
      </x:c>
      <x:c r="B6" s="216"/>
      <x:c r="C6" s="216"/>
      <x:c r="D6" s="216" t="n">
        <x:f>'Résultat'!N10</x:f>
        <x:v>28255.258026565272</x:v>
      </x:c>
      <x:c r="E6" s="216"/>
      <x:c r="F6" s="216"/>
      <x:c r="G6" s="216" t="n">
        <x:f>'Trésorerie'!N14</x:f>
        <x:v>28755.258026565272</x:v>
      </x:c>
      <x:c r="H6" s="216"/>
      <x:c r="I6" s="216"/>
      <x:c r="J6" s="216" t="n">
        <x:f>'Seuil rentabilité'!B10</x:f>
        <x:v>28211.793017836993</x:v>
      </x:c>
      <x:c r="K6" s="216"/>
      <x:c r="L6" s="216"/>
      <x:c r="M6" s="28"/>
      <x:c r="N6" s="28"/>
      <x:c r="O6" s="28"/>
      <x:c r="P6" s="28"/>
      <x:c r="Q6" s="28"/>
      <x:c r="R6" s="28"/>
      <x:c r="S6" s="28"/>
      <x:c r="T6" s="28"/>
      <x:c r="U6" s="28"/>
      <x:c r="V6" s="28"/>
      <x:c r="W6" s="28"/>
      <x:c r="X6" s="28"/>
      <x:c r="Y6" s="28"/>
      <x:c r="Z6" s="28"/>
    </x:row>
    <x:row r="7">
      <x:c r="A7" s="216"/>
      <x:c r="B7" s="216"/>
      <x:c r="C7" s="216"/>
      <x:c r="D7" s="216"/>
      <x:c r="E7" s="216"/>
      <x:c r="F7" s="216"/>
      <x:c r="G7" s="216"/>
      <x:c r="H7" s="216"/>
      <x:c r="I7" s="216"/>
      <x:c r="J7" s="216"/>
      <x:c r="K7" s="216"/>
      <x:c r="L7" s="216"/>
      <x:c r="M7" s="28"/>
      <x:c r="N7" s="28"/>
      <x:c r="O7" s="28"/>
      <x:c r="P7" s="28"/>
      <x:c r="Q7" s="28"/>
      <x:c r="R7" s="28"/>
      <x:c r="S7" s="28"/>
      <x:c r="T7" s="28"/>
      <x:c r="U7" s="28"/>
      <x:c r="V7" s="28"/>
      <x:c r="W7" s="28"/>
      <x:c r="X7" s="28"/>
      <x:c r="Y7" s="28"/>
      <x:c r="Z7" s="28"/>
    </x:row>
    <x:row r="8">
      <x:c r="A8" s="216"/>
      <x:c r="B8" s="216"/>
      <x:c r="C8" s="216"/>
      <x:c r="D8" s="216"/>
      <x:c r="E8" s="216"/>
      <x:c r="F8" s="216"/>
      <x:c r="G8" s="216"/>
      <x:c r="H8" s="216"/>
      <x:c r="I8" s="216"/>
      <x:c r="J8" s="216"/>
      <x:c r="K8" s="216"/>
      <x:c r="L8" s="216"/>
      <x:c r="M8" s="28"/>
      <x:c r="N8" s="28"/>
      <x:c r="O8" s="28"/>
      <x:c r="P8" s="28"/>
      <x:c r="Q8" s="28"/>
      <x:c r="R8" s="28"/>
      <x:c r="S8" s="28"/>
      <x:c r="T8" s="28"/>
      <x:c r="U8" s="28"/>
      <x:c r="V8" s="28"/>
      <x:c r="W8" s="28"/>
      <x:c r="X8" s="28"/>
      <x:c r="Y8" s="28"/>
      <x:c r="Z8" s="28"/>
    </x:row>
    <x:row r="9">
      <x:c r="A9" s="28"/>
      <x:c r="B9" s="28"/>
      <x:c r="C9" s="28"/>
      <x:c r="D9" s="28"/>
      <x:c r="E9" s="28"/>
      <x:c r="F9" s="28"/>
      <x:c r="G9" s="28"/>
      <x:c r="H9" s="28"/>
      <x:c r="I9" s="28"/>
      <x:c r="J9" s="28"/>
      <x:c r="K9" s="28"/>
      <x:c r="L9" s="28"/>
      <x:c r="M9" s="28"/>
      <x:c r="N9" s="28"/>
      <x:c r="O9" s="28"/>
      <x:c r="P9" s="28"/>
      <x:c r="Q9" s="28"/>
      <x:c r="R9" s="28"/>
      <x:c r="S9" s="28"/>
      <x:c r="T9" s="28"/>
      <x:c r="U9" s="28"/>
      <x:c r="V9" s="28"/>
      <x:c r="W9" s="28"/>
      <x:c r="X9" s="28"/>
      <x:c r="Y9" s="28"/>
      <x:c r="Z9" s="28"/>
    </x:row>
    <x:row r="10">
      <x:c r="A10" s="217" t="str">
        <x:v>INDICATEURS CLÉS</x:v>
      </x:c>
      <x:c r="B10" s="217"/>
      <x:c r="C10" s="217"/>
      <x:c r="D10" s="218" t="str">
        <x:v>SCÉNARIOS DE DÉMARRAGE</x:v>
      </x:c>
      <x:c r="E10" s="218"/>
      <x:c r="F10" s="218"/>
      <x:c r="G10" s="28"/>
      <x:c r="H10" s="28"/>
      <x:c r="I10" s="28"/>
      <x:c r="J10" s="28"/>
      <x:c r="K10" s="28"/>
      <x:c r="L10" s="28"/>
      <x:c r="M10" s="28"/>
      <x:c r="N10" s="28"/>
      <x:c r="O10" s="28"/>
      <x:c r="P10" s="28"/>
      <x:c r="Q10" s="28"/>
      <x:c r="R10" s="28"/>
      <x:c r="S10" s="28"/>
      <x:c r="T10" s="28"/>
      <x:c r="U10" s="28"/>
      <x:c r="V10" s="28"/>
      <x:c r="W10" s="28"/>
      <x:c r="X10" s="28"/>
      <x:c r="Y10" s="28"/>
      <x:c r="Z10" s="28"/>
    </x:row>
    <x:row r="11">
      <x:c r="A11" s="219" t="str">
        <x:v>Indicateur</x:v>
      </x:c>
      <x:c r="B11" s="219" t="str">
        <x:v>Valeur</x:v>
      </x:c>
      <x:c r="C11" s="28"/>
      <x:c r="D11" s="220" t="str">
        <x:v>Scénario</x:v>
      </x:c>
      <x:c r="E11" s="220" t="str">
        <x:v>CA mensuel M1</x:v>
      </x:c>
      <x:c r="F11" s="220" t="str">
        <x:v>Croissance</x:v>
      </x:c>
      <x:c r="G11" s="28"/>
      <x:c r="H11" s="28"/>
      <x:c r="I11" s="28"/>
      <x:c r="J11" s="28"/>
      <x:c r="K11" s="28"/>
      <x:c r="L11" s="28"/>
      <x:c r="M11" s="28"/>
      <x:c r="N11" s="28"/>
      <x:c r="O11" s="28"/>
      <x:c r="P11" s="28"/>
      <x:c r="Q11" s="28"/>
      <x:c r="R11" s="28"/>
      <x:c r="S11" s="28"/>
      <x:c r="T11" s="28"/>
      <x:c r="U11" s="28"/>
      <x:c r="V11" s="28"/>
      <x:c r="W11" s="28"/>
      <x:c r="X11" s="28"/>
      <x:c r="Y11" s="28"/>
      <x:c r="Z11" s="28"/>
    </x:row>
    <x:row r="12">
      <x:c r="A12" s="28" t="str">
        <x:v>Taux de marge disponible</x:v>
      </x:c>
      <x:c r="B12" s="221" t="n">
        <x:f>'Résultat'!N13</x:f>
        <x:v>0.4740296205067777</x:v>
      </x:c>
      <x:c r="C12" s="28"/>
      <x:c r="D12" s="28" t="str">
        <x:v>Prudent</x:v>
      </x:c>
      <x:c r="E12" s="222" t="n">
        <x:f>'Hypothèses'!E8*'Hypothèses'!E9</x:f>
        <x:v>2500</x:v>
      </x:c>
      <x:c r="F12" s="221" t="n">
        <x:f>'Hypothèses'!E10</x:f>
        <x:v>0</x:v>
      </x:c>
      <x:c r="G12" s="28"/>
      <x:c r="H12" s="28"/>
      <x:c r="I12" s="28"/>
      <x:c r="J12" s="28"/>
      <x:c r="K12" s="28"/>
      <x:c r="L12" s="28"/>
      <x:c r="M12" s="28"/>
      <x:c r="N12" s="28"/>
      <x:c r="O12" s="28"/>
      <x:c r="P12" s="28"/>
      <x:c r="Q12" s="28"/>
      <x:c r="R12" s="28"/>
      <x:c r="S12" s="28"/>
      <x:c r="T12" s="28"/>
      <x:c r="U12" s="28"/>
      <x:c r="V12" s="28"/>
      <x:c r="W12" s="28"/>
      <x:c r="X12" s="28"/>
      <x:c r="Y12" s="28"/>
      <x:c r="Z12" s="28"/>
    </x:row>
    <x:row r="13">
      <x:c r="A13" s="28" t="str">
        <x:v>Cotisations &amp; taxes annuelles</x:v>
      </x:c>
      <x:c r="B13" s="222" t="n">
        <x:f>'Cotisations &amp; taxes'!N9</x:f>
        <x:v>16570.61371605329</x:v>
      </x:c>
      <x:c r="C13" s="28"/>
      <x:c r="D13" s="28" t="str">
        <x:v>Central</x:v>
      </x:c>
      <x:c r="E13" s="222" t="n">
        <x:f>'Hypothèses'!F8*'Hypothèses'!F9</x:f>
        <x:v>4200</x:v>
      </x:c>
      <x:c r="F13" s="221" t="n">
        <x:f>'Hypothèses'!F10</x:f>
        <x:v>0.03</x:v>
      </x:c>
      <x:c r="G13" s="28"/>
      <x:c r="H13" s="28"/>
      <x:c r="I13" s="28"/>
      <x:c r="J13" s="28"/>
      <x:c r="K13" s="28"/>
      <x:c r="L13" s="28"/>
      <x:c r="M13" s="28"/>
      <x:c r="N13" s="28"/>
      <x:c r="O13" s="28"/>
      <x:c r="P13" s="28"/>
      <x:c r="Q13" s="28"/>
      <x:c r="R13" s="28"/>
      <x:c r="S13" s="28"/>
      <x:c r="T13" s="28"/>
      <x:c r="U13" s="28"/>
      <x:c r="V13" s="28"/>
      <x:c r="W13" s="28"/>
      <x:c r="X13" s="28"/>
      <x:c r="Y13" s="28"/>
      <x:c r="Z13" s="28"/>
    </x:row>
    <x:row r="14">
      <x:c r="A14" s="28" t="str">
        <x:v>Charges d'exploitation</x:v>
      </x:c>
      <x:c r="B14" s="222" t="n">
        <x:f>'Charges'!N13</x:f>
        <x:v>14780.652415846507</x:v>
      </x:c>
      <x:c r="C14" s="28"/>
      <x:c r="D14" s="28" t="str">
        <x:v>Haut</x:v>
      </x:c>
      <x:c r="E14" s="222" t="n">
        <x:f>'Hypothèses'!G8*'Hypothèses'!G9</x:f>
        <x:v>6750</x:v>
      </x:c>
      <x:c r="F14" s="221" t="n">
        <x:f>'Hypothèses'!G10</x:f>
        <x:v>0.06</x:v>
      </x:c>
      <x:c r="G14" s="28"/>
      <x:c r="H14" s="28"/>
      <x:c r="I14" s="28"/>
      <x:c r="J14" s="28"/>
      <x:c r="K14" s="28"/>
      <x:c r="L14" s="28"/>
      <x:c r="M14" s="28"/>
      <x:c r="N14" s="28"/>
      <x:c r="O14" s="28"/>
      <x:c r="P14" s="28"/>
      <x:c r="Q14" s="28"/>
      <x:c r="R14" s="28"/>
      <x:c r="S14" s="28"/>
      <x:c r="T14" s="28"/>
      <x:c r="U14" s="28"/>
      <x:c r="V14" s="28"/>
      <x:c r="W14" s="28"/>
      <x:c r="X14" s="28"/>
      <x:c r="Y14" s="28"/>
      <x:c r="Z14" s="28"/>
    </x:row>
    <x:row r="15">
      <x:c r="A15" s="28" t="str">
        <x:v>Marge de sécurité</x:v>
      </x:c>
      <x:c r="B15" s="222" t="n">
        <x:f>'Seuil rentabilité'!B13</x:f>
        <x:v>31394.73114062807</x:v>
      </x:c>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t="str">
        <x:v>Volume annuel prévu</x:v>
      </x:c>
      <x:c r="B16" s="223" t="n">
        <x:f>'Chiffre d''affaires'!N5</x:f>
        <x:v>496.72103465387556</x:v>
      </x:c>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24" t="str">
        <x:v>ALERTE DE TRÉSORERIE</x:v>
      </x:c>
      <x:c r="B18" s="224"/>
      <x:c r="C18" s="224"/>
      <x:c r="D18" s="224"/>
      <x:c r="E18" s="224"/>
      <x:c r="F18" s="224"/>
      <x:c r="G18" s="28"/>
      <x:c r="H18" s="28"/>
      <x:c r="I18" s="28"/>
      <x:c r="J18" s="28"/>
      <x:c r="K18" s="28"/>
      <x:c r="L18" s="28"/>
      <x:c r="M18" s="28"/>
      <x:c r="N18" s="28"/>
      <x:c r="O18" s="28"/>
      <x:c r="P18" s="28"/>
      <x:c r="Q18" s="28"/>
      <x:c r="R18" s="28"/>
      <x:c r="S18" s="28"/>
      <x:c r="T18" s="28"/>
      <x:c r="U18" s="28"/>
      <x:c r="V18" s="28"/>
      <x:c r="W18" s="28"/>
      <x:c r="X18" s="28"/>
      <x:c r="Y18" s="28"/>
      <x:c r="Z18" s="28"/>
    </x:row>
    <x:row r="19">
      <x:c r="A19" s="192" t="str">
        <x:f>IF(MIN('Trésorerie'!B14:M14)&lt;0,"Attention : la trésorerie devient négative sur au moins un mois.","La trésorerie reste positive sur les 12 mois.")</x:f>
        <x:v>La trésorerie reste positive sur les 12 mois.</x:v>
      </x:c>
      <x:c r="B19" s="192"/>
      <x:c r="C19" s="192"/>
      <x:c r="D19" s="192"/>
      <x:c r="E19" s="192"/>
      <x:c r="F19" s="192"/>
      <x:c r="G19" s="28"/>
      <x:c r="H19" s="28"/>
      <x:c r="I19" s="28"/>
      <x:c r="J19" s="28"/>
      <x:c r="K19" s="28"/>
      <x:c r="L19" s="28"/>
      <x:c r="M19" s="28"/>
      <x:c r="N19" s="28"/>
      <x:c r="O19" s="28"/>
      <x:c r="P19" s="28"/>
      <x:c r="Q19" s="28"/>
      <x:c r="R19" s="28"/>
      <x:c r="S19" s="28"/>
      <x:c r="T19" s="28"/>
      <x:c r="U19" s="28"/>
      <x:c r="V19" s="28"/>
      <x:c r="W19" s="28"/>
      <x:c r="X19" s="28"/>
      <x:c r="Y19" s="28"/>
      <x:c r="Z19" s="28"/>
    </x:row>
    <x:row r="20">
      <x:c r="A20" s="192"/>
      <x:c r="B20" s="192"/>
      <x:c r="C20" s="192"/>
      <x:c r="D20" s="192"/>
      <x:c r="E20" s="192"/>
      <x:c r="F20" s="192"/>
      <x:c r="G20" s="28"/>
      <x:c r="H20" s="28"/>
      <x:c r="I20" s="28"/>
      <x:c r="J20" s="28"/>
      <x:c r="K20" s="28"/>
      <x:c r="L20" s="28"/>
      <x:c r="M20" s="28"/>
      <x:c r="N20" s="28"/>
      <x:c r="O20" s="28"/>
      <x:c r="P20" s="28"/>
      <x:c r="Q20" s="28"/>
      <x:c r="R20" s="28"/>
      <x:c r="S20" s="28"/>
      <x:c r="T20" s="28"/>
      <x:c r="U20" s="28"/>
      <x:c r="V20" s="28"/>
      <x:c r="W20" s="28"/>
      <x:c r="X20" s="28"/>
      <x:c r="Y20" s="28"/>
      <x:c r="Z20" s="28"/>
    </x:row>
    <x:row r="21">
      <x:c r="A21" s="192"/>
      <x:c r="B21" s="192"/>
      <x:c r="C21" s="192"/>
      <x:c r="D21" s="192"/>
      <x:c r="E21" s="192"/>
      <x:c r="F21" s="192"/>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78" t="str">
        <x:v>ANALYSE DE VIABILITÉ ET PILOTAGE</x:v>
      </x:c>
      <x:c r="B24" s="278"/>
      <x:c r="C24" s="278"/>
      <x:c r="D24" s="278"/>
      <x:c r="E24" s="278"/>
      <x:c r="F24" s="278"/>
      <x:c r="G24" s="278"/>
      <x:c r="H24" s="278"/>
      <x:c r="I24" s="278"/>
      <x:c r="J24" s="278"/>
      <x:c r="K24" s="278"/>
      <x:c r="L24" s="278"/>
      <x:c r="M24" s="28"/>
      <x:c r="N24" s="28"/>
      <x:c r="O24" s="28"/>
      <x:c r="P24" s="28"/>
      <x:c r="Q24" s="28"/>
      <x:c r="R24" s="28"/>
      <x:c r="S24" s="28"/>
      <x:c r="T24" s="28"/>
      <x:c r="U24" s="28"/>
      <x:c r="V24" s="28"/>
      <x:c r="W24" s="28"/>
      <x:c r="X24" s="28"/>
      <x:c r="Y24" s="28"/>
      <x:c r="Z24" s="28"/>
    </x:row>
    <x:row r="25">
      <x:c r="A25" s="327" t="str">
        <x:v>Indicateur</x:v>
      </x:c>
      <x:c r="B25" s="327" t="str">
        <x:v>Valeur</x:v>
      </x:c>
      <x:c r="C25" s="327" t="str">
        <x:v>Objectif</x:v>
      </x:c>
      <x:c r="D25" s="327" t="str">
        <x:v>Diagnostic</x:v>
      </x:c>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328" t="str">
        <x:v>Réserve de sécurité</x:v>
      </x:c>
      <x:c r="B26" s="329" t="n">
        <x:f>'Trésorerie'!N14</x:f>
        <x:v>28755.258026565272</x:v>
      </x:c>
      <x:c r="C26" s="329" t="n">
        <x:f>('Charges'!N13/12)*'Hypothèses'!B30</x:f>
        <x:v>3695.163103961627</x:v>
      </x:c>
      <x:c r="D26" s="328" t="str">
        <x:f>IF(B26&gt;=C26,"Sécurité atteinte","Réserve à renforcer")</x:f>
        <x:v>Sécurité atteinte</x:v>
      </x:c>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328" t="str">
        <x:v>Résultat mensuel moyen</x:v>
      </x:c>
      <x:c r="B27" s="329" t="n">
        <x:f>'Résultat'!N10/12</x:f>
        <x:v>2354.604835547106</x:v>
      </x:c>
      <x:c r="C27" s="329" t="n">
        <x:f>'Hypothèses'!B29</x:f>
        <x:v>1800</x:v>
      </x:c>
      <x:c r="D27" s="328" t="str">
        <x:f>IF(B27&gt;=C27,"Objectif atteint","Résultat insuffisant")</x:f>
        <x:v>Objectif atteint</x:v>
      </x:c>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328" t="str">
        <x:v>Couverture rémunération</x:v>
      </x:c>
      <x:c r="B28" s="330" t="n">
        <x:f>IFERROR(B27/C27,0)</x:f>
        <x:v>1.30811379752617</x:v>
      </x:c>
      <x:c r="C28" s="330" t="n">
        <x:v>1</x:v>
      </x:c>
      <x:c r="D28" s="328" t="str">
        <x:f>IF(B28&gt;=1,"Rémunération couverte","Rémunération non couverte")</x:f>
        <x:v>Rémunération couverte</x:v>
      </x:c>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328" t="str">
        <x:v>Marge de sécurité</x:v>
      </x:c>
      <x:c r="B29" s="329" t="n">
        <x:f>'Seuil rentabilité'!B13</x:f>
        <x:v>31394.73114062807</x:v>
      </x:c>
      <x:c r="C29" s="329" t="n">
        <x:f>'Résultat'!N5*0.2</x:f>
        <x:v>11921.304831693014</x:v>
      </x:c>
      <x:c r="D29" s="328" t="str">
        <x:f>IF(B29&gt;=C29,"Confortable","Fragile")</x:f>
        <x:v>Confortable</x:v>
      </x:c>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L2"/>
    <x:mergeCell ref="A3:L3"/>
    <x:mergeCell ref="A5:C5"/>
    <x:mergeCell ref="A6:C8"/>
    <x:mergeCell ref="D5:F5"/>
    <x:mergeCell ref="D6:F8"/>
    <x:mergeCell ref="G5:I5"/>
    <x:mergeCell ref="G6:I8"/>
    <x:mergeCell ref="J5:L5"/>
    <x:mergeCell ref="J6:L8"/>
    <x:mergeCell ref="A10:C10"/>
    <x:mergeCell ref="D10:F10"/>
    <x:mergeCell ref="A18:F18"/>
    <x:mergeCell ref="A19:F21"/>
    <x:mergeCell ref="A24:L24"/>
  </x:mergeCells>
  <x:conditionalFormatting sqref="A19:F21">
    <x:cfRule type="expression" dxfId="2" priority="1">
      <x:formula>MIN('Trésorerie'!B14:M14)&lt;0</x:formula>
    </x:cfRule>
  </x:conditionalFormatting>
  <x:conditionalFormatting sqref="D26:D29">
    <x:cfRule type="expression" dxfId="6" priority="2">
      <x:formula>OR(D26="Sécurité atteinte",D26="Objectif atteint",D26="Rémunération couverte",D26="Confortable")</x:formula>
    </x:cfRule>
    <x:cfRule type="expression" dxfId="7" priority="3">
      <x:formula>OR(D26="Réserve à renforcer",D26="Résultat insuffisant",D26="Rémunération non couverte",D26="Fragile")</x:formula>
    </x:cfRule>
  </x:conditionalFormatting>
  <x:pageMargins left="0.7" right="0.7" top="0.75" bottom="0.75" header="0.3" footer="0.3"/>
  <x:drawing xmlns:r="http://schemas.openxmlformats.org/officeDocument/2006/relationships" r:id="R5ebbbfff9fcf4257"/>
</x:worksheet>
</file>

<file path=xl/worksheets/sheet2.xml><?xml version="1.0" encoding="utf-8"?>
<x:worksheet xmlns:x="http://schemas.openxmlformats.org/spreadsheetml/2006/main">
  <x:sheetFormatPr defaultRowHeight="15"/>
  <x:cols>
    <x:col min="1" max="1" width="28" hidden="0" customWidth="1"/>
    <x:col min="2" max="2" width="18" hidden="0" customWidth="1"/>
    <x:col min="3" max="3" width="16" hidden="0" customWidth="1"/>
    <x:col min="4" max="4" width="36" hidden="0" customWidth="1"/>
    <x:col min="5" max="5" width="16" hidden="0" customWidth="1"/>
    <x:col min="6" max="6" width="16" hidden="0" customWidth="1"/>
    <x:col min="7" max="7" width="16" hidden="0" customWidth="1"/>
    <x:col min="8" max="8" width="34" hidden="0" customWidth="1"/>
  </x:cols>
  <x:sheetData>
    <x:row r="1">
      <x:c r="A1" s="239" t="str">
        <x:v>PRÉVISIONNEL MICRO-ENTREPRISE — HYPOTHÈSES</x:v>
      </x:c>
      <x:c r="B1" s="239"/>
      <x:c r="C1" s="239"/>
      <x:c r="D1" s="239"/>
      <x:c r="E1" s="239"/>
      <x:c r="F1" s="239"/>
      <x:c r="G1" s="239"/>
      <x:c r="H1" s="239"/>
      <x:c r="I1" s="28"/>
      <x:c r="J1" s="28"/>
      <x:c r="K1" s="28"/>
      <x:c r="L1" s="28"/>
      <x:c r="M1" s="28"/>
      <x:c r="N1" s="28"/>
      <x:c r="O1" s="28"/>
      <x:c r="P1" s="28"/>
      <x:c r="Q1" s="28"/>
      <x:c r="R1" s="28"/>
      <x:c r="S1" s="28"/>
      <x:c r="T1" s="28"/>
      <x:c r="U1" s="28"/>
      <x:c r="V1" s="28"/>
      <x:c r="W1" s="28"/>
      <x:c r="X1" s="28"/>
      <x:c r="Y1" s="28"/>
      <x:c r="Z1" s="28"/>
    </x:row>
    <x:row r="2">
      <x:c r="A2" s="239"/>
      <x:c r="B2" s="239"/>
      <x:c r="C2" s="239"/>
      <x:c r="D2" s="239"/>
      <x:c r="E2" s="239"/>
      <x:c r="F2" s="239"/>
      <x:c r="G2" s="239"/>
      <x:c r="H2" s="239"/>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4" t="str">
        <x:v>Paramètre</x:v>
      </x:c>
      <x:c r="B4" s="14" t="str">
        <x:v>Valeur</x:v>
      </x:c>
      <x:c r="C4" s="14" t="str">
        <x:v>Unité / choix</x:v>
      </x:c>
      <x:c r="D4" s="14" t="str">
        <x:v>Commentaires</x:v>
      </x:c>
      <x:c r="E4" s="14" t="str">
        <x:v>Scénario prudent</x:v>
      </x:c>
      <x:c r="F4" s="14" t="str">
        <x:v>Scénario central</x:v>
      </x:c>
      <x:c r="G4" s="14" t="str">
        <x:v>Scénario haut</x:v>
      </x:c>
      <x:c r="H4" s="14" t="str">
        <x:v>Source / vérification</x:v>
      </x:c>
      <x:c r="I4" s="28"/>
      <x:c r="J4" s="28"/>
      <x:c r="K4" s="28"/>
      <x:c r="L4" s="28"/>
      <x:c r="M4" s="28"/>
      <x:c r="N4" s="28"/>
      <x:c r="O4" s="28"/>
      <x:c r="P4" s="28"/>
      <x:c r="Q4" s="28"/>
      <x:c r="R4" s="28"/>
      <x:c r="S4" s="28"/>
      <x:c r="T4" s="28"/>
      <x:c r="U4" s="28"/>
      <x:c r="V4" s="28"/>
      <x:c r="W4" s="28"/>
      <x:c r="X4" s="28"/>
      <x:c r="Y4" s="28"/>
      <x:c r="Z4" s="28"/>
    </x:row>
    <x:row r="5">
      <x:c r="A5" s="28" t="str">
        <x:v>Nom de l'activité</x:v>
      </x:c>
      <x:c r="B5" s="29" t="str">
        <x:v>Micro-entreprise exemple</x:v>
      </x:c>
      <x:c r="C5" s="28" t="str">
        <x:v>Texte</x:v>
      </x:c>
      <x:c r="D5" s="28" t="str">
        <x:v>À personnaliser</x:v>
      </x:c>
      <x:c r="E5" s="30" t="str"/>
      <x:c r="F5" s="30" t="str"/>
      <x:c r="G5" s="30" t="str"/>
      <x:c r="H5" s="28" t="str"/>
      <x:c r="I5" s="28"/>
      <x:c r="J5" s="28"/>
      <x:c r="K5" s="28"/>
      <x:c r="L5" s="28"/>
      <x:c r="M5" s="28"/>
      <x:c r="N5" s="28"/>
      <x:c r="O5" s="28"/>
      <x:c r="P5" s="28"/>
      <x:c r="Q5" s="28"/>
      <x:c r="R5" s="28"/>
      <x:c r="S5" s="28"/>
      <x:c r="T5" s="28"/>
      <x:c r="U5" s="28"/>
      <x:c r="V5" s="28"/>
      <x:c r="W5" s="28"/>
      <x:c r="X5" s="28"/>
      <x:c r="Y5" s="28"/>
      <x:c r="Z5" s="28"/>
    </x:row>
    <x:row r="6">
      <x:c r="A6" s="28" t="str">
        <x:v>Type d'activité</x:v>
      </x:c>
      <x:c r="B6" s="29" t="str">
        <x:v>Prestations de services</x:v>
      </x:c>
      <x:c r="C6" s="28" t="str">
        <x:v>Choix</x:v>
      </x:c>
      <x:c r="D6" s="28" t="str">
        <x:v>Services / Vente / Mixte</x:v>
      </x:c>
      <x:c r="E6" s="30" t="str"/>
      <x:c r="F6" s="30" t="str"/>
      <x:c r="G6" s="30" t="str"/>
      <x:c r="H6" s="28" t="str"/>
      <x:c r="I6" s="28"/>
      <x:c r="J6" s="28"/>
      <x:c r="K6" s="28"/>
      <x:c r="L6" s="28"/>
      <x:c r="M6" s="28"/>
      <x:c r="N6" s="28"/>
      <x:c r="O6" s="28"/>
      <x:c r="P6" s="28"/>
      <x:c r="Q6" s="28"/>
      <x:c r="R6" s="28"/>
      <x:c r="S6" s="28"/>
      <x:c r="T6" s="28"/>
      <x:c r="U6" s="28"/>
      <x:c r="V6" s="28"/>
      <x:c r="W6" s="28"/>
      <x:c r="X6" s="28"/>
      <x:c r="Y6" s="28"/>
      <x:c r="Z6" s="28"/>
    </x:row>
    <x:row r="7">
      <x:c r="A7" s="28" t="str">
        <x:v>Trésorerie initiale</x:v>
      </x:c>
      <x:c r="B7" s="34" t="n">
        <x:v>3000</x:v>
      </x:c>
      <x:c r="C7" s="28" t="str">
        <x:v>€</x:v>
      </x:c>
      <x:c r="D7" s="28" t="str">
        <x:v>Solde disponible au démarrage</x:v>
      </x:c>
      <x:c r="E7" s="30" t="str"/>
      <x:c r="F7" s="30" t="str"/>
      <x:c r="G7" s="30" t="str"/>
      <x:c r="H7" s="28" t="str"/>
      <x:c r="I7" s="28"/>
      <x:c r="J7" s="28"/>
      <x:c r="K7" s="28"/>
      <x:c r="L7" s="28"/>
      <x:c r="M7" s="28"/>
      <x:c r="N7" s="28"/>
      <x:c r="O7" s="28"/>
      <x:c r="P7" s="28"/>
      <x:c r="Q7" s="28"/>
      <x:c r="R7" s="28"/>
      <x:c r="S7" s="28"/>
      <x:c r="T7" s="28"/>
      <x:c r="U7" s="28"/>
      <x:c r="V7" s="28"/>
      <x:c r="W7" s="28"/>
      <x:c r="X7" s="28"/>
      <x:c r="Y7" s="28"/>
      <x:c r="Z7" s="28"/>
    </x:row>
    <x:row r="8">
      <x:c r="A8" s="28" t="str">
        <x:v>Prix moyen HT</x:v>
      </x:c>
      <x:c r="B8" s="34" t="n">
        <x:v>120</x:v>
      </x:c>
      <x:c r="C8" s="28" t="str">
        <x:v>€</x:v>
      </x:c>
      <x:c r="D8" s="28" t="str">
        <x:v>Prix moyen par vente ou prestation</x:v>
      </x:c>
      <x:c r="E8" s="38" t="n">
        <x:v>100</x:v>
      </x:c>
      <x:c r="F8" s="38" t="n">
        <x:v>120</x:v>
      </x:c>
      <x:c r="G8" s="38" t="n">
        <x:v>150</x:v>
      </x:c>
      <x:c r="H8" s="28" t="str"/>
      <x:c r="I8" s="28"/>
      <x:c r="J8" s="28"/>
      <x:c r="K8" s="28"/>
      <x:c r="L8" s="28"/>
      <x:c r="M8" s="28"/>
      <x:c r="N8" s="28"/>
      <x:c r="O8" s="28"/>
      <x:c r="P8" s="28"/>
      <x:c r="Q8" s="28"/>
      <x:c r="R8" s="28"/>
      <x:c r="S8" s="28"/>
      <x:c r="T8" s="28"/>
      <x:c r="U8" s="28"/>
      <x:c r="V8" s="28"/>
      <x:c r="W8" s="28"/>
      <x:c r="X8" s="28"/>
      <x:c r="Y8" s="28"/>
      <x:c r="Z8" s="28"/>
    </x:row>
    <x:row r="9">
      <x:c r="A9" s="28" t="str">
        <x:v>Volume mensuel initial</x:v>
      </x:c>
      <x:c r="B9" s="29" t="n">
        <x:v>35</x:v>
      </x:c>
      <x:c r="C9" s="28" t="str">
        <x:v>unités</x:v>
      </x:c>
      <x:c r="D9" s="28" t="str">
        <x:v>Nombre de ventes ou prestations au mois 1</x:v>
      </x:c>
      <x:c r="E9" s="30" t="n">
        <x:v>25</x:v>
      </x:c>
      <x:c r="F9" s="30" t="n">
        <x:v>35</x:v>
      </x:c>
      <x:c r="G9" s="30" t="n">
        <x:v>45</x:v>
      </x:c>
      <x:c r="H9" s="28" t="str"/>
      <x:c r="I9" s="28"/>
      <x:c r="J9" s="28"/>
      <x:c r="K9" s="28"/>
      <x:c r="L9" s="28"/>
      <x:c r="M9" s="28"/>
      <x:c r="N9" s="28"/>
      <x:c r="O9" s="28"/>
      <x:c r="P9" s="28"/>
      <x:c r="Q9" s="28"/>
      <x:c r="R9" s="28"/>
      <x:c r="S9" s="28"/>
      <x:c r="T9" s="28"/>
      <x:c r="U9" s="28"/>
      <x:c r="V9" s="28"/>
      <x:c r="W9" s="28"/>
      <x:c r="X9" s="28"/>
      <x:c r="Y9" s="28"/>
      <x:c r="Z9" s="28"/>
    </x:row>
    <x:row r="10">
      <x:c r="A10" s="28" t="str">
        <x:v>Croissance mensuelle</x:v>
      </x:c>
      <x:c r="B10" s="36" t="n">
        <x:v>0.03</x:v>
      </x:c>
      <x:c r="C10" s="28" t="str">
        <x:v>%</x:v>
      </x:c>
      <x:c r="D10" s="28" t="str">
        <x:v>Progression du volume chaque mois</x:v>
      </x:c>
      <x:c r="E10" s="40" t="n">
        <x:v>0</x:v>
      </x:c>
      <x:c r="F10" s="40" t="n">
        <x:v>0.03</x:v>
      </x:c>
      <x:c r="G10" s="40" t="n">
        <x:v>0.06</x:v>
      </x:c>
      <x:c r="H10" s="28" t="str"/>
      <x:c r="I10" s="28"/>
      <x:c r="J10" s="28"/>
      <x:c r="K10" s="28"/>
      <x:c r="L10" s="28"/>
      <x:c r="M10" s="28"/>
      <x:c r="N10" s="28"/>
      <x:c r="O10" s="28"/>
      <x:c r="P10" s="28"/>
      <x:c r="Q10" s="28"/>
      <x:c r="R10" s="28"/>
      <x:c r="S10" s="28"/>
      <x:c r="T10" s="28"/>
      <x:c r="U10" s="28"/>
      <x:c r="V10" s="28"/>
      <x:c r="W10" s="28"/>
      <x:c r="X10" s="28"/>
      <x:c r="Y10" s="28"/>
      <x:c r="Z10" s="28"/>
    </x:row>
    <x:row r="11">
      <x:c r="A11" s="28" t="str">
        <x:v>Taux de charges variables</x:v>
      </x:c>
      <x:c r="B11" s="36" t="n">
        <x:v>0.1</x:v>
      </x:c>
      <x:c r="C11" s="28" t="str">
        <x:v>% du CA</x:v>
      </x:c>
      <x:c r="D11" s="28" t="str">
        <x:v>Achats, consommables, commissions</x:v>
      </x:c>
      <x:c r="E11" s="40" t="n">
        <x:v>0.12</x:v>
      </x:c>
      <x:c r="F11" s="40" t="n">
        <x:v>0.1</x:v>
      </x:c>
      <x:c r="G11" s="40" t="n">
        <x:v>0.08</x:v>
      </x:c>
      <x:c r="H11" s="28" t="str"/>
      <x:c r="I11" s="28"/>
      <x:c r="J11" s="28"/>
      <x:c r="K11" s="28"/>
      <x:c r="L11" s="28"/>
      <x:c r="M11" s="28"/>
      <x:c r="N11" s="28"/>
      <x:c r="O11" s="28"/>
      <x:c r="P11" s="28"/>
      <x:c r="Q11" s="28"/>
      <x:c r="R11" s="28"/>
      <x:c r="S11" s="28"/>
      <x:c r="T11" s="28"/>
      <x:c r="U11" s="28"/>
      <x:c r="V11" s="28"/>
      <x:c r="W11" s="28"/>
      <x:c r="X11" s="28"/>
      <x:c r="Y11" s="28"/>
      <x:c r="Z11" s="28"/>
    </x:row>
    <x:row r="12">
      <x:c r="A12" s="28" t="str">
        <x:v>Taux de cotisations sociales</x:v>
      </x:c>
      <x:c r="B12" s="36" t="n">
        <x:v>0.246</x:v>
      </x:c>
      <x:c r="C12" s="28" t="str">
        <x:v>% du CA encaissé</x:v>
      </x:c>
      <x:c r="D12" s="28" t="str">
        <x:v>À adapter selon activité et situation</x:v>
      </x:c>
      <x:c r="E12" s="40" t="n">
        <x:v>0.26</x:v>
      </x:c>
      <x:c r="F12" s="40" t="n">
        <x:v>0.246</x:v>
      </x:c>
      <x:c r="G12" s="40" t="n">
        <x:v>0.22</x:v>
      </x:c>
      <x:c r="H12" s="28" t="str">
        <x:v>https://www.autoentrepreneur.urssaf.fr/</x:v>
      </x:c>
      <x:c r="I12" s="28"/>
      <x:c r="J12" s="28"/>
      <x:c r="K12" s="28"/>
      <x:c r="L12" s="28"/>
      <x:c r="M12" s="28"/>
      <x:c r="N12" s="28"/>
      <x:c r="O12" s="28"/>
      <x:c r="P12" s="28"/>
      <x:c r="Q12" s="28"/>
      <x:c r="R12" s="28"/>
      <x:c r="S12" s="28"/>
      <x:c r="T12" s="28"/>
      <x:c r="U12" s="28"/>
      <x:c r="V12" s="28"/>
      <x:c r="W12" s="28"/>
      <x:c r="X12" s="28"/>
      <x:c r="Y12" s="28"/>
      <x:c r="Z12" s="28"/>
    </x:row>
    <x:row r="13">
      <x:c r="A13" s="28" t="str">
        <x:v>Versement libératoire IR</x:v>
      </x:c>
      <x:c r="B13" s="36" t="n">
        <x:v>0.022</x:v>
      </x:c>
      <x:c r="C13" s="28" t="str">
        <x:v>% du CA encaissé</x:v>
      </x:c>
      <x:c r="D13" s="28" t="str">
        <x:v>Mettre 0 si non applicable</x:v>
      </x:c>
      <x:c r="E13" s="40" t="n">
        <x:v>0.022</x:v>
      </x:c>
      <x:c r="F13" s="40" t="n">
        <x:v>0.022</x:v>
      </x:c>
      <x:c r="G13" s="40" t="n">
        <x:v>0</x:v>
      </x:c>
      <x:c r="H13" s="28" t="str">
        <x:v>https://www.impots.gouv.fr/</x:v>
      </x:c>
      <x:c r="I13" s="28"/>
      <x:c r="J13" s="28"/>
      <x:c r="K13" s="28"/>
      <x:c r="L13" s="28"/>
      <x:c r="M13" s="28"/>
      <x:c r="N13" s="28"/>
      <x:c r="O13" s="28"/>
      <x:c r="P13" s="28"/>
      <x:c r="Q13" s="28"/>
      <x:c r="R13" s="28"/>
      <x:c r="S13" s="28"/>
      <x:c r="T13" s="28"/>
      <x:c r="U13" s="28"/>
      <x:c r="V13" s="28"/>
      <x:c r="W13" s="28"/>
      <x:c r="X13" s="28"/>
      <x:c r="Y13" s="28"/>
      <x:c r="Z13" s="28"/>
    </x:row>
    <x:row r="14">
      <x:c r="A14" s="28" t="str">
        <x:v>Taux de CFE estimé</x:v>
      </x:c>
      <x:c r="B14" s="36" t="n">
        <x:v>0.01</x:v>
      </x:c>
      <x:c r="C14" s="28" t="str">
        <x:v>% du CA annuel</x:v>
      </x:c>
      <x:c r="D14" s="28" t="str">
        <x:v>Estimation à ajuster</x:v>
      </x:c>
      <x:c r="E14" s="40" t="n">
        <x:v>0.015</x:v>
      </x:c>
      <x:c r="F14" s="40" t="n">
        <x:v>0.01</x:v>
      </x:c>
      <x:c r="G14" s="40" t="n">
        <x:v>0.008</x:v>
      </x:c>
      <x:c r="H14" s="28" t="str">
        <x:v>https://www.impots.gouv.fr/</x:v>
      </x:c>
      <x:c r="I14" s="28"/>
      <x:c r="J14" s="28"/>
      <x:c r="K14" s="28"/>
      <x:c r="L14" s="28"/>
      <x:c r="M14" s="28"/>
      <x:c r="N14" s="28"/>
      <x:c r="O14" s="28"/>
      <x:c r="P14" s="28"/>
      <x:c r="Q14" s="28"/>
      <x:c r="R14" s="28"/>
      <x:c r="S14" s="28"/>
      <x:c r="T14" s="28"/>
      <x:c r="U14" s="28"/>
      <x:c r="V14" s="28"/>
      <x:c r="W14" s="28"/>
      <x:c r="X14" s="28"/>
      <x:c r="Y14" s="28"/>
      <x:c r="Z14" s="28"/>
    </x:row>
    <x:row r="15">
      <x:c r="A15" s="28" t="str">
        <x:v>TVA applicable ?</x:v>
      </x:c>
      <x:c r="B15" s="36" t="str">
        <x:v>Non</x:v>
      </x:c>
      <x:c r="C15" s="28" t="str">
        <x:v>Oui / Non</x:v>
      </x:c>
      <x:c r="D15" s="28" t="str">
        <x:v>Modifier selon votre situation</x:v>
      </x:c>
      <x:c r="E15" s="30" t="str"/>
      <x:c r="F15" s="30" t="str"/>
      <x:c r="G15" s="30" t="str"/>
      <x:c r="H15" s="28" t="str">
        <x:v>https://www.impots.gouv.fr/</x:v>
      </x:c>
      <x:c r="I15" s="28"/>
      <x:c r="J15" s="28"/>
      <x:c r="K15" s="28"/>
      <x:c r="L15" s="28"/>
      <x:c r="M15" s="28"/>
      <x:c r="N15" s="28"/>
      <x:c r="O15" s="28"/>
      <x:c r="P15" s="28"/>
      <x:c r="Q15" s="28"/>
      <x:c r="R15" s="28"/>
      <x:c r="S15" s="28"/>
      <x:c r="T15" s="28"/>
      <x:c r="U15" s="28"/>
      <x:c r="V15" s="28"/>
      <x:c r="W15" s="28"/>
      <x:c r="X15" s="28"/>
      <x:c r="Y15" s="28"/>
      <x:c r="Z15" s="28"/>
    </x:row>
    <x:row r="16">
      <x:c r="A16" s="28" t="str">
        <x:v>Taux de TVA</x:v>
      </x:c>
      <x:c r="B16" s="36" t="n">
        <x:v>0.2</x:v>
      </x:c>
      <x:c r="C16" s="28" t="str">
        <x:v>%</x:v>
      </x:c>
      <x:c r="D16" s="28" t="str">
        <x:v>Utilisé seulement si TVA applicable</x:v>
      </x:c>
      <x:c r="E16" s="30" t="str"/>
      <x:c r="F16" s="30" t="str"/>
      <x:c r="G16" s="30" t="str"/>
      <x:c r="H16" s="28" t="str">
        <x:v>https://www.impots.gouv.fr/</x:v>
      </x:c>
      <x:c r="I16" s="28"/>
      <x:c r="J16" s="28"/>
      <x:c r="K16" s="28"/>
      <x:c r="L16" s="28"/>
      <x:c r="M16" s="28"/>
      <x:c r="N16" s="28"/>
      <x:c r="O16" s="28"/>
      <x:c r="P16" s="28"/>
      <x:c r="Q16" s="28"/>
      <x:c r="R16" s="28"/>
      <x:c r="S16" s="28"/>
      <x:c r="T16" s="28"/>
      <x:c r="U16" s="28"/>
      <x:c r="V16" s="28"/>
      <x:c r="W16" s="28"/>
      <x:c r="X16" s="28"/>
      <x:c r="Y16" s="28"/>
      <x:c r="Z16" s="28"/>
    </x:row>
    <x:row r="17">
      <x:c r="A17" s="28" t="str">
        <x:v>Délai moyen d'encaissement</x:v>
      </x:c>
      <x:c r="B17" s="29" t="n">
        <x:v>0</x:v>
      </x:c>
      <x:c r="C17" s="28" t="str">
        <x:v>jours</x:v>
      </x:c>
      <x:c r="D17" s="28" t="str">
        <x:v>0 pour paiement comptant</x:v>
      </x:c>
      <x:c r="E17" s="30" t="str"/>
      <x:c r="F17" s="30" t="str"/>
      <x:c r="G17" s="30" t="str"/>
      <x:c r="H17" s="28" t="str"/>
      <x:c r="I17" s="28"/>
      <x:c r="J17" s="28"/>
      <x:c r="K17" s="28"/>
      <x:c r="L17" s="28"/>
      <x:c r="M17" s="28"/>
      <x:c r="N17" s="28"/>
      <x:c r="O17" s="28"/>
      <x:c r="P17" s="28"/>
      <x:c r="Q17" s="28"/>
      <x:c r="R17" s="28"/>
      <x:c r="S17" s="28"/>
      <x:c r="T17" s="28"/>
      <x:c r="U17" s="28"/>
      <x:c r="V17" s="28"/>
      <x:c r="W17" s="28"/>
      <x:c r="X17" s="28"/>
      <x:c r="Y17" s="28"/>
      <x:c r="Z17" s="28"/>
    </x:row>
    <x:row r="18">
      <x:c r="A18" s="28" t="str">
        <x:v>Budget communication mensuel</x:v>
      </x:c>
      <x:c r="B18" s="34" t="n">
        <x:v>250</x:v>
      </x:c>
      <x:c r="C18" s="28" t="str">
        <x:v>€</x:v>
      </x:c>
      <x:c r="D18" s="28" t="str">
        <x:v>Publicité, site, réseaux sociaux</x:v>
      </x:c>
      <x:c r="E18" s="30" t="str"/>
      <x:c r="F18" s="30" t="str"/>
      <x:c r="G18" s="30" t="str"/>
      <x:c r="H18" s="28" t="str"/>
      <x:c r="I18" s="28"/>
      <x:c r="J18" s="28"/>
      <x:c r="K18" s="28"/>
      <x:c r="L18" s="28"/>
      <x:c r="M18" s="28"/>
      <x:c r="N18" s="28"/>
      <x:c r="O18" s="28"/>
      <x:c r="P18" s="28"/>
      <x:c r="Q18" s="28"/>
      <x:c r="R18" s="28"/>
      <x:c r="S18" s="28"/>
      <x:c r="T18" s="28"/>
      <x:c r="U18" s="28"/>
      <x:c r="V18" s="28"/>
      <x:c r="W18" s="28"/>
      <x:c r="X18" s="28"/>
      <x:c r="Y18" s="28"/>
      <x:c r="Z18" s="28"/>
    </x:row>
    <x:row r="19">
      <x:c r="A19" s="28" t="str">
        <x:v>Abonnements &amp; logiciels</x:v>
      </x:c>
      <x:c r="B19" s="34" t="n">
        <x:v>80</x:v>
      </x:c>
      <x:c r="C19" s="28" t="str">
        <x:v>€ / mois</x:v>
      </x:c>
      <x:c r="D19" s="28" t="str">
        <x:v>Outils numériques récurrents</x:v>
      </x:c>
      <x:c r="E19" s="30" t="str"/>
      <x:c r="F19" s="30" t="str"/>
      <x:c r="G19" s="30" t="str"/>
      <x:c r="H19" s="28" t="str"/>
      <x:c r="I19" s="28"/>
      <x:c r="J19" s="28"/>
      <x:c r="K19" s="28"/>
      <x:c r="L19" s="28"/>
      <x:c r="M19" s="28"/>
      <x:c r="N19" s="28"/>
      <x:c r="O19" s="28"/>
      <x:c r="P19" s="28"/>
      <x:c r="Q19" s="28"/>
      <x:c r="R19" s="28"/>
      <x:c r="S19" s="28"/>
      <x:c r="T19" s="28"/>
      <x:c r="U19" s="28"/>
      <x:c r="V19" s="28"/>
      <x:c r="W19" s="28"/>
      <x:c r="X19" s="28"/>
      <x:c r="Y19" s="28"/>
      <x:c r="Z19" s="28"/>
    </x:row>
    <x:row r="20">
      <x:c r="A20" s="28" t="str">
        <x:v>Assurance professionnelle</x:v>
      </x:c>
      <x:c r="B20" s="34" t="n">
        <x:v>45</x:v>
      </x:c>
      <x:c r="C20" s="28" t="str">
        <x:v>€ / mois</x:v>
      </x:c>
      <x:c r="D20" s="28" t="str">
        <x:v>RC Pro ou assurance métier</x:v>
      </x:c>
      <x:c r="E20" s="30" t="str"/>
      <x:c r="F20" s="30" t="str"/>
      <x:c r="G20" s="30" t="str"/>
      <x:c r="H20" s="28" t="str"/>
      <x:c r="I20" s="28"/>
      <x:c r="J20" s="28"/>
      <x:c r="K20" s="28"/>
      <x:c r="L20" s="28"/>
      <x:c r="M20" s="28"/>
      <x:c r="N20" s="28"/>
      <x:c r="O20" s="28"/>
      <x:c r="P20" s="28"/>
      <x:c r="Q20" s="28"/>
      <x:c r="R20" s="28"/>
      <x:c r="S20" s="28"/>
      <x:c r="T20" s="28"/>
      <x:c r="U20" s="28"/>
      <x:c r="V20" s="28"/>
      <x:c r="W20" s="28"/>
      <x:c r="X20" s="28"/>
      <x:c r="Y20" s="28"/>
      <x:c r="Z20" s="28"/>
    </x:row>
    <x:row r="21">
      <x:c r="A21" s="28" t="str">
        <x:v>Téléphone &amp; internet</x:v>
      </x:c>
      <x:c r="B21" s="34" t="n">
        <x:v>50</x:v>
      </x:c>
      <x:c r="C21" s="28" t="str">
        <x:v>€ / mois</x:v>
      </x:c>
      <x:c r="D21" s="28" t="str">
        <x:v>Part professionnelle</x:v>
      </x:c>
      <x:c r="E21" s="30" t="str"/>
      <x:c r="F21" s="30" t="str"/>
      <x:c r="G21" s="30" t="str"/>
      <x:c r="H21" s="28" t="str"/>
      <x:c r="I21" s="28"/>
      <x:c r="J21" s="28"/>
      <x:c r="K21" s="28"/>
      <x:c r="L21" s="28"/>
      <x:c r="M21" s="28"/>
      <x:c r="N21" s="28"/>
      <x:c r="O21" s="28"/>
      <x:c r="P21" s="28"/>
      <x:c r="Q21" s="28"/>
      <x:c r="R21" s="28"/>
      <x:c r="S21" s="28"/>
      <x:c r="T21" s="28"/>
      <x:c r="U21" s="28"/>
      <x:c r="V21" s="28"/>
      <x:c r="W21" s="28"/>
      <x:c r="X21" s="28"/>
      <x:c r="Y21" s="28"/>
      <x:c r="Z21" s="28"/>
    </x:row>
    <x:row r="22">
      <x:c r="A22" s="28" t="str">
        <x:v>Transport &amp; déplacements</x:v>
      </x:c>
      <x:c r="B22" s="34" t="n">
        <x:v>150</x:v>
      </x:c>
      <x:c r="C22" s="28" t="str">
        <x:v>€ / mois</x:v>
      </x:c>
      <x:c r="D22" s="28" t="str">
        <x:v>Carburant, transport, parking</x:v>
      </x:c>
      <x:c r="E22" s="30" t="str"/>
      <x:c r="F22" s="30" t="str"/>
      <x:c r="G22" s="30" t="str"/>
      <x:c r="H22" s="28" t="str"/>
      <x:c r="I22" s="28"/>
      <x:c r="J22" s="28"/>
      <x:c r="K22" s="28"/>
      <x:c r="L22" s="28"/>
      <x:c r="M22" s="28"/>
      <x:c r="N22" s="28"/>
      <x:c r="O22" s="28"/>
      <x:c r="P22" s="28"/>
      <x:c r="Q22" s="28"/>
      <x:c r="R22" s="28"/>
      <x:c r="S22" s="28"/>
      <x:c r="T22" s="28"/>
      <x:c r="U22" s="28"/>
      <x:c r="V22" s="28"/>
      <x:c r="W22" s="28"/>
      <x:c r="X22" s="28"/>
      <x:c r="Y22" s="28"/>
      <x:c r="Z22" s="28"/>
    </x:row>
    <x:row r="23">
      <x:c r="A23" s="28" t="str">
        <x:v>Honoraires &amp; banque</x:v>
      </x:c>
      <x:c r="B23" s="34" t="n">
        <x:v>60</x:v>
      </x:c>
      <x:c r="C23" s="28" t="str">
        <x:v>€ / mois</x:v>
      </x:c>
      <x:c r="D23" s="28" t="str">
        <x:v>Banque, comptable, juridique</x:v>
      </x:c>
      <x:c r="E23" s="30" t="str"/>
      <x:c r="F23" s="30" t="str"/>
      <x:c r="G23" s="30" t="str"/>
      <x:c r="H23" s="28" t="str"/>
      <x:c r="I23" s="28"/>
      <x:c r="J23" s="28"/>
      <x:c r="K23" s="28"/>
      <x:c r="L23" s="28"/>
      <x:c r="M23" s="28"/>
      <x:c r="N23" s="28"/>
      <x:c r="O23" s="28"/>
      <x:c r="P23" s="28"/>
      <x:c r="Q23" s="28"/>
      <x:c r="R23" s="28"/>
      <x:c r="S23" s="28"/>
      <x:c r="T23" s="28"/>
      <x:c r="U23" s="28"/>
      <x:c r="V23" s="28"/>
      <x:c r="W23" s="28"/>
      <x:c r="X23" s="28"/>
      <x:c r="Y23" s="28"/>
      <x:c r="Z23" s="28"/>
    </x:row>
    <x:row r="24">
      <x:c r="A24" s="28" t="str">
        <x:v>Autres charges fixes</x:v>
      </x:c>
      <x:c r="B24" s="34" t="n">
        <x:v>100</x:v>
      </x:c>
      <x:c r="C24" s="28" t="str">
        <x:v>€ / mois</x:v>
      </x:c>
      <x:c r="D24" s="28" t="str">
        <x:v>Marge de sécurité</x:v>
      </x:c>
      <x:c r="E24" s="30" t="str"/>
      <x:c r="F24" s="30" t="str"/>
      <x:c r="G24" s="30" t="str"/>
      <x:c r="H24" s="28" t="str"/>
      <x:c r="I24" s="28"/>
      <x:c r="J24" s="28"/>
      <x:c r="K24" s="28"/>
      <x:c r="L24" s="28"/>
      <x:c r="M24" s="28"/>
      <x:c r="N24" s="28"/>
      <x:c r="O24" s="28"/>
      <x:c r="P24" s="28"/>
      <x:c r="Q24" s="28"/>
      <x:c r="R24" s="28"/>
      <x:c r="S24" s="28"/>
      <x:c r="T24" s="28"/>
      <x:c r="U24" s="28"/>
      <x:c r="V24" s="28"/>
      <x:c r="W24" s="28"/>
      <x:c r="X24" s="28"/>
      <x:c r="Y24" s="28"/>
      <x:c r="Z24" s="28"/>
    </x:row>
    <x:row r="25">
      <x:c r="A25" s="28" t="str">
        <x:v>Investissement initial</x:v>
      </x:c>
      <x:c r="B25" s="34" t="n">
        <x:v>2500</x:v>
      </x:c>
      <x:c r="C25" s="28" t="str">
        <x:v>€</x:v>
      </x:c>
      <x:c r="D25" s="28" t="str">
        <x:v>Matériel, ordinateur, équipement</x:v>
      </x:c>
      <x:c r="E25" s="30" t="str"/>
      <x:c r="F25" s="30" t="str"/>
      <x:c r="G25" s="30" t="str"/>
      <x:c r="H25" s="28" t="str"/>
      <x:c r="I25" s="28"/>
      <x:c r="J25" s="28"/>
      <x:c r="K25" s="28"/>
      <x:c r="L25" s="28"/>
      <x:c r="M25" s="28"/>
      <x:c r="N25" s="28"/>
      <x:c r="O25" s="28"/>
      <x:c r="P25" s="28"/>
      <x:c r="Q25" s="28"/>
      <x:c r="R25" s="28"/>
      <x:c r="S25" s="28"/>
      <x:c r="T25" s="28"/>
      <x:c r="U25" s="28"/>
      <x:c r="V25" s="28"/>
      <x:c r="W25" s="28"/>
      <x:c r="X25" s="28"/>
      <x:c r="Y25" s="28"/>
      <x:c r="Z25" s="28"/>
    </x:row>
    <x:row r="26">
      <x:c r="A26" s="28" t="str">
        <x:v>Durée d'amortissement indicative</x:v>
      </x:c>
      <x:c r="B26" s="29" t="n">
        <x:v>36</x:v>
      </x:c>
      <x:c r="C26" s="28" t="str">
        <x:v>mois</x:v>
      </x:c>
      <x:c r="D26" s="28" t="str">
        <x:v>Indicateur économique, non fiscal micro</x:v>
      </x:c>
      <x:c r="E26" s="30" t="str"/>
      <x:c r="F26" s="30" t="str"/>
      <x:c r="G26" s="30" t="str"/>
      <x:c r="H26" s="28" t="str"/>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79" t="str">
        <x:v>PARAMÈTRES DE PILOTAGE ET DE SÉCURITÉ</x:v>
      </x:c>
      <x:c r="B28" s="279"/>
      <x:c r="C28" s="279"/>
      <x:c r="D28" s="279"/>
      <x:c r="E28" s="279"/>
      <x:c r="F28" s="279"/>
      <x:c r="G28" s="279"/>
      <x:c r="H28" s="279"/>
      <x:c r="I28" s="28"/>
      <x:c r="J28" s="28"/>
      <x:c r="K28" s="28"/>
      <x:c r="L28" s="28"/>
      <x:c r="M28" s="28"/>
      <x:c r="N28" s="28"/>
      <x:c r="O28" s="28"/>
      <x:c r="P28" s="28"/>
      <x:c r="Q28" s="28"/>
      <x:c r="R28" s="28"/>
      <x:c r="S28" s="28"/>
      <x:c r="T28" s="28"/>
      <x:c r="U28" s="28"/>
      <x:c r="V28" s="28"/>
      <x:c r="W28" s="28"/>
      <x:c r="X28" s="28"/>
      <x:c r="Y28" s="28"/>
      <x:c r="Z28" s="28"/>
    </x:row>
    <x:row r="29">
      <x:c r="A29" s="28" t="str">
        <x:v>Objectif de rémunération mensuelle</x:v>
      </x:c>
      <x:c r="B29" s="282" t="n">
        <x:v>1800</x:v>
      </x:c>
      <x:c r="C29" s="28" t="str">
        <x:v>€ / mois</x:v>
      </x:c>
      <x:c r="D29" s="28" t="str">
        <x:v>Montant personnel visé après charges</x:v>
      </x:c>
      <x:c r="E29" s="28" t="str"/>
      <x:c r="F29" s="28" t="str"/>
      <x:c r="G29" s="28" t="str"/>
      <x:c r="H29" s="28" t="str"/>
      <x:c r="I29" s="28"/>
      <x:c r="J29" s="28"/>
      <x:c r="K29" s="28"/>
      <x:c r="L29" s="28"/>
      <x:c r="M29" s="28"/>
      <x:c r="N29" s="28"/>
      <x:c r="O29" s="28"/>
      <x:c r="P29" s="28"/>
      <x:c r="Q29" s="28"/>
      <x:c r="R29" s="28"/>
      <x:c r="S29" s="28"/>
      <x:c r="T29" s="28"/>
      <x:c r="U29" s="28"/>
      <x:c r="V29" s="28"/>
      <x:c r="W29" s="28"/>
      <x:c r="X29" s="28"/>
      <x:c r="Y29" s="28"/>
      <x:c r="Z29" s="28"/>
    </x:row>
    <x:row r="30">
      <x:c r="A30" s="28" t="str">
        <x:v>Réserve de sécurité cible</x:v>
      </x:c>
      <x:c r="B30" s="282" t="n">
        <x:v>3</x:v>
      </x:c>
      <x:c r="C30" s="28" t="str">
        <x:v>mois de charges</x:v>
      </x:c>
      <x:c r="D30" s="28" t="str">
        <x:v>Nombre de mois de charges fixes à conserver</x:v>
      </x:c>
      <x:c r="E30" s="28" t="str"/>
      <x:c r="F30" s="28" t="str"/>
      <x:c r="G30" s="28" t="str"/>
      <x:c r="H30" s="28" t="str"/>
      <x:c r="I30" s="28"/>
      <x:c r="J30" s="28"/>
      <x:c r="K30" s="28"/>
      <x:c r="L30" s="28"/>
      <x:c r="M30" s="28"/>
      <x:c r="N30" s="28"/>
      <x:c r="O30" s="28"/>
      <x:c r="P30" s="28"/>
      <x:c r="Q30" s="28"/>
      <x:c r="R30" s="28"/>
      <x:c r="S30" s="28"/>
      <x:c r="T30" s="28"/>
      <x:c r="U30" s="28"/>
      <x:c r="V30" s="28"/>
      <x:c r="W30" s="28"/>
      <x:c r="X30" s="28"/>
      <x:c r="Y30" s="28"/>
      <x:c r="Z30" s="28"/>
    </x:row>
    <x:row r="31">
      <x:c r="A31" s="28" t="str">
        <x:v>Taux d'impayés estimé</x:v>
      </x:c>
      <x:c r="B31" s="283" t="n">
        <x:v>0.01</x:v>
      </x:c>
      <x:c r="C31" s="28" t="str">
        <x:v>% du CA</x:v>
      </x:c>
      <x:c r="D31" s="28" t="str">
        <x:v>À adapter selon le profil de clientèle</x:v>
      </x:c>
      <x:c r="E31" s="28" t="str"/>
      <x:c r="F31" s="28" t="str"/>
      <x:c r="G31" s="28" t="str"/>
      <x:c r="H31" s="28" t="str"/>
      <x:c r="I31" s="28"/>
      <x:c r="J31" s="28"/>
      <x:c r="K31" s="28"/>
      <x:c r="L31" s="28"/>
      <x:c r="M31" s="28"/>
      <x:c r="N31" s="28"/>
      <x:c r="O31" s="28"/>
      <x:c r="P31" s="28"/>
      <x:c r="Q31" s="28"/>
      <x:c r="R31" s="28"/>
      <x:c r="S31" s="28"/>
      <x:c r="T31" s="28"/>
      <x:c r="U31" s="28"/>
      <x:c r="V31" s="28"/>
      <x:c r="W31" s="28"/>
      <x:c r="X31" s="28"/>
      <x:c r="Y31" s="28"/>
      <x:c r="Z31" s="28"/>
    </x:row>
    <x:row r="32">
      <x:c r="A32" s="28" t="str">
        <x:v>Taux de remboursement / annulation</x:v>
      </x:c>
      <x:c r="B32" s="283" t="n">
        <x:v>0.01</x:v>
      </x:c>
      <x:c r="C32" s="28" t="str">
        <x:v>% du CA</x:v>
      </x:c>
      <x:c r="D32" s="28" t="str">
        <x:v>Retours, litiges, annulations</x:v>
      </x:c>
      <x:c r="E32" s="28" t="str"/>
      <x:c r="F32" s="28" t="str"/>
      <x:c r="G32" s="28" t="str"/>
      <x:c r="H32" s="28" t="str"/>
      <x:c r="I32" s="28"/>
      <x:c r="J32" s="28"/>
      <x:c r="K32" s="28"/>
      <x:c r="L32" s="28"/>
      <x:c r="M32" s="28"/>
      <x:c r="N32" s="28"/>
      <x:c r="O32" s="28"/>
      <x:c r="P32" s="28"/>
      <x:c r="Q32" s="28"/>
      <x:c r="R32" s="28"/>
      <x:c r="S32" s="28"/>
      <x:c r="T32" s="28"/>
      <x:c r="U32" s="28"/>
      <x:c r="V32" s="28"/>
      <x:c r="W32" s="28"/>
      <x:c r="X32" s="28"/>
      <x:c r="Y32" s="28"/>
      <x:c r="Z32" s="28"/>
    </x:row>
    <x:row r="33">
      <x:c r="A33" s="28" t="str">
        <x:v>Hausse annuelle des prix</x:v>
      </x:c>
      <x:c r="B33" s="283" t="n">
        <x:v>0.03</x:v>
      </x:c>
      <x:c r="C33" s="28" t="str">
        <x:v>%</x:v>
      </x:c>
      <x:c r="D33" s="28" t="str">
        <x:v>Utilisée dans la projection sur 3 ans</x:v>
      </x:c>
      <x:c r="E33" s="28" t="str"/>
      <x:c r="F33" s="28" t="str"/>
      <x:c r="G33" s="28" t="str"/>
      <x:c r="H33" s="28" t="str"/>
      <x:c r="I33" s="28"/>
      <x:c r="J33" s="28"/>
      <x:c r="K33" s="28"/>
      <x:c r="L33" s="28"/>
      <x:c r="M33" s="28"/>
      <x:c r="N33" s="28"/>
      <x:c r="O33" s="28"/>
      <x:c r="P33" s="28"/>
      <x:c r="Q33" s="28"/>
      <x:c r="R33" s="28"/>
      <x:c r="S33" s="28"/>
      <x:c r="T33" s="28"/>
      <x:c r="U33" s="28"/>
      <x:c r="V33" s="28"/>
      <x:c r="W33" s="28"/>
      <x:c r="X33" s="28"/>
      <x:c r="Y33" s="28"/>
      <x:c r="Z33" s="28"/>
    </x:row>
    <x:row r="34">
      <x:c r="A34" s="28" t="str">
        <x:v>Hausse annuelle des charges</x:v>
      </x:c>
      <x:c r="B34" s="283" t="n">
        <x:v>0.04</x:v>
      </x:c>
      <x:c r="C34" s="28" t="str">
        <x:v>%</x:v>
      </x:c>
      <x:c r="D34" s="28" t="str">
        <x:v>Inflation et évolution des coûts</x:v>
      </x:c>
      <x:c r="E34" s="28" t="str"/>
      <x:c r="F34" s="28" t="str"/>
      <x:c r="G34" s="28" t="str"/>
      <x:c r="H34" s="28" t="str"/>
      <x:c r="I34" s="28"/>
      <x:c r="J34" s="28"/>
      <x:c r="K34" s="28"/>
      <x:c r="L34" s="28"/>
      <x:c r="M34" s="28"/>
      <x:c r="N34" s="28"/>
      <x:c r="O34" s="28"/>
      <x:c r="P34" s="28"/>
      <x:c r="Q34" s="28"/>
      <x:c r="R34" s="28"/>
      <x:c r="S34" s="28"/>
      <x:c r="T34" s="28"/>
      <x:c r="U34" s="28"/>
      <x:c r="V34" s="28"/>
      <x:c r="W34" s="28"/>
      <x:c r="X34" s="28"/>
      <x:c r="Y34" s="28"/>
      <x:c r="Z34" s="28"/>
    </x:row>
    <x:row r="35">
      <x:c r="A35" s="28" t="str">
        <x:v>Croissance annuelle du volume</x:v>
      </x:c>
      <x:c r="B35" s="283" t="n">
        <x:v>0.1</x:v>
      </x:c>
      <x:c r="C35" s="28" t="str">
        <x:v>%</x:v>
      </x:c>
      <x:c r="D35" s="28" t="str">
        <x:v>Utilisée dans la projection sur 3 ans</x:v>
      </x:c>
      <x:c r="E35" s="28" t="str"/>
      <x:c r="F35" s="28" t="str"/>
      <x:c r="G35" s="28" t="str"/>
      <x:c r="H35" s="28" t="str"/>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H2"/>
    <x:mergeCell ref="A28:H28"/>
  </x:mergeCells>
  <x:dataValidations count="2">
    <x:dataValidation type="list" sqref="B6">
      <x:formula1>"Prestations de services,Vente de marchandises,Activité mixte"</x:formula1>
    </x:dataValidation>
    <x:dataValidation type="list" sqref="B15">
      <x:formula1>"Oui,Non"</x:formula1>
    </x:dataValidation>
  </x:dataValidations>
  <x:pageMargins left="0.7" right="0.7" top="0.75" bottom="0.75" header="0.3" footer="0.3"/>
</x:worksheet>
</file>

<file path=xl/worksheets/sheet3.xml><?xml version="1.0" encoding="utf-8"?>
<x:worksheet xmlns:x="http://schemas.openxmlformats.org/spreadsheetml/2006/main">
  <x:sheetFormatPr defaultRowHeight="15"/>
  <x:cols>
    <x:col min="1" max="1" width="26"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41" t="str">
        <x:v>PRÉVISIONNEL DU CHIFFRE D'AFFAIRES — 12 MOIS</x:v>
      </x:c>
      <x:c r="B1" s="241"/>
      <x:c r="C1" s="241"/>
      <x:c r="D1" s="241"/>
      <x:c r="E1" s="241"/>
      <x:c r="F1" s="241"/>
      <x:c r="G1" s="241"/>
      <x:c r="H1" s="241"/>
      <x:c r="I1" s="241"/>
      <x:c r="J1" s="241"/>
      <x:c r="K1" s="241"/>
      <x:c r="L1" s="241"/>
      <x:c r="M1" s="241"/>
      <x:c r="N1" s="241"/>
      <x:c r="O1" s="28"/>
      <x:c r="P1" s="28"/>
      <x:c r="Q1" s="28"/>
      <x:c r="R1" s="28"/>
      <x:c r="S1" s="28"/>
      <x:c r="T1" s="28"/>
      <x:c r="U1" s="28"/>
      <x:c r="V1" s="28"/>
      <x:c r="W1" s="28"/>
      <x:c r="X1" s="28"/>
      <x:c r="Y1" s="28"/>
      <x:c r="Z1" s="28"/>
    </x:row>
    <x:row r="2">
      <x:c r="A2" s="241"/>
      <x:c r="B2" s="241"/>
      <x:c r="C2" s="241"/>
      <x:c r="D2" s="241"/>
      <x:c r="E2" s="241"/>
      <x:c r="F2" s="241"/>
      <x:c r="G2" s="241"/>
      <x:c r="H2" s="241"/>
      <x:c r="I2" s="241"/>
      <x:c r="J2" s="241"/>
      <x:c r="K2" s="241"/>
      <x:c r="L2" s="241"/>
      <x:c r="M2" s="241"/>
      <x:c r="N2" s="241"/>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Volume prévu</x:v>
      </x:c>
      <x:c r="B5" s="242" t="n">
        <x:f>'Hypothèses'!$B$9</x:f>
        <x:v>35</x:v>
      </x:c>
      <x:c r="C5" s="242" t="n">
        <x:f>B5*(1+'Hypothèses'!$B$10)</x:f>
        <x:v>36.050000000000004</x:v>
      </x:c>
      <x:c r="D5" s="242" t="n">
        <x:f>C5*(1+'Hypothèses'!$B$10)</x:f>
        <x:v>37.1315</x:v>
      </x:c>
      <x:c r="E5" s="242" t="n">
        <x:f>D5*(1+'Hypothèses'!$B$10)</x:f>
        <x:v>38.245445000000004</x:v>
      </x:c>
      <x:c r="F5" s="242" t="n">
        <x:f>E5*(1+'Hypothèses'!$B$10)</x:f>
        <x:v>39.39280835</x:v>
      </x:c>
      <x:c r="G5" s="242" t="n">
        <x:f>F5*(1+'Hypothèses'!$B$10)</x:f>
        <x:v>40.574592600500004</x:v>
      </x:c>
      <x:c r="H5" s="242" t="n">
        <x:f>G5*(1+'Hypothèses'!$B$10)</x:f>
        <x:v>41.79183037851501</x:v>
      </x:c>
      <x:c r="I5" s="242" t="n">
        <x:f>H5*(1+'Hypothèses'!$B$10)</x:f>
        <x:v>43.04558528987046</x:v>
      </x:c>
      <x:c r="J5" s="242" t="n">
        <x:f>I5*(1+'Hypothèses'!$B$10)</x:f>
        <x:v>44.336952848566575</x:v>
      </x:c>
      <x:c r="K5" s="242" t="n">
        <x:f>J5*(1+'Hypothèses'!$B$10)</x:f>
        <x:v>45.66706143402357</x:v>
      </x:c>
      <x:c r="L5" s="242" t="n">
        <x:f>K5*(1+'Hypothèses'!$B$10)</x:f>
        <x:v>47.03707327704428</x:v>
      </x:c>
      <x:c r="M5" s="242" t="n">
        <x:f>L5*(1+'Hypothèses'!$B$10)</x:f>
        <x:v>48.44818547535561</x:v>
      </x:c>
      <x:c r="N5" s="242" t="n">
        <x:f>SUM(B5:M5)</x:f>
        <x:v>496.72103465387556</x:v>
      </x:c>
      <x:c r="O5" s="28"/>
      <x:c r="P5" s="28"/>
      <x:c r="Q5" s="28"/>
      <x:c r="R5" s="28"/>
      <x:c r="S5" s="28"/>
      <x:c r="T5" s="28"/>
      <x:c r="U5" s="28"/>
      <x:c r="V5" s="28"/>
      <x:c r="W5" s="28"/>
      <x:c r="X5" s="28"/>
      <x:c r="Y5" s="28"/>
      <x:c r="Z5" s="28"/>
    </x:row>
    <x:row r="6">
      <x:c r="A6" s="28" t="str">
        <x:v>Prix moyen HT</x:v>
      </x:c>
      <x:c r="B6" s="243" t="n">
        <x:f>'Hypothèses'!$B$8</x:f>
        <x:v>120</x:v>
      </x:c>
      <x:c r="C6" s="243" t="n">
        <x:f>'Hypothèses'!$B$8</x:f>
        <x:v>120</x:v>
      </x:c>
      <x:c r="D6" s="243" t="n">
        <x:f>'Hypothèses'!$B$8</x:f>
        <x:v>120</x:v>
      </x:c>
      <x:c r="E6" s="243" t="n">
        <x:f>'Hypothèses'!$B$8</x:f>
        <x:v>120</x:v>
      </x:c>
      <x:c r="F6" s="243" t="n">
        <x:f>'Hypothèses'!$B$8</x:f>
        <x:v>120</x:v>
      </x:c>
      <x:c r="G6" s="243" t="n">
        <x:f>'Hypothèses'!$B$8</x:f>
        <x:v>120</x:v>
      </x:c>
      <x:c r="H6" s="243" t="n">
        <x:f>'Hypothèses'!$B$8</x:f>
        <x:v>120</x:v>
      </x:c>
      <x:c r="I6" s="243" t="n">
        <x:f>'Hypothèses'!$B$8</x:f>
        <x:v>120</x:v>
      </x:c>
      <x:c r="J6" s="243" t="n">
        <x:f>'Hypothèses'!$B$8</x:f>
        <x:v>120</x:v>
      </x:c>
      <x:c r="K6" s="243" t="n">
        <x:f>'Hypothèses'!$B$8</x:f>
        <x:v>120</x:v>
      </x:c>
      <x:c r="L6" s="243" t="n">
        <x:f>'Hypothèses'!$B$8</x:f>
        <x:v>120</x:v>
      </x:c>
      <x:c r="M6" s="243" t="n">
        <x:f>'Hypothèses'!$B$8</x:f>
        <x:v>120</x:v>
      </x:c>
      <x:c r="N6" s="243" t="n">
        <x:f>AVERAGE(B6:M6)</x:f>
        <x:v>120</x:v>
      </x:c>
      <x:c r="O6" s="28"/>
      <x:c r="P6" s="28"/>
      <x:c r="Q6" s="28"/>
      <x:c r="R6" s="28"/>
      <x:c r="S6" s="28"/>
      <x:c r="T6" s="28"/>
      <x:c r="U6" s="28"/>
      <x:c r="V6" s="28"/>
      <x:c r="W6" s="28"/>
      <x:c r="X6" s="28"/>
      <x:c r="Y6" s="28"/>
      <x:c r="Z6" s="28"/>
    </x:row>
    <x:row r="7">
      <x:c r="A7" s="244" t="str">
        <x:v>Chiffre d'affaires HT</x:v>
      </x:c>
      <x:c r="B7" s="245" t="n">
        <x:f>B5*B6</x:f>
        <x:v>4200</x:v>
      </x:c>
      <x:c r="C7" s="245" t="n">
        <x:f>C5*C6</x:f>
        <x:v>4326.000000000001</x:v>
      </x:c>
      <x:c r="D7" s="245" t="n">
        <x:f>D5*D6</x:f>
        <x:v>4455.780000000001</x:v>
      </x:c>
      <x:c r="E7" s="245" t="n">
        <x:f>E5*E6</x:f>
        <x:v>4589.4534</x:v>
      </x:c>
      <x:c r="F7" s="245" t="n">
        <x:f>F5*F6</x:f>
        <x:v>4727.137002</x:v>
      </x:c>
      <x:c r="G7" s="245" t="n">
        <x:f>G5*G6</x:f>
        <x:v>4868.951112060001</x:v>
      </x:c>
      <x:c r="H7" s="245" t="n">
        <x:f>H5*H6</x:f>
        <x:v>5015.019645421801</x:v>
      </x:c>
      <x:c r="I7" s="245" t="n">
        <x:f>I5*I6</x:f>
        <x:v>5165.470234784455</x:v>
      </x:c>
      <x:c r="J7" s="245" t="n">
        <x:f>J5*J6</x:f>
        <x:v>5320.434341827989</x:v>
      </x:c>
      <x:c r="K7" s="245" t="n">
        <x:f>K5*K6</x:f>
        <x:v>5480.047372082829</x:v>
      </x:c>
      <x:c r="L7" s="245" t="n">
        <x:f>L5*L6</x:f>
        <x:v>5644.448793245313</x:v>
      </x:c>
      <x:c r="M7" s="245" t="n">
        <x:f>M5*M6</x:f>
        <x:v>5813.782257042673</x:v>
      </x:c>
      <x:c r="N7" s="245" t="n">
        <x:f>SUM(B7:M7)</x:f>
        <x:v>59606.524158465065</x:v>
      </x:c>
      <x:c r="O7" s="28"/>
      <x:c r="P7" s="28"/>
      <x:c r="Q7" s="28"/>
      <x:c r="R7" s="28"/>
      <x:c r="S7" s="28"/>
      <x:c r="T7" s="28"/>
      <x:c r="U7" s="28"/>
      <x:c r="V7" s="28"/>
      <x:c r="W7" s="28"/>
      <x:c r="X7" s="28"/>
      <x:c r="Y7" s="28"/>
      <x:c r="Z7" s="28"/>
    </x:row>
    <x:row r="8">
      <x:c r="A8" s="28" t="str">
        <x:v>TVA collectée</x:v>
      </x:c>
      <x:c r="B8" s="243" t="n">
        <x:f>IF('Hypothèses'!$B$15="Oui",B7*'Hypothèses'!$B$16,0)</x:f>
        <x:v>0</x:v>
      </x:c>
      <x:c r="C8" s="243" t="n">
        <x:f>IF('Hypothèses'!$B$15="Oui",C7*'Hypothèses'!$B$16,0)</x:f>
        <x:v>0</x:v>
      </x:c>
      <x:c r="D8" s="243" t="n">
        <x:f>IF('Hypothèses'!$B$15="Oui",D7*'Hypothèses'!$B$16,0)</x:f>
        <x:v>0</x:v>
      </x:c>
      <x:c r="E8" s="243" t="n">
        <x:f>IF('Hypothèses'!$B$15="Oui",E7*'Hypothèses'!$B$16,0)</x:f>
        <x:v>0</x:v>
      </x:c>
      <x:c r="F8" s="243" t="n">
        <x:f>IF('Hypothèses'!$B$15="Oui",F7*'Hypothèses'!$B$16,0)</x:f>
        <x:v>0</x:v>
      </x:c>
      <x:c r="G8" s="243" t="n">
        <x:f>IF('Hypothèses'!$B$15="Oui",G7*'Hypothèses'!$B$16,0)</x:f>
        <x:v>0</x:v>
      </x:c>
      <x:c r="H8" s="243" t="n">
        <x:f>IF('Hypothèses'!$B$15="Oui",H7*'Hypothèses'!$B$16,0)</x:f>
        <x:v>0</x:v>
      </x:c>
      <x:c r="I8" s="243" t="n">
        <x:f>IF('Hypothèses'!$B$15="Oui",I7*'Hypothèses'!$B$16,0)</x:f>
        <x:v>0</x:v>
      </x:c>
      <x:c r="J8" s="243" t="n">
        <x:f>IF('Hypothèses'!$B$15="Oui",J7*'Hypothèses'!$B$16,0)</x:f>
        <x:v>0</x:v>
      </x:c>
      <x:c r="K8" s="243" t="n">
        <x:f>IF('Hypothèses'!$B$15="Oui",K7*'Hypothèses'!$B$16,0)</x:f>
        <x:v>0</x:v>
      </x:c>
      <x:c r="L8" s="243" t="n">
        <x:f>IF('Hypothèses'!$B$15="Oui",L7*'Hypothèses'!$B$16,0)</x:f>
        <x:v>0</x:v>
      </x:c>
      <x:c r="M8" s="243" t="n">
        <x:f>IF('Hypothèses'!$B$15="Oui",M7*'Hypothèses'!$B$16,0)</x:f>
        <x:v>0</x:v>
      </x:c>
      <x:c r="N8" s="243" t="n">
        <x:f>SUM(B8:M8)</x:f>
        <x:v>0</x:v>
      </x:c>
      <x:c r="O8" s="28"/>
      <x:c r="P8" s="28"/>
      <x:c r="Q8" s="28"/>
      <x:c r="R8" s="28"/>
      <x:c r="S8" s="28"/>
      <x:c r="T8" s="28"/>
      <x:c r="U8" s="28"/>
      <x:c r="V8" s="28"/>
      <x:c r="W8" s="28"/>
      <x:c r="X8" s="28"/>
      <x:c r="Y8" s="28"/>
      <x:c r="Z8" s="28"/>
    </x:row>
    <x:row r="9">
      <x:c r="A9" s="246" t="str">
        <x:v>Chiffre d'affaires TTC</x:v>
      </x:c>
      <x:c r="B9" s="247" t="n">
        <x:f>B7+B8</x:f>
        <x:v>4200</x:v>
      </x:c>
      <x:c r="C9" s="247" t="n">
        <x:f>C7+C8</x:f>
        <x:v>4326.000000000001</x:v>
      </x:c>
      <x:c r="D9" s="247" t="n">
        <x:f>D7+D8</x:f>
        <x:v>4455.780000000001</x:v>
      </x:c>
      <x:c r="E9" s="247" t="n">
        <x:f>E7+E8</x:f>
        <x:v>4589.4534</x:v>
      </x:c>
      <x:c r="F9" s="247" t="n">
        <x:f>F7+F8</x:f>
        <x:v>4727.137002</x:v>
      </x:c>
      <x:c r="G9" s="247" t="n">
        <x:f>G7+G8</x:f>
        <x:v>4868.951112060001</x:v>
      </x:c>
      <x:c r="H9" s="247" t="n">
        <x:f>H7+H8</x:f>
        <x:v>5015.019645421801</x:v>
      </x:c>
      <x:c r="I9" s="247" t="n">
        <x:f>I7+I8</x:f>
        <x:v>5165.470234784455</x:v>
      </x:c>
      <x:c r="J9" s="247" t="n">
        <x:f>J7+J8</x:f>
        <x:v>5320.434341827989</x:v>
      </x:c>
      <x:c r="K9" s="247" t="n">
        <x:f>K7+K8</x:f>
        <x:v>5480.047372082829</x:v>
      </x:c>
      <x:c r="L9" s="247" t="n">
        <x:f>L7+L8</x:f>
        <x:v>5644.448793245313</x:v>
      </x:c>
      <x:c r="M9" s="247" t="n">
        <x:f>M7+M8</x:f>
        <x:v>5813.782257042673</x:v>
      </x:c>
      <x:c r="N9" s="247" t="n">
        <x:f>SUM(B9:M9)</x:f>
        <x:v>59606.524158465065</x:v>
      </x:c>
      <x:c r="O9" s="28"/>
      <x:c r="P9" s="28"/>
      <x:c r="Q9" s="28"/>
      <x:c r="R9" s="28"/>
      <x:c r="S9" s="28"/>
      <x:c r="T9" s="28"/>
      <x:c r="U9" s="28"/>
      <x:c r="V9" s="28"/>
      <x:c r="W9" s="28"/>
      <x:c r="X9" s="28"/>
      <x:c r="Y9" s="28"/>
      <x:c r="Z9" s="28"/>
    </x:row>
    <x:row r="10">
      <x:c r="A10" s="28"/>
      <x:c r="B10" s="28"/>
      <x:c r="C10" s="28"/>
      <x:c r="D10" s="28"/>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28"/>
      <x:c r="B11" s="28"/>
      <x:c r="C11" s="28"/>
      <x:c r="D11" s="28"/>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x:c r="B12" s="28"/>
      <x:c r="C12" s="28"/>
      <x:c r="D12" s="28"/>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28"/>
      <x:c r="B13" s="28"/>
      <x:c r="C13" s="28"/>
      <x:c r="D13" s="28"/>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N2"/>
  </x:mergeCells>
  <x:pageMargins left="0.7" right="0.7" top="0.75" bottom="0.75" header="0.3" footer="0.3"/>
</x:worksheet>
</file>

<file path=xl/worksheets/sheet4.xml><?xml version="1.0" encoding="utf-8"?>
<x:worksheet xmlns:x="http://schemas.openxmlformats.org/spreadsheetml/2006/main">
  <x:sheetFormatPr defaultRowHeight="15"/>
  <x:cols>
    <x:col min="1" max="1" width="28"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55" t="str">
        <x:v>BUDGET DES CHARGES — MICRO-ENTREPRISE</x:v>
      </x:c>
      <x:c r="B1" s="255"/>
      <x:c r="C1" s="255"/>
      <x:c r="D1" s="255"/>
      <x:c r="E1" s="255"/>
      <x:c r="F1" s="255"/>
      <x:c r="G1" s="255"/>
      <x:c r="H1" s="255"/>
      <x:c r="I1" s="255"/>
      <x:c r="J1" s="255"/>
      <x:c r="K1" s="255"/>
      <x:c r="L1" s="255"/>
      <x:c r="M1" s="255"/>
      <x:c r="N1" s="255"/>
      <x:c r="O1" s="28"/>
      <x:c r="P1" s="28"/>
      <x:c r="Q1" s="28"/>
      <x:c r="R1" s="28"/>
      <x:c r="S1" s="28"/>
      <x:c r="T1" s="28"/>
      <x:c r="U1" s="28"/>
      <x:c r="V1" s="28"/>
      <x:c r="W1" s="28"/>
      <x:c r="X1" s="28"/>
      <x:c r="Y1" s="28"/>
      <x:c r="Z1" s="28"/>
    </x:row>
    <x:row r="2">
      <x:c r="A2" s="255"/>
      <x:c r="B2" s="255"/>
      <x:c r="C2" s="255"/>
      <x:c r="D2" s="255"/>
      <x:c r="E2" s="255"/>
      <x:c r="F2" s="255"/>
      <x:c r="G2" s="255"/>
      <x:c r="H2" s="255"/>
      <x:c r="I2" s="255"/>
      <x:c r="J2" s="255"/>
      <x:c r="K2" s="255"/>
      <x:c r="L2" s="255"/>
      <x:c r="M2" s="255"/>
      <x:c r="N2" s="255"/>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Charge</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Charges variables</x:v>
      </x:c>
      <x:c r="B5" s="243" t="n">
        <x:f>'Chiffre d''affaires'!B7*'Hypothèses'!$B$11</x:f>
        <x:v>420</x:v>
      </x:c>
      <x:c r="C5" s="243" t="n">
        <x:f>'Chiffre d''affaires'!C7*'Hypothèses'!$B$11</x:f>
        <x:v>432.60000000000014</x:v>
      </x:c>
      <x:c r="D5" s="243" t="n">
        <x:f>'Chiffre d''affaires'!D7*'Hypothèses'!$B$11</x:f>
        <x:v>445.5780000000001</x:v>
      </x:c>
      <x:c r="E5" s="243" t="n">
        <x:f>'Chiffre d''affaires'!E7*'Hypothèses'!$B$11</x:f>
        <x:v>458.94534000000004</x:v>
      </x:c>
      <x:c r="F5" s="243" t="n">
        <x:f>'Chiffre d''affaires'!F7*'Hypothèses'!$B$11</x:f>
        <x:v>472.71370020000006</x:v>
      </x:c>
      <x:c r="G5" s="243" t="n">
        <x:f>'Chiffre d''affaires'!G7*'Hypothèses'!$B$11</x:f>
        <x:v>486.89511120600014</x:v>
      </x:c>
      <x:c r="H5" s="243" t="n">
        <x:f>'Chiffre d''affaires'!H7*'Hypothèses'!$B$11</x:f>
        <x:v>501.50196454218013</x:v>
      </x:c>
      <x:c r="I5" s="243" t="n">
        <x:f>'Chiffre d''affaires'!I7*'Hypothèses'!$B$11</x:f>
        <x:v>516.5470234784456</x:v>
      </x:c>
      <x:c r="J5" s="243" t="n">
        <x:f>'Chiffre d''affaires'!J7*'Hypothèses'!$B$11</x:f>
        <x:v>532.0434341827989</x:v>
      </x:c>
      <x:c r="K5" s="243" t="n">
        <x:f>'Chiffre d''affaires'!K7*'Hypothèses'!$B$11</x:f>
        <x:v>548.0047372082829</x:v>
      </x:c>
      <x:c r="L5" s="243" t="n">
        <x:f>'Chiffre d''affaires'!L7*'Hypothèses'!$B$11</x:f>
        <x:v>564.4448793245314</x:v>
      </x:c>
      <x:c r="M5" s="243" t="n">
        <x:f>'Chiffre d''affaires'!M7*'Hypothèses'!$B$11</x:f>
        <x:v>581.3782257042674</x:v>
      </x:c>
      <x:c r="N5" s="243" t="n">
        <x:f>SUM(B5:M5)</x:f>
        <x:v>5960.652415846506</x:v>
      </x:c>
      <x:c r="O5" s="28"/>
      <x:c r="P5" s="28"/>
      <x:c r="Q5" s="28"/>
      <x:c r="R5" s="28"/>
      <x:c r="S5" s="28"/>
      <x:c r="T5" s="28"/>
      <x:c r="U5" s="28"/>
      <x:c r="V5" s="28"/>
      <x:c r="W5" s="28"/>
      <x:c r="X5" s="28"/>
      <x:c r="Y5" s="28"/>
      <x:c r="Z5" s="28"/>
    </x:row>
    <x:row r="6">
      <x:c r="A6" s="28" t="str">
        <x:v>Communication</x:v>
      </x:c>
      <x:c r="B6" s="243" t="n">
        <x:f>'Hypothèses'!$B$18</x:f>
        <x:v>250</x:v>
      </x:c>
      <x:c r="C6" s="243" t="n">
        <x:f>'Hypothèses'!$B$18</x:f>
        <x:v>250</x:v>
      </x:c>
      <x:c r="D6" s="243" t="n">
        <x:f>'Hypothèses'!$B$18</x:f>
        <x:v>250</x:v>
      </x:c>
      <x:c r="E6" s="243" t="n">
        <x:f>'Hypothèses'!$B$18</x:f>
        <x:v>250</x:v>
      </x:c>
      <x:c r="F6" s="243" t="n">
        <x:f>'Hypothèses'!$B$18</x:f>
        <x:v>250</x:v>
      </x:c>
      <x:c r="G6" s="243" t="n">
        <x:f>'Hypothèses'!$B$18</x:f>
        <x:v>250</x:v>
      </x:c>
      <x:c r="H6" s="243" t="n">
        <x:f>'Hypothèses'!$B$18</x:f>
        <x:v>250</x:v>
      </x:c>
      <x:c r="I6" s="243" t="n">
        <x:f>'Hypothèses'!$B$18</x:f>
        <x:v>250</x:v>
      </x:c>
      <x:c r="J6" s="243" t="n">
        <x:f>'Hypothèses'!$B$18</x:f>
        <x:v>250</x:v>
      </x:c>
      <x:c r="K6" s="243" t="n">
        <x:f>'Hypothèses'!$B$18</x:f>
        <x:v>250</x:v>
      </x:c>
      <x:c r="L6" s="243" t="n">
        <x:f>'Hypothèses'!$B$18</x:f>
        <x:v>250</x:v>
      </x:c>
      <x:c r="M6" s="243" t="n">
        <x:f>'Hypothèses'!$B$18</x:f>
        <x:v>250</x:v>
      </x:c>
      <x:c r="N6" s="243" t="n">
        <x:f>SUM(B6:M6)</x:f>
        <x:v>3000</x:v>
      </x:c>
      <x:c r="O6" s="28"/>
      <x:c r="P6" s="28"/>
      <x:c r="Q6" s="28"/>
      <x:c r="R6" s="28"/>
      <x:c r="S6" s="28"/>
      <x:c r="T6" s="28"/>
      <x:c r="U6" s="28"/>
      <x:c r="V6" s="28"/>
      <x:c r="W6" s="28"/>
      <x:c r="X6" s="28"/>
      <x:c r="Y6" s="28"/>
      <x:c r="Z6" s="28"/>
    </x:row>
    <x:row r="7">
      <x:c r="A7" s="28" t="str">
        <x:v>Abonnements &amp; logiciels</x:v>
      </x:c>
      <x:c r="B7" s="243" t="n">
        <x:f>'Hypothèses'!$B$19</x:f>
        <x:v>80</x:v>
      </x:c>
      <x:c r="C7" s="243" t="n">
        <x:f>'Hypothèses'!$B$19</x:f>
        <x:v>80</x:v>
      </x:c>
      <x:c r="D7" s="243" t="n">
        <x:f>'Hypothèses'!$B$19</x:f>
        <x:v>80</x:v>
      </x:c>
      <x:c r="E7" s="243" t="n">
        <x:f>'Hypothèses'!$B$19</x:f>
        <x:v>80</x:v>
      </x:c>
      <x:c r="F7" s="243" t="n">
        <x:f>'Hypothèses'!$B$19</x:f>
        <x:v>80</x:v>
      </x:c>
      <x:c r="G7" s="243" t="n">
        <x:f>'Hypothèses'!$B$19</x:f>
        <x:v>80</x:v>
      </x:c>
      <x:c r="H7" s="243" t="n">
        <x:f>'Hypothèses'!$B$19</x:f>
        <x:v>80</x:v>
      </x:c>
      <x:c r="I7" s="243" t="n">
        <x:f>'Hypothèses'!$B$19</x:f>
        <x:v>80</x:v>
      </x:c>
      <x:c r="J7" s="243" t="n">
        <x:f>'Hypothèses'!$B$19</x:f>
        <x:v>80</x:v>
      </x:c>
      <x:c r="K7" s="243" t="n">
        <x:f>'Hypothèses'!$B$19</x:f>
        <x:v>80</x:v>
      </x:c>
      <x:c r="L7" s="243" t="n">
        <x:f>'Hypothèses'!$B$19</x:f>
        <x:v>80</x:v>
      </x:c>
      <x:c r="M7" s="243" t="n">
        <x:f>'Hypothèses'!$B$19</x:f>
        <x:v>80</x:v>
      </x:c>
      <x:c r="N7" s="243" t="n">
        <x:f>SUM(B7:M7)</x:f>
        <x:v>960</x:v>
      </x:c>
      <x:c r="O7" s="28"/>
      <x:c r="P7" s="28"/>
      <x:c r="Q7" s="28"/>
      <x:c r="R7" s="28"/>
      <x:c r="S7" s="28"/>
      <x:c r="T7" s="28"/>
      <x:c r="U7" s="28"/>
      <x:c r="V7" s="28"/>
      <x:c r="W7" s="28"/>
      <x:c r="X7" s="28"/>
      <x:c r="Y7" s="28"/>
      <x:c r="Z7" s="28"/>
    </x:row>
    <x:row r="8">
      <x:c r="A8" s="28" t="str">
        <x:v>Assurance professionnelle</x:v>
      </x:c>
      <x:c r="B8" s="243" t="n">
        <x:f>'Hypothèses'!$B$20</x:f>
        <x:v>45</x:v>
      </x:c>
      <x:c r="C8" s="243" t="n">
        <x:f>'Hypothèses'!$B$20</x:f>
        <x:v>45</x:v>
      </x:c>
      <x:c r="D8" s="243" t="n">
        <x:f>'Hypothèses'!$B$20</x:f>
        <x:v>45</x:v>
      </x:c>
      <x:c r="E8" s="243" t="n">
        <x:f>'Hypothèses'!$B$20</x:f>
        <x:v>45</x:v>
      </x:c>
      <x:c r="F8" s="243" t="n">
        <x:f>'Hypothèses'!$B$20</x:f>
        <x:v>45</x:v>
      </x:c>
      <x:c r="G8" s="243" t="n">
        <x:f>'Hypothèses'!$B$20</x:f>
        <x:v>45</x:v>
      </x:c>
      <x:c r="H8" s="243" t="n">
        <x:f>'Hypothèses'!$B$20</x:f>
        <x:v>45</x:v>
      </x:c>
      <x:c r="I8" s="243" t="n">
        <x:f>'Hypothèses'!$B$20</x:f>
        <x:v>45</x:v>
      </x:c>
      <x:c r="J8" s="243" t="n">
        <x:f>'Hypothèses'!$B$20</x:f>
        <x:v>45</x:v>
      </x:c>
      <x:c r="K8" s="243" t="n">
        <x:f>'Hypothèses'!$B$20</x:f>
        <x:v>45</x:v>
      </x:c>
      <x:c r="L8" s="243" t="n">
        <x:f>'Hypothèses'!$B$20</x:f>
        <x:v>45</x:v>
      </x:c>
      <x:c r="M8" s="243" t="n">
        <x:f>'Hypothèses'!$B$20</x:f>
        <x:v>45</x:v>
      </x:c>
      <x:c r="N8" s="243" t="n">
        <x:f>SUM(B8:M8)</x:f>
        <x:v>540</x:v>
      </x:c>
      <x:c r="O8" s="28"/>
      <x:c r="P8" s="28"/>
      <x:c r="Q8" s="28"/>
      <x:c r="R8" s="28"/>
      <x:c r="S8" s="28"/>
      <x:c r="T8" s="28"/>
      <x:c r="U8" s="28"/>
      <x:c r="V8" s="28"/>
      <x:c r="W8" s="28"/>
      <x:c r="X8" s="28"/>
      <x:c r="Y8" s="28"/>
      <x:c r="Z8" s="28"/>
    </x:row>
    <x:row r="9">
      <x:c r="A9" s="28" t="str">
        <x:v>Téléphone &amp; internet</x:v>
      </x:c>
      <x:c r="B9" s="243" t="n">
        <x:f>'Hypothèses'!$B$21</x:f>
        <x:v>50</x:v>
      </x:c>
      <x:c r="C9" s="243" t="n">
        <x:f>'Hypothèses'!$B$21</x:f>
        <x:v>50</x:v>
      </x:c>
      <x:c r="D9" s="243" t="n">
        <x:f>'Hypothèses'!$B$21</x:f>
        <x:v>50</x:v>
      </x:c>
      <x:c r="E9" s="243" t="n">
        <x:f>'Hypothèses'!$B$21</x:f>
        <x:v>50</x:v>
      </x:c>
      <x:c r="F9" s="243" t="n">
        <x:f>'Hypothèses'!$B$21</x:f>
        <x:v>50</x:v>
      </x:c>
      <x:c r="G9" s="243" t="n">
        <x:f>'Hypothèses'!$B$21</x:f>
        <x:v>50</x:v>
      </x:c>
      <x:c r="H9" s="243" t="n">
        <x:f>'Hypothèses'!$B$21</x:f>
        <x:v>50</x:v>
      </x:c>
      <x:c r="I9" s="243" t="n">
        <x:f>'Hypothèses'!$B$21</x:f>
        <x:v>50</x:v>
      </x:c>
      <x:c r="J9" s="243" t="n">
        <x:f>'Hypothèses'!$B$21</x:f>
        <x:v>50</x:v>
      </x:c>
      <x:c r="K9" s="243" t="n">
        <x:f>'Hypothèses'!$B$21</x:f>
        <x:v>50</x:v>
      </x:c>
      <x:c r="L9" s="243" t="n">
        <x:f>'Hypothèses'!$B$21</x:f>
        <x:v>50</x:v>
      </x:c>
      <x:c r="M9" s="243" t="n">
        <x:f>'Hypothèses'!$B$21</x:f>
        <x:v>50</x:v>
      </x:c>
      <x:c r="N9" s="243" t="n">
        <x:f>SUM(B9:M9)</x:f>
        <x:v>600</x:v>
      </x:c>
      <x:c r="O9" s="28"/>
      <x:c r="P9" s="28"/>
      <x:c r="Q9" s="28"/>
      <x:c r="R9" s="28"/>
      <x:c r="S9" s="28"/>
      <x:c r="T9" s="28"/>
      <x:c r="U9" s="28"/>
      <x:c r="V9" s="28"/>
      <x:c r="W9" s="28"/>
      <x:c r="X9" s="28"/>
      <x:c r="Y9" s="28"/>
      <x:c r="Z9" s="28"/>
    </x:row>
    <x:row r="10">
      <x:c r="A10" s="28" t="str">
        <x:v>Transport &amp; déplacements</x:v>
      </x:c>
      <x:c r="B10" s="243" t="n">
        <x:f>'Hypothèses'!$B$22</x:f>
        <x:v>150</x:v>
      </x:c>
      <x:c r="C10" s="243" t="n">
        <x:f>'Hypothèses'!$B$22</x:f>
        <x:v>150</x:v>
      </x:c>
      <x:c r="D10" s="243" t="n">
        <x:f>'Hypothèses'!$B$22</x:f>
        <x:v>150</x:v>
      </x:c>
      <x:c r="E10" s="243" t="n">
        <x:f>'Hypothèses'!$B$22</x:f>
        <x:v>150</x:v>
      </x:c>
      <x:c r="F10" s="243" t="n">
        <x:f>'Hypothèses'!$B$22</x:f>
        <x:v>150</x:v>
      </x:c>
      <x:c r="G10" s="243" t="n">
        <x:f>'Hypothèses'!$B$22</x:f>
        <x:v>150</x:v>
      </x:c>
      <x:c r="H10" s="243" t="n">
        <x:f>'Hypothèses'!$B$22</x:f>
        <x:v>150</x:v>
      </x:c>
      <x:c r="I10" s="243" t="n">
        <x:f>'Hypothèses'!$B$22</x:f>
        <x:v>150</x:v>
      </x:c>
      <x:c r="J10" s="243" t="n">
        <x:f>'Hypothèses'!$B$22</x:f>
        <x:v>150</x:v>
      </x:c>
      <x:c r="K10" s="243" t="n">
        <x:f>'Hypothèses'!$B$22</x:f>
        <x:v>150</x:v>
      </x:c>
      <x:c r="L10" s="243" t="n">
        <x:f>'Hypothèses'!$B$22</x:f>
        <x:v>150</x:v>
      </x:c>
      <x:c r="M10" s="243" t="n">
        <x:f>'Hypothèses'!$B$22</x:f>
        <x:v>150</x:v>
      </x:c>
      <x:c r="N10" s="243" t="n">
        <x:f>SUM(B10:M10)</x:f>
        <x:v>1800</x:v>
      </x:c>
      <x:c r="O10" s="28"/>
      <x:c r="P10" s="28"/>
      <x:c r="Q10" s="28"/>
      <x:c r="R10" s="28"/>
      <x:c r="S10" s="28"/>
      <x:c r="T10" s="28"/>
      <x:c r="U10" s="28"/>
      <x:c r="V10" s="28"/>
      <x:c r="W10" s="28"/>
      <x:c r="X10" s="28"/>
      <x:c r="Y10" s="28"/>
      <x:c r="Z10" s="28"/>
    </x:row>
    <x:row r="11">
      <x:c r="A11" s="28" t="str">
        <x:v>Honoraires &amp; banque</x:v>
      </x:c>
      <x:c r="B11" s="243" t="n">
        <x:f>'Hypothèses'!$B$23</x:f>
        <x:v>60</x:v>
      </x:c>
      <x:c r="C11" s="243" t="n">
        <x:f>'Hypothèses'!$B$23</x:f>
        <x:v>60</x:v>
      </x:c>
      <x:c r="D11" s="243" t="n">
        <x:f>'Hypothèses'!$B$23</x:f>
        <x:v>60</x:v>
      </x:c>
      <x:c r="E11" s="243" t="n">
        <x:f>'Hypothèses'!$B$23</x:f>
        <x:v>60</x:v>
      </x:c>
      <x:c r="F11" s="243" t="n">
        <x:f>'Hypothèses'!$B$23</x:f>
        <x:v>60</x:v>
      </x:c>
      <x:c r="G11" s="243" t="n">
        <x:f>'Hypothèses'!$B$23</x:f>
        <x:v>60</x:v>
      </x:c>
      <x:c r="H11" s="243" t="n">
        <x:f>'Hypothèses'!$B$23</x:f>
        <x:v>60</x:v>
      </x:c>
      <x:c r="I11" s="243" t="n">
        <x:f>'Hypothèses'!$B$23</x:f>
        <x:v>60</x:v>
      </x:c>
      <x:c r="J11" s="243" t="n">
        <x:f>'Hypothèses'!$B$23</x:f>
        <x:v>60</x:v>
      </x:c>
      <x:c r="K11" s="243" t="n">
        <x:f>'Hypothèses'!$B$23</x:f>
        <x:v>60</x:v>
      </x:c>
      <x:c r="L11" s="243" t="n">
        <x:f>'Hypothèses'!$B$23</x:f>
        <x:v>60</x:v>
      </x:c>
      <x:c r="M11" s="243" t="n">
        <x:f>'Hypothèses'!$B$23</x:f>
        <x:v>60</x:v>
      </x:c>
      <x:c r="N11" s="243" t="n">
        <x:f>SUM(B11:M11)</x:f>
        <x:v>720</x:v>
      </x:c>
      <x:c r="O11" s="28"/>
      <x:c r="P11" s="28"/>
      <x:c r="Q11" s="28"/>
      <x:c r="R11" s="28"/>
      <x:c r="S11" s="28"/>
      <x:c r="T11" s="28"/>
      <x:c r="U11" s="28"/>
      <x:c r="V11" s="28"/>
      <x:c r="W11" s="28"/>
      <x:c r="X11" s="28"/>
      <x:c r="Y11" s="28"/>
      <x:c r="Z11" s="28"/>
    </x:row>
    <x:row r="12">
      <x:c r="A12" s="28" t="str">
        <x:v>Autres charges fixes</x:v>
      </x:c>
      <x:c r="B12" s="243" t="n">
        <x:f>'Hypothèses'!$B$24</x:f>
        <x:v>100</x:v>
      </x:c>
      <x:c r="C12" s="243" t="n">
        <x:f>'Hypothèses'!$B$24</x:f>
        <x:v>100</x:v>
      </x:c>
      <x:c r="D12" s="243" t="n">
        <x:f>'Hypothèses'!$B$24</x:f>
        <x:v>100</x:v>
      </x:c>
      <x:c r="E12" s="243" t="n">
        <x:f>'Hypothèses'!$B$24</x:f>
        <x:v>100</x:v>
      </x:c>
      <x:c r="F12" s="243" t="n">
        <x:f>'Hypothèses'!$B$24</x:f>
        <x:v>100</x:v>
      </x:c>
      <x:c r="G12" s="243" t="n">
        <x:f>'Hypothèses'!$B$24</x:f>
        <x:v>100</x:v>
      </x:c>
      <x:c r="H12" s="243" t="n">
        <x:f>'Hypothèses'!$B$24</x:f>
        <x:v>100</x:v>
      </x:c>
      <x:c r="I12" s="243" t="n">
        <x:f>'Hypothèses'!$B$24</x:f>
        <x:v>100</x:v>
      </x:c>
      <x:c r="J12" s="243" t="n">
        <x:f>'Hypothèses'!$B$24</x:f>
        <x:v>100</x:v>
      </x:c>
      <x:c r="K12" s="243" t="n">
        <x:f>'Hypothèses'!$B$24</x:f>
        <x:v>100</x:v>
      </x:c>
      <x:c r="L12" s="243" t="n">
        <x:f>'Hypothèses'!$B$24</x:f>
        <x:v>100</x:v>
      </x:c>
      <x:c r="M12" s="243" t="n">
        <x:f>'Hypothèses'!$B$24</x:f>
        <x:v>100</x:v>
      </x:c>
      <x:c r="N12" s="243" t="n">
        <x:f>SUM(B12:M12)</x:f>
        <x:v>1200</x:v>
      </x:c>
      <x:c r="O12" s="28"/>
      <x:c r="P12" s="28"/>
      <x:c r="Q12" s="28"/>
      <x:c r="R12" s="28"/>
      <x:c r="S12" s="28"/>
      <x:c r="T12" s="28"/>
      <x:c r="U12" s="28"/>
      <x:c r="V12" s="28"/>
      <x:c r="W12" s="28"/>
      <x:c r="X12" s="28"/>
      <x:c r="Y12" s="28"/>
      <x:c r="Z12" s="28"/>
    </x:row>
    <x:row r="13">
      <x:c r="A13" s="220" t="str">
        <x:v>Total charges d'exploitation</x:v>
      </x:c>
      <x:c r="B13" s="256" t="n">
        <x:f>SUM(B5:B12)</x:f>
        <x:v>1155</x:v>
      </x:c>
      <x:c r="C13" s="256" t="n">
        <x:f>SUM(C5:C12)</x:f>
        <x:v>1167.6000000000001</x:v>
      </x:c>
      <x:c r="D13" s="256" t="n">
        <x:f>SUM(D5:D12)</x:f>
        <x:v>1180.578</x:v>
      </x:c>
      <x:c r="E13" s="256" t="n">
        <x:f>SUM(E5:E12)</x:f>
        <x:v>1193.94534</x:v>
      </x:c>
      <x:c r="F13" s="256" t="n">
        <x:f>SUM(F5:F12)</x:f>
        <x:v>1207.7137002</x:v>
      </x:c>
      <x:c r="G13" s="256" t="n">
        <x:f>SUM(G5:G12)</x:f>
        <x:v>1221.8951112060001</x:v>
      </x:c>
      <x:c r="H13" s="256" t="n">
        <x:f>SUM(H5:H12)</x:f>
        <x:v>1236.50196454218</x:v>
      </x:c>
      <x:c r="I13" s="256" t="n">
        <x:f>SUM(I5:I12)</x:f>
        <x:v>1251.5470234784457</x:v>
      </x:c>
      <x:c r="J13" s="256" t="n">
        <x:f>SUM(J5:J12)</x:f>
        <x:v>1267.043434182799</x:v>
      </x:c>
      <x:c r="K13" s="256" t="n">
        <x:f>SUM(K5:K12)</x:f>
        <x:v>1283.004737208283</x:v>
      </x:c>
      <x:c r="L13" s="256" t="n">
        <x:f>SUM(L5:L12)</x:f>
        <x:v>1299.4448793245315</x:v>
      </x:c>
      <x:c r="M13" s="256" t="n">
        <x:f>SUM(M5:M12)</x:f>
        <x:v>1316.3782257042674</x:v>
      </x:c>
      <x:c r="N13" s="256" t="n">
        <x:f>SUM(B13:M13)</x:f>
        <x:v>14780.652415846507</x:v>
      </x:c>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N2"/>
  </x:mergeCells>
  <x:pageMargins left="0.7" right="0.7" top="0.75" bottom="0.75" header="0.3" footer="0.3"/>
</x:worksheet>
</file>

<file path=xl/worksheets/sheet5.xml><?xml version="1.0" encoding="utf-8"?>
<x:worksheet xmlns:x="http://schemas.openxmlformats.org/spreadsheetml/2006/main">
  <x:sheetFormatPr defaultRowHeight="15"/>
  <x:cols>
    <x:col min="1" max="1" width="28"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59" t="str">
        <x:v>COTISATIONS SOCIALES, IMPÔT ET CFE — ESTIMATION</x:v>
      </x:c>
      <x:c r="B1" s="259"/>
      <x:c r="C1" s="259"/>
      <x:c r="D1" s="259"/>
      <x:c r="E1" s="259"/>
      <x:c r="F1" s="259"/>
      <x:c r="G1" s="259"/>
      <x:c r="H1" s="259"/>
      <x:c r="I1" s="259"/>
      <x:c r="J1" s="259"/>
      <x:c r="K1" s="259"/>
      <x:c r="L1" s="259"/>
      <x:c r="M1" s="259"/>
      <x:c r="N1" s="259"/>
      <x:c r="O1" s="28"/>
      <x:c r="P1" s="28"/>
      <x:c r="Q1" s="28"/>
      <x:c r="R1" s="28"/>
      <x:c r="S1" s="28"/>
      <x:c r="T1" s="28"/>
      <x:c r="U1" s="28"/>
      <x:c r="V1" s="28"/>
      <x:c r="W1" s="28"/>
      <x:c r="X1" s="28"/>
      <x:c r="Y1" s="28"/>
      <x:c r="Z1" s="28"/>
    </x:row>
    <x:row r="2">
      <x:c r="A2" s="259"/>
      <x:c r="B2" s="259"/>
      <x:c r="C2" s="259"/>
      <x:c r="D2" s="259"/>
      <x:c r="E2" s="259"/>
      <x:c r="F2" s="259"/>
      <x:c r="G2" s="259"/>
      <x:c r="H2" s="259"/>
      <x:c r="I2" s="259"/>
      <x:c r="J2" s="259"/>
      <x:c r="K2" s="259"/>
      <x:c r="L2" s="259"/>
      <x:c r="M2" s="259"/>
      <x:c r="N2" s="259"/>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Élément</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CA encaissé HT</x:v>
      </x:c>
      <x:c r="B5" s="243" t="n">
        <x:f>'Chiffre d''affaires'!B7</x:f>
        <x:v>4200</x:v>
      </x:c>
      <x:c r="C5" s="243" t="n">
        <x:f>'Chiffre d''affaires'!C7</x:f>
        <x:v>4326.000000000001</x:v>
      </x:c>
      <x:c r="D5" s="243" t="n">
        <x:f>'Chiffre d''affaires'!D7</x:f>
        <x:v>4455.780000000001</x:v>
      </x:c>
      <x:c r="E5" s="243" t="n">
        <x:f>'Chiffre d''affaires'!E7</x:f>
        <x:v>4589.4534</x:v>
      </x:c>
      <x:c r="F5" s="243" t="n">
        <x:f>'Chiffre d''affaires'!F7</x:f>
        <x:v>4727.137002</x:v>
      </x:c>
      <x:c r="G5" s="243" t="n">
        <x:f>'Chiffre d''affaires'!G7</x:f>
        <x:v>4868.951112060001</x:v>
      </x:c>
      <x:c r="H5" s="243" t="n">
        <x:f>'Chiffre d''affaires'!H7</x:f>
        <x:v>5015.019645421801</x:v>
      </x:c>
      <x:c r="I5" s="243" t="n">
        <x:f>'Chiffre d''affaires'!I7</x:f>
        <x:v>5165.470234784455</x:v>
      </x:c>
      <x:c r="J5" s="243" t="n">
        <x:f>'Chiffre d''affaires'!J7</x:f>
        <x:v>5320.434341827989</x:v>
      </x:c>
      <x:c r="K5" s="243" t="n">
        <x:f>'Chiffre d''affaires'!K7</x:f>
        <x:v>5480.047372082829</x:v>
      </x:c>
      <x:c r="L5" s="243" t="n">
        <x:f>'Chiffre d''affaires'!L7</x:f>
        <x:v>5644.448793245313</x:v>
      </x:c>
      <x:c r="M5" s="243" t="n">
        <x:f>'Chiffre d''affaires'!M7</x:f>
        <x:v>5813.782257042673</x:v>
      </x:c>
      <x:c r="N5" s="243" t="n">
        <x:f>SUM(B5:M5)</x:f>
        <x:v>59606.524158465065</x:v>
      </x:c>
      <x:c r="O5" s="28"/>
      <x:c r="P5" s="28"/>
      <x:c r="Q5" s="28"/>
      <x:c r="R5" s="28"/>
      <x:c r="S5" s="28"/>
      <x:c r="T5" s="28"/>
      <x:c r="U5" s="28"/>
      <x:c r="V5" s="28"/>
      <x:c r="W5" s="28"/>
      <x:c r="X5" s="28"/>
      <x:c r="Y5" s="28"/>
      <x:c r="Z5" s="28"/>
    </x:row>
    <x:row r="6">
      <x:c r="A6" s="28" t="str">
        <x:v>Cotisations sociales</x:v>
      </x:c>
      <x:c r="B6" s="243" t="n">
        <x:f>B5*'Hypothèses'!$B$12</x:f>
        <x:v>1033.2</x:v>
      </x:c>
      <x:c r="C6" s="243" t="n">
        <x:f>C5*'Hypothèses'!$B$12</x:f>
        <x:v>1064.1960000000001</x:v>
      </x:c>
      <x:c r="D6" s="243" t="n">
        <x:f>D5*'Hypothèses'!$B$12</x:f>
        <x:v>1096.1218800000001</x:v>
      </x:c>
      <x:c r="E6" s="243" t="n">
        <x:f>E5*'Hypothèses'!$B$12</x:f>
        <x:v>1129.0055364</x:v>
      </x:c>
      <x:c r="F6" s="243" t="n">
        <x:f>F5*'Hypothèses'!$B$12</x:f>
        <x:v>1162.875702492</x:v>
      </x:c>
      <x:c r="G6" s="243" t="n">
        <x:f>G5*'Hypothèses'!$B$12</x:f>
        <x:v>1197.7619735667602</x:v>
      </x:c>
      <x:c r="H6" s="243" t="n">
        <x:f>H5*'Hypothèses'!$B$12</x:f>
        <x:v>1233.694832773763</x:v>
      </x:c>
      <x:c r="I6" s="243" t="n">
        <x:f>I5*'Hypothèses'!$B$12</x:f>
        <x:v>1270.705677756976</x:v>
      </x:c>
      <x:c r="J6" s="243" t="n">
        <x:f>J5*'Hypothèses'!$B$12</x:f>
        <x:v>1308.8268480896852</x:v>
      </x:c>
      <x:c r="K6" s="243" t="n">
        <x:f>K5*'Hypothèses'!$B$12</x:f>
        <x:v>1348.0916535323759</x:v>
      </x:c>
      <x:c r="L6" s="243" t="n">
        <x:f>L5*'Hypothèses'!$B$12</x:f>
        <x:v>1388.534403138347</x:v>
      </x:c>
      <x:c r="M6" s="243" t="n">
        <x:f>M5*'Hypothèses'!$B$12</x:f>
        <x:v>1430.1904352324975</x:v>
      </x:c>
      <x:c r="N6" s="243" t="n">
        <x:f>SUM(B6:M6)</x:f>
        <x:v>14663.204942982406</x:v>
      </x:c>
      <x:c r="O6" s="28"/>
      <x:c r="P6" s="28"/>
      <x:c r="Q6" s="28"/>
      <x:c r="R6" s="28"/>
      <x:c r="S6" s="28"/>
      <x:c r="T6" s="28"/>
      <x:c r="U6" s="28"/>
      <x:c r="V6" s="28"/>
      <x:c r="W6" s="28"/>
      <x:c r="X6" s="28"/>
      <x:c r="Y6" s="28"/>
      <x:c r="Z6" s="28"/>
    </x:row>
    <x:row r="7">
      <x:c r="A7" s="28" t="str">
        <x:v>Versement libératoire IR</x:v>
      </x:c>
      <x:c r="B7" s="243" t="n">
        <x:f>B5*'Hypothèses'!$B$13</x:f>
        <x:v>92.39999999999999</x:v>
      </x:c>
      <x:c r="C7" s="243" t="n">
        <x:f>C5*'Hypothèses'!$B$13</x:f>
        <x:v>95.17200000000001</x:v>
      </x:c>
      <x:c r="D7" s="243" t="n">
        <x:f>D5*'Hypothèses'!$B$13</x:f>
        <x:v>98.02716000000001</x:v>
      </x:c>
      <x:c r="E7" s="243" t="n">
        <x:f>E5*'Hypothèses'!$B$13</x:f>
        <x:v>100.96797480000001</x:v>
      </x:c>
      <x:c r="F7" s="243" t="n">
        <x:f>F5*'Hypothèses'!$B$13</x:f>
        <x:v>103.997014044</x:v>
      </x:c>
      <x:c r="G7" s="243" t="n">
        <x:f>G5*'Hypothèses'!$B$13</x:f>
        <x:v>107.11692446532001</x:v>
      </x:c>
      <x:c r="H7" s="243" t="n">
        <x:f>H5*'Hypothèses'!$B$13</x:f>
        <x:v>110.33043219927961</x:v>
      </x:c>
      <x:c r="I7" s="243" t="n">
        <x:f>I5*'Hypothèses'!$B$13</x:f>
        <x:v>113.640345165258</x:v>
      </x:c>
      <x:c r="J7" s="243" t="n">
        <x:f>J5*'Hypothèses'!$B$13</x:f>
        <x:v>117.04955552021575</x:v>
      </x:c>
      <x:c r="K7" s="243" t="n">
        <x:f>K5*'Hypothèses'!$B$13</x:f>
        <x:v>120.56104218582222</x:v>
      </x:c>
      <x:c r="L7" s="243" t="n">
        <x:f>L5*'Hypothèses'!$B$13</x:f>
        <x:v>124.17787345139688</x:v>
      </x:c>
      <x:c r="M7" s="243" t="n">
        <x:f>M5*'Hypothèses'!$B$13</x:f>
        <x:v>127.9032096549388</x:v>
      </x:c>
      <x:c r="N7" s="243" t="n">
        <x:f>SUM(B7:M7)</x:f>
        <x:v>1311.3435314862313</x:v>
      </x:c>
      <x:c r="O7" s="28"/>
      <x:c r="P7" s="28"/>
      <x:c r="Q7" s="28"/>
      <x:c r="R7" s="28"/>
      <x:c r="S7" s="28"/>
      <x:c r="T7" s="28"/>
      <x:c r="U7" s="28"/>
      <x:c r="V7" s="28"/>
      <x:c r="W7" s="28"/>
      <x:c r="X7" s="28"/>
      <x:c r="Y7" s="28"/>
      <x:c r="Z7" s="28"/>
    </x:row>
    <x:row r="8">
      <x:c r="A8" s="28" t="str">
        <x:v>Provision CFE</x:v>
      </x:c>
      <x:c r="B8" s="243" t="n">
        <x:f>B5*'Hypothèses'!$B$14</x:f>
        <x:v>42</x:v>
      </x:c>
      <x:c r="C8" s="243" t="n">
        <x:f>C5*'Hypothèses'!$B$14</x:f>
        <x:v>43.26000000000001</x:v>
      </x:c>
      <x:c r="D8" s="243" t="n">
        <x:f>D5*'Hypothèses'!$B$14</x:f>
        <x:v>44.55780000000001</x:v>
      </x:c>
      <x:c r="E8" s="243" t="n">
        <x:f>E5*'Hypothèses'!$B$14</x:f>
        <x:v>45.89453400000001</x:v>
      </x:c>
      <x:c r="F8" s="243" t="n">
        <x:f>F5*'Hypothèses'!$B$14</x:f>
        <x:v>47.271370020000006</x:v>
      </x:c>
      <x:c r="G8" s="243" t="n">
        <x:f>G5*'Hypothèses'!$B$14</x:f>
        <x:v>48.68951112060001</x:v>
      </x:c>
      <x:c r="H8" s="243" t="n">
        <x:f>H5*'Hypothèses'!$B$14</x:f>
        <x:v>50.15019645421801</x:v>
      </x:c>
      <x:c r="I8" s="243" t="n">
        <x:f>I5*'Hypothèses'!$B$14</x:f>
        <x:v>51.65470234784455</x:v>
      </x:c>
      <x:c r="J8" s="243" t="n">
        <x:f>J5*'Hypothèses'!$B$14</x:f>
        <x:v>53.20434341827989</x:v>
      </x:c>
      <x:c r="K8" s="243" t="n">
        <x:f>K5*'Hypothèses'!$B$14</x:f>
        <x:v>54.800473720828286</x:v>
      </x:c>
      <x:c r="L8" s="243" t="n">
        <x:f>L5*'Hypothèses'!$B$14</x:f>
        <x:v>56.44448793245313</x:v>
      </x:c>
      <x:c r="M8" s="243" t="n">
        <x:f>M5*'Hypothèses'!$B$14</x:f>
        <x:v>58.137822570426735</x:v>
      </x:c>
      <x:c r="N8" s="243" t="n">
        <x:f>SUM(B8:M8)</x:f>
        <x:v>596.0652415846506</x:v>
      </x:c>
      <x:c r="O8" s="28"/>
      <x:c r="P8" s="28"/>
      <x:c r="Q8" s="28"/>
      <x:c r="R8" s="28"/>
      <x:c r="S8" s="28"/>
      <x:c r="T8" s="28"/>
      <x:c r="U8" s="28"/>
      <x:c r="V8" s="28"/>
      <x:c r="W8" s="28"/>
      <x:c r="X8" s="28"/>
      <x:c r="Y8" s="28"/>
      <x:c r="Z8" s="28"/>
    </x:row>
    <x:row r="9">
      <x:c r="A9" s="219" t="str">
        <x:v>Total prélèvements</x:v>
      </x:c>
      <x:c r="B9" s="260" t="n">
        <x:f>SUM(B6:B8)</x:f>
        <x:v>1167.6000000000001</x:v>
      </x:c>
      <x:c r="C9" s="260" t="n">
        <x:f>SUM(C6:C8)</x:f>
        <x:v>1202.6280000000002</x:v>
      </x:c>
      <x:c r="D9" s="260" t="n">
        <x:f>SUM(D6:D8)</x:f>
        <x:v>1238.7068400000003</x:v>
      </x:c>
      <x:c r="E9" s="260" t="n">
        <x:f>SUM(E6:E8)</x:f>
        <x:v>1275.8680452</x:v>
      </x:c>
      <x:c r="F9" s="260" t="n">
        <x:f>SUM(F6:F8)</x:f>
        <x:v>1314.144086556</x:v>
      </x:c>
      <x:c r="G9" s="260" t="n">
        <x:f>SUM(G6:G8)</x:f>
        <x:v>1353.56840915268</x:v>
      </x:c>
      <x:c r="H9" s="260" t="n">
        <x:f>SUM(H6:H8)</x:f>
        <x:v>1394.1754614272606</x:v>
      </x:c>
      <x:c r="I9" s="260" t="n">
        <x:f>SUM(I6:I8)</x:f>
        <x:v>1436.0007252700784</x:v>
      </x:c>
      <x:c r="J9" s="260" t="n">
        <x:f>SUM(J6:J8)</x:f>
        <x:v>1479.080747028181</x:v>
      </x:c>
      <x:c r="K9" s="260" t="n">
        <x:f>SUM(K6:K8)</x:f>
        <x:v>1523.4531694390264</x:v>
      </x:c>
      <x:c r="L9" s="260" t="n">
        <x:f>SUM(L6:L8)</x:f>
        <x:v>1569.156764522197</x:v>
      </x:c>
      <x:c r="M9" s="260" t="n">
        <x:f>SUM(M6:M8)</x:f>
        <x:v>1616.2314674578631</x:v>
      </x:c>
      <x:c r="N9" s="260" t="n">
        <x:f>SUM(B9:M9)</x:f>
        <x:v>16570.61371605329</x:v>
      </x:c>
      <x:c r="O9" s="28"/>
      <x:c r="P9" s="28"/>
      <x:c r="Q9" s="28"/>
      <x:c r="R9" s="28"/>
      <x:c r="S9" s="28"/>
      <x:c r="T9" s="28"/>
      <x:c r="U9" s="28"/>
      <x:c r="V9" s="28"/>
      <x:c r="W9" s="28"/>
      <x:c r="X9" s="28"/>
      <x:c r="Y9" s="28"/>
      <x:c r="Z9" s="28"/>
    </x:row>
    <x:row r="10">
      <x:c r="A10" s="28"/>
      <x:c r="B10" s="28"/>
      <x:c r="C10" s="28"/>
      <x:c r="D10" s="28"/>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28"/>
      <x:c r="B11" s="28"/>
      <x:c r="C11" s="28"/>
      <x:c r="D11" s="28"/>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x:c r="B12" s="28"/>
      <x:c r="C12" s="28"/>
      <x:c r="D12" s="28"/>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28"/>
      <x:c r="B13" s="28"/>
      <x:c r="C13" s="28"/>
      <x:c r="D13" s="28"/>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N2"/>
  </x:mergeCells>
  <x:pageMargins left="0.7" right="0.7" top="0.75" bottom="0.75" header="0.3" footer="0.3"/>
</x:worksheet>
</file>

<file path=xl/worksheets/sheet6.xml><?xml version="1.0" encoding="utf-8"?>
<x:worksheet xmlns:x="http://schemas.openxmlformats.org/spreadsheetml/2006/main">
  <x:sheetFormatPr defaultRowHeight="15"/>
  <x:cols>
    <x:col min="1" max="1" width="30"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39" t="str">
        <x:v>PLAN DE TRÉSORERIE MENSUEL AUTOMATISÉ</x:v>
      </x:c>
      <x:c r="B1" s="239"/>
      <x:c r="C1" s="239"/>
      <x:c r="D1" s="239"/>
      <x:c r="E1" s="239"/>
      <x:c r="F1" s="239"/>
      <x:c r="G1" s="239"/>
      <x:c r="H1" s="239"/>
      <x:c r="I1" s="239"/>
      <x:c r="J1" s="239"/>
      <x:c r="K1" s="239"/>
      <x:c r="L1" s="239"/>
      <x:c r="M1" s="239"/>
      <x:c r="N1" s="239"/>
      <x:c r="O1" s="28"/>
      <x:c r="P1" s="28"/>
      <x:c r="Q1" s="28"/>
      <x:c r="R1" s="28"/>
      <x:c r="S1" s="28"/>
      <x:c r="T1" s="28"/>
      <x:c r="U1" s="28"/>
      <x:c r="V1" s="28"/>
      <x:c r="W1" s="28"/>
      <x:c r="X1" s="28"/>
      <x:c r="Y1" s="28"/>
      <x:c r="Z1" s="28"/>
    </x:row>
    <x:row r="2">
      <x:c r="A2" s="239"/>
      <x:c r="B2" s="239"/>
      <x:c r="C2" s="239"/>
      <x:c r="D2" s="239"/>
      <x:c r="E2" s="239"/>
      <x:c r="F2" s="239"/>
      <x:c r="G2" s="239"/>
      <x:c r="H2" s="239"/>
      <x:c r="I2" s="239"/>
      <x:c r="J2" s="239"/>
      <x:c r="K2" s="239"/>
      <x:c r="L2" s="239"/>
      <x:c r="M2" s="239"/>
      <x:c r="N2" s="239"/>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Flux</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 solde</x:v>
      </x:c>
      <x:c r="O4" s="28"/>
      <x:c r="P4" s="28"/>
      <x:c r="Q4" s="28"/>
      <x:c r="R4" s="28"/>
      <x:c r="S4" s="28"/>
      <x:c r="T4" s="28"/>
      <x:c r="U4" s="28"/>
      <x:c r="V4" s="28"/>
      <x:c r="W4" s="28"/>
      <x:c r="X4" s="28"/>
      <x:c r="Y4" s="28"/>
      <x:c r="Z4" s="28"/>
    </x:row>
    <x:row r="5">
      <x:c r="A5" s="28" t="str">
        <x:v>Trésorerie d'ouverture</x:v>
      </x:c>
      <x:c r="B5" s="243" t="n">
        <x:f>'Hypothèses'!$B$7</x:f>
        <x:v>3000</x:v>
      </x:c>
      <x:c r="C5" s="243" t="n">
        <x:f>B14</x:f>
        <x:v>2377.3999999999996</x:v>
      </x:c>
      <x:c r="D5" s="243" t="n">
        <x:f>C14</x:f>
        <x:v>4333.1720000000005</x:v>
      </x:c>
      <x:c r="E5" s="243" t="n">
        <x:f>D14</x:f>
        <x:v>6369.667160000001</x:v>
      </x:c>
      <x:c r="F5" s="243" t="n">
        <x:f>E14</x:f>
        <x:v>8489.3071748</x:v>
      </x:c>
      <x:c r="G5" s="243" t="n">
        <x:f>F14</x:f>
        <x:v>10694.586390044</x:v>
      </x:c>
      <x:c r="H5" s="243" t="n">
        <x:f>G14</x:f>
        <x:v>12988.073981745321</x:v>
      </x:c>
      <x:c r="I5" s="243" t="n">
        <x:f>H14</x:f>
        <x:v>15372.416201197682</x:v>
      </x:c>
      <x:c r="J5" s="243" t="n">
        <x:f>I14</x:f>
        <x:v>17850.338687233612</x:v>
      </x:c>
      <x:c r="K5" s="243" t="n">
        <x:f>J14</x:f>
        <x:v>20424.64884785062</x:v>
      </x:c>
      <x:c r="L5" s="243" t="n">
        <x:f>K14</x:f>
        <x:v>23098.238313286143</x:v>
      </x:c>
      <x:c r="M5" s="243" t="n">
        <x:f>L14</x:f>
        <x:v>25874.08546268473</x:v>
      </x:c>
      <x:c r="N5" s="243" t="n">
        <x:f>B5</x:f>
        <x:v>3000</x:v>
      </x:c>
      <x:c r="O5" s="28"/>
      <x:c r="P5" s="28"/>
      <x:c r="Q5" s="28"/>
      <x:c r="R5" s="28"/>
      <x:c r="S5" s="28"/>
      <x:c r="T5" s="28"/>
      <x:c r="U5" s="28"/>
      <x:c r="V5" s="28"/>
      <x:c r="W5" s="28"/>
      <x:c r="X5" s="28"/>
      <x:c r="Y5" s="28"/>
      <x:c r="Z5" s="28"/>
    </x:row>
    <x:row r="6">
      <x:c r="A6" s="28" t="str">
        <x:v>Encaissements TTC</x:v>
      </x:c>
      <x:c r="B6" s="243" t="n">
        <x:f>'Chiffre d''affaires'!B9</x:f>
        <x:v>4200</x:v>
      </x:c>
      <x:c r="C6" s="243" t="n">
        <x:f>'Chiffre d''affaires'!C9</x:f>
        <x:v>4326.000000000001</x:v>
      </x:c>
      <x:c r="D6" s="243" t="n">
        <x:f>'Chiffre d''affaires'!D9</x:f>
        <x:v>4455.780000000001</x:v>
      </x:c>
      <x:c r="E6" s="243" t="n">
        <x:f>'Chiffre d''affaires'!E9</x:f>
        <x:v>4589.4534</x:v>
      </x:c>
      <x:c r="F6" s="243" t="n">
        <x:f>'Chiffre d''affaires'!F9</x:f>
        <x:v>4727.137002</x:v>
      </x:c>
      <x:c r="G6" s="243" t="n">
        <x:f>'Chiffre d''affaires'!G9</x:f>
        <x:v>4868.951112060001</x:v>
      </x:c>
      <x:c r="H6" s="243" t="n">
        <x:f>'Chiffre d''affaires'!H9</x:f>
        <x:v>5015.019645421801</x:v>
      </x:c>
      <x:c r="I6" s="243" t="n">
        <x:f>'Chiffre d''affaires'!I9</x:f>
        <x:v>5165.470234784455</x:v>
      </x:c>
      <x:c r="J6" s="243" t="n">
        <x:f>'Chiffre d''affaires'!J9</x:f>
        <x:v>5320.434341827989</x:v>
      </x:c>
      <x:c r="K6" s="243" t="n">
        <x:f>'Chiffre d''affaires'!K9</x:f>
        <x:v>5480.047372082829</x:v>
      </x:c>
      <x:c r="L6" s="243" t="n">
        <x:f>'Chiffre d''affaires'!L9</x:f>
        <x:v>5644.448793245313</x:v>
      </x:c>
      <x:c r="M6" s="243" t="n">
        <x:f>'Chiffre d''affaires'!M9</x:f>
        <x:v>5813.782257042673</x:v>
      </x:c>
      <x:c r="N6" s="243" t="n">
        <x:f>SUM(B6:M6)</x:f>
        <x:v>59606.524158465065</x:v>
      </x:c>
      <x:c r="O6" s="28"/>
      <x:c r="P6" s="28"/>
      <x:c r="Q6" s="28"/>
      <x:c r="R6" s="28"/>
      <x:c r="S6" s="28"/>
      <x:c r="T6" s="28"/>
      <x:c r="U6" s="28"/>
      <x:c r="V6" s="28"/>
      <x:c r="W6" s="28"/>
      <x:c r="X6" s="28"/>
      <x:c r="Y6" s="28"/>
      <x:c r="Z6" s="28"/>
    </x:row>
    <x:row r="7">
      <x:c r="A7" s="28" t="str">
        <x:v>Total ressources</x:v>
      </x:c>
      <x:c r="B7" s="243" t="n">
        <x:f>B5+B6</x:f>
        <x:v>7200</x:v>
      </x:c>
      <x:c r="C7" s="243" t="n">
        <x:f>C5+C6</x:f>
        <x:v>6703.400000000001</x:v>
      </x:c>
      <x:c r="D7" s="243" t="n">
        <x:f>D5+D6</x:f>
        <x:v>8788.952000000001</x:v>
      </x:c>
      <x:c r="E7" s="243" t="n">
        <x:f>E5+E6</x:f>
        <x:v>10959.120560000001</x:v>
      </x:c>
      <x:c r="F7" s="243" t="n">
        <x:f>F5+F6</x:f>
        <x:v>13216.4441768</x:v>
      </x:c>
      <x:c r="G7" s="243" t="n">
        <x:f>G5+G6</x:f>
        <x:v>15563.537502104002</x:v>
      </x:c>
      <x:c r="H7" s="243" t="n">
        <x:f>H5+H6</x:f>
        <x:v>18003.093627167123</x:v>
      </x:c>
      <x:c r="I7" s="243" t="n">
        <x:f>I5+I6</x:f>
        <x:v>20537.88643598214</x:v>
      </x:c>
      <x:c r="J7" s="243" t="n">
        <x:f>J5+J6</x:f>
        <x:v>23170.773029061602</x:v>
      </x:c>
      <x:c r="K7" s="243" t="n">
        <x:f>K5+K6</x:f>
        <x:v>25904.696219933452</x:v>
      </x:c>
      <x:c r="L7" s="243" t="n">
        <x:f>L5+L6</x:f>
        <x:v>28742.687106531455</x:v>
      </x:c>
      <x:c r="M7" s="243" t="n">
        <x:f>M5+M6</x:f>
        <x:v>31687.8677197274</x:v>
      </x:c>
      <x:c r="N7" s="243" t="n">
        <x:f>M7</x:f>
        <x:v>31687.8677197274</x:v>
      </x:c>
      <x:c r="O7" s="28"/>
      <x:c r="P7" s="28"/>
      <x:c r="Q7" s="28"/>
      <x:c r="R7" s="28"/>
      <x:c r="S7" s="28"/>
      <x:c r="T7" s="28"/>
      <x:c r="U7" s="28"/>
      <x:c r="V7" s="28"/>
      <x:c r="W7" s="28"/>
      <x:c r="X7" s="28"/>
      <x:c r="Y7" s="28"/>
      <x:c r="Z7" s="28"/>
    </x:row>
    <x:row r="8">
      <x:c r="A8" s="28" t="str">
        <x:v>Charges d'exploitation</x:v>
      </x:c>
      <x:c r="B8" s="243" t="n">
        <x:f>'Charges'!B13</x:f>
        <x:v>1155</x:v>
      </x:c>
      <x:c r="C8" s="243" t="n">
        <x:f>'Charges'!C13</x:f>
        <x:v>1167.6000000000001</x:v>
      </x:c>
      <x:c r="D8" s="243" t="n">
        <x:f>'Charges'!D13</x:f>
        <x:v>1180.578</x:v>
      </x:c>
      <x:c r="E8" s="243" t="n">
        <x:f>'Charges'!E13</x:f>
        <x:v>1193.94534</x:v>
      </x:c>
      <x:c r="F8" s="243" t="n">
        <x:f>'Charges'!F13</x:f>
        <x:v>1207.7137002</x:v>
      </x:c>
      <x:c r="G8" s="243" t="n">
        <x:f>'Charges'!G13</x:f>
        <x:v>1221.8951112060001</x:v>
      </x:c>
      <x:c r="H8" s="243" t="n">
        <x:f>'Charges'!H13</x:f>
        <x:v>1236.50196454218</x:v>
      </x:c>
      <x:c r="I8" s="243" t="n">
        <x:f>'Charges'!I13</x:f>
        <x:v>1251.5470234784457</x:v>
      </x:c>
      <x:c r="J8" s="243" t="n">
        <x:f>'Charges'!J13</x:f>
        <x:v>1267.043434182799</x:v>
      </x:c>
      <x:c r="K8" s="243" t="n">
        <x:f>'Charges'!K13</x:f>
        <x:v>1283.004737208283</x:v>
      </x:c>
      <x:c r="L8" s="243" t="n">
        <x:f>'Charges'!L13</x:f>
        <x:v>1299.4448793245315</x:v>
      </x:c>
      <x:c r="M8" s="243" t="n">
        <x:f>'Charges'!M13</x:f>
        <x:v>1316.3782257042674</x:v>
      </x:c>
      <x:c r="N8" s="243" t="n">
        <x:f>SUM(B8:M8)</x:f>
        <x:v>14780.652415846507</x:v>
      </x:c>
      <x:c r="O8" s="28"/>
      <x:c r="P8" s="28"/>
      <x:c r="Q8" s="28"/>
      <x:c r="R8" s="28"/>
      <x:c r="S8" s="28"/>
      <x:c r="T8" s="28"/>
      <x:c r="U8" s="28"/>
      <x:c r="V8" s="28"/>
      <x:c r="W8" s="28"/>
      <x:c r="X8" s="28"/>
      <x:c r="Y8" s="28"/>
      <x:c r="Z8" s="28"/>
    </x:row>
    <x:row r="9">
      <x:c r="A9" s="28" t="str">
        <x:v>Cotisations &amp; taxes</x:v>
      </x:c>
      <x:c r="B9" s="243" t="n">
        <x:f>'Cotisations &amp; taxes'!B9</x:f>
        <x:v>1167.6000000000001</x:v>
      </x:c>
      <x:c r="C9" s="243" t="n">
        <x:f>'Cotisations &amp; taxes'!C9</x:f>
        <x:v>1202.6280000000002</x:v>
      </x:c>
      <x:c r="D9" s="243" t="n">
        <x:f>'Cotisations &amp; taxes'!D9</x:f>
        <x:v>1238.7068400000003</x:v>
      </x:c>
      <x:c r="E9" s="243" t="n">
        <x:f>'Cotisations &amp; taxes'!E9</x:f>
        <x:v>1275.8680452</x:v>
      </x:c>
      <x:c r="F9" s="243" t="n">
        <x:f>'Cotisations &amp; taxes'!F9</x:f>
        <x:v>1314.144086556</x:v>
      </x:c>
      <x:c r="G9" s="243" t="n">
        <x:f>'Cotisations &amp; taxes'!G9</x:f>
        <x:v>1353.56840915268</x:v>
      </x:c>
      <x:c r="H9" s="243" t="n">
        <x:f>'Cotisations &amp; taxes'!H9</x:f>
        <x:v>1394.1754614272606</x:v>
      </x:c>
      <x:c r="I9" s="243" t="n">
        <x:f>'Cotisations &amp; taxes'!I9</x:f>
        <x:v>1436.0007252700784</x:v>
      </x:c>
      <x:c r="J9" s="243" t="n">
        <x:f>'Cotisations &amp; taxes'!J9</x:f>
        <x:v>1479.080747028181</x:v>
      </x:c>
      <x:c r="K9" s="243" t="n">
        <x:f>'Cotisations &amp; taxes'!K9</x:f>
        <x:v>1523.4531694390264</x:v>
      </x:c>
      <x:c r="L9" s="243" t="n">
        <x:f>'Cotisations &amp; taxes'!L9</x:f>
        <x:v>1569.156764522197</x:v>
      </x:c>
      <x:c r="M9" s="243" t="n">
        <x:f>'Cotisations &amp; taxes'!M9</x:f>
        <x:v>1616.2314674578631</x:v>
      </x:c>
      <x:c r="N9" s="243" t="n">
        <x:f>SUM(B9:M9)</x:f>
        <x:v>16570.61371605329</x:v>
      </x:c>
      <x:c r="O9" s="28"/>
      <x:c r="P9" s="28"/>
      <x:c r="Q9" s="28"/>
      <x:c r="R9" s="28"/>
      <x:c r="S9" s="28"/>
      <x:c r="T9" s="28"/>
      <x:c r="U9" s="28"/>
      <x:c r="V9" s="28"/>
      <x:c r="W9" s="28"/>
      <x:c r="X9" s="28"/>
      <x:c r="Y9" s="28"/>
      <x:c r="Z9" s="28"/>
    </x:row>
    <x:row r="10">
      <x:c r="A10" s="28" t="str">
        <x:v>TVA reversée estimée</x:v>
      </x:c>
      <x:c r="B10" s="243" t="n">
        <x:f>'Chiffre d''affaires'!B8</x:f>
        <x:v>0</x:v>
      </x:c>
      <x:c r="C10" s="243" t="n">
        <x:f>'Chiffre d''affaires'!C8</x:f>
        <x:v>0</x:v>
      </x:c>
      <x:c r="D10" s="243" t="n">
        <x:f>'Chiffre d''affaires'!D8</x:f>
        <x:v>0</x:v>
      </x:c>
      <x:c r="E10" s="243" t="n">
        <x:f>'Chiffre d''affaires'!E8</x:f>
        <x:v>0</x:v>
      </x:c>
      <x:c r="F10" s="243" t="n">
        <x:f>'Chiffre d''affaires'!F8</x:f>
        <x:v>0</x:v>
      </x:c>
      <x:c r="G10" s="243" t="n">
        <x:f>'Chiffre d''affaires'!G8</x:f>
        <x:v>0</x:v>
      </x:c>
      <x:c r="H10" s="243" t="n">
        <x:f>'Chiffre d''affaires'!H8</x:f>
        <x:v>0</x:v>
      </x:c>
      <x:c r="I10" s="243" t="n">
        <x:f>'Chiffre d''affaires'!I8</x:f>
        <x:v>0</x:v>
      </x:c>
      <x:c r="J10" s="243" t="n">
        <x:f>'Chiffre d''affaires'!J8</x:f>
        <x:v>0</x:v>
      </x:c>
      <x:c r="K10" s="243" t="n">
        <x:f>'Chiffre d''affaires'!K8</x:f>
        <x:v>0</x:v>
      </x:c>
      <x:c r="L10" s="243" t="n">
        <x:f>'Chiffre d''affaires'!L8</x:f>
        <x:v>0</x:v>
      </x:c>
      <x:c r="M10" s="243" t="n">
        <x:f>'Chiffre d''affaires'!M8</x:f>
        <x:v>0</x:v>
      </x:c>
      <x:c r="N10" s="243" t="n">
        <x:f>SUM(B10:M10)</x:f>
        <x:v>0</x:v>
      </x:c>
      <x:c r="O10" s="28"/>
      <x:c r="P10" s="28"/>
      <x:c r="Q10" s="28"/>
      <x:c r="R10" s="28"/>
      <x:c r="S10" s="28"/>
      <x:c r="T10" s="28"/>
      <x:c r="U10" s="28"/>
      <x:c r="V10" s="28"/>
      <x:c r="W10" s="28"/>
      <x:c r="X10" s="28"/>
      <x:c r="Y10" s="28"/>
      <x:c r="Z10" s="28"/>
    </x:row>
    <x:row r="11">
      <x:c r="A11" s="28" t="str">
        <x:v>Investissement initial</x:v>
      </x:c>
      <x:c r="B11" s="243" t="n">
        <x:f>'Hypothèses'!$B$25</x:f>
        <x:v>2500</x:v>
      </x:c>
      <x:c r="C11" s="243" t="n">
        <x:f>0</x:f>
        <x:v>0</x:v>
      </x:c>
      <x:c r="D11" s="243" t="n">
        <x:f>0</x:f>
        <x:v>0</x:v>
      </x:c>
      <x:c r="E11" s="243" t="n">
        <x:f>0</x:f>
        <x:v>0</x:v>
      </x:c>
      <x:c r="F11" s="243" t="n">
        <x:f>0</x:f>
        <x:v>0</x:v>
      </x:c>
      <x:c r="G11" s="243" t="n">
        <x:f>0</x:f>
        <x:v>0</x:v>
      </x:c>
      <x:c r="H11" s="243" t="n">
        <x:f>0</x:f>
        <x:v>0</x:v>
      </x:c>
      <x:c r="I11" s="243" t="n">
        <x:f>0</x:f>
        <x:v>0</x:v>
      </x:c>
      <x:c r="J11" s="243" t="n">
        <x:f>0</x:f>
        <x:v>0</x:v>
      </x:c>
      <x:c r="K11" s="243" t="n">
        <x:f>0</x:f>
        <x:v>0</x:v>
      </x:c>
      <x:c r="L11" s="243" t="n">
        <x:f>0</x:f>
        <x:v>0</x:v>
      </x:c>
      <x:c r="M11" s="243" t="n">
        <x:f>0</x:f>
        <x:v>0</x:v>
      </x:c>
      <x:c r="N11" s="243" t="n">
        <x:f>SUM(B11:M11)</x:f>
        <x:v>2500</x:v>
      </x:c>
      <x:c r="O11" s="28"/>
      <x:c r="P11" s="28"/>
      <x:c r="Q11" s="28"/>
      <x:c r="R11" s="28"/>
      <x:c r="S11" s="28"/>
      <x:c r="T11" s="28"/>
      <x:c r="U11" s="28"/>
      <x:c r="V11" s="28"/>
      <x:c r="W11" s="28"/>
      <x:c r="X11" s="28"/>
      <x:c r="Y11" s="28"/>
      <x:c r="Z11" s="28"/>
    </x:row>
    <x:row r="12">
      <x:c r="A12" s="28" t="str">
        <x:v>Total décaissements</x:v>
      </x:c>
      <x:c r="B12" s="243" t="n">
        <x:f>SUM(B8:B11)</x:f>
        <x:v>4822.6</x:v>
      </x:c>
      <x:c r="C12" s="243" t="n">
        <x:f>SUM(C8:C11)</x:f>
        <x:v>2370.228</x:v>
      </x:c>
      <x:c r="D12" s="243" t="n">
        <x:f>SUM(D8:D11)</x:f>
        <x:v>2419.2848400000003</x:v>
      </x:c>
      <x:c r="E12" s="243" t="n">
        <x:f>SUM(E8:E11)</x:f>
        <x:v>2469.8133852</x:v>
      </x:c>
      <x:c r="F12" s="243" t="n">
        <x:f>SUM(F8:F11)</x:f>
        <x:v>2521.8577867559998</x:v>
      </x:c>
      <x:c r="G12" s="243" t="n">
        <x:f>SUM(G8:G11)</x:f>
        <x:v>2575.4635203586804</x:v>
      </x:c>
      <x:c r="H12" s="243" t="n">
        <x:f>SUM(H8:H11)</x:f>
        <x:v>2630.6774259694407</x:v>
      </x:c>
      <x:c r="I12" s="243" t="n">
        <x:f>SUM(I8:I11)</x:f>
        <x:v>2687.547748748524</x:v>
      </x:c>
      <x:c r="J12" s="243" t="n">
        <x:f>SUM(J8:J11)</x:f>
        <x:v>2746.12418121098</x:v>
      </x:c>
      <x:c r="K12" s="243" t="n">
        <x:f>SUM(K8:K11)</x:f>
        <x:v>2806.4579066473093</x:v>
      </x:c>
      <x:c r="L12" s="243" t="n">
        <x:f>SUM(L8:L11)</x:f>
        <x:v>2868.6016438467286</x:v>
      </x:c>
      <x:c r="M12" s="243" t="n">
        <x:f>SUM(M8:M11)</x:f>
        <x:v>2932.6096931621305</x:v>
      </x:c>
      <x:c r="N12" s="243" t="n">
        <x:f>SUM(B12:M12)</x:f>
        <x:v>33851.266131899785</x:v>
      </x:c>
      <x:c r="O12" s="28"/>
      <x:c r="P12" s="28"/>
      <x:c r="Q12" s="28"/>
      <x:c r="R12" s="28"/>
      <x:c r="S12" s="28"/>
      <x:c r="T12" s="28"/>
      <x:c r="U12" s="28"/>
      <x:c r="V12" s="28"/>
      <x:c r="W12" s="28"/>
      <x:c r="X12" s="28"/>
      <x:c r="Y12" s="28"/>
      <x:c r="Z12" s="28"/>
    </x:row>
    <x:row r="13">
      <x:c r="A13" s="220" t="str">
        <x:v>Flux net mensuel</x:v>
      </x:c>
      <x:c r="B13" s="256" t="n">
        <x:f>B6-B12</x:f>
        <x:v>-622.6000000000004</x:v>
      </x:c>
      <x:c r="C13" s="256" t="n">
        <x:f>C6-C12</x:f>
        <x:v>1955.7720000000008</x:v>
      </x:c>
      <x:c r="D13" s="256" t="n">
        <x:f>D6-D12</x:f>
        <x:v>2036.4951600000004</x:v>
      </x:c>
      <x:c r="E13" s="256" t="n">
        <x:f>E6-E12</x:f>
        <x:v>2119.6400148000002</x:v>
      </x:c>
      <x:c r="F13" s="256" t="n">
        <x:f>F6-F12</x:f>
        <x:v>2205.2792152440006</x:v>
      </x:c>
      <x:c r="G13" s="256" t="n">
        <x:f>G6-G12</x:f>
        <x:v>2293.4875917013205</x:v>
      </x:c>
      <x:c r="H13" s="256" t="n">
        <x:f>H6-H12</x:f>
        <x:v>2384.3422194523605</x:v>
      </x:c>
      <x:c r="I13" s="256" t="n">
        <x:f>I6-I12</x:f>
        <x:v>2477.922486035931</x:v>
      </x:c>
      <x:c r="J13" s="256" t="n">
        <x:f>J6-J12</x:f>
        <x:v>2574.3101606170085</x:v>
      </x:c>
      <x:c r="K13" s="256" t="n">
        <x:f>K6-K12</x:f>
        <x:v>2673.5894654355193</x:v>
      </x:c>
      <x:c r="L13" s="256" t="n">
        <x:f>L6-L12</x:f>
        <x:v>2775.8471493985844</x:v>
      </x:c>
      <x:c r="M13" s="256" t="n">
        <x:f>M6-M12</x:f>
        <x:v>2881.172563880543</x:v>
      </x:c>
      <x:c r="N13" s="256" t="n">
        <x:f>SUM(B13:M13)</x:f>
        <x:v>25755.25802656527</x:v>
      </x:c>
      <x:c r="O13" s="28"/>
      <x:c r="P13" s="28"/>
      <x:c r="Q13" s="28"/>
      <x:c r="R13" s="28"/>
      <x:c r="S13" s="28"/>
      <x:c r="T13" s="28"/>
      <x:c r="U13" s="28"/>
      <x:c r="V13" s="28"/>
      <x:c r="W13" s="28"/>
      <x:c r="X13" s="28"/>
      <x:c r="Y13" s="28"/>
      <x:c r="Z13" s="28"/>
    </x:row>
    <x:row r="14">
      <x:c r="A14" s="246" t="str">
        <x:v>Trésorerie de clôture</x:v>
      </x:c>
      <x:c r="B14" s="247" t="n">
        <x:f>B7-B12</x:f>
        <x:v>2377.3999999999996</x:v>
      </x:c>
      <x:c r="C14" s="247" t="n">
        <x:f>C7-C12</x:f>
        <x:v>4333.1720000000005</x:v>
      </x:c>
      <x:c r="D14" s="247" t="n">
        <x:f>D7-D12</x:f>
        <x:v>6369.667160000001</x:v>
      </x:c>
      <x:c r="E14" s="247" t="n">
        <x:f>E7-E12</x:f>
        <x:v>8489.3071748</x:v>
      </x:c>
      <x:c r="F14" s="247" t="n">
        <x:f>F7-F12</x:f>
        <x:v>10694.586390044</x:v>
      </x:c>
      <x:c r="G14" s="247" t="n">
        <x:f>G7-G12</x:f>
        <x:v>12988.073981745321</x:v>
      </x:c>
      <x:c r="H14" s="247" t="n">
        <x:f>H7-H12</x:f>
        <x:v>15372.416201197682</x:v>
      </x:c>
      <x:c r="I14" s="247" t="n">
        <x:f>I7-I12</x:f>
        <x:v>17850.338687233612</x:v>
      </x:c>
      <x:c r="J14" s="247" t="n">
        <x:f>J7-J12</x:f>
        <x:v>20424.64884785062</x:v>
      </x:c>
      <x:c r="K14" s="247" t="n">
        <x:f>K7-K12</x:f>
        <x:v>23098.238313286143</x:v>
      </x:c>
      <x:c r="L14" s="247" t="n">
        <x:f>L7-L12</x:f>
        <x:v>25874.08546268473</x:v>
      </x:c>
      <x:c r="M14" s="247" t="n">
        <x:f>M7-M12</x:f>
        <x:v>28755.258026565272</x:v>
      </x:c>
      <x:c r="N14" s="247" t="n">
        <x:f>M14</x:f>
        <x:v>28755.258026565272</x:v>
      </x:c>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N2"/>
  </x:mergeCells>
  <x:conditionalFormatting sqref="B14:M14">
    <x:cfRule type="expression" dxfId="1" priority="1">
      <x:formula>B14&lt;0</x:formula>
    </x:cfRule>
  </x:conditionalFormatting>
  <x:pageMargins left="0.7" right="0.7" top="0.75" bottom="0.75" header="0.3" footer="0.3"/>
</x:worksheet>
</file>

<file path=xl/worksheets/sheet7.xml><?xml version="1.0" encoding="utf-8"?>
<x:worksheet xmlns:x="http://schemas.openxmlformats.org/spreadsheetml/2006/main">
  <x:sheetFormatPr defaultRowHeight="15"/>
  <x:cols>
    <x:col min="1" max="1" width="36"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63" t="str">
        <x:v>COMPTE DE RÉSULTAT PRÉVISIONNEL SIMPLIFIÉ</x:v>
      </x:c>
      <x:c r="B1" s="263"/>
      <x:c r="C1" s="263"/>
      <x:c r="D1" s="263"/>
      <x:c r="E1" s="263"/>
      <x:c r="F1" s="263"/>
      <x:c r="G1" s="263"/>
      <x:c r="H1" s="263"/>
      <x:c r="I1" s="263"/>
      <x:c r="J1" s="263"/>
      <x:c r="K1" s="263"/>
      <x:c r="L1" s="263"/>
      <x:c r="M1" s="263"/>
      <x:c r="N1" s="263"/>
      <x:c r="O1" s="28"/>
      <x:c r="P1" s="28"/>
      <x:c r="Q1" s="28"/>
      <x:c r="R1" s="28"/>
      <x:c r="S1" s="28"/>
      <x:c r="T1" s="28"/>
      <x:c r="U1" s="28"/>
      <x:c r="V1" s="28"/>
      <x:c r="W1" s="28"/>
      <x:c r="X1" s="28"/>
      <x:c r="Y1" s="28"/>
      <x:c r="Z1" s="28"/>
    </x:row>
    <x:row r="2">
      <x:c r="A2" s="263"/>
      <x:c r="B2" s="263"/>
      <x:c r="C2" s="263"/>
      <x:c r="D2" s="263"/>
      <x:c r="E2" s="263"/>
      <x:c r="F2" s="263"/>
      <x:c r="G2" s="263"/>
      <x:c r="H2" s="263"/>
      <x:c r="I2" s="263"/>
      <x:c r="J2" s="263"/>
      <x:c r="K2" s="263"/>
      <x:c r="L2" s="263"/>
      <x:c r="M2" s="263"/>
      <x:c r="N2" s="263"/>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Chiffre d'affaires HT</x:v>
      </x:c>
      <x:c r="B5" s="243" t="n">
        <x:f>'Chiffre d''affaires'!B7</x:f>
        <x:v>4200</x:v>
      </x:c>
      <x:c r="C5" s="243" t="n">
        <x:f>'Chiffre d''affaires'!C7</x:f>
        <x:v>4326.000000000001</x:v>
      </x:c>
      <x:c r="D5" s="243" t="n">
        <x:f>'Chiffre d''affaires'!D7</x:f>
        <x:v>4455.780000000001</x:v>
      </x:c>
      <x:c r="E5" s="243" t="n">
        <x:f>'Chiffre d''affaires'!E7</x:f>
        <x:v>4589.4534</x:v>
      </x:c>
      <x:c r="F5" s="243" t="n">
        <x:f>'Chiffre d''affaires'!F7</x:f>
        <x:v>4727.137002</x:v>
      </x:c>
      <x:c r="G5" s="243" t="n">
        <x:f>'Chiffre d''affaires'!G7</x:f>
        <x:v>4868.951112060001</x:v>
      </x:c>
      <x:c r="H5" s="243" t="n">
        <x:f>'Chiffre d''affaires'!H7</x:f>
        <x:v>5015.019645421801</x:v>
      </x:c>
      <x:c r="I5" s="243" t="n">
        <x:f>'Chiffre d''affaires'!I7</x:f>
        <x:v>5165.470234784455</x:v>
      </x:c>
      <x:c r="J5" s="243" t="n">
        <x:f>'Chiffre d''affaires'!J7</x:f>
        <x:v>5320.434341827989</x:v>
      </x:c>
      <x:c r="K5" s="243" t="n">
        <x:f>'Chiffre d''affaires'!K7</x:f>
        <x:v>5480.047372082829</x:v>
      </x:c>
      <x:c r="L5" s="243" t="n">
        <x:f>'Chiffre d''affaires'!L7</x:f>
        <x:v>5644.448793245313</x:v>
      </x:c>
      <x:c r="M5" s="243" t="n">
        <x:f>'Chiffre d''affaires'!M7</x:f>
        <x:v>5813.782257042673</x:v>
      </x:c>
      <x:c r="N5" s="243" t="n">
        <x:f>SUM(B5:M5)</x:f>
        <x:v>59606.524158465065</x:v>
      </x:c>
      <x:c r="O5" s="28"/>
      <x:c r="P5" s="28"/>
      <x:c r="Q5" s="28"/>
      <x:c r="R5" s="28"/>
      <x:c r="S5" s="28"/>
      <x:c r="T5" s="28"/>
      <x:c r="U5" s="28"/>
      <x:c r="V5" s="28"/>
      <x:c r="W5" s="28"/>
      <x:c r="X5" s="28"/>
      <x:c r="Y5" s="28"/>
      <x:c r="Z5" s="28"/>
    </x:row>
    <x:row r="6">
      <x:c r="A6" s="28" t="str">
        <x:v>Charges variables</x:v>
      </x:c>
      <x:c r="B6" s="243" t="n">
        <x:f>'Charges'!B5</x:f>
        <x:v>420</x:v>
      </x:c>
      <x:c r="C6" s="243" t="n">
        <x:f>'Charges'!C5</x:f>
        <x:v>432.60000000000014</x:v>
      </x:c>
      <x:c r="D6" s="243" t="n">
        <x:f>'Charges'!D5</x:f>
        <x:v>445.5780000000001</x:v>
      </x:c>
      <x:c r="E6" s="243" t="n">
        <x:f>'Charges'!E5</x:f>
        <x:v>458.94534000000004</x:v>
      </x:c>
      <x:c r="F6" s="243" t="n">
        <x:f>'Charges'!F5</x:f>
        <x:v>472.71370020000006</x:v>
      </x:c>
      <x:c r="G6" s="243" t="n">
        <x:f>'Charges'!G5</x:f>
        <x:v>486.89511120600014</x:v>
      </x:c>
      <x:c r="H6" s="243" t="n">
        <x:f>'Charges'!H5</x:f>
        <x:v>501.50196454218013</x:v>
      </x:c>
      <x:c r="I6" s="243" t="n">
        <x:f>'Charges'!I5</x:f>
        <x:v>516.5470234784456</x:v>
      </x:c>
      <x:c r="J6" s="243" t="n">
        <x:f>'Charges'!J5</x:f>
        <x:v>532.0434341827989</x:v>
      </x:c>
      <x:c r="K6" s="243" t="n">
        <x:f>'Charges'!K5</x:f>
        <x:v>548.0047372082829</x:v>
      </x:c>
      <x:c r="L6" s="243" t="n">
        <x:f>'Charges'!L5</x:f>
        <x:v>564.4448793245314</x:v>
      </x:c>
      <x:c r="M6" s="243" t="n">
        <x:f>'Charges'!M5</x:f>
        <x:v>581.3782257042674</x:v>
      </x:c>
      <x:c r="N6" s="243" t="n">
        <x:f>SUM(B6:M6)</x:f>
        <x:v>5960.652415846506</x:v>
      </x:c>
      <x:c r="O6" s="28"/>
      <x:c r="P6" s="28"/>
      <x:c r="Q6" s="28"/>
      <x:c r="R6" s="28"/>
      <x:c r="S6" s="28"/>
      <x:c r="T6" s="28"/>
      <x:c r="U6" s="28"/>
      <x:c r="V6" s="28"/>
      <x:c r="W6" s="28"/>
      <x:c r="X6" s="28"/>
      <x:c r="Y6" s="28"/>
      <x:c r="Z6" s="28"/>
    </x:row>
    <x:row r="7">
      <x:c r="A7" s="28" t="str">
        <x:v>Marge sur coûts variables</x:v>
      </x:c>
      <x:c r="B7" s="243" t="n">
        <x:f>B5-B6</x:f>
        <x:v>3780</x:v>
      </x:c>
      <x:c r="C7" s="243" t="n">
        <x:f>C5-C6</x:f>
        <x:v>3893.4000000000005</x:v>
      </x:c>
      <x:c r="D7" s="243" t="n">
        <x:f>D5-D6</x:f>
        <x:v>4010.2020000000007</x:v>
      </x:c>
      <x:c r="E7" s="243" t="n">
        <x:f>E5-E6</x:f>
        <x:v>4130.50806</x:v>
      </x:c>
      <x:c r="F7" s="243" t="n">
        <x:f>F5-F6</x:f>
        <x:v>4254.4233018</x:v>
      </x:c>
      <x:c r="G7" s="243" t="n">
        <x:f>G5-G6</x:f>
        <x:v>4382.056000854001</x:v>
      </x:c>
      <x:c r="H7" s="243" t="n">
        <x:f>H5-H6</x:f>
        <x:v>4513.517680879621</x:v>
      </x:c>
      <x:c r="I7" s="243" t="n">
        <x:f>I5-I6</x:f>
        <x:v>4648.92321130601</x:v>
      </x:c>
      <x:c r="J7" s="243" t="n">
        <x:f>J5-J6</x:f>
        <x:v>4788.39090764519</x:v>
      </x:c>
      <x:c r="K7" s="243" t="n">
        <x:f>K5-K6</x:f>
        <x:v>4932.042634874546</x:v>
      </x:c>
      <x:c r="L7" s="243" t="n">
        <x:f>L5-L6</x:f>
        <x:v>5080.003913920782</x:v>
      </x:c>
      <x:c r="M7" s="243" t="n">
        <x:f>M5-M6</x:f>
        <x:v>5232.404031338406</x:v>
      </x:c>
      <x:c r="N7" s="243" t="n">
        <x:f>SUM(B7:M7)</x:f>
        <x:v>53645.87174261855</x:v>
      </x:c>
      <x:c r="O7" s="28"/>
      <x:c r="P7" s="28"/>
      <x:c r="Q7" s="28"/>
      <x:c r="R7" s="28"/>
      <x:c r="S7" s="28"/>
      <x:c r="T7" s="28"/>
      <x:c r="U7" s="28"/>
      <x:c r="V7" s="28"/>
      <x:c r="W7" s="28"/>
      <x:c r="X7" s="28"/>
      <x:c r="Y7" s="28"/>
      <x:c r="Z7" s="28"/>
    </x:row>
    <x:row r="8">
      <x:c r="A8" s="28" t="str">
        <x:v>Charges fixes</x:v>
      </x:c>
      <x:c r="B8" s="243" t="n">
        <x:f>SUM('Charges'!B6:B12)</x:f>
        <x:v>735</x:v>
      </x:c>
      <x:c r="C8" s="243" t="n">
        <x:f>SUM('Charges'!C6:C12)</x:f>
        <x:v>735</x:v>
      </x:c>
      <x:c r="D8" s="243" t="n">
        <x:f>SUM('Charges'!D6:D12)</x:f>
        <x:v>735</x:v>
      </x:c>
      <x:c r="E8" s="243" t="n">
        <x:f>SUM('Charges'!E6:E12)</x:f>
        <x:v>735</x:v>
      </x:c>
      <x:c r="F8" s="243" t="n">
        <x:f>SUM('Charges'!F6:F12)</x:f>
        <x:v>735</x:v>
      </x:c>
      <x:c r="G8" s="243" t="n">
        <x:f>SUM('Charges'!G6:G12)</x:f>
        <x:v>735</x:v>
      </x:c>
      <x:c r="H8" s="243" t="n">
        <x:f>SUM('Charges'!H6:H12)</x:f>
        <x:v>735</x:v>
      </x:c>
      <x:c r="I8" s="243" t="n">
        <x:f>SUM('Charges'!I6:I12)</x:f>
        <x:v>735</x:v>
      </x:c>
      <x:c r="J8" s="243" t="n">
        <x:f>SUM('Charges'!J6:J12)</x:f>
        <x:v>735</x:v>
      </x:c>
      <x:c r="K8" s="243" t="n">
        <x:f>SUM('Charges'!K6:K12)</x:f>
        <x:v>735</x:v>
      </x:c>
      <x:c r="L8" s="243" t="n">
        <x:f>SUM('Charges'!L6:L12)</x:f>
        <x:v>735</x:v>
      </x:c>
      <x:c r="M8" s="243" t="n">
        <x:f>SUM('Charges'!M6:M12)</x:f>
        <x:v>735</x:v>
      </x:c>
      <x:c r="N8" s="243" t="n">
        <x:f>SUM(B8:M8)</x:f>
        <x:v>8820</x:v>
      </x:c>
      <x:c r="O8" s="28"/>
      <x:c r="P8" s="28"/>
      <x:c r="Q8" s="28"/>
      <x:c r="R8" s="28"/>
      <x:c r="S8" s="28"/>
      <x:c r="T8" s="28"/>
      <x:c r="U8" s="28"/>
      <x:c r="V8" s="28"/>
      <x:c r="W8" s="28"/>
      <x:c r="X8" s="28"/>
      <x:c r="Y8" s="28"/>
      <x:c r="Z8" s="28"/>
    </x:row>
    <x:row r="9">
      <x:c r="A9" s="28" t="str">
        <x:v>Cotisations &amp; taxes</x:v>
      </x:c>
      <x:c r="B9" s="243" t="n">
        <x:f>'Cotisations &amp; taxes'!B9</x:f>
        <x:v>1167.6000000000001</x:v>
      </x:c>
      <x:c r="C9" s="243" t="n">
        <x:f>'Cotisations &amp; taxes'!C9</x:f>
        <x:v>1202.6280000000002</x:v>
      </x:c>
      <x:c r="D9" s="243" t="n">
        <x:f>'Cotisations &amp; taxes'!D9</x:f>
        <x:v>1238.7068400000003</x:v>
      </x:c>
      <x:c r="E9" s="243" t="n">
        <x:f>'Cotisations &amp; taxes'!E9</x:f>
        <x:v>1275.8680452</x:v>
      </x:c>
      <x:c r="F9" s="243" t="n">
        <x:f>'Cotisations &amp; taxes'!F9</x:f>
        <x:v>1314.144086556</x:v>
      </x:c>
      <x:c r="G9" s="243" t="n">
        <x:f>'Cotisations &amp; taxes'!G9</x:f>
        <x:v>1353.56840915268</x:v>
      </x:c>
      <x:c r="H9" s="243" t="n">
        <x:f>'Cotisations &amp; taxes'!H9</x:f>
        <x:v>1394.1754614272606</x:v>
      </x:c>
      <x:c r="I9" s="243" t="n">
        <x:f>'Cotisations &amp; taxes'!I9</x:f>
        <x:v>1436.0007252700784</x:v>
      </x:c>
      <x:c r="J9" s="243" t="n">
        <x:f>'Cotisations &amp; taxes'!J9</x:f>
        <x:v>1479.080747028181</x:v>
      </x:c>
      <x:c r="K9" s="243" t="n">
        <x:f>'Cotisations &amp; taxes'!K9</x:f>
        <x:v>1523.4531694390264</x:v>
      </x:c>
      <x:c r="L9" s="243" t="n">
        <x:f>'Cotisations &amp; taxes'!L9</x:f>
        <x:v>1569.156764522197</x:v>
      </x:c>
      <x:c r="M9" s="243" t="n">
        <x:f>'Cotisations &amp; taxes'!M9</x:f>
        <x:v>1616.2314674578631</x:v>
      </x:c>
      <x:c r="N9" s="243" t="n">
        <x:f>SUM(B9:M9)</x:f>
        <x:v>16570.61371605329</x:v>
      </x:c>
      <x:c r="O9" s="28"/>
      <x:c r="P9" s="28"/>
      <x:c r="Q9" s="28"/>
      <x:c r="R9" s="28"/>
      <x:c r="S9" s="28"/>
      <x:c r="T9" s="28"/>
      <x:c r="U9" s="28"/>
      <x:c r="V9" s="28"/>
      <x:c r="W9" s="28"/>
      <x:c r="X9" s="28"/>
      <x:c r="Y9" s="28"/>
      <x:c r="Z9" s="28"/>
    </x:row>
    <x:row r="10">
      <x:c r="A10" s="244" t="str">
        <x:v>Résultat disponible avant investissement</x:v>
      </x:c>
      <x:c r="B10" s="245" t="n">
        <x:f>B7-B8-B9</x:f>
        <x:v>1877.3999999999999</x:v>
      </x:c>
      <x:c r="C10" s="245" t="n">
        <x:f>C7-C8-C9</x:f>
        <x:v>1955.7720000000004</x:v>
      </x:c>
      <x:c r="D10" s="245" t="n">
        <x:f>D7-D8-D9</x:f>
        <x:v>2036.4951600000004</x:v>
      </x:c>
      <x:c r="E10" s="245" t="n">
        <x:f>E7-E8-E9</x:f>
        <x:v>2119.6400148000002</x:v>
      </x:c>
      <x:c r="F10" s="245" t="n">
        <x:f>F7-F8-F9</x:f>
        <x:v>2205.2792152440006</x:v>
      </x:c>
      <x:c r="G10" s="245" t="n">
        <x:f>G7-G8-G9</x:f>
        <x:v>2293.4875917013205</x:v>
      </x:c>
      <x:c r="H10" s="245" t="n">
        <x:f>H7-H8-H9</x:f>
        <x:v>2384.342219452361</x:v>
      </x:c>
      <x:c r="I10" s="245" t="n">
        <x:f>I7-I8-I9</x:f>
        <x:v>2477.9224860359313</x:v>
      </x:c>
      <x:c r="J10" s="245" t="n">
        <x:f>J7-J8-J9</x:f>
        <x:v>2574.3101606170094</x:v>
      </x:c>
      <x:c r="K10" s="245" t="n">
        <x:f>K7-K8-K9</x:f>
        <x:v>2673.5894654355197</x:v>
      </x:c>
      <x:c r="L10" s="245" t="n">
        <x:f>L7-L8-L9</x:f>
        <x:v>2775.8471493985853</x:v>
      </x:c>
      <x:c r="M10" s="245" t="n">
        <x:f>M7-M8-M9</x:f>
        <x:v>2881.172563880543</x:v>
      </x:c>
      <x:c r="N10" s="245" t="n">
        <x:f>SUM(B10:M10)</x:f>
        <x:v>28255.258026565272</x:v>
      </x:c>
      <x:c r="O10" s="28"/>
      <x:c r="P10" s="28"/>
      <x:c r="Q10" s="28"/>
      <x:c r="R10" s="28"/>
      <x:c r="S10" s="28"/>
      <x:c r="T10" s="28"/>
      <x:c r="U10" s="28"/>
      <x:c r="V10" s="28"/>
      <x:c r="W10" s="28"/>
      <x:c r="X10" s="28"/>
      <x:c r="Y10" s="28"/>
      <x:c r="Z10" s="28"/>
    </x:row>
    <x:row r="11">
      <x:c r="A11" s="28" t="str">
        <x:v>Amortissement économique indicatif</x:v>
      </x:c>
      <x:c r="B11" s="243" t="n">
        <x:f>'Hypothèses'!$B$25/'Hypothèses'!$B$26</x:f>
        <x:v>69.44444444444444</x:v>
      </x:c>
      <x:c r="C11" s="243" t="n">
        <x:f>'Hypothèses'!$B$25/'Hypothèses'!$B$26</x:f>
        <x:v>69.44444444444444</x:v>
      </x:c>
      <x:c r="D11" s="243" t="n">
        <x:f>'Hypothèses'!$B$25/'Hypothèses'!$B$26</x:f>
        <x:v>69.44444444444444</x:v>
      </x:c>
      <x:c r="E11" s="243" t="n">
        <x:f>'Hypothèses'!$B$25/'Hypothèses'!$B$26</x:f>
        <x:v>69.44444444444444</x:v>
      </x:c>
      <x:c r="F11" s="243" t="n">
        <x:f>'Hypothèses'!$B$25/'Hypothèses'!$B$26</x:f>
        <x:v>69.44444444444444</x:v>
      </x:c>
      <x:c r="G11" s="243" t="n">
        <x:f>'Hypothèses'!$B$25/'Hypothèses'!$B$26</x:f>
        <x:v>69.44444444444444</x:v>
      </x:c>
      <x:c r="H11" s="243" t="n">
        <x:f>'Hypothèses'!$B$25/'Hypothèses'!$B$26</x:f>
        <x:v>69.44444444444444</x:v>
      </x:c>
      <x:c r="I11" s="243" t="n">
        <x:f>'Hypothèses'!$B$25/'Hypothèses'!$B$26</x:f>
        <x:v>69.44444444444444</x:v>
      </x:c>
      <x:c r="J11" s="243" t="n">
        <x:f>'Hypothèses'!$B$25/'Hypothèses'!$B$26</x:f>
        <x:v>69.44444444444444</x:v>
      </x:c>
      <x:c r="K11" s="243" t="n">
        <x:f>'Hypothèses'!$B$25/'Hypothèses'!$B$26</x:f>
        <x:v>69.44444444444444</x:v>
      </x:c>
      <x:c r="L11" s="243" t="n">
        <x:f>'Hypothèses'!$B$25/'Hypothèses'!$B$26</x:f>
        <x:v>69.44444444444444</x:v>
      </x:c>
      <x:c r="M11" s="243" t="n">
        <x:f>'Hypothèses'!$B$25/'Hypothèses'!$B$26</x:f>
        <x:v>69.44444444444444</x:v>
      </x:c>
      <x:c r="N11" s="243" t="n">
        <x:f>SUM(B11:M11)</x:f>
        <x:v>833.3333333333334</x:v>
      </x:c>
      <x:c r="O11" s="28"/>
      <x:c r="P11" s="28"/>
      <x:c r="Q11" s="28"/>
      <x:c r="R11" s="28"/>
      <x:c r="S11" s="28"/>
      <x:c r="T11" s="28"/>
      <x:c r="U11" s="28"/>
      <x:c r="V11" s="28"/>
      <x:c r="W11" s="28"/>
      <x:c r="X11" s="28"/>
      <x:c r="Y11" s="28"/>
      <x:c r="Z11" s="28"/>
    </x:row>
    <x:row r="12">
      <x:c r="A12" s="246" t="str">
        <x:v>Résultat économique indicatif</x:v>
      </x:c>
      <x:c r="B12" s="247" t="n">
        <x:f>B10-B11</x:f>
        <x:v>1807.9555555555555</x:v>
      </x:c>
      <x:c r="C12" s="247" t="n">
        <x:f>C10-C11</x:f>
        <x:v>1886.327555555556</x:v>
      </x:c>
      <x:c r="D12" s="247" t="n">
        <x:f>D10-D11</x:f>
        <x:v>1967.050715555556</x:v>
      </x:c>
      <x:c r="E12" s="247" t="n">
        <x:f>E10-E11</x:f>
        <x:v>2050.195570355556</x:v>
      </x:c>
      <x:c r="F12" s="247" t="n">
        <x:f>F10-F11</x:f>
        <x:v>2135.8347707995563</x:v>
      </x:c>
      <x:c r="G12" s="247" t="n">
        <x:f>G10-G11</x:f>
        <x:v>2224.043147256876</x:v>
      </x:c>
      <x:c r="H12" s="247" t="n">
        <x:f>H10-H11</x:f>
        <x:v>2314.8977750079166</x:v>
      </x:c>
      <x:c r="I12" s="247" t="n">
        <x:f>I10-I11</x:f>
        <x:v>2408.478041591487</x:v>
      </x:c>
      <x:c r="J12" s="247" t="n">
        <x:f>J10-J11</x:f>
        <x:v>2504.865716172565</x:v>
      </x:c>
      <x:c r="K12" s="247" t="n">
        <x:f>K10-K11</x:f>
        <x:v>2604.1450209910754</x:v>
      </x:c>
      <x:c r="L12" s="247" t="n">
        <x:f>L10-L11</x:f>
        <x:v>2706.402704954141</x:v>
      </x:c>
      <x:c r="M12" s="247" t="n">
        <x:f>M10-M11</x:f>
        <x:v>2811.7281194360985</x:v>
      </x:c>
      <x:c r="N12" s="247" t="n">
        <x:f>SUM(B12:M12)</x:f>
        <x:v>27421.924693231937</x:v>
      </x:c>
      <x:c r="O12" s="28"/>
      <x:c r="P12" s="28"/>
      <x:c r="Q12" s="28"/>
      <x:c r="R12" s="28"/>
      <x:c r="S12" s="28"/>
      <x:c r="T12" s="28"/>
      <x:c r="U12" s="28"/>
      <x:c r="V12" s="28"/>
      <x:c r="W12" s="28"/>
      <x:c r="X12" s="28"/>
      <x:c r="Y12" s="28"/>
      <x:c r="Z12" s="28"/>
    </x:row>
    <x:row r="13">
      <x:c r="A13" s="28" t="str">
        <x:v>Taux de marge disponible</x:v>
      </x:c>
      <x:c r="B13" s="264" t="n">
        <x:f>IFERROR(B10/B5,0)</x:f>
        <x:v>0.44699999999999995</x:v>
      </x:c>
      <x:c r="C13" s="264" t="n">
        <x:f>IFERROR(C10/C5,0)</x:f>
        <x:v>0.4520970873786408</x:v>
      </x:c>
      <x:c r="D13" s="264" t="n">
        <x:f>IFERROR(D10/D5,0)</x:f>
        <x:v>0.457045715901593</x:v>
      </x:c>
      <x:c r="E13" s="264" t="n">
        <x:f>IFERROR(E10/E5,0)</x:f>
        <x:v>0.4618502096131971</x:v>
      </x:c>
      <x:c r="F13" s="264" t="n">
        <x:f>IFERROR(F10/F5,0)</x:f>
        <x:v>0.46651476661475455</x:v>
      </x:c>
      <x:c r="G13" s="264" t="n">
        <x:f>IFERROR(G10/G5,0)</x:f>
        <x:v>0.4710434627327713</x:v>
      </x:c>
      <x:c r="H13" s="264" t="n">
        <x:f>IFERROR(H10/H5,0)</x:f>
        <x:v>0.47544025508036064</x:v>
      </x:c>
      <x:c r="I13" s="264" t="n">
        <x:f>IFERROR(I10/I5,0)</x:f>
        <x:v>0.4797089855149132</x:v>
      </x:c>
      <x:c r="J13" s="264" t="n">
        <x:f>IFERROR(J10/J5,0)</x:f>
        <x:v>0.4838533839950614</x:v>
      </x:c>
      <x:c r="K13" s="264" t="n">
        <x:f>IFERROR(K10/K5,0)</x:f>
        <x:v>0.4878770718398654</x:v>
      </x:c>
      <x:c r="L13" s="264" t="n">
        <x:f>IFERROR(L10/L5,0)</x:f>
        <x:v>0.49178356489307323</x:v>
      </x:c>
      <x:c r="M13" s="264" t="n">
        <x:f>IFERROR(M10/M5,0)</x:f>
        <x:v>0.49557627659521664</x:v>
      </x:c>
      <x:c r="N13" s="264" t="n">
        <x:f>IFERROR(N10/N5,0)</x:f>
        <x:v>0.4740296205067777</x:v>
      </x:c>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N2"/>
  </x:mergeCells>
  <x:conditionalFormatting sqref="B10:N12">
    <x:cfRule type="expression" dxfId="0" priority="1">
      <x:formula>B10&lt;0</x:formula>
    </x:cfRule>
  </x:conditionalFormatting>
  <x:pageMargins left="0.7" right="0.7" top="0.75" bottom="0.75" header="0.3" footer="0.3"/>
</x:worksheet>
</file>

<file path=xl/worksheets/sheet8.xml><?xml version="1.0" encoding="utf-8"?>
<x:worksheet xmlns:x="http://schemas.openxmlformats.org/spreadsheetml/2006/main">
  <x:sheetFormatPr defaultRowHeight="15"/>
  <x:cols>
    <x:col min="1" max="1" width="32" hidden="0" customWidth="1"/>
    <x:col min="2" max="2" width="18" hidden="0" customWidth="1"/>
    <x:col min="3" max="3" width="18" hidden="0" customWidth="1"/>
    <x:col min="4" max="4" width="48" hidden="0" customWidth="1"/>
  </x:cols>
  <x:sheetData>
    <x:row r="1">
      <x:c r="A1" s="267" t="str">
        <x:v>SEUIL DE RENTABILITÉ &amp; OBJECTIFS COMMERCIAUX</x:v>
      </x:c>
      <x:c r="B1" s="267"/>
      <x:c r="C1" s="267"/>
      <x:c r="D1" s="267"/>
      <x:c r="E1" s="267"/>
      <x:c r="F1" s="267"/>
      <x:c r="G1" s="267"/>
      <x:c r="H1" s="267"/>
      <x:c r="I1" s="28"/>
      <x:c r="J1" s="28"/>
      <x:c r="K1" s="28"/>
      <x:c r="L1" s="28"/>
      <x:c r="M1" s="28"/>
      <x:c r="N1" s="28"/>
      <x:c r="O1" s="28"/>
      <x:c r="P1" s="28"/>
      <x:c r="Q1" s="28"/>
      <x:c r="R1" s="28"/>
      <x:c r="S1" s="28"/>
      <x:c r="T1" s="28"/>
      <x:c r="U1" s="28"/>
      <x:c r="V1" s="28"/>
      <x:c r="W1" s="28"/>
      <x:c r="X1" s="28"/>
      <x:c r="Y1" s="28"/>
      <x:c r="Z1" s="28"/>
    </x:row>
    <x:row r="2">
      <x:c r="A2" s="267"/>
      <x:c r="B2" s="267"/>
      <x:c r="C2" s="267"/>
      <x:c r="D2" s="267"/>
      <x:c r="E2" s="267"/>
      <x:c r="F2" s="267"/>
      <x:c r="G2" s="267"/>
      <x:c r="H2" s="267"/>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Calcul annuel</x:v>
      </x:c>
      <x:c r="C4" s="13" t="str">
        <x:v>Unité</x:v>
      </x:c>
      <x:c r="D4" s="13" t="str">
        <x:v>Lecture</x:v>
      </x:c>
      <x:c r="E4" s="28"/>
      <x:c r="F4" s="28"/>
      <x:c r="G4" s="28"/>
      <x:c r="H4" s="28"/>
      <x:c r="I4" s="28"/>
      <x:c r="J4" s="28"/>
      <x:c r="K4" s="28"/>
      <x:c r="L4" s="28"/>
      <x:c r="M4" s="28"/>
      <x:c r="N4" s="28"/>
      <x:c r="O4" s="28"/>
      <x:c r="P4" s="28"/>
      <x:c r="Q4" s="28"/>
      <x:c r="R4" s="28"/>
      <x:c r="S4" s="28"/>
      <x:c r="T4" s="28"/>
      <x:c r="U4" s="28"/>
      <x:c r="V4" s="28"/>
      <x:c r="W4" s="28"/>
      <x:c r="X4" s="28"/>
      <x:c r="Y4" s="28"/>
      <x:c r="Z4" s="28"/>
    </x:row>
    <x:row r="5">
      <x:c r="A5" s="28" t="str">
        <x:v>CA annuel prévisionnel</x:v>
      </x:c>
      <x:c r="B5" s="222" t="n">
        <x:f>'Résultat'!N5</x:f>
        <x:v>59606.524158465065</x:v>
      </x:c>
      <x:c r="C5" s="28" t="str">
        <x:v>€</x:v>
      </x:c>
      <x:c r="D5" s="28" t="str">
        <x:v>Ventes prévues sur 12 mois</x:v>
      </x:c>
      <x:c r="E5" s="28"/>
      <x:c r="F5" s="28"/>
      <x:c r="G5" s="28"/>
      <x:c r="H5" s="28"/>
      <x:c r="I5" s="28"/>
      <x:c r="J5" s="28"/>
      <x:c r="K5" s="28"/>
      <x:c r="L5" s="28"/>
      <x:c r="M5" s="28"/>
      <x:c r="N5" s="28"/>
      <x:c r="O5" s="28"/>
      <x:c r="P5" s="28"/>
      <x:c r="Q5" s="28"/>
      <x:c r="R5" s="28"/>
      <x:c r="S5" s="28"/>
      <x:c r="T5" s="28"/>
      <x:c r="U5" s="28"/>
      <x:c r="V5" s="28"/>
      <x:c r="W5" s="28"/>
      <x:c r="X5" s="28"/>
      <x:c r="Y5" s="28"/>
      <x:c r="Z5" s="28"/>
    </x:row>
    <x:row r="6">
      <x:c r="A6" s="28" t="str">
        <x:v>Charges variables</x:v>
      </x:c>
      <x:c r="B6" s="222" t="n">
        <x:f>'Résultat'!N6</x:f>
        <x:v>5960.652415846506</x:v>
      </x:c>
      <x:c r="C6" s="28" t="str">
        <x:v>€</x:v>
      </x:c>
      <x:c r="D6" s="28" t="str">
        <x:v>Coûts directement liés au CA</x:v>
      </x:c>
      <x:c r="E6" s="28"/>
      <x:c r="F6" s="28"/>
      <x:c r="G6" s="28"/>
      <x:c r="H6" s="28"/>
      <x:c r="I6" s="28"/>
      <x:c r="J6" s="28"/>
      <x:c r="K6" s="28"/>
      <x:c r="L6" s="28"/>
      <x:c r="M6" s="28"/>
      <x:c r="N6" s="28"/>
      <x:c r="O6" s="28"/>
      <x:c r="P6" s="28"/>
      <x:c r="Q6" s="28"/>
      <x:c r="R6" s="28"/>
      <x:c r="S6" s="28"/>
      <x:c r="T6" s="28"/>
      <x:c r="U6" s="28"/>
      <x:c r="V6" s="28"/>
      <x:c r="W6" s="28"/>
      <x:c r="X6" s="28"/>
      <x:c r="Y6" s="28"/>
      <x:c r="Z6" s="28"/>
    </x:row>
    <x:row r="7">
      <x:c r="A7" s="28" t="str">
        <x:v>Marge sur coûts variables</x:v>
      </x:c>
      <x:c r="B7" s="222" t="n">
        <x:f>'Résultat'!N7</x:f>
        <x:v>53645.87174261855</x:v>
      </x:c>
      <x:c r="C7" s="28" t="str">
        <x:v>€</x:v>
      </x:c>
      <x:c r="D7" s="28" t="str">
        <x:v>CA moins charges variables</x:v>
      </x:c>
      <x:c r="E7" s="28"/>
      <x:c r="F7" s="28"/>
      <x:c r="G7" s="28"/>
      <x:c r="H7" s="28"/>
      <x:c r="I7" s="28"/>
      <x:c r="J7" s="28"/>
      <x:c r="K7" s="28"/>
      <x:c r="L7" s="28"/>
      <x:c r="M7" s="28"/>
      <x:c r="N7" s="28"/>
      <x:c r="O7" s="28"/>
      <x:c r="P7" s="28"/>
      <x:c r="Q7" s="28"/>
      <x:c r="R7" s="28"/>
      <x:c r="S7" s="28"/>
      <x:c r="T7" s="28"/>
      <x:c r="U7" s="28"/>
      <x:c r="V7" s="28"/>
      <x:c r="W7" s="28"/>
      <x:c r="X7" s="28"/>
      <x:c r="Y7" s="28"/>
      <x:c r="Z7" s="28"/>
    </x:row>
    <x:row r="8">
      <x:c r="A8" s="28" t="str">
        <x:v>Taux de marge sur coûts variables</x:v>
      </x:c>
      <x:c r="B8" s="221" t="n">
        <x:f>IFERROR(B7/B5,0)</x:f>
        <x:v>0.8999999999999998</x:v>
      </x:c>
      <x:c r="C8" s="28" t="str">
        <x:v>%</x:v>
      </x:c>
      <x:c r="D8" s="28" t="str">
        <x:v>Part du CA disponible pour couvrir les charges fixes</x:v>
      </x:c>
      <x:c r="E8" s="28"/>
      <x:c r="F8" s="28"/>
      <x:c r="G8" s="28"/>
      <x:c r="H8" s="28"/>
      <x:c r="I8" s="28"/>
      <x:c r="J8" s="28"/>
      <x:c r="K8" s="28"/>
      <x:c r="L8" s="28"/>
      <x:c r="M8" s="28"/>
      <x:c r="N8" s="28"/>
      <x:c r="O8" s="28"/>
      <x:c r="P8" s="28"/>
      <x:c r="Q8" s="28"/>
      <x:c r="R8" s="28"/>
      <x:c r="S8" s="28"/>
      <x:c r="T8" s="28"/>
      <x:c r="U8" s="28"/>
      <x:c r="V8" s="28"/>
      <x:c r="W8" s="28"/>
      <x:c r="X8" s="28"/>
      <x:c r="Y8" s="28"/>
      <x:c r="Z8" s="28"/>
    </x:row>
    <x:row r="9">
      <x:c r="A9" s="28" t="str">
        <x:v>Charges fixes annuelles</x:v>
      </x:c>
      <x:c r="B9" s="222" t="n">
        <x:f>'Résultat'!N8+'Résultat'!N9</x:f>
        <x:v>25390.61371605329</x:v>
      </x:c>
      <x:c r="C9" s="28" t="str">
        <x:v>€</x:v>
      </x:c>
      <x:c r="D9" s="28" t="str">
        <x:v>Charges fixes + cotisations et taxes</x:v>
      </x:c>
      <x:c r="E9" s="28"/>
      <x:c r="F9" s="28"/>
      <x:c r="G9" s="28"/>
      <x:c r="H9" s="28"/>
      <x:c r="I9" s="28"/>
      <x:c r="J9" s="28"/>
      <x:c r="K9" s="28"/>
      <x:c r="L9" s="28"/>
      <x:c r="M9" s="28"/>
      <x:c r="N9" s="28"/>
      <x:c r="O9" s="28"/>
      <x:c r="P9" s="28"/>
      <x:c r="Q9" s="28"/>
      <x:c r="R9" s="28"/>
      <x:c r="S9" s="28"/>
      <x:c r="T9" s="28"/>
      <x:c r="U9" s="28"/>
      <x:c r="V9" s="28"/>
      <x:c r="W9" s="28"/>
      <x:c r="X9" s="28"/>
      <x:c r="Y9" s="28"/>
      <x:c r="Z9" s="28"/>
    </x:row>
    <x:row r="10">
      <x:c r="A10" s="220" t="str">
        <x:v>Seuil de rentabilité</x:v>
      </x:c>
      <x:c r="B10" s="268" t="n">
        <x:f>IFERROR(B9/B8,0)</x:f>
        <x:v>28211.793017836993</x:v>
      </x:c>
      <x:c r="C10" s="220" t="str">
        <x:v>€ de CA</x:v>
      </x:c>
      <x:c r="D10" s="220" t="str">
        <x:v>CA minimum pour couvrir les charges</x:v>
      </x:c>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28" t="str">
        <x:v>Point mort</x:v>
      </x:c>
      <x:c r="B11" s="223" t="n">
        <x:f>IFERROR(B10/B5*365,0)</x:f>
        <x:v>172.75465390558466</x:v>
      </x:c>
      <x:c r="C11" s="28" t="str">
        <x:v>jours</x:v>
      </x:c>
      <x:c r="D11" s="28" t="str">
        <x:v>Date théorique d'atteinte du seuil</x:v>
      </x:c>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t="str">
        <x:v>Ventes mensuelles minimales</x:v>
      </x:c>
      <x:c r="B12" s="223" t="n">
        <x:f>IFERROR(B10/12/'Hypothèses'!B8,0)</x:f>
        <x:v>19.591522929053465</x:v>
      </x:c>
      <x:c r="C12" s="28" t="str">
        <x:v>unités / mois</x:v>
      </x:c>
      <x:c r="D12" s="28" t="str">
        <x:v>Volume moyen à atteindre</x:v>
      </x:c>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244" t="str">
        <x:v>Marge de sécurité</x:v>
      </x:c>
      <x:c r="B13" s="269" t="n">
        <x:f>B5-B10</x:f>
        <x:v>31394.73114062807</x:v>
      </x:c>
      <x:c r="C13" s="244" t="str">
        <x:v>€</x:v>
      </x:c>
      <x:c r="D13" s="244" t="str">
        <x:v>Écart entre CA prévu et seuil</x:v>
      </x:c>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244" t="str">
        <x:v>Indice de sécurité</x:v>
      </x:c>
      <x:c r="B14" s="270" t="n">
        <x:f>IFERROR(B13/B5,0)</x:f>
        <x:v>0.526699578340864</x:v>
      </x:c>
      <x:c r="C14" s="244" t="str">
        <x:v>%</x:v>
      </x:c>
      <x:c r="D14" s="244" t="str">
        <x:v>Résistance à une baisse d'activité</x:v>
      </x:c>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H2"/>
  </x:mergeCells>
  <x:pageMargins left="0.7" right="0.7" top="0.75" bottom="0.75" header="0.3" footer="0.3"/>
</x:worksheet>
</file>

<file path=xl/worksheets/sheet9.xml><?xml version="1.0" encoding="utf-8"?>
<x:worksheet xmlns:x="http://schemas.openxmlformats.org/spreadsheetml/2006/main">
  <x:sheetFormatPr defaultRowHeight="15"/>
  <x:cols>
    <x:col min="1" max="1" width="24" hidden="0" customWidth="1"/>
    <x:col min="2" max="2" width="38" hidden="0" customWidth="1"/>
    <x:col min="3" max="3" width="38" hidden="0" customWidth="1"/>
    <x:col min="4" max="4" width="24" hidden="0" customWidth="1"/>
    <x:col min="5" max="5" width="16" hidden="0" customWidth="1"/>
    <x:col min="6" max="6" width="40" hidden="0" customWidth="1"/>
  </x:cols>
  <x:sheetData>
    <x:row r="1">
      <x:c r="A1" s="275" t="str">
        <x:v>SOURCES, MODE D'EMPLOI ET AVERTISSEMENTS</x:v>
      </x:c>
      <x:c r="B1" s="275"/>
      <x:c r="C1" s="275"/>
      <x:c r="D1" s="275"/>
      <x:c r="E1" s="275"/>
      <x:c r="F1" s="275"/>
      <x:c r="G1" s="28"/>
      <x:c r="H1" s="28"/>
      <x:c r="I1" s="28"/>
      <x:c r="J1" s="28"/>
      <x:c r="K1" s="28"/>
      <x:c r="L1" s="28"/>
      <x:c r="M1" s="28"/>
      <x:c r="N1" s="28"/>
      <x:c r="O1" s="28"/>
      <x:c r="P1" s="28"/>
      <x:c r="Q1" s="28"/>
      <x:c r="R1" s="28"/>
      <x:c r="S1" s="28"/>
      <x:c r="T1" s="28"/>
      <x:c r="U1" s="28"/>
      <x:c r="V1" s="28"/>
      <x:c r="W1" s="28"/>
      <x:c r="X1" s="28"/>
      <x:c r="Y1" s="28"/>
      <x:c r="Z1" s="28"/>
    </x:row>
    <x:row r="2">
      <x:c r="A2" s="275"/>
      <x:c r="B2" s="275"/>
      <x:c r="C2" s="275"/>
      <x:c r="D2" s="275"/>
      <x:c r="E2" s="275"/>
      <x:c r="F2" s="275"/>
      <x:c r="G2" s="28"/>
      <x:c r="H2" s="28"/>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Rubrique</x:v>
      </x:c>
      <x:c r="B4" s="13" t="str">
        <x:v>Conseil</x:v>
      </x:c>
      <x:c r="C4" s="13" t="str">
        <x:v>URL officielle</x:v>
      </x:c>
      <x:c r="D4" s="13" t="str">
        <x:v>À vérifier</x:v>
      </x:c>
      <x:c r="E4" s="13" t="str">
        <x:v>Statut</x:v>
      </x:c>
      <x:c r="F4" s="13" t="str">
        <x:v>Note</x:v>
      </x:c>
      <x:c r="G4" s="28"/>
      <x:c r="H4" s="28"/>
      <x:c r="I4" s="28"/>
      <x:c r="J4" s="28"/>
      <x:c r="K4" s="28"/>
      <x:c r="L4" s="28"/>
      <x:c r="M4" s="28"/>
      <x:c r="N4" s="28"/>
      <x:c r="O4" s="28"/>
      <x:c r="P4" s="28"/>
      <x:c r="Q4" s="28"/>
      <x:c r="R4" s="28"/>
      <x:c r="S4" s="28"/>
      <x:c r="T4" s="28"/>
      <x:c r="U4" s="28"/>
      <x:c r="V4" s="28"/>
      <x:c r="W4" s="28"/>
      <x:c r="X4" s="28"/>
      <x:c r="Y4" s="28"/>
      <x:c r="Z4" s="28"/>
    </x:row>
    <x:row r="5">
      <x:c r="A5" s="28" t="str">
        <x:v>Cotisations sociales</x:v>
      </x:c>
      <x:c r="B5" s="28" t="str">
        <x:v>Adapter le taux au type d'activité et à votre situation</x:v>
      </x:c>
      <x:c r="C5" s="28" t="str">
        <x:v>https://www.autoentrepreneur.urssaf.fr/</x:v>
      </x:c>
      <x:c r="D5" s="28" t="str">
        <x:v>Taux en vigueur</x:v>
      </x:c>
      <x:c r="E5" s="28" t="str">
        <x:v>Obligatoire</x:v>
      </x:c>
      <x:c r="F5" s="28" t="str">
        <x:v>Le taux du modèle est un exemple modifiable.</x:v>
      </x:c>
      <x:c r="G5" s="28"/>
      <x:c r="H5" s="28"/>
      <x:c r="I5" s="28"/>
      <x:c r="J5" s="28"/>
      <x:c r="K5" s="28"/>
      <x:c r="L5" s="28"/>
      <x:c r="M5" s="28"/>
      <x:c r="N5" s="28"/>
      <x:c r="O5" s="28"/>
      <x:c r="P5" s="28"/>
      <x:c r="Q5" s="28"/>
      <x:c r="R5" s="28"/>
      <x:c r="S5" s="28"/>
      <x:c r="T5" s="28"/>
      <x:c r="U5" s="28"/>
      <x:c r="V5" s="28"/>
      <x:c r="W5" s="28"/>
      <x:c r="X5" s="28"/>
      <x:c r="Y5" s="28"/>
      <x:c r="Z5" s="28"/>
    </x:row>
    <x:row r="6">
      <x:c r="A6" s="28" t="str">
        <x:v>Fiscalité</x:v>
      </x:c>
      <x:c r="B6" s="28" t="str">
        <x:v>Vérifier le versement libératoire, l'impôt et la CFE</x:v>
      </x:c>
      <x:c r="C6" s="28" t="str">
        <x:v>https://www.impots.gouv.fr/</x:v>
      </x:c>
      <x:c r="D6" s="28" t="str">
        <x:v>Éligibilité et taux</x:v>
      </x:c>
      <x:c r="E6" s="28" t="str">
        <x:v>Obligatoire</x:v>
      </x:c>
      <x:c r="F6" s="28" t="str">
        <x:v>Mettre 0 lorsque le prélèvement ne s'applique pas.</x:v>
      </x:c>
      <x:c r="G6" s="28"/>
      <x:c r="H6" s="28"/>
      <x:c r="I6" s="28"/>
      <x:c r="J6" s="28"/>
      <x:c r="K6" s="28"/>
      <x:c r="L6" s="28"/>
      <x:c r="M6" s="28"/>
      <x:c r="N6" s="28"/>
      <x:c r="O6" s="28"/>
      <x:c r="P6" s="28"/>
      <x:c r="Q6" s="28"/>
      <x:c r="R6" s="28"/>
      <x:c r="S6" s="28"/>
      <x:c r="T6" s="28"/>
      <x:c r="U6" s="28"/>
      <x:c r="V6" s="28"/>
      <x:c r="W6" s="28"/>
      <x:c r="X6" s="28"/>
      <x:c r="Y6" s="28"/>
      <x:c r="Z6" s="28"/>
    </x:row>
    <x:row r="7">
      <x:c r="A7" s="28" t="str">
        <x:v>TVA</x:v>
      </x:c>
      <x:c r="B7" s="28" t="str">
        <x:v>Vérifier la franchise, les seuils et les règles de facturation</x:v>
      </x:c>
      <x:c r="C7" s="28" t="str">
        <x:v>https://www.impots.gouv.fr/</x:v>
      </x:c>
      <x:c r="D7" s="28" t="str">
        <x:v>Régime de TVA</x:v>
      </x:c>
      <x:c r="E7" s="28" t="str">
        <x:v>Obligatoire</x:v>
      </x:c>
      <x:c r="F7" s="28" t="str">
        <x:v>Choisir Oui ou Non dans la feuille Hypothèses.</x:v>
      </x:c>
      <x:c r="G7" s="28"/>
      <x:c r="H7" s="28"/>
      <x:c r="I7" s="28"/>
      <x:c r="J7" s="28"/>
      <x:c r="K7" s="28"/>
      <x:c r="L7" s="28"/>
      <x:c r="M7" s="28"/>
      <x:c r="N7" s="28"/>
      <x:c r="O7" s="28"/>
      <x:c r="P7" s="28"/>
      <x:c r="Q7" s="28"/>
      <x:c r="R7" s="28"/>
      <x:c r="S7" s="28"/>
      <x:c r="T7" s="28"/>
      <x:c r="U7" s="28"/>
      <x:c r="V7" s="28"/>
      <x:c r="W7" s="28"/>
      <x:c r="X7" s="28"/>
      <x:c r="Y7" s="28"/>
      <x:c r="Z7" s="28"/>
    </x:row>
    <x:row r="8">
      <x:c r="A8" s="28" t="str">
        <x:v>Création d'entreprise</x:v>
      </x:c>
      <x:c r="B8" s="28" t="str">
        <x:v>Consulter les démarches et obligations générales</x:v>
      </x:c>
      <x:c r="C8" s="28" t="str">
        <x:v>https://entreprendre.service-public.fr/</x:v>
      </x:c>
      <x:c r="D8" s="28" t="str">
        <x:v>Formalités</x:v>
      </x:c>
      <x:c r="E8" s="28" t="str">
        <x:v>Recommandé</x:v>
      </x:c>
      <x:c r="F8" s="28" t="str">
        <x:v>Les règles peuvent évoluer.</x:v>
      </x:c>
      <x:c r="G8" s="28"/>
      <x:c r="H8" s="28"/>
      <x:c r="I8" s="28"/>
      <x:c r="J8" s="28"/>
      <x:c r="K8" s="28"/>
      <x:c r="L8" s="28"/>
      <x:c r="M8" s="28"/>
      <x:c r="N8" s="28"/>
      <x:c r="O8" s="28"/>
      <x:c r="P8" s="28"/>
      <x:c r="Q8" s="28"/>
      <x:c r="R8" s="28"/>
      <x:c r="S8" s="28"/>
      <x:c r="T8" s="28"/>
      <x:c r="U8" s="28"/>
      <x:c r="V8" s="28"/>
      <x:c r="W8" s="28"/>
      <x:c r="X8" s="28"/>
      <x:c r="Y8" s="28"/>
      <x:c r="Z8" s="28"/>
    </x:row>
    <x:row r="9">
      <x:c r="A9" s="28"/>
      <x:c r="B9" s="28"/>
      <x:c r="C9" s="28"/>
      <x:c r="D9" s="28"/>
      <x:c r="E9" s="28"/>
      <x:c r="F9" s="28"/>
      <x:c r="G9" s="28"/>
      <x:c r="H9" s="28"/>
      <x:c r="I9" s="28"/>
      <x:c r="J9" s="28"/>
      <x:c r="K9" s="28"/>
      <x:c r="L9" s="28"/>
      <x:c r="M9" s="28"/>
      <x:c r="N9" s="28"/>
      <x:c r="O9" s="28"/>
      <x:c r="P9" s="28"/>
      <x:c r="Q9" s="28"/>
      <x:c r="R9" s="28"/>
      <x:c r="S9" s="28"/>
      <x:c r="T9" s="28"/>
      <x:c r="U9" s="28"/>
      <x:c r="V9" s="28"/>
      <x:c r="W9" s="28"/>
      <x:c r="X9" s="28"/>
      <x:c r="Y9" s="28"/>
      <x:c r="Z9" s="28"/>
    </x:row>
    <x:row r="10">
      <x:c r="A10" s="207" t="str">
        <x:v>MODE D'EMPLOI : modifiez uniquement les cellules jaunes de la feuille « Hypothèses ». Les cellules bleues contiennent les données saisies, les cellules noires les calculs et les cellules vertes les liens entre feuilles. Ce classeur constitue un outil de simulation et ne remplace pas l'avis d'un expert-comptable ou d'une administration.</x:v>
      </x:c>
      <x:c r="B10" s="207"/>
      <x:c r="C10" s="207"/>
      <x:c r="D10" s="207"/>
      <x:c r="E10" s="207"/>
      <x:c r="F10" s="207"/>
      <x:c r="G10" s="28"/>
      <x:c r="H10" s="28"/>
      <x:c r="I10" s="28"/>
      <x:c r="J10" s="28"/>
      <x:c r="K10" s="28"/>
      <x:c r="L10" s="28"/>
      <x:c r="M10" s="28"/>
      <x:c r="N10" s="28"/>
      <x:c r="O10" s="28"/>
      <x:c r="P10" s="28"/>
      <x:c r="Q10" s="28"/>
      <x:c r="R10" s="28"/>
      <x:c r="S10" s="28"/>
      <x:c r="T10" s="28"/>
      <x:c r="U10" s="28"/>
      <x:c r="V10" s="28"/>
      <x:c r="W10" s="28"/>
      <x:c r="X10" s="28"/>
      <x:c r="Y10" s="28"/>
      <x:c r="Z10" s="28"/>
    </x:row>
    <x:row r="11">
      <x:c r="A11" s="207"/>
      <x:c r="B11" s="207"/>
      <x:c r="C11" s="207"/>
      <x:c r="D11" s="207"/>
      <x:c r="E11" s="207"/>
      <x:c r="F11" s="207"/>
      <x:c r="G11" s="28"/>
      <x:c r="H11" s="28"/>
      <x:c r="I11" s="28"/>
      <x:c r="J11" s="28"/>
      <x:c r="K11" s="28"/>
      <x:c r="L11" s="28"/>
      <x:c r="M11" s="28"/>
      <x:c r="N11" s="28"/>
      <x:c r="O11" s="28"/>
      <x:c r="P11" s="28"/>
      <x:c r="Q11" s="28"/>
      <x:c r="R11" s="28"/>
      <x:c r="S11" s="28"/>
      <x:c r="T11" s="28"/>
      <x:c r="U11" s="28"/>
      <x:c r="V11" s="28"/>
      <x:c r="W11" s="28"/>
      <x:c r="X11" s="28"/>
      <x:c r="Y11" s="28"/>
      <x:c r="Z11" s="28"/>
    </x:row>
    <x:row r="12">
      <x:c r="A12" s="207"/>
      <x:c r="B12" s="207"/>
      <x:c r="C12" s="207"/>
      <x:c r="D12" s="207"/>
      <x:c r="E12" s="207"/>
      <x:c r="F12" s="207"/>
      <x:c r="G12" s="28"/>
      <x:c r="H12" s="28"/>
      <x:c r="I12" s="28"/>
      <x:c r="J12" s="28"/>
      <x:c r="K12" s="28"/>
      <x:c r="L12" s="28"/>
      <x:c r="M12" s="28"/>
      <x:c r="N12" s="28"/>
      <x:c r="O12" s="28"/>
      <x:c r="P12" s="28"/>
      <x:c r="Q12" s="28"/>
      <x:c r="R12" s="28"/>
      <x:c r="S12" s="28"/>
      <x:c r="T12" s="28"/>
      <x:c r="U12" s="28"/>
      <x:c r="V12" s="28"/>
      <x:c r="W12" s="28"/>
      <x:c r="X12" s="28"/>
      <x:c r="Y12" s="28"/>
      <x:c r="Z12" s="28"/>
    </x:row>
    <x:row r="13">
      <x:c r="A13" s="207"/>
      <x:c r="B13" s="207"/>
      <x:c r="C13" s="207"/>
      <x:c r="D13" s="207"/>
      <x:c r="E13" s="207"/>
      <x:c r="F13" s="207"/>
      <x:c r="G13" s="28"/>
      <x:c r="H13" s="28"/>
      <x:c r="I13" s="28"/>
      <x:c r="J13" s="28"/>
      <x:c r="K13" s="28"/>
      <x:c r="L13" s="28"/>
      <x:c r="M13" s="28"/>
      <x:c r="N13" s="28"/>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333" t="str">
        <x:v>LÉGENDE DU MODÈLE</x:v>
      </x:c>
      <x:c r="B15" s="333"/>
      <x:c r="C15" s="333"/>
      <x:c r="D15" s="333"/>
      <x:c r="E15" s="333"/>
      <x:c r="F15" s="333"/>
      <x:c r="G15" s="28"/>
      <x:c r="H15" s="28"/>
      <x:c r="I15" s="28"/>
      <x:c r="J15" s="28"/>
      <x:c r="K15" s="28"/>
      <x:c r="L15" s="28"/>
      <x:c r="M15" s="28"/>
      <x:c r="N15" s="28"/>
      <x:c r="O15" s="28"/>
      <x:c r="P15" s="28"/>
      <x:c r="Q15" s="28"/>
      <x:c r="R15" s="28"/>
      <x:c r="S15" s="28"/>
      <x:c r="T15" s="28"/>
      <x:c r="U15" s="28"/>
      <x:c r="V15" s="28"/>
      <x:c r="W15" s="28"/>
      <x:c r="X15" s="28"/>
      <x:c r="Y15" s="28"/>
      <x:c r="Z15" s="28"/>
    </x:row>
    <x:row r="16">
      <x:c r="A16" s="328" t="str">
        <x:v>Couleur</x:v>
      </x:c>
      <x:c r="B16" s="328" t="str">
        <x:v>Signification</x:v>
      </x:c>
      <x:c r="C16" s="328" t="str">
        <x:v>Exemple</x:v>
      </x:c>
      <x:c r="D16" s="328" t="str"/>
      <x:c r="E16" s="328" t="str"/>
      <x:c r="F16" s="328" t="str"/>
      <x:c r="G16" s="28"/>
      <x:c r="H16" s="28"/>
      <x:c r="I16" s="28"/>
      <x:c r="J16" s="28"/>
      <x:c r="K16" s="28"/>
      <x:c r="L16" s="28"/>
      <x:c r="M16" s="28"/>
      <x:c r="N16" s="28"/>
      <x:c r="O16" s="28"/>
      <x:c r="P16" s="28"/>
      <x:c r="Q16" s="28"/>
      <x:c r="R16" s="28"/>
      <x:c r="S16" s="28"/>
      <x:c r="T16" s="28"/>
      <x:c r="U16" s="28"/>
      <x:c r="V16" s="28"/>
      <x:c r="W16" s="28"/>
      <x:c r="X16" s="28"/>
      <x:c r="Y16" s="28"/>
      <x:c r="Z16" s="28"/>
    </x:row>
    <x:row r="17">
      <x:c r="A17" s="335" t="str">
        <x:v>Fond jaune / texte bleu</x:v>
      </x:c>
      <x:c r="B17" s="335" t="str">
        <x:v>Cellule à saisir ou à mettre à jour</x:v>
      </x:c>
      <x:c r="C17" s="335" t="str">
        <x:v>Prix, volume, taux</x:v>
      </x:c>
      <x:c r="D17" s="335" t="str"/>
      <x:c r="E17" s="335" t="str"/>
      <x:c r="F17" s="335" t="str"/>
      <x:c r="G17" s="28"/>
      <x:c r="H17" s="28"/>
      <x:c r="I17" s="28"/>
      <x:c r="J17" s="28"/>
      <x:c r="K17" s="28"/>
      <x:c r="L17" s="28"/>
      <x:c r="M17" s="28"/>
      <x:c r="N17" s="28"/>
      <x:c r="O17" s="28"/>
      <x:c r="P17" s="28"/>
      <x:c r="Q17" s="28"/>
      <x:c r="R17" s="28"/>
      <x:c r="S17" s="28"/>
      <x:c r="T17" s="28"/>
      <x:c r="U17" s="28"/>
      <x:c r="V17" s="28"/>
      <x:c r="W17" s="28"/>
      <x:c r="X17" s="28"/>
      <x:c r="Y17" s="28"/>
      <x:c r="Z17" s="28"/>
    </x:row>
    <x:row r="18">
      <x:c r="A18" s="336" t="str">
        <x:v>Texte vert</x:v>
      </x:c>
      <x:c r="B18" s="336" t="str">
        <x:v>Lien automatique vers une autre feuille</x:v>
      </x:c>
      <x:c r="C18" s="336" t="str">
        <x:v>CA, charges, trésorerie</x:v>
      </x:c>
      <x:c r="D18" s="336" t="str"/>
      <x:c r="E18" s="336" t="str"/>
      <x:c r="F18" s="336" t="str"/>
      <x:c r="G18" s="28"/>
      <x:c r="H18" s="28"/>
      <x:c r="I18" s="28"/>
      <x:c r="J18" s="28"/>
      <x:c r="K18" s="28"/>
      <x:c r="L18" s="28"/>
      <x:c r="M18" s="28"/>
      <x:c r="N18" s="28"/>
      <x:c r="O18" s="28"/>
      <x:c r="P18" s="28"/>
      <x:c r="Q18" s="28"/>
      <x:c r="R18" s="28"/>
      <x:c r="S18" s="28"/>
      <x:c r="T18" s="28"/>
      <x:c r="U18" s="28"/>
      <x:c r="V18" s="28"/>
      <x:c r="W18" s="28"/>
      <x:c r="X18" s="28"/>
      <x:c r="Y18" s="28"/>
      <x:c r="Z18" s="28"/>
    </x:row>
    <x:row r="19">
      <x:c r="A19" s="337" t="str">
        <x:v>Texte noir</x:v>
      </x:c>
      <x:c r="B19" s="337" t="str">
        <x:v>Calcul réalisé dans la feuille</x:v>
      </x:c>
      <x:c r="C19" s="337" t="str">
        <x:v>Total, marge, écart</x:v>
      </x:c>
      <x:c r="D19" s="337" t="str"/>
      <x:c r="E19" s="337" t="str"/>
      <x:c r="F19" s="337" t="str"/>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F2"/>
    <x:mergeCell ref="A10:F13"/>
    <x:mergeCell ref="A15:F15"/>
  </x:mergeCells>
  <x:pageMargins left="0.7" right="0.7" top="0.75" bottom="0.75" header="0.3" footer="0.3"/>
</x:worksheet>
</file>

<file path=xl/worksheets/sheet10.xml><?xml version="1.0" encoding="utf-8"?>
<x:worksheet xmlns:x="http://schemas.openxmlformats.org/spreadsheetml/2006/main">
  <x:sheetFormatPr defaultRowHeight="15"/>
  <x:cols>
    <x:col min="1" max="1" width="34" hidden="0" customWidth="1"/>
    <x:col min="2" max="2" width="18" hidden="0" customWidth="1"/>
    <x:col min="3" max="3" width="18" hidden="0" customWidth="1"/>
    <x:col min="4" max="4" width="18" hidden="0" customWidth="1"/>
  </x:cols>
  <x:sheetData>
    <x:row r="1">
      <x:c r="A1" s="338" t="str">
        <x:v>PROJECTION FINANCIÈRE SUR 3 ANS — MICRO-ENTREPRISE</x:v>
      </x:c>
      <x:c r="B1" s="338"/>
      <x:c r="C1" s="338"/>
      <x:c r="D1" s="338"/>
      <x:c r="E1" s="338"/>
      <x:c r="F1" s="338"/>
      <x:c r="G1" s="338"/>
      <x:c r="H1" s="338"/>
      <x:c r="I1" s="28"/>
      <x:c r="J1" s="28"/>
      <x:c r="K1" s="28"/>
      <x:c r="L1" s="28"/>
      <x:c r="M1" s="28"/>
      <x:c r="N1" s="28"/>
      <x:c r="O1" s="28"/>
      <x:c r="P1" s="28"/>
      <x:c r="Q1" s="28"/>
      <x:c r="R1" s="28"/>
      <x:c r="S1" s="28"/>
      <x:c r="T1" s="28"/>
      <x:c r="U1" s="28"/>
      <x:c r="V1" s="28"/>
      <x:c r="W1" s="28"/>
      <x:c r="X1" s="28"/>
      <x:c r="Y1" s="28"/>
      <x:c r="Z1" s="28"/>
    </x:row>
    <x:row r="2">
      <x:c r="A2" s="338"/>
      <x:c r="B2" s="338"/>
      <x:c r="C2" s="338"/>
      <x:c r="D2" s="338"/>
      <x:c r="E2" s="338"/>
      <x:c r="F2" s="338"/>
      <x:c r="G2" s="338"/>
      <x:c r="H2" s="338"/>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311" t="str">
        <x:v>Indicateur</x:v>
      </x:c>
      <x:c r="B4" s="311" t="str">
        <x:v>Année 1</x:v>
      </x:c>
      <x:c r="C4" s="311" t="str">
        <x:v>Année 2</x:v>
      </x:c>
      <x:c r="D4" s="311" t="str">
        <x:v>Année 3</x:v>
      </x:c>
      <x:c r="E4" s="28"/>
      <x:c r="F4" s="28"/>
      <x:c r="G4" s="28"/>
      <x:c r="H4" s="28"/>
      <x:c r="I4" s="28"/>
      <x:c r="J4" s="28"/>
      <x:c r="K4" s="28"/>
      <x:c r="L4" s="28"/>
      <x:c r="M4" s="28"/>
      <x:c r="N4" s="28"/>
      <x:c r="O4" s="28"/>
      <x:c r="P4" s="28"/>
      <x:c r="Q4" s="28"/>
      <x:c r="R4" s="28"/>
      <x:c r="S4" s="28"/>
      <x:c r="T4" s="28"/>
      <x:c r="U4" s="28"/>
      <x:c r="V4" s="28"/>
      <x:c r="W4" s="28"/>
      <x:c r="X4" s="28"/>
      <x:c r="Y4" s="28"/>
      <x:c r="Z4" s="28"/>
    </x:row>
    <x:row r="5">
      <x:c r="A5" s="328" t="str">
        <x:v>Chiffre d'affaires HT</x:v>
      </x:c>
      <x:c r="B5" s="339" t="n">
        <x:f>'Résultat'!N5</x:f>
        <x:v>59606.524158465065</x:v>
      </x:c>
      <x:c r="C5" s="339" t="n">
        <x:f>B5*(1+'Hypothèses'!$B$33)*(1+'Hypothèses'!$B$35)</x:f>
        <x:v>67534.19187154093</x:v>
      </x:c>
      <x:c r="D5" s="339" t="n">
        <x:f>C5*(1+'Hypothèses'!$B$33)*(1+'Hypothèses'!$B$35)</x:f>
        <x:v>76516.23939045588</x:v>
      </x:c>
      <x:c r="E5" s="28"/>
      <x:c r="F5" s="28"/>
      <x:c r="G5" s="28"/>
      <x:c r="H5" s="28"/>
      <x:c r="I5" s="28"/>
      <x:c r="J5" s="28"/>
      <x:c r="K5" s="28"/>
      <x:c r="L5" s="28"/>
      <x:c r="M5" s="28"/>
      <x:c r="N5" s="28"/>
      <x:c r="O5" s="28"/>
      <x:c r="P5" s="28"/>
      <x:c r="Q5" s="28"/>
      <x:c r="R5" s="28"/>
      <x:c r="S5" s="28"/>
      <x:c r="T5" s="28"/>
      <x:c r="U5" s="28"/>
      <x:c r="V5" s="28"/>
      <x:c r="W5" s="28"/>
      <x:c r="X5" s="28"/>
      <x:c r="Y5" s="28"/>
      <x:c r="Z5" s="28"/>
    </x:row>
    <x:row r="6">
      <x:c r="A6" s="328" t="str">
        <x:v>Charges variables</x:v>
      </x:c>
      <x:c r="B6" s="339" t="n">
        <x:f>'Résultat'!N6</x:f>
        <x:v>5960.652415846506</x:v>
      </x:c>
      <x:c r="C6" s="339" t="n">
        <x:f>B6*(1+'Hypothèses'!$B$35)*(1+'Hypothèses'!$B$34)</x:f>
        <x:v>6818.986363728403</x:v>
      </x:c>
      <x:c r="D6" s="339" t="n">
        <x:f>C6*(1+'Hypothèses'!$B$35)*(1+'Hypothèses'!$B$34)</x:f>
        <x:v>7800.920400105294</x:v>
      </x:c>
      <x:c r="E6" s="28"/>
      <x:c r="F6" s="28"/>
      <x:c r="G6" s="28"/>
      <x:c r="H6" s="28"/>
      <x:c r="I6" s="28"/>
      <x:c r="J6" s="28"/>
      <x:c r="K6" s="28"/>
      <x:c r="L6" s="28"/>
      <x:c r="M6" s="28"/>
      <x:c r="N6" s="28"/>
      <x:c r="O6" s="28"/>
      <x:c r="P6" s="28"/>
      <x:c r="Q6" s="28"/>
      <x:c r="R6" s="28"/>
      <x:c r="S6" s="28"/>
      <x:c r="T6" s="28"/>
      <x:c r="U6" s="28"/>
      <x:c r="V6" s="28"/>
      <x:c r="W6" s="28"/>
      <x:c r="X6" s="28"/>
      <x:c r="Y6" s="28"/>
      <x:c r="Z6" s="28"/>
    </x:row>
    <x:row r="7">
      <x:c r="A7" s="328" t="str">
        <x:v>Charges fixes</x:v>
      </x:c>
      <x:c r="B7" s="339" t="n">
        <x:f>'Résultat'!N8</x:f>
        <x:v>8820</x:v>
      </x:c>
      <x:c r="C7" s="339" t="n">
        <x:f>B7*(1+'Hypothèses'!$B$34)</x:f>
        <x:v>9172.800000000001</x:v>
      </x:c>
      <x:c r="D7" s="339" t="n">
        <x:f>C7*(1+'Hypothèses'!$B$34)</x:f>
        <x:v>9539.712000000001</x:v>
      </x:c>
      <x:c r="E7" s="28"/>
      <x:c r="F7" s="28"/>
      <x:c r="G7" s="28"/>
      <x:c r="H7" s="28"/>
      <x:c r="I7" s="28"/>
      <x:c r="J7" s="28"/>
      <x:c r="K7" s="28"/>
      <x:c r="L7" s="28"/>
      <x:c r="M7" s="28"/>
      <x:c r="N7" s="28"/>
      <x:c r="O7" s="28"/>
      <x:c r="P7" s="28"/>
      <x:c r="Q7" s="28"/>
      <x:c r="R7" s="28"/>
      <x:c r="S7" s="28"/>
      <x:c r="T7" s="28"/>
      <x:c r="U7" s="28"/>
      <x:c r="V7" s="28"/>
      <x:c r="W7" s="28"/>
      <x:c r="X7" s="28"/>
      <x:c r="Y7" s="28"/>
      <x:c r="Z7" s="28"/>
    </x:row>
    <x:row r="8">
      <x:c r="A8" s="328" t="str">
        <x:v>Cotisations &amp; taxes</x:v>
      </x:c>
      <x:c r="B8" s="339" t="n">
        <x:f>'Résultat'!N9</x:f>
        <x:v>16570.61371605329</x:v>
      </x:c>
      <x:c r="C8" s="339" t="n">
        <x:f>C5*('Hypothèses'!$B$12+'Hypothèses'!$B$13+'Hypothèses'!$B$14)</x:f>
        <x:v>18774.50534028838</x:v>
      </x:c>
      <x:c r="D8" s="339" t="n">
        <x:f>D5*('Hypothèses'!$B$12+'Hypothèses'!$B$13+'Hypothèses'!$B$14)</x:f>
        <x:v>21271.514550546737</x:v>
      </x:c>
      <x:c r="E8" s="28"/>
      <x:c r="F8" s="28"/>
      <x:c r="G8" s="28"/>
      <x:c r="H8" s="28"/>
      <x:c r="I8" s="28"/>
      <x:c r="J8" s="28"/>
      <x:c r="K8" s="28"/>
      <x:c r="L8" s="28"/>
      <x:c r="M8" s="28"/>
      <x:c r="N8" s="28"/>
      <x:c r="O8" s="28"/>
      <x:c r="P8" s="28"/>
      <x:c r="Q8" s="28"/>
      <x:c r="R8" s="28"/>
      <x:c r="S8" s="28"/>
      <x:c r="T8" s="28"/>
      <x:c r="U8" s="28"/>
      <x:c r="V8" s="28"/>
      <x:c r="W8" s="28"/>
      <x:c r="X8" s="28"/>
      <x:c r="Y8" s="28"/>
      <x:c r="Z8" s="28"/>
    </x:row>
    <x:row r="9">
      <x:c r="A9" s="328" t="str">
        <x:v>Impayés et remboursements</x:v>
      </x:c>
      <x:c r="B9" s="339" t="n">
        <x:f>B5*('Hypothèses'!$B$31+'Hypothèses'!$B$32)</x:f>
        <x:v>1192.1304831693012</x:v>
      </x:c>
      <x:c r="C9" s="339" t="n">
        <x:f>C5*('Hypothèses'!$B$31+'Hypothèses'!$B$32)</x:f>
        <x:v>1350.6838374308186</x:v>
      </x:c>
      <x:c r="D9" s="339" t="n">
        <x:f>D5*('Hypothèses'!$B$31+'Hypothèses'!$B$32)</x:f>
        <x:v>1530.3247878091177</x:v>
      </x:c>
      <x:c r="E9" s="28"/>
      <x:c r="F9" s="28"/>
      <x:c r="G9" s="28"/>
      <x:c r="H9" s="28"/>
      <x:c r="I9" s="28"/>
      <x:c r="J9" s="28"/>
      <x:c r="K9" s="28"/>
      <x:c r="L9" s="28"/>
      <x:c r="M9" s="28"/>
      <x:c r="N9" s="28"/>
      <x:c r="O9" s="28"/>
      <x:c r="P9" s="28"/>
      <x:c r="Q9" s="28"/>
      <x:c r="R9" s="28"/>
      <x:c r="S9" s="28"/>
      <x:c r="T9" s="28"/>
      <x:c r="U9" s="28"/>
      <x:c r="V9" s="28"/>
      <x:c r="W9" s="28"/>
      <x:c r="X9" s="28"/>
      <x:c r="Y9" s="28"/>
      <x:c r="Z9" s="28"/>
    </x:row>
    <x:row r="10">
      <x:c r="A10" s="340" t="str">
        <x:v>Résultat disponible</x:v>
      </x:c>
      <x:c r="B10" s="341" t="n">
        <x:f>B5-B6-B7-B8-B9</x:f>
        <x:v>27063.12754339597</x:v>
      </x:c>
      <x:c r="C10" s="341" t="n">
        <x:f>C5-C6-C7-C8-C9</x:f>
        <x:v>31417.216330093328</x:v>
      </x:c>
      <x:c r="D10" s="341" t="n">
        <x:f>D5-D6-D7-D8-D9</x:f>
        <x:v>36373.76765199473</x:v>
      </x:c>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328" t="str">
        <x:v>Objectif de rémunération annuel</x:v>
      </x:c>
      <x:c r="B11" s="339" t="n">
        <x:f>'Hypothèses'!$B$29*12</x:f>
        <x:v>21600</x:v>
      </x:c>
      <x:c r="C11" s="339" t="n">
        <x:f>B11*(1+'Hypothèses'!$B$34)</x:f>
        <x:v>22464</x:v>
      </x:c>
      <x:c r="D11" s="339" t="n">
        <x:f>C11*(1+'Hypothèses'!$B$34)</x:f>
        <x:v>23362.56</x:v>
      </x:c>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342" t="str">
        <x:v>Excédent après rémunération</x:v>
      </x:c>
      <x:c r="B12" s="343" t="n">
        <x:f>B10-B11</x:f>
        <x:v>5463.127543395971</x:v>
      </x:c>
      <x:c r="C12" s="343" t="n">
        <x:f>C10-C11</x:f>
        <x:v>8953.216330093328</x:v>
      </x:c>
      <x:c r="D12" s="343" t="n">
        <x:f>D10-D11</x:f>
        <x:v>13011.207651994726</x:v>
      </x:c>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344" t="str">
        <x:v>Trésorerie de fin d'année</x:v>
      </x:c>
      <x:c r="B13" s="345" t="n">
        <x:f>'Trésorerie'!N14</x:f>
        <x:v>28755.258026565272</x:v>
      </x:c>
      <x:c r="C13" s="345" t="n">
        <x:f>B13+C12</x:f>
        <x:v>37708.4743566586</x:v>
      </x:c>
      <x:c r="D13" s="345" t="n">
        <x:f>C13+D12</x:f>
        <x:v>50719.682008653326</x:v>
      </x:c>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328" t="str">
        <x:v>Taux de marge disponible</x:v>
      </x:c>
      <x:c r="B14" s="346" t="n">
        <x:f>IFERROR(B10/B5,0)</x:f>
        <x:v>0.4540296205067777</x:v>
      </x:c>
      <x:c r="C14" s="346" t="n">
        <x:f>IFERROR(C10/C5,0)</x:f>
        <x:v>0.46520459428689215</x:v>
      </x:c>
      <x:c r="D14" s="346" t="n">
        <x:f>IFERROR(D10/D5,0)</x:f>
        <x:v>0.4753731749201954</x:v>
      </x:c>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H2"/>
  </x:mergeCells>
  <x:pageMargins left="0.7" right="0.7" top="0.75" bottom="0.75" header="0.3" footer="0.3"/>
  <x:drawing xmlns:r="http://schemas.openxmlformats.org/officeDocument/2006/relationships" r:id="Rdf7f92d72e1741c4"/>
</x:worksheet>
</file>

<file path=xl/worksheets/sheet11.xml><?xml version="1.0" encoding="utf-8"?>
<x:worksheet xmlns:x="http://schemas.openxmlformats.org/spreadsheetml/2006/main">
  <x:sheetFormatPr defaultRowHeight="15"/>
  <x:cols>
    <x:col min="1" max="1" width="28"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347" t="str">
        <x:v>SUIVI RÉEL VS BUDGET — ÉCARTS MENSUELS</x:v>
      </x:c>
      <x:c r="B1" s="347"/>
      <x:c r="C1" s="347"/>
      <x:c r="D1" s="347"/>
      <x:c r="E1" s="347"/>
      <x:c r="F1" s="347"/>
      <x:c r="G1" s="347"/>
      <x:c r="H1" s="347"/>
      <x:c r="I1" s="347"/>
      <x:c r="J1" s="347"/>
      <x:c r="K1" s="347"/>
      <x:c r="L1" s="347"/>
      <x:c r="M1" s="347"/>
      <x:c r="N1" s="347"/>
      <x:c r="O1" s="28"/>
      <x:c r="P1" s="28"/>
      <x:c r="Q1" s="28"/>
      <x:c r="R1" s="28"/>
      <x:c r="S1" s="28"/>
      <x:c r="T1" s="28"/>
      <x:c r="U1" s="28"/>
      <x:c r="V1" s="28"/>
      <x:c r="W1" s="28"/>
      <x:c r="X1" s="28"/>
      <x:c r="Y1" s="28"/>
      <x:c r="Z1" s="28"/>
    </x:row>
    <x:row r="2">
      <x:c r="A2" s="347"/>
      <x:c r="B2" s="347"/>
      <x:c r="C2" s="347"/>
      <x:c r="D2" s="347"/>
      <x:c r="E2" s="347"/>
      <x:c r="F2" s="347"/>
      <x:c r="G2" s="347"/>
      <x:c r="H2" s="347"/>
      <x:c r="I2" s="347"/>
      <x:c r="J2" s="347"/>
      <x:c r="K2" s="347"/>
      <x:c r="L2" s="347"/>
      <x:c r="M2" s="347"/>
      <x:c r="N2" s="347"/>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311" t="str">
        <x:v>Indicateur</x:v>
      </x:c>
      <x:c r="B4" s="311" t="str">
        <x:v>Janvier</x:v>
      </x:c>
      <x:c r="C4" s="311" t="str">
        <x:v>Février</x:v>
      </x:c>
      <x:c r="D4" s="311" t="str">
        <x:v>Mars</x:v>
      </x:c>
      <x:c r="E4" s="311" t="str">
        <x:v>Avril</x:v>
      </x:c>
      <x:c r="F4" s="311" t="str">
        <x:v>Mai</x:v>
      </x:c>
      <x:c r="G4" s="311" t="str">
        <x:v>Juin</x:v>
      </x:c>
      <x:c r="H4" s="311" t="str">
        <x:v>Juillet</x:v>
      </x:c>
      <x:c r="I4" s="311" t="str">
        <x:v>Août</x:v>
      </x:c>
      <x:c r="J4" s="311" t="str">
        <x:v>Septembre</x:v>
      </x:c>
      <x:c r="K4" s="311" t="str">
        <x:v>Octobre</x:v>
      </x:c>
      <x:c r="L4" s="311" t="str">
        <x:v>Novembre</x:v>
      </x:c>
      <x:c r="M4" s="311" t="str">
        <x:v>Décembre</x:v>
      </x:c>
      <x:c r="N4" s="311" t="str">
        <x:v>Total annuel</x:v>
      </x:c>
      <x:c r="O4" s="28"/>
      <x:c r="P4" s="28"/>
      <x:c r="Q4" s="28"/>
      <x:c r="R4" s="28"/>
      <x:c r="S4" s="28"/>
      <x:c r="T4" s="28"/>
      <x:c r="U4" s="28"/>
      <x:c r="V4" s="28"/>
      <x:c r="W4" s="28"/>
      <x:c r="X4" s="28"/>
      <x:c r="Y4" s="28"/>
      <x:c r="Z4" s="28"/>
    </x:row>
    <x:row r="5">
      <x:c r="A5" s="328" t="str">
        <x:v>CA budgété</x:v>
      </x:c>
      <x:c r="B5" s="329" t="n">
        <x:f>'Chiffre d''affaires'!B7</x:f>
        <x:v>4200</x:v>
      </x:c>
      <x:c r="C5" s="329" t="n">
        <x:f>'Chiffre d''affaires'!C7</x:f>
        <x:v>4326.000000000001</x:v>
      </x:c>
      <x:c r="D5" s="329" t="n">
        <x:f>'Chiffre d''affaires'!D7</x:f>
        <x:v>4455.780000000001</x:v>
      </x:c>
      <x:c r="E5" s="329" t="n">
        <x:f>'Chiffre d''affaires'!E7</x:f>
        <x:v>4589.4534</x:v>
      </x:c>
      <x:c r="F5" s="329" t="n">
        <x:f>'Chiffre d''affaires'!F7</x:f>
        <x:v>4727.137002</x:v>
      </x:c>
      <x:c r="G5" s="329" t="n">
        <x:f>'Chiffre d''affaires'!G7</x:f>
        <x:v>4868.951112060001</x:v>
      </x:c>
      <x:c r="H5" s="329" t="n">
        <x:f>'Chiffre d''affaires'!H7</x:f>
        <x:v>5015.019645421801</x:v>
      </x:c>
      <x:c r="I5" s="329" t="n">
        <x:f>'Chiffre d''affaires'!I7</x:f>
        <x:v>5165.470234784455</x:v>
      </x:c>
      <x:c r="J5" s="329" t="n">
        <x:f>'Chiffre d''affaires'!J7</x:f>
        <x:v>5320.434341827989</x:v>
      </x:c>
      <x:c r="K5" s="329" t="n">
        <x:f>'Chiffre d''affaires'!K7</x:f>
        <x:v>5480.047372082829</x:v>
      </x:c>
      <x:c r="L5" s="329" t="n">
        <x:f>'Chiffre d''affaires'!L7</x:f>
        <x:v>5644.448793245313</x:v>
      </x:c>
      <x:c r="M5" s="329" t="n">
        <x:f>'Chiffre d''affaires'!M7</x:f>
        <x:v>5813.782257042673</x:v>
      </x:c>
      <x:c r="N5" s="329" t="n">
        <x:f>SUM(B5:M5)</x:f>
        <x:v>59606.524158465065</x:v>
      </x:c>
      <x:c r="O5" s="28"/>
      <x:c r="P5" s="28"/>
      <x:c r="Q5" s="28"/>
      <x:c r="R5" s="28"/>
      <x:c r="S5" s="28"/>
      <x:c r="T5" s="28"/>
      <x:c r="U5" s="28"/>
      <x:c r="V5" s="28"/>
      <x:c r="W5" s="28"/>
      <x:c r="X5" s="28"/>
      <x:c r="Y5" s="28"/>
      <x:c r="Z5" s="28"/>
    </x:row>
    <x:row r="6">
      <x:c r="A6" s="328" t="str">
        <x:v>CA réel</x:v>
      </x:c>
      <x:c r="B6" s="348" t="n">
        <x:v>0</x:v>
      </x:c>
      <x:c r="C6" s="348" t="n">
        <x:v>0</x:v>
      </x:c>
      <x:c r="D6" s="348" t="n">
        <x:v>0</x:v>
      </x:c>
      <x:c r="E6" s="348" t="n">
        <x:v>0</x:v>
      </x:c>
      <x:c r="F6" s="348" t="n">
        <x:v>0</x:v>
      </x:c>
      <x:c r="G6" s="348" t="n">
        <x:v>0</x:v>
      </x:c>
      <x:c r="H6" s="348" t="n">
        <x:v>0</x:v>
      </x:c>
      <x:c r="I6" s="348" t="n">
        <x:v>0</x:v>
      </x:c>
      <x:c r="J6" s="348" t="n">
        <x:v>0</x:v>
      </x:c>
      <x:c r="K6" s="348" t="n">
        <x:v>0</x:v>
      </x:c>
      <x:c r="L6" s="348" t="n">
        <x:v>0</x:v>
      </x:c>
      <x:c r="M6" s="348" t="n">
        <x:v>0</x:v>
      </x:c>
      <x:c r="N6" s="329" t="n">
        <x:f>SUM(B6:M6)</x:f>
        <x:v>0</x:v>
      </x:c>
      <x:c r="O6" s="28"/>
      <x:c r="P6" s="28"/>
      <x:c r="Q6" s="28"/>
      <x:c r="R6" s="28"/>
      <x:c r="S6" s="28"/>
      <x:c r="T6" s="28"/>
      <x:c r="U6" s="28"/>
      <x:c r="V6" s="28"/>
      <x:c r="W6" s="28"/>
      <x:c r="X6" s="28"/>
      <x:c r="Y6" s="28"/>
      <x:c r="Z6" s="28"/>
    </x:row>
    <x:row r="7">
      <x:c r="A7" s="328" t="str">
        <x:v>Écart CA</x:v>
      </x:c>
      <x:c r="B7" s="329" t="n">
        <x:f>B6-B5</x:f>
        <x:v>-4200</x:v>
      </x:c>
      <x:c r="C7" s="329" t="n">
        <x:f>C6-C5</x:f>
        <x:v>-4326.000000000001</x:v>
      </x:c>
      <x:c r="D7" s="329" t="n">
        <x:f>D6-D5</x:f>
        <x:v>-4455.780000000001</x:v>
      </x:c>
      <x:c r="E7" s="329" t="n">
        <x:f>E6-E5</x:f>
        <x:v>-4589.4534</x:v>
      </x:c>
      <x:c r="F7" s="329" t="n">
        <x:f>F6-F5</x:f>
        <x:v>-4727.137002</x:v>
      </x:c>
      <x:c r="G7" s="329" t="n">
        <x:f>G6-G5</x:f>
        <x:v>-4868.951112060001</x:v>
      </x:c>
      <x:c r="H7" s="329" t="n">
        <x:f>H6-H5</x:f>
        <x:v>-5015.019645421801</x:v>
      </x:c>
      <x:c r="I7" s="329" t="n">
        <x:f>I6-I5</x:f>
        <x:v>-5165.470234784455</x:v>
      </x:c>
      <x:c r="J7" s="329" t="n">
        <x:f>J6-J5</x:f>
        <x:v>-5320.434341827989</x:v>
      </x:c>
      <x:c r="K7" s="329" t="n">
        <x:f>K6-K5</x:f>
        <x:v>-5480.047372082829</x:v>
      </x:c>
      <x:c r="L7" s="329" t="n">
        <x:f>L6-L5</x:f>
        <x:v>-5644.448793245313</x:v>
      </x:c>
      <x:c r="M7" s="329" t="n">
        <x:f>M6-M5</x:f>
        <x:v>-5813.782257042673</x:v>
      </x:c>
      <x:c r="N7" s="329" t="n">
        <x:f>SUM(B7:M7)</x:f>
        <x:v>-59606.524158465065</x:v>
      </x:c>
      <x:c r="O7" s="28"/>
      <x:c r="P7" s="28"/>
      <x:c r="Q7" s="28"/>
      <x:c r="R7" s="28"/>
      <x:c r="S7" s="28"/>
      <x:c r="T7" s="28"/>
      <x:c r="U7" s="28"/>
      <x:c r="V7" s="28"/>
      <x:c r="W7" s="28"/>
      <x:c r="X7" s="28"/>
      <x:c r="Y7" s="28"/>
      <x:c r="Z7" s="28"/>
    </x:row>
    <x:row r="8">
      <x:c r="A8" s="328" t="str">
        <x:v>Écart CA %</x:v>
      </x:c>
      <x:c r="B8" s="330" t="n">
        <x:f>IFERROR(B7/B5,0)</x:f>
        <x:v>-1</x:v>
      </x:c>
      <x:c r="C8" s="330" t="n">
        <x:f>IFERROR(C7/C5,0)</x:f>
        <x:v>-1</x:v>
      </x:c>
      <x:c r="D8" s="330" t="n">
        <x:f>IFERROR(D7/D5,0)</x:f>
        <x:v>-1</x:v>
      </x:c>
      <x:c r="E8" s="330" t="n">
        <x:f>IFERROR(E7/E5,0)</x:f>
        <x:v>-1</x:v>
      </x:c>
      <x:c r="F8" s="330" t="n">
        <x:f>IFERROR(F7/F5,0)</x:f>
        <x:v>-1</x:v>
      </x:c>
      <x:c r="G8" s="330" t="n">
        <x:f>IFERROR(G7/G5,0)</x:f>
        <x:v>-1</x:v>
      </x:c>
      <x:c r="H8" s="330" t="n">
        <x:f>IFERROR(H7/H5,0)</x:f>
        <x:v>-1</x:v>
      </x:c>
      <x:c r="I8" s="330" t="n">
        <x:f>IFERROR(I7/I5,0)</x:f>
        <x:v>-1</x:v>
      </x:c>
      <x:c r="J8" s="330" t="n">
        <x:f>IFERROR(J7/J5,0)</x:f>
        <x:v>-1</x:v>
      </x:c>
      <x:c r="K8" s="330" t="n">
        <x:f>IFERROR(K7/K5,0)</x:f>
        <x:v>-1</x:v>
      </x:c>
      <x:c r="L8" s="330" t="n">
        <x:f>IFERROR(L7/L5,0)</x:f>
        <x:v>-1</x:v>
      </x:c>
      <x:c r="M8" s="330" t="n">
        <x:f>IFERROR(M7/M5,0)</x:f>
        <x:v>-1</x:v>
      </x:c>
      <x:c r="N8" s="330" t="n">
        <x:f>IFERROR(N7/N5,0)</x:f>
        <x:v>-1</x:v>
      </x:c>
      <x:c r="O8" s="28"/>
      <x:c r="P8" s="28"/>
      <x:c r="Q8" s="28"/>
      <x:c r="R8" s="28"/>
      <x:c r="S8" s="28"/>
      <x:c r="T8" s="28"/>
      <x:c r="U8" s="28"/>
      <x:c r="V8" s="28"/>
      <x:c r="W8" s="28"/>
      <x:c r="X8" s="28"/>
      <x:c r="Y8" s="28"/>
      <x:c r="Z8" s="28"/>
    </x:row>
    <x:row r="9">
      <x:c r="A9" s="328" t="str">
        <x:v>Charges budgétées</x:v>
      </x:c>
      <x:c r="B9" s="329" t="n">
        <x:f>'Charges'!B13+'Cotisations &amp; taxes'!B9</x:f>
        <x:v>2322.6000000000004</x:v>
      </x:c>
      <x:c r="C9" s="329" t="n">
        <x:f>'Charges'!C13+'Cotisations &amp; taxes'!C9</x:f>
        <x:v>2370.228</x:v>
      </x:c>
      <x:c r="D9" s="329" t="n">
        <x:f>'Charges'!D13+'Cotisations &amp; taxes'!D9</x:f>
        <x:v>2419.2848400000003</x:v>
      </x:c>
      <x:c r="E9" s="329" t="n">
        <x:f>'Charges'!E13+'Cotisations &amp; taxes'!E9</x:f>
        <x:v>2469.8133852</x:v>
      </x:c>
      <x:c r="F9" s="329" t="n">
        <x:f>'Charges'!F13+'Cotisations &amp; taxes'!F9</x:f>
        <x:v>2521.8577867559998</x:v>
      </x:c>
      <x:c r="G9" s="329" t="n">
        <x:f>'Charges'!G13+'Cotisations &amp; taxes'!G9</x:f>
        <x:v>2575.4635203586804</x:v>
      </x:c>
      <x:c r="H9" s="329" t="n">
        <x:f>'Charges'!H13+'Cotisations &amp; taxes'!H9</x:f>
        <x:v>2630.6774259694407</x:v>
      </x:c>
      <x:c r="I9" s="329" t="n">
        <x:f>'Charges'!I13+'Cotisations &amp; taxes'!I9</x:f>
        <x:v>2687.547748748524</x:v>
      </x:c>
      <x:c r="J9" s="329" t="n">
        <x:f>'Charges'!J13+'Cotisations &amp; taxes'!J9</x:f>
        <x:v>2746.12418121098</x:v>
      </x:c>
      <x:c r="K9" s="329" t="n">
        <x:f>'Charges'!K13+'Cotisations &amp; taxes'!K9</x:f>
        <x:v>2806.4579066473093</x:v>
      </x:c>
      <x:c r="L9" s="329" t="n">
        <x:f>'Charges'!L13+'Cotisations &amp; taxes'!L9</x:f>
        <x:v>2868.6016438467286</x:v>
      </x:c>
      <x:c r="M9" s="329" t="n">
        <x:f>'Charges'!M13+'Cotisations &amp; taxes'!M9</x:f>
        <x:v>2932.6096931621305</x:v>
      </x:c>
      <x:c r="N9" s="329" t="n">
        <x:f>SUM(B9:M9)</x:f>
        <x:v>31351.266131899793</x:v>
      </x:c>
      <x:c r="O9" s="28"/>
      <x:c r="P9" s="28"/>
      <x:c r="Q9" s="28"/>
      <x:c r="R9" s="28"/>
      <x:c r="S9" s="28"/>
      <x:c r="T9" s="28"/>
      <x:c r="U9" s="28"/>
      <x:c r="V9" s="28"/>
      <x:c r="W9" s="28"/>
      <x:c r="X9" s="28"/>
      <x:c r="Y9" s="28"/>
      <x:c r="Z9" s="28"/>
    </x:row>
    <x:row r="10">
      <x:c r="A10" s="328" t="str">
        <x:v>Charges réelles</x:v>
      </x:c>
      <x:c r="B10" s="348" t="n">
        <x:v>0</x:v>
      </x:c>
      <x:c r="C10" s="348" t="n">
        <x:v>0</x:v>
      </x:c>
      <x:c r="D10" s="348" t="n">
        <x:v>0</x:v>
      </x:c>
      <x:c r="E10" s="348" t="n">
        <x:v>0</x:v>
      </x:c>
      <x:c r="F10" s="348" t="n">
        <x:v>0</x:v>
      </x:c>
      <x:c r="G10" s="348" t="n">
        <x:v>0</x:v>
      </x:c>
      <x:c r="H10" s="348" t="n">
        <x:v>0</x:v>
      </x:c>
      <x:c r="I10" s="348" t="n">
        <x:v>0</x:v>
      </x:c>
      <x:c r="J10" s="348" t="n">
        <x:v>0</x:v>
      </x:c>
      <x:c r="K10" s="348" t="n">
        <x:v>0</x:v>
      </x:c>
      <x:c r="L10" s="348" t="n">
        <x:v>0</x:v>
      </x:c>
      <x:c r="M10" s="348" t="n">
        <x:v>0</x:v>
      </x:c>
      <x:c r="N10" s="329" t="n">
        <x:f>SUM(B10:M10)</x:f>
        <x:v>0</x:v>
      </x:c>
      <x:c r="O10" s="28"/>
      <x:c r="P10" s="28"/>
      <x:c r="Q10" s="28"/>
      <x:c r="R10" s="28"/>
      <x:c r="S10" s="28"/>
      <x:c r="T10" s="28"/>
      <x:c r="U10" s="28"/>
      <x:c r="V10" s="28"/>
      <x:c r="W10" s="28"/>
      <x:c r="X10" s="28"/>
      <x:c r="Y10" s="28"/>
      <x:c r="Z10" s="28"/>
    </x:row>
    <x:row r="11">
      <x:c r="A11" s="328" t="str">
        <x:v>Écart charges</x:v>
      </x:c>
      <x:c r="B11" s="329" t="n">
        <x:f>B10-B9</x:f>
        <x:v>-2322.6000000000004</x:v>
      </x:c>
      <x:c r="C11" s="329" t="n">
        <x:f>C10-C9</x:f>
        <x:v>-2370.228</x:v>
      </x:c>
      <x:c r="D11" s="329" t="n">
        <x:f>D10-D9</x:f>
        <x:v>-2419.2848400000003</x:v>
      </x:c>
      <x:c r="E11" s="329" t="n">
        <x:f>E10-E9</x:f>
        <x:v>-2469.8133852</x:v>
      </x:c>
      <x:c r="F11" s="329" t="n">
        <x:f>F10-F9</x:f>
        <x:v>-2521.8577867559998</x:v>
      </x:c>
      <x:c r="G11" s="329" t="n">
        <x:f>G10-G9</x:f>
        <x:v>-2575.4635203586804</x:v>
      </x:c>
      <x:c r="H11" s="329" t="n">
        <x:f>H10-H9</x:f>
        <x:v>-2630.6774259694407</x:v>
      </x:c>
      <x:c r="I11" s="329" t="n">
        <x:f>I10-I9</x:f>
        <x:v>-2687.547748748524</x:v>
      </x:c>
      <x:c r="J11" s="329" t="n">
        <x:f>J10-J9</x:f>
        <x:v>-2746.12418121098</x:v>
      </x:c>
      <x:c r="K11" s="329" t="n">
        <x:f>K10-K9</x:f>
        <x:v>-2806.4579066473093</x:v>
      </x:c>
      <x:c r="L11" s="329" t="n">
        <x:f>L10-L9</x:f>
        <x:v>-2868.6016438467286</x:v>
      </x:c>
      <x:c r="M11" s="329" t="n">
        <x:f>M10-M9</x:f>
        <x:v>-2932.6096931621305</x:v>
      </x:c>
      <x:c r="N11" s="329" t="n">
        <x:f>SUM(B11:M11)</x:f>
        <x:v>-31351.266131899793</x:v>
      </x:c>
      <x:c r="O11" s="28"/>
      <x:c r="P11" s="28"/>
      <x:c r="Q11" s="28"/>
      <x:c r="R11" s="28"/>
      <x:c r="S11" s="28"/>
      <x:c r="T11" s="28"/>
      <x:c r="U11" s="28"/>
      <x:c r="V11" s="28"/>
      <x:c r="W11" s="28"/>
      <x:c r="X11" s="28"/>
      <x:c r="Y11" s="28"/>
      <x:c r="Z11" s="28"/>
    </x:row>
    <x:row r="12">
      <x:c r="A12" s="328" t="str">
        <x:v>Résultat budgété</x:v>
      </x:c>
      <x:c r="B12" s="329" t="n">
        <x:f>'Résultat'!B10</x:f>
        <x:v>1877.3999999999999</x:v>
      </x:c>
      <x:c r="C12" s="329" t="n">
        <x:f>'Résultat'!C10</x:f>
        <x:v>1955.7720000000004</x:v>
      </x:c>
      <x:c r="D12" s="329" t="n">
        <x:f>'Résultat'!D10</x:f>
        <x:v>2036.4951600000004</x:v>
      </x:c>
      <x:c r="E12" s="329" t="n">
        <x:f>'Résultat'!E10</x:f>
        <x:v>2119.6400148000002</x:v>
      </x:c>
      <x:c r="F12" s="329" t="n">
        <x:f>'Résultat'!F10</x:f>
        <x:v>2205.2792152440006</x:v>
      </x:c>
      <x:c r="G12" s="329" t="n">
        <x:f>'Résultat'!G10</x:f>
        <x:v>2293.4875917013205</x:v>
      </x:c>
      <x:c r="H12" s="329" t="n">
        <x:f>'Résultat'!H10</x:f>
        <x:v>2384.342219452361</x:v>
      </x:c>
      <x:c r="I12" s="329" t="n">
        <x:f>'Résultat'!I10</x:f>
        <x:v>2477.9224860359313</x:v>
      </x:c>
      <x:c r="J12" s="329" t="n">
        <x:f>'Résultat'!J10</x:f>
        <x:v>2574.3101606170094</x:v>
      </x:c>
      <x:c r="K12" s="329" t="n">
        <x:f>'Résultat'!K10</x:f>
        <x:v>2673.5894654355197</x:v>
      </x:c>
      <x:c r="L12" s="329" t="n">
        <x:f>'Résultat'!L10</x:f>
        <x:v>2775.8471493985853</x:v>
      </x:c>
      <x:c r="M12" s="329" t="n">
        <x:f>'Résultat'!M10</x:f>
        <x:v>2881.172563880543</x:v>
      </x:c>
      <x:c r="N12" s="329" t="n">
        <x:f>SUM(B12:M12)</x:f>
        <x:v>28255.258026565272</x:v>
      </x:c>
      <x:c r="O12" s="28"/>
      <x:c r="P12" s="28"/>
      <x:c r="Q12" s="28"/>
      <x:c r="R12" s="28"/>
      <x:c r="S12" s="28"/>
      <x:c r="T12" s="28"/>
      <x:c r="U12" s="28"/>
      <x:c r="V12" s="28"/>
      <x:c r="W12" s="28"/>
      <x:c r="X12" s="28"/>
      <x:c r="Y12" s="28"/>
      <x:c r="Z12" s="28"/>
    </x:row>
    <x:row r="13">
      <x:c r="A13" s="328" t="str">
        <x:v>Résultat réel</x:v>
      </x:c>
      <x:c r="B13" s="329" t="n">
        <x:f>B6-B10</x:f>
        <x:v>0</x:v>
      </x:c>
      <x:c r="C13" s="329" t="n">
        <x:f>C6-C10</x:f>
        <x:v>0</x:v>
      </x:c>
      <x:c r="D13" s="329" t="n">
        <x:f>D6-D10</x:f>
        <x:v>0</x:v>
      </x:c>
      <x:c r="E13" s="329" t="n">
        <x:f>E6-E10</x:f>
        <x:v>0</x:v>
      </x:c>
      <x:c r="F13" s="329" t="n">
        <x:f>F6-F10</x:f>
        <x:v>0</x:v>
      </x:c>
      <x:c r="G13" s="329" t="n">
        <x:f>G6-G10</x:f>
        <x:v>0</x:v>
      </x:c>
      <x:c r="H13" s="329" t="n">
        <x:f>H6-H10</x:f>
        <x:v>0</x:v>
      </x:c>
      <x:c r="I13" s="329" t="n">
        <x:f>I6-I10</x:f>
        <x:v>0</x:v>
      </x:c>
      <x:c r="J13" s="329" t="n">
        <x:f>J6-J10</x:f>
        <x:v>0</x:v>
      </x:c>
      <x:c r="K13" s="329" t="n">
        <x:f>K6-K10</x:f>
        <x:v>0</x:v>
      </x:c>
      <x:c r="L13" s="329" t="n">
        <x:f>L6-L10</x:f>
        <x:v>0</x:v>
      </x:c>
      <x:c r="M13" s="329" t="n">
        <x:f>M6-M10</x:f>
        <x:v>0</x:v>
      </x:c>
      <x:c r="N13" s="329" t="n">
        <x:f>SUM(B13:M13)</x:f>
        <x:v>0</x:v>
      </x:c>
      <x:c r="O13" s="28"/>
      <x:c r="P13" s="28"/>
      <x:c r="Q13" s="28"/>
      <x:c r="R13" s="28"/>
      <x:c r="S13" s="28"/>
      <x:c r="T13" s="28"/>
      <x:c r="U13" s="28"/>
      <x:c r="V13" s="28"/>
      <x:c r="W13" s="28"/>
      <x:c r="X13" s="28"/>
      <x:c r="Y13" s="28"/>
      <x:c r="Z13" s="28"/>
    </x:row>
    <x:row r="14">
      <x:c r="A14" s="328" t="str">
        <x:v>Écart résultat</x:v>
      </x:c>
      <x:c r="B14" s="329" t="n">
        <x:f>B13-B12</x:f>
        <x:v>-1877.3999999999999</x:v>
      </x:c>
      <x:c r="C14" s="329" t="n">
        <x:f>C13-C12</x:f>
        <x:v>-1955.7720000000004</x:v>
      </x:c>
      <x:c r="D14" s="329" t="n">
        <x:f>D13-D12</x:f>
        <x:v>-2036.4951600000004</x:v>
      </x:c>
      <x:c r="E14" s="329" t="n">
        <x:f>E13-E12</x:f>
        <x:v>-2119.6400148000002</x:v>
      </x:c>
      <x:c r="F14" s="329" t="n">
        <x:f>F13-F12</x:f>
        <x:v>-2205.2792152440006</x:v>
      </x:c>
      <x:c r="G14" s="329" t="n">
        <x:f>G13-G12</x:f>
        <x:v>-2293.4875917013205</x:v>
      </x:c>
      <x:c r="H14" s="329" t="n">
        <x:f>H13-H12</x:f>
        <x:v>-2384.342219452361</x:v>
      </x:c>
      <x:c r="I14" s="329" t="n">
        <x:f>I13-I12</x:f>
        <x:v>-2477.9224860359313</x:v>
      </x:c>
      <x:c r="J14" s="329" t="n">
        <x:f>J13-J12</x:f>
        <x:v>-2574.3101606170094</x:v>
      </x:c>
      <x:c r="K14" s="329" t="n">
        <x:f>K13-K12</x:f>
        <x:v>-2673.5894654355197</x:v>
      </x:c>
      <x:c r="L14" s="329" t="n">
        <x:f>L13-L12</x:f>
        <x:v>-2775.8471493985853</x:v>
      </x:c>
      <x:c r="M14" s="329" t="n">
        <x:f>M13-M12</x:f>
        <x:v>-2881.172563880543</x:v>
      </x:c>
      <x:c r="N14" s="329" t="n">
        <x:f>SUM(B14:M14)</x:f>
        <x:v>-28255.258026565272</x:v>
      </x:c>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N2"/>
  </x:mergeCells>
  <x:conditionalFormatting sqref="B7:N8">
    <x:cfRule type="colorScale" priority="1">
      <x:colorScale>
        <x:cfvo type="min"/>
        <x:cfvo type="percentile" val="50"/>
        <x:cfvo type="max"/>
        <x:color rgb="FFF4CCCC"/>
        <x:color rgb="FFFFF2CC"/>
        <x:color rgb="FFD9EAD3"/>
      </x:colorScale>
    </x:cfRule>
  </x:conditionalFormatting>
  <x:conditionalFormatting sqref="B14:N14">
    <x:cfRule type="colorScale" priority="2">
      <x:colorScale>
        <x:cfvo type="min"/>
        <x:cfvo type="percentile" val="50"/>
        <x:cfvo type="max"/>
        <x:color rgb="FFF4CCCC"/>
        <x:color rgb="FFFFF2CC"/>
        <x:color rgb="FFD9EAD3"/>
      </x:colorScale>
    </x:cfRule>
  </x:conditionalFormatting>
  <x:pageMargins left="0.7" right="0.7" top="0.75" bottom="0.75" header="0.3" footer="0.3"/>
</x:worksheet>
</file>

<file path=xl/worksheets/sheet12.xml><?xml version="1.0" encoding="utf-8"?>
<x:worksheet xmlns:x="http://schemas.openxmlformats.org/spreadsheetml/2006/main">
  <x:sheetFormatPr defaultRowHeight="15"/>
  <x:cols>
    <x:col min="1" max="1" width="12" hidden="0" customWidth="1"/>
    <x:col min="2" max="2" width="16" hidden="0" customWidth="1"/>
    <x:col min="3" max="3" width="22" hidden="0" customWidth="1"/>
    <x:col min="4" max="4" width="28" hidden="0" customWidth="1"/>
    <x:col min="5" max="5" width="14" hidden="0" customWidth="1"/>
    <x:col min="6" max="6" width="12" hidden="0" customWidth="1"/>
    <x:col min="7" max="7" width="14" hidden="0" customWidth="1"/>
    <x:col min="8" max="8" width="14" hidden="0" customWidth="1"/>
    <x:col min="9" max="9" width="14" hidden="0" customWidth="1"/>
    <x:col min="10" max="10" width="18" hidden="0" customWidth="1"/>
  </x:cols>
  <x:sheetData>
    <x:row r="1">
      <x:c r="A1" s="349" t="str">
        <x:v>JOURNAL DES VENTES ET ENCAISSEMENTS</x:v>
      </x:c>
      <x:c r="B1" s="349"/>
      <x:c r="C1" s="349"/>
      <x:c r="D1" s="349"/>
      <x:c r="E1" s="349"/>
      <x:c r="F1" s="349"/>
      <x:c r="G1" s="349"/>
      <x:c r="H1" s="349"/>
      <x:c r="I1" s="349"/>
      <x:c r="J1" s="349"/>
      <x:c r="K1" s="28"/>
      <x:c r="L1" s="28"/>
      <x:c r="M1" s="28"/>
      <x:c r="N1" s="28"/>
      <x:c r="O1" s="28"/>
      <x:c r="P1" s="28"/>
      <x:c r="Q1" s="28"/>
      <x:c r="R1" s="28"/>
      <x:c r="S1" s="28"/>
      <x:c r="T1" s="28"/>
      <x:c r="U1" s="28"/>
      <x:c r="V1" s="28"/>
      <x:c r="W1" s="28"/>
      <x:c r="X1" s="28"/>
      <x:c r="Y1" s="28"/>
      <x:c r="Z1" s="28"/>
    </x:row>
    <x:row r="2">
      <x:c r="A2" s="349"/>
      <x:c r="B2" s="349"/>
      <x:c r="C2" s="349"/>
      <x:c r="D2" s="349"/>
      <x:c r="E2" s="349"/>
      <x:c r="F2" s="349"/>
      <x:c r="G2" s="349"/>
      <x:c r="H2" s="349"/>
      <x:c r="I2" s="349"/>
      <x:c r="J2" s="349"/>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311" t="str">
        <x:v>Date</x:v>
      </x:c>
      <x:c r="B4" s="311" t="str">
        <x:v>N° facture</x:v>
      </x:c>
      <x:c r="C4" s="311" t="str">
        <x:v>Client</x:v>
      </x:c>
      <x:c r="D4" s="311" t="str">
        <x:v>Prestation / produit</x:v>
      </x:c>
      <x:c r="E4" s="311" t="str">
        <x:v>Montant HT</x:v>
      </x:c>
      <x:c r="F4" s="311" t="str">
        <x:v>TVA</x:v>
      </x:c>
      <x:c r="G4" s="311" t="str">
        <x:v>Montant TTC</x:v>
      </x:c>
      <x:c r="H4" s="311" t="str">
        <x:v>Statut</x:v>
      </x:c>
      <x:c r="I4" s="311" t="str">
        <x:v>Date encaissée</x:v>
      </x:c>
      <x:c r="J4" s="311" t="str">
        <x:v>Mode de paiement</x:v>
      </x:c>
      <x:c r="K4" s="28"/>
      <x:c r="L4" s="28"/>
      <x:c r="M4" s="28"/>
      <x:c r="N4" s="28"/>
      <x:c r="O4" s="28"/>
      <x:c r="P4" s="28"/>
      <x:c r="Q4" s="28"/>
      <x:c r="R4" s="28"/>
      <x:c r="S4" s="28"/>
      <x:c r="T4" s="28"/>
      <x:c r="U4" s="28"/>
      <x:c r="V4" s="28"/>
      <x:c r="W4" s="28"/>
      <x:c r="X4" s="28"/>
      <x:c r="Y4" s="28"/>
      <x:c r="Z4" s="28"/>
    </x:row>
    <x:row r="5">
      <x:c r="A5" s="350"/>
      <x:c r="B5" s="351"/>
      <x:c r="C5" s="351"/>
      <x:c r="D5" s="351"/>
      <x:c r="E5" s="352"/>
      <x:c r="F5" s="329" t="n">
        <x:f>IF('Hypothèses'!$B$15="Oui",E5*'Hypothèses'!$B$16,0)</x:f>
        <x:v>0</x:v>
      </x:c>
      <x:c r="G5" s="329" t="n">
        <x:f>E5+F5</x:f>
        <x:v>0</x:v>
      </x:c>
      <x:c r="H5" s="351"/>
      <x:c r="I5" s="350"/>
      <x:c r="J5" s="351"/>
      <x:c r="K5" s="28"/>
      <x:c r="L5" s="28"/>
      <x:c r="M5" s="28"/>
      <x:c r="N5" s="28"/>
      <x:c r="O5" s="28"/>
      <x:c r="P5" s="28"/>
      <x:c r="Q5" s="28"/>
      <x:c r="R5" s="28"/>
      <x:c r="S5" s="28"/>
      <x:c r="T5" s="28"/>
      <x:c r="U5" s="28"/>
      <x:c r="V5" s="28"/>
      <x:c r="W5" s="28"/>
      <x:c r="X5" s="28"/>
      <x:c r="Y5" s="28"/>
      <x:c r="Z5" s="28"/>
    </x:row>
    <x:row r="6">
      <x:c r="A6" s="350"/>
      <x:c r="B6" s="351"/>
      <x:c r="C6" s="351"/>
      <x:c r="D6" s="351"/>
      <x:c r="E6" s="352"/>
      <x:c r="F6" s="329" t="n">
        <x:f>IF('Hypothèses'!$B$15="Oui",E6*'Hypothèses'!$B$16,0)</x:f>
        <x:v>0</x:v>
      </x:c>
      <x:c r="G6" s="329" t="n">
        <x:f>E6+F6</x:f>
        <x:v>0</x:v>
      </x:c>
      <x:c r="H6" s="351"/>
      <x:c r="I6" s="350"/>
      <x:c r="J6" s="351"/>
      <x:c r="K6" s="28"/>
      <x:c r="L6" s="28"/>
      <x:c r="M6" s="28"/>
      <x:c r="N6" s="28"/>
      <x:c r="O6" s="28"/>
      <x:c r="P6" s="28"/>
      <x:c r="Q6" s="28"/>
      <x:c r="R6" s="28"/>
      <x:c r="S6" s="28"/>
      <x:c r="T6" s="28"/>
      <x:c r="U6" s="28"/>
      <x:c r="V6" s="28"/>
      <x:c r="W6" s="28"/>
      <x:c r="X6" s="28"/>
      <x:c r="Y6" s="28"/>
      <x:c r="Z6" s="28"/>
    </x:row>
    <x:row r="7">
      <x:c r="A7" s="350"/>
      <x:c r="B7" s="351"/>
      <x:c r="C7" s="351"/>
      <x:c r="D7" s="351"/>
      <x:c r="E7" s="352"/>
      <x:c r="F7" s="329" t="n">
        <x:f>IF('Hypothèses'!$B$15="Oui",E7*'Hypothèses'!$B$16,0)</x:f>
        <x:v>0</x:v>
      </x:c>
      <x:c r="G7" s="329" t="n">
        <x:f>E7+F7</x:f>
        <x:v>0</x:v>
      </x:c>
      <x:c r="H7" s="351"/>
      <x:c r="I7" s="350"/>
      <x:c r="J7" s="351"/>
      <x:c r="K7" s="28"/>
      <x:c r="L7" s="28"/>
      <x:c r="M7" s="28"/>
      <x:c r="N7" s="28"/>
      <x:c r="O7" s="28"/>
      <x:c r="P7" s="28"/>
      <x:c r="Q7" s="28"/>
      <x:c r="R7" s="28"/>
      <x:c r="S7" s="28"/>
      <x:c r="T7" s="28"/>
      <x:c r="U7" s="28"/>
      <x:c r="V7" s="28"/>
      <x:c r="W7" s="28"/>
      <x:c r="X7" s="28"/>
      <x:c r="Y7" s="28"/>
      <x:c r="Z7" s="28"/>
    </x:row>
    <x:row r="8">
      <x:c r="A8" s="350"/>
      <x:c r="B8" s="351"/>
      <x:c r="C8" s="351"/>
      <x:c r="D8" s="351"/>
      <x:c r="E8" s="352"/>
      <x:c r="F8" s="329" t="n">
        <x:f>IF('Hypothèses'!$B$15="Oui",E8*'Hypothèses'!$B$16,0)</x:f>
        <x:v>0</x:v>
      </x:c>
      <x:c r="G8" s="329" t="n">
        <x:f>E8+F8</x:f>
        <x:v>0</x:v>
      </x:c>
      <x:c r="H8" s="351"/>
      <x:c r="I8" s="350"/>
      <x:c r="J8" s="351"/>
      <x:c r="K8" s="28"/>
      <x:c r="L8" s="28"/>
      <x:c r="M8" s="28"/>
      <x:c r="N8" s="28"/>
      <x:c r="O8" s="28"/>
      <x:c r="P8" s="28"/>
      <x:c r="Q8" s="28"/>
      <x:c r="R8" s="28"/>
      <x:c r="S8" s="28"/>
      <x:c r="T8" s="28"/>
      <x:c r="U8" s="28"/>
      <x:c r="V8" s="28"/>
      <x:c r="W8" s="28"/>
      <x:c r="X8" s="28"/>
      <x:c r="Y8" s="28"/>
      <x:c r="Z8" s="28"/>
    </x:row>
    <x:row r="9">
      <x:c r="A9" s="350"/>
      <x:c r="B9" s="351"/>
      <x:c r="C9" s="351"/>
      <x:c r="D9" s="351"/>
      <x:c r="E9" s="352"/>
      <x:c r="F9" s="329" t="n">
        <x:f>IF('Hypothèses'!$B$15="Oui",E9*'Hypothèses'!$B$16,0)</x:f>
        <x:v>0</x:v>
      </x:c>
      <x:c r="G9" s="329" t="n">
        <x:f>E9+F9</x:f>
        <x:v>0</x:v>
      </x:c>
      <x:c r="H9" s="351"/>
      <x:c r="I9" s="350"/>
      <x:c r="J9" s="351"/>
      <x:c r="K9" s="28"/>
      <x:c r="L9" s="28"/>
      <x:c r="M9" s="28"/>
      <x:c r="N9" s="28"/>
      <x:c r="O9" s="28"/>
      <x:c r="P9" s="28"/>
      <x:c r="Q9" s="28"/>
      <x:c r="R9" s="28"/>
      <x:c r="S9" s="28"/>
      <x:c r="T9" s="28"/>
      <x:c r="U9" s="28"/>
      <x:c r="V9" s="28"/>
      <x:c r="W9" s="28"/>
      <x:c r="X9" s="28"/>
      <x:c r="Y9" s="28"/>
      <x:c r="Z9" s="28"/>
    </x:row>
    <x:row r="10">
      <x:c r="A10" s="350"/>
      <x:c r="B10" s="351"/>
      <x:c r="C10" s="351"/>
      <x:c r="D10" s="351"/>
      <x:c r="E10" s="352"/>
      <x:c r="F10" s="329" t="n">
        <x:f>IF('Hypothèses'!$B$15="Oui",E10*'Hypothèses'!$B$16,0)</x:f>
        <x:v>0</x:v>
      </x:c>
      <x:c r="G10" s="329" t="n">
        <x:f>E10+F10</x:f>
        <x:v>0</x:v>
      </x:c>
      <x:c r="H10" s="351"/>
      <x:c r="I10" s="350"/>
      <x:c r="J10" s="351"/>
      <x:c r="K10" s="28"/>
      <x:c r="L10" s="28"/>
      <x:c r="M10" s="28"/>
      <x:c r="N10" s="28"/>
      <x:c r="O10" s="28"/>
      <x:c r="P10" s="28"/>
      <x:c r="Q10" s="28"/>
      <x:c r="R10" s="28"/>
      <x:c r="S10" s="28"/>
      <x:c r="T10" s="28"/>
      <x:c r="U10" s="28"/>
      <x:c r="V10" s="28"/>
      <x:c r="W10" s="28"/>
      <x:c r="X10" s="28"/>
      <x:c r="Y10" s="28"/>
      <x:c r="Z10" s="28"/>
    </x:row>
    <x:row r="11">
      <x:c r="A11" s="350"/>
      <x:c r="B11" s="351"/>
      <x:c r="C11" s="351"/>
      <x:c r="D11" s="351"/>
      <x:c r="E11" s="352"/>
      <x:c r="F11" s="329" t="n">
        <x:f>IF('Hypothèses'!$B$15="Oui",E11*'Hypothèses'!$B$16,0)</x:f>
        <x:v>0</x:v>
      </x:c>
      <x:c r="G11" s="329" t="n">
        <x:f>E11+F11</x:f>
        <x:v>0</x:v>
      </x:c>
      <x:c r="H11" s="351"/>
      <x:c r="I11" s="350"/>
      <x:c r="J11" s="351"/>
      <x:c r="K11" s="28"/>
      <x:c r="L11" s="28"/>
      <x:c r="M11" s="28"/>
      <x:c r="N11" s="28"/>
      <x:c r="O11" s="28"/>
      <x:c r="P11" s="28"/>
      <x:c r="Q11" s="28"/>
      <x:c r="R11" s="28"/>
      <x:c r="S11" s="28"/>
      <x:c r="T11" s="28"/>
      <x:c r="U11" s="28"/>
      <x:c r="V11" s="28"/>
      <x:c r="W11" s="28"/>
      <x:c r="X11" s="28"/>
      <x:c r="Y11" s="28"/>
      <x:c r="Z11" s="28"/>
    </x:row>
    <x:row r="12">
      <x:c r="A12" s="350"/>
      <x:c r="B12" s="351"/>
      <x:c r="C12" s="351"/>
      <x:c r="D12" s="351"/>
      <x:c r="E12" s="352"/>
      <x:c r="F12" s="329" t="n">
        <x:f>IF('Hypothèses'!$B$15="Oui",E12*'Hypothèses'!$B$16,0)</x:f>
        <x:v>0</x:v>
      </x:c>
      <x:c r="G12" s="329" t="n">
        <x:f>E12+F12</x:f>
        <x:v>0</x:v>
      </x:c>
      <x:c r="H12" s="351"/>
      <x:c r="I12" s="350"/>
      <x:c r="J12" s="351"/>
      <x:c r="K12" s="28"/>
      <x:c r="L12" s="28"/>
      <x:c r="M12" s="28"/>
      <x:c r="N12" s="28"/>
      <x:c r="O12" s="28"/>
      <x:c r="P12" s="28"/>
      <x:c r="Q12" s="28"/>
      <x:c r="R12" s="28"/>
      <x:c r="S12" s="28"/>
      <x:c r="T12" s="28"/>
      <x:c r="U12" s="28"/>
      <x:c r="V12" s="28"/>
      <x:c r="W12" s="28"/>
      <x:c r="X12" s="28"/>
      <x:c r="Y12" s="28"/>
      <x:c r="Z12" s="28"/>
    </x:row>
    <x:row r="13">
      <x:c r="A13" s="350"/>
      <x:c r="B13" s="351"/>
      <x:c r="C13" s="351"/>
      <x:c r="D13" s="351"/>
      <x:c r="E13" s="352"/>
      <x:c r="F13" s="329" t="n">
        <x:f>IF('Hypothèses'!$B$15="Oui",E13*'Hypothèses'!$B$16,0)</x:f>
        <x:v>0</x:v>
      </x:c>
      <x:c r="G13" s="329" t="n">
        <x:f>E13+F13</x:f>
        <x:v>0</x:v>
      </x:c>
      <x:c r="H13" s="351"/>
      <x:c r="I13" s="350"/>
      <x:c r="J13" s="351"/>
      <x:c r="K13" s="28"/>
      <x:c r="L13" s="28"/>
      <x:c r="M13" s="28"/>
      <x:c r="N13" s="28"/>
      <x:c r="O13" s="28"/>
      <x:c r="P13" s="28"/>
      <x:c r="Q13" s="28"/>
      <x:c r="R13" s="28"/>
      <x:c r="S13" s="28"/>
      <x:c r="T13" s="28"/>
      <x:c r="U13" s="28"/>
      <x:c r="V13" s="28"/>
      <x:c r="W13" s="28"/>
      <x:c r="X13" s="28"/>
      <x:c r="Y13" s="28"/>
      <x:c r="Z13" s="28"/>
    </x:row>
    <x:row r="14">
      <x:c r="A14" s="350"/>
      <x:c r="B14" s="351"/>
      <x:c r="C14" s="351"/>
      <x:c r="D14" s="351"/>
      <x:c r="E14" s="352"/>
      <x:c r="F14" s="329" t="n">
        <x:f>IF('Hypothèses'!$B$15="Oui",E14*'Hypothèses'!$B$16,0)</x:f>
        <x:v>0</x:v>
      </x:c>
      <x:c r="G14" s="329" t="n">
        <x:f>E14+F14</x:f>
        <x:v>0</x:v>
      </x:c>
      <x:c r="H14" s="351"/>
      <x:c r="I14" s="350"/>
      <x:c r="J14" s="351"/>
      <x:c r="K14" s="28"/>
      <x:c r="L14" s="28"/>
      <x:c r="M14" s="28"/>
      <x:c r="N14" s="28"/>
      <x:c r="O14" s="28"/>
      <x:c r="P14" s="28"/>
      <x:c r="Q14" s="28"/>
      <x:c r="R14" s="28"/>
      <x:c r="S14" s="28"/>
      <x:c r="T14" s="28"/>
      <x:c r="U14" s="28"/>
      <x:c r="V14" s="28"/>
      <x:c r="W14" s="28"/>
      <x:c r="X14" s="28"/>
      <x:c r="Y14" s="28"/>
      <x:c r="Z14" s="28"/>
    </x:row>
    <x:row r="15">
      <x:c r="A15" s="350"/>
      <x:c r="B15" s="351"/>
      <x:c r="C15" s="351"/>
      <x:c r="D15" s="351"/>
      <x:c r="E15" s="352"/>
      <x:c r="F15" s="329" t="n">
        <x:f>IF('Hypothèses'!$B$15="Oui",E15*'Hypothèses'!$B$16,0)</x:f>
        <x:v>0</x:v>
      </x:c>
      <x:c r="G15" s="329" t="n">
        <x:f>E15+F15</x:f>
        <x:v>0</x:v>
      </x:c>
      <x:c r="H15" s="351"/>
      <x:c r="I15" s="350"/>
      <x:c r="J15" s="351"/>
      <x:c r="K15" s="28"/>
      <x:c r="L15" s="28"/>
      <x:c r="M15" s="28"/>
      <x:c r="N15" s="28"/>
      <x:c r="O15" s="28"/>
      <x:c r="P15" s="28"/>
      <x:c r="Q15" s="28"/>
      <x:c r="R15" s="28"/>
      <x:c r="S15" s="28"/>
      <x:c r="T15" s="28"/>
      <x:c r="U15" s="28"/>
      <x:c r="V15" s="28"/>
      <x:c r="W15" s="28"/>
      <x:c r="X15" s="28"/>
      <x:c r="Y15" s="28"/>
      <x:c r="Z15" s="28"/>
    </x:row>
    <x:row r="16">
      <x:c r="A16" s="350"/>
      <x:c r="B16" s="351"/>
      <x:c r="C16" s="351"/>
      <x:c r="D16" s="351"/>
      <x:c r="E16" s="352"/>
      <x:c r="F16" s="329" t="n">
        <x:f>IF('Hypothèses'!$B$15="Oui",E16*'Hypothèses'!$B$16,0)</x:f>
        <x:v>0</x:v>
      </x:c>
      <x:c r="G16" s="329" t="n">
        <x:f>E16+F16</x:f>
        <x:v>0</x:v>
      </x:c>
      <x:c r="H16" s="351"/>
      <x:c r="I16" s="350"/>
      <x:c r="J16" s="351"/>
      <x:c r="K16" s="28"/>
      <x:c r="L16" s="28"/>
      <x:c r="M16" s="28"/>
      <x:c r="N16" s="28"/>
      <x:c r="O16" s="28"/>
      <x:c r="P16" s="28"/>
      <x:c r="Q16" s="28"/>
      <x:c r="R16" s="28"/>
      <x:c r="S16" s="28"/>
      <x:c r="T16" s="28"/>
      <x:c r="U16" s="28"/>
      <x:c r="V16" s="28"/>
      <x:c r="W16" s="28"/>
      <x:c r="X16" s="28"/>
      <x:c r="Y16" s="28"/>
      <x:c r="Z16" s="28"/>
    </x:row>
    <x:row r="17">
      <x:c r="A17" s="350"/>
      <x:c r="B17" s="351"/>
      <x:c r="C17" s="351"/>
      <x:c r="D17" s="351"/>
      <x:c r="E17" s="352"/>
      <x:c r="F17" s="329" t="n">
        <x:f>IF('Hypothèses'!$B$15="Oui",E17*'Hypothèses'!$B$16,0)</x:f>
        <x:v>0</x:v>
      </x:c>
      <x:c r="G17" s="329" t="n">
        <x:f>E17+F17</x:f>
        <x:v>0</x:v>
      </x:c>
      <x:c r="H17" s="351"/>
      <x:c r="I17" s="350"/>
      <x:c r="J17" s="351"/>
      <x:c r="K17" s="28"/>
      <x:c r="L17" s="28"/>
      <x:c r="M17" s="28"/>
      <x:c r="N17" s="28"/>
      <x:c r="O17" s="28"/>
      <x:c r="P17" s="28"/>
      <x:c r="Q17" s="28"/>
      <x:c r="R17" s="28"/>
      <x:c r="S17" s="28"/>
      <x:c r="T17" s="28"/>
      <x:c r="U17" s="28"/>
      <x:c r="V17" s="28"/>
      <x:c r="W17" s="28"/>
      <x:c r="X17" s="28"/>
      <x:c r="Y17" s="28"/>
      <x:c r="Z17" s="28"/>
    </x:row>
    <x:row r="18">
      <x:c r="A18" s="350"/>
      <x:c r="B18" s="351"/>
      <x:c r="C18" s="351"/>
      <x:c r="D18" s="351"/>
      <x:c r="E18" s="352"/>
      <x:c r="F18" s="329" t="n">
        <x:f>IF('Hypothèses'!$B$15="Oui",E18*'Hypothèses'!$B$16,0)</x:f>
        <x:v>0</x:v>
      </x:c>
      <x:c r="G18" s="329" t="n">
        <x:f>E18+F18</x:f>
        <x:v>0</x:v>
      </x:c>
      <x:c r="H18" s="351"/>
      <x:c r="I18" s="350"/>
      <x:c r="J18" s="351"/>
      <x:c r="K18" s="28"/>
      <x:c r="L18" s="28"/>
      <x:c r="M18" s="28"/>
      <x:c r="N18" s="28"/>
      <x:c r="O18" s="28"/>
      <x:c r="P18" s="28"/>
      <x:c r="Q18" s="28"/>
      <x:c r="R18" s="28"/>
      <x:c r="S18" s="28"/>
      <x:c r="T18" s="28"/>
      <x:c r="U18" s="28"/>
      <x:c r="V18" s="28"/>
      <x:c r="W18" s="28"/>
      <x:c r="X18" s="28"/>
      <x:c r="Y18" s="28"/>
      <x:c r="Z18" s="28"/>
    </x:row>
    <x:row r="19">
      <x:c r="A19" s="350"/>
      <x:c r="B19" s="351"/>
      <x:c r="C19" s="351"/>
      <x:c r="D19" s="351"/>
      <x:c r="E19" s="352"/>
      <x:c r="F19" s="329" t="n">
        <x:f>IF('Hypothèses'!$B$15="Oui",E19*'Hypothèses'!$B$16,0)</x:f>
        <x:v>0</x:v>
      </x:c>
      <x:c r="G19" s="329" t="n">
        <x:f>E19+F19</x:f>
        <x:v>0</x:v>
      </x:c>
      <x:c r="H19" s="351"/>
      <x:c r="I19" s="350"/>
      <x:c r="J19" s="351"/>
      <x:c r="K19" s="28"/>
      <x:c r="L19" s="28"/>
      <x:c r="M19" s="28"/>
      <x:c r="N19" s="28"/>
      <x:c r="O19" s="28"/>
      <x:c r="P19" s="28"/>
      <x:c r="Q19" s="28"/>
      <x:c r="R19" s="28"/>
      <x:c r="S19" s="28"/>
      <x:c r="T19" s="28"/>
      <x:c r="U19" s="28"/>
      <x:c r="V19" s="28"/>
      <x:c r="W19" s="28"/>
      <x:c r="X19" s="28"/>
      <x:c r="Y19" s="28"/>
      <x:c r="Z19" s="28"/>
    </x:row>
    <x:row r="20">
      <x:c r="A20" s="350"/>
      <x:c r="B20" s="351"/>
      <x:c r="C20" s="351"/>
      <x:c r="D20" s="351"/>
      <x:c r="E20" s="352"/>
      <x:c r="F20" s="329" t="n">
        <x:f>IF('Hypothèses'!$B$15="Oui",E20*'Hypothèses'!$B$16,0)</x:f>
        <x:v>0</x:v>
      </x:c>
      <x:c r="G20" s="329" t="n">
        <x:f>E20+F20</x:f>
        <x:v>0</x:v>
      </x:c>
      <x:c r="H20" s="351"/>
      <x:c r="I20" s="350"/>
      <x:c r="J20" s="351"/>
      <x:c r="K20" s="28"/>
      <x:c r="L20" s="28"/>
      <x:c r="M20" s="28"/>
      <x:c r="N20" s="28"/>
      <x:c r="O20" s="28"/>
      <x:c r="P20" s="28"/>
      <x:c r="Q20" s="28"/>
      <x:c r="R20" s="28"/>
      <x:c r="S20" s="28"/>
      <x:c r="T20" s="28"/>
      <x:c r="U20" s="28"/>
      <x:c r="V20" s="28"/>
      <x:c r="W20" s="28"/>
      <x:c r="X20" s="28"/>
      <x:c r="Y20" s="28"/>
      <x:c r="Z20" s="28"/>
    </x:row>
    <x:row r="21">
      <x:c r="A21" s="350"/>
      <x:c r="B21" s="351"/>
      <x:c r="C21" s="351"/>
      <x:c r="D21" s="351"/>
      <x:c r="E21" s="352"/>
      <x:c r="F21" s="329" t="n">
        <x:f>IF('Hypothèses'!$B$15="Oui",E21*'Hypothèses'!$B$16,0)</x:f>
        <x:v>0</x:v>
      </x:c>
      <x:c r="G21" s="329" t="n">
        <x:f>E21+F21</x:f>
        <x:v>0</x:v>
      </x:c>
      <x:c r="H21" s="351"/>
      <x:c r="I21" s="350"/>
      <x:c r="J21" s="351"/>
      <x:c r="K21" s="28"/>
      <x:c r="L21" s="28"/>
      <x:c r="M21" s="28"/>
      <x:c r="N21" s="28"/>
      <x:c r="O21" s="28"/>
      <x:c r="P21" s="28"/>
      <x:c r="Q21" s="28"/>
      <x:c r="R21" s="28"/>
      <x:c r="S21" s="28"/>
      <x:c r="T21" s="28"/>
      <x:c r="U21" s="28"/>
      <x:c r="V21" s="28"/>
      <x:c r="W21" s="28"/>
      <x:c r="X21" s="28"/>
      <x:c r="Y21" s="28"/>
      <x:c r="Z21" s="28"/>
    </x:row>
    <x:row r="22">
      <x:c r="A22" s="350"/>
      <x:c r="B22" s="351"/>
      <x:c r="C22" s="351"/>
      <x:c r="D22" s="351"/>
      <x:c r="E22" s="352"/>
      <x:c r="F22" s="329" t="n">
        <x:f>IF('Hypothèses'!$B$15="Oui",E22*'Hypothèses'!$B$16,0)</x:f>
        <x:v>0</x:v>
      </x:c>
      <x:c r="G22" s="329" t="n">
        <x:f>E22+F22</x:f>
        <x:v>0</x:v>
      </x:c>
      <x:c r="H22" s="351"/>
      <x:c r="I22" s="350"/>
      <x:c r="J22" s="351"/>
      <x:c r="K22" s="28"/>
      <x:c r="L22" s="28"/>
      <x:c r="M22" s="28"/>
      <x:c r="N22" s="28"/>
      <x:c r="O22" s="28"/>
      <x:c r="P22" s="28"/>
      <x:c r="Q22" s="28"/>
      <x:c r="R22" s="28"/>
      <x:c r="S22" s="28"/>
      <x:c r="T22" s="28"/>
      <x:c r="U22" s="28"/>
      <x:c r="V22" s="28"/>
      <x:c r="W22" s="28"/>
      <x:c r="X22" s="28"/>
      <x:c r="Y22" s="28"/>
      <x:c r="Z22" s="28"/>
    </x:row>
    <x:row r="23">
      <x:c r="A23" s="350"/>
      <x:c r="B23" s="351"/>
      <x:c r="C23" s="351"/>
      <x:c r="D23" s="351"/>
      <x:c r="E23" s="352"/>
      <x:c r="F23" s="329" t="n">
        <x:f>IF('Hypothèses'!$B$15="Oui",E23*'Hypothèses'!$B$16,0)</x:f>
        <x:v>0</x:v>
      </x:c>
      <x:c r="G23" s="329" t="n">
        <x:f>E23+F23</x:f>
        <x:v>0</x:v>
      </x:c>
      <x:c r="H23" s="351"/>
      <x:c r="I23" s="350"/>
      <x:c r="J23" s="351"/>
      <x:c r="K23" s="28"/>
      <x:c r="L23" s="28"/>
      <x:c r="M23" s="28"/>
      <x:c r="N23" s="28"/>
      <x:c r="O23" s="28"/>
      <x:c r="P23" s="28"/>
      <x:c r="Q23" s="28"/>
      <x:c r="R23" s="28"/>
      <x:c r="S23" s="28"/>
      <x:c r="T23" s="28"/>
      <x:c r="U23" s="28"/>
      <x:c r="V23" s="28"/>
      <x:c r="W23" s="28"/>
      <x:c r="X23" s="28"/>
      <x:c r="Y23" s="28"/>
      <x:c r="Z23" s="28"/>
    </x:row>
    <x:row r="24">
      <x:c r="A24" s="350"/>
      <x:c r="B24" s="351"/>
      <x:c r="C24" s="351"/>
      <x:c r="D24" s="351"/>
      <x:c r="E24" s="352"/>
      <x:c r="F24" s="329" t="n">
        <x:f>IF('Hypothèses'!$B$15="Oui",E24*'Hypothèses'!$B$16,0)</x:f>
        <x:v>0</x:v>
      </x:c>
      <x:c r="G24" s="329" t="n">
        <x:f>E24+F24</x:f>
        <x:v>0</x:v>
      </x:c>
      <x:c r="H24" s="351"/>
      <x:c r="I24" s="350"/>
      <x:c r="J24" s="351"/>
      <x:c r="K24" s="28"/>
      <x:c r="L24" s="28"/>
      <x:c r="M24" s="28"/>
      <x:c r="N24" s="28"/>
      <x:c r="O24" s="28"/>
      <x:c r="P24" s="28"/>
      <x:c r="Q24" s="28"/>
      <x:c r="R24" s="28"/>
      <x:c r="S24" s="28"/>
      <x:c r="T24" s="28"/>
      <x:c r="U24" s="28"/>
      <x:c r="V24" s="28"/>
      <x:c r="W24" s="28"/>
      <x:c r="X24" s="28"/>
      <x:c r="Y24" s="28"/>
      <x:c r="Z24" s="28"/>
    </x:row>
    <x:row r="25">
      <x:c r="A25" s="350"/>
      <x:c r="B25" s="351"/>
      <x:c r="C25" s="351"/>
      <x:c r="D25" s="351"/>
      <x:c r="E25" s="352"/>
      <x:c r="F25" s="329" t="n">
        <x:f>IF('Hypothèses'!$B$15="Oui",E25*'Hypothèses'!$B$16,0)</x:f>
        <x:v>0</x:v>
      </x:c>
      <x:c r="G25" s="329" t="n">
        <x:f>E25+F25</x:f>
        <x:v>0</x:v>
      </x:c>
      <x:c r="H25" s="351"/>
      <x:c r="I25" s="350"/>
      <x:c r="J25" s="351"/>
      <x:c r="K25" s="28"/>
      <x:c r="L25" s="28"/>
      <x:c r="M25" s="28"/>
      <x:c r="N25" s="28"/>
      <x:c r="O25" s="28"/>
      <x:c r="P25" s="28"/>
      <x:c r="Q25" s="28"/>
      <x:c r="R25" s="28"/>
      <x:c r="S25" s="28"/>
      <x:c r="T25" s="28"/>
      <x:c r="U25" s="28"/>
      <x:c r="V25" s="28"/>
      <x:c r="W25" s="28"/>
      <x:c r="X25" s="28"/>
      <x:c r="Y25" s="28"/>
      <x:c r="Z25" s="28"/>
    </x:row>
    <x:row r="26">
      <x:c r="A26" s="350"/>
      <x:c r="B26" s="351"/>
      <x:c r="C26" s="351"/>
      <x:c r="D26" s="351"/>
      <x:c r="E26" s="352"/>
      <x:c r="F26" s="329" t="n">
        <x:f>IF('Hypothèses'!$B$15="Oui",E26*'Hypothèses'!$B$16,0)</x:f>
        <x:v>0</x:v>
      </x:c>
      <x:c r="G26" s="329" t="n">
        <x:f>E26+F26</x:f>
        <x:v>0</x:v>
      </x:c>
      <x:c r="H26" s="351"/>
      <x:c r="I26" s="350"/>
      <x:c r="J26" s="351"/>
      <x:c r="K26" s="28"/>
      <x:c r="L26" s="28"/>
      <x:c r="M26" s="28"/>
      <x:c r="N26" s="28"/>
      <x:c r="O26" s="28"/>
      <x:c r="P26" s="28"/>
      <x:c r="Q26" s="28"/>
      <x:c r="R26" s="28"/>
      <x:c r="S26" s="28"/>
      <x:c r="T26" s="28"/>
      <x:c r="U26" s="28"/>
      <x:c r="V26" s="28"/>
      <x:c r="W26" s="28"/>
      <x:c r="X26" s="28"/>
      <x:c r="Y26" s="28"/>
      <x:c r="Z26" s="28"/>
    </x:row>
    <x:row r="27">
      <x:c r="A27" s="350"/>
      <x:c r="B27" s="351"/>
      <x:c r="C27" s="351"/>
      <x:c r="D27" s="351"/>
      <x:c r="E27" s="352"/>
      <x:c r="F27" s="329" t="n">
        <x:f>IF('Hypothèses'!$B$15="Oui",E27*'Hypothèses'!$B$16,0)</x:f>
        <x:v>0</x:v>
      </x:c>
      <x:c r="G27" s="329" t="n">
        <x:f>E27+F27</x:f>
        <x:v>0</x:v>
      </x:c>
      <x:c r="H27" s="351"/>
      <x:c r="I27" s="350"/>
      <x:c r="J27" s="351"/>
      <x:c r="K27" s="28"/>
      <x:c r="L27" s="28"/>
      <x:c r="M27" s="28"/>
      <x:c r="N27" s="28"/>
      <x:c r="O27" s="28"/>
      <x:c r="P27" s="28"/>
      <x:c r="Q27" s="28"/>
      <x:c r="R27" s="28"/>
      <x:c r="S27" s="28"/>
      <x:c r="T27" s="28"/>
      <x:c r="U27" s="28"/>
      <x:c r="V27" s="28"/>
      <x:c r="W27" s="28"/>
      <x:c r="X27" s="28"/>
      <x:c r="Y27" s="28"/>
      <x:c r="Z27" s="28"/>
    </x:row>
    <x:row r="28">
      <x:c r="A28" s="350"/>
      <x:c r="B28" s="351"/>
      <x:c r="C28" s="351"/>
      <x:c r="D28" s="351"/>
      <x:c r="E28" s="352"/>
      <x:c r="F28" s="329" t="n">
        <x:f>IF('Hypothèses'!$B$15="Oui",E28*'Hypothèses'!$B$16,0)</x:f>
        <x:v>0</x:v>
      </x:c>
      <x:c r="G28" s="329" t="n">
        <x:f>E28+F28</x:f>
        <x:v>0</x:v>
      </x:c>
      <x:c r="H28" s="351"/>
      <x:c r="I28" s="350"/>
      <x:c r="J28" s="351"/>
      <x:c r="K28" s="28"/>
      <x:c r="L28" s="28"/>
      <x:c r="M28" s="28"/>
      <x:c r="N28" s="28"/>
      <x:c r="O28" s="28"/>
      <x:c r="P28" s="28"/>
      <x:c r="Q28" s="28"/>
      <x:c r="R28" s="28"/>
      <x:c r="S28" s="28"/>
      <x:c r="T28" s="28"/>
      <x:c r="U28" s="28"/>
      <x:c r="V28" s="28"/>
      <x:c r="W28" s="28"/>
      <x:c r="X28" s="28"/>
      <x:c r="Y28" s="28"/>
      <x:c r="Z28" s="28"/>
    </x:row>
    <x:row r="29">
      <x:c r="A29" s="350"/>
      <x:c r="B29" s="351"/>
      <x:c r="C29" s="351"/>
      <x:c r="D29" s="351"/>
      <x:c r="E29" s="352"/>
      <x:c r="F29" s="329" t="n">
        <x:f>IF('Hypothèses'!$B$15="Oui",E29*'Hypothèses'!$B$16,0)</x:f>
        <x:v>0</x:v>
      </x:c>
      <x:c r="G29" s="329" t="n">
        <x:f>E29+F29</x:f>
        <x:v>0</x:v>
      </x:c>
      <x:c r="H29" s="351"/>
      <x:c r="I29" s="350"/>
      <x:c r="J29" s="351"/>
      <x:c r="K29" s="28"/>
      <x:c r="L29" s="28"/>
      <x:c r="M29" s="28"/>
      <x:c r="N29" s="28"/>
      <x:c r="O29" s="28"/>
      <x:c r="P29" s="28"/>
      <x:c r="Q29" s="28"/>
      <x:c r="R29" s="28"/>
      <x:c r="S29" s="28"/>
      <x:c r="T29" s="28"/>
      <x:c r="U29" s="28"/>
      <x:c r="V29" s="28"/>
      <x:c r="W29" s="28"/>
      <x:c r="X29" s="28"/>
      <x:c r="Y29" s="28"/>
      <x:c r="Z29" s="28"/>
    </x:row>
    <x:row r="30">
      <x:c r="A30" s="350"/>
      <x:c r="B30" s="351"/>
      <x:c r="C30" s="351"/>
      <x:c r="D30" s="351"/>
      <x:c r="E30" s="352"/>
      <x:c r="F30" s="329" t="n">
        <x:f>IF('Hypothèses'!$B$15="Oui",E30*'Hypothèses'!$B$16,0)</x:f>
        <x:v>0</x:v>
      </x:c>
      <x:c r="G30" s="329" t="n">
        <x:f>E30+F30</x:f>
        <x:v>0</x:v>
      </x:c>
      <x:c r="H30" s="351"/>
      <x:c r="I30" s="350"/>
      <x:c r="J30" s="351"/>
      <x:c r="K30" s="28"/>
      <x:c r="L30" s="28"/>
      <x:c r="M30" s="28"/>
      <x:c r="N30" s="28"/>
      <x:c r="O30" s="28"/>
      <x:c r="P30" s="28"/>
      <x:c r="Q30" s="28"/>
      <x:c r="R30" s="28"/>
      <x:c r="S30" s="28"/>
      <x:c r="T30" s="28"/>
      <x:c r="U30" s="28"/>
      <x:c r="V30" s="28"/>
      <x:c r="W30" s="28"/>
      <x:c r="X30" s="28"/>
      <x:c r="Y30" s="28"/>
      <x:c r="Z30" s="28"/>
    </x:row>
    <x:row r="31">
      <x:c r="A31" s="350"/>
      <x:c r="B31" s="351"/>
      <x:c r="C31" s="351"/>
      <x:c r="D31" s="351"/>
      <x:c r="E31" s="352"/>
      <x:c r="F31" s="329" t="n">
        <x:f>IF('Hypothèses'!$B$15="Oui",E31*'Hypothèses'!$B$16,0)</x:f>
        <x:v>0</x:v>
      </x:c>
      <x:c r="G31" s="329" t="n">
        <x:f>E31+F31</x:f>
        <x:v>0</x:v>
      </x:c>
      <x:c r="H31" s="351"/>
      <x:c r="I31" s="350"/>
      <x:c r="J31" s="351"/>
      <x:c r="K31" s="28"/>
      <x:c r="L31" s="28"/>
      <x:c r="M31" s="28"/>
      <x:c r="N31" s="28"/>
      <x:c r="O31" s="28"/>
      <x:c r="P31" s="28"/>
      <x:c r="Q31" s="28"/>
      <x:c r="R31" s="28"/>
      <x:c r="S31" s="28"/>
      <x:c r="T31" s="28"/>
      <x:c r="U31" s="28"/>
      <x:c r="V31" s="28"/>
      <x:c r="W31" s="28"/>
      <x:c r="X31" s="28"/>
      <x:c r="Y31" s="28"/>
      <x:c r="Z31" s="28"/>
    </x:row>
    <x:row r="32">
      <x:c r="A32" s="350"/>
      <x:c r="B32" s="351"/>
      <x:c r="C32" s="351"/>
      <x:c r="D32" s="351"/>
      <x:c r="E32" s="352"/>
      <x:c r="F32" s="329" t="n">
        <x:f>IF('Hypothèses'!$B$15="Oui",E32*'Hypothèses'!$B$16,0)</x:f>
        <x:v>0</x:v>
      </x:c>
      <x:c r="G32" s="329" t="n">
        <x:f>E32+F32</x:f>
        <x:v>0</x:v>
      </x:c>
      <x:c r="H32" s="351"/>
      <x:c r="I32" s="350"/>
      <x:c r="J32" s="351"/>
      <x:c r="K32" s="28"/>
      <x:c r="L32" s="28"/>
      <x:c r="M32" s="28"/>
      <x:c r="N32" s="28"/>
      <x:c r="O32" s="28"/>
      <x:c r="P32" s="28"/>
      <x:c r="Q32" s="28"/>
      <x:c r="R32" s="28"/>
      <x:c r="S32" s="28"/>
      <x:c r="T32" s="28"/>
      <x:c r="U32" s="28"/>
      <x:c r="V32" s="28"/>
      <x:c r="W32" s="28"/>
      <x:c r="X32" s="28"/>
      <x:c r="Y32" s="28"/>
      <x:c r="Z32" s="28"/>
    </x:row>
    <x:row r="33">
      <x:c r="A33" s="350"/>
      <x:c r="B33" s="351"/>
      <x:c r="C33" s="351"/>
      <x:c r="D33" s="351"/>
      <x:c r="E33" s="352"/>
      <x:c r="F33" s="329" t="n">
        <x:f>IF('Hypothèses'!$B$15="Oui",E33*'Hypothèses'!$B$16,0)</x:f>
        <x:v>0</x:v>
      </x:c>
      <x:c r="G33" s="329" t="n">
        <x:f>E33+F33</x:f>
        <x:v>0</x:v>
      </x:c>
      <x:c r="H33" s="351"/>
      <x:c r="I33" s="350"/>
      <x:c r="J33" s="351"/>
      <x:c r="K33" s="28"/>
      <x:c r="L33" s="28"/>
      <x:c r="M33" s="28"/>
      <x:c r="N33" s="28"/>
      <x:c r="O33" s="28"/>
      <x:c r="P33" s="28"/>
      <x:c r="Q33" s="28"/>
      <x:c r="R33" s="28"/>
      <x:c r="S33" s="28"/>
      <x:c r="T33" s="28"/>
      <x:c r="U33" s="28"/>
      <x:c r="V33" s="28"/>
      <x:c r="W33" s="28"/>
      <x:c r="X33" s="28"/>
      <x:c r="Y33" s="28"/>
      <x:c r="Z33" s="28"/>
    </x:row>
    <x:row r="34">
      <x:c r="A34" s="350"/>
      <x:c r="B34" s="351"/>
      <x:c r="C34" s="351"/>
      <x:c r="D34" s="351"/>
      <x:c r="E34" s="352"/>
      <x:c r="F34" s="329" t="n">
        <x:f>IF('Hypothèses'!$B$15="Oui",E34*'Hypothèses'!$B$16,0)</x:f>
        <x:v>0</x:v>
      </x:c>
      <x:c r="G34" s="329" t="n">
        <x:f>E34+F34</x:f>
        <x:v>0</x:v>
      </x:c>
      <x:c r="H34" s="351"/>
      <x:c r="I34" s="350"/>
      <x:c r="J34" s="351"/>
      <x:c r="K34" s="28"/>
      <x:c r="L34" s="28"/>
      <x:c r="M34" s="28"/>
      <x:c r="N34" s="28"/>
      <x:c r="O34" s="28"/>
      <x:c r="P34" s="28"/>
      <x:c r="Q34" s="28"/>
      <x:c r="R34" s="28"/>
      <x:c r="S34" s="28"/>
      <x:c r="T34" s="28"/>
      <x:c r="U34" s="28"/>
      <x:c r="V34" s="28"/>
      <x:c r="W34" s="28"/>
      <x:c r="X34" s="28"/>
      <x:c r="Y34" s="28"/>
      <x:c r="Z34" s="28"/>
    </x:row>
    <x:row r="35">
      <x:c r="A35" s="350"/>
      <x:c r="B35" s="351"/>
      <x:c r="C35" s="351"/>
      <x:c r="D35" s="351"/>
      <x:c r="E35" s="352"/>
      <x:c r="F35" s="329" t="n">
        <x:f>IF('Hypothèses'!$B$15="Oui",E35*'Hypothèses'!$B$16,0)</x:f>
        <x:v>0</x:v>
      </x:c>
      <x:c r="G35" s="329" t="n">
        <x:f>E35+F35</x:f>
        <x:v>0</x:v>
      </x:c>
      <x:c r="H35" s="351"/>
      <x:c r="I35" s="350"/>
      <x:c r="J35" s="351"/>
      <x:c r="K35" s="28"/>
      <x:c r="L35" s="28"/>
      <x:c r="M35" s="28"/>
      <x:c r="N35" s="28"/>
      <x:c r="O35" s="28"/>
      <x:c r="P35" s="28"/>
      <x:c r="Q35" s="28"/>
      <x:c r="R35" s="28"/>
      <x:c r="S35" s="28"/>
      <x:c r="T35" s="28"/>
      <x:c r="U35" s="28"/>
      <x:c r="V35" s="28"/>
      <x:c r="W35" s="28"/>
      <x:c r="X35" s="28"/>
      <x:c r="Y35" s="28"/>
      <x:c r="Z35" s="28"/>
    </x:row>
    <x:row r="36">
      <x:c r="A36" s="350"/>
      <x:c r="B36" s="351"/>
      <x:c r="C36" s="351"/>
      <x:c r="D36" s="351"/>
      <x:c r="E36" s="352"/>
      <x:c r="F36" s="329" t="n">
        <x:f>IF('Hypothèses'!$B$15="Oui",E36*'Hypothèses'!$B$16,0)</x:f>
        <x:v>0</x:v>
      </x:c>
      <x:c r="G36" s="329" t="n">
        <x:f>E36+F36</x:f>
        <x:v>0</x:v>
      </x:c>
      <x:c r="H36" s="351"/>
      <x:c r="I36" s="350"/>
      <x:c r="J36" s="351"/>
      <x:c r="K36" s="28"/>
      <x:c r="L36" s="28"/>
      <x:c r="M36" s="28"/>
      <x:c r="N36" s="28"/>
      <x:c r="O36" s="28"/>
      <x:c r="P36" s="28"/>
      <x:c r="Q36" s="28"/>
      <x:c r="R36" s="28"/>
      <x:c r="S36" s="28"/>
      <x:c r="T36" s="28"/>
      <x:c r="U36" s="28"/>
      <x:c r="V36" s="28"/>
      <x:c r="W36" s="28"/>
      <x:c r="X36" s="28"/>
      <x:c r="Y36" s="28"/>
      <x:c r="Z36" s="28"/>
    </x:row>
    <x:row r="37">
      <x:c r="A37" s="350"/>
      <x:c r="B37" s="351"/>
      <x:c r="C37" s="351"/>
      <x:c r="D37" s="351"/>
      <x:c r="E37" s="352"/>
      <x:c r="F37" s="329" t="n">
        <x:f>IF('Hypothèses'!$B$15="Oui",E37*'Hypothèses'!$B$16,0)</x:f>
        <x:v>0</x:v>
      </x:c>
      <x:c r="G37" s="329" t="n">
        <x:f>E37+F37</x:f>
        <x:v>0</x:v>
      </x:c>
      <x:c r="H37" s="351"/>
      <x:c r="I37" s="350"/>
      <x:c r="J37" s="351"/>
      <x:c r="K37" s="28"/>
      <x:c r="L37" s="28"/>
      <x:c r="M37" s="28"/>
      <x:c r="N37" s="28"/>
      <x:c r="O37" s="28"/>
      <x:c r="P37" s="28"/>
      <x:c r="Q37" s="28"/>
      <x:c r="R37" s="28"/>
      <x:c r="S37" s="28"/>
      <x:c r="T37" s="28"/>
      <x:c r="U37" s="28"/>
      <x:c r="V37" s="28"/>
      <x:c r="W37" s="28"/>
      <x:c r="X37" s="28"/>
      <x:c r="Y37" s="28"/>
      <x:c r="Z37" s="28"/>
    </x:row>
    <x:row r="38">
      <x:c r="A38" s="350"/>
      <x:c r="B38" s="351"/>
      <x:c r="C38" s="351"/>
      <x:c r="D38" s="351"/>
      <x:c r="E38" s="352"/>
      <x:c r="F38" s="329" t="n">
        <x:f>IF('Hypothèses'!$B$15="Oui",E38*'Hypothèses'!$B$16,0)</x:f>
        <x:v>0</x:v>
      </x:c>
      <x:c r="G38" s="329" t="n">
        <x:f>E38+F38</x:f>
        <x:v>0</x:v>
      </x:c>
      <x:c r="H38" s="351"/>
      <x:c r="I38" s="350"/>
      <x:c r="J38" s="351"/>
      <x:c r="K38" s="28"/>
      <x:c r="L38" s="28"/>
      <x:c r="M38" s="28"/>
      <x:c r="N38" s="28"/>
      <x:c r="O38" s="28"/>
      <x:c r="P38" s="28"/>
      <x:c r="Q38" s="28"/>
      <x:c r="R38" s="28"/>
      <x:c r="S38" s="28"/>
      <x:c r="T38" s="28"/>
      <x:c r="U38" s="28"/>
      <x:c r="V38" s="28"/>
      <x:c r="W38" s="28"/>
      <x:c r="X38" s="28"/>
      <x:c r="Y38" s="28"/>
      <x:c r="Z38" s="28"/>
    </x:row>
    <x:row r="39">
      <x:c r="A39" s="350"/>
      <x:c r="B39" s="351"/>
      <x:c r="C39" s="351"/>
      <x:c r="D39" s="351"/>
      <x:c r="E39" s="352"/>
      <x:c r="F39" s="329" t="n">
        <x:f>IF('Hypothèses'!$B$15="Oui",E39*'Hypothèses'!$B$16,0)</x:f>
        <x:v>0</x:v>
      </x:c>
      <x:c r="G39" s="329" t="n">
        <x:f>E39+F39</x:f>
        <x:v>0</x:v>
      </x:c>
      <x:c r="H39" s="351"/>
      <x:c r="I39" s="350"/>
      <x:c r="J39" s="351"/>
      <x:c r="K39" s="28"/>
      <x:c r="L39" s="28"/>
      <x:c r="M39" s="28"/>
      <x:c r="N39" s="28"/>
      <x:c r="O39" s="28"/>
      <x:c r="P39" s="28"/>
      <x:c r="Q39" s="28"/>
      <x:c r="R39" s="28"/>
      <x:c r="S39" s="28"/>
      <x:c r="T39" s="28"/>
      <x:c r="U39" s="28"/>
      <x:c r="V39" s="28"/>
      <x:c r="W39" s="28"/>
      <x:c r="X39" s="28"/>
      <x:c r="Y39" s="28"/>
      <x:c r="Z39" s="28"/>
    </x:row>
    <x:row r="40">
      <x:c r="A40" s="350"/>
      <x:c r="B40" s="351"/>
      <x:c r="C40" s="351"/>
      <x:c r="D40" s="351"/>
      <x:c r="E40" s="352"/>
      <x:c r="F40" s="329" t="n">
        <x:f>IF('Hypothèses'!$B$15="Oui",E40*'Hypothèses'!$B$16,0)</x:f>
        <x:v>0</x:v>
      </x:c>
      <x:c r="G40" s="329" t="n">
        <x:f>E40+F40</x:f>
        <x:v>0</x:v>
      </x:c>
      <x:c r="H40" s="351"/>
      <x:c r="I40" s="350"/>
      <x:c r="J40" s="351"/>
      <x:c r="K40" s="28"/>
      <x:c r="L40" s="28"/>
      <x:c r="M40" s="28"/>
      <x:c r="N40" s="28"/>
      <x:c r="O40" s="28"/>
      <x:c r="P40" s="28"/>
      <x:c r="Q40" s="28"/>
      <x:c r="R40" s="28"/>
      <x:c r="S40" s="28"/>
      <x:c r="T40" s="28"/>
      <x:c r="U40" s="28"/>
      <x:c r="V40" s="28"/>
      <x:c r="W40" s="28"/>
      <x:c r="X40" s="28"/>
      <x:c r="Y40" s="28"/>
      <x:c r="Z40" s="28"/>
    </x:row>
    <x:row r="41">
      <x:c r="A41" s="350"/>
      <x:c r="B41" s="351"/>
      <x:c r="C41" s="351"/>
      <x:c r="D41" s="351"/>
      <x:c r="E41" s="352"/>
      <x:c r="F41" s="329" t="n">
        <x:f>IF('Hypothèses'!$B$15="Oui",E41*'Hypothèses'!$B$16,0)</x:f>
        <x:v>0</x:v>
      </x:c>
      <x:c r="G41" s="329" t="n">
        <x:f>E41+F41</x:f>
        <x:v>0</x:v>
      </x:c>
      <x:c r="H41" s="351"/>
      <x:c r="I41" s="350"/>
      <x:c r="J41" s="351"/>
      <x:c r="K41" s="28"/>
      <x:c r="L41" s="28"/>
      <x:c r="M41" s="28"/>
      <x:c r="N41" s="28"/>
      <x:c r="O41" s="28"/>
      <x:c r="P41" s="28"/>
      <x:c r="Q41" s="28"/>
      <x:c r="R41" s="28"/>
      <x:c r="S41" s="28"/>
      <x:c r="T41" s="28"/>
      <x:c r="U41" s="28"/>
      <x:c r="V41" s="28"/>
      <x:c r="W41" s="28"/>
      <x:c r="X41" s="28"/>
      <x:c r="Y41" s="28"/>
      <x:c r="Z41" s="28"/>
    </x:row>
    <x:row r="42">
      <x:c r="A42" s="350"/>
      <x:c r="B42" s="351"/>
      <x:c r="C42" s="351"/>
      <x:c r="D42" s="351"/>
      <x:c r="E42" s="352"/>
      <x:c r="F42" s="329" t="n">
        <x:f>IF('Hypothèses'!$B$15="Oui",E42*'Hypothèses'!$B$16,0)</x:f>
        <x:v>0</x:v>
      </x:c>
      <x:c r="G42" s="329" t="n">
        <x:f>E42+F42</x:f>
        <x:v>0</x:v>
      </x:c>
      <x:c r="H42" s="351"/>
      <x:c r="I42" s="350"/>
      <x:c r="J42" s="351"/>
      <x:c r="K42" s="28"/>
      <x:c r="L42" s="28"/>
      <x:c r="M42" s="28"/>
      <x:c r="N42" s="28"/>
      <x:c r="O42" s="28"/>
      <x:c r="P42" s="28"/>
      <x:c r="Q42" s="28"/>
      <x:c r="R42" s="28"/>
      <x:c r="S42" s="28"/>
      <x:c r="T42" s="28"/>
      <x:c r="U42" s="28"/>
      <x:c r="V42" s="28"/>
      <x:c r="W42" s="28"/>
      <x:c r="X42" s="28"/>
      <x:c r="Y42" s="28"/>
      <x:c r="Z42" s="28"/>
    </x:row>
    <x:row r="43">
      <x:c r="A43" s="350"/>
      <x:c r="B43" s="351"/>
      <x:c r="C43" s="351"/>
      <x:c r="D43" s="351"/>
      <x:c r="E43" s="352"/>
      <x:c r="F43" s="329" t="n">
        <x:f>IF('Hypothèses'!$B$15="Oui",E43*'Hypothèses'!$B$16,0)</x:f>
        <x:v>0</x:v>
      </x:c>
      <x:c r="G43" s="329" t="n">
        <x:f>E43+F43</x:f>
        <x:v>0</x:v>
      </x:c>
      <x:c r="H43" s="351"/>
      <x:c r="I43" s="350"/>
      <x:c r="J43" s="351"/>
      <x:c r="K43" s="28"/>
      <x:c r="L43" s="28"/>
      <x:c r="M43" s="28"/>
      <x:c r="N43" s="28"/>
      <x:c r="O43" s="28"/>
      <x:c r="P43" s="28"/>
      <x:c r="Q43" s="28"/>
      <x:c r="R43" s="28"/>
      <x:c r="S43" s="28"/>
      <x:c r="T43" s="28"/>
      <x:c r="U43" s="28"/>
      <x:c r="V43" s="28"/>
      <x:c r="W43" s="28"/>
      <x:c r="X43" s="28"/>
      <x:c r="Y43" s="28"/>
      <x:c r="Z43" s="28"/>
    </x:row>
    <x:row r="44">
      <x:c r="A44" s="350"/>
      <x:c r="B44" s="351"/>
      <x:c r="C44" s="351"/>
      <x:c r="D44" s="351"/>
      <x:c r="E44" s="352"/>
      <x:c r="F44" s="329" t="n">
        <x:f>IF('Hypothèses'!$B$15="Oui",E44*'Hypothèses'!$B$16,0)</x:f>
        <x:v>0</x:v>
      </x:c>
      <x:c r="G44" s="329" t="n">
        <x:f>E44+F44</x:f>
        <x:v>0</x:v>
      </x:c>
      <x:c r="H44" s="351"/>
      <x:c r="I44" s="350"/>
      <x:c r="J44" s="351"/>
      <x:c r="K44" s="28"/>
      <x:c r="L44" s="28"/>
      <x:c r="M44" s="28"/>
      <x:c r="N44" s="28"/>
      <x:c r="O44" s="28"/>
      <x:c r="P44" s="28"/>
      <x:c r="Q44" s="28"/>
      <x:c r="R44" s="28"/>
      <x:c r="S44" s="28"/>
      <x:c r="T44" s="28"/>
      <x:c r="U44" s="28"/>
      <x:c r="V44" s="28"/>
      <x:c r="W44" s="28"/>
      <x:c r="X44" s="28"/>
      <x:c r="Y44" s="28"/>
      <x:c r="Z44" s="28"/>
    </x:row>
    <x:row r="45">
      <x:c r="A45" s="350"/>
      <x:c r="B45" s="351"/>
      <x:c r="C45" s="351"/>
      <x:c r="D45" s="351"/>
      <x:c r="E45" s="352"/>
      <x:c r="F45" s="329" t="n">
        <x:f>IF('Hypothèses'!$B$15="Oui",E45*'Hypothèses'!$B$16,0)</x:f>
        <x:v>0</x:v>
      </x:c>
      <x:c r="G45" s="329" t="n">
        <x:f>E45+F45</x:f>
        <x:v>0</x:v>
      </x:c>
      <x:c r="H45" s="351"/>
      <x:c r="I45" s="350"/>
      <x:c r="J45" s="351"/>
      <x:c r="K45" s="28"/>
      <x:c r="L45" s="28"/>
      <x:c r="M45" s="28"/>
      <x:c r="N45" s="28"/>
      <x:c r="O45" s="28"/>
      <x:c r="P45" s="28"/>
      <x:c r="Q45" s="28"/>
      <x:c r="R45" s="28"/>
      <x:c r="S45" s="28"/>
      <x:c r="T45" s="28"/>
      <x:c r="U45" s="28"/>
      <x:c r="V45" s="28"/>
      <x:c r="W45" s="28"/>
      <x:c r="X45" s="28"/>
      <x:c r="Y45" s="28"/>
      <x:c r="Z45" s="28"/>
    </x:row>
    <x:row r="46">
      <x:c r="A46" s="350"/>
      <x:c r="B46" s="351"/>
      <x:c r="C46" s="351"/>
      <x:c r="D46" s="351"/>
      <x:c r="E46" s="352"/>
      <x:c r="F46" s="329" t="n">
        <x:f>IF('Hypothèses'!$B$15="Oui",E46*'Hypothèses'!$B$16,0)</x:f>
        <x:v>0</x:v>
      </x:c>
      <x:c r="G46" s="329" t="n">
        <x:f>E46+F46</x:f>
        <x:v>0</x:v>
      </x:c>
      <x:c r="H46" s="351"/>
      <x:c r="I46" s="350"/>
      <x:c r="J46" s="351"/>
      <x:c r="K46" s="28"/>
      <x:c r="L46" s="28"/>
      <x:c r="M46" s="28"/>
      <x:c r="N46" s="28"/>
      <x:c r="O46" s="28"/>
      <x:c r="P46" s="28"/>
      <x:c r="Q46" s="28"/>
      <x:c r="R46" s="28"/>
      <x:c r="S46" s="28"/>
      <x:c r="T46" s="28"/>
      <x:c r="U46" s="28"/>
      <x:c r="V46" s="28"/>
      <x:c r="W46" s="28"/>
      <x:c r="X46" s="28"/>
      <x:c r="Y46" s="28"/>
      <x:c r="Z46" s="28"/>
    </x:row>
    <x:row r="47">
      <x:c r="A47" s="350"/>
      <x:c r="B47" s="351"/>
      <x:c r="C47" s="351"/>
      <x:c r="D47" s="351"/>
      <x:c r="E47" s="352"/>
      <x:c r="F47" s="329" t="n">
        <x:f>IF('Hypothèses'!$B$15="Oui",E47*'Hypothèses'!$B$16,0)</x:f>
        <x:v>0</x:v>
      </x:c>
      <x:c r="G47" s="329" t="n">
        <x:f>E47+F47</x:f>
        <x:v>0</x:v>
      </x:c>
      <x:c r="H47" s="351"/>
      <x:c r="I47" s="350"/>
      <x:c r="J47" s="351"/>
      <x:c r="K47" s="28"/>
      <x:c r="L47" s="28"/>
      <x:c r="M47" s="28"/>
      <x:c r="N47" s="28"/>
      <x:c r="O47" s="28"/>
      <x:c r="P47" s="28"/>
      <x:c r="Q47" s="28"/>
      <x:c r="R47" s="28"/>
      <x:c r="S47" s="28"/>
      <x:c r="T47" s="28"/>
      <x:c r="U47" s="28"/>
      <x:c r="V47" s="28"/>
      <x:c r="W47" s="28"/>
      <x:c r="X47" s="28"/>
      <x:c r="Y47" s="28"/>
      <x:c r="Z47" s="28"/>
    </x:row>
    <x:row r="48">
      <x:c r="A48" s="350"/>
      <x:c r="B48" s="351"/>
      <x:c r="C48" s="351"/>
      <x:c r="D48" s="351"/>
      <x:c r="E48" s="352"/>
      <x:c r="F48" s="329" t="n">
        <x:f>IF('Hypothèses'!$B$15="Oui",E48*'Hypothèses'!$B$16,0)</x:f>
        <x:v>0</x:v>
      </x:c>
      <x:c r="G48" s="329" t="n">
        <x:f>E48+F48</x:f>
        <x:v>0</x:v>
      </x:c>
      <x:c r="H48" s="351"/>
      <x:c r="I48" s="350"/>
      <x:c r="J48" s="351"/>
      <x:c r="K48" s="28"/>
      <x:c r="L48" s="28"/>
      <x:c r="M48" s="28"/>
      <x:c r="N48" s="28"/>
      <x:c r="O48" s="28"/>
      <x:c r="P48" s="28"/>
      <x:c r="Q48" s="28"/>
      <x:c r="R48" s="28"/>
      <x:c r="S48" s="28"/>
      <x:c r="T48" s="28"/>
      <x:c r="U48" s="28"/>
      <x:c r="V48" s="28"/>
      <x:c r="W48" s="28"/>
      <x:c r="X48" s="28"/>
      <x:c r="Y48" s="28"/>
      <x:c r="Z48" s="28"/>
    </x:row>
    <x:row r="49">
      <x:c r="A49" s="350"/>
      <x:c r="B49" s="351"/>
      <x:c r="C49" s="351"/>
      <x:c r="D49" s="351"/>
      <x:c r="E49" s="352"/>
      <x:c r="F49" s="329" t="n">
        <x:f>IF('Hypothèses'!$B$15="Oui",E49*'Hypothèses'!$B$16,0)</x:f>
        <x:v>0</x:v>
      </x:c>
      <x:c r="G49" s="329" t="n">
        <x:f>E49+F49</x:f>
        <x:v>0</x:v>
      </x:c>
      <x:c r="H49" s="351"/>
      <x:c r="I49" s="350"/>
      <x:c r="J49" s="351"/>
      <x:c r="K49" s="28"/>
      <x:c r="L49" s="28"/>
      <x:c r="M49" s="28"/>
      <x:c r="N49" s="28"/>
      <x:c r="O49" s="28"/>
      <x:c r="P49" s="28"/>
      <x:c r="Q49" s="28"/>
      <x:c r="R49" s="28"/>
      <x:c r="S49" s="28"/>
      <x:c r="T49" s="28"/>
      <x:c r="U49" s="28"/>
      <x:c r="V49" s="28"/>
      <x:c r="W49" s="28"/>
      <x:c r="X49" s="28"/>
      <x:c r="Y49" s="28"/>
      <x:c r="Z49" s="28"/>
    </x:row>
    <x:row r="50">
      <x:c r="A50" s="350"/>
      <x:c r="B50" s="351"/>
      <x:c r="C50" s="351"/>
      <x:c r="D50" s="351"/>
      <x:c r="E50" s="352"/>
      <x:c r="F50" s="329" t="n">
        <x:f>IF('Hypothèses'!$B$15="Oui",E50*'Hypothèses'!$B$16,0)</x:f>
        <x:v>0</x:v>
      </x:c>
      <x:c r="G50" s="329" t="n">
        <x:f>E50+F50</x:f>
        <x:v>0</x:v>
      </x:c>
      <x:c r="H50" s="351"/>
      <x:c r="I50" s="350"/>
      <x:c r="J50" s="351"/>
      <x:c r="K50" s="28"/>
      <x:c r="L50" s="28"/>
      <x:c r="M50" s="28"/>
      <x:c r="N50" s="28"/>
      <x:c r="O50" s="28"/>
      <x:c r="P50" s="28"/>
      <x:c r="Q50" s="28"/>
      <x:c r="R50" s="28"/>
      <x:c r="S50" s="28"/>
      <x:c r="T50" s="28"/>
      <x:c r="U50" s="28"/>
      <x:c r="V50" s="28"/>
      <x:c r="W50" s="28"/>
      <x:c r="X50" s="28"/>
      <x:c r="Y50" s="28"/>
      <x:c r="Z50" s="28"/>
    </x:row>
    <x:row r="51">
      <x:c r="A51" s="350"/>
      <x:c r="B51" s="351"/>
      <x:c r="C51" s="351"/>
      <x:c r="D51" s="351"/>
      <x:c r="E51" s="352"/>
      <x:c r="F51" s="329" t="n">
        <x:f>IF('Hypothèses'!$B$15="Oui",E51*'Hypothèses'!$B$16,0)</x:f>
        <x:v>0</x:v>
      </x:c>
      <x:c r="G51" s="329" t="n">
        <x:f>E51+F51</x:f>
        <x:v>0</x:v>
      </x:c>
      <x:c r="H51" s="351"/>
      <x:c r="I51" s="350"/>
      <x:c r="J51" s="351"/>
      <x:c r="K51" s="28"/>
      <x:c r="L51" s="28"/>
      <x:c r="M51" s="28"/>
      <x:c r="N51" s="28"/>
      <x:c r="O51" s="28"/>
      <x:c r="P51" s="28"/>
      <x:c r="Q51" s="28"/>
      <x:c r="R51" s="28"/>
      <x:c r="S51" s="28"/>
      <x:c r="T51" s="28"/>
      <x:c r="U51" s="28"/>
      <x:c r="V51" s="28"/>
      <x:c r="W51" s="28"/>
      <x:c r="X51" s="28"/>
      <x:c r="Y51" s="28"/>
      <x:c r="Z51" s="28"/>
    </x:row>
    <x:row r="52">
      <x:c r="A52" s="350"/>
      <x:c r="B52" s="351"/>
      <x:c r="C52" s="351"/>
      <x:c r="D52" s="351"/>
      <x:c r="E52" s="352"/>
      <x:c r="F52" s="329" t="n">
        <x:f>IF('Hypothèses'!$B$15="Oui",E52*'Hypothèses'!$B$16,0)</x:f>
        <x:v>0</x:v>
      </x:c>
      <x:c r="G52" s="329" t="n">
        <x:f>E52+F52</x:f>
        <x:v>0</x:v>
      </x:c>
      <x:c r="H52" s="351"/>
      <x:c r="I52" s="350"/>
      <x:c r="J52" s="351"/>
      <x:c r="K52" s="28"/>
      <x:c r="L52" s="28"/>
      <x:c r="M52" s="28"/>
      <x:c r="N52" s="28"/>
      <x:c r="O52" s="28"/>
      <x:c r="P52" s="28"/>
      <x:c r="Q52" s="28"/>
      <x:c r="R52" s="28"/>
      <x:c r="S52" s="28"/>
      <x:c r="T52" s="28"/>
      <x:c r="U52" s="28"/>
      <x:c r="V52" s="28"/>
      <x:c r="W52" s="28"/>
      <x:c r="X52" s="28"/>
      <x:c r="Y52" s="28"/>
      <x:c r="Z52" s="28"/>
    </x:row>
    <x:row r="53">
      <x:c r="A53" s="350"/>
      <x:c r="B53" s="351"/>
      <x:c r="C53" s="351"/>
      <x:c r="D53" s="351"/>
      <x:c r="E53" s="352"/>
      <x:c r="F53" s="329" t="n">
        <x:f>IF('Hypothèses'!$B$15="Oui",E53*'Hypothèses'!$B$16,0)</x:f>
        <x:v>0</x:v>
      </x:c>
      <x:c r="G53" s="329" t="n">
        <x:f>E53+F53</x:f>
        <x:v>0</x:v>
      </x:c>
      <x:c r="H53" s="351"/>
      <x:c r="I53" s="350"/>
      <x:c r="J53" s="351"/>
      <x:c r="K53" s="28"/>
      <x:c r="L53" s="28"/>
      <x:c r="M53" s="28"/>
      <x:c r="N53" s="28"/>
      <x:c r="O53" s="28"/>
      <x:c r="P53" s="28"/>
      <x:c r="Q53" s="28"/>
      <x:c r="R53" s="28"/>
      <x:c r="S53" s="28"/>
      <x:c r="T53" s="28"/>
      <x:c r="U53" s="28"/>
      <x:c r="V53" s="28"/>
      <x:c r="W53" s="28"/>
      <x:c r="X53" s="28"/>
      <x:c r="Y53" s="28"/>
      <x:c r="Z53" s="28"/>
    </x:row>
    <x:row r="54">
      <x:c r="A54" s="350"/>
      <x:c r="B54" s="351"/>
      <x:c r="C54" s="351"/>
      <x:c r="D54" s="351"/>
      <x:c r="E54" s="352"/>
      <x:c r="F54" s="329" t="n">
        <x:f>IF('Hypothèses'!$B$15="Oui",E54*'Hypothèses'!$B$16,0)</x:f>
        <x:v>0</x:v>
      </x:c>
      <x:c r="G54" s="329" t="n">
        <x:f>E54+F54</x:f>
        <x:v>0</x:v>
      </x:c>
      <x:c r="H54" s="351"/>
      <x:c r="I54" s="350"/>
      <x:c r="J54" s="351"/>
      <x:c r="K54" s="28"/>
      <x:c r="L54" s="28"/>
      <x:c r="M54" s="28"/>
      <x:c r="N54" s="28"/>
      <x:c r="O54" s="28"/>
      <x:c r="P54" s="28"/>
      <x:c r="Q54" s="28"/>
      <x:c r="R54" s="28"/>
      <x:c r="S54" s="28"/>
      <x:c r="T54" s="28"/>
      <x:c r="U54" s="28"/>
      <x:c r="V54" s="28"/>
      <x:c r="W54" s="28"/>
      <x:c r="X54" s="28"/>
      <x:c r="Y54" s="28"/>
      <x:c r="Z54" s="28"/>
    </x:row>
    <x:row r="55">
      <x:c r="A55" s="350"/>
      <x:c r="B55" s="351"/>
      <x:c r="C55" s="351"/>
      <x:c r="D55" s="351"/>
      <x:c r="E55" s="352"/>
      <x:c r="F55" s="329" t="n">
        <x:f>IF('Hypothèses'!$B$15="Oui",E55*'Hypothèses'!$B$16,0)</x:f>
        <x:v>0</x:v>
      </x:c>
      <x:c r="G55" s="329" t="n">
        <x:f>E55+F55</x:f>
        <x:v>0</x:v>
      </x:c>
      <x:c r="H55" s="351"/>
      <x:c r="I55" s="350"/>
      <x:c r="J55" s="351"/>
      <x:c r="K55" s="28"/>
      <x:c r="L55" s="28"/>
      <x:c r="M55" s="28"/>
      <x:c r="N55" s="28"/>
      <x:c r="O55" s="28"/>
      <x:c r="P55" s="28"/>
      <x:c r="Q55" s="28"/>
      <x:c r="R55" s="28"/>
      <x:c r="S55" s="28"/>
      <x:c r="T55" s="28"/>
      <x:c r="U55" s="28"/>
      <x:c r="V55" s="28"/>
      <x:c r="W55" s="28"/>
      <x:c r="X55" s="28"/>
      <x:c r="Y55" s="28"/>
      <x:c r="Z55" s="28"/>
    </x:row>
    <x:row r="56">
      <x:c r="A56" s="350"/>
      <x:c r="B56" s="351"/>
      <x:c r="C56" s="351"/>
      <x:c r="D56" s="351"/>
      <x:c r="E56" s="352"/>
      <x:c r="F56" s="329" t="n">
        <x:f>IF('Hypothèses'!$B$15="Oui",E56*'Hypothèses'!$B$16,0)</x:f>
        <x:v>0</x:v>
      </x:c>
      <x:c r="G56" s="329" t="n">
        <x:f>E56+F56</x:f>
        <x:v>0</x:v>
      </x:c>
      <x:c r="H56" s="351"/>
      <x:c r="I56" s="350"/>
      <x:c r="J56" s="351"/>
      <x:c r="K56" s="28"/>
      <x:c r="L56" s="28"/>
      <x:c r="M56" s="28"/>
      <x:c r="N56" s="28"/>
      <x:c r="O56" s="28"/>
      <x:c r="P56" s="28"/>
      <x:c r="Q56" s="28"/>
      <x:c r="R56" s="28"/>
      <x:c r="S56" s="28"/>
      <x:c r="T56" s="28"/>
      <x:c r="U56" s="28"/>
      <x:c r="V56" s="28"/>
      <x:c r="W56" s="28"/>
      <x:c r="X56" s="28"/>
      <x:c r="Y56" s="28"/>
      <x:c r="Z56" s="28"/>
    </x:row>
    <x:row r="57">
      <x:c r="A57" s="350"/>
      <x:c r="B57" s="351"/>
      <x:c r="C57" s="351"/>
      <x:c r="D57" s="351"/>
      <x:c r="E57" s="352"/>
      <x:c r="F57" s="329" t="n">
        <x:f>IF('Hypothèses'!$B$15="Oui",E57*'Hypothèses'!$B$16,0)</x:f>
        <x:v>0</x:v>
      </x:c>
      <x:c r="G57" s="329" t="n">
        <x:f>E57+F57</x:f>
        <x:v>0</x:v>
      </x:c>
      <x:c r="H57" s="351"/>
      <x:c r="I57" s="350"/>
      <x:c r="J57" s="351"/>
      <x:c r="K57" s="28"/>
      <x:c r="L57" s="28"/>
      <x:c r="M57" s="28"/>
      <x:c r="N57" s="28"/>
      <x:c r="O57" s="28"/>
      <x:c r="P57" s="28"/>
      <x:c r="Q57" s="28"/>
      <x:c r="R57" s="28"/>
      <x:c r="S57" s="28"/>
      <x:c r="T57" s="28"/>
      <x:c r="U57" s="28"/>
      <x:c r="V57" s="28"/>
      <x:c r="W57" s="28"/>
      <x:c r="X57" s="28"/>
      <x:c r="Y57" s="28"/>
      <x:c r="Z57" s="28"/>
    </x:row>
    <x:row r="58">
      <x:c r="A58" s="350"/>
      <x:c r="B58" s="351"/>
      <x:c r="C58" s="351"/>
      <x:c r="D58" s="351"/>
      <x:c r="E58" s="352"/>
      <x:c r="F58" s="329" t="n">
        <x:f>IF('Hypothèses'!$B$15="Oui",E58*'Hypothèses'!$B$16,0)</x:f>
        <x:v>0</x:v>
      </x:c>
      <x:c r="G58" s="329" t="n">
        <x:f>E58+F58</x:f>
        <x:v>0</x:v>
      </x:c>
      <x:c r="H58" s="351"/>
      <x:c r="I58" s="350"/>
      <x:c r="J58" s="351"/>
      <x:c r="K58" s="28"/>
      <x:c r="L58" s="28"/>
      <x:c r="M58" s="28"/>
      <x:c r="N58" s="28"/>
      <x:c r="O58" s="28"/>
      <x:c r="P58" s="28"/>
      <x:c r="Q58" s="28"/>
      <x:c r="R58" s="28"/>
      <x:c r="S58" s="28"/>
      <x:c r="T58" s="28"/>
      <x:c r="U58" s="28"/>
      <x:c r="V58" s="28"/>
      <x:c r="W58" s="28"/>
      <x:c r="X58" s="28"/>
      <x:c r="Y58" s="28"/>
      <x:c r="Z58" s="28"/>
    </x:row>
    <x:row r="59">
      <x:c r="A59" s="350"/>
      <x:c r="B59" s="351"/>
      <x:c r="C59" s="351"/>
      <x:c r="D59" s="351"/>
      <x:c r="E59" s="352"/>
      <x:c r="F59" s="329" t="n">
        <x:f>IF('Hypothèses'!$B$15="Oui",E59*'Hypothèses'!$B$16,0)</x:f>
        <x:v>0</x:v>
      </x:c>
      <x:c r="G59" s="329" t="n">
        <x:f>E59+F59</x:f>
        <x:v>0</x:v>
      </x:c>
      <x:c r="H59" s="351"/>
      <x:c r="I59" s="350"/>
      <x:c r="J59" s="351"/>
      <x:c r="K59" s="28"/>
      <x:c r="L59" s="28"/>
      <x:c r="M59" s="28"/>
      <x:c r="N59" s="28"/>
      <x:c r="O59" s="28"/>
      <x:c r="P59" s="28"/>
      <x:c r="Q59" s="28"/>
      <x:c r="R59" s="28"/>
      <x:c r="S59" s="28"/>
      <x:c r="T59" s="28"/>
      <x:c r="U59" s="28"/>
      <x:c r="V59" s="28"/>
      <x:c r="W59" s="28"/>
      <x:c r="X59" s="28"/>
      <x:c r="Y59" s="28"/>
      <x:c r="Z59" s="28"/>
    </x:row>
    <x:row r="60">
      <x:c r="A60" s="350"/>
      <x:c r="B60" s="351"/>
      <x:c r="C60" s="351"/>
      <x:c r="D60" s="351"/>
      <x:c r="E60" s="352"/>
      <x:c r="F60" s="329" t="n">
        <x:f>IF('Hypothèses'!$B$15="Oui",E60*'Hypothèses'!$B$16,0)</x:f>
        <x:v>0</x:v>
      </x:c>
      <x:c r="G60" s="329" t="n">
        <x:f>E60+F60</x:f>
        <x:v>0</x:v>
      </x:c>
      <x:c r="H60" s="351"/>
      <x:c r="I60" s="350"/>
      <x:c r="J60" s="351"/>
      <x:c r="K60" s="28"/>
      <x:c r="L60" s="28"/>
      <x:c r="M60" s="28"/>
      <x:c r="N60" s="28"/>
      <x:c r="O60" s="28"/>
      <x:c r="P60" s="28"/>
      <x:c r="Q60" s="28"/>
      <x:c r="R60" s="28"/>
      <x:c r="S60" s="28"/>
      <x:c r="T60" s="28"/>
      <x:c r="U60" s="28"/>
      <x:c r="V60" s="28"/>
      <x:c r="W60" s="28"/>
      <x:c r="X60" s="28"/>
      <x:c r="Y60" s="28"/>
      <x:c r="Z60" s="28"/>
    </x:row>
    <x:row r="61">
      <x:c r="A61" s="350"/>
      <x:c r="B61" s="351"/>
      <x:c r="C61" s="351"/>
      <x:c r="D61" s="351"/>
      <x:c r="E61" s="352"/>
      <x:c r="F61" s="329" t="n">
        <x:f>IF('Hypothèses'!$B$15="Oui",E61*'Hypothèses'!$B$16,0)</x:f>
        <x:v>0</x:v>
      </x:c>
      <x:c r="G61" s="329" t="n">
        <x:f>E61+F61</x:f>
        <x:v>0</x:v>
      </x:c>
      <x:c r="H61" s="351"/>
      <x:c r="I61" s="350"/>
      <x:c r="J61" s="351"/>
      <x:c r="K61" s="28"/>
      <x:c r="L61" s="28"/>
      <x:c r="M61" s="28"/>
      <x:c r="N61" s="28"/>
      <x:c r="O61" s="28"/>
      <x:c r="P61" s="28"/>
      <x:c r="Q61" s="28"/>
      <x:c r="R61" s="28"/>
      <x:c r="S61" s="28"/>
      <x:c r="T61" s="28"/>
      <x:c r="U61" s="28"/>
      <x:c r="V61" s="28"/>
      <x:c r="W61" s="28"/>
      <x:c r="X61" s="28"/>
      <x:c r="Y61" s="28"/>
      <x:c r="Z61" s="28"/>
    </x:row>
    <x:row r="62">
      <x:c r="A62" s="350"/>
      <x:c r="B62" s="351"/>
      <x:c r="C62" s="351"/>
      <x:c r="D62" s="351"/>
      <x:c r="E62" s="352"/>
      <x:c r="F62" s="329" t="n">
        <x:f>IF('Hypothèses'!$B$15="Oui",E62*'Hypothèses'!$B$16,0)</x:f>
        <x:v>0</x:v>
      </x:c>
      <x:c r="G62" s="329" t="n">
        <x:f>E62+F62</x:f>
        <x:v>0</x:v>
      </x:c>
      <x:c r="H62" s="351"/>
      <x:c r="I62" s="350"/>
      <x:c r="J62" s="351"/>
      <x:c r="K62" s="28"/>
      <x:c r="L62" s="28"/>
      <x:c r="M62" s="28"/>
      <x:c r="N62" s="28"/>
      <x:c r="O62" s="28"/>
      <x:c r="P62" s="28"/>
      <x:c r="Q62" s="28"/>
      <x:c r="R62" s="28"/>
      <x:c r="S62" s="28"/>
      <x:c r="T62" s="28"/>
      <x:c r="U62" s="28"/>
      <x:c r="V62" s="28"/>
      <x:c r="W62" s="28"/>
      <x:c r="X62" s="28"/>
      <x:c r="Y62" s="28"/>
      <x:c r="Z62" s="28"/>
    </x:row>
    <x:row r="63">
      <x:c r="A63" s="350"/>
      <x:c r="B63" s="351"/>
      <x:c r="C63" s="351"/>
      <x:c r="D63" s="351"/>
      <x:c r="E63" s="352"/>
      <x:c r="F63" s="329" t="n">
        <x:f>IF('Hypothèses'!$B$15="Oui",E63*'Hypothèses'!$B$16,0)</x:f>
        <x:v>0</x:v>
      </x:c>
      <x:c r="G63" s="329" t="n">
        <x:f>E63+F63</x:f>
        <x:v>0</x:v>
      </x:c>
      <x:c r="H63" s="351"/>
      <x:c r="I63" s="350"/>
      <x:c r="J63" s="351"/>
      <x:c r="K63" s="28"/>
      <x:c r="L63" s="28"/>
      <x:c r="M63" s="28"/>
      <x:c r="N63" s="28"/>
      <x:c r="O63" s="28"/>
      <x:c r="P63" s="28"/>
      <x:c r="Q63" s="28"/>
      <x:c r="R63" s="28"/>
      <x:c r="S63" s="28"/>
      <x:c r="T63" s="28"/>
      <x:c r="U63" s="28"/>
      <x:c r="V63" s="28"/>
      <x:c r="W63" s="28"/>
      <x:c r="X63" s="28"/>
      <x:c r="Y63" s="28"/>
      <x:c r="Z63" s="28"/>
    </x:row>
    <x:row r="64">
      <x:c r="A64" s="350"/>
      <x:c r="B64" s="351"/>
      <x:c r="C64" s="351"/>
      <x:c r="D64" s="351"/>
      <x:c r="E64" s="352"/>
      <x:c r="F64" s="329" t="n">
        <x:f>IF('Hypothèses'!$B$15="Oui",E64*'Hypothèses'!$B$16,0)</x:f>
        <x:v>0</x:v>
      </x:c>
      <x:c r="G64" s="329" t="n">
        <x:f>E64+F64</x:f>
        <x:v>0</x:v>
      </x:c>
      <x:c r="H64" s="351"/>
      <x:c r="I64" s="350"/>
      <x:c r="J64" s="351"/>
      <x:c r="K64" s="28"/>
      <x:c r="L64" s="28"/>
      <x:c r="M64" s="28"/>
      <x:c r="N64" s="28"/>
      <x:c r="O64" s="28"/>
      <x:c r="P64" s="28"/>
      <x:c r="Q64" s="28"/>
      <x:c r="R64" s="28"/>
      <x:c r="S64" s="28"/>
      <x:c r="T64" s="28"/>
      <x:c r="U64" s="28"/>
      <x:c r="V64" s="28"/>
      <x:c r="W64" s="28"/>
      <x:c r="X64" s="28"/>
      <x:c r="Y64" s="28"/>
      <x:c r="Z64" s="28"/>
    </x:row>
    <x:row r="65">
      <x:c r="A65" s="350"/>
      <x:c r="B65" s="351"/>
      <x:c r="C65" s="351"/>
      <x:c r="D65" s="351"/>
      <x:c r="E65" s="352"/>
      <x:c r="F65" s="329" t="n">
        <x:f>IF('Hypothèses'!$B$15="Oui",E65*'Hypothèses'!$B$16,0)</x:f>
        <x:v>0</x:v>
      </x:c>
      <x:c r="G65" s="329" t="n">
        <x:f>E65+F65</x:f>
        <x:v>0</x:v>
      </x:c>
      <x:c r="H65" s="351"/>
      <x:c r="I65" s="350"/>
      <x:c r="J65" s="351"/>
      <x:c r="K65" s="28"/>
      <x:c r="L65" s="28"/>
      <x:c r="M65" s="28"/>
      <x:c r="N65" s="28"/>
      <x:c r="O65" s="28"/>
      <x:c r="P65" s="28"/>
      <x:c r="Q65" s="28"/>
      <x:c r="R65" s="28"/>
      <x:c r="S65" s="28"/>
      <x:c r="T65" s="28"/>
      <x:c r="U65" s="28"/>
      <x:c r="V65" s="28"/>
      <x:c r="W65" s="28"/>
      <x:c r="X65" s="28"/>
      <x:c r="Y65" s="28"/>
      <x:c r="Z65" s="28"/>
    </x:row>
    <x:row r="66">
      <x:c r="A66" s="350"/>
      <x:c r="B66" s="351"/>
      <x:c r="C66" s="351"/>
      <x:c r="D66" s="351"/>
      <x:c r="E66" s="352"/>
      <x:c r="F66" s="329" t="n">
        <x:f>IF('Hypothèses'!$B$15="Oui",E66*'Hypothèses'!$B$16,0)</x:f>
        <x:v>0</x:v>
      </x:c>
      <x:c r="G66" s="329" t="n">
        <x:f>E66+F66</x:f>
        <x:v>0</x:v>
      </x:c>
      <x:c r="H66" s="351"/>
      <x:c r="I66" s="350"/>
      <x:c r="J66" s="351"/>
      <x:c r="K66" s="28"/>
      <x:c r="L66" s="28"/>
      <x:c r="M66" s="28"/>
      <x:c r="N66" s="28"/>
      <x:c r="O66" s="28"/>
      <x:c r="P66" s="28"/>
      <x:c r="Q66" s="28"/>
      <x:c r="R66" s="28"/>
      <x:c r="S66" s="28"/>
      <x:c r="T66" s="28"/>
      <x:c r="U66" s="28"/>
      <x:c r="V66" s="28"/>
      <x:c r="W66" s="28"/>
      <x:c r="X66" s="28"/>
      <x:c r="Y66" s="28"/>
      <x:c r="Z66" s="28"/>
    </x:row>
    <x:row r="67">
      <x:c r="A67" s="350"/>
      <x:c r="B67" s="351"/>
      <x:c r="C67" s="351"/>
      <x:c r="D67" s="351"/>
      <x:c r="E67" s="352"/>
      <x:c r="F67" s="329" t="n">
        <x:f>IF('Hypothèses'!$B$15="Oui",E67*'Hypothèses'!$B$16,0)</x:f>
        <x:v>0</x:v>
      </x:c>
      <x:c r="G67" s="329" t="n">
        <x:f>E67+F67</x:f>
        <x:v>0</x:v>
      </x:c>
      <x:c r="H67" s="351"/>
      <x:c r="I67" s="350"/>
      <x:c r="J67" s="351"/>
      <x:c r="K67" s="28"/>
      <x:c r="L67" s="28"/>
      <x:c r="M67" s="28"/>
      <x:c r="N67" s="28"/>
      <x:c r="O67" s="28"/>
      <x:c r="P67" s="28"/>
      <x:c r="Q67" s="28"/>
      <x:c r="R67" s="28"/>
      <x:c r="S67" s="28"/>
      <x:c r="T67" s="28"/>
      <x:c r="U67" s="28"/>
      <x:c r="V67" s="28"/>
      <x:c r="W67" s="28"/>
      <x:c r="X67" s="28"/>
      <x:c r="Y67" s="28"/>
      <x:c r="Z67" s="28"/>
    </x:row>
    <x:row r="68">
      <x:c r="A68" s="350"/>
      <x:c r="B68" s="351"/>
      <x:c r="C68" s="351"/>
      <x:c r="D68" s="351"/>
      <x:c r="E68" s="352"/>
      <x:c r="F68" s="329" t="n">
        <x:f>IF('Hypothèses'!$B$15="Oui",E68*'Hypothèses'!$B$16,0)</x:f>
        <x:v>0</x:v>
      </x:c>
      <x:c r="G68" s="329" t="n">
        <x:f>E68+F68</x:f>
        <x:v>0</x:v>
      </x:c>
      <x:c r="H68" s="351"/>
      <x:c r="I68" s="350"/>
      <x:c r="J68" s="351"/>
      <x:c r="K68" s="28"/>
      <x:c r="L68" s="28"/>
      <x:c r="M68" s="28"/>
      <x:c r="N68" s="28"/>
      <x:c r="O68" s="28"/>
      <x:c r="P68" s="28"/>
      <x:c r="Q68" s="28"/>
      <x:c r="R68" s="28"/>
      <x:c r="S68" s="28"/>
      <x:c r="T68" s="28"/>
      <x:c r="U68" s="28"/>
      <x:c r="V68" s="28"/>
      <x:c r="W68" s="28"/>
      <x:c r="X68" s="28"/>
      <x:c r="Y68" s="28"/>
      <x:c r="Z68" s="28"/>
    </x:row>
    <x:row r="69">
      <x:c r="A69" s="350"/>
      <x:c r="B69" s="351"/>
      <x:c r="C69" s="351"/>
      <x:c r="D69" s="351"/>
      <x:c r="E69" s="352"/>
      <x:c r="F69" s="329" t="n">
        <x:f>IF('Hypothèses'!$B$15="Oui",E69*'Hypothèses'!$B$16,0)</x:f>
        <x:v>0</x:v>
      </x:c>
      <x:c r="G69" s="329" t="n">
        <x:f>E69+F69</x:f>
        <x:v>0</x:v>
      </x:c>
      <x:c r="H69" s="351"/>
      <x:c r="I69" s="350"/>
      <x:c r="J69" s="351"/>
      <x:c r="K69" s="28"/>
      <x:c r="L69" s="28"/>
      <x:c r="M69" s="28"/>
      <x:c r="N69" s="28"/>
      <x:c r="O69" s="28"/>
      <x:c r="P69" s="28"/>
      <x:c r="Q69" s="28"/>
      <x:c r="R69" s="28"/>
      <x:c r="S69" s="28"/>
      <x:c r="T69" s="28"/>
      <x:c r="U69" s="28"/>
      <x:c r="V69" s="28"/>
      <x:c r="W69" s="28"/>
      <x:c r="X69" s="28"/>
      <x:c r="Y69" s="28"/>
      <x:c r="Z69" s="28"/>
    </x:row>
    <x:row r="70">
      <x:c r="A70" s="350"/>
      <x:c r="B70" s="351"/>
      <x:c r="C70" s="351"/>
      <x:c r="D70" s="351"/>
      <x:c r="E70" s="352"/>
      <x:c r="F70" s="329" t="n">
        <x:f>IF('Hypothèses'!$B$15="Oui",E70*'Hypothèses'!$B$16,0)</x:f>
        <x:v>0</x:v>
      </x:c>
      <x:c r="G70" s="329" t="n">
        <x:f>E70+F70</x:f>
        <x:v>0</x:v>
      </x:c>
      <x:c r="H70" s="351"/>
      <x:c r="I70" s="350"/>
      <x:c r="J70" s="351"/>
      <x:c r="K70" s="28"/>
      <x:c r="L70" s="28"/>
      <x:c r="M70" s="28"/>
      <x:c r="N70" s="28"/>
      <x:c r="O70" s="28"/>
      <x:c r="P70" s="28"/>
      <x:c r="Q70" s="28"/>
      <x:c r="R70" s="28"/>
      <x:c r="S70" s="28"/>
      <x:c r="T70" s="28"/>
      <x:c r="U70" s="28"/>
      <x:c r="V70" s="28"/>
      <x:c r="W70" s="28"/>
      <x:c r="X70" s="28"/>
      <x:c r="Y70" s="28"/>
      <x:c r="Z70" s="28"/>
    </x:row>
    <x:row r="71">
      <x:c r="A71" s="350"/>
      <x:c r="B71" s="351"/>
      <x:c r="C71" s="351"/>
      <x:c r="D71" s="351"/>
      <x:c r="E71" s="352"/>
      <x:c r="F71" s="329" t="n">
        <x:f>IF('Hypothèses'!$B$15="Oui",E71*'Hypothèses'!$B$16,0)</x:f>
        <x:v>0</x:v>
      </x:c>
      <x:c r="G71" s="329" t="n">
        <x:f>E71+F71</x:f>
        <x:v>0</x:v>
      </x:c>
      <x:c r="H71" s="351"/>
      <x:c r="I71" s="350"/>
      <x:c r="J71" s="351"/>
      <x:c r="K71" s="28"/>
      <x:c r="L71" s="28"/>
      <x:c r="M71" s="28"/>
      <x:c r="N71" s="28"/>
      <x:c r="O71" s="28"/>
      <x:c r="P71" s="28"/>
      <x:c r="Q71" s="28"/>
      <x:c r="R71" s="28"/>
      <x:c r="S71" s="28"/>
      <x:c r="T71" s="28"/>
      <x:c r="U71" s="28"/>
      <x:c r="V71" s="28"/>
      <x:c r="W71" s="28"/>
      <x:c r="X71" s="28"/>
      <x:c r="Y71" s="28"/>
      <x:c r="Z71" s="28"/>
    </x:row>
    <x:row r="72">
      <x:c r="A72" s="350"/>
      <x:c r="B72" s="351"/>
      <x:c r="C72" s="351"/>
      <x:c r="D72" s="351"/>
      <x:c r="E72" s="352"/>
      <x:c r="F72" s="329" t="n">
        <x:f>IF('Hypothèses'!$B$15="Oui",E72*'Hypothèses'!$B$16,0)</x:f>
        <x:v>0</x:v>
      </x:c>
      <x:c r="G72" s="329" t="n">
        <x:f>E72+F72</x:f>
        <x:v>0</x:v>
      </x:c>
      <x:c r="H72" s="351"/>
      <x:c r="I72" s="350"/>
      <x:c r="J72" s="351"/>
      <x:c r="K72" s="28"/>
      <x:c r="L72" s="28"/>
      <x:c r="M72" s="28"/>
      <x:c r="N72" s="28"/>
      <x:c r="O72" s="28"/>
      <x:c r="P72" s="28"/>
      <x:c r="Q72" s="28"/>
      <x:c r="R72" s="28"/>
      <x:c r="S72" s="28"/>
      <x:c r="T72" s="28"/>
      <x:c r="U72" s="28"/>
      <x:c r="V72" s="28"/>
      <x:c r="W72" s="28"/>
      <x:c r="X72" s="28"/>
      <x:c r="Y72" s="28"/>
      <x:c r="Z72" s="28"/>
    </x:row>
    <x:row r="73">
      <x:c r="A73" s="350"/>
      <x:c r="B73" s="351"/>
      <x:c r="C73" s="351"/>
      <x:c r="D73" s="351"/>
      <x:c r="E73" s="352"/>
      <x:c r="F73" s="329" t="n">
        <x:f>IF('Hypothèses'!$B$15="Oui",E73*'Hypothèses'!$B$16,0)</x:f>
        <x:v>0</x:v>
      </x:c>
      <x:c r="G73" s="329" t="n">
        <x:f>E73+F73</x:f>
        <x:v>0</x:v>
      </x:c>
      <x:c r="H73" s="351"/>
      <x:c r="I73" s="350"/>
      <x:c r="J73" s="351"/>
      <x:c r="K73" s="28"/>
      <x:c r="L73" s="28"/>
      <x:c r="M73" s="28"/>
      <x:c r="N73" s="28"/>
      <x:c r="O73" s="28"/>
      <x:c r="P73" s="28"/>
      <x:c r="Q73" s="28"/>
      <x:c r="R73" s="28"/>
      <x:c r="S73" s="28"/>
      <x:c r="T73" s="28"/>
      <x:c r="U73" s="28"/>
      <x:c r="V73" s="28"/>
      <x:c r="W73" s="28"/>
      <x:c r="X73" s="28"/>
      <x:c r="Y73" s="28"/>
      <x:c r="Z73" s="28"/>
    </x:row>
    <x:row r="74">
      <x:c r="A74" s="350"/>
      <x:c r="B74" s="351"/>
      <x:c r="C74" s="351"/>
      <x:c r="D74" s="351"/>
      <x:c r="E74" s="352"/>
      <x:c r="F74" s="329" t="n">
        <x:f>IF('Hypothèses'!$B$15="Oui",E74*'Hypothèses'!$B$16,0)</x:f>
        <x:v>0</x:v>
      </x:c>
      <x:c r="G74" s="329" t="n">
        <x:f>E74+F74</x:f>
        <x:v>0</x:v>
      </x:c>
      <x:c r="H74" s="351"/>
      <x:c r="I74" s="350"/>
      <x:c r="J74" s="351"/>
      <x:c r="K74" s="28"/>
      <x:c r="L74" s="28"/>
      <x:c r="M74" s="28"/>
      <x:c r="N74" s="28"/>
      <x:c r="O74" s="28"/>
      <x:c r="P74" s="28"/>
      <x:c r="Q74" s="28"/>
      <x:c r="R74" s="28"/>
      <x:c r="S74" s="28"/>
      <x:c r="T74" s="28"/>
      <x:c r="U74" s="28"/>
      <x:c r="V74" s="28"/>
      <x:c r="W74" s="28"/>
      <x:c r="X74" s="28"/>
      <x:c r="Y74" s="28"/>
      <x:c r="Z74" s="28"/>
    </x:row>
    <x:row r="75">
      <x:c r="A75" s="350"/>
      <x:c r="B75" s="351"/>
      <x:c r="C75" s="351"/>
      <x:c r="D75" s="351"/>
      <x:c r="E75" s="352"/>
      <x:c r="F75" s="329" t="n">
        <x:f>IF('Hypothèses'!$B$15="Oui",E75*'Hypothèses'!$B$16,0)</x:f>
        <x:v>0</x:v>
      </x:c>
      <x:c r="G75" s="329" t="n">
        <x:f>E75+F75</x:f>
        <x:v>0</x:v>
      </x:c>
      <x:c r="H75" s="351"/>
      <x:c r="I75" s="350"/>
      <x:c r="J75" s="351"/>
      <x:c r="K75" s="28"/>
      <x:c r="L75" s="28"/>
      <x:c r="M75" s="28"/>
      <x:c r="N75" s="28"/>
      <x:c r="O75" s="28"/>
      <x:c r="P75" s="28"/>
      <x:c r="Q75" s="28"/>
      <x:c r="R75" s="28"/>
      <x:c r="S75" s="28"/>
      <x:c r="T75" s="28"/>
      <x:c r="U75" s="28"/>
      <x:c r="V75" s="28"/>
      <x:c r="W75" s="28"/>
      <x:c r="X75" s="28"/>
      <x:c r="Y75" s="28"/>
      <x:c r="Z75" s="28"/>
    </x:row>
    <x:row r="76">
      <x:c r="A76" s="350"/>
      <x:c r="B76" s="351"/>
      <x:c r="C76" s="351"/>
      <x:c r="D76" s="351"/>
      <x:c r="E76" s="352"/>
      <x:c r="F76" s="329" t="n">
        <x:f>IF('Hypothèses'!$B$15="Oui",E76*'Hypothèses'!$B$16,0)</x:f>
        <x:v>0</x:v>
      </x:c>
      <x:c r="G76" s="329" t="n">
        <x:f>E76+F76</x:f>
        <x:v>0</x:v>
      </x:c>
      <x:c r="H76" s="351"/>
      <x:c r="I76" s="350"/>
      <x:c r="J76" s="351"/>
      <x:c r="K76" s="28"/>
      <x:c r="L76" s="28"/>
      <x:c r="M76" s="28"/>
      <x:c r="N76" s="28"/>
      <x:c r="O76" s="28"/>
      <x:c r="P76" s="28"/>
      <x:c r="Q76" s="28"/>
      <x:c r="R76" s="28"/>
      <x:c r="S76" s="28"/>
      <x:c r="T76" s="28"/>
      <x:c r="U76" s="28"/>
      <x:c r="V76" s="28"/>
      <x:c r="W76" s="28"/>
      <x:c r="X76" s="28"/>
      <x:c r="Y76" s="28"/>
      <x:c r="Z76" s="28"/>
    </x:row>
    <x:row r="77">
      <x:c r="A77" s="350"/>
      <x:c r="B77" s="351"/>
      <x:c r="C77" s="351"/>
      <x:c r="D77" s="351"/>
      <x:c r="E77" s="352"/>
      <x:c r="F77" s="329" t="n">
        <x:f>IF('Hypothèses'!$B$15="Oui",E77*'Hypothèses'!$B$16,0)</x:f>
        <x:v>0</x:v>
      </x:c>
      <x:c r="G77" s="329" t="n">
        <x:f>E77+F77</x:f>
        <x:v>0</x:v>
      </x:c>
      <x:c r="H77" s="351"/>
      <x:c r="I77" s="350"/>
      <x:c r="J77" s="351"/>
      <x:c r="K77" s="28"/>
      <x:c r="L77" s="28"/>
      <x:c r="M77" s="28"/>
      <x:c r="N77" s="28"/>
      <x:c r="O77" s="28"/>
      <x:c r="P77" s="28"/>
      <x:c r="Q77" s="28"/>
      <x:c r="R77" s="28"/>
      <x:c r="S77" s="28"/>
      <x:c r="T77" s="28"/>
      <x:c r="U77" s="28"/>
      <x:c r="V77" s="28"/>
      <x:c r="W77" s="28"/>
      <x:c r="X77" s="28"/>
      <x:c r="Y77" s="28"/>
      <x:c r="Z77" s="28"/>
    </x:row>
    <x:row r="78">
      <x:c r="A78" s="350"/>
      <x:c r="B78" s="351"/>
      <x:c r="C78" s="351"/>
      <x:c r="D78" s="351"/>
      <x:c r="E78" s="352"/>
      <x:c r="F78" s="329" t="n">
        <x:f>IF('Hypothèses'!$B$15="Oui",E78*'Hypothèses'!$B$16,0)</x:f>
        <x:v>0</x:v>
      </x:c>
      <x:c r="G78" s="329" t="n">
        <x:f>E78+F78</x:f>
        <x:v>0</x:v>
      </x:c>
      <x:c r="H78" s="351"/>
      <x:c r="I78" s="350"/>
      <x:c r="J78" s="351"/>
      <x:c r="K78" s="28"/>
      <x:c r="L78" s="28"/>
      <x:c r="M78" s="28"/>
      <x:c r="N78" s="28"/>
      <x:c r="O78" s="28"/>
      <x:c r="P78" s="28"/>
      <x:c r="Q78" s="28"/>
      <x:c r="R78" s="28"/>
      <x:c r="S78" s="28"/>
      <x:c r="T78" s="28"/>
      <x:c r="U78" s="28"/>
      <x:c r="V78" s="28"/>
      <x:c r="W78" s="28"/>
      <x:c r="X78" s="28"/>
      <x:c r="Y78" s="28"/>
      <x:c r="Z78" s="28"/>
    </x:row>
    <x:row r="79">
      <x:c r="A79" s="350"/>
      <x:c r="B79" s="351"/>
      <x:c r="C79" s="351"/>
      <x:c r="D79" s="351"/>
      <x:c r="E79" s="352"/>
      <x:c r="F79" s="329" t="n">
        <x:f>IF('Hypothèses'!$B$15="Oui",E79*'Hypothèses'!$B$16,0)</x:f>
        <x:v>0</x:v>
      </x:c>
      <x:c r="G79" s="329" t="n">
        <x:f>E79+F79</x:f>
        <x:v>0</x:v>
      </x:c>
      <x:c r="H79" s="351"/>
      <x:c r="I79" s="350"/>
      <x:c r="J79" s="351"/>
      <x:c r="K79" s="28"/>
      <x:c r="L79" s="28"/>
      <x:c r="M79" s="28"/>
      <x:c r="N79" s="28"/>
      <x:c r="O79" s="28"/>
      <x:c r="P79" s="28"/>
      <x:c r="Q79" s="28"/>
      <x:c r="R79" s="28"/>
      <x:c r="S79" s="28"/>
      <x:c r="T79" s="28"/>
      <x:c r="U79" s="28"/>
      <x:c r="V79" s="28"/>
      <x:c r="W79" s="28"/>
      <x:c r="X79" s="28"/>
      <x:c r="Y79" s="28"/>
      <x:c r="Z79" s="28"/>
    </x:row>
    <x:row r="80">
      <x:c r="A80" s="350"/>
      <x:c r="B80" s="351"/>
      <x:c r="C80" s="351"/>
      <x:c r="D80" s="351"/>
      <x:c r="E80" s="352"/>
      <x:c r="F80" s="329" t="n">
        <x:f>IF('Hypothèses'!$B$15="Oui",E80*'Hypothèses'!$B$16,0)</x:f>
        <x:v>0</x:v>
      </x:c>
      <x:c r="G80" s="329" t="n">
        <x:f>E80+F80</x:f>
        <x:v>0</x:v>
      </x:c>
      <x:c r="H80" s="351"/>
      <x:c r="I80" s="350"/>
      <x:c r="J80" s="351"/>
      <x:c r="K80" s="28"/>
      <x:c r="L80" s="28"/>
      <x:c r="M80" s="28"/>
      <x:c r="N80" s="28"/>
      <x:c r="O80" s="28"/>
      <x:c r="P80" s="28"/>
      <x:c r="Q80" s="28"/>
      <x:c r="R80" s="28"/>
      <x:c r="S80" s="28"/>
      <x:c r="T80" s="28"/>
      <x:c r="U80" s="28"/>
      <x:c r="V80" s="28"/>
      <x:c r="W80" s="28"/>
      <x:c r="X80" s="28"/>
      <x:c r="Y80" s="28"/>
      <x:c r="Z80" s="28"/>
    </x:row>
    <x:row r="81">
      <x:c r="A81" s="350"/>
      <x:c r="B81" s="351"/>
      <x:c r="C81" s="351"/>
      <x:c r="D81" s="351"/>
      <x:c r="E81" s="352"/>
      <x:c r="F81" s="329" t="n">
        <x:f>IF('Hypothèses'!$B$15="Oui",E81*'Hypothèses'!$B$16,0)</x:f>
        <x:v>0</x:v>
      </x:c>
      <x:c r="G81" s="329" t="n">
        <x:f>E81+F81</x:f>
        <x:v>0</x:v>
      </x:c>
      <x:c r="H81" s="351"/>
      <x:c r="I81" s="350"/>
      <x:c r="J81" s="351"/>
      <x:c r="K81" s="28"/>
      <x:c r="L81" s="28"/>
      <x:c r="M81" s="28"/>
      <x:c r="N81" s="28"/>
      <x:c r="O81" s="28"/>
      <x:c r="P81" s="28"/>
      <x:c r="Q81" s="28"/>
      <x:c r="R81" s="28"/>
      <x:c r="S81" s="28"/>
      <x:c r="T81" s="28"/>
      <x:c r="U81" s="28"/>
      <x:c r="V81" s="28"/>
      <x:c r="W81" s="28"/>
      <x:c r="X81" s="28"/>
      <x:c r="Y81" s="28"/>
      <x:c r="Z81" s="28"/>
    </x:row>
    <x:row r="82">
      <x:c r="A82" s="350"/>
      <x:c r="B82" s="351"/>
      <x:c r="C82" s="351"/>
      <x:c r="D82" s="351"/>
      <x:c r="E82" s="352"/>
      <x:c r="F82" s="329" t="n">
        <x:f>IF('Hypothèses'!$B$15="Oui",E82*'Hypothèses'!$B$16,0)</x:f>
        <x:v>0</x:v>
      </x:c>
      <x:c r="G82" s="329" t="n">
        <x:f>E82+F82</x:f>
        <x:v>0</x:v>
      </x:c>
      <x:c r="H82" s="351"/>
      <x:c r="I82" s="350"/>
      <x:c r="J82" s="351"/>
      <x:c r="K82" s="28"/>
      <x:c r="L82" s="28"/>
      <x:c r="M82" s="28"/>
      <x:c r="N82" s="28"/>
      <x:c r="O82" s="28"/>
      <x:c r="P82" s="28"/>
      <x:c r="Q82" s="28"/>
      <x:c r="R82" s="28"/>
      <x:c r="S82" s="28"/>
      <x:c r="T82" s="28"/>
      <x:c r="U82" s="28"/>
      <x:c r="V82" s="28"/>
      <x:c r="W82" s="28"/>
      <x:c r="X82" s="28"/>
      <x:c r="Y82" s="28"/>
      <x:c r="Z82" s="28"/>
    </x:row>
    <x:row r="83">
      <x:c r="A83" s="350"/>
      <x:c r="B83" s="351"/>
      <x:c r="C83" s="351"/>
      <x:c r="D83" s="351"/>
      <x:c r="E83" s="352"/>
      <x:c r="F83" s="329" t="n">
        <x:f>IF('Hypothèses'!$B$15="Oui",E83*'Hypothèses'!$B$16,0)</x:f>
        <x:v>0</x:v>
      </x:c>
      <x:c r="G83" s="329" t="n">
        <x:f>E83+F83</x:f>
        <x:v>0</x:v>
      </x:c>
      <x:c r="H83" s="351"/>
      <x:c r="I83" s="350"/>
      <x:c r="J83" s="351"/>
      <x:c r="K83" s="28"/>
      <x:c r="L83" s="28"/>
      <x:c r="M83" s="28"/>
      <x:c r="N83" s="28"/>
      <x:c r="O83" s="28"/>
      <x:c r="P83" s="28"/>
      <x:c r="Q83" s="28"/>
      <x:c r="R83" s="28"/>
      <x:c r="S83" s="28"/>
      <x:c r="T83" s="28"/>
      <x:c r="U83" s="28"/>
      <x:c r="V83" s="28"/>
      <x:c r="W83" s="28"/>
      <x:c r="X83" s="28"/>
      <x:c r="Y83" s="28"/>
      <x:c r="Z83" s="28"/>
    </x:row>
    <x:row r="84">
      <x:c r="A84" s="350"/>
      <x:c r="B84" s="351"/>
      <x:c r="C84" s="351"/>
      <x:c r="D84" s="351"/>
      <x:c r="E84" s="352"/>
      <x:c r="F84" s="329" t="n">
        <x:f>IF('Hypothèses'!$B$15="Oui",E84*'Hypothèses'!$B$16,0)</x:f>
        <x:v>0</x:v>
      </x:c>
      <x:c r="G84" s="329" t="n">
        <x:f>E84+F84</x:f>
        <x:v>0</x:v>
      </x:c>
      <x:c r="H84" s="351"/>
      <x:c r="I84" s="350"/>
      <x:c r="J84" s="351"/>
      <x:c r="K84" s="28"/>
      <x:c r="L84" s="28"/>
      <x:c r="M84" s="28"/>
      <x:c r="N84" s="28"/>
      <x:c r="O84" s="28"/>
      <x:c r="P84" s="28"/>
      <x:c r="Q84" s="28"/>
      <x:c r="R84" s="28"/>
      <x:c r="S84" s="28"/>
      <x:c r="T84" s="28"/>
      <x:c r="U84" s="28"/>
      <x:c r="V84" s="28"/>
      <x:c r="W84" s="28"/>
      <x:c r="X84" s="28"/>
      <x:c r="Y84" s="28"/>
      <x:c r="Z84" s="28"/>
    </x:row>
    <x:row r="85">
      <x:c r="A85" s="350"/>
      <x:c r="B85" s="351"/>
      <x:c r="C85" s="351"/>
      <x:c r="D85" s="351"/>
      <x:c r="E85" s="352"/>
      <x:c r="F85" s="329" t="n">
        <x:f>IF('Hypothèses'!$B$15="Oui",E85*'Hypothèses'!$B$16,0)</x:f>
        <x:v>0</x:v>
      </x:c>
      <x:c r="G85" s="329" t="n">
        <x:f>E85+F85</x:f>
        <x:v>0</x:v>
      </x:c>
      <x:c r="H85" s="351"/>
      <x:c r="I85" s="350"/>
      <x:c r="J85" s="351"/>
      <x:c r="K85" s="28"/>
      <x:c r="L85" s="28"/>
      <x:c r="M85" s="28"/>
      <x:c r="N85" s="28"/>
      <x:c r="O85" s="28"/>
      <x:c r="P85" s="28"/>
      <x:c r="Q85" s="28"/>
      <x:c r="R85" s="28"/>
      <x:c r="S85" s="28"/>
      <x:c r="T85" s="28"/>
      <x:c r="U85" s="28"/>
      <x:c r="V85" s="28"/>
      <x:c r="W85" s="28"/>
      <x:c r="X85" s="28"/>
      <x:c r="Y85" s="28"/>
      <x:c r="Z85" s="28"/>
    </x:row>
    <x:row r="86">
      <x:c r="A86" s="350"/>
      <x:c r="B86" s="351"/>
      <x:c r="C86" s="351"/>
      <x:c r="D86" s="351"/>
      <x:c r="E86" s="352"/>
      <x:c r="F86" s="329" t="n">
        <x:f>IF('Hypothèses'!$B$15="Oui",E86*'Hypothèses'!$B$16,0)</x:f>
        <x:v>0</x:v>
      </x:c>
      <x:c r="G86" s="329" t="n">
        <x:f>E86+F86</x:f>
        <x:v>0</x:v>
      </x:c>
      <x:c r="H86" s="351"/>
      <x:c r="I86" s="350"/>
      <x:c r="J86" s="351"/>
      <x:c r="K86" s="28"/>
      <x:c r="L86" s="28"/>
      <x:c r="M86" s="28"/>
      <x:c r="N86" s="28"/>
      <x:c r="O86" s="28"/>
      <x:c r="P86" s="28"/>
      <x:c r="Q86" s="28"/>
      <x:c r="R86" s="28"/>
      <x:c r="S86" s="28"/>
      <x:c r="T86" s="28"/>
      <x:c r="U86" s="28"/>
      <x:c r="V86" s="28"/>
      <x:c r="W86" s="28"/>
      <x:c r="X86" s="28"/>
      <x:c r="Y86" s="28"/>
      <x:c r="Z86" s="28"/>
    </x:row>
    <x:row r="87">
      <x:c r="A87" s="350"/>
      <x:c r="B87" s="351"/>
      <x:c r="C87" s="351"/>
      <x:c r="D87" s="351"/>
      <x:c r="E87" s="352"/>
      <x:c r="F87" s="329" t="n">
        <x:f>IF('Hypothèses'!$B$15="Oui",E87*'Hypothèses'!$B$16,0)</x:f>
        <x:v>0</x:v>
      </x:c>
      <x:c r="G87" s="329" t="n">
        <x:f>E87+F87</x:f>
        <x:v>0</x:v>
      </x:c>
      <x:c r="H87" s="351"/>
      <x:c r="I87" s="350"/>
      <x:c r="J87" s="351"/>
      <x:c r="K87" s="28"/>
      <x:c r="L87" s="28"/>
      <x:c r="M87" s="28"/>
      <x:c r="N87" s="28"/>
      <x:c r="O87" s="28"/>
      <x:c r="P87" s="28"/>
      <x:c r="Q87" s="28"/>
      <x:c r="R87" s="28"/>
      <x:c r="S87" s="28"/>
      <x:c r="T87" s="28"/>
      <x:c r="U87" s="28"/>
      <x:c r="V87" s="28"/>
      <x:c r="W87" s="28"/>
      <x:c r="X87" s="28"/>
      <x:c r="Y87" s="28"/>
      <x:c r="Z87" s="28"/>
    </x:row>
    <x:row r="88">
      <x:c r="A88" s="350"/>
      <x:c r="B88" s="351"/>
      <x:c r="C88" s="351"/>
      <x:c r="D88" s="351"/>
      <x:c r="E88" s="352"/>
      <x:c r="F88" s="329" t="n">
        <x:f>IF('Hypothèses'!$B$15="Oui",E88*'Hypothèses'!$B$16,0)</x:f>
        <x:v>0</x:v>
      </x:c>
      <x:c r="G88" s="329" t="n">
        <x:f>E88+F88</x:f>
        <x:v>0</x:v>
      </x:c>
      <x:c r="H88" s="351"/>
      <x:c r="I88" s="350"/>
      <x:c r="J88" s="351"/>
      <x:c r="K88" s="28"/>
      <x:c r="L88" s="28"/>
      <x:c r="M88" s="28"/>
      <x:c r="N88" s="28"/>
      <x:c r="O88" s="28"/>
      <x:c r="P88" s="28"/>
      <x:c r="Q88" s="28"/>
      <x:c r="R88" s="28"/>
      <x:c r="S88" s="28"/>
      <x:c r="T88" s="28"/>
      <x:c r="U88" s="28"/>
      <x:c r="V88" s="28"/>
      <x:c r="W88" s="28"/>
      <x:c r="X88" s="28"/>
      <x:c r="Y88" s="28"/>
      <x:c r="Z88" s="28"/>
    </x:row>
    <x:row r="89">
      <x:c r="A89" s="350"/>
      <x:c r="B89" s="351"/>
      <x:c r="C89" s="351"/>
      <x:c r="D89" s="351"/>
      <x:c r="E89" s="352"/>
      <x:c r="F89" s="329" t="n">
        <x:f>IF('Hypothèses'!$B$15="Oui",E89*'Hypothèses'!$B$16,0)</x:f>
        <x:v>0</x:v>
      </x:c>
      <x:c r="G89" s="329" t="n">
        <x:f>E89+F89</x:f>
        <x:v>0</x:v>
      </x:c>
      <x:c r="H89" s="351"/>
      <x:c r="I89" s="350"/>
      <x:c r="J89" s="351"/>
      <x:c r="K89" s="28"/>
      <x:c r="L89" s="28"/>
      <x:c r="M89" s="28"/>
      <x:c r="N89" s="28"/>
      <x:c r="O89" s="28"/>
      <x:c r="P89" s="28"/>
      <x:c r="Q89" s="28"/>
      <x:c r="R89" s="28"/>
      <x:c r="S89" s="28"/>
      <x:c r="T89" s="28"/>
      <x:c r="U89" s="28"/>
      <x:c r="V89" s="28"/>
      <x:c r="W89" s="28"/>
      <x:c r="X89" s="28"/>
      <x:c r="Y89" s="28"/>
      <x:c r="Z89" s="28"/>
    </x:row>
    <x:row r="90">
      <x:c r="A90" s="350"/>
      <x:c r="B90" s="351"/>
      <x:c r="C90" s="351"/>
      <x:c r="D90" s="351"/>
      <x:c r="E90" s="352"/>
      <x:c r="F90" s="329" t="n">
        <x:f>IF('Hypothèses'!$B$15="Oui",E90*'Hypothèses'!$B$16,0)</x:f>
        <x:v>0</x:v>
      </x:c>
      <x:c r="G90" s="329" t="n">
        <x:f>E90+F90</x:f>
        <x:v>0</x:v>
      </x:c>
      <x:c r="H90" s="351"/>
      <x:c r="I90" s="350"/>
      <x:c r="J90" s="351"/>
      <x:c r="K90" s="28"/>
      <x:c r="L90" s="28"/>
      <x:c r="M90" s="28"/>
      <x:c r="N90" s="28"/>
      <x:c r="O90" s="28"/>
      <x:c r="P90" s="28"/>
      <x:c r="Q90" s="28"/>
      <x:c r="R90" s="28"/>
      <x:c r="S90" s="28"/>
      <x:c r="T90" s="28"/>
      <x:c r="U90" s="28"/>
      <x:c r="V90" s="28"/>
      <x:c r="W90" s="28"/>
      <x:c r="X90" s="28"/>
      <x:c r="Y90" s="28"/>
      <x:c r="Z90" s="28"/>
    </x:row>
    <x:row r="91">
      <x:c r="A91" s="350"/>
      <x:c r="B91" s="351"/>
      <x:c r="C91" s="351"/>
      <x:c r="D91" s="351"/>
      <x:c r="E91" s="352"/>
      <x:c r="F91" s="329" t="n">
        <x:f>IF('Hypothèses'!$B$15="Oui",E91*'Hypothèses'!$B$16,0)</x:f>
        <x:v>0</x:v>
      </x:c>
      <x:c r="G91" s="329" t="n">
        <x:f>E91+F91</x:f>
        <x:v>0</x:v>
      </x:c>
      <x:c r="H91" s="351"/>
      <x:c r="I91" s="350"/>
      <x:c r="J91" s="351"/>
      <x:c r="K91" s="28"/>
      <x:c r="L91" s="28"/>
      <x:c r="M91" s="28"/>
      <x:c r="N91" s="28"/>
      <x:c r="O91" s="28"/>
      <x:c r="P91" s="28"/>
      <x:c r="Q91" s="28"/>
      <x:c r="R91" s="28"/>
      <x:c r="S91" s="28"/>
      <x:c r="T91" s="28"/>
      <x:c r="U91" s="28"/>
      <x:c r="V91" s="28"/>
      <x:c r="W91" s="28"/>
      <x:c r="X91" s="28"/>
      <x:c r="Y91" s="28"/>
      <x:c r="Z91" s="28"/>
    </x:row>
    <x:row r="92">
      <x:c r="A92" s="350"/>
      <x:c r="B92" s="351"/>
      <x:c r="C92" s="351"/>
      <x:c r="D92" s="351"/>
      <x:c r="E92" s="352"/>
      <x:c r="F92" s="329" t="n">
        <x:f>IF('Hypothèses'!$B$15="Oui",E92*'Hypothèses'!$B$16,0)</x:f>
        <x:v>0</x:v>
      </x:c>
      <x:c r="G92" s="329" t="n">
        <x:f>E92+F92</x:f>
        <x:v>0</x:v>
      </x:c>
      <x:c r="H92" s="351"/>
      <x:c r="I92" s="350"/>
      <x:c r="J92" s="351"/>
      <x:c r="K92" s="28"/>
      <x:c r="L92" s="28"/>
      <x:c r="M92" s="28"/>
      <x:c r="N92" s="28"/>
      <x:c r="O92" s="28"/>
      <x:c r="P92" s="28"/>
      <x:c r="Q92" s="28"/>
      <x:c r="R92" s="28"/>
      <x:c r="S92" s="28"/>
      <x:c r="T92" s="28"/>
      <x:c r="U92" s="28"/>
      <x:c r="V92" s="28"/>
      <x:c r="W92" s="28"/>
      <x:c r="X92" s="28"/>
      <x:c r="Y92" s="28"/>
      <x:c r="Z92" s="28"/>
    </x:row>
    <x:row r="93">
      <x:c r="A93" s="350"/>
      <x:c r="B93" s="351"/>
      <x:c r="C93" s="351"/>
      <x:c r="D93" s="351"/>
      <x:c r="E93" s="352"/>
      <x:c r="F93" s="329" t="n">
        <x:f>IF('Hypothèses'!$B$15="Oui",E93*'Hypothèses'!$B$16,0)</x:f>
        <x:v>0</x:v>
      </x:c>
      <x:c r="G93" s="329" t="n">
        <x:f>E93+F93</x:f>
        <x:v>0</x:v>
      </x:c>
      <x:c r="H93" s="351"/>
      <x:c r="I93" s="350"/>
      <x:c r="J93" s="351"/>
      <x:c r="K93" s="28"/>
      <x:c r="L93" s="28"/>
      <x:c r="M93" s="28"/>
      <x:c r="N93" s="28"/>
      <x:c r="O93" s="28"/>
      <x:c r="P93" s="28"/>
      <x:c r="Q93" s="28"/>
      <x:c r="R93" s="28"/>
      <x:c r="S93" s="28"/>
      <x:c r="T93" s="28"/>
      <x:c r="U93" s="28"/>
      <x:c r="V93" s="28"/>
      <x:c r="W93" s="28"/>
      <x:c r="X93" s="28"/>
      <x:c r="Y93" s="28"/>
      <x:c r="Z93" s="28"/>
    </x:row>
    <x:row r="94">
      <x:c r="A94" s="350"/>
      <x:c r="B94" s="351"/>
      <x:c r="C94" s="351"/>
      <x:c r="D94" s="351"/>
      <x:c r="E94" s="352"/>
      <x:c r="F94" s="329" t="n">
        <x:f>IF('Hypothèses'!$B$15="Oui",E94*'Hypothèses'!$B$16,0)</x:f>
        <x:v>0</x:v>
      </x:c>
      <x:c r="G94" s="329" t="n">
        <x:f>E94+F94</x:f>
        <x:v>0</x:v>
      </x:c>
      <x:c r="H94" s="351"/>
      <x:c r="I94" s="350"/>
      <x:c r="J94" s="351"/>
      <x:c r="K94" s="28"/>
      <x:c r="L94" s="28"/>
      <x:c r="M94" s="28"/>
      <x:c r="N94" s="28"/>
      <x:c r="O94" s="28"/>
      <x:c r="P94" s="28"/>
      <x:c r="Q94" s="28"/>
      <x:c r="R94" s="28"/>
      <x:c r="S94" s="28"/>
      <x:c r="T94" s="28"/>
      <x:c r="U94" s="28"/>
      <x:c r="V94" s="28"/>
      <x:c r="W94" s="28"/>
      <x:c r="X94" s="28"/>
      <x:c r="Y94" s="28"/>
      <x:c r="Z94" s="28"/>
    </x:row>
    <x:row r="95">
      <x:c r="A95" s="350"/>
      <x:c r="B95" s="351"/>
      <x:c r="C95" s="351"/>
      <x:c r="D95" s="351"/>
      <x:c r="E95" s="352"/>
      <x:c r="F95" s="329" t="n">
        <x:f>IF('Hypothèses'!$B$15="Oui",E95*'Hypothèses'!$B$16,0)</x:f>
        <x:v>0</x:v>
      </x:c>
      <x:c r="G95" s="329" t="n">
        <x:f>E95+F95</x:f>
        <x:v>0</x:v>
      </x:c>
      <x:c r="H95" s="351"/>
      <x:c r="I95" s="350"/>
      <x:c r="J95" s="351"/>
      <x:c r="K95" s="28"/>
      <x:c r="L95" s="28"/>
      <x:c r="M95" s="28"/>
      <x:c r="N95" s="28"/>
      <x:c r="O95" s="28"/>
      <x:c r="P95" s="28"/>
      <x:c r="Q95" s="28"/>
      <x:c r="R95" s="28"/>
      <x:c r="S95" s="28"/>
      <x:c r="T95" s="28"/>
      <x:c r="U95" s="28"/>
      <x:c r="V95" s="28"/>
      <x:c r="W95" s="28"/>
      <x:c r="X95" s="28"/>
      <x:c r="Y95" s="28"/>
      <x:c r="Z95" s="28"/>
    </x:row>
    <x:row r="96">
      <x:c r="A96" s="350"/>
      <x:c r="B96" s="351"/>
      <x:c r="C96" s="351"/>
      <x:c r="D96" s="351"/>
      <x:c r="E96" s="352"/>
      <x:c r="F96" s="329" t="n">
        <x:f>IF('Hypothèses'!$B$15="Oui",E96*'Hypothèses'!$B$16,0)</x:f>
        <x:v>0</x:v>
      </x:c>
      <x:c r="G96" s="329" t="n">
        <x:f>E96+F96</x:f>
        <x:v>0</x:v>
      </x:c>
      <x:c r="H96" s="351"/>
      <x:c r="I96" s="350"/>
      <x:c r="J96" s="351"/>
      <x:c r="K96" s="28"/>
      <x:c r="L96" s="28"/>
      <x:c r="M96" s="28"/>
      <x:c r="N96" s="28"/>
      <x:c r="O96" s="28"/>
      <x:c r="P96" s="28"/>
      <x:c r="Q96" s="28"/>
      <x:c r="R96" s="28"/>
      <x:c r="S96" s="28"/>
      <x:c r="T96" s="28"/>
      <x:c r="U96" s="28"/>
      <x:c r="V96" s="28"/>
      <x:c r="W96" s="28"/>
      <x:c r="X96" s="28"/>
      <x:c r="Y96" s="28"/>
      <x:c r="Z96" s="28"/>
    </x:row>
    <x:row r="97">
      <x:c r="A97" s="350"/>
      <x:c r="B97" s="351"/>
      <x:c r="C97" s="351"/>
      <x:c r="D97" s="351"/>
      <x:c r="E97" s="352"/>
      <x:c r="F97" s="329" t="n">
        <x:f>IF('Hypothèses'!$B$15="Oui",E97*'Hypothèses'!$B$16,0)</x:f>
        <x:v>0</x:v>
      </x:c>
      <x:c r="G97" s="329" t="n">
        <x:f>E97+F97</x:f>
        <x:v>0</x:v>
      </x:c>
      <x:c r="H97" s="351"/>
      <x:c r="I97" s="350"/>
      <x:c r="J97" s="351"/>
      <x:c r="K97" s="28"/>
      <x:c r="L97" s="28"/>
      <x:c r="M97" s="28"/>
      <x:c r="N97" s="28"/>
      <x:c r="O97" s="28"/>
      <x:c r="P97" s="28"/>
      <x:c r="Q97" s="28"/>
      <x:c r="R97" s="28"/>
      <x:c r="S97" s="28"/>
      <x:c r="T97" s="28"/>
      <x:c r="U97" s="28"/>
      <x:c r="V97" s="28"/>
      <x:c r="W97" s="28"/>
      <x:c r="X97" s="28"/>
      <x:c r="Y97" s="28"/>
      <x:c r="Z97" s="28"/>
    </x:row>
    <x:row r="98">
      <x:c r="A98" s="350"/>
      <x:c r="B98" s="351"/>
      <x:c r="C98" s="351"/>
      <x:c r="D98" s="351"/>
      <x:c r="E98" s="352"/>
      <x:c r="F98" s="329" t="n">
        <x:f>IF('Hypothèses'!$B$15="Oui",E98*'Hypothèses'!$B$16,0)</x:f>
        <x:v>0</x:v>
      </x:c>
      <x:c r="G98" s="329" t="n">
        <x:f>E98+F98</x:f>
        <x:v>0</x:v>
      </x:c>
      <x:c r="H98" s="351"/>
      <x:c r="I98" s="350"/>
      <x:c r="J98" s="351"/>
      <x:c r="K98" s="28"/>
      <x:c r="L98" s="28"/>
      <x:c r="M98" s="28"/>
      <x:c r="N98" s="28"/>
      <x:c r="O98" s="28"/>
      <x:c r="P98" s="28"/>
      <x:c r="Q98" s="28"/>
      <x:c r="R98" s="28"/>
      <x:c r="S98" s="28"/>
      <x:c r="T98" s="28"/>
      <x:c r="U98" s="28"/>
      <x:c r="V98" s="28"/>
      <x:c r="W98" s="28"/>
      <x:c r="X98" s="28"/>
      <x:c r="Y98" s="28"/>
      <x:c r="Z98" s="28"/>
    </x:row>
    <x:row r="99">
      <x:c r="A99" s="350"/>
      <x:c r="B99" s="351"/>
      <x:c r="C99" s="351"/>
      <x:c r="D99" s="351"/>
      <x:c r="E99" s="352"/>
      <x:c r="F99" s="329" t="n">
        <x:f>IF('Hypothèses'!$B$15="Oui",E99*'Hypothèses'!$B$16,0)</x:f>
        <x:v>0</x:v>
      </x:c>
      <x:c r="G99" s="329" t="n">
        <x:f>E99+F99</x:f>
        <x:v>0</x:v>
      </x:c>
      <x:c r="H99" s="351"/>
      <x:c r="I99" s="350"/>
      <x:c r="J99" s="351"/>
      <x:c r="K99" s="28"/>
      <x:c r="L99" s="28"/>
      <x:c r="M99" s="28"/>
      <x:c r="N99" s="28"/>
      <x:c r="O99" s="28"/>
      <x:c r="P99" s="28"/>
      <x:c r="Q99" s="28"/>
      <x:c r="R99" s="28"/>
      <x:c r="S99" s="28"/>
      <x:c r="T99" s="28"/>
      <x:c r="U99" s="28"/>
      <x:c r="V99" s="28"/>
      <x:c r="W99" s="28"/>
      <x:c r="X99" s="28"/>
      <x:c r="Y99" s="28"/>
      <x:c r="Z99" s="28"/>
    </x:row>
    <x:row r="100">
      <x:c r="A100" s="350"/>
      <x:c r="B100" s="351"/>
      <x:c r="C100" s="351"/>
      <x:c r="D100" s="351"/>
      <x:c r="E100" s="352"/>
      <x:c r="F100" s="329" t="n">
        <x:f>IF('Hypothèses'!$B$15="Oui",E100*'Hypothèses'!$B$16,0)</x:f>
        <x:v>0</x:v>
      </x:c>
      <x:c r="G100" s="329" t="n">
        <x:f>E100+F100</x:f>
        <x:v>0</x:v>
      </x:c>
      <x:c r="H100" s="351"/>
      <x:c r="I100" s="350"/>
      <x:c r="J100" s="351"/>
      <x:c r="K100" s="28"/>
      <x:c r="L100" s="28"/>
      <x:c r="M100" s="28"/>
      <x:c r="N100" s="28"/>
      <x:c r="O100" s="28"/>
      <x:c r="P100" s="28"/>
      <x:c r="Q100" s="28"/>
      <x:c r="R100" s="28"/>
      <x:c r="S100" s="28"/>
      <x:c r="T100" s="28"/>
      <x:c r="U100" s="28"/>
      <x:c r="V100" s="28"/>
      <x:c r="W100" s="28"/>
      <x:c r="X100" s="28"/>
      <x:c r="Y100" s="28"/>
      <x:c r="Z100" s="28"/>
    </x:row>
    <x:row r="101">
      <x:c r="A101" s="350"/>
      <x:c r="B101" s="351"/>
      <x:c r="C101" s="351"/>
      <x:c r="D101" s="351"/>
      <x:c r="E101" s="352"/>
      <x:c r="F101" s="329" t="n">
        <x:f>IF('Hypothèses'!$B$15="Oui",E101*'Hypothèses'!$B$16,0)</x:f>
        <x:v>0</x:v>
      </x:c>
      <x:c r="G101" s="329" t="n">
        <x:f>E101+F101</x:f>
        <x:v>0</x:v>
      </x:c>
      <x:c r="H101" s="351"/>
      <x:c r="I101" s="350"/>
      <x:c r="J101" s="351"/>
      <x:c r="K101" s="28"/>
      <x:c r="L101" s="28"/>
      <x:c r="M101" s="28"/>
      <x:c r="N101" s="28"/>
      <x:c r="O101" s="28"/>
      <x:c r="P101" s="28"/>
      <x:c r="Q101" s="28"/>
      <x:c r="R101" s="28"/>
      <x:c r="S101" s="28"/>
      <x:c r="T101" s="28"/>
      <x:c r="U101" s="28"/>
      <x:c r="V101" s="28"/>
      <x:c r="W101" s="28"/>
      <x:c r="X101" s="28"/>
      <x:c r="Y101" s="28"/>
      <x:c r="Z101" s="28"/>
    </x:row>
    <x:row r="102">
      <x:c r="A102" s="350"/>
      <x:c r="B102" s="351"/>
      <x:c r="C102" s="351"/>
      <x:c r="D102" s="351"/>
      <x:c r="E102" s="352"/>
      <x:c r="F102" s="329" t="n">
        <x:f>IF('Hypothèses'!$B$15="Oui",E102*'Hypothèses'!$B$16,0)</x:f>
        <x:v>0</x:v>
      </x:c>
      <x:c r="G102" s="329" t="n">
        <x:f>E102+F102</x:f>
        <x:v>0</x:v>
      </x:c>
      <x:c r="H102" s="351"/>
      <x:c r="I102" s="350"/>
      <x:c r="J102" s="351"/>
      <x:c r="K102" s="28"/>
      <x:c r="L102" s="28"/>
      <x:c r="M102" s="28"/>
      <x:c r="N102" s="28"/>
      <x:c r="O102" s="28"/>
      <x:c r="P102" s="28"/>
      <x:c r="Q102" s="28"/>
      <x:c r="R102" s="28"/>
      <x:c r="S102" s="28"/>
      <x:c r="T102" s="28"/>
      <x:c r="U102" s="28"/>
      <x:c r="V102" s="28"/>
      <x:c r="W102" s="28"/>
      <x:c r="X102" s="28"/>
      <x:c r="Y102" s="28"/>
      <x:c r="Z102" s="28"/>
    </x:row>
    <x:row r="103">
      <x:c r="A103" s="350"/>
      <x:c r="B103" s="351"/>
      <x:c r="C103" s="351"/>
      <x:c r="D103" s="351"/>
      <x:c r="E103" s="352"/>
      <x:c r="F103" s="329" t="n">
        <x:f>IF('Hypothèses'!$B$15="Oui",E103*'Hypothèses'!$B$16,0)</x:f>
        <x:v>0</x:v>
      </x:c>
      <x:c r="G103" s="329" t="n">
        <x:f>E103+F103</x:f>
        <x:v>0</x:v>
      </x:c>
      <x:c r="H103" s="351"/>
      <x:c r="I103" s="350"/>
      <x:c r="J103" s="351"/>
      <x:c r="K103" s="28"/>
      <x:c r="L103" s="28"/>
      <x:c r="M103" s="28"/>
      <x:c r="N103" s="28"/>
      <x:c r="O103" s="28"/>
      <x:c r="P103" s="28"/>
      <x:c r="Q103" s="28"/>
      <x:c r="R103" s="28"/>
      <x:c r="S103" s="28"/>
      <x:c r="T103" s="28"/>
      <x:c r="U103" s="28"/>
      <x:c r="V103" s="28"/>
      <x:c r="W103" s="28"/>
      <x:c r="X103" s="28"/>
      <x:c r="Y103" s="28"/>
      <x:c r="Z103" s="28"/>
    </x:row>
    <x:row r="104">
      <x:c r="A104" s="350"/>
      <x:c r="B104" s="351"/>
      <x:c r="C104" s="351"/>
      <x:c r="D104" s="351"/>
      <x:c r="E104" s="352"/>
      <x:c r="F104" s="329" t="n">
        <x:f>IF('Hypothèses'!$B$15="Oui",E104*'Hypothèses'!$B$16,0)</x:f>
        <x:v>0</x:v>
      </x:c>
      <x:c r="G104" s="329" t="n">
        <x:f>E104+F104</x:f>
        <x:v>0</x:v>
      </x:c>
      <x:c r="H104" s="351"/>
      <x:c r="I104" s="350"/>
      <x:c r="J104" s="351"/>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sheetData>
  <x:mergeCells>
    <x:mergeCell ref="A1:J2"/>
  </x:mergeCells>
  <x:conditionalFormatting sqref="H5:H104">
    <x:cfRule type="expression" dxfId="3" priority="1">
      <x:formula>H5="Encaissée"</x:formula>
    </x:cfRule>
    <x:cfRule type="expression" dxfId="4" priority="2">
      <x:formula>H5="En attente"</x:formula>
    </x:cfRule>
    <x:cfRule type="expression" dxfId="5" priority="3">
      <x:formula>H5="Annulée"</x:formula>
    </x:cfRule>
  </x:conditionalFormatting>
  <x:dataValidations count="2">
    <x:dataValidation type="list" sqref="H5:H104">
      <x:formula1>"À facturer,Facturée,En attente,Encaissée,Annulée"</x:formula1>
    </x:dataValidation>
    <x:dataValidation type="list" sqref="J5:J104">
      <x:formula1>"Virement,Carte,Espèces,Chèque,Prélèvement,Autre"</x:formula1>
    </x:dataValidation>
  </x:dataValidations>
  <x:pageMargins left="0.7" right="0.7" top="0.75" bottom="0.75" header="0.3" footer="0.3"/>
</x:worksheet>
</file>