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5ecb16e93c64cd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Accueil" sheetId="1" r:id="Rf0e7c83772df44bd"/>
    <x:sheet xmlns:r="http://schemas.openxmlformats.org/officeDocument/2006/relationships" name="Paramètres" sheetId="2" r:id="R092fbffe0963460b"/>
    <x:sheet xmlns:r="http://schemas.openxmlformats.org/officeDocument/2006/relationships" name="Balance" sheetId="3" r:id="R096324e78b9d4d1b"/>
    <x:sheet xmlns:r="http://schemas.openxmlformats.org/officeDocument/2006/relationships" name="Compte de résultat" sheetId="4" r:id="R349ff02fc3404546"/>
    <x:sheet xmlns:r="http://schemas.openxmlformats.org/officeDocument/2006/relationships" name="Bilan" sheetId="5" r:id="R67f3319a9929444d"/>
    <x:sheet xmlns:r="http://schemas.openxmlformats.org/officeDocument/2006/relationships" name="Flux de trésorerie" sheetId="6" r:id="R061f049e311249cd"/>
    <x:sheet xmlns:r="http://schemas.openxmlformats.org/officeDocument/2006/relationships" name="Capitaux propres" sheetId="7" r:id="R7617d8ba95264d41"/>
    <x:sheet xmlns:r="http://schemas.openxmlformats.org/officeDocument/2006/relationships" name="Ratios" sheetId="8" r:id="R2804361687914ed8"/>
    <x:sheet xmlns:r="http://schemas.openxmlformats.org/officeDocument/2006/relationships" name="Dashboard" sheetId="9" r:id="R40a36ffb14c74ca3"/>
    <x:sheet xmlns:r="http://schemas.openxmlformats.org/officeDocument/2006/relationships" name="Annexes" sheetId="10" r:id="R59f1ccbf876f4532"/>
    <x:sheet xmlns:r="http://schemas.openxmlformats.org/officeDocument/2006/relationships" name="Échéancier dettes" sheetId="11" r:id="R298e2cc211b1471e"/>
    <x:sheet xmlns:r="http://schemas.openxmlformats.org/officeDocument/2006/relationships" name="Analyse détaillée" sheetId="12" r:id="R132ba9a453a346b3"/>
    <x:sheet xmlns:r="http://schemas.openxmlformats.org/officeDocument/2006/relationships" name="Recommandations" sheetId="13" r:id="Rf350b691fada495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200" formatCode="0.0%;[Red](0.0%);-"/>
    <x:numFmt numFmtId="201" formatCode="#,##0"/>
    <x:numFmt numFmtId="202" formatCode="0.0x;[Red](0.0x);-"/>
    <x:numFmt numFmtId="203" formatCode="#,##0_);[Red](#,##0);-"/>
    <x:numFmt numFmtId="204" formatCode="0.0"/>
  </x:numFmts>
  <x:fonts count="25">
    <x:font>
      <x:sz val="11"/>
      <x:name val="Carlito"/>
    </x:font>
    <x:font>
      <x:b/>
      <x:sz val="24"/>
      <x:color rgb="FFFFFFFF"/>
      <x:name val="Carlito"/>
    </x:font>
    <x:font>
      <x:i/>
      <x:sz val="11"/>
      <x:color rgb="FFFFFFFF"/>
      <x:name val="Carlito"/>
    </x:font>
    <x:font>
      <x:b/>
      <x:sz val="16"/>
      <x:color rgb="FFFFFFFF"/>
      <x:name val="Carlito"/>
    </x:font>
    <x:font>
      <x:b/>
      <x:sz val="12"/>
      <x:color rgb="FFFFFFFF"/>
      <x:name val="Carlito"/>
    </x:font>
    <x:font>
      <x:sz val="11"/>
      <x:color rgb="FF243447"/>
      <x:name val="Carlito"/>
    </x:font>
    <x:font>
      <x:b/>
      <x:sz val="11"/>
      <x:color rgb="FFFFFFFF"/>
      <x:name val="Carlito"/>
    </x:font>
    <x:font>
      <x:sz val="11"/>
      <x:color rgb="FF0000FF"/>
      <x:name val="Carlito"/>
    </x:font>
    <x:font>
      <x:b/>
      <x:sz val="11"/>
      <x:color rgb="FF17365D"/>
      <x:name val="Carlito"/>
    </x:font>
    <x:font>
      <x:b/>
      <x:sz val="11"/>
      <x:color rgb="FF1F1F1F"/>
      <x:name val="Carlito"/>
    </x:font>
    <x:font>
      <x:b/>
      <x:sz val="19"/>
      <x:color rgb="FFFFFFFF"/>
      <x:name val="Carlito"/>
    </x:font>
    <x:font>
      <x:b/>
      <x:sz val="24"/>
      <x:color rgb="FFFFFFFF"/>
      <x:name val="Aptos"/>
    </x:font>
    <x:font>
      <x:sz val="11"/>
      <x:name val="Aptos"/>
    </x:font>
    <x:font>
      <x:i/>
      <x:sz val="11"/>
      <x:color rgb="FFFFFFFF"/>
      <x:name val="Aptos"/>
    </x:font>
    <x:font>
      <x:b/>
      <x:sz val="16"/>
      <x:color rgb="FFFFFFFF"/>
      <x:name val="Aptos"/>
    </x:font>
    <x:font>
      <x:b/>
      <x:sz val="12"/>
      <x:color rgb="FFFFFFFF"/>
      <x:name val="Aptos"/>
    </x:font>
    <x:font>
      <x:sz val="11"/>
      <x:color rgb="FF243447"/>
      <x:name val="Aptos"/>
    </x:font>
    <x:font>
      <x:b/>
      <x:sz val="11"/>
      <x:color rgb="FFFFFFFF"/>
      <x:name val="Aptos"/>
    </x:font>
    <x:font>
      <x:sz val="11"/>
      <x:color rgb="FF0000FF"/>
      <x:name val="Aptos"/>
    </x:font>
    <x:font>
      <x:b/>
      <x:sz val="11"/>
      <x:color rgb="FF17365D"/>
      <x:name val="Aptos"/>
    </x:font>
    <x:font>
      <x:b/>
      <x:sz val="11"/>
      <x:color rgb="FF1F1F1F"/>
      <x:name val="Aptos"/>
    </x:font>
    <x:font>
      <x:b/>
      <x:sz val="19"/>
      <x:color rgb="FFFFFFFF"/>
      <x:name val="Aptos"/>
    </x:font>
    <x:font>
      <x:sz val="12"/>
      <x:color rgb="FF243447"/>
      <x:name val="Carlito"/>
    </x:font>
    <x:font>
      <x:b/>
      <x:sz val="15"/>
      <x:color rgb="FFFFFFFF"/>
      <x:name val="Aptos"/>
    </x:font>
    <x:font>
      <x:sz val="12"/>
      <x:color rgb="FF243447"/>
      <x:name val="Aptos"/>
    </x:font>
  </x:fonts>
  <x:fills count="21">
    <x:fill>
      <x:patternFill patternType="none"/>
    </x:fill>
    <x:fill>
      <x:patternFill patternType="gray125"/>
    </x:fill>
    <x:fill>
      <x:patternFill patternType="solid">
        <x:fgColor rgb="FF17365D"/>
      </x:patternFill>
    </x:fill>
    <x:fill>
      <x:patternFill patternType="solid">
        <x:fgColor rgb="FF4472C4"/>
      </x:patternFill>
    </x:fill>
    <x:fill>
      <x:patternFill patternType="solid">
        <x:fgColor rgb="FF70AD47"/>
      </x:patternFill>
    </x:fill>
    <x:fill>
      <x:patternFill patternType="solid">
        <x:fgColor rgb="FF00A6A6"/>
      </x:patternFill>
    </x:fill>
    <x:fill>
      <x:patternFill patternType="solid">
        <x:fgColor rgb="FF7030A0"/>
      </x:patternFill>
    </x:fill>
    <x:fill>
      <x:patternFill patternType="solid">
        <x:fgColor rgb="FFED7D31"/>
      </x:patternFill>
    </x:fill>
    <x:fill>
      <x:patternFill patternType="solid">
        <x:fgColor rgb="FFFFC000"/>
      </x:patternFill>
    </x:fill>
    <x:fill>
      <x:patternFill patternType="solid">
        <x:fgColor rgb="FFC00000"/>
      </x:patternFill>
    </x:fill>
    <x:fill>
      <x:patternFill patternType="solid">
        <x:fgColor rgb="FF1F1F1F"/>
      </x:patternFill>
    </x:fill>
    <x:fill>
      <x:patternFill patternType="solid">
        <x:fgColor rgb="FFF3F6FA"/>
      </x:patternFill>
    </x:fill>
    <x:fill>
      <x:patternFill patternType="solid">
        <x:fgColor rgb="FFFFF2CC"/>
      </x:patternFill>
    </x:fill>
    <x:fill>
      <x:patternFill patternType="solid">
        <x:fgColor rgb="FFFFF2CC"/>
      </x:patternFill>
    </x:fill>
    <x:fill>
      <x:patternFill patternType="solid">
        <x:fgColor rgb="FF17365D"/>
      </x:patternFill>
    </x:fill>
    <x:fill>
      <x:patternFill patternType="solid">
        <x:fgColor rgb="FF4472C4"/>
      </x:patternFill>
    </x:fill>
    <x:fill>
      <x:patternFill patternType="solid">
        <x:fgColor rgb="FFFFC000"/>
      </x:patternFill>
    </x:fill>
    <x:fill>
      <x:patternFill patternType="solid">
        <x:fgColor rgb="FF7030A0"/>
      </x:patternFill>
    </x:fill>
    <x:fill>
      <x:patternFill patternType="solid">
        <x:fgColor rgb="FFF3F6FA"/>
      </x:patternFill>
    </x:fill>
    <x:fill>
      <x:patternFill patternType="solid">
        <x:fgColor rgb="FF70AD47"/>
      </x:patternFill>
    </x:fill>
    <x:fill>
      <x:patternFill patternType="solid">
        <x:fgColor rgb="FFC00000"/>
      </x:patternFill>
    </x:fill>
  </x:fills>
  <x:borders count="4">
    <x:border/>
    <x:border/>
    <x:border>
      <x:top style="thin">
        <x:color rgb="FF1F1F1F"/>
      </x:top>
    </x:border>
    <x:border>
      <x:top style="thin">
        <x:color rgb="FF1F1F1F"/>
      </x:top>
    </x:border>
  </x:borders>
  <x:cellStyleXfs count="1">
    <x:xf numFmtId="0" fontId="0" fillId="0" borderId="0"/>
  </x:cellStyleXfs>
  <x:cellXfs count="579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wrapText="1"/>
    </x:xf>
    <x:xf numFmtId="0" fontId="3" fillId="3" borderId="0" xfId="0" applyNumberFormat="1" applyFont="1" applyFill="1" applyBorder="1" applyAlignment="1">
      <x:alignment horizontal="center" wrapText="1"/>
    </x:xf>
    <x:xf numFmtId="0" fontId="3" fillId="3" borderId="0" xfId="0" applyNumberFormat="1" applyFont="1" applyFill="1" applyBorder="1" applyAlignment="1">
      <x:alignment horizontal="center" vertical="center" wrapText="1"/>
    </x:xf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wrapText="1"/>
    </x:xf>
    <x:xf numFmtId="0" fontId="3" fillId="3" borderId="1" xfId="0" applyNumberFormat="1" applyFont="1" applyFill="1" applyBorder="1" applyAlignment="1">
      <x:alignment horizontal="center" wrapText="1"/>
    </x:xf>
    <x:xf numFmtId="0" fontId="3" fillId="3" borderId="1" xfId="0" applyNumberFormat="1" applyFont="1" applyFill="1" applyBorder="1" applyAlignment="1">
      <x:alignment horizontal="center" vertical="center"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0" fontId="0" fillId="5" borderId="0" xfId="0" applyNumberFormat="1" applyFont="1" applyFill="1" applyBorder="1"/>
    <x:xf numFmtId="0" fontId="3" fillId="5" borderId="0" xfId="0" applyNumberFormat="1" applyFont="1" applyFill="1" applyBorder="1"/>
    <x:xf numFmtId="0" fontId="3" fillId="5" borderId="0" xfId="0" applyNumberFormat="1" applyFont="1" applyFill="1" applyBorder="1" applyAlignment="1">
      <x:alignment wrapText="1"/>
    </x:xf>
    <x:xf numFmtId="0" fontId="3" fillId="5" borderId="0" xfId="0" applyNumberFormat="1" applyFont="1" applyFill="1" applyBorder="1" applyAlignment="1">
      <x:alignment horizontal="center" wrapText="1"/>
    </x:xf>
    <x:xf numFmtId="0" fontId="3" fillId="5" borderId="0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/>
    <x:xf numFmtId="0" fontId="3" fillId="5" borderId="1" xfId="0" applyNumberFormat="1" applyFont="1" applyFill="1" applyBorder="1"/>
    <x:xf numFmtId="0" fontId="3" fillId="5" borderId="1" xfId="0" applyNumberFormat="1" applyFont="1" applyFill="1" applyBorder="1" applyAlignment="1">
      <x:alignment wrapText="1"/>
    </x:xf>
    <x:xf numFmtId="0" fontId="3" fillId="5" borderId="1" xfId="0" applyNumberFormat="1" applyFont="1" applyFill="1" applyBorder="1" applyAlignment="1">
      <x:alignment horizontal="center" wrapText="1"/>
    </x:xf>
    <x:xf numFmtId="0" fontId="3" fillId="5" borderId="1" xfId="0" applyNumberFormat="1" applyFont="1" applyFill="1" applyBorder="1" applyAlignment="1">
      <x:alignment horizontal="center" vertical="center" wrapText="1"/>
    </x:xf>
    <x:xf numFmtId="0" fontId="0" fillId="6" borderId="0" xfId="0" applyNumberFormat="1" applyFont="1" applyFill="1" applyBorder="1"/>
    <x:xf numFmtId="0" fontId="3" fillId="6" borderId="0" xfId="0" applyNumberFormat="1" applyFont="1" applyFill="1" applyBorder="1"/>
    <x:xf numFmtId="0" fontId="3" fillId="6" borderId="0" xfId="0" applyNumberFormat="1" applyFont="1" applyFill="1" applyBorder="1" applyAlignment="1">
      <x:alignment wrapText="1"/>
    </x:xf>
    <x:xf numFmtId="0" fontId="3" fillId="6" borderId="0" xfId="0" applyNumberFormat="1" applyFont="1" applyFill="1" applyBorder="1" applyAlignment="1">
      <x:alignment horizontal="center" wrapText="1"/>
    </x:xf>
    <x:xf numFmtId="0" fontId="3" fillId="6" borderId="0" xfId="0" applyNumberFormat="1" applyFont="1" applyFill="1" applyBorder="1" applyAlignment="1">
      <x:alignment horizontal="center" vertical="center" wrapText="1"/>
    </x:xf>
    <x:xf numFmtId="0" fontId="0" fillId="6" borderId="1" xfId="0" applyNumberFormat="1" applyFont="1" applyFill="1" applyBorder="1"/>
    <x:xf numFmtId="0" fontId="3" fillId="6" borderId="1" xfId="0" applyNumberFormat="1" applyFont="1" applyFill="1" applyBorder="1"/>
    <x:xf numFmtId="0" fontId="3" fillId="6" borderId="1" xfId="0" applyNumberFormat="1" applyFont="1" applyFill="1" applyBorder="1" applyAlignment="1">
      <x:alignment wrapText="1"/>
    </x:xf>
    <x:xf numFmtId="0" fontId="3" fillId="6" borderId="1" xfId="0" applyNumberFormat="1" applyFont="1" applyFill="1" applyBorder="1" applyAlignment="1">
      <x:alignment horizontal="center" wrapText="1"/>
    </x:xf>
    <x:xf numFmtId="0" fontId="3" fillId="6" borderId="1" xfId="0" applyNumberFormat="1" applyFont="1" applyFill="1" applyBorder="1" applyAlignment="1">
      <x:alignment horizontal="center" vertical="center" wrapText="1"/>
    </x:xf>
    <x:xf numFmtId="0" fontId="0" fillId="7" borderId="0" xfId="0" applyNumberFormat="1" applyFont="1" applyFill="1" applyBorder="1"/>
    <x:xf numFmtId="0" fontId="3" fillId="7" borderId="0" xfId="0" applyNumberFormat="1" applyFont="1" applyFill="1" applyBorder="1"/>
    <x:xf numFmtId="0" fontId="3" fillId="7" borderId="0" xfId="0" applyNumberFormat="1" applyFont="1" applyFill="1" applyBorder="1" applyAlignment="1">
      <x:alignment wrapText="1"/>
    </x:xf>
    <x:xf numFmtId="0" fontId="3" fillId="7" borderId="0" xfId="0" applyNumberFormat="1" applyFont="1" applyFill="1" applyBorder="1" applyAlignment="1">
      <x:alignment horizontal="center" wrapText="1"/>
    </x:xf>
    <x:xf numFmtId="0" fontId="3" fillId="7" borderId="0" xfId="0" applyNumberFormat="1" applyFont="1" applyFill="1" applyBorder="1" applyAlignment="1">
      <x:alignment horizontal="center" vertical="center" wrapText="1"/>
    </x:xf>
    <x:xf numFmtId="0" fontId="0" fillId="7" borderId="1" xfId="0" applyNumberFormat="1" applyFont="1" applyFill="1" applyBorder="1"/>
    <x:xf numFmtId="0" fontId="3" fillId="7" borderId="1" xfId="0" applyNumberFormat="1" applyFont="1" applyFill="1" applyBorder="1"/>
    <x:xf numFmtId="0" fontId="3" fillId="7" borderId="1" xfId="0" applyNumberFormat="1" applyFont="1" applyFill="1" applyBorder="1" applyAlignment="1">
      <x:alignment wrapText="1"/>
    </x:xf>
    <x:xf numFmtId="0" fontId="3" fillId="7" borderId="1" xfId="0" applyNumberFormat="1" applyFont="1" applyFill="1" applyBorder="1" applyAlignment="1">
      <x:alignment horizontal="center" wrapText="1"/>
    </x:xf>
    <x:xf numFmtId="0" fontId="3" fillId="7" borderId="1" xfId="0" applyNumberFormat="1" applyFont="1" applyFill="1" applyBorder="1" applyAlignment="1">
      <x:alignment horizontal="center" vertical="center" wrapText="1"/>
    </x:xf>
    <x:xf numFmtId="0" fontId="0" fillId="8" borderId="0" xfId="0" applyNumberFormat="1" applyFont="1" applyFill="1" applyBorder="1"/>
    <x:xf numFmtId="0" fontId="3" fillId="8" borderId="0" xfId="0" applyNumberFormat="1" applyFont="1" applyFill="1" applyBorder="1"/>
    <x:xf numFmtId="0" fontId="3" fillId="8" borderId="0" xfId="0" applyNumberFormat="1" applyFont="1" applyFill="1" applyBorder="1" applyAlignment="1">
      <x:alignment wrapText="1"/>
    </x:xf>
    <x:xf numFmtId="0" fontId="3" fillId="8" borderId="0" xfId="0" applyNumberFormat="1" applyFont="1" applyFill="1" applyBorder="1" applyAlignment="1">
      <x:alignment horizontal="center" wrapText="1"/>
    </x:xf>
    <x:xf numFmtId="0" fontId="3" fillId="8" borderId="0" xfId="0" applyNumberFormat="1" applyFont="1" applyFill="1" applyBorder="1" applyAlignment="1">
      <x:alignment horizontal="center" vertical="center" wrapText="1"/>
    </x:xf>
    <x:xf numFmtId="0" fontId="0" fillId="8" borderId="1" xfId="0" applyNumberFormat="1" applyFont="1" applyFill="1" applyBorder="1"/>
    <x:xf numFmtId="0" fontId="3" fillId="8" borderId="1" xfId="0" applyNumberFormat="1" applyFont="1" applyFill="1" applyBorder="1"/>
    <x:xf numFmtId="0" fontId="3" fillId="8" borderId="1" xfId="0" applyNumberFormat="1" applyFont="1" applyFill="1" applyBorder="1" applyAlignment="1">
      <x:alignment wrapText="1"/>
    </x:xf>
    <x:xf numFmtId="0" fontId="3" fillId="8" borderId="1" xfId="0" applyNumberFormat="1" applyFont="1" applyFill="1" applyBorder="1" applyAlignment="1">
      <x:alignment horizontal="center" wrapText="1"/>
    </x:xf>
    <x:xf numFmtId="0" fontId="3" fillId="8" borderId="1" xfId="0" applyNumberFormat="1" applyFont="1" applyFill="1" applyBorder="1" applyAlignment="1">
      <x:alignment horizontal="center" vertical="center" wrapText="1"/>
    </x:xf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wrapText="1"/>
    </x:xf>
    <x:xf numFmtId="0" fontId="3" fillId="2" borderId="0" xfId="0" applyNumberFormat="1" applyFont="1" applyFill="1" applyBorder="1" applyAlignment="1">
      <x:alignment horizontal="center" wrapText="1"/>
    </x:xf>
    <x:xf numFmtId="0" fontId="3" fillId="2" borderId="0" xfId="0" applyNumberFormat="1" applyFont="1" applyFill="1" applyBorder="1" applyAlignment="1">
      <x:alignment horizontal="center" vertical="center" wrapText="1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wrapText="1"/>
    </x:xf>
    <x:xf numFmtId="0" fontId="3" fillId="2" borderId="1" xfId="0" applyNumberFormat="1" applyFont="1" applyFill="1" applyBorder="1" applyAlignment="1">
      <x:alignment horizontal="center" wrapText="1"/>
    </x:xf>
    <x:xf numFmtId="0" fontId="3" fillId="2" borderId="1" xfId="0" applyNumberFormat="1" applyFont="1" applyFill="1" applyBorder="1" applyAlignment="1">
      <x:alignment horizontal="center" vertical="center" wrapText="1"/>
    </x:xf>
    <x:xf numFmtId="0" fontId="0" fillId="9" borderId="0" xfId="0" applyNumberFormat="1" applyFont="1" applyFill="1" applyBorder="1"/>
    <x:xf numFmtId="0" fontId="3" fillId="9" borderId="0" xfId="0" applyNumberFormat="1" applyFont="1" applyFill="1" applyBorder="1"/>
    <x:xf numFmtId="0" fontId="3" fillId="9" borderId="0" xfId="0" applyNumberFormat="1" applyFont="1" applyFill="1" applyBorder="1" applyAlignment="1">
      <x:alignment wrapText="1"/>
    </x:xf>
    <x:xf numFmtId="0" fontId="3" fillId="9" borderId="0" xfId="0" applyNumberFormat="1" applyFont="1" applyFill="1" applyBorder="1" applyAlignment="1">
      <x:alignment horizontal="center" wrapText="1"/>
    </x:xf>
    <x:xf numFmtId="0" fontId="3" fillId="9" borderId="0" xfId="0" applyNumberFormat="1" applyFont="1" applyFill="1" applyBorder="1" applyAlignment="1">
      <x:alignment horizontal="center" vertical="center" wrapText="1"/>
    </x:xf>
    <x:xf numFmtId="0" fontId="0" fillId="9" borderId="1" xfId="0" applyNumberFormat="1" applyFont="1" applyFill="1" applyBorder="1"/>
    <x:xf numFmtId="0" fontId="3" fillId="9" borderId="1" xfId="0" applyNumberFormat="1" applyFont="1" applyFill="1" applyBorder="1"/>
    <x:xf numFmtId="0" fontId="3" fillId="9" borderId="1" xfId="0" applyNumberFormat="1" applyFont="1" applyFill="1" applyBorder="1" applyAlignment="1">
      <x:alignment wrapText="1"/>
    </x:xf>
    <x:xf numFmtId="0" fontId="3" fillId="9" borderId="1" xfId="0" applyNumberFormat="1" applyFont="1" applyFill="1" applyBorder="1" applyAlignment="1">
      <x:alignment horizontal="center" wrapText="1"/>
    </x:xf>
    <x:xf numFmtId="0" fontId="3" fillId="9" borderId="1" xfId="0" applyNumberFormat="1" applyFont="1" applyFill="1" applyBorder="1" applyAlignment="1">
      <x:alignment horizontal="center" vertical="center" wrapText="1"/>
    </x:xf>
    <x:xf numFmtId="0" fontId="0" fillId="10" borderId="0" xfId="0" applyNumberFormat="1" applyFont="1" applyFill="1" applyBorder="1"/>
    <x:xf numFmtId="0" fontId="4" fillId="10" borderId="0" xfId="0" applyNumberFormat="1" applyFont="1" applyFill="1" applyBorder="1"/>
    <x:xf numFmtId="0" fontId="4" fillId="10" borderId="0" xfId="0" applyNumberFormat="1" applyFont="1" applyFill="1" applyBorder="1" applyAlignment="1">
      <x:alignment horizontal="left"/>
    </x:xf>
    <x:xf numFmtId="0" fontId="4" fillId="10" borderId="0" xfId="0" applyNumberFormat="1" applyFont="1" applyFill="1" applyBorder="1" applyAlignment="1">
      <x:alignment horizontal="left" vertical="center"/>
    </x:xf>
    <x:xf numFmtId="0" fontId="0" fillId="10" borderId="1" xfId="0" applyNumberFormat="1" applyFont="1" applyFill="1" applyBorder="1"/>
    <x:xf numFmtId="0" fontId="4" fillId="10" borderId="1" xfId="0" applyNumberFormat="1" applyFont="1" applyFill="1" applyBorder="1"/>
    <x:xf numFmtId="0" fontId="4" fillId="10" borderId="1" xfId="0" applyNumberFormat="1" applyFont="1" applyFill="1" applyBorder="1" applyAlignment="1">
      <x:alignment horizontal="left"/>
    </x:xf>
    <x:xf numFmtId="0" fontId="4" fillId="10" borderId="1" xfId="0" applyNumberFormat="1" applyFont="1" applyFill="1" applyBorder="1" applyAlignment="1">
      <x:alignment horizontal="left" vertical="center"/>
    </x:xf>
    <x:xf numFmtId="0" fontId="0" fillId="11" borderId="0" xfId="0" applyNumberFormat="1" applyFont="1" applyFill="1" applyBorder="1"/>
    <x:xf numFmtId="0" fontId="5" fillId="11" borderId="0" xfId="0" applyNumberFormat="1" applyFont="1" applyFill="1" applyBorder="1"/>
    <x:xf numFmtId="0" fontId="5" fillId="11" borderId="0" xfId="0" applyNumberFormat="1" applyFont="1" applyFill="1" applyBorder="1" applyAlignment="1">
      <x:alignment wrapText="1"/>
    </x:xf>
    <x:xf numFmtId="0" fontId="5" fillId="11" borderId="0" xfId="0" applyNumberFormat="1" applyFont="1" applyFill="1" applyBorder="1" applyAlignment="1">
      <x:alignment vertical="center" wrapText="1"/>
    </x:xf>
    <x:xf numFmtId="0" fontId="0" fillId="11" borderId="1" xfId="0" applyNumberFormat="1" applyFont="1" applyFill="1" applyBorder="1"/>
    <x:xf numFmtId="0" fontId="5" fillId="11" borderId="1" xfId="0" applyNumberFormat="1" applyFont="1" applyFill="1" applyBorder="1"/>
    <x:xf numFmtId="0" fontId="5" fillId="11" borderId="1" xfId="0" applyNumberFormat="1" applyFont="1" applyFill="1" applyBorder="1" applyAlignment="1">
      <x:alignment wrapText="1"/>
    </x:xf>
    <x:xf numFmtId="0" fontId="5" fillId="11" borderId="1" xfId="0" applyNumberFormat="1" applyFont="1" applyFill="1" applyBorder="1" applyAlignment="1">
      <x:alignment vertical="center" wrapText="1"/>
    </x:xf>
    <x:xf numFmtId="0" fontId="6" fillId="3" borderId="0" xfId="0" applyNumberFormat="1" applyFont="1" applyFill="1" applyBorder="1"/>
    <x:xf numFmtId="0" fontId="6" fillId="3" borderId="0" xfId="0" applyNumberFormat="1" applyFont="1" applyFill="1" applyBorder="1" applyAlignment="1">
      <x:alignment wrapText="1"/>
    </x:xf>
    <x:xf numFmtId="0" fontId="6" fillId="3" borderId="0" xfId="0" applyNumberFormat="1" applyFont="1" applyFill="1" applyBorder="1" applyAlignment="1">
      <x:alignment horizontal="center" wrapText="1"/>
    </x:xf>
    <x:xf numFmtId="0" fontId="6" fillId="3" borderId="0" xfId="0" applyNumberFormat="1" applyFont="1" applyFill="1" applyBorder="1" applyAlignment="1">
      <x:alignment horizontal="center" vertical="center" wrapText="1"/>
    </x:xf>
    <x:xf numFmtId="0" fontId="6" fillId="3" borderId="1" xfId="0" applyNumberFormat="1" applyFont="1" applyFill="1" applyBorder="1"/>
    <x:xf numFmtId="0" fontId="6" fillId="3" borderId="1" xfId="0" applyNumberFormat="1" applyFont="1" applyFill="1" applyBorder="1" applyAlignment="1">
      <x:alignment wrapText="1"/>
    </x:xf>
    <x:xf numFmtId="0" fontId="6" fillId="3" borderId="1" xfId="0" applyNumberFormat="1" applyFont="1" applyFill="1" applyBorder="1" applyAlignment="1">
      <x:alignment horizontal="center" wrapText="1"/>
    </x:xf>
    <x:xf numFmtId="0" fontId="6" fillId="3" borderId="1" xfId="0" applyNumberFormat="1" applyFont="1" applyFill="1" applyBorder="1" applyAlignment="1">
      <x:alignment horizontal="center" vertical="center" wrapText="1"/>
    </x:xf>
    <x:xf numFmtId="0" fontId="0" fillId="12" borderId="0" xfId="0" applyNumberFormat="1" applyFont="1" applyFill="1" applyBorder="1"/>
    <x:xf numFmtId="0" fontId="7" fillId="12" borderId="0" xfId="0" applyNumberFormat="1" applyFont="1" applyFill="1" applyBorder="1"/>
    <x:xf numFmtId="0" fontId="0" fillId="12" borderId="1" xfId="0" applyNumberFormat="1" applyFont="1" applyFill="1" applyBorder="1"/>
    <x:xf numFmtId="0" fontId="7" fillId="12" borderId="1" xfId="0" applyNumberFormat="1" applyFont="1" applyFill="1" applyBorder="1"/>
    <x:xf numFmtId="200" fontId="7" fillId="12" borderId="0" xfId="0" applyNumberFormat="1" applyFont="1" applyFill="1" applyBorder="1"/>
    <x:xf numFmtId="200" fontId="7" fillId="12" borderId="1" xfId="0" applyNumberFormat="1" applyFont="1" applyFill="1" applyBorder="1"/>
    <x:xf numFmtId="201" fontId="7" fillId="12" borderId="0" xfId="0" applyNumberFormat="1" applyFont="1" applyFill="1" applyBorder="1"/>
    <x:xf numFmtId="201" fontId="7" fillId="12" borderId="1" xfId="0" applyNumberFormat="1" applyFont="1" applyFill="1" applyBorder="1"/>
    <x:xf numFmtId="202" fontId="7" fillId="12" borderId="0" xfId="0" applyNumberFormat="1" applyFont="1" applyFill="1" applyBorder="1"/>
    <x:xf numFmtId="202" fontId="7" fillId="12" borderId="1" xfId="0" applyNumberFormat="1" applyFont="1" applyFill="1" applyBorder="1"/>
    <x:xf numFmtId="0" fontId="4" fillId="6" borderId="0" xfId="0" applyNumberFormat="1" applyFont="1" applyFill="1" applyBorder="1" applyAlignment="1">
      <x:alignment horizontal="left" vertical="center"/>
    </x:xf>
    <x:xf numFmtId="0" fontId="4" fillId="6" borderId="1" xfId="0" applyNumberFormat="1" applyFont="1" applyFill="1" applyBorder="1" applyAlignment="1">
      <x:alignment horizontal="left" vertical="center"/>
    </x:xf>
    <x:xf numFmtId="0" fontId="6" fillId="6" borderId="0" xfId="0" applyNumberFormat="1" applyFont="1" applyFill="1" applyBorder="1"/>
    <x:xf numFmtId="0" fontId="6" fillId="6" borderId="0" xfId="0" applyNumberFormat="1" applyFont="1" applyFill="1" applyBorder="1" applyAlignment="1">
      <x:alignment wrapText="1"/>
    </x:xf>
    <x:xf numFmtId="0" fontId="6" fillId="6" borderId="0" xfId="0" applyNumberFormat="1" applyFont="1" applyFill="1" applyBorder="1" applyAlignment="1">
      <x:alignment horizontal="center" wrapText="1"/>
    </x:xf>
    <x:xf numFmtId="0" fontId="6" fillId="6" borderId="0" xfId="0" applyNumberFormat="1" applyFont="1" applyFill="1" applyBorder="1" applyAlignment="1">
      <x:alignment horizontal="center" vertical="center" wrapText="1"/>
    </x:xf>
    <x:xf numFmtId="0" fontId="6" fillId="6" borderId="1" xfId="0" applyNumberFormat="1" applyFont="1" applyFill="1" applyBorder="1"/>
    <x:xf numFmtId="0" fontId="6" fillId="6" borderId="1" xfId="0" applyNumberFormat="1" applyFont="1" applyFill="1" applyBorder="1" applyAlignment="1">
      <x:alignment wrapText="1"/>
    </x:xf>
    <x:xf numFmtId="0" fontId="6" fillId="6" borderId="1" xfId="0" applyNumberFormat="1" applyFont="1" applyFill="1" applyBorder="1" applyAlignment="1">
      <x:alignment horizontal="center" wrapText="1"/>
    </x:xf>
    <x:xf numFmtId="0" fontId="6" fillId="6" borderId="1" xfId="0" applyNumberFormat="1" applyFont="1" applyFill="1" applyBorder="1" applyAlignment="1">
      <x:alignment horizontal="center" vertical="center" wrapText="1"/>
    </x:xf>
    <x:xf numFmtId="0" fontId="8" fillId="0" borderId="0" xfId="0" applyNumberFormat="1" applyFont="1" applyFill="1" applyBorder="1"/>
    <x:xf numFmtId="0" fontId="8" fillId="0" borderId="1" xfId="0" applyNumberFormat="1" applyFont="1" applyFill="1" applyBorder="1"/>
    <x:xf numFmtId="0" fontId="6" fillId="7" borderId="0" xfId="0" applyNumberFormat="1" applyFont="1" applyFill="1" applyBorder="1"/>
    <x:xf numFmtId="0" fontId="6" fillId="7" borderId="0" xfId="0" applyNumberFormat="1" applyFont="1" applyFill="1" applyBorder="1" applyAlignment="1">
      <x:alignment wrapText="1"/>
    </x:xf>
    <x:xf numFmtId="0" fontId="6" fillId="7" borderId="0" xfId="0" applyNumberFormat="1" applyFont="1" applyFill="1" applyBorder="1" applyAlignment="1">
      <x:alignment horizontal="center" wrapText="1"/>
    </x:xf>
    <x:xf numFmtId="0" fontId="6" fillId="7" borderId="0" xfId="0" applyNumberFormat="1" applyFont="1" applyFill="1" applyBorder="1" applyAlignment="1">
      <x:alignment horizontal="center" vertical="center" wrapText="1"/>
    </x:xf>
    <x:xf numFmtId="0" fontId="6" fillId="7" borderId="1" xfId="0" applyNumberFormat="1" applyFont="1" applyFill="1" applyBorder="1"/>
    <x:xf numFmtId="0" fontId="6" fillId="7" borderId="1" xfId="0" applyNumberFormat="1" applyFont="1" applyFill="1" applyBorder="1" applyAlignment="1">
      <x:alignment wrapText="1"/>
    </x:xf>
    <x:xf numFmtId="0" fontId="6" fillId="7" borderId="1" xfId="0" applyNumberFormat="1" applyFont="1" applyFill="1" applyBorder="1" applyAlignment="1">
      <x:alignment horizontal="center" wrapText="1"/>
    </x:xf>
    <x:xf numFmtId="0" fontId="6" fillId="7" borderId="1" xfId="0" applyNumberFormat="1" applyFont="1" applyFill="1" applyBorder="1" applyAlignment="1">
      <x:alignment horizontal="center" vertical="center" wrapText="1"/>
    </x:xf>
    <x:xf numFmtId="203" fontId="7" fillId="12" borderId="0" xfId="0" applyNumberFormat="1" applyFont="1" applyFill="1" applyBorder="1"/>
    <x:xf numFmtId="203" fontId="7" fillId="12" borderId="1" xfId="0" applyNumberFormat="1" applyFont="1" applyFill="1" applyBorder="1"/>
    <x:xf numFmtId="0" fontId="0" fillId="0" borderId="0" xfId="0" applyNumberFormat="1" applyFont="1" applyFill="1" applyBorder="1"/>
    <x:xf numFmtId="0" fontId="6" fillId="4" borderId="0" xfId="0" applyNumberFormat="1" applyFont="1" applyFill="1" applyBorder="1"/>
    <x:xf numFmtId="0" fontId="6" fillId="4" borderId="0" xfId="0" applyNumberFormat="1" applyFont="1" applyFill="1" applyBorder="1" applyAlignment="1">
      <x:alignment wrapText="1"/>
    </x:xf>
    <x:xf numFmtId="0" fontId="6" fillId="4" borderId="0" xfId="0" applyNumberFormat="1" applyFont="1" applyFill="1" applyBorder="1" applyAlignment="1">
      <x:alignment horizontal="center" wrapText="1"/>
    </x:xf>
    <x:xf numFmtId="0" fontId="6" fillId="4" borderId="0" xfId="0" applyNumberFormat="1" applyFont="1" applyFill="1" applyBorder="1" applyAlignment="1">
      <x:alignment horizontal="center" vertical="center" wrapText="1"/>
    </x:xf>
    <x:xf numFmtId="0" fontId="6" fillId="4" borderId="1" xfId="0" applyNumberFormat="1" applyFont="1" applyFill="1" applyBorder="1"/>
    <x:xf numFmtId="0" fontId="6" fillId="4" borderId="1" xfId="0" applyNumberFormat="1" applyFont="1" applyFill="1" applyBorder="1" applyAlignment="1">
      <x:alignment wrapText="1"/>
    </x:xf>
    <x:xf numFmtId="0" fontId="6" fillId="4" borderId="1" xfId="0" applyNumberFormat="1" applyFont="1" applyFill="1" applyBorder="1" applyAlignment="1">
      <x:alignment horizontal="center" wrapText="1"/>
    </x:xf>
    <x:xf numFmtId="0" fontId="6" fillId="4" borderId="1" xfId="0" applyNumberFormat="1" applyFont="1" applyFill="1" applyBorder="1" applyAlignment="1">
      <x:alignment horizontal="center" vertical="center" wrapText="1"/>
    </x:xf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9" fillId="0" borderId="0" xfId="0" applyNumberFormat="1" applyFont="1" applyFill="1" applyBorder="1"/>
    <x:xf numFmtId="203" fontId="9" fillId="0" borderId="0" xfId="0" applyNumberFormat="1" applyFont="1" applyFill="1" applyBorder="1"/>
    <x:xf numFmtId="200" fontId="9" fillId="0" borderId="0" xfId="0" applyNumberFormat="1" applyFont="1" applyFill="1" applyBorder="1"/>
    <x:xf numFmtId="0" fontId="9" fillId="0" borderId="2" xfId="0" applyNumberFormat="1" applyFont="1" applyFill="1" applyBorder="1"/>
    <x:xf numFmtId="203" fontId="9" fillId="0" borderId="2" xfId="0" applyNumberFormat="1" applyFont="1" applyFill="1" applyBorder="1"/>
    <x:xf numFmtId="200" fontId="9" fillId="0" borderId="2" xfId="0" applyNumberFormat="1" applyFont="1" applyFill="1" applyBorder="1"/>
    <x:xf numFmtId="0" fontId="9" fillId="0" borderId="1" xfId="0" applyNumberFormat="1" applyFont="1" applyFill="1" applyBorder="1"/>
    <x:xf numFmtId="203" fontId="9" fillId="0" borderId="1" xfId="0" applyNumberFormat="1" applyFont="1" applyFill="1" applyBorder="1"/>
    <x:xf numFmtId="200" fontId="9" fillId="0" borderId="1" xfId="0" applyNumberFormat="1" applyFont="1" applyFill="1" applyBorder="1"/>
    <x:xf numFmtId="0" fontId="9" fillId="0" borderId="3" xfId="0" applyNumberFormat="1" applyFont="1" applyFill="1" applyBorder="1"/>
    <x:xf numFmtId="203" fontId="9" fillId="0" borderId="3" xfId="0" applyNumberFormat="1" applyFont="1" applyFill="1" applyBorder="1"/>
    <x:xf numFmtId="200" fontId="9" fillId="0" borderId="3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0" fillId="0" borderId="2" xfId="0" applyNumberFormat="1" applyFont="1" applyFill="1" applyBorder="1"/>
    <x:xf numFmtId="203" fontId="0" fillId="0" borderId="2" xfId="0" applyNumberFormat="1" applyFont="1" applyFill="1" applyBorder="1"/>
    <x:xf numFmtId="0" fontId="0" fillId="0" borderId="3" xfId="0" applyNumberFormat="1" applyFont="1" applyFill="1" applyBorder="1"/>
    <x:xf numFmtId="203" fontId="0" fillId="0" borderId="3" xfId="0" applyNumberFormat="1" applyFont="1" applyFill="1" applyBorder="1"/>
    <x:xf numFmtId="0" fontId="6" fillId="5" borderId="0" xfId="0" applyNumberFormat="1" applyFont="1" applyFill="1" applyBorder="1"/>
    <x:xf numFmtId="0" fontId="6" fillId="5" borderId="0" xfId="0" applyNumberFormat="1" applyFont="1" applyFill="1" applyBorder="1" applyAlignment="1">
      <x:alignment wrapText="1"/>
    </x:xf>
    <x:xf numFmtId="0" fontId="6" fillId="5" borderId="0" xfId="0" applyNumberFormat="1" applyFont="1" applyFill="1" applyBorder="1" applyAlignment="1">
      <x:alignment horizontal="center" wrapText="1"/>
    </x:xf>
    <x:xf numFmtId="0" fontId="6" fillId="5" borderId="0" xfId="0" applyNumberFormat="1" applyFont="1" applyFill="1" applyBorder="1" applyAlignment="1">
      <x:alignment horizontal="center" vertical="center" wrapText="1"/>
    </x:xf>
    <x:xf numFmtId="0" fontId="6" fillId="5" borderId="1" xfId="0" applyNumberFormat="1" applyFont="1" applyFill="1" applyBorder="1"/>
    <x:xf numFmtId="0" fontId="6" fillId="5" borderId="1" xfId="0" applyNumberFormat="1" applyFont="1" applyFill="1" applyBorder="1" applyAlignment="1">
      <x:alignment wrapText="1"/>
    </x:xf>
    <x:xf numFmtId="0" fontId="6" fillId="5" borderId="1" xfId="0" applyNumberFormat="1" applyFont="1" applyFill="1" applyBorder="1" applyAlignment="1">
      <x:alignment horizontal="center" wrapText="1"/>
    </x:xf>
    <x:xf numFmtId="0" fontId="6" fillId="5" borderId="1" xfId="0" applyNumberFormat="1" applyFont="1" applyFill="1" applyBorder="1" applyAlignment="1">
      <x:alignment horizontal="center" vertical="center" wrapText="1"/>
    </x:xf>
    <x:xf numFmtId="203" fontId="9" fillId="12" borderId="0" xfId="0" applyNumberFormat="1" applyFont="1" applyFill="1" applyBorder="1"/>
    <x:xf numFmtId="203" fontId="9" fillId="12" borderId="2" xfId="0" applyNumberFormat="1" applyFont="1" applyFill="1" applyBorder="1"/>
    <x:xf numFmtId="203" fontId="9" fillId="12" borderId="1" xfId="0" applyNumberFormat="1" applyFont="1" applyFill="1" applyBorder="1"/>
    <x:xf numFmtId="203" fontId="9" fillId="12" borderId="3" xfId="0" applyNumberFormat="1" applyFont="1" applyFill="1" applyBorder="1"/>
    <x:xf numFmtId="0" fontId="6" fillId="8" borderId="0" xfId="0" applyNumberFormat="1" applyFont="1" applyFill="1" applyBorder="1"/>
    <x:xf numFmtId="0" fontId="6" fillId="8" borderId="0" xfId="0" applyNumberFormat="1" applyFont="1" applyFill="1" applyBorder="1" applyAlignment="1">
      <x:alignment wrapText="1"/>
    </x:xf>
    <x:xf numFmtId="0" fontId="6" fillId="8" borderId="0" xfId="0" applyNumberFormat="1" applyFont="1" applyFill="1" applyBorder="1" applyAlignment="1">
      <x:alignment horizontal="center" wrapText="1"/>
    </x:xf>
    <x:xf numFmtId="0" fontId="6" fillId="8" borderId="0" xfId="0" applyNumberFormat="1" applyFont="1" applyFill="1" applyBorder="1" applyAlignment="1">
      <x:alignment horizontal="center" vertical="center" wrapText="1"/>
    </x:xf>
    <x:xf numFmtId="0" fontId="6" fillId="8" borderId="1" xfId="0" applyNumberFormat="1" applyFont="1" applyFill="1" applyBorder="1"/>
    <x:xf numFmtId="0" fontId="6" fillId="8" borderId="1" xfId="0" applyNumberFormat="1" applyFont="1" applyFill="1" applyBorder="1" applyAlignment="1">
      <x:alignment wrapText="1"/>
    </x:xf>
    <x:xf numFmtId="0" fontId="6" fillId="8" borderId="1" xfId="0" applyNumberFormat="1" applyFont="1" applyFill="1" applyBorder="1" applyAlignment="1">
      <x:alignment horizontal="center" wrapText="1"/>
    </x:xf>
    <x:xf numFmtId="0" fontId="6" fillId="8" borderId="1" xfId="0" applyNumberFormat="1" applyFont="1" applyFill="1" applyBorder="1" applyAlignment="1">
      <x:alignment horizontal="center" vertical="center" wrapText="1"/>
    </x:xf>
    <x:xf numFmtId="204" fontId="0" fillId="0" borderId="0" xfId="0" applyNumberFormat="1" applyFont="1" applyFill="1" applyBorder="1"/>
    <x:xf numFmtId="204" fontId="0" fillId="0" borderId="1" xfId="0" applyNumberFormat="1" applyFont="1" applyFill="1" applyBorder="1"/>
    <x:xf numFmtId="0" fontId="6" fillId="3" borderId="0" xfId="0" applyNumberFormat="1" applyFont="1" applyFill="1" applyBorder="1" applyAlignment="1">
      <x:alignment horizontal="center"/>
    </x:xf>
    <x:xf numFmtId="0" fontId="6" fillId="3" borderId="0" xfId="0" applyNumberFormat="1" applyFont="1" applyFill="1" applyBorder="1" applyAlignment="1">
      <x:alignment horizontal="center" vertical="center"/>
    </x:xf>
    <x:xf numFmtId="0" fontId="6" fillId="3" borderId="1" xfId="0" applyNumberFormat="1" applyFont="1" applyFill="1" applyBorder="1" applyAlignment="1">
      <x:alignment horizontal="center"/>
    </x:xf>
    <x:xf numFmtId="0" fontId="6" fillId="3" borderId="1" xfId="0" applyNumberFormat="1" applyFont="1" applyFill="1" applyBorder="1" applyAlignment="1">
      <x:alignment horizontal="center" vertical="center"/>
    </x:xf>
    <x:xf numFmtId="0" fontId="10" fillId="3" borderId="0" xfId="0" applyNumberFormat="1" applyFont="1" applyFill="1" applyBorder="1"/>
    <x:xf numFmtId="203" fontId="10" fillId="3" borderId="0" xfId="0" applyNumberFormat="1" applyFont="1" applyFill="1" applyBorder="1"/>
    <x:xf numFmtId="203" fontId="10" fillId="3" borderId="0" xfId="0" applyNumberFormat="1" applyFont="1" applyFill="1" applyBorder="1" applyAlignment="1">
      <x:alignment horizontal="center"/>
    </x:xf>
    <x:xf numFmtId="203" fontId="10" fillId="3" borderId="0" xfId="0" applyNumberFormat="1" applyFont="1" applyFill="1" applyBorder="1" applyAlignment="1">
      <x:alignment horizontal="center" vertical="center"/>
    </x:xf>
    <x:xf numFmtId="0" fontId="10" fillId="3" borderId="1" xfId="0" applyNumberFormat="1" applyFont="1" applyFill="1" applyBorder="1"/>
    <x:xf numFmtId="203" fontId="10" fillId="3" borderId="1" xfId="0" applyNumberFormat="1" applyFont="1" applyFill="1" applyBorder="1"/>
    <x:xf numFmtId="203" fontId="10" fillId="3" borderId="1" xfId="0" applyNumberFormat="1" applyFont="1" applyFill="1" applyBorder="1" applyAlignment="1">
      <x:alignment horizontal="center"/>
    </x:xf>
    <x:xf numFmtId="203" fontId="10" fillId="3" borderId="1" xfId="0" applyNumberFormat="1" applyFont="1" applyFill="1" applyBorder="1" applyAlignment="1">
      <x:alignment horizontal="center" vertical="center"/>
    </x:xf>
    <x:xf numFmtId="0" fontId="6" fillId="4" borderId="0" xfId="0" applyNumberFormat="1" applyFont="1" applyFill="1" applyBorder="1" applyAlignment="1">
      <x:alignment horizontal="center"/>
    </x:xf>
    <x:xf numFmtId="0" fontId="6" fillId="4" borderId="0" xfId="0" applyNumberFormat="1" applyFont="1" applyFill="1" applyBorder="1" applyAlignment="1">
      <x:alignment horizontal="center" vertical="center"/>
    </x:xf>
    <x:xf numFmtId="0" fontId="6" fillId="4" borderId="1" xfId="0" applyNumberFormat="1" applyFont="1" applyFill="1" applyBorder="1" applyAlignment="1">
      <x:alignment horizontal="center"/>
    </x:xf>
    <x:xf numFmtId="0" fontId="6" fillId="4" borderId="1" xfId="0" applyNumberFormat="1" applyFont="1" applyFill="1" applyBorder="1" applyAlignment="1">
      <x:alignment horizontal="center" vertical="center"/>
    </x:xf>
    <x:xf numFmtId="0" fontId="10" fillId="4" borderId="0" xfId="0" applyNumberFormat="1" applyFont="1" applyFill="1" applyBorder="1"/>
    <x:xf numFmtId="203" fontId="10" fillId="4" borderId="0" xfId="0" applyNumberFormat="1" applyFont="1" applyFill="1" applyBorder="1"/>
    <x:xf numFmtId="203" fontId="10" fillId="4" borderId="0" xfId="0" applyNumberFormat="1" applyFont="1" applyFill="1" applyBorder="1" applyAlignment="1">
      <x:alignment horizontal="center"/>
    </x:xf>
    <x:xf numFmtId="203" fontId="10" fillId="4" borderId="0" xfId="0" applyNumberFormat="1" applyFont="1" applyFill="1" applyBorder="1" applyAlignment="1">
      <x:alignment horizontal="center" vertical="center"/>
    </x:xf>
    <x:xf numFmtId="0" fontId="10" fillId="4" borderId="1" xfId="0" applyNumberFormat="1" applyFont="1" applyFill="1" applyBorder="1"/>
    <x:xf numFmtId="203" fontId="10" fillId="4" borderId="1" xfId="0" applyNumberFormat="1" applyFont="1" applyFill="1" applyBorder="1"/>
    <x:xf numFmtId="203" fontId="10" fillId="4" borderId="1" xfId="0" applyNumberFormat="1" applyFont="1" applyFill="1" applyBorder="1" applyAlignment="1">
      <x:alignment horizontal="center"/>
    </x:xf>
    <x:xf numFmtId="203" fontId="10" fillId="4" borderId="1" xfId="0" applyNumberFormat="1" applyFont="1" applyFill="1" applyBorder="1" applyAlignment="1">
      <x:alignment horizontal="center" vertical="center"/>
    </x:xf>
    <x:xf numFmtId="0" fontId="6" fillId="7" borderId="0" xfId="0" applyNumberFormat="1" applyFont="1" applyFill="1" applyBorder="1" applyAlignment="1">
      <x:alignment horizontal="center"/>
    </x:xf>
    <x:xf numFmtId="0" fontId="6" fillId="7" borderId="0" xfId="0" applyNumberFormat="1" applyFont="1" applyFill="1" applyBorder="1" applyAlignment="1">
      <x:alignment horizontal="center" vertical="center"/>
    </x:xf>
    <x:xf numFmtId="0" fontId="6" fillId="7" borderId="1" xfId="0" applyNumberFormat="1" applyFont="1" applyFill="1" applyBorder="1" applyAlignment="1">
      <x:alignment horizontal="center"/>
    </x:xf>
    <x:xf numFmtId="0" fontId="6" fillId="7" borderId="1" xfId="0" applyNumberFormat="1" applyFont="1" applyFill="1" applyBorder="1" applyAlignment="1">
      <x:alignment horizontal="center" vertical="center"/>
    </x:xf>
    <x:xf numFmtId="0" fontId="10" fillId="7" borderId="0" xfId="0" applyNumberFormat="1" applyFont="1" applyFill="1" applyBorder="1"/>
    <x:xf numFmtId="203" fontId="10" fillId="7" borderId="0" xfId="0" applyNumberFormat="1" applyFont="1" applyFill="1" applyBorder="1"/>
    <x:xf numFmtId="203" fontId="10" fillId="7" borderId="0" xfId="0" applyNumberFormat="1" applyFont="1" applyFill="1" applyBorder="1" applyAlignment="1">
      <x:alignment horizontal="center"/>
    </x:xf>
    <x:xf numFmtId="203" fontId="10" fillId="7" borderId="0" xfId="0" applyNumberFormat="1" applyFont="1" applyFill="1" applyBorder="1" applyAlignment="1">
      <x:alignment horizontal="center" vertical="center"/>
    </x:xf>
    <x:xf numFmtId="0" fontId="10" fillId="7" borderId="1" xfId="0" applyNumberFormat="1" applyFont="1" applyFill="1" applyBorder="1"/>
    <x:xf numFmtId="203" fontId="10" fillId="7" borderId="1" xfId="0" applyNumberFormat="1" applyFont="1" applyFill="1" applyBorder="1"/>
    <x:xf numFmtId="203" fontId="10" fillId="7" borderId="1" xfId="0" applyNumberFormat="1" applyFont="1" applyFill="1" applyBorder="1" applyAlignment="1">
      <x:alignment horizontal="center"/>
    </x:xf>
    <x:xf numFmtId="203" fontId="10" fillId="7" borderId="1" xfId="0" applyNumberFormat="1" applyFont="1" applyFill="1" applyBorder="1" applyAlignment="1">
      <x:alignment horizontal="center" vertical="center"/>
    </x:xf>
    <x:xf numFmtId="0" fontId="6" fillId="5" borderId="0" xfId="0" applyNumberFormat="1" applyFont="1" applyFill="1" applyBorder="1" applyAlignment="1">
      <x:alignment horizontal="center"/>
    </x:xf>
    <x:xf numFmtId="0" fontId="6" fillId="5" borderId="0" xfId="0" applyNumberFormat="1" applyFont="1" applyFill="1" applyBorder="1" applyAlignment="1">
      <x:alignment horizontal="center" vertical="center"/>
    </x:xf>
    <x:xf numFmtId="0" fontId="6" fillId="5" borderId="1" xfId="0" applyNumberFormat="1" applyFont="1" applyFill="1" applyBorder="1" applyAlignment="1">
      <x:alignment horizontal="center"/>
    </x:xf>
    <x:xf numFmtId="0" fontId="6" fillId="5" borderId="1" xfId="0" applyNumberFormat="1" applyFont="1" applyFill="1" applyBorder="1" applyAlignment="1">
      <x:alignment horizontal="center" vertical="center"/>
    </x:xf>
    <x:xf numFmtId="0" fontId="10" fillId="5" borderId="0" xfId="0" applyNumberFormat="1" applyFont="1" applyFill="1" applyBorder="1"/>
    <x:xf numFmtId="203" fontId="10" fillId="5" borderId="0" xfId="0" applyNumberFormat="1" applyFont="1" applyFill="1" applyBorder="1"/>
    <x:xf numFmtId="203" fontId="10" fillId="5" borderId="0" xfId="0" applyNumberFormat="1" applyFont="1" applyFill="1" applyBorder="1" applyAlignment="1">
      <x:alignment horizontal="center"/>
    </x:xf>
    <x:xf numFmtId="203" fontId="10" fillId="5" borderId="0" xfId="0" applyNumberFormat="1" applyFont="1" applyFill="1" applyBorder="1" applyAlignment="1">
      <x:alignment horizontal="center" vertical="center"/>
    </x:xf>
    <x:xf numFmtId="0" fontId="10" fillId="5" borderId="1" xfId="0" applyNumberFormat="1" applyFont="1" applyFill="1" applyBorder="1"/>
    <x:xf numFmtId="203" fontId="10" fillId="5" borderId="1" xfId="0" applyNumberFormat="1" applyFont="1" applyFill="1" applyBorder="1"/>
    <x:xf numFmtId="203" fontId="10" fillId="5" borderId="1" xfId="0" applyNumberFormat="1" applyFont="1" applyFill="1" applyBorder="1" applyAlignment="1">
      <x:alignment horizontal="center"/>
    </x:xf>
    <x:xf numFmtId="203" fontId="10" fillId="5" borderId="1" xfId="0" applyNumberFormat="1" applyFont="1" applyFill="1" applyBorder="1" applyAlignment="1">
      <x:alignment horizontal="center" vertical="center"/>
    </x:xf>
    <x:xf numFmtId="0" fontId="6" fillId="6" borderId="0" xfId="0" applyNumberFormat="1" applyFont="1" applyFill="1" applyBorder="1" applyAlignment="1">
      <x:alignment horizontal="center"/>
    </x:xf>
    <x:xf numFmtId="0" fontId="6" fillId="6" borderId="0" xfId="0" applyNumberFormat="1" applyFont="1" applyFill="1" applyBorder="1" applyAlignment="1">
      <x:alignment horizontal="center" vertical="center"/>
    </x:xf>
    <x:xf numFmtId="0" fontId="6" fillId="6" borderId="1" xfId="0" applyNumberFormat="1" applyFont="1" applyFill="1" applyBorder="1" applyAlignment="1">
      <x:alignment horizontal="center"/>
    </x:xf>
    <x:xf numFmtId="0" fontId="6" fillId="6" borderId="1" xfId="0" applyNumberFormat="1" applyFont="1" applyFill="1" applyBorder="1" applyAlignment="1">
      <x:alignment horizontal="center" vertical="center"/>
    </x:xf>
    <x:xf numFmtId="0" fontId="10" fillId="6" borderId="0" xfId="0" applyNumberFormat="1" applyFont="1" applyFill="1" applyBorder="1"/>
    <x:xf numFmtId="203" fontId="10" fillId="6" borderId="0" xfId="0" applyNumberFormat="1" applyFont="1" applyFill="1" applyBorder="1"/>
    <x:xf numFmtId="203" fontId="10" fillId="6" borderId="0" xfId="0" applyNumberFormat="1" applyFont="1" applyFill="1" applyBorder="1" applyAlignment="1">
      <x:alignment horizontal="center"/>
    </x:xf>
    <x:xf numFmtId="203" fontId="10" fillId="6" borderId="0" xfId="0" applyNumberFormat="1" applyFont="1" applyFill="1" applyBorder="1" applyAlignment="1">
      <x:alignment horizontal="center" vertical="center"/>
    </x:xf>
    <x:xf numFmtId="0" fontId="10" fillId="6" borderId="1" xfId="0" applyNumberFormat="1" applyFont="1" applyFill="1" applyBorder="1"/>
    <x:xf numFmtId="203" fontId="10" fillId="6" borderId="1" xfId="0" applyNumberFormat="1" applyFont="1" applyFill="1" applyBorder="1"/>
    <x:xf numFmtId="203" fontId="10" fillId="6" borderId="1" xfId="0" applyNumberFormat="1" applyFont="1" applyFill="1" applyBorder="1" applyAlignment="1">
      <x:alignment horizontal="center"/>
    </x:xf>
    <x:xf numFmtId="203" fontId="10" fillId="6" borderId="1" xfId="0" applyNumberFormat="1" applyFont="1" applyFill="1" applyBorder="1" applyAlignment="1">
      <x:alignment horizontal="center" vertical="center"/>
    </x:xf>
    <x:xf numFmtId="0" fontId="6" fillId="8" borderId="0" xfId="0" applyNumberFormat="1" applyFont="1" applyFill="1" applyBorder="1" applyAlignment="1">
      <x:alignment horizontal="center"/>
    </x:xf>
    <x:xf numFmtId="0" fontId="6" fillId="8" borderId="0" xfId="0" applyNumberFormat="1" applyFont="1" applyFill="1" applyBorder="1" applyAlignment="1">
      <x:alignment horizontal="center" vertical="center"/>
    </x:xf>
    <x:xf numFmtId="0" fontId="6" fillId="8" borderId="1" xfId="0" applyNumberFormat="1" applyFont="1" applyFill="1" applyBorder="1" applyAlignment="1">
      <x:alignment horizontal="center"/>
    </x:xf>
    <x:xf numFmtId="0" fontId="6" fillId="8" borderId="1" xfId="0" applyNumberFormat="1" applyFont="1" applyFill="1" applyBorder="1" applyAlignment="1">
      <x:alignment horizontal="center" vertical="center"/>
    </x:xf>
    <x:xf numFmtId="0" fontId="10" fillId="8" borderId="0" xfId="0" applyNumberFormat="1" applyFont="1" applyFill="1" applyBorder="1"/>
    <x:xf numFmtId="203" fontId="10" fillId="8" borderId="0" xfId="0" applyNumberFormat="1" applyFont="1" applyFill="1" applyBorder="1"/>
    <x:xf numFmtId="203" fontId="10" fillId="8" borderId="0" xfId="0" applyNumberFormat="1" applyFont="1" applyFill="1" applyBorder="1" applyAlignment="1">
      <x:alignment horizontal="center"/>
    </x:xf>
    <x:xf numFmtId="203" fontId="10" fillId="8" borderId="0" xfId="0" applyNumberFormat="1" applyFont="1" applyFill="1" applyBorder="1" applyAlignment="1">
      <x:alignment horizontal="center" vertical="center"/>
    </x:xf>
    <x:xf numFmtId="0" fontId="10" fillId="8" borderId="1" xfId="0" applyNumberFormat="1" applyFont="1" applyFill="1" applyBorder="1"/>
    <x:xf numFmtId="203" fontId="10" fillId="8" borderId="1" xfId="0" applyNumberFormat="1" applyFont="1" applyFill="1" applyBorder="1"/>
    <x:xf numFmtId="203" fontId="10" fillId="8" borderId="1" xfId="0" applyNumberFormat="1" applyFont="1" applyFill="1" applyBorder="1" applyAlignment="1">
      <x:alignment horizontal="center"/>
    </x:xf>
    <x:xf numFmtId="203" fontId="10" fillId="8" borderId="1" xfId="0" applyNumberFormat="1" applyFont="1" applyFill="1" applyBorder="1" applyAlignment="1">
      <x:alignment horizontal="center" vertical="center"/>
    </x:xf>
    <x:xf numFmtId="0" fontId="6" fillId="2" borderId="0" xfId="0" applyNumberFormat="1" applyFont="1" applyFill="1" applyBorder="1"/>
    <x:xf numFmtId="0" fontId="6" fillId="2" borderId="0" xfId="0" applyNumberFormat="1" applyFont="1" applyFill="1" applyBorder="1" applyAlignment="1">
      <x:alignment horizontal="center"/>
    </x:xf>
    <x:xf numFmtId="0" fontId="6" fillId="2" borderId="0" xfId="0" applyNumberFormat="1" applyFont="1" applyFill="1" applyBorder="1" applyAlignment="1">
      <x:alignment horizontal="center" vertical="center"/>
    </x:xf>
    <x:xf numFmtId="0" fontId="6" fillId="2" borderId="1" xfId="0" applyNumberFormat="1" applyFont="1" applyFill="1" applyBorder="1"/>
    <x:xf numFmtId="0" fontId="6" fillId="2" borderId="1" xfId="0" applyNumberFormat="1" applyFont="1" applyFill="1" applyBorder="1" applyAlignment="1">
      <x:alignment horizontal="center"/>
    </x:xf>
    <x:xf numFmtId="0" fontId="6" fillId="2" borderId="1" xfId="0" applyNumberFormat="1" applyFont="1" applyFill="1" applyBorder="1" applyAlignment="1">
      <x:alignment horizontal="center" vertical="center"/>
    </x:xf>
    <x:xf numFmtId="0" fontId="10" fillId="2" borderId="0" xfId="0" applyNumberFormat="1" applyFont="1" applyFill="1" applyBorder="1"/>
    <x:xf numFmtId="202" fontId="10" fillId="2" borderId="0" xfId="0" applyNumberFormat="1" applyFont="1" applyFill="1" applyBorder="1"/>
    <x:xf numFmtId="202" fontId="10" fillId="2" borderId="0" xfId="0" applyNumberFormat="1" applyFont="1" applyFill="1" applyBorder="1" applyAlignment="1">
      <x:alignment horizontal="center"/>
    </x:xf>
    <x:xf numFmtId="202" fontId="10" fillId="2" borderId="0" xfId="0" applyNumberFormat="1" applyFont="1" applyFill="1" applyBorder="1" applyAlignment="1">
      <x:alignment horizontal="center" vertical="center"/>
    </x:xf>
    <x:xf numFmtId="0" fontId="10" fillId="2" borderId="1" xfId="0" applyNumberFormat="1" applyFont="1" applyFill="1" applyBorder="1"/>
    <x:xf numFmtId="202" fontId="10" fillId="2" borderId="1" xfId="0" applyNumberFormat="1" applyFont="1" applyFill="1" applyBorder="1"/>
    <x:xf numFmtId="202" fontId="10" fillId="2" borderId="1" xfId="0" applyNumberFormat="1" applyFont="1" applyFill="1" applyBorder="1" applyAlignment="1">
      <x:alignment horizontal="center"/>
    </x:xf>
    <x:xf numFmtId="202" fontId="10" fillId="2" borderId="1" xfId="0" applyNumberFormat="1" applyFont="1" applyFill="1" applyBorder="1" applyAlignment="1">
      <x:alignment horizontal="center" vertical="center"/>
    </x:xf>
    <x:xf numFmtId="0" fontId="6" fillId="9" borderId="0" xfId="0" applyNumberFormat="1" applyFont="1" applyFill="1" applyBorder="1"/>
    <x:xf numFmtId="0" fontId="6" fillId="9" borderId="0" xfId="0" applyNumberFormat="1" applyFont="1" applyFill="1" applyBorder="1" applyAlignment="1">
      <x:alignment horizontal="center"/>
    </x:xf>
    <x:xf numFmtId="0" fontId="6" fillId="9" borderId="0" xfId="0" applyNumberFormat="1" applyFont="1" applyFill="1" applyBorder="1" applyAlignment="1">
      <x:alignment horizontal="center" vertical="center"/>
    </x:xf>
    <x:xf numFmtId="0" fontId="6" fillId="9" borderId="1" xfId="0" applyNumberFormat="1" applyFont="1" applyFill="1" applyBorder="1"/>
    <x:xf numFmtId="0" fontId="6" fillId="9" borderId="1" xfId="0" applyNumberFormat="1" applyFont="1" applyFill="1" applyBorder="1" applyAlignment="1">
      <x:alignment horizontal="center"/>
    </x:xf>
    <x:xf numFmtId="0" fontId="6" fillId="9" borderId="1" xfId="0" applyNumberFormat="1" applyFont="1" applyFill="1" applyBorder="1" applyAlignment="1">
      <x:alignment horizontal="center" vertical="center"/>
    </x:xf>
    <x:xf numFmtId="0" fontId="10" fillId="9" borderId="0" xfId="0" applyNumberFormat="1" applyFont="1" applyFill="1" applyBorder="1"/>
    <x:xf numFmtId="202" fontId="10" fillId="9" borderId="0" xfId="0" applyNumberFormat="1" applyFont="1" applyFill="1" applyBorder="1"/>
    <x:xf numFmtId="202" fontId="10" fillId="9" borderId="0" xfId="0" applyNumberFormat="1" applyFont="1" applyFill="1" applyBorder="1" applyAlignment="1">
      <x:alignment horizontal="center"/>
    </x:xf>
    <x:xf numFmtId="202" fontId="10" fillId="9" borderId="0" xfId="0" applyNumberFormat="1" applyFont="1" applyFill="1" applyBorder="1" applyAlignment="1">
      <x:alignment horizontal="center" vertical="center"/>
    </x:xf>
    <x:xf numFmtId="0" fontId="10" fillId="9" borderId="1" xfId="0" applyNumberFormat="1" applyFont="1" applyFill="1" applyBorder="1"/>
    <x:xf numFmtId="202" fontId="10" fillId="9" borderId="1" xfId="0" applyNumberFormat="1" applyFont="1" applyFill="1" applyBorder="1"/>
    <x:xf numFmtId="202" fontId="10" fillId="9" borderId="1" xfId="0" applyNumberFormat="1" applyFont="1" applyFill="1" applyBorder="1" applyAlignment="1">
      <x:alignment horizontal="center"/>
    </x:xf>
    <x:xf numFmtId="202" fontId="10" fillId="9" borderId="1" xfId="0" applyNumberFormat="1" applyFont="1" applyFill="1" applyBorder="1" applyAlignment="1">
      <x:alignment horizontal="center" vertical="center"/>
    </x:xf>
    <x:xf numFmtId="0" fontId="6" fillId="9" borderId="0" xfId="0" applyNumberFormat="1" applyFont="1" applyFill="1" applyBorder="1" applyAlignment="1">
      <x:alignment wrapText="1"/>
    </x:xf>
    <x:xf numFmtId="0" fontId="6" fillId="9" borderId="0" xfId="0" applyNumberFormat="1" applyFont="1" applyFill="1" applyBorder="1" applyAlignment="1">
      <x:alignment horizontal="center" wrapText="1"/>
    </x:xf>
    <x:xf numFmtId="0" fontId="6" fillId="9" borderId="0" xfId="0" applyNumberFormat="1" applyFont="1" applyFill="1" applyBorder="1" applyAlignment="1">
      <x:alignment horizontal="center" vertical="center" wrapText="1"/>
    </x:xf>
    <x:xf numFmtId="0" fontId="6" fillId="9" borderId="1" xfId="0" applyNumberFormat="1" applyFont="1" applyFill="1" applyBorder="1" applyAlignment="1">
      <x:alignment wrapText="1"/>
    </x:xf>
    <x:xf numFmtId="0" fontId="6" fillId="9" borderId="1" xfId="0" applyNumberFormat="1" applyFont="1" applyFill="1" applyBorder="1" applyAlignment="1">
      <x:alignment horizontal="center" wrapText="1"/>
    </x:xf>
    <x:xf numFmtId="0" fontId="6" fillId="9" borderId="1" xfId="0" applyNumberFormat="1" applyFont="1" applyFill="1" applyBorder="1" applyAlignment="1">
      <x:alignment horizontal="center" vertical="center" wrapText="1"/>
    </x:xf>
    <x:xf numFmtId="0" fontId="11" fillId="2" borderId="0" xfId="0" applyNumberFormat="1" applyFont="1" applyFill="1" applyBorder="1" applyAlignment="1">
      <x:alignment horizontal="center" vertical="center" wrapText="1"/>
    </x:xf>
    <x:xf numFmtId="0" fontId="12" fillId="0" borderId="0" xfId="0" applyNumberFormat="1" applyFont="1" applyFill="1" applyBorder="1"/>
    <x:xf numFmtId="0" fontId="13" fillId="3" borderId="0" xfId="0" applyNumberFormat="1" applyFont="1" applyFill="1" applyBorder="1" applyAlignment="1">
      <x:alignment horizontal="center" vertical="center"/>
    </x:xf>
    <x:xf numFmtId="0" fontId="14" fillId="3" borderId="0" xfId="0" applyNumberFormat="1" applyFont="1" applyFill="1" applyBorder="1" applyAlignment="1">
      <x:alignment horizontal="center" vertical="center" wrapText="1"/>
    </x:xf>
    <x:xf numFmtId="0" fontId="14" fillId="4" borderId="0" xfId="0" applyNumberFormat="1" applyFont="1" applyFill="1" applyBorder="1" applyAlignment="1">
      <x:alignment horizontal="center" vertical="center" wrapText="1"/>
    </x:xf>
    <x:xf numFmtId="0" fontId="14" fillId="5" borderId="0" xfId="0" applyNumberFormat="1" applyFont="1" applyFill="1" applyBorder="1" applyAlignment="1">
      <x:alignment horizontal="center" vertical="center" wrapText="1"/>
    </x:xf>
    <x:xf numFmtId="0" fontId="14" fillId="6" borderId="0" xfId="0" applyNumberFormat="1" applyFont="1" applyFill="1" applyBorder="1" applyAlignment="1">
      <x:alignment horizontal="center" vertical="center" wrapText="1"/>
    </x:xf>
    <x:xf numFmtId="0" fontId="14" fillId="7" borderId="0" xfId="0" applyNumberFormat="1" applyFont="1" applyFill="1" applyBorder="1" applyAlignment="1">
      <x:alignment horizontal="center" vertical="center" wrapText="1"/>
    </x:xf>
    <x:xf numFmtId="0" fontId="14" fillId="8" borderId="0" xfId="0" applyNumberFormat="1" applyFont="1" applyFill="1" applyBorder="1" applyAlignment="1">
      <x:alignment horizontal="center" vertical="center" wrapText="1"/>
    </x:xf>
    <x:xf numFmtId="0" fontId="14" fillId="2" borderId="0" xfId="0" applyNumberFormat="1" applyFont="1" applyFill="1" applyBorder="1" applyAlignment="1">
      <x:alignment horizontal="center" vertical="center" wrapText="1"/>
    </x:xf>
    <x:xf numFmtId="0" fontId="14" fillId="9" borderId="0" xfId="0" applyNumberFormat="1" applyFont="1" applyFill="1" applyBorder="1" applyAlignment="1">
      <x:alignment horizontal="center" vertical="center" wrapText="1"/>
    </x:xf>
    <x:xf numFmtId="0" fontId="15" fillId="10" borderId="0" xfId="0" applyNumberFormat="1" applyFont="1" applyFill="1" applyBorder="1" applyAlignment="1">
      <x:alignment horizontal="left" vertical="center"/>
    </x:xf>
    <x:xf numFmtId="0" fontId="16" fillId="11" borderId="0" xfId="0" applyNumberFormat="1" applyFont="1" applyFill="1" applyBorder="1" applyAlignment="1">
      <x:alignment vertical="center" wrapText="1"/>
    </x:xf>
    <x:xf numFmtId="0" fontId="11" fillId="2" borderId="1" xfId="0" applyNumberFormat="1" applyFont="1" applyFill="1" applyBorder="1" applyAlignment="1">
      <x:alignment horizontal="center" vertical="center" wrapText="1"/>
    </x:xf>
    <x:xf numFmtId="0" fontId="12" fillId="0" borderId="1" xfId="0" applyNumberFormat="1" applyFont="1" applyFill="1" applyBorder="1"/>
    <x:xf numFmtId="0" fontId="13" fillId="3" borderId="1" xfId="0" applyNumberFormat="1" applyFont="1" applyFill="1" applyBorder="1" applyAlignment="1">
      <x:alignment horizontal="center" vertical="center"/>
    </x:xf>
    <x:xf numFmtId="0" fontId="14" fillId="3" borderId="1" xfId="0" applyNumberFormat="1" applyFont="1" applyFill="1" applyBorder="1" applyAlignment="1">
      <x:alignment horizontal="center" vertical="center" wrapText="1"/>
    </x:xf>
    <x:xf numFmtId="0" fontId="14" fillId="4" borderId="1" xfId="0" applyNumberFormat="1" applyFont="1" applyFill="1" applyBorder="1" applyAlignment="1">
      <x:alignment horizontal="center" vertical="center" wrapText="1"/>
    </x:xf>
    <x:xf numFmtId="0" fontId="14" fillId="5" borderId="1" xfId="0" applyNumberFormat="1" applyFont="1" applyFill="1" applyBorder="1" applyAlignment="1">
      <x:alignment horizontal="center" vertical="center" wrapText="1"/>
    </x:xf>
    <x:xf numFmtId="0" fontId="14" fillId="6" borderId="1" xfId="0" applyNumberFormat="1" applyFont="1" applyFill="1" applyBorder="1" applyAlignment="1">
      <x:alignment horizontal="center" vertical="center" wrapText="1"/>
    </x:xf>
    <x:xf numFmtId="0" fontId="14" fillId="7" borderId="1" xfId="0" applyNumberFormat="1" applyFont="1" applyFill="1" applyBorder="1" applyAlignment="1">
      <x:alignment horizontal="center" vertical="center" wrapText="1"/>
    </x:xf>
    <x:xf numFmtId="0" fontId="14" fillId="8" borderId="1" xfId="0" applyNumberFormat="1" applyFont="1" applyFill="1" applyBorder="1" applyAlignment="1">
      <x:alignment horizontal="center" vertical="center" wrapText="1"/>
    </x:xf>
    <x:xf numFmtId="0" fontId="14" fillId="2" borderId="1" xfId="0" applyNumberFormat="1" applyFont="1" applyFill="1" applyBorder="1" applyAlignment="1">
      <x:alignment horizontal="center" vertical="center" wrapText="1"/>
    </x:xf>
    <x:xf numFmtId="0" fontId="14" fillId="9" borderId="1" xfId="0" applyNumberFormat="1" applyFont="1" applyFill="1" applyBorder="1" applyAlignment="1">
      <x:alignment horizontal="center" vertical="center" wrapText="1"/>
    </x:xf>
    <x:xf numFmtId="0" fontId="15" fillId="10" borderId="1" xfId="0" applyNumberFormat="1" applyFont="1" applyFill="1" applyBorder="1" applyAlignment="1">
      <x:alignment horizontal="left" vertical="center"/>
    </x:xf>
    <x:xf numFmtId="0" fontId="16" fillId="11" borderId="1" xfId="0" applyNumberFormat="1" applyFont="1" applyFill="1" applyBorder="1" applyAlignment="1">
      <x:alignment vertical="center" wrapText="1"/>
    </x:xf>
    <x:xf numFmtId="0" fontId="12" fillId="0" borderId="0" xfId="0" applyNumberFormat="1" applyFont="1" applyFill="1" applyBorder="1" applyAlignment="1">
      <x:alignment wrapText="1"/>
    </x:xf>
    <x:xf numFmtId="0" fontId="13" fillId="3" borderId="0" xfId="0" applyNumberFormat="1" applyFont="1" applyFill="1" applyBorder="1" applyAlignment="1">
      <x:alignment horizontal="center" vertical="center" wrapText="1"/>
    </x:xf>
    <x:xf numFmtId="0" fontId="15" fillId="10" borderId="0" xfId="0" applyNumberFormat="1" applyFont="1" applyFill="1" applyBorder="1" applyAlignment="1">
      <x:alignment horizontal="left" vertical="center" wrapText="1"/>
    </x:xf>
    <x:xf numFmtId="0" fontId="12" fillId="0" borderId="1" xfId="0" applyNumberFormat="1" applyFont="1" applyFill="1" applyBorder="1" applyAlignment="1">
      <x:alignment wrapText="1"/>
    </x:xf>
    <x:xf numFmtId="0" fontId="13" fillId="3" borderId="1" xfId="0" applyNumberFormat="1" applyFont="1" applyFill="1" applyBorder="1" applyAlignment="1">
      <x:alignment horizontal="center" vertical="center" wrapText="1"/>
    </x:xf>
    <x:xf numFmtId="0" fontId="15" fillId="10" borderId="1" xfId="0" applyNumberFormat="1" applyFont="1" applyFill="1" applyBorder="1" applyAlignment="1">
      <x:alignment horizontal="left" vertical="center" wrapText="1"/>
    </x:xf>
    <x:xf numFmtId="0" fontId="15" fillId="6" borderId="0" xfId="0" applyNumberFormat="1" applyFont="1" applyFill="1" applyBorder="1" applyAlignment="1">
      <x:alignment horizontal="left" vertical="center"/>
    </x:xf>
    <x:xf numFmtId="0" fontId="17" fillId="3" borderId="0" xfId="0" applyNumberFormat="1" applyFont="1" applyFill="1" applyBorder="1" applyAlignment="1">
      <x:alignment horizontal="center" vertical="center" wrapText="1"/>
    </x:xf>
    <x:xf numFmtId="0" fontId="17" fillId="6" borderId="0" xfId="0" applyNumberFormat="1" applyFont="1" applyFill="1" applyBorder="1" applyAlignment="1">
      <x:alignment horizontal="center" vertical="center" wrapText="1"/>
    </x:xf>
    <x:xf numFmtId="0" fontId="18" fillId="12" borderId="0" xfId="0" applyNumberFormat="1" applyFont="1" applyFill="1" applyBorder="1"/>
    <x:xf numFmtId="0" fontId="19" fillId="0" borderId="0" xfId="0" applyNumberFormat="1" applyFont="1" applyFill="1" applyBorder="1"/>
    <x:xf numFmtId="200" fontId="18" fillId="12" borderId="0" xfId="0" applyNumberFormat="1" applyFont="1" applyFill="1" applyBorder="1"/>
    <x:xf numFmtId="201" fontId="18" fillId="12" borderId="0" xfId="0" applyNumberFormat="1" applyFont="1" applyFill="1" applyBorder="1"/>
    <x:xf numFmtId="202" fontId="18" fillId="12" borderId="0" xfId="0" applyNumberFormat="1" applyFont="1" applyFill="1" applyBorder="1"/>
    <x:xf numFmtId="0" fontId="15" fillId="6" borderId="1" xfId="0" applyNumberFormat="1" applyFont="1" applyFill="1" applyBorder="1" applyAlignment="1">
      <x:alignment horizontal="left" vertical="center"/>
    </x:xf>
    <x:xf numFmtId="0" fontId="17" fillId="3" borderId="1" xfId="0" applyNumberFormat="1" applyFont="1" applyFill="1" applyBorder="1" applyAlignment="1">
      <x:alignment horizontal="center" vertical="center" wrapText="1"/>
    </x:xf>
    <x:xf numFmtId="0" fontId="17" fillId="6" borderId="1" xfId="0" applyNumberFormat="1" applyFont="1" applyFill="1" applyBorder="1" applyAlignment="1">
      <x:alignment horizontal="center" vertical="center" wrapText="1"/>
    </x:xf>
    <x:xf numFmtId="0" fontId="18" fillId="12" borderId="1" xfId="0" applyNumberFormat="1" applyFont="1" applyFill="1" applyBorder="1"/>
    <x:xf numFmtId="0" fontId="19" fillId="0" borderId="1" xfId="0" applyNumberFormat="1" applyFont="1" applyFill="1" applyBorder="1"/>
    <x:xf numFmtId="200" fontId="18" fillId="12" borderId="1" xfId="0" applyNumberFormat="1" applyFont="1" applyFill="1" applyBorder="1"/>
    <x:xf numFmtId="201" fontId="18" fillId="12" borderId="1" xfId="0" applyNumberFormat="1" applyFont="1" applyFill="1" applyBorder="1"/>
    <x:xf numFmtId="202" fontId="18" fillId="12" borderId="1" xfId="0" applyNumberFormat="1" applyFont="1" applyFill="1" applyBorder="1"/>
    <x:xf numFmtId="0" fontId="15" fillId="6" borderId="0" xfId="0" applyNumberFormat="1" applyFont="1" applyFill="1" applyBorder="1" applyAlignment="1">
      <x:alignment horizontal="left" vertical="center" wrapText="1"/>
    </x:xf>
    <x:xf numFmtId="0" fontId="18" fillId="12" borderId="0" xfId="0" applyNumberFormat="1" applyFont="1" applyFill="1" applyBorder="1" applyAlignment="1">
      <x:alignment wrapText="1"/>
    </x:xf>
    <x:xf numFmtId="0" fontId="19" fillId="0" borderId="0" xfId="0" applyNumberFormat="1" applyFont="1" applyFill="1" applyBorder="1" applyAlignment="1">
      <x:alignment wrapText="1"/>
    </x:xf>
    <x:xf numFmtId="200" fontId="18" fillId="12" borderId="0" xfId="0" applyNumberFormat="1" applyFont="1" applyFill="1" applyBorder="1" applyAlignment="1">
      <x:alignment wrapText="1"/>
    </x:xf>
    <x:xf numFmtId="201" fontId="18" fillId="12" borderId="0" xfId="0" applyNumberFormat="1" applyFont="1" applyFill="1" applyBorder="1" applyAlignment="1">
      <x:alignment wrapText="1"/>
    </x:xf>
    <x:xf numFmtId="202" fontId="18" fillId="12" borderId="0" xfId="0" applyNumberFormat="1" applyFont="1" applyFill="1" applyBorder="1" applyAlignment="1">
      <x:alignment wrapText="1"/>
    </x:xf>
    <x:xf numFmtId="0" fontId="15" fillId="6" borderId="1" xfId="0" applyNumberFormat="1" applyFont="1" applyFill="1" applyBorder="1" applyAlignment="1">
      <x:alignment horizontal="left" vertical="center" wrapText="1"/>
    </x:xf>
    <x:xf numFmtId="0" fontId="18" fillId="12" borderId="1" xfId="0" applyNumberFormat="1" applyFont="1" applyFill="1" applyBorder="1" applyAlignment="1">
      <x:alignment wrapText="1"/>
    </x:xf>
    <x:xf numFmtId="0" fontId="19" fillId="0" borderId="1" xfId="0" applyNumberFormat="1" applyFont="1" applyFill="1" applyBorder="1" applyAlignment="1">
      <x:alignment wrapText="1"/>
    </x:xf>
    <x:xf numFmtId="200" fontId="18" fillId="12" borderId="1" xfId="0" applyNumberFormat="1" applyFont="1" applyFill="1" applyBorder="1" applyAlignment="1">
      <x:alignment wrapText="1"/>
    </x:xf>
    <x:xf numFmtId="201" fontId="18" fillId="12" borderId="1" xfId="0" applyNumberFormat="1" applyFont="1" applyFill="1" applyBorder="1" applyAlignment="1">
      <x:alignment wrapText="1"/>
    </x:xf>
    <x:xf numFmtId="202" fontId="18" fillId="12" borderId="1" xfId="0" applyNumberFormat="1" applyFont="1" applyFill="1" applyBorder="1" applyAlignment="1">
      <x:alignment wrapText="1"/>
    </x:xf>
    <x:xf numFmtId="0" fontId="17" fillId="7" borderId="0" xfId="0" applyNumberFormat="1" applyFont="1" applyFill="1" applyBorder="1" applyAlignment="1">
      <x:alignment horizontal="center" vertical="center" wrapText="1"/>
    </x:xf>
    <x:xf numFmtId="203" fontId="18" fillId="12" borderId="0" xfId="0" applyNumberFormat="1" applyFont="1" applyFill="1" applyBorder="1"/>
    <x:xf numFmtId="0" fontId="17" fillId="7" borderId="1" xfId="0" applyNumberFormat="1" applyFont="1" applyFill="1" applyBorder="1" applyAlignment="1">
      <x:alignment horizontal="center" vertical="center" wrapText="1"/>
    </x:xf>
    <x:xf numFmtId="203" fontId="18" fillId="12" borderId="1" xfId="0" applyNumberFormat="1" applyFont="1" applyFill="1" applyBorder="1"/>
    <x:xf numFmtId="203" fontId="18" fillId="12" borderId="0" xfId="0" applyNumberFormat="1" applyFont="1" applyFill="1" applyBorder="1" applyAlignment="1">
      <x:alignment wrapText="1"/>
    </x:xf>
    <x:xf numFmtId="203" fontId="18" fillId="12" borderId="1" xfId="0" applyNumberFormat="1" applyFont="1" applyFill="1" applyBorder="1" applyAlignment="1">
      <x:alignment wrapText="1"/>
    </x:xf>
    <x:xf numFmtId="0" fontId="17" fillId="4" borderId="0" xfId="0" applyNumberFormat="1" applyFont="1" applyFill="1" applyBorder="1" applyAlignment="1">
      <x:alignment horizontal="center" vertical="center" wrapText="1"/>
    </x:xf>
    <x:xf numFmtId="203" fontId="12" fillId="0" borderId="0" xfId="0" applyNumberFormat="1" applyFont="1" applyFill="1" applyBorder="1"/>
    <x:xf numFmtId="200" fontId="12" fillId="0" borderId="0" xfId="0" applyNumberFormat="1" applyFont="1" applyFill="1" applyBorder="1"/>
    <x:xf numFmtId="0" fontId="20" fillId="0" borderId="2" xfId="0" applyNumberFormat="1" applyFont="1" applyFill="1" applyBorder="1"/>
    <x:xf numFmtId="203" fontId="20" fillId="0" borderId="2" xfId="0" applyNumberFormat="1" applyFont="1" applyFill="1" applyBorder="1"/>
    <x:xf numFmtId="200" fontId="20" fillId="0" borderId="2" xfId="0" applyNumberFormat="1" applyFont="1" applyFill="1" applyBorder="1"/>
    <x:xf numFmtId="0" fontId="17" fillId="4" borderId="1" xfId="0" applyNumberFormat="1" applyFont="1" applyFill="1" applyBorder="1" applyAlignment="1">
      <x:alignment horizontal="center" vertical="center" wrapText="1"/>
    </x:xf>
    <x:xf numFmtId="203" fontId="12" fillId="0" borderId="1" xfId="0" applyNumberFormat="1" applyFont="1" applyFill="1" applyBorder="1"/>
    <x:xf numFmtId="200" fontId="12" fillId="0" borderId="1" xfId="0" applyNumberFormat="1" applyFont="1" applyFill="1" applyBorder="1"/>
    <x:xf numFmtId="0" fontId="20" fillId="0" borderId="3" xfId="0" applyNumberFormat="1" applyFont="1" applyFill="1" applyBorder="1"/>
    <x:xf numFmtId="203" fontId="20" fillId="0" borderId="3" xfId="0" applyNumberFormat="1" applyFont="1" applyFill="1" applyBorder="1"/>
    <x:xf numFmtId="200" fontId="20" fillId="0" borderId="3" xfId="0" applyNumberFormat="1" applyFont="1" applyFill="1" applyBorder="1"/>
    <x:xf numFmtId="203" fontId="12" fillId="0" borderId="0" xfId="0" applyNumberFormat="1" applyFont="1" applyFill="1" applyBorder="1" applyAlignment="1">
      <x:alignment wrapText="1"/>
    </x:xf>
    <x:xf numFmtId="200" fontId="12" fillId="0" borderId="0" xfId="0" applyNumberFormat="1" applyFont="1" applyFill="1" applyBorder="1" applyAlignment="1">
      <x:alignment wrapText="1"/>
    </x:xf>
    <x:xf numFmtId="0" fontId="20" fillId="0" borderId="2" xfId="0" applyNumberFormat="1" applyFont="1" applyFill="1" applyBorder="1" applyAlignment="1">
      <x:alignment wrapText="1"/>
    </x:xf>
    <x:xf numFmtId="203" fontId="20" fillId="0" borderId="2" xfId="0" applyNumberFormat="1" applyFont="1" applyFill="1" applyBorder="1" applyAlignment="1">
      <x:alignment wrapText="1"/>
    </x:xf>
    <x:xf numFmtId="200" fontId="20" fillId="0" borderId="2" xfId="0" applyNumberFormat="1" applyFont="1" applyFill="1" applyBorder="1" applyAlignment="1">
      <x:alignment wrapText="1"/>
    </x:xf>
    <x:xf numFmtId="203" fontId="12" fillId="0" borderId="1" xfId="0" applyNumberFormat="1" applyFont="1" applyFill="1" applyBorder="1" applyAlignment="1">
      <x:alignment wrapText="1"/>
    </x:xf>
    <x:xf numFmtId="200" fontId="12" fillId="0" borderId="1" xfId="0" applyNumberFormat="1" applyFont="1" applyFill="1" applyBorder="1" applyAlignment="1">
      <x:alignment wrapText="1"/>
    </x:xf>
    <x:xf numFmtId="0" fontId="20" fillId="0" borderId="3" xfId="0" applyNumberFormat="1" applyFont="1" applyFill="1" applyBorder="1" applyAlignment="1">
      <x:alignment wrapText="1"/>
    </x:xf>
    <x:xf numFmtId="203" fontId="20" fillId="0" borderId="3" xfId="0" applyNumberFormat="1" applyFont="1" applyFill="1" applyBorder="1" applyAlignment="1">
      <x:alignment wrapText="1"/>
    </x:xf>
    <x:xf numFmtId="200" fontId="20" fillId="0" borderId="3" xfId="0" applyNumberFormat="1" applyFont="1" applyFill="1" applyBorder="1" applyAlignment="1">
      <x:alignment wrapText="1"/>
    </x:xf>
    <x:xf numFmtId="0" fontId="20" fillId="0" borderId="0" xfId="0" applyNumberFormat="1" applyFont="1" applyFill="1" applyBorder="1"/>
    <x:xf numFmtId="202" fontId="12" fillId="0" borderId="0" xfId="0" applyNumberFormat="1" applyFont="1" applyFill="1" applyBorder="1"/>
    <x:xf numFmtId="0" fontId="20" fillId="0" borderId="1" xfId="0" applyNumberFormat="1" applyFont="1" applyFill="1" applyBorder="1"/>
    <x:xf numFmtId="202" fontId="12" fillId="0" borderId="1" xfId="0" applyNumberFormat="1" applyFont="1" applyFill="1" applyBorder="1"/>
    <x:xf numFmtId="0" fontId="20" fillId="0" borderId="0" xfId="0" applyNumberFormat="1" applyFont="1" applyFill="1" applyBorder="1" applyAlignment="1">
      <x:alignment wrapText="1"/>
    </x:xf>
    <x:xf numFmtId="202" fontId="12" fillId="0" borderId="0" xfId="0" applyNumberFormat="1" applyFont="1" applyFill="1" applyBorder="1" applyAlignment="1">
      <x:alignment wrapText="1"/>
    </x:xf>
    <x:xf numFmtId="0" fontId="20" fillId="0" borderId="1" xfId="0" applyNumberFormat="1" applyFont="1" applyFill="1" applyBorder="1" applyAlignment="1">
      <x:alignment wrapText="1"/>
    </x:xf>
    <x:xf numFmtId="202" fontId="12" fillId="0" borderId="1" xfId="0" applyNumberFormat="1" applyFont="1" applyFill="1" applyBorder="1" applyAlignment="1">
      <x:alignment wrapText="1"/>
    </x:xf>
    <x:xf numFmtId="0" fontId="17" fillId="5" borderId="0" xfId="0" applyNumberFormat="1" applyFont="1" applyFill="1" applyBorder="1" applyAlignment="1">
      <x:alignment horizontal="center" vertical="center" wrapText="1"/>
    </x:xf>
    <x:xf numFmtId="203" fontId="20" fillId="12" borderId="2" xfId="0" applyNumberFormat="1" applyFont="1" applyFill="1" applyBorder="1"/>
    <x:xf numFmtId="0" fontId="17" fillId="5" borderId="1" xfId="0" applyNumberFormat="1" applyFont="1" applyFill="1" applyBorder="1" applyAlignment="1">
      <x:alignment horizontal="center" vertical="center" wrapText="1"/>
    </x:xf>
    <x:xf numFmtId="203" fontId="20" fillId="12" borderId="3" xfId="0" applyNumberFormat="1" applyFont="1" applyFill="1" applyBorder="1"/>
    <x:xf numFmtId="203" fontId="20" fillId="12" borderId="2" xfId="0" applyNumberFormat="1" applyFont="1" applyFill="1" applyBorder="1" applyAlignment="1">
      <x:alignment wrapText="1"/>
    </x:xf>
    <x:xf numFmtId="203" fontId="20" fillId="12" borderId="3" xfId="0" applyNumberFormat="1" applyFont="1" applyFill="1" applyBorder="1" applyAlignment="1">
      <x:alignment wrapText="1"/>
    </x:xf>
    <x:xf numFmtId="0" fontId="17" fillId="8" borderId="0" xfId="0" applyNumberFormat="1" applyFont="1" applyFill="1" applyBorder="1" applyAlignment="1">
      <x:alignment horizontal="center" vertical="center" wrapText="1"/>
    </x:xf>
    <x:xf numFmtId="204" fontId="12" fillId="0" borderId="0" xfId="0" applyNumberFormat="1" applyFont="1" applyFill="1" applyBorder="1"/>
    <x:xf numFmtId="0" fontId="17" fillId="8" borderId="1" xfId="0" applyNumberFormat="1" applyFont="1" applyFill="1" applyBorder="1" applyAlignment="1">
      <x:alignment horizontal="center" vertical="center" wrapText="1"/>
    </x:xf>
    <x:xf numFmtId="204" fontId="12" fillId="0" borderId="1" xfId="0" applyNumberFormat="1" applyFont="1" applyFill="1" applyBorder="1"/>
    <x:xf numFmtId="204" fontId="12" fillId="0" borderId="0" xfId="0" applyNumberFormat="1" applyFont="1" applyFill="1" applyBorder="1" applyAlignment="1">
      <x:alignment wrapText="1"/>
    </x:xf>
    <x:xf numFmtId="204" fontId="12" fillId="0" borderId="1" xfId="0" applyNumberFormat="1" applyFont="1" applyFill="1" applyBorder="1" applyAlignment="1">
      <x:alignment wrapText="1"/>
    </x:xf>
    <x:xf numFmtId="0" fontId="17" fillId="3" borderId="0" xfId="0" applyNumberFormat="1" applyFont="1" applyFill="1" applyBorder="1" applyAlignment="1">
      <x:alignment horizontal="center" vertical="center"/>
    </x:xf>
    <x:xf numFmtId="0" fontId="17" fillId="4" borderId="0" xfId="0" applyNumberFormat="1" applyFont="1" applyFill="1" applyBorder="1" applyAlignment="1">
      <x:alignment horizontal="center" vertical="center"/>
    </x:xf>
    <x:xf numFmtId="0" fontId="17" fillId="7" borderId="0" xfId="0" applyNumberFormat="1" applyFont="1" applyFill="1" applyBorder="1" applyAlignment="1">
      <x:alignment horizontal="center" vertical="center"/>
    </x:xf>
    <x:xf numFmtId="0" fontId="17" fillId="5" borderId="0" xfId="0" applyNumberFormat="1" applyFont="1" applyFill="1" applyBorder="1" applyAlignment="1">
      <x:alignment horizontal="center" vertical="center"/>
    </x:xf>
    <x:xf numFmtId="203" fontId="21" fillId="3" borderId="0" xfId="0" applyNumberFormat="1" applyFont="1" applyFill="1" applyBorder="1" applyAlignment="1">
      <x:alignment horizontal="center" vertical="center"/>
    </x:xf>
    <x:xf numFmtId="203" fontId="21" fillId="4" borderId="0" xfId="0" applyNumberFormat="1" applyFont="1" applyFill="1" applyBorder="1" applyAlignment="1">
      <x:alignment horizontal="center" vertical="center"/>
    </x:xf>
    <x:xf numFmtId="203" fontId="21" fillId="7" borderId="0" xfId="0" applyNumberFormat="1" applyFont="1" applyFill="1" applyBorder="1" applyAlignment="1">
      <x:alignment horizontal="center" vertical="center"/>
    </x:xf>
    <x:xf numFmtId="203" fontId="21" fillId="5" borderId="0" xfId="0" applyNumberFormat="1" applyFont="1" applyFill="1" applyBorder="1" applyAlignment="1">
      <x:alignment horizontal="center" vertical="center"/>
    </x:xf>
    <x:xf numFmtId="0" fontId="17" fillId="6" borderId="0" xfId="0" applyNumberFormat="1" applyFont="1" applyFill="1" applyBorder="1" applyAlignment="1">
      <x:alignment horizontal="center" vertical="center"/>
    </x:xf>
    <x:xf numFmtId="0" fontId="17" fillId="8" borderId="0" xfId="0" applyNumberFormat="1" applyFont="1" applyFill="1" applyBorder="1" applyAlignment="1">
      <x:alignment horizontal="center" vertical="center"/>
    </x:xf>
    <x:xf numFmtId="0" fontId="17" fillId="2" borderId="0" xfId="0" applyNumberFormat="1" applyFont="1" applyFill="1" applyBorder="1" applyAlignment="1">
      <x:alignment horizontal="center" vertical="center"/>
    </x:xf>
    <x:xf numFmtId="0" fontId="17" fillId="9" borderId="0" xfId="0" applyNumberFormat="1" applyFont="1" applyFill="1" applyBorder="1" applyAlignment="1">
      <x:alignment horizontal="center" vertical="center"/>
    </x:xf>
    <x:xf numFmtId="203" fontId="21" fillId="6" borderId="0" xfId="0" applyNumberFormat="1" applyFont="1" applyFill="1" applyBorder="1" applyAlignment="1">
      <x:alignment horizontal="center" vertical="center"/>
    </x:xf>
    <x:xf numFmtId="203" fontId="21" fillId="8" borderId="0" xfId="0" applyNumberFormat="1" applyFont="1" applyFill="1" applyBorder="1" applyAlignment="1">
      <x:alignment horizontal="center" vertical="center"/>
    </x:xf>
    <x:xf numFmtId="202" fontId="21" fillId="2" borderId="0" xfId="0" applyNumberFormat="1" applyFont="1" applyFill="1" applyBorder="1" applyAlignment="1">
      <x:alignment horizontal="center" vertical="center"/>
    </x:xf>
    <x:xf numFmtId="202" fontId="21" fillId="9" borderId="0" xfId="0" applyNumberFormat="1" applyFont="1" applyFill="1" applyBorder="1" applyAlignment="1">
      <x:alignment horizontal="center" vertical="center"/>
    </x:xf>
    <x:xf numFmtId="0" fontId="17" fillId="3" borderId="1" xfId="0" applyNumberFormat="1" applyFont="1" applyFill="1" applyBorder="1" applyAlignment="1">
      <x:alignment horizontal="center" vertical="center"/>
    </x:xf>
    <x:xf numFmtId="0" fontId="17" fillId="4" borderId="1" xfId="0" applyNumberFormat="1" applyFont="1" applyFill="1" applyBorder="1" applyAlignment="1">
      <x:alignment horizontal="center" vertical="center"/>
    </x:xf>
    <x:xf numFmtId="0" fontId="17" fillId="7" borderId="1" xfId="0" applyNumberFormat="1" applyFont="1" applyFill="1" applyBorder="1" applyAlignment="1">
      <x:alignment horizontal="center" vertical="center"/>
    </x:xf>
    <x:xf numFmtId="0" fontId="17" fillId="5" borderId="1" xfId="0" applyNumberFormat="1" applyFont="1" applyFill="1" applyBorder="1" applyAlignment="1">
      <x:alignment horizontal="center" vertical="center"/>
    </x:xf>
    <x:xf numFmtId="203" fontId="21" fillId="3" borderId="1" xfId="0" applyNumberFormat="1" applyFont="1" applyFill="1" applyBorder="1" applyAlignment="1">
      <x:alignment horizontal="center" vertical="center"/>
    </x:xf>
    <x:xf numFmtId="203" fontId="21" fillId="4" borderId="1" xfId="0" applyNumberFormat="1" applyFont="1" applyFill="1" applyBorder="1" applyAlignment="1">
      <x:alignment horizontal="center" vertical="center"/>
    </x:xf>
    <x:xf numFmtId="203" fontId="21" fillId="7" borderId="1" xfId="0" applyNumberFormat="1" applyFont="1" applyFill="1" applyBorder="1" applyAlignment="1">
      <x:alignment horizontal="center" vertical="center"/>
    </x:xf>
    <x:xf numFmtId="203" fontId="21" fillId="5" borderId="1" xfId="0" applyNumberFormat="1" applyFont="1" applyFill="1" applyBorder="1" applyAlignment="1">
      <x:alignment horizontal="center" vertical="center"/>
    </x:xf>
    <x:xf numFmtId="0" fontId="17" fillId="6" borderId="1" xfId="0" applyNumberFormat="1" applyFont="1" applyFill="1" applyBorder="1" applyAlignment="1">
      <x:alignment horizontal="center" vertical="center"/>
    </x:xf>
    <x:xf numFmtId="0" fontId="17" fillId="8" borderId="1" xfId="0" applyNumberFormat="1" applyFont="1" applyFill="1" applyBorder="1" applyAlignment="1">
      <x:alignment horizontal="center" vertical="center"/>
    </x:xf>
    <x:xf numFmtId="0" fontId="17" fillId="2" borderId="1" xfId="0" applyNumberFormat="1" applyFont="1" applyFill="1" applyBorder="1" applyAlignment="1">
      <x:alignment horizontal="center" vertical="center"/>
    </x:xf>
    <x:xf numFmtId="0" fontId="17" fillId="9" borderId="1" xfId="0" applyNumberFormat="1" applyFont="1" applyFill="1" applyBorder="1" applyAlignment="1">
      <x:alignment horizontal="center" vertical="center"/>
    </x:xf>
    <x:xf numFmtId="203" fontId="21" fillId="6" borderId="1" xfId="0" applyNumberFormat="1" applyFont="1" applyFill="1" applyBorder="1" applyAlignment="1">
      <x:alignment horizontal="center" vertical="center"/>
    </x:xf>
    <x:xf numFmtId="203" fontId="21" fillId="8" borderId="1" xfId="0" applyNumberFormat="1" applyFont="1" applyFill="1" applyBorder="1" applyAlignment="1">
      <x:alignment horizontal="center" vertical="center"/>
    </x:xf>
    <x:xf numFmtId="202" fontId="21" fillId="2" borderId="1" xfId="0" applyNumberFormat="1" applyFont="1" applyFill="1" applyBorder="1" applyAlignment="1">
      <x:alignment horizontal="center" vertical="center"/>
    </x:xf>
    <x:xf numFmtId="202" fontId="21" fillId="9" borderId="1" xfId="0" applyNumberFormat="1" applyFont="1" applyFill="1" applyBorder="1" applyAlignment="1">
      <x:alignment horizontal="center" vertical="center"/>
    </x:xf>
    <x:xf numFmtId="203" fontId="21" fillId="3" borderId="0" xfId="0" applyNumberFormat="1" applyFont="1" applyFill="1" applyBorder="1" applyAlignment="1">
      <x:alignment horizontal="center" vertical="center" wrapText="1"/>
    </x:xf>
    <x:xf numFmtId="203" fontId="21" fillId="4" borderId="0" xfId="0" applyNumberFormat="1" applyFont="1" applyFill="1" applyBorder="1" applyAlignment="1">
      <x:alignment horizontal="center" vertical="center" wrapText="1"/>
    </x:xf>
    <x:xf numFmtId="203" fontId="21" fillId="7" borderId="0" xfId="0" applyNumberFormat="1" applyFont="1" applyFill="1" applyBorder="1" applyAlignment="1">
      <x:alignment horizontal="center" vertical="center" wrapText="1"/>
    </x:xf>
    <x:xf numFmtId="203" fontId="21" fillId="5" borderId="0" xfId="0" applyNumberFormat="1" applyFont="1" applyFill="1" applyBorder="1" applyAlignment="1">
      <x:alignment horizontal="center" vertical="center" wrapText="1"/>
    </x:xf>
    <x:xf numFmtId="0" fontId="17" fillId="2" borderId="0" xfId="0" applyNumberFormat="1" applyFont="1" applyFill="1" applyBorder="1" applyAlignment="1">
      <x:alignment horizontal="center" vertical="center" wrapText="1"/>
    </x:xf>
    <x:xf numFmtId="0" fontId="17" fillId="9" borderId="0" xfId="0" applyNumberFormat="1" applyFont="1" applyFill="1" applyBorder="1" applyAlignment="1">
      <x:alignment horizontal="center" vertical="center" wrapText="1"/>
    </x:xf>
    <x:xf numFmtId="203" fontId="21" fillId="6" borderId="0" xfId="0" applyNumberFormat="1" applyFont="1" applyFill="1" applyBorder="1" applyAlignment="1">
      <x:alignment horizontal="center" vertical="center" wrapText="1"/>
    </x:xf>
    <x:xf numFmtId="203" fontId="21" fillId="8" borderId="0" xfId="0" applyNumberFormat="1" applyFont="1" applyFill="1" applyBorder="1" applyAlignment="1">
      <x:alignment horizontal="center" vertical="center" wrapText="1"/>
    </x:xf>
    <x:xf numFmtId="202" fontId="21" fillId="2" borderId="0" xfId="0" applyNumberFormat="1" applyFont="1" applyFill="1" applyBorder="1" applyAlignment="1">
      <x:alignment horizontal="center" vertical="center" wrapText="1"/>
    </x:xf>
    <x:xf numFmtId="202" fontId="21" fillId="9" borderId="0" xfId="0" applyNumberFormat="1" applyFont="1" applyFill="1" applyBorder="1" applyAlignment="1">
      <x:alignment horizontal="center" vertical="center" wrapText="1"/>
    </x:xf>
    <x:xf numFmtId="203" fontId="21" fillId="3" borderId="1" xfId="0" applyNumberFormat="1" applyFont="1" applyFill="1" applyBorder="1" applyAlignment="1">
      <x:alignment horizontal="center" vertical="center" wrapText="1"/>
    </x:xf>
    <x:xf numFmtId="203" fontId="21" fillId="4" borderId="1" xfId="0" applyNumberFormat="1" applyFont="1" applyFill="1" applyBorder="1" applyAlignment="1">
      <x:alignment horizontal="center" vertical="center" wrapText="1"/>
    </x:xf>
    <x:xf numFmtId="203" fontId="21" fillId="7" borderId="1" xfId="0" applyNumberFormat="1" applyFont="1" applyFill="1" applyBorder="1" applyAlignment="1">
      <x:alignment horizontal="center" vertical="center" wrapText="1"/>
    </x:xf>
    <x:xf numFmtId="203" fontId="21" fillId="5" borderId="1" xfId="0" applyNumberFormat="1" applyFont="1" applyFill="1" applyBorder="1" applyAlignment="1">
      <x:alignment horizontal="center" vertical="center" wrapText="1"/>
    </x:xf>
    <x:xf numFmtId="0" fontId="17" fillId="2" borderId="1" xfId="0" applyNumberFormat="1" applyFont="1" applyFill="1" applyBorder="1" applyAlignment="1">
      <x:alignment horizontal="center" vertical="center" wrapText="1"/>
    </x:xf>
    <x:xf numFmtId="0" fontId="17" fillId="9" borderId="1" xfId="0" applyNumberFormat="1" applyFont="1" applyFill="1" applyBorder="1" applyAlignment="1">
      <x:alignment horizontal="center" vertical="center" wrapText="1"/>
    </x:xf>
    <x:xf numFmtId="203" fontId="21" fillId="6" borderId="1" xfId="0" applyNumberFormat="1" applyFont="1" applyFill="1" applyBorder="1" applyAlignment="1">
      <x:alignment horizontal="center" vertical="center" wrapText="1"/>
    </x:xf>
    <x:xf numFmtId="203" fontId="21" fillId="8" borderId="1" xfId="0" applyNumberFormat="1" applyFont="1" applyFill="1" applyBorder="1" applyAlignment="1">
      <x:alignment horizontal="center" vertical="center" wrapText="1"/>
    </x:xf>
    <x:xf numFmtId="202" fontId="21" fillId="2" borderId="1" xfId="0" applyNumberFormat="1" applyFont="1" applyFill="1" applyBorder="1" applyAlignment="1">
      <x:alignment horizontal="center" vertical="center" wrapText="1"/>
    </x:xf>
    <x:xf numFmtId="202" fontId="21" fillId="9" borderId="1" xfId="0" applyNumberFormat="1" applyFont="1" applyFill="1" applyBorder="1" applyAlignment="1">
      <x:alignment horizontal="center" vertical="center" wrapText="1"/>
    </x:xf>
    <x:xf numFmtId="0" fontId="12" fillId="13" borderId="0" xfId="0" applyNumberFormat="1" applyFont="1" applyFill="1" applyBorder="1" applyAlignment="1">
      <x:alignment wrapText="1"/>
    </x:xf>
    <x:xf numFmtId="0" fontId="18" fillId="13" borderId="0" xfId="0" applyNumberFormat="1" applyFont="1" applyFill="1" applyBorder="1" applyAlignment="1">
      <x:alignment wrapText="1"/>
    </x:xf>
    <x:xf numFmtId="0" fontId="18" fillId="13" xfId="0" applyNumberFormat="1" applyFont="1" applyFill="1" applyBorder="0" applyAlignment="1">
      <x:alignment wrapText="1"/>
    </x:xf>
    <x:xf numFmtId="203" fontId="18" fillId="13" xfId="0" applyNumberFormat="1" applyFont="1" applyFill="1" applyBorder="0" applyAlignment="1">
      <x:alignment wrapText="1"/>
    </x:xf>
    <x:xf numFmtId="0" fontId="12" fillId="0" xfId="0" applyNumberFormat="1" applyFont="1" applyFill="1" applyBorder="0" applyAlignment="1">
      <x:alignment wrapText="1"/>
    </x:xf>
    <x:xf numFmtId="203" fontId="20" fillId="0" borderId="0" xfId="0" applyNumberFormat="1" applyFont="1" applyFill="1" applyBorder="1" applyAlignment="1">
      <x:alignment wrapText="1"/>
    </x:xf>
    <x:xf numFmtId="200" fontId="20" fillId="0" borderId="0" xfId="0" applyNumberFormat="1" applyFont="1" applyFill="1" applyBorder="1" applyAlignment="1">
      <x:alignment wrapText="1"/>
    </x:xf>
    <x:xf numFmtId="0" fontId="0" fillId="14" borderId="0" xfId="0" applyNumberFormat="1" applyFont="1" applyFill="1" applyBorder="1"/>
    <x:xf numFmtId="0" fontId="1" fillId="14" borderId="0" xfId="0" applyNumberFormat="1" applyFont="1" applyFill="1" applyBorder="1"/>
    <x:xf numFmtId="0" fontId="1" fillId="14" borderId="0" xfId="0" applyNumberFormat="1" applyFont="1" applyFill="1" applyBorder="1" applyAlignment="1">
      <x:alignment wrapText="1"/>
    </x:xf>
    <x:xf numFmtId="0" fontId="1" fillId="14" borderId="0" xfId="0" applyNumberFormat="1" applyFont="1" applyFill="1" applyBorder="1" applyAlignment="1">
      <x:alignment horizontal="center" wrapText="1"/>
    </x:xf>
    <x:xf numFmtId="0" fontId="1" fillId="14" borderId="0" xfId="0" applyNumberFormat="1" applyFont="1" applyFill="1" applyBorder="1" applyAlignment="1">
      <x:alignment horizontal="center" vertical="center" wrapText="1"/>
    </x:xf>
    <x:xf numFmtId="0" fontId="0" fillId="15" borderId="0" xfId="0" applyNumberFormat="1" applyFont="1" applyFill="1" applyBorder="1"/>
    <x:xf numFmtId="0" fontId="2" fillId="15" borderId="0" xfId="0" applyNumberFormat="1" applyFont="1" applyFill="1" applyBorder="1"/>
    <x:xf numFmtId="0" fontId="2" fillId="15" borderId="0" xfId="0" applyNumberFormat="1" applyFont="1" applyFill="1" applyBorder="1" applyAlignment="1">
      <x:alignment horizontal="center"/>
    </x:xf>
    <x:xf numFmtId="0" fontId="2" fillId="15" borderId="0" xfId="0" applyNumberFormat="1" applyFont="1" applyFill="1" applyBorder="1" applyAlignment="1">
      <x:alignment horizontal="center" vertical="center"/>
    </x:xf>
    <x:xf numFmtId="0" fontId="0" fillId="16" borderId="0" xfId="0" applyNumberFormat="1" applyFont="1" applyFill="1" applyBorder="1"/>
    <x:xf numFmtId="0" fontId="6" fillId="16" borderId="0" xfId="0" applyNumberFormat="1" applyFont="1" applyFill="1" applyBorder="1"/>
    <x:xf numFmtId="0" fontId="6" fillId="16" xfId="0" applyNumberFormat="1" applyFont="1" applyFill="1" applyBorder="0"/>
    <x:xf numFmtId="0" fontId="6" fillId="16" xfId="0" applyNumberFormat="1" applyFont="1" applyFill="1" applyBorder="0" applyAlignment="1">
      <x:alignment wrapText="1"/>
    </x:xf>
    <x:xf numFmtId="0" fontId="6" fillId="16" xfId="0" applyNumberFormat="1" applyFont="1" applyFill="1" applyBorder="0" applyAlignment="1">
      <x:alignment horizontal="center" wrapText="1"/>
    </x:xf>
    <x:xf numFmtId="0" fontId="6" fillId="16" xfId="0" applyNumberFormat="1" applyFont="1" applyFill="1" applyBorder="0" applyAlignment="1">
      <x:alignment horizontal="center" vertical="center" wrapText="1"/>
    </x:xf>
    <x:xf numFmtId="0" fontId="0" fillId="13" borderId="0" xfId="0" applyNumberFormat="1" applyFont="1" applyFill="1" applyBorder="1"/>
    <x:xf numFmtId="0" fontId="7" fillId="13" borderId="0" xfId="0" applyNumberFormat="1" applyFont="1" applyFill="1" applyBorder="1"/>
    <x:xf numFmtId="0" fontId="7" fillId="13" xfId="0" applyNumberFormat="1" applyFont="1" applyFill="1" applyBorder="0"/>
    <x:xf numFmtId="203" fontId="7" fillId="13" xfId="0" applyNumberFormat="1" applyFont="1" applyFill="1" applyBorder="0"/>
    <x:xf numFmtId="200" fontId="7" fillId="13" xfId="0" applyNumberFormat="1" applyFont="1" applyFill="1" applyBorder="0"/>
    <x:xf numFmtId="0" fontId="9" fillId="0" xfId="0" applyNumberFormat="1" applyFont="1" applyFill="1" applyBorder="0"/>
    <x:xf numFmtId="203" fontId="9" fillId="0" xfId="0" applyNumberFormat="1" applyFont="1" applyFill="1" applyBorder="0"/>
    <x:xf numFmtId="0" fontId="4" fillId="14" borderId="0" xfId="0" applyNumberFormat="1" applyFont="1" applyFill="1" applyBorder="1"/>
    <x:xf numFmtId="0" fontId="4" fillId="14" borderId="0" xfId="0" applyNumberFormat="1" applyFont="1" applyFill="1" applyBorder="1" applyAlignment="1">
      <x:alignment horizontal="left"/>
    </x:xf>
    <x:xf numFmtId="0" fontId="4" fillId="14" borderId="0" xfId="0" applyNumberFormat="1" applyFont="1" applyFill="1" applyBorder="1" applyAlignment="1">
      <x:alignment horizontal="left" vertical="center"/>
    </x:xf>
    <x:xf numFmtId="0" fontId="6" fillId="14" borderId="0" xfId="0" applyNumberFormat="1" applyFont="1" applyFill="1" applyBorder="1"/>
    <x:xf numFmtId="0" fontId="6" fillId="14" xfId="0" applyNumberFormat="1" applyFont="1" applyFill="1" applyBorder="0"/>
    <x:xf numFmtId="0" fontId="6" fillId="14" xfId="0" applyNumberFormat="1" applyFont="1" applyFill="1" applyBorder="0" applyAlignment="1">
      <x:alignment wrapText="1"/>
    </x:xf>
    <x:xf numFmtId="0" fontId="6" fillId="14" xfId="0" applyNumberFormat="1" applyFont="1" applyFill="1" applyBorder="0" applyAlignment="1">
      <x:alignment horizontal="center" wrapText="1"/>
    </x:xf>
    <x:xf numFmtId="0" fontId="6" fillId="14" xfId="0" applyNumberFormat="1" applyFont="1" applyFill="1" applyBorder="0" applyAlignment="1">
      <x:alignment horizontal="center" vertical="center" wrapText="1"/>
    </x:xf>
    <x:xf numFmtId="0" fontId="0" fillId="17" borderId="0" xfId="0" applyNumberFormat="1" applyFont="1" applyFill="1" applyBorder="1"/>
    <x:xf numFmtId="0" fontId="4" fillId="17" borderId="0" xfId="0" applyNumberFormat="1" applyFont="1" applyFill="1" applyBorder="1"/>
    <x:xf numFmtId="0" fontId="4" fillId="17" borderId="0" xfId="0" applyNumberFormat="1" applyFont="1" applyFill="1" applyBorder="1" applyAlignment="1">
      <x:alignment horizontal="left"/>
    </x:xf>
    <x:xf numFmtId="0" fontId="4" fillId="17" borderId="0" xfId="0" applyNumberFormat="1" applyFont="1" applyFill="1" applyBorder="1" applyAlignment="1">
      <x:alignment horizontal="left" vertical="center"/>
    </x:xf>
    <x:xf numFmtId="0" fontId="0" fillId="18" borderId="0" xfId="0" applyNumberFormat="1" applyFont="1" applyFill="1" applyBorder="1"/>
    <x:xf numFmtId="0" fontId="22" fillId="18" borderId="0" xfId="0" applyNumberFormat="1" applyFont="1" applyFill="1" applyBorder="1"/>
    <x:xf numFmtId="0" fontId="22" fillId="18" xfId="0" applyNumberFormat="1" applyFont="1" applyFill="1" applyBorder="0"/>
    <x:xf numFmtId="0" fontId="22" fillId="18" xfId="0" applyNumberFormat="1" applyFont="1" applyFill="1" applyBorder="0" applyAlignment="1">
      <x:alignment wrapText="1"/>
    </x:xf>
    <x:xf numFmtId="0" fontId="22" fillId="18" xfId="0" applyNumberFormat="1" applyFont="1" applyFill="1" applyBorder="0" applyAlignment="1">
      <x:alignment vertical="center" wrapText="1"/>
    </x:xf>
    <x:xf numFmtId="0" fontId="0" fillId="19" borderId="0" xfId="0" applyNumberFormat="1" applyFont="1" applyFill="1" applyBorder="1"/>
    <x:xf numFmtId="0" fontId="4" fillId="19" borderId="0" xfId="0" applyNumberFormat="1" applyFont="1" applyFill="1" applyBorder="1"/>
    <x:xf numFmtId="0" fontId="4" fillId="19" borderId="0" xfId="0" applyNumberFormat="1" applyFont="1" applyFill="1" applyBorder="1" applyAlignment="1">
      <x:alignment horizontal="left"/>
    </x:xf>
    <x:xf numFmtId="0" fontId="4" fillId="19" borderId="0" xfId="0" applyNumberFormat="1" applyFont="1" applyFill="1" applyBorder="1" applyAlignment="1">
      <x:alignment horizontal="left" vertical="center"/>
    </x:xf>
    <x:xf numFmtId="0" fontId="6" fillId="19" borderId="0" xfId="0" applyNumberFormat="1" applyFont="1" applyFill="1" applyBorder="1"/>
    <x:xf numFmtId="0" fontId="6" fillId="19" xfId="0" applyNumberFormat="1" applyFont="1" applyFill="1" applyBorder="0"/>
    <x:xf numFmtId="0" fontId="6" fillId="19" xfId="0" applyNumberFormat="1" applyFont="1" applyFill="1" applyBorder="0" applyAlignment="1">
      <x:alignment wrapText="1"/>
    </x:xf>
    <x:xf numFmtId="0" fontId="6" fillId="19" xfId="0" applyNumberFormat="1" applyFont="1" applyFill="1" applyBorder="0" applyAlignment="1">
      <x:alignment horizontal="center" wrapText="1"/>
    </x:xf>
    <x:xf numFmtId="0" fontId="6" fillId="19" xfId="0" applyNumberFormat="1" applyFont="1" applyFill="1" applyBorder="0" applyAlignment="1">
      <x:alignment horizontal="center" vertical="center" wrapText="1"/>
    </x:xf>
    <x:xf numFmtId="0" fontId="0" fillId="20" borderId="0" xfId="0" applyNumberFormat="1" applyFont="1" applyFill="1" applyBorder="1"/>
    <x:xf numFmtId="0" fontId="6" fillId="20" borderId="0" xfId="0" applyNumberFormat="1" applyFont="1" applyFill="1" applyBorder="1"/>
    <x:xf numFmtId="0" fontId="6" fillId="20" xfId="0" applyNumberFormat="1" applyFont="1" applyFill="1" applyBorder="0"/>
    <x:xf numFmtId="0" fontId="6" fillId="20" xfId="0" applyNumberFormat="1" applyFont="1" applyFill="1" applyBorder="0" applyAlignment="1">
      <x:alignment wrapText="1"/>
    </x:xf>
    <x:xf numFmtId="0" fontId="6" fillId="20" xfId="0" applyNumberFormat="1" applyFont="1" applyFill="1" applyBorder="0" applyAlignment="1">
      <x:alignment horizontal="center" wrapText="1"/>
    </x:xf>
    <x:xf numFmtId="0" fontId="6" fillId="20" xfId="0" applyNumberFormat="1" applyFont="1" applyFill="1" applyBorder="0" applyAlignment="1">
      <x:alignment horizontal="center" vertical="center" wrapText="1"/>
    </x:xf>
    <x:xf numFmtId="0" fontId="0" fillId="0" xfId="0" applyNumberFormat="1" applyFont="1" applyFill="1" applyBorder="0"/>
    <x:xf numFmtId="0" fontId="12" fillId="14" borderId="0" xfId="0" applyNumberFormat="1" applyFont="1" applyFill="1" applyBorder="1" applyAlignment="1">
      <x:alignment wrapText="1"/>
    </x:xf>
    <x:xf numFmtId="0" fontId="15" fillId="14" borderId="0" xfId="0" applyNumberFormat="1" applyFont="1" applyFill="1" applyBorder="1" applyAlignment="1">
      <x:alignment wrapText="1"/>
    </x:xf>
    <x:xf numFmtId="0" fontId="15" fillId="14" borderId="0" xfId="0" applyNumberFormat="1" applyFont="1" applyFill="1" applyBorder="1" applyAlignment="1">
      <x:alignment horizontal="left" wrapText="1"/>
    </x:xf>
    <x:xf numFmtId="0" fontId="15" fillId="14" borderId="0" xfId="0" applyNumberFormat="1" applyFont="1" applyFill="1" applyBorder="1" applyAlignment="1">
      <x:alignment horizontal="left" vertical="center" wrapText="1"/>
    </x:xf>
    <x:xf numFmtId="0" fontId="12" fillId="16" borderId="0" xfId="0" applyNumberFormat="1" applyFont="1" applyFill="1" applyBorder="1" applyAlignment="1">
      <x:alignment wrapText="1"/>
    </x:xf>
    <x:xf numFmtId="0" fontId="23" fillId="16" borderId="0" xfId="0" applyNumberFormat="1" applyFont="1" applyFill="1" applyBorder="1" applyAlignment="1">
      <x:alignment wrapText="1"/>
    </x:xf>
    <x:xf numFmtId="0" fontId="23" fillId="16" xfId="0" applyNumberFormat="1" applyFont="1" applyFill="1" applyBorder="0" applyAlignment="1">
      <x:alignment wrapText="1"/>
    </x:xf>
    <x:xf numFmtId="0" fontId="23" fillId="16" xfId="0" applyNumberFormat="1" applyFont="1" applyFill="1" applyBorder="0" applyAlignment="1">
      <x:alignment horizontal="center" wrapText="1"/>
    </x:xf>
    <x:xf numFmtId="0" fontId="23" fillId="16" xfId="0" applyNumberFormat="1" applyFont="1" applyFill="1" applyBorder="0" applyAlignment="1">
      <x:alignment horizontal="center" vertical="center" wrapText="1"/>
    </x:xf>
    <x:xf numFmtId="0" fontId="12" fillId="17" borderId="0" xfId="0" applyNumberFormat="1" applyFont="1" applyFill="1" applyBorder="1" applyAlignment="1">
      <x:alignment wrapText="1"/>
    </x:xf>
    <x:xf numFmtId="0" fontId="23" fillId="17" borderId="0" xfId="0" applyNumberFormat="1" applyFont="1" applyFill="1" applyBorder="1" applyAlignment="1">
      <x:alignment wrapText="1"/>
    </x:xf>
    <x:xf numFmtId="0" fontId="23" fillId="17" xfId="0" applyNumberFormat="1" applyFont="1" applyFill="1" applyBorder="0" applyAlignment="1">
      <x:alignment wrapText="1"/>
    </x:xf>
    <x:xf numFmtId="0" fontId="23" fillId="17" xfId="0" applyNumberFormat="1" applyFont="1" applyFill="1" applyBorder="0" applyAlignment="1">
      <x:alignment horizontal="center" wrapText="1"/>
    </x:xf>
    <x:xf numFmtId="0" fontId="23" fillId="17" xfId="0" applyNumberFormat="1" applyFont="1" applyFill="1" applyBorder="0" applyAlignment="1">
      <x:alignment horizontal="center" vertical="center" wrapText="1"/>
    </x:xf>
    <x:xf numFmtId="0" fontId="12" fillId="19" borderId="0" xfId="0" applyNumberFormat="1" applyFont="1" applyFill="1" applyBorder="1" applyAlignment="1">
      <x:alignment wrapText="1"/>
    </x:xf>
    <x:xf numFmtId="0" fontId="23" fillId="19" borderId="0" xfId="0" applyNumberFormat="1" applyFont="1" applyFill="1" applyBorder="1" applyAlignment="1">
      <x:alignment wrapText="1"/>
    </x:xf>
    <x:xf numFmtId="0" fontId="23" fillId="19" xfId="0" applyNumberFormat="1" applyFont="1" applyFill="1" applyBorder="0" applyAlignment="1">
      <x:alignment wrapText="1"/>
    </x:xf>
    <x:xf numFmtId="0" fontId="23" fillId="19" xfId="0" applyNumberFormat="1" applyFont="1" applyFill="1" applyBorder="0" applyAlignment="1">
      <x:alignment horizontal="center" wrapText="1"/>
    </x:xf>
    <x:xf numFmtId="0" fontId="23" fillId="19" xfId="0" applyNumberFormat="1" applyFont="1" applyFill="1" applyBorder="0" applyAlignment="1">
      <x:alignment horizontal="center" vertical="center" wrapText="1"/>
    </x:xf>
    <x:xf numFmtId="0" fontId="12" fillId="20" borderId="0" xfId="0" applyNumberFormat="1" applyFont="1" applyFill="1" applyBorder="1" applyAlignment="1">
      <x:alignment wrapText="1"/>
    </x:xf>
    <x:xf numFmtId="0" fontId="23" fillId="20" borderId="0" xfId="0" applyNumberFormat="1" applyFont="1" applyFill="1" applyBorder="1" applyAlignment="1">
      <x:alignment wrapText="1"/>
    </x:xf>
    <x:xf numFmtId="0" fontId="23" fillId="20" xfId="0" applyNumberFormat="1" applyFont="1" applyFill="1" applyBorder="0" applyAlignment="1">
      <x:alignment wrapText="1"/>
    </x:xf>
    <x:xf numFmtId="0" fontId="23" fillId="20" xfId="0" applyNumberFormat="1" applyFont="1" applyFill="1" applyBorder="0" applyAlignment="1">
      <x:alignment horizontal="center" wrapText="1"/>
    </x:xf>
    <x:xf numFmtId="0" fontId="23" fillId="20" xfId="0" applyNumberFormat="1" applyFont="1" applyFill="1" applyBorder="0" applyAlignment="1">
      <x:alignment horizontal="center" vertical="center" wrapText="1"/>
    </x:xf>
    <x:xf numFmtId="0" fontId="11" fillId="14" borderId="0" xfId="0" applyNumberFormat="1" applyFont="1" applyFill="1" applyBorder="1" applyAlignment="1">
      <x:alignment horizontal="center" vertical="center" wrapText="1"/>
    </x:xf>
    <x:xf numFmtId="0" fontId="13" fillId="15" borderId="0" xfId="0" applyNumberFormat="1" applyFont="1" applyFill="1" applyBorder="1" applyAlignment="1">
      <x:alignment horizontal="center" vertical="center"/>
    </x:xf>
    <x:xf numFmtId="0" fontId="17" fillId="16" xfId="0" applyNumberFormat="1" applyFont="1" applyFill="1" applyBorder="0" applyAlignment="1">
      <x:alignment horizontal="center" vertical="center" wrapText="1"/>
    </x:xf>
    <x:xf numFmtId="203" fontId="18" fillId="13" xfId="0" applyNumberFormat="1" applyFont="1" applyFill="1" applyBorder="0"/>
    <x:xf numFmtId="200" fontId="18" fillId="13" xfId="0" applyNumberFormat="1" applyFont="1" applyFill="1" applyBorder="0"/>
    <x:xf numFmtId="0" fontId="18" fillId="13" xfId="0" applyNumberFormat="1" applyFont="1" applyFill="1" applyBorder="0"/>
    <x:xf numFmtId="0" fontId="20" fillId="0" xfId="0" applyNumberFormat="1" applyFont="1" applyFill="1" applyBorder="0"/>
    <x:xf numFmtId="203" fontId="20" fillId="0" xfId="0" applyNumberFormat="1" applyFont="1" applyFill="1" applyBorder="0"/>
    <x:xf numFmtId="0" fontId="13" fillId="15" borderId="0" xfId="0" applyNumberFormat="1" applyFont="1" applyFill="1" applyBorder="1" applyAlignment="1">
      <x:alignment horizontal="center" vertical="center" wrapText="1"/>
    </x:xf>
    <x:xf numFmtId="200" fontId="18" fillId="13" xfId="0" applyNumberFormat="1" applyFont="1" applyFill="1" applyBorder="0" applyAlignment="1">
      <x:alignment wrapText="1"/>
    </x:xf>
    <x:xf numFmtId="0" fontId="20" fillId="0" xfId="0" applyNumberFormat="1" applyFont="1" applyFill="1" applyBorder="0" applyAlignment="1">
      <x:alignment wrapText="1"/>
    </x:xf>
    <x:xf numFmtId="203" fontId="20" fillId="0" xfId="0" applyNumberFormat="1" applyFont="1" applyFill="1" applyBorder="0" applyAlignment="1">
      <x:alignment wrapText="1"/>
    </x:xf>
    <x:xf numFmtId="0" fontId="15" fillId="14" borderId="0" xfId="0" applyNumberFormat="1" applyFont="1" applyFill="1" applyBorder="1" applyAlignment="1">
      <x:alignment horizontal="left" vertical="center"/>
    </x:xf>
    <x:xf numFmtId="0" fontId="17" fillId="14" xfId="0" applyNumberFormat="1" applyFont="1" applyFill="1" applyBorder="0" applyAlignment="1">
      <x:alignment horizontal="center" vertical="center" wrapText="1"/>
    </x:xf>
    <x:xf numFmtId="0" fontId="15" fillId="17" borderId="0" xfId="0" applyNumberFormat="1" applyFont="1" applyFill="1" applyBorder="1" applyAlignment="1">
      <x:alignment horizontal="left" vertical="center"/>
    </x:xf>
    <x:xf numFmtId="0" fontId="24" fillId="18" xfId="0" applyNumberFormat="1" applyFont="1" applyFill="1" applyBorder="0" applyAlignment="1">
      <x:alignment vertical="center" wrapText="1"/>
    </x:xf>
    <x:xf numFmtId="0" fontId="15" fillId="19" borderId="0" xfId="0" applyNumberFormat="1" applyFont="1" applyFill="1" applyBorder="1" applyAlignment="1">
      <x:alignment horizontal="left" vertical="center"/>
    </x:xf>
    <x:xf numFmtId="0" fontId="17" fillId="19" xfId="0" applyNumberFormat="1" applyFont="1" applyFill="1" applyBorder="0" applyAlignment="1">
      <x:alignment horizontal="center" vertical="center" wrapText="1"/>
    </x:xf>
    <x:xf numFmtId="0" fontId="15" fillId="17" borderId="0" xfId="0" applyNumberFormat="1" applyFont="1" applyFill="1" applyBorder="1" applyAlignment="1">
      <x:alignment horizontal="left" vertical="center" wrapText="1"/>
    </x:xf>
    <x:xf numFmtId="0" fontId="15" fillId="19" borderId="0" xfId="0" applyNumberFormat="1" applyFont="1" applyFill="1" applyBorder="1" applyAlignment="1">
      <x:alignment horizontal="left" vertical="center" wrapText="1"/>
    </x:xf>
    <x:xf numFmtId="0" fontId="17" fillId="20" xfId="0" applyNumberFormat="1" applyFont="1" applyFill="1" applyBorder="0" applyAlignment="1">
      <x:alignment horizontal="center" vertical="center" wrapText="1"/>
    </x:xf>
    <x:xf numFmtId="0" fontId="12" fillId="0" xfId="0" applyNumberFormat="1" applyFont="1" applyFill="1" applyBorder="0"/>
  </x:cellXfs>
  <x:cellStyles count="1">
    <x:cellStyle name="Normal" xfId="0"/>
  </x:cellStyles>
  <x:dxfs count="8">
    <x:dxf>
      <x:font>
        <x:b/>
        <x:color rgb="FFC00000"/>
      </x:font>
      <x:fill>
        <x:patternFill>
          <x:bgColor rgb="FFF4CCCC"/>
        </x:patternFill>
      </x:fill>
    </x:dxf>
    <x:dxf>
      <x:font>
        <x:b/>
        <x:color rgb="FF70AD47"/>
      </x:font>
      <x:fill>
        <x:patternFill>
          <x:bgColor rgb="FFE2F0D9"/>
        </x:patternFill>
      </x:fill>
    </x:dxf>
    <x:dxf>
      <x:font>
        <x:b/>
        <x:color rgb="FF70AD47"/>
      </x:font>
      <x:fill>
        <x:patternFill>
          <x:bgColor rgb="FFE2F0D9"/>
        </x:patternFill>
      </x:fill>
    </x:dxf>
    <x:dxf>
      <x:font>
        <x:b/>
        <x:color rgb="FFC00000"/>
      </x:font>
      <x:fill>
        <x:patternFill>
          <x:bgColor rgb="FFFCE4D6"/>
        </x:patternFill>
      </x:fill>
    </x:dxf>
    <x:dxf>
      <x:fill>
        <x:patternFill patternType="solid">
          <x:bgColor rgb="FFC6E0B4"/>
        </x:patternFill>
      </x:fill>
    </x:dxf>
    <x:dxf>
      <x:fill>
        <x:patternFill patternType="solid">
          <x:bgColor rgb="FFD9EAF7"/>
        </x:patternFill>
      </x:fill>
    </x:dxf>
    <x:dxf>
      <x:fill>
        <x:patternFill patternType="solid">
          <x:bgColor rgb="FFFCE4D6"/>
        </x:patternFill>
      </x:fill>
    </x:dxf>
    <x:dxf>
      <x:font>
        <x:color rgb="FFC00000"/>
      </x:font>
      <x:fill>
        <x:patternFill patternType="solid">
          <x:bgColor rgb="FFF4CCCC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ab58ed43b3140f9" /><Relationship Type="http://schemas.openxmlformats.org/officeDocument/2006/relationships/theme" Target="/xl/theme/theme1.xml" Id="Rebe59da14b20479c" /><Relationship Type="http://schemas.openxmlformats.org/officeDocument/2006/relationships/sharedStrings" Target="/xl/sharedStrings.xml" Id="Ra1130292e4f641a0" /><Relationship Type="http://schemas.openxmlformats.org/officeDocument/2006/relationships/worksheet" Target="/xl/worksheets/sheet1.xml" Id="Rf0e7c83772df44bd" /><Relationship Type="http://schemas.openxmlformats.org/officeDocument/2006/relationships/worksheet" Target="/xl/worksheets/sheet2.xml" Id="R092fbffe0963460b" /><Relationship Type="http://schemas.openxmlformats.org/officeDocument/2006/relationships/worksheet" Target="/xl/worksheets/sheet3.xml" Id="R096324e78b9d4d1b" /><Relationship Type="http://schemas.openxmlformats.org/officeDocument/2006/relationships/worksheet" Target="/xl/worksheets/sheet4.xml" Id="R349ff02fc3404546" /><Relationship Type="http://schemas.openxmlformats.org/officeDocument/2006/relationships/worksheet" Target="/xl/worksheets/sheet5.xml" Id="R67f3319a9929444d" /><Relationship Type="http://schemas.openxmlformats.org/officeDocument/2006/relationships/worksheet" Target="/xl/worksheets/sheet6.xml" Id="R061f049e311249cd" /><Relationship Type="http://schemas.openxmlformats.org/officeDocument/2006/relationships/worksheet" Target="/xl/worksheets/sheet7.xml" Id="R7617d8ba95264d41" /><Relationship Type="http://schemas.openxmlformats.org/officeDocument/2006/relationships/worksheet" Target="/xl/worksheets/sheet8.xml" Id="R2804361687914ed8" /><Relationship Type="http://schemas.openxmlformats.org/officeDocument/2006/relationships/worksheet" Target="/xl/worksheets/sheet9.xml" Id="R40a36ffb14c74ca3" /><Relationship Type="http://schemas.openxmlformats.org/officeDocument/2006/relationships/worksheet" Target="/xl/worksheets/sheet10.xml" Id="R59f1ccbf876f4532" /><Relationship Type="http://schemas.openxmlformats.org/officeDocument/2006/relationships/worksheet" Target="/xl/worksheets/sheet11.xml" Id="R298e2cc211b1471e" /><Relationship Type="http://schemas.openxmlformats.org/officeDocument/2006/relationships/worksheet" Target="/xl/worksheets/sheet12.xml" Id="R132ba9a453a346b3" /><Relationship Type="http://schemas.openxmlformats.org/officeDocument/2006/relationships/worksheet" Target="/xl/worksheets/sheet13.xml" Id="Rf350b691fada4950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dcdba23fcdc84ac9" /><Relationship Type="http://schemas.openxmlformats.org/officeDocument/2006/relationships/chart" Target="/xl/drawings/charts/chart2.xml" Id="R82c44e3ebe524f54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Performance N vs N-1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</c:v>
          </c:tx>
          <c:cat>
            <c:strRef>
              <c:f>'Dashboard'!$A$17:$A$19</c:f>
              <c:strCache>
                <c:ptCount val="0"/>
              </c:strCache>
            </c:strRef>
          </c:cat>
          <c:val>
            <c:numRef>
              <c:f>'Dashboard'!$B$17:$B$19</c:f>
              <c:numCache>
                <c:formatCode>#,##0_);[Red](#,##0);-</c:formatCode>
                <c:ptCount val="0"/>
              </c:numCache>
            </c:numRef>
          </c:val>
        </c:ser>
        <c:ser>
          <c:idx val="1"/>
          <c:order val="1"/>
          <c:tx>
            <c:v>N-1</c:v>
          </c:tx>
          <c:cat>
            <c:strRef>
              <c:f>'Dashboard'!$A$17:$A$19</c:f>
              <c:strCache>
                <c:ptCount val="0"/>
              </c:strCache>
            </c:strRef>
          </c:cat>
          <c:val>
            <c:numRef>
              <c:f>'Dashboard'!$C$17:$C$19</c:f>
              <c:numCache>
                <c:formatCode>#,##0_);[Red](#,##0);-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Structure financière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N</c:v>
          </c:tx>
          <c:cat>
            <c:strRef>
              <c:f>'Dashboard'!$A$17:$A$21</c:f>
              <c:strCache>
                <c:ptCount val="0"/>
              </c:strCache>
            </c:strRef>
          </c:cat>
          <c:val>
            <c:numRef>
              <c:f>'Dashboard'!$B$17:$B$21</c:f>
              <c:numCache>
                <c:formatCode>#,##0_);[Red](#,##0);-</c:formatCode>
                <c:ptCount val="0"/>
              </c:numCache>
            </c:numRef>
          </c:val>
        </c:ser>
        <c:ser>
          <c:idx val="1"/>
          <c:order val="1"/>
          <c:tx>
            <c:v>N-1</c:v>
          </c:tx>
          <c:cat>
            <c:strRef>
              <c:f>'Dashboard'!$A$17:$A$21</c:f>
              <c:strCache>
                <c:ptCount val="0"/>
              </c:strCache>
            </c:strRef>
          </c:cat>
          <c:val>
            <c:numRef>
              <c:f>'Dashboard'!$C$17:$C$21</c:f>
              <c:numCache>
                <c:formatCode>#,##0_);[Red](#,##0);-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4</xdr:col>
      <xdr:colOff>0</xdr:colOff>
      <xdr:row>15</xdr:row>
      <xdr:rowOff>0</xdr:rowOff>
    </xdr:from>
    <xdr:to>
      <xdr:col>14</xdr:col>
      <xdr:colOff>0</xdr:colOff>
      <xdr:row>29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dcdba23fcdc84ac9"/>
        </a:graphicData>
      </a:graphic>
    </xdr:graphicFrame>
    <xdr:clientData/>
  </xdr:twoCellAnchor>
  <xdr:twoCellAnchor>
    <xdr:from>
      <xdr:col>0</xdr:col>
      <xdr:colOff>0</xdr:colOff>
      <xdr:row>22</xdr:row>
      <xdr:rowOff>0</xdr:rowOff>
    </xdr:from>
    <xdr:to>
      <xdr:col>8</xdr:col>
      <xdr:colOff>0</xdr:colOff>
      <xdr:row>37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2c44e3ebe524f54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BalanceTable" displayName="BalanceTable" ref="A5:H25" headerRowCount="1">
  <x:tableColumns count="8">
    <x:tableColumn id="1" name="Compte"/>
    <x:tableColumn id="2" name="Libellé"/>
    <x:tableColumn id="3" name="Catégorie"/>
    <x:tableColumn id="4" name="N Débit"/>
    <x:tableColumn id="5" name="N Crédit"/>
    <x:tableColumn id="6" name="N-1 Débit"/>
    <x:tableColumn id="7" name="N-1 Crédit"/>
    <x:tableColumn id="8" name="Observation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1.xml" Id="Rf4be64f7c37d4422" /></Relationships>
</file>

<file path=xl/worksheets/_rels/sheet9.xml.rels>&#65279;<?xml version="1.0" encoding="utf-8"?><Relationships xmlns="http://schemas.openxmlformats.org/package/2006/relationships"><Relationship Type="http://schemas.openxmlformats.org/officeDocument/2006/relationships/drawing" Target="/xl/drawings/drawing1.xml" Id="R7432018a0a3d4e21" /></Relationships>
</file>

<file path=xl/worksheets/sheet1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</x:cols>
  <x:sheetData>
    <x:row r="1" ht="30" customHeight="1">
      <x:c r="A1" s="311" t="str">
        <x:v>MODÈLE D'ÉTATS FINANCIERS EXCEL</x:v>
      </x:c>
      <x:c r="B1" s="311"/>
      <x:c r="C1" s="311"/>
      <x:c r="D1" s="311"/>
      <x:c r="E1" s="311"/>
      <x:c r="F1" s="311"/>
      <x:c r="G1" s="311"/>
      <x:c r="H1" s="311"/>
      <x:c r="I1" s="311"/>
      <x:c r="J1" s="311"/>
      <x:c r="K1" s="311"/>
      <x:c r="L1" s="311"/>
      <x:c r="M1" s="337"/>
      <x:c r="N1" s="337"/>
    </x:row>
    <x:row r="2" ht="30" customHeight="1">
      <x:c r="A2" s="311"/>
      <x:c r="B2" s="311"/>
      <x:c r="C2" s="311"/>
      <x:c r="D2" s="311"/>
      <x:c r="E2" s="311"/>
      <x:c r="F2" s="311"/>
      <x:c r="G2" s="311"/>
      <x:c r="H2" s="311"/>
      <x:c r="I2" s="311"/>
      <x:c r="J2" s="311"/>
      <x:c r="K2" s="311"/>
      <x:c r="L2" s="311"/>
      <x:c r="M2" s="337"/>
      <x:c r="N2" s="337"/>
    </x:row>
    <x:row r="3" ht="22" customHeight="1">
      <x:c r="A3" s="338" t="str">
        <x:v>Bilan • Compte de résultat • Flux de trésorerie • Capitaux propres • Ratios • Dashboard</x:v>
      </x:c>
      <x:c r="B3" s="338"/>
      <x:c r="C3" s="338"/>
      <x:c r="D3" s="338"/>
      <x:c r="E3" s="338"/>
      <x:c r="F3" s="338"/>
      <x:c r="G3" s="338"/>
      <x:c r="H3" s="338"/>
      <x:c r="I3" s="338"/>
      <x:c r="J3" s="338"/>
      <x:c r="K3" s="338"/>
      <x:c r="L3" s="338"/>
      <x:c r="M3" s="337"/>
      <x:c r="N3" s="337"/>
    </x:row>
    <x:row r="4">
      <x:c r="A4" s="337"/>
      <x:c r="B4" s="337"/>
      <x:c r="C4" s="337"/>
      <x:c r="D4" s="337"/>
      <x:c r="E4" s="337"/>
      <x:c r="F4" s="337"/>
      <x:c r="G4" s="337"/>
      <x:c r="H4" s="337"/>
      <x:c r="I4" s="337"/>
      <x:c r="J4" s="337"/>
      <x:c r="K4" s="337"/>
      <x:c r="L4" s="337"/>
      <x:c r="M4" s="337"/>
      <x:c r="N4" s="337"/>
    </x:row>
    <x:row r="5">
      <x:c r="A5" s="314" t="str">
        <x:v>📑
BILAN</x:v>
      </x:c>
      <x:c r="B5" s="314"/>
      <x:c r="C5" s="314"/>
      <x:c r="D5" s="315" t="str">
        <x:v>📈
COMPTE DE RÉSULTAT</x:v>
      </x:c>
      <x:c r="E5" s="315"/>
      <x:c r="F5" s="315"/>
      <x:c r="G5" s="316" t="str">
        <x:v>💧
FLUX DE TRÉSORERIE</x:v>
      </x:c>
      <x:c r="H5" s="316"/>
      <x:c r="I5" s="316"/>
      <x:c r="J5" s="317" t="str">
        <x:v>🏛️
CAPITAUX PROPRES</x:v>
      </x:c>
      <x:c r="K5" s="317"/>
      <x:c r="L5" s="317"/>
      <x:c r="M5" s="337"/>
      <x:c r="N5" s="337"/>
    </x:row>
    <x:row r="6">
      <x:c r="A6" s="314"/>
      <x:c r="B6" s="314"/>
      <x:c r="C6" s="314"/>
      <x:c r="D6" s="315"/>
      <x:c r="E6" s="315"/>
      <x:c r="F6" s="315"/>
      <x:c r="G6" s="316"/>
      <x:c r="H6" s="316"/>
      <x:c r="I6" s="316"/>
      <x:c r="J6" s="317"/>
      <x:c r="K6" s="317"/>
      <x:c r="L6" s="317"/>
      <x:c r="M6" s="337"/>
      <x:c r="N6" s="337"/>
    </x:row>
    <x:row r="7">
      <x:c r="A7" s="314"/>
      <x:c r="B7" s="314"/>
      <x:c r="C7" s="314"/>
      <x:c r="D7" s="315"/>
      <x:c r="E7" s="315"/>
      <x:c r="F7" s="315"/>
      <x:c r="G7" s="316"/>
      <x:c r="H7" s="316"/>
      <x:c r="I7" s="316"/>
      <x:c r="J7" s="317"/>
      <x:c r="K7" s="317"/>
      <x:c r="L7" s="317"/>
      <x:c r="M7" s="337"/>
      <x:c r="N7" s="337"/>
    </x:row>
    <x:row r="8">
      <x:c r="A8" s="314"/>
      <x:c r="B8" s="314"/>
      <x:c r="C8" s="314"/>
      <x:c r="D8" s="315"/>
      <x:c r="E8" s="315"/>
      <x:c r="F8" s="315"/>
      <x:c r="G8" s="316"/>
      <x:c r="H8" s="316"/>
      <x:c r="I8" s="316"/>
      <x:c r="J8" s="317"/>
      <x:c r="K8" s="317"/>
      <x:c r="L8" s="317"/>
      <x:c r="M8" s="337"/>
      <x:c r="N8" s="337"/>
    </x:row>
    <x:row r="9">
      <x:c r="A9" s="337"/>
      <x:c r="B9" s="337"/>
      <x:c r="C9" s="337"/>
      <x:c r="D9" s="337"/>
      <x:c r="E9" s="337"/>
      <x:c r="F9" s="337"/>
      <x:c r="G9" s="337"/>
      <x:c r="H9" s="337"/>
      <x:c r="I9" s="337"/>
      <x:c r="J9" s="337"/>
      <x:c r="K9" s="337"/>
      <x:c r="L9" s="337"/>
      <x:c r="M9" s="337"/>
      <x:c r="N9" s="337"/>
    </x:row>
    <x:row r="10">
      <x:c r="A10" s="318" t="str">
        <x:v>🧾
BALANCE</x:v>
      </x:c>
      <x:c r="B10" s="318"/>
      <x:c r="C10" s="318"/>
      <x:c r="D10" s="319" t="str">
        <x:v>📊
RATIOS</x:v>
      </x:c>
      <x:c r="E10" s="319"/>
      <x:c r="F10" s="319"/>
      <x:c r="G10" s="320" t="str">
        <x:v>📉
DASHBOARD</x:v>
      </x:c>
      <x:c r="H10" s="320"/>
      <x:c r="I10" s="320"/>
      <x:c r="J10" s="321" t="str">
        <x:v>📝
ANNEXES</x:v>
      </x:c>
      <x:c r="K10" s="321"/>
      <x:c r="L10" s="321"/>
      <x:c r="M10" s="337"/>
      <x:c r="N10" s="337"/>
    </x:row>
    <x:row r="11">
      <x:c r="A11" s="318"/>
      <x:c r="B11" s="318"/>
      <x:c r="C11" s="318"/>
      <x:c r="D11" s="319"/>
      <x:c r="E11" s="319"/>
      <x:c r="F11" s="319"/>
      <x:c r="G11" s="320"/>
      <x:c r="H11" s="320"/>
      <x:c r="I11" s="320"/>
      <x:c r="J11" s="321"/>
      <x:c r="K11" s="321"/>
      <x:c r="L11" s="321"/>
      <x:c r="M11" s="337"/>
      <x:c r="N11" s="337"/>
    </x:row>
    <x:row r="12">
      <x:c r="A12" s="318"/>
      <x:c r="B12" s="318"/>
      <x:c r="C12" s="318"/>
      <x:c r="D12" s="319"/>
      <x:c r="E12" s="319"/>
      <x:c r="F12" s="319"/>
      <x:c r="G12" s="320"/>
      <x:c r="H12" s="320"/>
      <x:c r="I12" s="320"/>
      <x:c r="J12" s="321"/>
      <x:c r="K12" s="321"/>
      <x:c r="L12" s="321"/>
      <x:c r="M12" s="337"/>
      <x:c r="N12" s="337"/>
    </x:row>
    <x:row r="13">
      <x:c r="A13" s="318"/>
      <x:c r="B13" s="318"/>
      <x:c r="C13" s="318"/>
      <x:c r="D13" s="319"/>
      <x:c r="E13" s="319"/>
      <x:c r="F13" s="319"/>
      <x:c r="G13" s="320"/>
      <x:c r="H13" s="320"/>
      <x:c r="I13" s="320"/>
      <x:c r="J13" s="321"/>
      <x:c r="K13" s="321"/>
      <x:c r="L13" s="321"/>
      <x:c r="M13" s="337"/>
      <x:c r="N13" s="337"/>
    </x:row>
    <x:row r="14">
      <x:c r="A14" s="337"/>
      <x:c r="B14" s="337"/>
      <x:c r="C14" s="337"/>
      <x:c r="D14" s="337"/>
      <x:c r="E14" s="337"/>
      <x:c r="F14" s="337"/>
      <x:c r="G14" s="337"/>
      <x:c r="H14" s="337"/>
      <x:c r="I14" s="337"/>
      <x:c r="J14" s="337"/>
      <x:c r="K14" s="337"/>
      <x:c r="L14" s="337"/>
      <x:c r="M14" s="337"/>
      <x:c r="N14" s="337"/>
    </x:row>
    <x:row r="15" ht="22" customHeight="1">
      <x:c r="A15" s="339" t="str">
        <x:v>Présentation du classeur</x:v>
      </x:c>
      <x:c r="B15" s="339"/>
      <x:c r="C15" s="339"/>
      <x:c r="D15" s="339"/>
      <x:c r="E15" s="339"/>
      <x:c r="F15" s="339"/>
      <x:c r="G15" s="339"/>
      <x:c r="H15" s="339"/>
      <x:c r="I15" s="339"/>
      <x:c r="J15" s="339"/>
      <x:c r="K15" s="339"/>
      <x:c r="L15" s="339"/>
      <x:c r="M15" s="337"/>
      <x:c r="N15" s="337"/>
    </x:row>
    <x:row r="16">
      <x:c r="A16" s="337"/>
      <x:c r="B16" s="337"/>
      <x:c r="C16" s="337"/>
      <x:c r="D16" s="337"/>
      <x:c r="E16" s="337"/>
      <x:c r="F16" s="337"/>
      <x:c r="G16" s="337"/>
      <x:c r="H16" s="337"/>
      <x:c r="I16" s="337"/>
      <x:c r="J16" s="337"/>
      <x:c r="K16" s="337"/>
      <x:c r="L16" s="337"/>
      <x:c r="M16" s="337"/>
      <x:c r="N16" s="337"/>
    </x:row>
    <x:row r="17">
      <x:c r="A17" s="323" t="str">
        <x:v>Ce classeur permet de produire des états financiers structurés à partir d'une balance comptable simplifiée. Les cellules jaunes en texte bleu correspondent aux données à saisir ou à modifier. Les feuilles Bilan, Compte de résultat, Flux de trésorerie, Capitaux propres, Ratios et Dashboard sont alimentées automatiquement. Le modèle convient à une PME, une association, un cabinet ou un usage pédagogique.</x:v>
      </x:c>
      <x:c r="B17" s="323"/>
      <x:c r="C17" s="323"/>
      <x:c r="D17" s="323"/>
      <x:c r="E17" s="323"/>
      <x:c r="F17" s="323"/>
      <x:c r="G17" s="323"/>
      <x:c r="H17" s="323"/>
      <x:c r="I17" s="323"/>
      <x:c r="J17" s="323"/>
      <x:c r="K17" s="323"/>
      <x:c r="L17" s="323"/>
      <x:c r="M17" s="337"/>
      <x:c r="N17" s="337"/>
    </x:row>
    <x:row r="18">
      <x:c r="A18" s="323"/>
      <x:c r="B18" s="323"/>
      <x:c r="C18" s="323"/>
      <x:c r="D18" s="323"/>
      <x:c r="E18" s="323"/>
      <x:c r="F18" s="323"/>
      <x:c r="G18" s="323"/>
      <x:c r="H18" s="323"/>
      <x:c r="I18" s="323"/>
      <x:c r="J18" s="323"/>
      <x:c r="K18" s="323"/>
      <x:c r="L18" s="323"/>
      <x:c r="M18" s="337"/>
      <x:c r="N18" s="337"/>
    </x:row>
    <x:row r="19">
      <x:c r="A19" s="323"/>
      <x:c r="B19" s="323"/>
      <x:c r="C19" s="323"/>
      <x:c r="D19" s="323"/>
      <x:c r="E19" s="323"/>
      <x:c r="F19" s="323"/>
      <x:c r="G19" s="323"/>
      <x:c r="H19" s="323"/>
      <x:c r="I19" s="323"/>
      <x:c r="J19" s="323"/>
      <x:c r="K19" s="323"/>
      <x:c r="L19" s="323"/>
      <x:c r="M19" s="337"/>
      <x:c r="N19" s="337"/>
    </x:row>
    <x:row r="20">
      <x:c r="A20" s="323"/>
      <x:c r="B20" s="323"/>
      <x:c r="C20" s="323"/>
      <x:c r="D20" s="323"/>
      <x:c r="E20" s="323"/>
      <x:c r="F20" s="323"/>
      <x:c r="G20" s="323"/>
      <x:c r="H20" s="323"/>
      <x:c r="I20" s="323"/>
      <x:c r="J20" s="323"/>
      <x:c r="K20" s="323"/>
      <x:c r="L20" s="323"/>
      <x:c r="M20" s="337"/>
      <x:c r="N20" s="337"/>
    </x:row>
    <x:row r="21">
      <x:c r="A21" s="323"/>
      <x:c r="B21" s="323"/>
      <x:c r="C21" s="323"/>
      <x:c r="D21" s="323"/>
      <x:c r="E21" s="323"/>
      <x:c r="F21" s="323"/>
      <x:c r="G21" s="323"/>
      <x:c r="H21" s="323"/>
      <x:c r="I21" s="323"/>
      <x:c r="J21" s="323"/>
      <x:c r="K21" s="323"/>
      <x:c r="L21" s="323"/>
      <x:c r="M21" s="337"/>
      <x:c r="N21" s="337"/>
    </x:row>
    <x:row r="22">
      <x:c r="A22" s="337"/>
      <x:c r="B22" s="337"/>
      <x:c r="C22" s="337"/>
      <x:c r="D22" s="337"/>
      <x:c r="E22" s="337"/>
      <x:c r="F22" s="337"/>
      <x:c r="G22" s="337"/>
      <x:c r="H22" s="337"/>
      <x:c r="I22" s="337"/>
      <x:c r="J22" s="337"/>
      <x:c r="K22" s="337"/>
      <x:c r="L22" s="337"/>
      <x:c r="M22" s="337"/>
      <x:c r="N22" s="337"/>
    </x:row>
    <x:row r="23" ht="22" customHeight="1">
      <x:c r="A23" s="536" t="str">
        <x:v>Nouveaux modules enrichis</x:v>
      </x:c>
      <x:c r="B23" s="536"/>
      <x:c r="C23" s="536"/>
      <x:c r="D23" s="536"/>
      <x:c r="E23" s="536"/>
      <x:c r="F23" s="536"/>
      <x:c r="G23" s="536"/>
      <x:c r="H23" s="536"/>
      <x:c r="I23" s="536"/>
      <x:c r="J23" s="536"/>
      <x:c r="K23" s="536"/>
      <x:c r="L23" s="536"/>
      <x:c r="M23" s="337"/>
      <x:c r="N23" s="337"/>
    </x:row>
    <x:row r="24">
      <x:c r="A24" s="337"/>
      <x:c r="B24" s="337"/>
      <x:c r="C24" s="337"/>
      <x:c r="D24" s="337"/>
      <x:c r="E24" s="337"/>
      <x:c r="F24" s="337"/>
      <x:c r="G24" s="337"/>
      <x:c r="H24" s="337"/>
      <x:c r="I24" s="337"/>
      <x:c r="J24" s="337"/>
      <x:c r="K24" s="337"/>
      <x:c r="L24" s="337"/>
      <x:c r="M24" s="337"/>
      <x:c r="N24" s="337"/>
    </x:row>
    <x:row r="25">
      <x:c r="A25" s="541" t="str">
        <x:v>📅
ÉCHÉANCIER DETTES</x:v>
      </x:c>
      <x:c r="B25" s="541"/>
      <x:c r="C25" s="541"/>
      <x:c r="D25" s="546" t="str">
        <x:v>🔎
ANALYSE DÉTAILLÉE</x:v>
      </x:c>
      <x:c r="E25" s="546"/>
      <x:c r="F25" s="546"/>
      <x:c r="G25" s="551" t="str">
        <x:v>✅
RECOMMANDATIONS</x:v>
      </x:c>
      <x:c r="H25" s="551"/>
      <x:c r="I25" s="551"/>
      <x:c r="J25" s="556" t="str">
        <x:v>📚
ANNEXES ENRICHIES</x:v>
      </x:c>
      <x:c r="K25" s="556"/>
      <x:c r="L25" s="556"/>
      <x:c r="M25" s="337"/>
      <x:c r="N25" s="337"/>
    </x:row>
    <x:row r="26">
      <x:c r="A26" s="541"/>
      <x:c r="B26" s="541"/>
      <x:c r="C26" s="541"/>
      <x:c r="D26" s="546"/>
      <x:c r="E26" s="546"/>
      <x:c r="F26" s="546"/>
      <x:c r="G26" s="551"/>
      <x:c r="H26" s="551"/>
      <x:c r="I26" s="551"/>
      <x:c r="J26" s="556"/>
      <x:c r="K26" s="556"/>
      <x:c r="L26" s="556"/>
      <x:c r="M26" s="337"/>
      <x:c r="N26" s="337"/>
    </x:row>
    <x:row r="27">
      <x:c r="A27" s="541"/>
      <x:c r="B27" s="541"/>
      <x:c r="C27" s="541"/>
      <x:c r="D27" s="546"/>
      <x:c r="E27" s="546"/>
      <x:c r="F27" s="546"/>
      <x:c r="G27" s="551"/>
      <x:c r="H27" s="551"/>
      <x:c r="I27" s="551"/>
      <x:c r="J27" s="556"/>
      <x:c r="K27" s="556"/>
      <x:c r="L27" s="556"/>
      <x:c r="M27" s="337"/>
      <x:c r="N27" s="337"/>
    </x:row>
    <x:row r="28">
      <x:c r="A28" s="541"/>
      <x:c r="B28" s="541"/>
      <x:c r="C28" s="541"/>
      <x:c r="D28" s="546"/>
      <x:c r="E28" s="546"/>
      <x:c r="F28" s="546"/>
      <x:c r="G28" s="551"/>
      <x:c r="H28" s="551"/>
      <x:c r="I28" s="551"/>
      <x:c r="J28" s="556"/>
      <x:c r="K28" s="556"/>
      <x:c r="L28" s="556"/>
      <x:c r="M28" s="337"/>
      <x:c r="N28" s="337"/>
    </x:row>
    <x:row r="29">
      <x:c r="A29" s="337"/>
      <x:c r="B29" s="337"/>
      <x:c r="C29" s="337"/>
      <x:c r="D29" s="337"/>
      <x:c r="E29" s="337"/>
      <x:c r="F29" s="337"/>
      <x:c r="G29" s="337"/>
      <x:c r="H29" s="337"/>
      <x:c r="I29" s="337"/>
      <x:c r="J29" s="337"/>
      <x:c r="K29" s="337"/>
      <x:c r="L29" s="337"/>
      <x:c r="M29" s="337"/>
      <x:c r="N29" s="337"/>
    </x:row>
    <x:row r="30">
      <x:c r="A30" s="337"/>
      <x:c r="B30" s="337"/>
      <x:c r="C30" s="337"/>
      <x:c r="D30" s="337"/>
      <x:c r="E30" s="337"/>
      <x:c r="F30" s="337"/>
      <x:c r="G30" s="337"/>
      <x:c r="H30" s="337"/>
      <x:c r="I30" s="337"/>
      <x:c r="J30" s="337"/>
      <x:c r="K30" s="337"/>
      <x:c r="L30" s="337"/>
      <x:c r="M30" s="337"/>
      <x:c r="N30" s="337"/>
    </x:row>
    <x:row r="31">
      <x:c r="A31" s="337"/>
      <x:c r="B31" s="337"/>
      <x:c r="C31" s="337"/>
      <x:c r="D31" s="337"/>
      <x:c r="E31" s="337"/>
      <x:c r="F31" s="337"/>
      <x:c r="G31" s="337"/>
      <x:c r="H31" s="337"/>
      <x:c r="I31" s="337"/>
      <x:c r="J31" s="337"/>
      <x:c r="K31" s="337"/>
      <x:c r="L31" s="337"/>
      <x:c r="M31" s="337"/>
      <x:c r="N31" s="337"/>
    </x:row>
    <x:row r="32">
      <x:c r="A32" s="337"/>
      <x:c r="B32" s="337"/>
      <x:c r="C32" s="337"/>
      <x:c r="D32" s="337"/>
      <x:c r="E32" s="337"/>
      <x:c r="F32" s="337"/>
      <x:c r="G32" s="337"/>
      <x:c r="H32" s="337"/>
      <x:c r="I32" s="337"/>
      <x:c r="J32" s="337"/>
      <x:c r="K32" s="337"/>
      <x:c r="L32" s="337"/>
      <x:c r="M32" s="337"/>
      <x:c r="N32" s="337"/>
    </x:row>
    <x:row r="33">
      <x:c r="A33" s="337"/>
      <x:c r="B33" s="337"/>
      <x:c r="C33" s="337"/>
      <x:c r="D33" s="337"/>
      <x:c r="E33" s="337"/>
      <x:c r="F33" s="337"/>
      <x:c r="G33" s="337"/>
      <x:c r="H33" s="337"/>
      <x:c r="I33" s="337"/>
      <x:c r="J33" s="337"/>
      <x:c r="K33" s="337"/>
      <x:c r="L33" s="337"/>
      <x:c r="M33" s="337"/>
      <x:c r="N33" s="337"/>
    </x:row>
    <x:row r="34">
      <x:c r="A34" s="337"/>
      <x:c r="B34" s="337"/>
      <x:c r="C34" s="337"/>
      <x:c r="D34" s="337"/>
      <x:c r="E34" s="337"/>
      <x:c r="F34" s="337"/>
      <x:c r="G34" s="337"/>
      <x:c r="H34" s="337"/>
      <x:c r="I34" s="337"/>
      <x:c r="J34" s="337"/>
      <x:c r="K34" s="337"/>
      <x:c r="L34" s="337"/>
      <x:c r="M34" s="337"/>
      <x:c r="N34" s="337"/>
    </x:row>
    <x:row r="35">
      <x:c r="A35" s="337"/>
      <x:c r="B35" s="337"/>
      <x:c r="C35" s="337"/>
      <x:c r="D35" s="337"/>
      <x:c r="E35" s="337"/>
      <x:c r="F35" s="337"/>
      <x:c r="G35" s="337"/>
      <x:c r="H35" s="337"/>
      <x:c r="I35" s="337"/>
      <x:c r="J35" s="337"/>
      <x:c r="K35" s="337"/>
      <x:c r="L35" s="337"/>
      <x:c r="M35" s="337"/>
      <x:c r="N35" s="337"/>
    </x:row>
    <x:row r="36">
      <x:c r="A36" s="337"/>
      <x:c r="B36" s="337"/>
      <x:c r="C36" s="337"/>
      <x:c r="D36" s="337"/>
      <x:c r="E36" s="337"/>
      <x:c r="F36" s="337"/>
      <x:c r="G36" s="337"/>
      <x:c r="H36" s="337"/>
      <x:c r="I36" s="337"/>
      <x:c r="J36" s="337"/>
      <x:c r="K36" s="337"/>
      <x:c r="L36" s="337"/>
      <x:c r="M36" s="337"/>
      <x:c r="N36" s="337"/>
    </x:row>
    <x:row r="37">
      <x:c r="A37" s="337"/>
      <x:c r="B37" s="337"/>
      <x:c r="C37" s="337"/>
      <x:c r="D37" s="337"/>
      <x:c r="E37" s="337"/>
      <x:c r="F37" s="337"/>
      <x:c r="G37" s="337"/>
      <x:c r="H37" s="337"/>
      <x:c r="I37" s="337"/>
      <x:c r="J37" s="337"/>
      <x:c r="K37" s="337"/>
      <x:c r="L37" s="337"/>
      <x:c r="M37" s="337"/>
      <x:c r="N37" s="337"/>
    </x:row>
    <x:row r="38">
      <x:c r="A38" s="337"/>
      <x:c r="B38" s="337"/>
      <x:c r="C38" s="337"/>
      <x:c r="D38" s="337"/>
      <x:c r="E38" s="337"/>
      <x:c r="F38" s="337"/>
      <x:c r="G38" s="337"/>
      <x:c r="H38" s="337"/>
      <x:c r="I38" s="337"/>
      <x:c r="J38" s="337"/>
      <x:c r="K38" s="337"/>
      <x:c r="L38" s="337"/>
      <x:c r="M38" s="337"/>
      <x:c r="N38" s="337"/>
    </x:row>
    <x:row r="39">
      <x:c r="A39" s="337"/>
      <x:c r="B39" s="337"/>
      <x:c r="C39" s="337"/>
      <x:c r="D39" s="337"/>
      <x:c r="E39" s="337"/>
      <x:c r="F39" s="337"/>
      <x:c r="G39" s="337"/>
      <x:c r="H39" s="337"/>
      <x:c r="I39" s="337"/>
      <x:c r="J39" s="337"/>
      <x:c r="K39" s="337"/>
      <x:c r="L39" s="337"/>
      <x:c r="M39" s="337"/>
      <x:c r="N39" s="337"/>
    </x:row>
    <x:row r="40">
      <x:c r="A40" s="337"/>
      <x:c r="B40" s="337"/>
      <x:c r="C40" s="337"/>
      <x:c r="D40" s="337"/>
      <x:c r="E40" s="337"/>
      <x:c r="F40" s="337"/>
      <x:c r="G40" s="337"/>
      <x:c r="H40" s="337"/>
      <x:c r="I40" s="337"/>
      <x:c r="J40" s="337"/>
      <x:c r="K40" s="337"/>
      <x:c r="L40" s="337"/>
      <x:c r="M40" s="337"/>
      <x:c r="N40" s="337"/>
    </x:row>
    <x:row r="41">
      <x:c r="A41" s="337"/>
      <x:c r="B41" s="337"/>
      <x:c r="C41" s="337"/>
      <x:c r="D41" s="337"/>
      <x:c r="E41" s="337"/>
      <x:c r="F41" s="337"/>
      <x:c r="G41" s="337"/>
      <x:c r="H41" s="337"/>
      <x:c r="I41" s="337"/>
      <x:c r="J41" s="337"/>
      <x:c r="K41" s="337"/>
      <x:c r="L41" s="337"/>
      <x:c r="M41" s="337"/>
      <x:c r="N41" s="337"/>
    </x:row>
    <x:row r="42">
      <x:c r="A42" s="337"/>
      <x:c r="B42" s="337"/>
      <x:c r="C42" s="337"/>
      <x:c r="D42" s="337"/>
      <x:c r="E42" s="337"/>
      <x:c r="F42" s="337"/>
      <x:c r="G42" s="337"/>
      <x:c r="H42" s="337"/>
      <x:c r="I42" s="337"/>
      <x:c r="J42" s="337"/>
      <x:c r="K42" s="337"/>
      <x:c r="L42" s="337"/>
      <x:c r="M42" s="337"/>
      <x:c r="N42" s="337"/>
    </x:row>
    <x:row r="43">
      <x:c r="A43" s="337"/>
      <x:c r="B43" s="337"/>
      <x:c r="C43" s="337"/>
      <x:c r="D43" s="337"/>
      <x:c r="E43" s="337"/>
      <x:c r="F43" s="337"/>
      <x:c r="G43" s="337"/>
      <x:c r="H43" s="337"/>
      <x:c r="I43" s="337"/>
      <x:c r="J43" s="337"/>
      <x:c r="K43" s="337"/>
      <x:c r="L43" s="337"/>
      <x:c r="M43" s="337"/>
      <x:c r="N43" s="337"/>
    </x:row>
    <x:row r="44">
      <x:c r="A44" s="337"/>
      <x:c r="B44" s="337"/>
      <x:c r="C44" s="337"/>
      <x:c r="D44" s="337"/>
      <x:c r="E44" s="337"/>
      <x:c r="F44" s="337"/>
      <x:c r="G44" s="337"/>
      <x:c r="H44" s="337"/>
      <x:c r="I44" s="337"/>
      <x:c r="J44" s="337"/>
      <x:c r="K44" s="337"/>
      <x:c r="L44" s="337"/>
      <x:c r="M44" s="337"/>
      <x:c r="N44" s="337"/>
    </x:row>
    <x:row r="45">
      <x:c r="A45" s="337"/>
      <x:c r="B45" s="337"/>
      <x:c r="C45" s="337"/>
      <x:c r="D45" s="337"/>
      <x:c r="E45" s="337"/>
      <x:c r="F45" s="337"/>
      <x:c r="G45" s="337"/>
      <x:c r="H45" s="337"/>
      <x:c r="I45" s="337"/>
      <x:c r="J45" s="337"/>
      <x:c r="K45" s="337"/>
      <x:c r="L45" s="337"/>
      <x:c r="M45" s="337"/>
      <x:c r="N45" s="337"/>
    </x:row>
    <x:row r="46">
      <x:c r="A46" s="337"/>
      <x:c r="B46" s="337"/>
      <x:c r="C46" s="337"/>
      <x:c r="D46" s="337"/>
      <x:c r="E46" s="337"/>
      <x:c r="F46" s="337"/>
      <x:c r="G46" s="337"/>
      <x:c r="H46" s="337"/>
      <x:c r="I46" s="337"/>
      <x:c r="J46" s="337"/>
      <x:c r="K46" s="337"/>
      <x:c r="L46" s="337"/>
      <x:c r="M46" s="337"/>
      <x:c r="N46" s="337"/>
    </x:row>
    <x:row r="47">
      <x:c r="A47" s="337"/>
      <x:c r="B47" s="337"/>
      <x:c r="C47" s="337"/>
      <x:c r="D47" s="337"/>
      <x:c r="E47" s="337"/>
      <x:c r="F47" s="337"/>
      <x:c r="G47" s="337"/>
      <x:c r="H47" s="337"/>
      <x:c r="I47" s="337"/>
      <x:c r="J47" s="337"/>
      <x:c r="K47" s="337"/>
      <x:c r="L47" s="337"/>
      <x:c r="M47" s="337"/>
      <x:c r="N47" s="337"/>
    </x:row>
    <x:row r="48">
      <x:c r="A48" s="337"/>
      <x:c r="B48" s="337"/>
      <x:c r="C48" s="337"/>
      <x:c r="D48" s="337"/>
      <x:c r="E48" s="337"/>
      <x:c r="F48" s="337"/>
      <x:c r="G48" s="337"/>
      <x:c r="H48" s="337"/>
      <x:c r="I48" s="337"/>
      <x:c r="J48" s="337"/>
      <x:c r="K48" s="337"/>
      <x:c r="L48" s="337"/>
      <x:c r="M48" s="337"/>
      <x:c r="N48" s="337"/>
    </x:row>
    <x:row r="49">
      <x:c r="A49" s="337"/>
      <x:c r="B49" s="337"/>
      <x:c r="C49" s="337"/>
      <x:c r="D49" s="337"/>
      <x:c r="E49" s="337"/>
      <x:c r="F49" s="337"/>
      <x:c r="G49" s="337"/>
      <x:c r="H49" s="337"/>
      <x:c r="I49" s="337"/>
      <x:c r="J49" s="337"/>
      <x:c r="K49" s="337"/>
      <x:c r="L49" s="337"/>
      <x:c r="M49" s="337"/>
      <x:c r="N49" s="337"/>
    </x:row>
    <x:row r="50">
      <x:c r="A50" s="337"/>
      <x:c r="B50" s="337"/>
      <x:c r="C50" s="337"/>
      <x:c r="D50" s="337"/>
      <x:c r="E50" s="337"/>
      <x:c r="F50" s="337"/>
      <x:c r="G50" s="337"/>
      <x:c r="H50" s="337"/>
      <x:c r="I50" s="337"/>
      <x:c r="J50" s="337"/>
      <x:c r="K50" s="337"/>
      <x:c r="L50" s="337"/>
      <x:c r="M50" s="337"/>
      <x:c r="N50" s="337"/>
    </x:row>
    <x:row r="51">
      <x:c r="A51" s="337"/>
      <x:c r="B51" s="337"/>
      <x:c r="C51" s="337"/>
      <x:c r="D51" s="337"/>
      <x:c r="E51" s="337"/>
      <x:c r="F51" s="337"/>
      <x:c r="G51" s="337"/>
      <x:c r="H51" s="337"/>
      <x:c r="I51" s="337"/>
      <x:c r="J51" s="337"/>
      <x:c r="K51" s="337"/>
      <x:c r="L51" s="337"/>
      <x:c r="M51" s="337"/>
      <x:c r="N51" s="337"/>
    </x:row>
    <x:row r="52">
      <x:c r="A52" s="337"/>
      <x:c r="B52" s="337"/>
      <x:c r="C52" s="337"/>
      <x:c r="D52" s="337"/>
      <x:c r="E52" s="337"/>
      <x:c r="F52" s="337"/>
      <x:c r="G52" s="337"/>
      <x:c r="H52" s="337"/>
      <x:c r="I52" s="337"/>
      <x:c r="J52" s="337"/>
      <x:c r="K52" s="337"/>
      <x:c r="L52" s="337"/>
      <x:c r="M52" s="337"/>
      <x:c r="N52" s="337"/>
    </x:row>
    <x:row r="53">
      <x:c r="A53" s="337"/>
      <x:c r="B53" s="337"/>
      <x:c r="C53" s="337"/>
      <x:c r="D53" s="337"/>
      <x:c r="E53" s="337"/>
      <x:c r="F53" s="337"/>
      <x:c r="G53" s="337"/>
      <x:c r="H53" s="337"/>
      <x:c r="I53" s="337"/>
      <x:c r="J53" s="337"/>
      <x:c r="K53" s="337"/>
      <x:c r="L53" s="337"/>
      <x:c r="M53" s="337"/>
      <x:c r="N53" s="337"/>
    </x:row>
    <x:row r="54">
      <x:c r="A54" s="337"/>
      <x:c r="B54" s="337"/>
      <x:c r="C54" s="337"/>
      <x:c r="D54" s="337"/>
      <x:c r="E54" s="337"/>
      <x:c r="F54" s="337"/>
      <x:c r="G54" s="337"/>
      <x:c r="H54" s="337"/>
      <x:c r="I54" s="337"/>
      <x:c r="J54" s="337"/>
      <x:c r="K54" s="337"/>
      <x:c r="L54" s="337"/>
      <x:c r="M54" s="337"/>
      <x:c r="N54" s="337"/>
    </x:row>
    <x:row r="55">
      <x:c r="A55" s="337"/>
      <x:c r="B55" s="337"/>
      <x:c r="C55" s="337"/>
      <x:c r="D55" s="337"/>
      <x:c r="E55" s="337"/>
      <x:c r="F55" s="337"/>
      <x:c r="G55" s="337"/>
      <x:c r="H55" s="337"/>
      <x:c r="I55" s="337"/>
      <x:c r="J55" s="337"/>
      <x:c r="K55" s="337"/>
      <x:c r="L55" s="337"/>
      <x:c r="M55" s="337"/>
      <x:c r="N55" s="337"/>
    </x:row>
    <x:row r="56">
      <x:c r="A56" s="337"/>
      <x:c r="B56" s="337"/>
      <x:c r="C56" s="337"/>
      <x:c r="D56" s="337"/>
      <x:c r="E56" s="337"/>
      <x:c r="F56" s="337"/>
      <x:c r="G56" s="337"/>
      <x:c r="H56" s="337"/>
      <x:c r="I56" s="337"/>
      <x:c r="J56" s="337"/>
      <x:c r="K56" s="337"/>
      <x:c r="L56" s="337"/>
      <x:c r="M56" s="337"/>
      <x:c r="N56" s="337"/>
    </x:row>
    <x:row r="57">
      <x:c r="A57" s="337"/>
      <x:c r="B57" s="337"/>
      <x:c r="C57" s="337"/>
      <x:c r="D57" s="337"/>
      <x:c r="E57" s="337"/>
      <x:c r="F57" s="337"/>
      <x:c r="G57" s="337"/>
      <x:c r="H57" s="337"/>
      <x:c r="I57" s="337"/>
      <x:c r="J57" s="337"/>
      <x:c r="K57" s="337"/>
      <x:c r="L57" s="337"/>
      <x:c r="M57" s="337"/>
      <x:c r="N57" s="337"/>
    </x:row>
    <x:row r="58">
      <x:c r="A58" s="337"/>
      <x:c r="B58" s="337"/>
      <x:c r="C58" s="337"/>
      <x:c r="D58" s="337"/>
      <x:c r="E58" s="337"/>
      <x:c r="F58" s="337"/>
      <x:c r="G58" s="337"/>
      <x:c r="H58" s="337"/>
      <x:c r="I58" s="337"/>
      <x:c r="J58" s="337"/>
      <x:c r="K58" s="337"/>
      <x:c r="L58" s="337"/>
      <x:c r="M58" s="337"/>
      <x:c r="N58" s="337"/>
    </x:row>
    <x:row r="59">
      <x:c r="A59" s="337"/>
      <x:c r="B59" s="337"/>
      <x:c r="C59" s="337"/>
      <x:c r="D59" s="337"/>
      <x:c r="E59" s="337"/>
      <x:c r="F59" s="337"/>
      <x:c r="G59" s="337"/>
      <x:c r="H59" s="337"/>
      <x:c r="I59" s="337"/>
      <x:c r="J59" s="337"/>
      <x:c r="K59" s="337"/>
      <x:c r="L59" s="337"/>
      <x:c r="M59" s="337"/>
      <x:c r="N59" s="337"/>
    </x:row>
    <x:row r="60">
      <x:c r="A60" s="337"/>
      <x:c r="B60" s="337"/>
      <x:c r="C60" s="337"/>
      <x:c r="D60" s="337"/>
      <x:c r="E60" s="337"/>
      <x:c r="F60" s="337"/>
      <x:c r="G60" s="337"/>
      <x:c r="H60" s="337"/>
      <x:c r="I60" s="337"/>
      <x:c r="J60" s="337"/>
      <x:c r="K60" s="337"/>
      <x:c r="L60" s="337"/>
      <x:c r="M60" s="337"/>
      <x:c r="N60" s="337"/>
    </x:row>
  </x:sheetData>
  <x:mergeCells>
    <x:mergeCell ref="A1:L2"/>
    <x:mergeCell ref="A3:L3"/>
    <x:mergeCell ref="A5:C8"/>
    <x:mergeCell ref="D5:F8"/>
    <x:mergeCell ref="G5:I8"/>
    <x:mergeCell ref="J5:L8"/>
    <x:mergeCell ref="A10:C13"/>
    <x:mergeCell ref="D10:F13"/>
    <x:mergeCell ref="G10:I13"/>
    <x:mergeCell ref="J10:L13"/>
    <x:mergeCell ref="A15:L15"/>
    <x:mergeCell ref="A17:L21"/>
    <x:mergeCell ref="A23:L23"/>
    <x:mergeCell ref="A25:C28"/>
    <x:mergeCell ref="D25:F28"/>
    <x:mergeCell ref="G25:I28"/>
    <x:mergeCell ref="J25:L28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</x:cols>
  <x:sheetData>
    <x:row r="1" ht="30" customHeight="1">
      <x:c r="A1" s="311" t="str">
        <x:v>PARAMÈTRES GÉNÉRAUX</x:v>
      </x:c>
      <x:c r="B1" s="311"/>
      <x:c r="C1" s="311"/>
      <x:c r="D1" s="311"/>
      <x:c r="E1" s="311"/>
      <x:c r="F1" s="311"/>
      <x:c r="G1" s="311"/>
      <x:c r="H1" s="311"/>
      <x:c r="I1" s="337"/>
      <x:c r="J1" s="337"/>
      <x:c r="K1" s="337"/>
      <x:c r="L1" s="337"/>
      <x:c r="M1" s="337"/>
      <x:c r="N1" s="337"/>
    </x:row>
    <x:row r="2" ht="30" customHeight="1">
      <x:c r="A2" s="311"/>
      <x:c r="B2" s="311"/>
      <x:c r="C2" s="311"/>
      <x:c r="D2" s="311"/>
      <x:c r="E2" s="311"/>
      <x:c r="F2" s="311"/>
      <x:c r="G2" s="311"/>
      <x:c r="H2" s="311"/>
      <x:c r="I2" s="337"/>
      <x:c r="J2" s="337"/>
      <x:c r="K2" s="337"/>
      <x:c r="L2" s="337"/>
      <x:c r="M2" s="337"/>
      <x:c r="N2" s="337"/>
    </x:row>
    <x:row r="3" ht="22" customHeight="1">
      <x:c r="A3" s="338" t="str">
        <x:v>Informations de l'entreprise et période comptable</x:v>
      </x:c>
      <x:c r="B3" s="338"/>
      <x:c r="C3" s="338"/>
      <x:c r="D3" s="338"/>
      <x:c r="E3" s="338"/>
      <x:c r="F3" s="338"/>
      <x:c r="G3" s="338"/>
      <x:c r="H3" s="338"/>
      <x:c r="I3" s="337"/>
      <x:c r="J3" s="337"/>
      <x:c r="K3" s="337"/>
      <x:c r="L3" s="337"/>
      <x:c r="M3" s="337"/>
      <x:c r="N3" s="337"/>
    </x:row>
    <x:row r="4">
      <x:c r="A4" s="337"/>
      <x:c r="B4" s="337"/>
      <x:c r="C4" s="337"/>
      <x:c r="D4" s="337"/>
      <x:c r="E4" s="337"/>
      <x:c r="F4" s="337"/>
      <x:c r="G4" s="337"/>
      <x:c r="H4" s="337"/>
      <x:c r="I4" s="337"/>
      <x:c r="J4" s="337"/>
      <x:c r="K4" s="337"/>
      <x:c r="L4" s="337"/>
      <x:c r="M4" s="337"/>
      <x:c r="N4" s="337"/>
    </x:row>
    <x:row r="5" ht="22" customHeight="1">
      <x:c r="A5" s="339" t="str">
        <x:v>Informations à renseigner</x:v>
      </x:c>
      <x:c r="B5" s="339"/>
      <x:c r="C5" s="339"/>
      <x:c r="D5" s="359" t="str">
        <x:v>Convention de lecture</x:v>
      </x:c>
      <x:c r="E5" s="359"/>
      <x:c r="F5" s="359"/>
      <x:c r="G5" s="359"/>
      <x:c r="H5" s="359"/>
      <x:c r="I5" s="337"/>
      <x:c r="J5" s="337"/>
      <x:c r="K5" s="337"/>
      <x:c r="L5" s="337"/>
      <x:c r="M5" s="337"/>
      <x:c r="N5" s="337"/>
    </x:row>
    <x:row r="6" ht="24" customHeight="1">
      <x:c r="A6" s="344" t="str">
        <x:v>Paramètre</x:v>
      </x:c>
      <x:c r="B6" s="344" t="str">
        <x:v>Valeur</x:v>
      </x:c>
      <x:c r="C6" s="337"/>
      <x:c r="D6" s="345" t="str">
        <x:v>Code couleur</x:v>
      </x:c>
      <x:c r="E6" s="345" t="str">
        <x:v>Signification</x:v>
      </x:c>
      <x:c r="F6" s="345" t="str"/>
      <x:c r="G6" s="345" t="str"/>
      <x:c r="H6" s="345" t="str"/>
      <x:c r="I6" s="337"/>
      <x:c r="J6" s="337"/>
      <x:c r="K6" s="337"/>
      <x:c r="L6" s="337"/>
      <x:c r="M6" s="337"/>
      <x:c r="N6" s="337"/>
    </x:row>
    <x:row r="7">
      <x:c r="A7" s="337" t="str">
        <x:v>Entreprise</x:v>
      </x:c>
      <x:c r="B7" s="360" t="str">
        <x:v>Société Démo</x:v>
      </x:c>
      <x:c r="C7" s="337"/>
      <x:c r="D7" s="361" t="str">
        <x:v>Texte bleu</x:v>
      </x:c>
      <x:c r="E7" s="337" t="str">
        <x:v>Entrée utilisateur</x:v>
      </x:c>
      <x:c r="F7" s="337" t="str"/>
      <x:c r="G7" s="337" t="str"/>
      <x:c r="H7" s="337" t="str"/>
      <x:c r="I7" s="337"/>
      <x:c r="J7" s="337"/>
      <x:c r="K7" s="337"/>
      <x:c r="L7" s="337"/>
      <x:c r="M7" s="337"/>
      <x:c r="N7" s="337"/>
    </x:row>
    <x:row r="8">
      <x:c r="A8" s="337" t="str">
        <x:v>Exercice N</x:v>
      </x:c>
      <x:c r="B8" s="360" t="n">
        <x:v>2026</x:v>
      </x:c>
      <x:c r="C8" s="337"/>
      <x:c r="D8" s="361" t="str">
        <x:v>Texte noir</x:v>
      </x:c>
      <x:c r="E8" s="337" t="str">
        <x:v>Formule ou calcul</x:v>
      </x:c>
      <x:c r="F8" s="337" t="str"/>
      <x:c r="G8" s="337" t="str"/>
      <x:c r="H8" s="337" t="str"/>
      <x:c r="I8" s="337"/>
      <x:c r="J8" s="337"/>
      <x:c r="K8" s="337"/>
      <x:c r="L8" s="337"/>
      <x:c r="M8" s="337"/>
      <x:c r="N8" s="337"/>
    </x:row>
    <x:row r="9">
      <x:c r="A9" s="337" t="str">
        <x:v>Exercice N-1</x:v>
      </x:c>
      <x:c r="B9" s="360" t="n">
        <x:v>2025</x:v>
      </x:c>
      <x:c r="C9" s="337"/>
      <x:c r="D9" s="361" t="str">
        <x:v>Texte vert</x:v>
      </x:c>
      <x:c r="E9" s="337" t="str">
        <x:v>Lien interne entre feuilles</x:v>
      </x:c>
      <x:c r="F9" s="337" t="str"/>
      <x:c r="G9" s="337" t="str"/>
      <x:c r="H9" s="337" t="str"/>
      <x:c r="I9" s="337"/>
      <x:c r="J9" s="337"/>
      <x:c r="K9" s="337"/>
      <x:c r="L9" s="337"/>
      <x:c r="M9" s="337"/>
      <x:c r="N9" s="337"/>
    </x:row>
    <x:row r="10">
      <x:c r="A10" s="337" t="str">
        <x:v>Devise</x:v>
      </x:c>
      <x:c r="B10" s="360" t="str">
        <x:v>EUR</x:v>
      </x:c>
      <x:c r="C10" s="337"/>
      <x:c r="D10" s="361" t="str">
        <x:v>Fond jaune</x:v>
      </x:c>
      <x:c r="E10" s="337" t="str">
        <x:v>Hypothèse ou donnée à mettre à jour</x:v>
      </x:c>
      <x:c r="F10" s="337" t="str"/>
      <x:c r="G10" s="337" t="str"/>
      <x:c r="H10" s="337" t="str"/>
      <x:c r="I10" s="337"/>
      <x:c r="J10" s="337"/>
      <x:c r="K10" s="337"/>
      <x:c r="L10" s="337"/>
      <x:c r="M10" s="337"/>
      <x:c r="N10" s="337"/>
    </x:row>
    <x:row r="11">
      <x:c r="A11" s="337" t="str">
        <x:v>Taux d'impôt</x:v>
      </x:c>
      <x:c r="B11" s="362" t="n">
        <x:v>0.25</x:v>
      </x:c>
      <x:c r="C11" s="337"/>
      <x:c r="D11" s="361" t="str">
        <x:v>Valeur rouge</x:v>
      </x:c>
      <x:c r="E11" s="337" t="str">
        <x:v>Montant négatif</x:v>
      </x:c>
      <x:c r="F11" s="337" t="str"/>
      <x:c r="G11" s="337" t="str"/>
      <x:c r="H11" s="337" t="str"/>
      <x:c r="I11" s="337"/>
      <x:c r="J11" s="337"/>
      <x:c r="K11" s="337"/>
      <x:c r="L11" s="337"/>
      <x:c r="M11" s="337"/>
      <x:c r="N11" s="337"/>
    </x:row>
    <x:row r="12">
      <x:c r="A12" s="337" t="str">
        <x:v>Nombre de titres</x:v>
      </x:c>
      <x:c r="B12" s="363" t="n">
        <x:v>10000</x:v>
      </x:c>
      <x:c r="C12" s="337"/>
      <x:c r="D12" s="337"/>
      <x:c r="E12" s="337"/>
      <x:c r="F12" s="337"/>
      <x:c r="G12" s="337"/>
      <x:c r="H12" s="337"/>
      <x:c r="I12" s="337"/>
      <x:c r="J12" s="337"/>
      <x:c r="K12" s="337"/>
      <x:c r="L12" s="337"/>
      <x:c r="M12" s="337"/>
      <x:c r="N12" s="337"/>
    </x:row>
    <x:row r="13">
      <x:c r="A13" s="337" t="str">
        <x:v>Seuil d'alerte liquidité</x:v>
      </x:c>
      <x:c r="B13" s="364" t="n">
        <x:v>1.2</x:v>
      </x:c>
      <x:c r="C13" s="337"/>
      <x:c r="D13" s="337"/>
      <x:c r="E13" s="337"/>
      <x:c r="F13" s="337"/>
      <x:c r="G13" s="337"/>
      <x:c r="H13" s="337"/>
      <x:c r="I13" s="337"/>
      <x:c r="J13" s="337"/>
      <x:c r="K13" s="337"/>
      <x:c r="L13" s="337"/>
      <x:c r="M13" s="337"/>
      <x:c r="N13" s="337"/>
    </x:row>
    <x:row r="14">
      <x:c r="A14" s="337" t="str">
        <x:v>Seuil d'alerte endettement</x:v>
      </x:c>
      <x:c r="B14" s="364" t="n">
        <x:v>2.5</x:v>
      </x:c>
      <x:c r="C14" s="337"/>
      <x:c r="D14" s="337"/>
      <x:c r="E14" s="337"/>
      <x:c r="F14" s="337"/>
      <x:c r="G14" s="337"/>
      <x:c r="H14" s="337"/>
      <x:c r="I14" s="337"/>
      <x:c r="J14" s="337"/>
      <x:c r="K14" s="337"/>
      <x:c r="L14" s="337"/>
      <x:c r="M14" s="337"/>
      <x:c r="N14" s="337"/>
    </x:row>
    <x:row r="15">
      <x:c r="A15" s="337"/>
      <x:c r="B15" s="337"/>
      <x:c r="C15" s="337"/>
      <x:c r="D15" s="337"/>
      <x:c r="E15" s="337"/>
      <x:c r="F15" s="337"/>
      <x:c r="G15" s="337"/>
      <x:c r="H15" s="337"/>
      <x:c r="I15" s="337"/>
      <x:c r="J15" s="337"/>
      <x:c r="K15" s="337"/>
      <x:c r="L15" s="337"/>
      <x:c r="M15" s="337"/>
      <x:c r="N15" s="337"/>
    </x:row>
    <x:row r="16">
      <x:c r="A16" s="337"/>
      <x:c r="B16" s="337"/>
      <x:c r="C16" s="337"/>
      <x:c r="D16" s="337"/>
      <x:c r="E16" s="337"/>
      <x:c r="F16" s="337"/>
      <x:c r="G16" s="337"/>
      <x:c r="H16" s="337"/>
      <x:c r="I16" s="337"/>
      <x:c r="J16" s="337"/>
      <x:c r="K16" s="337"/>
      <x:c r="L16" s="337"/>
      <x:c r="M16" s="337"/>
      <x:c r="N16" s="337"/>
    </x:row>
    <x:row r="17">
      <x:c r="A17" s="337"/>
      <x:c r="B17" s="337"/>
      <x:c r="C17" s="337"/>
      <x:c r="D17" s="337"/>
      <x:c r="E17" s="337"/>
      <x:c r="F17" s="337"/>
      <x:c r="G17" s="337"/>
      <x:c r="H17" s="337"/>
      <x:c r="I17" s="337"/>
      <x:c r="J17" s="337"/>
      <x:c r="K17" s="337"/>
      <x:c r="L17" s="337"/>
      <x:c r="M17" s="337"/>
      <x:c r="N17" s="337"/>
    </x:row>
    <x:row r="18">
      <x:c r="A18" s="337"/>
      <x:c r="B18" s="337"/>
      <x:c r="C18" s="337"/>
      <x:c r="D18" s="337"/>
      <x:c r="E18" s="337"/>
      <x:c r="F18" s="337"/>
      <x:c r="G18" s="337"/>
      <x:c r="H18" s="337"/>
      <x:c r="I18" s="337"/>
      <x:c r="J18" s="337"/>
      <x:c r="K18" s="337"/>
      <x:c r="L18" s="337"/>
      <x:c r="M18" s="337"/>
      <x:c r="N18" s="337"/>
    </x:row>
    <x:row r="19">
      <x:c r="A19" s="337"/>
      <x:c r="B19" s="337"/>
      <x:c r="C19" s="337"/>
      <x:c r="D19" s="337"/>
      <x:c r="E19" s="337"/>
      <x:c r="F19" s="337"/>
      <x:c r="G19" s="337"/>
      <x:c r="H19" s="337"/>
      <x:c r="I19" s="337"/>
      <x:c r="J19" s="337"/>
      <x:c r="K19" s="337"/>
      <x:c r="L19" s="337"/>
      <x:c r="M19" s="337"/>
      <x:c r="N19" s="337"/>
    </x:row>
    <x:row r="20">
      <x:c r="A20" s="337"/>
      <x:c r="B20" s="337"/>
      <x:c r="C20" s="337"/>
      <x:c r="D20" s="337"/>
      <x:c r="E20" s="337"/>
      <x:c r="F20" s="337"/>
      <x:c r="G20" s="337"/>
      <x:c r="H20" s="337"/>
      <x:c r="I20" s="337"/>
      <x:c r="J20" s="337"/>
      <x:c r="K20" s="337"/>
      <x:c r="L20" s="337"/>
      <x:c r="M20" s="337"/>
      <x:c r="N20" s="337"/>
    </x:row>
    <x:row r="21">
      <x:c r="A21" s="337"/>
      <x:c r="B21" s="337"/>
      <x:c r="C21" s="337"/>
      <x:c r="D21" s="337"/>
      <x:c r="E21" s="337"/>
      <x:c r="F21" s="337"/>
      <x:c r="G21" s="337"/>
      <x:c r="H21" s="337"/>
      <x:c r="I21" s="337"/>
      <x:c r="J21" s="337"/>
      <x:c r="K21" s="337"/>
      <x:c r="L21" s="337"/>
      <x:c r="M21" s="337"/>
      <x:c r="N21" s="337"/>
    </x:row>
    <x:row r="22">
      <x:c r="A22" s="337"/>
      <x:c r="B22" s="337"/>
      <x:c r="C22" s="337"/>
      <x:c r="D22" s="337"/>
      <x:c r="E22" s="337"/>
      <x:c r="F22" s="337"/>
      <x:c r="G22" s="337"/>
      <x:c r="H22" s="337"/>
      <x:c r="I22" s="337"/>
      <x:c r="J22" s="337"/>
      <x:c r="K22" s="337"/>
      <x:c r="L22" s="337"/>
      <x:c r="M22" s="337"/>
      <x:c r="N22" s="337"/>
    </x:row>
    <x:row r="23">
      <x:c r="A23" s="337"/>
      <x:c r="B23" s="337"/>
      <x:c r="C23" s="337"/>
      <x:c r="D23" s="337"/>
      <x:c r="E23" s="337"/>
      <x:c r="F23" s="337"/>
      <x:c r="G23" s="337"/>
      <x:c r="H23" s="337"/>
      <x:c r="I23" s="337"/>
      <x:c r="J23" s="337"/>
      <x:c r="K23" s="337"/>
      <x:c r="L23" s="337"/>
      <x:c r="M23" s="337"/>
      <x:c r="N23" s="337"/>
    </x:row>
    <x:row r="24">
      <x:c r="A24" s="337"/>
      <x:c r="B24" s="337"/>
      <x:c r="C24" s="337"/>
      <x:c r="D24" s="337"/>
      <x:c r="E24" s="337"/>
      <x:c r="F24" s="337"/>
      <x:c r="G24" s="337"/>
      <x:c r="H24" s="337"/>
      <x:c r="I24" s="337"/>
      <x:c r="J24" s="337"/>
      <x:c r="K24" s="337"/>
      <x:c r="L24" s="337"/>
      <x:c r="M24" s="337"/>
      <x:c r="N24" s="337"/>
    </x:row>
    <x:row r="25">
      <x:c r="A25" s="337"/>
      <x:c r="B25" s="337"/>
      <x:c r="C25" s="337"/>
      <x:c r="D25" s="337"/>
      <x:c r="E25" s="337"/>
      <x:c r="F25" s="337"/>
      <x:c r="G25" s="337"/>
      <x:c r="H25" s="337"/>
      <x:c r="I25" s="337"/>
      <x:c r="J25" s="337"/>
      <x:c r="K25" s="337"/>
      <x:c r="L25" s="337"/>
      <x:c r="M25" s="337"/>
      <x:c r="N25" s="337"/>
    </x:row>
    <x:row r="26">
      <x:c r="A26" s="337"/>
      <x:c r="B26" s="337"/>
      <x:c r="C26" s="337"/>
      <x:c r="D26" s="337"/>
      <x:c r="E26" s="337"/>
      <x:c r="F26" s="337"/>
      <x:c r="G26" s="337"/>
      <x:c r="H26" s="337"/>
      <x:c r="I26" s="337"/>
      <x:c r="J26" s="337"/>
      <x:c r="K26" s="337"/>
      <x:c r="L26" s="337"/>
      <x:c r="M26" s="337"/>
      <x:c r="N26" s="337"/>
    </x:row>
    <x:row r="27">
      <x:c r="A27" s="337"/>
      <x:c r="B27" s="337"/>
      <x:c r="C27" s="337"/>
      <x:c r="D27" s="337"/>
      <x:c r="E27" s="337"/>
      <x:c r="F27" s="337"/>
      <x:c r="G27" s="337"/>
      <x:c r="H27" s="337"/>
      <x:c r="I27" s="337"/>
      <x:c r="J27" s="337"/>
      <x:c r="K27" s="337"/>
      <x:c r="L27" s="337"/>
      <x:c r="M27" s="337"/>
      <x:c r="N27" s="337"/>
    </x:row>
    <x:row r="28">
      <x:c r="A28" s="337"/>
      <x:c r="B28" s="337"/>
      <x:c r="C28" s="337"/>
      <x:c r="D28" s="337"/>
      <x:c r="E28" s="337"/>
      <x:c r="F28" s="337"/>
      <x:c r="G28" s="337"/>
      <x:c r="H28" s="337"/>
      <x:c r="I28" s="337"/>
      <x:c r="J28" s="337"/>
      <x:c r="K28" s="337"/>
      <x:c r="L28" s="337"/>
      <x:c r="M28" s="337"/>
      <x:c r="N28" s="337"/>
    </x:row>
    <x:row r="29">
      <x:c r="A29" s="337"/>
      <x:c r="B29" s="337"/>
      <x:c r="C29" s="337"/>
      <x:c r="D29" s="337"/>
      <x:c r="E29" s="337"/>
      <x:c r="F29" s="337"/>
      <x:c r="G29" s="337"/>
      <x:c r="H29" s="337"/>
      <x:c r="I29" s="337"/>
      <x:c r="J29" s="337"/>
      <x:c r="K29" s="337"/>
      <x:c r="L29" s="337"/>
      <x:c r="M29" s="337"/>
      <x:c r="N29" s="337"/>
    </x:row>
    <x:row r="30">
      <x:c r="A30" s="337"/>
      <x:c r="B30" s="337"/>
      <x:c r="C30" s="337"/>
      <x:c r="D30" s="337"/>
      <x:c r="E30" s="337"/>
      <x:c r="F30" s="337"/>
      <x:c r="G30" s="337"/>
      <x:c r="H30" s="337"/>
      <x:c r="I30" s="337"/>
      <x:c r="J30" s="337"/>
      <x:c r="K30" s="337"/>
      <x:c r="L30" s="337"/>
      <x:c r="M30" s="337"/>
      <x:c r="N30" s="337"/>
    </x:row>
    <x:row r="31">
      <x:c r="A31" s="337"/>
      <x:c r="B31" s="337"/>
      <x:c r="C31" s="337"/>
      <x:c r="D31" s="337"/>
      <x:c r="E31" s="337"/>
      <x:c r="F31" s="337"/>
      <x:c r="G31" s="337"/>
      <x:c r="H31" s="337"/>
      <x:c r="I31" s="337"/>
      <x:c r="J31" s="337"/>
      <x:c r="K31" s="337"/>
      <x:c r="L31" s="337"/>
      <x:c r="M31" s="337"/>
      <x:c r="N31" s="337"/>
    </x:row>
    <x:row r="32">
      <x:c r="A32" s="337"/>
      <x:c r="B32" s="337"/>
      <x:c r="C32" s="337"/>
      <x:c r="D32" s="337"/>
      <x:c r="E32" s="337"/>
      <x:c r="F32" s="337"/>
      <x:c r="G32" s="337"/>
      <x:c r="H32" s="337"/>
      <x:c r="I32" s="337"/>
      <x:c r="J32" s="337"/>
      <x:c r="K32" s="337"/>
      <x:c r="L32" s="337"/>
      <x:c r="M32" s="337"/>
      <x:c r="N32" s="337"/>
    </x:row>
    <x:row r="33">
      <x:c r="A33" s="337"/>
      <x:c r="B33" s="337"/>
      <x:c r="C33" s="337"/>
      <x:c r="D33" s="337"/>
      <x:c r="E33" s="337"/>
      <x:c r="F33" s="337"/>
      <x:c r="G33" s="337"/>
      <x:c r="H33" s="337"/>
      <x:c r="I33" s="337"/>
      <x:c r="J33" s="337"/>
      <x:c r="K33" s="337"/>
      <x:c r="L33" s="337"/>
      <x:c r="M33" s="337"/>
      <x:c r="N33" s="337"/>
    </x:row>
    <x:row r="34">
      <x:c r="A34" s="337"/>
      <x:c r="B34" s="337"/>
      <x:c r="C34" s="337"/>
      <x:c r="D34" s="337"/>
      <x:c r="E34" s="337"/>
      <x:c r="F34" s="337"/>
      <x:c r="G34" s="337"/>
      <x:c r="H34" s="337"/>
      <x:c r="I34" s="337"/>
      <x:c r="J34" s="337"/>
      <x:c r="K34" s="337"/>
      <x:c r="L34" s="337"/>
      <x:c r="M34" s="337"/>
      <x:c r="N34" s="337"/>
    </x:row>
    <x:row r="35">
      <x:c r="A35" s="337"/>
      <x:c r="B35" s="337"/>
      <x:c r="C35" s="337"/>
      <x:c r="D35" s="337"/>
      <x:c r="E35" s="337"/>
      <x:c r="F35" s="337"/>
      <x:c r="G35" s="337"/>
      <x:c r="H35" s="337"/>
      <x:c r="I35" s="337"/>
      <x:c r="J35" s="337"/>
      <x:c r="K35" s="337"/>
      <x:c r="L35" s="337"/>
      <x:c r="M35" s="337"/>
      <x:c r="N35" s="337"/>
    </x:row>
    <x:row r="36">
      <x:c r="A36" s="337"/>
      <x:c r="B36" s="337"/>
      <x:c r="C36" s="337"/>
      <x:c r="D36" s="337"/>
      <x:c r="E36" s="337"/>
      <x:c r="F36" s="337"/>
      <x:c r="G36" s="337"/>
      <x:c r="H36" s="337"/>
      <x:c r="I36" s="337"/>
      <x:c r="J36" s="337"/>
      <x:c r="K36" s="337"/>
      <x:c r="L36" s="337"/>
      <x:c r="M36" s="337"/>
      <x:c r="N36" s="337"/>
    </x:row>
    <x:row r="37">
      <x:c r="A37" s="337"/>
      <x:c r="B37" s="337"/>
      <x:c r="C37" s="337"/>
      <x:c r="D37" s="337"/>
      <x:c r="E37" s="337"/>
      <x:c r="F37" s="337"/>
      <x:c r="G37" s="337"/>
      <x:c r="H37" s="337"/>
      <x:c r="I37" s="337"/>
      <x:c r="J37" s="337"/>
      <x:c r="K37" s="337"/>
      <x:c r="L37" s="337"/>
      <x:c r="M37" s="337"/>
      <x:c r="N37" s="337"/>
    </x:row>
    <x:row r="38">
      <x:c r="A38" s="337"/>
      <x:c r="B38" s="337"/>
      <x:c r="C38" s="337"/>
      <x:c r="D38" s="337"/>
      <x:c r="E38" s="337"/>
      <x:c r="F38" s="337"/>
      <x:c r="G38" s="337"/>
      <x:c r="H38" s="337"/>
      <x:c r="I38" s="337"/>
      <x:c r="J38" s="337"/>
      <x:c r="K38" s="337"/>
      <x:c r="L38" s="337"/>
      <x:c r="M38" s="337"/>
      <x:c r="N38" s="337"/>
    </x:row>
    <x:row r="39">
      <x:c r="A39" s="337"/>
      <x:c r="B39" s="337"/>
      <x:c r="C39" s="337"/>
      <x:c r="D39" s="337"/>
      <x:c r="E39" s="337"/>
      <x:c r="F39" s="337"/>
      <x:c r="G39" s="337"/>
      <x:c r="H39" s="337"/>
      <x:c r="I39" s="337"/>
      <x:c r="J39" s="337"/>
      <x:c r="K39" s="337"/>
      <x:c r="L39" s="337"/>
      <x:c r="M39" s="337"/>
      <x:c r="N39" s="337"/>
    </x:row>
    <x:row r="40">
      <x:c r="A40" s="337"/>
      <x:c r="B40" s="337"/>
      <x:c r="C40" s="337"/>
      <x:c r="D40" s="337"/>
      <x:c r="E40" s="337"/>
      <x:c r="F40" s="337"/>
      <x:c r="G40" s="337"/>
      <x:c r="H40" s="337"/>
      <x:c r="I40" s="337"/>
      <x:c r="J40" s="337"/>
      <x:c r="K40" s="337"/>
      <x:c r="L40" s="337"/>
      <x:c r="M40" s="337"/>
      <x:c r="N40" s="337"/>
    </x:row>
    <x:row r="41">
      <x:c r="A41" s="337"/>
      <x:c r="B41" s="337"/>
      <x:c r="C41" s="337"/>
      <x:c r="D41" s="337"/>
      <x:c r="E41" s="337"/>
      <x:c r="F41" s="337"/>
      <x:c r="G41" s="337"/>
      <x:c r="H41" s="337"/>
      <x:c r="I41" s="337"/>
      <x:c r="J41" s="337"/>
      <x:c r="K41" s="337"/>
      <x:c r="L41" s="337"/>
      <x:c r="M41" s="337"/>
      <x:c r="N41" s="337"/>
    </x:row>
    <x:row r="42">
      <x:c r="A42" s="337"/>
      <x:c r="B42" s="337"/>
      <x:c r="C42" s="337"/>
      <x:c r="D42" s="337"/>
      <x:c r="E42" s="337"/>
      <x:c r="F42" s="337"/>
      <x:c r="G42" s="337"/>
      <x:c r="H42" s="337"/>
      <x:c r="I42" s="337"/>
      <x:c r="J42" s="337"/>
      <x:c r="K42" s="337"/>
      <x:c r="L42" s="337"/>
      <x:c r="M42" s="337"/>
      <x:c r="N42" s="337"/>
    </x:row>
    <x:row r="43">
      <x:c r="A43" s="337"/>
      <x:c r="B43" s="337"/>
      <x:c r="C43" s="337"/>
      <x:c r="D43" s="337"/>
      <x:c r="E43" s="337"/>
      <x:c r="F43" s="337"/>
      <x:c r="G43" s="337"/>
      <x:c r="H43" s="337"/>
      <x:c r="I43" s="337"/>
      <x:c r="J43" s="337"/>
      <x:c r="K43" s="337"/>
      <x:c r="L43" s="337"/>
      <x:c r="M43" s="337"/>
      <x:c r="N43" s="337"/>
    </x:row>
    <x:row r="44">
      <x:c r="A44" s="337"/>
      <x:c r="B44" s="337"/>
      <x:c r="C44" s="337"/>
      <x:c r="D44" s="337"/>
      <x:c r="E44" s="337"/>
      <x:c r="F44" s="337"/>
      <x:c r="G44" s="337"/>
      <x:c r="H44" s="337"/>
      <x:c r="I44" s="337"/>
      <x:c r="J44" s="337"/>
      <x:c r="K44" s="337"/>
      <x:c r="L44" s="337"/>
      <x:c r="M44" s="337"/>
      <x:c r="N44" s="337"/>
    </x:row>
    <x:row r="45">
      <x:c r="A45" s="337"/>
      <x:c r="B45" s="337"/>
      <x:c r="C45" s="337"/>
      <x:c r="D45" s="337"/>
      <x:c r="E45" s="337"/>
      <x:c r="F45" s="337"/>
      <x:c r="G45" s="337"/>
      <x:c r="H45" s="337"/>
      <x:c r="I45" s="337"/>
      <x:c r="J45" s="337"/>
      <x:c r="K45" s="337"/>
      <x:c r="L45" s="337"/>
      <x:c r="M45" s="337"/>
      <x:c r="N45" s="337"/>
    </x:row>
    <x:row r="46">
      <x:c r="A46" s="337"/>
      <x:c r="B46" s="337"/>
      <x:c r="C46" s="337"/>
      <x:c r="D46" s="337"/>
      <x:c r="E46" s="337"/>
      <x:c r="F46" s="337"/>
      <x:c r="G46" s="337"/>
      <x:c r="H46" s="337"/>
      <x:c r="I46" s="337"/>
      <x:c r="J46" s="337"/>
      <x:c r="K46" s="337"/>
      <x:c r="L46" s="337"/>
      <x:c r="M46" s="337"/>
      <x:c r="N46" s="337"/>
    </x:row>
    <x:row r="47">
      <x:c r="A47" s="337"/>
      <x:c r="B47" s="337"/>
      <x:c r="C47" s="337"/>
      <x:c r="D47" s="337"/>
      <x:c r="E47" s="337"/>
      <x:c r="F47" s="337"/>
      <x:c r="G47" s="337"/>
      <x:c r="H47" s="337"/>
      <x:c r="I47" s="337"/>
      <x:c r="J47" s="337"/>
      <x:c r="K47" s="337"/>
      <x:c r="L47" s="337"/>
      <x:c r="M47" s="337"/>
      <x:c r="N47" s="337"/>
    </x:row>
    <x:row r="48">
      <x:c r="A48" s="337"/>
      <x:c r="B48" s="337"/>
      <x:c r="C48" s="337"/>
      <x:c r="D48" s="337"/>
      <x:c r="E48" s="337"/>
      <x:c r="F48" s="337"/>
      <x:c r="G48" s="337"/>
      <x:c r="H48" s="337"/>
      <x:c r="I48" s="337"/>
      <x:c r="J48" s="337"/>
      <x:c r="K48" s="337"/>
      <x:c r="L48" s="337"/>
      <x:c r="M48" s="337"/>
      <x:c r="N48" s="337"/>
    </x:row>
    <x:row r="49">
      <x:c r="A49" s="337"/>
      <x:c r="B49" s="337"/>
      <x:c r="C49" s="337"/>
      <x:c r="D49" s="337"/>
      <x:c r="E49" s="337"/>
      <x:c r="F49" s="337"/>
      <x:c r="G49" s="337"/>
      <x:c r="H49" s="337"/>
      <x:c r="I49" s="337"/>
      <x:c r="J49" s="337"/>
      <x:c r="K49" s="337"/>
      <x:c r="L49" s="337"/>
      <x:c r="M49" s="337"/>
      <x:c r="N49" s="337"/>
    </x:row>
    <x:row r="50">
      <x:c r="A50" s="337"/>
      <x:c r="B50" s="337"/>
      <x:c r="C50" s="337"/>
      <x:c r="D50" s="337"/>
      <x:c r="E50" s="337"/>
      <x:c r="F50" s="337"/>
      <x:c r="G50" s="337"/>
      <x:c r="H50" s="337"/>
      <x:c r="I50" s="337"/>
      <x:c r="J50" s="337"/>
      <x:c r="K50" s="337"/>
      <x:c r="L50" s="337"/>
      <x:c r="M50" s="337"/>
      <x:c r="N50" s="337"/>
    </x:row>
  </x:sheetData>
  <x:mergeCells>
    <x:mergeCell ref="A1:H2"/>
    <x:mergeCell ref="A3:H3"/>
    <x:mergeCell ref="A5:H5"/>
    <x:mergeCell ref="D5:H5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28" hidden="0" customWidth="1"/>
    <x:col min="3" max="3" width="24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26" hidden="0" customWidth="1"/>
  </x:cols>
  <x:sheetData>
    <x:row r="1" ht="30" customHeight="1">
      <x:c r="A1" s="311" t="str">
        <x:v>BALANCE COMPTABLE SIMPLIFIÉE</x:v>
      </x:c>
      <x:c r="B1" s="311"/>
      <x:c r="C1" s="311"/>
      <x:c r="D1" s="311"/>
      <x:c r="E1" s="311"/>
      <x:c r="F1" s="311"/>
      <x:c r="G1" s="311"/>
      <x:c r="H1" s="311"/>
      <x:c r="I1" s="337"/>
      <x:c r="J1" s="337"/>
      <x:c r="K1" s="337"/>
      <x:c r="L1" s="337"/>
      <x:c r="M1" s="337"/>
      <x:c r="N1" s="337"/>
    </x:row>
    <x:row r="2" ht="30" customHeight="1">
      <x:c r="A2" s="311"/>
      <x:c r="B2" s="311"/>
      <x:c r="C2" s="311"/>
      <x:c r="D2" s="311"/>
      <x:c r="E2" s="311"/>
      <x:c r="F2" s="311"/>
      <x:c r="G2" s="311"/>
      <x:c r="H2" s="311"/>
      <x:c r="I2" s="337"/>
      <x:c r="J2" s="337"/>
      <x:c r="K2" s="337"/>
      <x:c r="L2" s="337"/>
      <x:c r="M2" s="337"/>
      <x:c r="N2" s="337"/>
    </x:row>
    <x:row r="3" ht="22" customHeight="1">
      <x:c r="A3" s="338" t="str">
        <x:v>Données sources pour les états financiers</x:v>
      </x:c>
      <x:c r="B3" s="338"/>
      <x:c r="C3" s="338"/>
      <x:c r="D3" s="338"/>
      <x:c r="E3" s="338"/>
      <x:c r="F3" s="338"/>
      <x:c r="G3" s="338"/>
      <x:c r="H3" s="338"/>
      <x:c r="I3" s="337"/>
      <x:c r="J3" s="337"/>
      <x:c r="K3" s="337"/>
      <x:c r="L3" s="337"/>
      <x:c r="M3" s="337"/>
      <x:c r="N3" s="337"/>
    </x:row>
    <x:row r="4">
      <x:c r="A4" s="337"/>
      <x:c r="B4" s="337"/>
      <x:c r="C4" s="337"/>
      <x:c r="D4" s="337"/>
      <x:c r="E4" s="337"/>
      <x:c r="F4" s="337"/>
      <x:c r="G4" s="337"/>
      <x:c r="H4" s="337"/>
      <x:c r="I4" s="337"/>
      <x:c r="J4" s="337"/>
      <x:c r="K4" s="337"/>
      <x:c r="L4" s="337"/>
      <x:c r="M4" s="337"/>
      <x:c r="N4" s="337"/>
    </x:row>
    <x:row r="5" ht="24" customHeight="1">
      <x:c r="A5" s="371" t="str">
        <x:v>Compte</x:v>
      </x:c>
      <x:c r="B5" s="371" t="str">
        <x:v>Libellé</x:v>
      </x:c>
      <x:c r="C5" s="371" t="str">
        <x:v>Catégorie</x:v>
      </x:c>
      <x:c r="D5" s="371" t="str">
        <x:v>N Débit</x:v>
      </x:c>
      <x:c r="E5" s="371" t="str">
        <x:v>N Crédit</x:v>
      </x:c>
      <x:c r="F5" s="371" t="str">
        <x:v>N-1 Débit</x:v>
      </x:c>
      <x:c r="G5" s="371" t="str">
        <x:v>N-1 Crédit</x:v>
      </x:c>
      <x:c r="H5" s="371" t="str">
        <x:v>Observation</x:v>
      </x:c>
      <x:c r="I5" s="337"/>
      <x:c r="J5" s="337"/>
      <x:c r="K5" s="337"/>
      <x:c r="L5" s="337"/>
      <x:c r="M5" s="337"/>
      <x:c r="N5" s="337"/>
    </x:row>
    <x:row r="6">
      <x:c r="A6" s="337" t="str">
        <x:v>101</x:v>
      </x:c>
      <x:c r="B6" s="337" t="str">
        <x:v>Capital social</x:v>
      </x:c>
      <x:c r="C6" s="337" t="str">
        <x:v>Capitaux propres</x:v>
      </x:c>
      <x:c r="D6" s="375" t="n">
        <x:v>0</x:v>
      </x:c>
      <x:c r="E6" s="375" t="n">
        <x:v>250000</x:v>
      </x:c>
      <x:c r="F6" s="375" t="n">
        <x:v>0</x:v>
      </x:c>
      <x:c r="G6" s="375" t="n">
        <x:v>230000</x:v>
      </x:c>
      <x:c r="H6" s="337" t="str"/>
      <x:c r="I6" s="337"/>
      <x:c r="J6" s="337"/>
      <x:c r="K6" s="337"/>
      <x:c r="L6" s="337"/>
      <x:c r="M6" s="337"/>
      <x:c r="N6" s="337"/>
    </x:row>
    <x:row r="7">
      <x:c r="A7" s="337" t="str">
        <x:v>164</x:v>
      </x:c>
      <x:c r="B7" s="337" t="str">
        <x:v>Emprunts bancaires</x:v>
      </x:c>
      <x:c r="C7" s="337" t="str">
        <x:v>Dette financière</x:v>
      </x:c>
      <x:c r="D7" s="375" t="n">
        <x:v>0</x:v>
      </x:c>
      <x:c r="E7" s="375" t="n">
        <x:v>180000</x:v>
      </x:c>
      <x:c r="F7" s="375" t="n">
        <x:v>0</x:v>
      </x:c>
      <x:c r="G7" s="375" t="n">
        <x:v>220000</x:v>
      </x:c>
      <x:c r="H7" s="337" t="str"/>
      <x:c r="I7" s="337"/>
      <x:c r="J7" s="337"/>
      <x:c r="K7" s="337"/>
      <x:c r="L7" s="337"/>
      <x:c r="M7" s="337"/>
      <x:c r="N7" s="337"/>
    </x:row>
    <x:row r="8">
      <x:c r="A8" s="337" t="str">
        <x:v>211</x:v>
      </x:c>
      <x:c r="B8" s="337" t="str">
        <x:v>Immobilisations corporelles</x:v>
      </x:c>
      <x:c r="C8" s="337" t="str">
        <x:v>Immobilisations</x:v>
      </x:c>
      <x:c r="D8" s="375" t="n">
        <x:v>320000</x:v>
      </x:c>
      <x:c r="E8" s="375" t="n">
        <x:v>0</x:v>
      </x:c>
      <x:c r="F8" s="375" t="n">
        <x:v>290000</x:v>
      </x:c>
      <x:c r="G8" s="375" t="n">
        <x:v>0</x:v>
      </x:c>
      <x:c r="H8" s="337" t="str"/>
      <x:c r="I8" s="337"/>
      <x:c r="J8" s="337"/>
      <x:c r="K8" s="337"/>
      <x:c r="L8" s="337"/>
      <x:c r="M8" s="337"/>
      <x:c r="N8" s="337"/>
    </x:row>
    <x:row r="9">
      <x:c r="A9" s="337" t="str">
        <x:v>281</x:v>
      </x:c>
      <x:c r="B9" s="337" t="str">
        <x:v>Amortissements</x:v>
      </x:c>
      <x:c r="C9" s="337" t="str">
        <x:v>Amortissements cumulés</x:v>
      </x:c>
      <x:c r="D9" s="375" t="n">
        <x:v>0</x:v>
      </x:c>
      <x:c r="E9" s="375" t="n">
        <x:v>95000</x:v>
      </x:c>
      <x:c r="F9" s="375" t="n">
        <x:v>0</x:v>
      </x:c>
      <x:c r="G9" s="375" t="n">
        <x:v>70000</x:v>
      </x:c>
      <x:c r="H9" s="337" t="str"/>
      <x:c r="I9" s="337"/>
      <x:c r="J9" s="337"/>
      <x:c r="K9" s="337"/>
      <x:c r="L9" s="337"/>
      <x:c r="M9" s="337"/>
      <x:c r="N9" s="337"/>
    </x:row>
    <x:row r="10">
      <x:c r="A10" s="337" t="str">
        <x:v>31</x:v>
      </x:c>
      <x:c r="B10" s="337" t="str">
        <x:v>Stocks</x:v>
      </x:c>
      <x:c r="C10" s="337" t="str">
        <x:v>Stocks</x:v>
      </x:c>
      <x:c r="D10" s="375" t="n">
        <x:v>85000</x:v>
      </x:c>
      <x:c r="E10" s="375" t="n">
        <x:v>0</x:v>
      </x:c>
      <x:c r="F10" s="375" t="n">
        <x:v>76000</x:v>
      </x:c>
      <x:c r="G10" s="375" t="n">
        <x:v>0</x:v>
      </x:c>
      <x:c r="H10" s="337" t="str"/>
      <x:c r="I10" s="337"/>
      <x:c r="J10" s="337"/>
      <x:c r="K10" s="337"/>
      <x:c r="L10" s="337"/>
      <x:c r="M10" s="337"/>
      <x:c r="N10" s="337"/>
    </x:row>
    <x:row r="11">
      <x:c r="A11" s="337" t="str">
        <x:v>401</x:v>
      </x:c>
      <x:c r="B11" s="337" t="str">
        <x:v>Fournisseurs</x:v>
      </x:c>
      <x:c r="C11" s="337" t="str">
        <x:v>Dettes fournisseurs</x:v>
      </x:c>
      <x:c r="D11" s="375" t="n">
        <x:v>0</x:v>
      </x:c>
      <x:c r="E11" s="375" t="n">
        <x:v>72000</x:v>
      </x:c>
      <x:c r="F11" s="375" t="n">
        <x:v>0</x:v>
      </x:c>
      <x:c r="G11" s="375" t="n">
        <x:v>65000</x:v>
      </x:c>
      <x:c r="H11" s="337" t="str"/>
      <x:c r="I11" s="337"/>
      <x:c r="J11" s="337"/>
      <x:c r="K11" s="337"/>
      <x:c r="L11" s="337"/>
      <x:c r="M11" s="337"/>
      <x:c r="N11" s="337"/>
    </x:row>
    <x:row r="12">
      <x:c r="A12" s="337" t="str">
        <x:v>411</x:v>
      </x:c>
      <x:c r="B12" s="337" t="str">
        <x:v>Clients</x:v>
      </x:c>
      <x:c r="C12" s="337" t="str">
        <x:v>Créances clients</x:v>
      </x:c>
      <x:c r="D12" s="375" t="n">
        <x:v>98000</x:v>
      </x:c>
      <x:c r="E12" s="375" t="n">
        <x:v>0</x:v>
      </x:c>
      <x:c r="F12" s="375" t="n">
        <x:v>88000</x:v>
      </x:c>
      <x:c r="G12" s="375" t="n">
        <x:v>0</x:v>
      </x:c>
      <x:c r="H12" s="337" t="str"/>
      <x:c r="I12" s="337"/>
      <x:c r="J12" s="337"/>
      <x:c r="K12" s="337"/>
      <x:c r="L12" s="337"/>
      <x:c r="M12" s="337"/>
      <x:c r="N12" s="337"/>
    </x:row>
    <x:row r="13">
      <x:c r="A13" s="337" t="str">
        <x:v>445</x:v>
      </x:c>
      <x:c r="B13" s="337" t="str">
        <x:v>TVA à payer</x:v>
      </x:c>
      <x:c r="C13" s="337" t="str">
        <x:v>Dettes fiscales</x:v>
      </x:c>
      <x:c r="D13" s="375" t="n">
        <x:v>0</x:v>
      </x:c>
      <x:c r="E13" s="375" t="n">
        <x:v>18000</x:v>
      </x:c>
      <x:c r="F13" s="375" t="n">
        <x:v>0</x:v>
      </x:c>
      <x:c r="G13" s="375" t="n">
        <x:v>15000</x:v>
      </x:c>
      <x:c r="H13" s="337" t="str"/>
      <x:c r="I13" s="337"/>
      <x:c r="J13" s="337"/>
      <x:c r="K13" s="337"/>
      <x:c r="L13" s="337"/>
      <x:c r="M13" s="337"/>
      <x:c r="N13" s="337"/>
    </x:row>
    <x:row r="14">
      <x:c r="A14" s="337" t="str">
        <x:v>512</x:v>
      </x:c>
      <x:c r="B14" s="337" t="str">
        <x:v>Banque</x:v>
      </x:c>
      <x:c r="C14" s="337" t="str">
        <x:v>Trésorerie</x:v>
      </x:c>
      <x:c r="D14" s="375" t="n">
        <x:v>126000</x:v>
      </x:c>
      <x:c r="E14" s="375" t="n">
        <x:v>0</x:v>
      </x:c>
      <x:c r="F14" s="375" t="n">
        <x:v>105000</x:v>
      </x:c>
      <x:c r="G14" s="375" t="n">
        <x:v>0</x:v>
      </x:c>
      <x:c r="H14" s="337" t="str"/>
      <x:c r="I14" s="337"/>
      <x:c r="J14" s="337"/>
      <x:c r="K14" s="337"/>
      <x:c r="L14" s="337"/>
      <x:c r="M14" s="337"/>
      <x:c r="N14" s="337"/>
    </x:row>
    <x:row r="15">
      <x:c r="A15" s="337" t="str">
        <x:v>606</x:v>
      </x:c>
      <x:c r="B15" s="337" t="str">
        <x:v>Achats consommés</x:v>
      </x:c>
      <x:c r="C15" s="337" t="str">
        <x:v>Achats</x:v>
      </x:c>
      <x:c r="D15" s="375" t="n">
        <x:v>420000</x:v>
      </x:c>
      <x:c r="E15" s="375" t="n">
        <x:v>0</x:v>
      </x:c>
      <x:c r="F15" s="375" t="n">
        <x:v>390000</x:v>
      </x:c>
      <x:c r="G15" s="375" t="n">
        <x:v>0</x:v>
      </x:c>
      <x:c r="H15" s="337" t="str"/>
      <x:c r="I15" s="337"/>
      <x:c r="J15" s="337"/>
      <x:c r="K15" s="337"/>
      <x:c r="L15" s="337"/>
      <x:c r="M15" s="337"/>
      <x:c r="N15" s="337"/>
    </x:row>
    <x:row r="16">
      <x:c r="A16" s="337" t="str">
        <x:v>613</x:v>
      </x:c>
      <x:c r="B16" s="337" t="str">
        <x:v>Loyers</x:v>
      </x:c>
      <x:c r="C16" s="337" t="str">
        <x:v>Charges externes</x:v>
      </x:c>
      <x:c r="D16" s="375" t="n">
        <x:v>48000</x:v>
      </x:c>
      <x:c r="E16" s="375" t="n">
        <x:v>0</x:v>
      </x:c>
      <x:c r="F16" s="375" t="n">
        <x:v>45000</x:v>
      </x:c>
      <x:c r="G16" s="375" t="n">
        <x:v>0</x:v>
      </x:c>
      <x:c r="H16" s="337" t="str"/>
      <x:c r="I16" s="337"/>
      <x:c r="J16" s="337"/>
      <x:c r="K16" s="337"/>
      <x:c r="L16" s="337"/>
      <x:c r="M16" s="337"/>
      <x:c r="N16" s="337"/>
    </x:row>
    <x:row r="17">
      <x:c r="A17" s="337" t="str">
        <x:v>615</x:v>
      </x:c>
      <x:c r="B17" s="337" t="str">
        <x:v>Entretien</x:v>
      </x:c>
      <x:c r="C17" s="337" t="str">
        <x:v>Charges externes</x:v>
      </x:c>
      <x:c r="D17" s="375" t="n">
        <x:v>22000</x:v>
      </x:c>
      <x:c r="E17" s="375" t="n">
        <x:v>0</x:v>
      </x:c>
      <x:c r="F17" s="375" t="n">
        <x:v>18000</x:v>
      </x:c>
      <x:c r="G17" s="375" t="n">
        <x:v>0</x:v>
      </x:c>
      <x:c r="H17" s="337" t="str"/>
      <x:c r="I17" s="337"/>
      <x:c r="J17" s="337"/>
      <x:c r="K17" s="337"/>
      <x:c r="L17" s="337"/>
      <x:c r="M17" s="337"/>
      <x:c r="N17" s="337"/>
    </x:row>
    <x:row r="18">
      <x:c r="A18" s="337" t="str">
        <x:v>621</x:v>
      </x:c>
      <x:c r="B18" s="337" t="str">
        <x:v>Personnel extérieur</x:v>
      </x:c>
      <x:c r="C18" s="337" t="str">
        <x:v>Charges externes</x:v>
      </x:c>
      <x:c r="D18" s="375" t="n">
        <x:v>18000</x:v>
      </x:c>
      <x:c r="E18" s="375" t="n">
        <x:v>0</x:v>
      </x:c>
      <x:c r="F18" s="375" t="n">
        <x:v>15000</x:v>
      </x:c>
      <x:c r="G18" s="375" t="n">
        <x:v>0</x:v>
      </x:c>
      <x:c r="H18" s="337" t="str"/>
      <x:c r="I18" s="337"/>
      <x:c r="J18" s="337"/>
      <x:c r="K18" s="337"/>
      <x:c r="L18" s="337"/>
      <x:c r="M18" s="337"/>
      <x:c r="N18" s="337"/>
    </x:row>
    <x:row r="19">
      <x:c r="A19" s="337" t="str">
        <x:v>641</x:v>
      </x:c>
      <x:c r="B19" s="337" t="str">
        <x:v>Salaires</x:v>
      </x:c>
      <x:c r="C19" s="337" t="str">
        <x:v>Charges de personnel</x:v>
      </x:c>
      <x:c r="D19" s="375" t="n">
        <x:v>210000</x:v>
      </x:c>
      <x:c r="E19" s="375" t="n">
        <x:v>0</x:v>
      </x:c>
      <x:c r="F19" s="375" t="n">
        <x:v>195000</x:v>
      </x:c>
      <x:c r="G19" s="375" t="n">
        <x:v>0</x:v>
      </x:c>
      <x:c r="H19" s="337" t="str"/>
      <x:c r="I19" s="337"/>
      <x:c r="J19" s="337"/>
      <x:c r="K19" s="337"/>
      <x:c r="L19" s="337"/>
      <x:c r="M19" s="337"/>
      <x:c r="N19" s="337"/>
    </x:row>
    <x:row r="20">
      <x:c r="A20" s="337" t="str">
        <x:v>645</x:v>
      </x:c>
      <x:c r="B20" s="337" t="str">
        <x:v>Charges sociales</x:v>
      </x:c>
      <x:c r="C20" s="337" t="str">
        <x:v>Charges de personnel</x:v>
      </x:c>
      <x:c r="D20" s="375" t="n">
        <x:v>84000</x:v>
      </x:c>
      <x:c r="E20" s="375" t="n">
        <x:v>0</x:v>
      </x:c>
      <x:c r="F20" s="375" t="n">
        <x:v>77000</x:v>
      </x:c>
      <x:c r="G20" s="375" t="n">
        <x:v>0</x:v>
      </x:c>
      <x:c r="H20" s="337" t="str"/>
      <x:c r="I20" s="337"/>
      <x:c r="J20" s="337"/>
      <x:c r="K20" s="337"/>
      <x:c r="L20" s="337"/>
      <x:c r="M20" s="337"/>
      <x:c r="N20" s="337"/>
    </x:row>
    <x:row r="21">
      <x:c r="A21" s="337" t="str">
        <x:v>661</x:v>
      </x:c>
      <x:c r="B21" s="337" t="str">
        <x:v>Intérêts</x:v>
      </x:c>
      <x:c r="C21" s="337" t="str">
        <x:v>Charges financières</x:v>
      </x:c>
      <x:c r="D21" s="375" t="n">
        <x:v>12000</x:v>
      </x:c>
      <x:c r="E21" s="375" t="n">
        <x:v>0</x:v>
      </x:c>
      <x:c r="F21" s="375" t="n">
        <x:v>14500</x:v>
      </x:c>
      <x:c r="G21" s="375" t="n">
        <x:v>0</x:v>
      </x:c>
      <x:c r="H21" s="337" t="str"/>
      <x:c r="I21" s="337"/>
      <x:c r="J21" s="337"/>
      <x:c r="K21" s="337"/>
      <x:c r="L21" s="337"/>
      <x:c r="M21" s="337"/>
      <x:c r="N21" s="337"/>
    </x:row>
    <x:row r="22">
      <x:c r="A22" s="337" t="str">
        <x:v>681</x:v>
      </x:c>
      <x:c r="B22" s="337" t="str">
        <x:v>Dotations aux amortissements</x:v>
      </x:c>
      <x:c r="C22" s="337" t="str">
        <x:v>Dotations</x:v>
      </x:c>
      <x:c r="D22" s="375" t="n">
        <x:v>25000</x:v>
      </x:c>
      <x:c r="E22" s="375" t="n">
        <x:v>0</x:v>
      </x:c>
      <x:c r="F22" s="375" t="n">
        <x:v>22000</x:v>
      </x:c>
      <x:c r="G22" s="375" t="n">
        <x:v>0</x:v>
      </x:c>
      <x:c r="H22" s="337" t="str"/>
      <x:c r="I22" s="337"/>
      <x:c r="J22" s="337"/>
      <x:c r="K22" s="337"/>
      <x:c r="L22" s="337"/>
      <x:c r="M22" s="337"/>
      <x:c r="N22" s="337"/>
    </x:row>
    <x:row r="23">
      <x:c r="A23" s="337" t="str">
        <x:v>695</x:v>
      </x:c>
      <x:c r="B23" s="337" t="str">
        <x:v>Impôt sur les bénéfices</x:v>
      </x:c>
      <x:c r="C23" s="337" t="str">
        <x:v>Impôt</x:v>
      </x:c>
      <x:c r="D23" s="375" t="n">
        <x:v>31000</x:v>
      </x:c>
      <x:c r="E23" s="375" t="n">
        <x:v>0</x:v>
      </x:c>
      <x:c r="F23" s="375" t="n">
        <x:v>26000</x:v>
      </x:c>
      <x:c r="G23" s="375" t="n">
        <x:v>0</x:v>
      </x:c>
      <x:c r="H23" s="337" t="str"/>
      <x:c r="I23" s="337"/>
      <x:c r="J23" s="337"/>
      <x:c r="K23" s="337"/>
      <x:c r="L23" s="337"/>
      <x:c r="M23" s="337"/>
      <x:c r="N23" s="337"/>
    </x:row>
    <x:row r="24">
      <x:c r="A24" s="337" t="str">
        <x:v>701</x:v>
      </x:c>
      <x:c r="B24" s="337" t="str">
        <x:v>Ventes</x:v>
      </x:c>
      <x:c r="C24" s="337" t="str">
        <x:v>Chiffre d'affaires</x:v>
      </x:c>
      <x:c r="D24" s="375" t="n">
        <x:v>0</x:v>
      </x:c>
      <x:c r="E24" s="375" t="n">
        <x:v>1030000</x:v>
      </x:c>
      <x:c r="F24" s="375" t="n">
        <x:v>0</x:v>
      </x:c>
      <x:c r="G24" s="375" t="n">
        <x:v>930000</x:v>
      </x:c>
      <x:c r="H24" s="337" t="str"/>
      <x:c r="I24" s="337"/>
      <x:c r="J24" s="337"/>
      <x:c r="K24" s="337"/>
      <x:c r="L24" s="337"/>
      <x:c r="M24" s="337"/>
      <x:c r="N24" s="337"/>
    </x:row>
    <x:row r="25">
      <x:c r="A25" s="337" t="str">
        <x:v>758</x:v>
      </x:c>
      <x:c r="B25" s="337" t="str">
        <x:v>Autres produits</x:v>
      </x:c>
      <x:c r="C25" s="337" t="str">
        <x:v>Autres produits</x:v>
      </x:c>
      <x:c r="D25" s="375" t="n">
        <x:v>0</x:v>
      </x:c>
      <x:c r="E25" s="375" t="n">
        <x:v>18000</x:v>
      </x:c>
      <x:c r="F25" s="375" t="n">
        <x:v>0</x:v>
      </x:c>
      <x:c r="G25" s="375" t="n">
        <x:v>12000</x:v>
      </x:c>
      <x:c r="H25" s="337" t="str"/>
      <x:c r="I25" s="337"/>
      <x:c r="J25" s="337"/>
      <x:c r="K25" s="337"/>
      <x:c r="L25" s="337"/>
      <x:c r="M25" s="337"/>
      <x:c r="N25" s="337"/>
    </x:row>
    <x:row r="26">
      <x:c r="A26" s="475" t="str">
        <x:v>106</x:v>
      </x:c>
      <x:c r="B26" s="475" t="str">
        <x:v>Réserves</x:v>
      </x:c>
      <x:c r="C26" s="475" t="str">
        <x:v>Capitaux propres</x:v>
      </x:c>
      <x:c r="D26" s="474" t="n">
        <x:v>0</x:v>
      </x:c>
      <x:c r="E26" s="474" t="n">
        <x:v>78000</x:v>
      </x:c>
      <x:c r="F26" s="474" t="n">
        <x:v>0</x:v>
      </x:c>
      <x:c r="G26" s="474" t="n">
        <x:v>62000</x:v>
      </x:c>
      <x:c r="H26" s="475" t="str">
        <x:v>Réserves accumulées</x:v>
      </x:c>
      <x:c r="I26" s="337"/>
      <x:c r="J26" s="337"/>
      <x:c r="K26" s="337"/>
      <x:c r="L26" s="337"/>
      <x:c r="M26" s="337"/>
      <x:c r="N26" s="337"/>
    </x:row>
    <x:row r="27">
      <x:c r="A27" s="475" t="str">
        <x:v>129</x:v>
      </x:c>
      <x:c r="B27" s="475" t="str">
        <x:v>Résultat reporté</x:v>
      </x:c>
      <x:c r="C27" s="475" t="str">
        <x:v>Capitaux propres</x:v>
      </x:c>
      <x:c r="D27" s="474" t="n">
        <x:v>0</x:v>
      </x:c>
      <x:c r="E27" s="474" t="n">
        <x:v>12000</x:v>
      </x:c>
      <x:c r="F27" s="474" t="n">
        <x:v>0</x:v>
      </x:c>
      <x:c r="G27" s="474" t="n">
        <x:v>9000</x:v>
      </x:c>
      <x:c r="H27" s="475" t="str">
        <x:v>Report à nouveau</x:v>
      </x:c>
      <x:c r="I27" s="337"/>
      <x:c r="J27" s="337"/>
      <x:c r="K27" s="337"/>
      <x:c r="L27" s="337"/>
      <x:c r="M27" s="337"/>
      <x:c r="N27" s="337"/>
    </x:row>
    <x:row r="28">
      <x:c r="A28" s="475" t="str">
        <x:v>218</x:v>
      </x:c>
      <x:c r="B28" s="475" t="str">
        <x:v>Matériel informatique</x:v>
      </x:c>
      <x:c r="C28" s="475" t="str">
        <x:v>Immobilisations</x:v>
      </x:c>
      <x:c r="D28" s="474" t="n">
        <x:v>65000</x:v>
      </x:c>
      <x:c r="E28" s="474" t="n">
        <x:v>0</x:v>
      </x:c>
      <x:c r="F28" s="474" t="n">
        <x:v>52000</x:v>
      </x:c>
      <x:c r="G28" s="474" t="n">
        <x:v>0</x:v>
      </x:c>
      <x:c r="H28" s="475" t="str">
        <x:v>Parc informatique</x:v>
      </x:c>
      <x:c r="I28" s="337"/>
      <x:c r="J28" s="337"/>
      <x:c r="K28" s="337"/>
      <x:c r="L28" s="337"/>
      <x:c r="M28" s="337"/>
      <x:c r="N28" s="337"/>
    </x:row>
    <x:row r="29">
      <x:c r="A29" s="475" t="str">
        <x:v>261</x:v>
      </x:c>
      <x:c r="B29" s="475" t="str">
        <x:v>Titres de participation</x:v>
      </x:c>
      <x:c r="C29" s="475" t="str">
        <x:v>Immobilisations financières</x:v>
      </x:c>
      <x:c r="D29" s="474" t="n">
        <x:v>30000</x:v>
      </x:c>
      <x:c r="E29" s="474" t="n">
        <x:v>0</x:v>
      </x:c>
      <x:c r="F29" s="474" t="n">
        <x:v>25000</x:v>
      </x:c>
      <x:c r="G29" s="474" t="n">
        <x:v>0</x:v>
      </x:c>
      <x:c r="H29" s="475" t="str">
        <x:v>Participation stratégique</x:v>
      </x:c>
      <x:c r="I29" s="337"/>
      <x:c r="J29" s="337"/>
      <x:c r="K29" s="337"/>
      <x:c r="L29" s="337"/>
      <x:c r="M29" s="337"/>
      <x:c r="N29" s="337"/>
    </x:row>
    <x:row r="30">
      <x:c r="A30" s="475" t="str">
        <x:v>397</x:v>
      </x:c>
      <x:c r="B30" s="475" t="str">
        <x:v>Dépréciation des stocks</x:v>
      </x:c>
      <x:c r="C30" s="475" t="str">
        <x:v>Dépréciations</x:v>
      </x:c>
      <x:c r="D30" s="474" t="n">
        <x:v>0</x:v>
      </x:c>
      <x:c r="E30" s="474" t="n">
        <x:v>5000</x:v>
      </x:c>
      <x:c r="F30" s="474" t="n">
        <x:v>0</x:v>
      </x:c>
      <x:c r="G30" s="474" t="n">
        <x:v>3500</x:v>
      </x:c>
      <x:c r="H30" s="475" t="str">
        <x:v>Stock obsolète</x:v>
      </x:c>
      <x:c r="I30" s="337"/>
      <x:c r="J30" s="337"/>
      <x:c r="K30" s="337"/>
      <x:c r="L30" s="337"/>
      <x:c r="M30" s="337"/>
      <x:c r="N30" s="337"/>
    </x:row>
    <x:row r="31">
      <x:c r="A31" s="475" t="str">
        <x:v>416</x:v>
      </x:c>
      <x:c r="B31" s="475" t="str">
        <x:v>Clients douteux</x:v>
      </x:c>
      <x:c r="C31" s="475" t="str">
        <x:v>Créances douteuses</x:v>
      </x:c>
      <x:c r="D31" s="474" t="n">
        <x:v>12000</x:v>
      </x:c>
      <x:c r="E31" s="474" t="n">
        <x:v>0</x:v>
      </x:c>
      <x:c r="F31" s="474" t="n">
        <x:v>9000</x:v>
      </x:c>
      <x:c r="G31" s="474" t="n">
        <x:v>0</x:v>
      </x:c>
      <x:c r="H31" s="475" t="str">
        <x:v>Créances à risque</x:v>
      </x:c>
      <x:c r="I31" s="337"/>
      <x:c r="J31" s="337"/>
      <x:c r="K31" s="337"/>
      <x:c r="L31" s="337"/>
      <x:c r="M31" s="337"/>
      <x:c r="N31" s="337"/>
    </x:row>
    <x:row r="32">
      <x:c r="A32" s="475" t="str">
        <x:v>491</x:v>
      </x:c>
      <x:c r="B32" s="475" t="str">
        <x:v>Dépréciation clients</x:v>
      </x:c>
      <x:c r="C32" s="475" t="str">
        <x:v>Dépréciations</x:v>
      </x:c>
      <x:c r="D32" s="474" t="n">
        <x:v>0</x:v>
      </x:c>
      <x:c r="E32" s="474" t="n">
        <x:v>6000</x:v>
      </x:c>
      <x:c r="F32" s="474" t="n">
        <x:v>0</x:v>
      </x:c>
      <x:c r="G32" s="474" t="n">
        <x:v>4500</x:v>
      </x:c>
      <x:c r="H32" s="475" t="str">
        <x:v>Provision clients</x:v>
      </x:c>
      <x:c r="I32" s="337"/>
      <x:c r="J32" s="337"/>
      <x:c r="K32" s="337"/>
      <x:c r="L32" s="337"/>
      <x:c r="M32" s="337"/>
      <x:c r="N32" s="337"/>
    </x:row>
    <x:row r="33">
      <x:c r="A33" s="475" t="str">
        <x:v>503</x:v>
      </x:c>
      <x:c r="B33" s="475" t="str">
        <x:v>Valeurs mobilières de placement</x:v>
      </x:c>
      <x:c r="C33" s="475" t="str">
        <x:v>Placements</x:v>
      </x:c>
      <x:c r="D33" s="474" t="n">
        <x:v>25000</x:v>
      </x:c>
      <x:c r="E33" s="474" t="n">
        <x:v>0</x:v>
      </x:c>
      <x:c r="F33" s="474" t="n">
        <x:v>18000</x:v>
      </x:c>
      <x:c r="G33" s="474" t="n">
        <x:v>0</x:v>
      </x:c>
      <x:c r="H33" s="475" t="str">
        <x:v>Placement court terme</x:v>
      </x:c>
      <x:c r="I33" s="337"/>
      <x:c r="J33" s="337"/>
      <x:c r="K33" s="337"/>
      <x:c r="L33" s="337"/>
      <x:c r="M33" s="337"/>
      <x:c r="N33" s="337"/>
    </x:row>
    <x:row r="34">
      <x:c r="A34" s="475" t="str">
        <x:v>531</x:v>
      </x:c>
      <x:c r="B34" s="475" t="str">
        <x:v>Caisse</x:v>
      </x:c>
      <x:c r="C34" s="475" t="str">
        <x:v>Trésorerie</x:v>
      </x:c>
      <x:c r="D34" s="474" t="n">
        <x:v>4500</x:v>
      </x:c>
      <x:c r="E34" s="474" t="n">
        <x:v>0</x:v>
      </x:c>
      <x:c r="F34" s="474" t="n">
        <x:v>3800</x:v>
      </x:c>
      <x:c r="G34" s="474" t="n">
        <x:v>0</x:v>
      </x:c>
      <x:c r="H34" s="475" t="str">
        <x:v>Espèces</x:v>
      </x:c>
      <x:c r="I34" s="337"/>
      <x:c r="J34" s="337"/>
      <x:c r="K34" s="337"/>
      <x:c r="L34" s="337"/>
      <x:c r="M34" s="337"/>
      <x:c r="N34" s="337"/>
    </x:row>
    <x:row r="35">
      <x:c r="A35" s="475" t="str">
        <x:v>607</x:v>
      </x:c>
      <x:c r="B35" s="475" t="str">
        <x:v>Achats de marchandises</x:v>
      </x:c>
      <x:c r="C35" s="475" t="str">
        <x:v>Achats</x:v>
      </x:c>
      <x:c r="D35" s="474" t="n">
        <x:v>60000</x:v>
      </x:c>
      <x:c r="E35" s="474" t="n">
        <x:v>0</x:v>
      </x:c>
      <x:c r="F35" s="474" t="n">
        <x:v>52000</x:v>
      </x:c>
      <x:c r="G35" s="474" t="n">
        <x:v>0</x:v>
      </x:c>
      <x:c r="H35" s="475" t="str"/>
      <x:c r="I35" s="337"/>
      <x:c r="J35" s="337"/>
      <x:c r="K35" s="337"/>
      <x:c r="L35" s="337"/>
      <x:c r="M35" s="337"/>
      <x:c r="N35" s="337"/>
    </x:row>
    <x:row r="36">
      <x:c r="A36" s="475" t="str">
        <x:v>616</x:v>
      </x:c>
      <x:c r="B36" s="475" t="str">
        <x:v>Assurances</x:v>
      </x:c>
      <x:c r="C36" s="475" t="str">
        <x:v>Charges externes</x:v>
      </x:c>
      <x:c r="D36" s="474" t="n">
        <x:v>14000</x:v>
      </x:c>
      <x:c r="E36" s="474" t="n">
        <x:v>0</x:v>
      </x:c>
      <x:c r="F36" s="474" t="n">
        <x:v>12500</x:v>
      </x:c>
      <x:c r="G36" s="474" t="n">
        <x:v>0</x:v>
      </x:c>
      <x:c r="H36" s="475" t="str"/>
      <x:c r="I36" s="337"/>
      <x:c r="J36" s="337"/>
      <x:c r="K36" s="337"/>
      <x:c r="L36" s="337"/>
      <x:c r="M36" s="337"/>
      <x:c r="N36" s="337"/>
    </x:row>
    <x:row r="37">
      <x:c r="A37" s="475" t="str">
        <x:v>622</x:v>
      </x:c>
      <x:c r="B37" s="475" t="str">
        <x:v>Honoraires</x:v>
      </x:c>
      <x:c r="C37" s="475" t="str">
        <x:v>Charges externes</x:v>
      </x:c>
      <x:c r="D37" s="474" t="n">
        <x:v>26000</x:v>
      </x:c>
      <x:c r="E37" s="474" t="n">
        <x:v>0</x:v>
      </x:c>
      <x:c r="F37" s="474" t="n">
        <x:v>22000</x:v>
      </x:c>
      <x:c r="G37" s="474" t="n">
        <x:v>0</x:v>
      </x:c>
      <x:c r="H37" s="475" t="str"/>
      <x:c r="I37" s="337"/>
      <x:c r="J37" s="337"/>
      <x:c r="K37" s="337"/>
      <x:c r="L37" s="337"/>
      <x:c r="M37" s="337"/>
      <x:c r="N37" s="337"/>
    </x:row>
    <x:row r="38">
      <x:c r="A38" s="475" t="str">
        <x:v>623</x:v>
      </x:c>
      <x:c r="B38" s="475" t="str">
        <x:v>Publicité</x:v>
      </x:c>
      <x:c r="C38" s="475" t="str">
        <x:v>Charges externes</x:v>
      </x:c>
      <x:c r="D38" s="474" t="n">
        <x:v>22000</x:v>
      </x:c>
      <x:c r="E38" s="474" t="n">
        <x:v>0</x:v>
      </x:c>
      <x:c r="F38" s="474" t="n">
        <x:v>18000</x:v>
      </x:c>
      <x:c r="G38" s="474" t="n">
        <x:v>0</x:v>
      </x:c>
      <x:c r="H38" s="475" t="str"/>
      <x:c r="I38" s="337"/>
      <x:c r="J38" s="337"/>
      <x:c r="K38" s="337"/>
      <x:c r="L38" s="337"/>
      <x:c r="M38" s="337"/>
      <x:c r="N38" s="337"/>
    </x:row>
    <x:row r="39">
      <x:c r="A39" s="475" t="str">
        <x:v>625</x:v>
      </x:c>
      <x:c r="B39" s="475" t="str">
        <x:v>Déplacements</x:v>
      </x:c>
      <x:c r="C39" s="475" t="str">
        <x:v>Charges externes</x:v>
      </x:c>
      <x:c r="D39" s="474" t="n">
        <x:v>12000</x:v>
      </x:c>
      <x:c r="E39" s="474" t="n">
        <x:v>0</x:v>
      </x:c>
      <x:c r="F39" s="474" t="n">
        <x:v>10000</x:v>
      </x:c>
      <x:c r="G39" s="474" t="n">
        <x:v>0</x:v>
      </x:c>
      <x:c r="H39" s="475" t="str"/>
      <x:c r="I39" s="337"/>
      <x:c r="J39" s="337"/>
      <x:c r="K39" s="337"/>
      <x:c r="L39" s="337"/>
      <x:c r="M39" s="337"/>
      <x:c r="N39" s="337"/>
    </x:row>
    <x:row r="40">
      <x:c r="A40" s="475" t="str">
        <x:v>658</x:v>
      </x:c>
      <x:c r="B40" s="475" t="str">
        <x:v>Charges diverses</x:v>
      </x:c>
      <x:c r="C40" s="475" t="str">
        <x:v>Autres charges</x:v>
      </x:c>
      <x:c r="D40" s="474" t="n">
        <x:v>6000</x:v>
      </x:c>
      <x:c r="E40" s="474" t="n">
        <x:v>0</x:v>
      </x:c>
      <x:c r="F40" s="474" t="n">
        <x:v>5000</x:v>
      </x:c>
      <x:c r="G40" s="474" t="n">
        <x:v>0</x:v>
      </x:c>
      <x:c r="H40" s="475" t="str"/>
      <x:c r="I40" s="337"/>
      <x:c r="J40" s="337"/>
      <x:c r="K40" s="337"/>
      <x:c r="L40" s="337"/>
      <x:c r="M40" s="337"/>
      <x:c r="N40" s="337"/>
    </x:row>
    <x:row r="41">
      <x:c r="A41" s="475" t="str">
        <x:v>765</x:v>
      </x:c>
      <x:c r="B41" s="475" t="str">
        <x:v>Produits financiers</x:v>
      </x:c>
      <x:c r="C41" s="475" t="str">
        <x:v>Produits financiers</x:v>
      </x:c>
      <x:c r="D41" s="474" t="n">
        <x:v>0</x:v>
      </x:c>
      <x:c r="E41" s="474" t="n">
        <x:v>6500</x:v>
      </x:c>
      <x:c r="F41" s="474" t="n">
        <x:v>0</x:v>
      </x:c>
      <x:c r="G41" s="474" t="n">
        <x:v>5000</x:v>
      </x:c>
      <x:c r="H41" s="475" t="str"/>
      <x:c r="I41" s="337"/>
      <x:c r="J41" s="337"/>
      <x:c r="K41" s="337"/>
      <x:c r="L41" s="337"/>
      <x:c r="M41" s="337"/>
      <x:c r="N41" s="337"/>
    </x:row>
    <x:row r="42">
      <x:c r="A42" s="337"/>
      <x:c r="B42" s="337"/>
      <x:c r="C42" s="337"/>
      <x:c r="D42" s="337"/>
      <x:c r="E42" s="337"/>
      <x:c r="F42" s="337"/>
      <x:c r="G42" s="337"/>
      <x:c r="H42" s="337"/>
      <x:c r="I42" s="337"/>
      <x:c r="J42" s="337"/>
      <x:c r="K42" s="337"/>
      <x:c r="L42" s="337"/>
      <x:c r="M42" s="337"/>
      <x:c r="N42" s="337"/>
    </x:row>
    <x:row r="43">
      <x:c r="A43" s="337"/>
      <x:c r="B43" s="337"/>
      <x:c r="C43" s="337"/>
      <x:c r="D43" s="337"/>
      <x:c r="E43" s="337"/>
      <x:c r="F43" s="337"/>
      <x:c r="G43" s="337"/>
      <x:c r="H43" s="337"/>
      <x:c r="I43" s="337"/>
      <x:c r="J43" s="337"/>
      <x:c r="K43" s="337"/>
      <x:c r="L43" s="337"/>
      <x:c r="M43" s="337"/>
      <x:c r="N43" s="337"/>
    </x:row>
    <x:row r="44">
      <x:c r="A44" s="337"/>
      <x:c r="B44" s="337"/>
      <x:c r="C44" s="337"/>
      <x:c r="D44" s="337"/>
      <x:c r="E44" s="337"/>
      <x:c r="F44" s="337"/>
      <x:c r="G44" s="337"/>
      <x:c r="H44" s="337"/>
      <x:c r="I44" s="337"/>
      <x:c r="J44" s="337"/>
      <x:c r="K44" s="337"/>
      <x:c r="L44" s="337"/>
      <x:c r="M44" s="337"/>
      <x:c r="N44" s="337"/>
    </x:row>
    <x:row r="45">
      <x:c r="A45" s="337"/>
      <x:c r="B45" s="337"/>
      <x:c r="C45" s="337"/>
      <x:c r="D45" s="337"/>
      <x:c r="E45" s="337"/>
      <x:c r="F45" s="337"/>
      <x:c r="G45" s="337"/>
      <x:c r="H45" s="337"/>
      <x:c r="I45" s="337"/>
      <x:c r="J45" s="337"/>
      <x:c r="K45" s="337"/>
      <x:c r="L45" s="337"/>
      <x:c r="M45" s="337"/>
      <x:c r="N45" s="337"/>
    </x:row>
    <x:row r="46">
      <x:c r="A46" s="337"/>
      <x:c r="B46" s="337"/>
      <x:c r="C46" s="337"/>
      <x:c r="D46" s="337"/>
      <x:c r="E46" s="337"/>
      <x:c r="F46" s="337"/>
      <x:c r="G46" s="337"/>
      <x:c r="H46" s="337"/>
      <x:c r="I46" s="337"/>
      <x:c r="J46" s="337"/>
      <x:c r="K46" s="337"/>
      <x:c r="L46" s="337"/>
      <x:c r="M46" s="337"/>
      <x:c r="N46" s="337"/>
    </x:row>
    <x:row r="47">
      <x:c r="A47" s="337"/>
      <x:c r="B47" s="337"/>
      <x:c r="C47" s="337"/>
      <x:c r="D47" s="337"/>
      <x:c r="E47" s="337"/>
      <x:c r="F47" s="337"/>
      <x:c r="G47" s="337"/>
      <x:c r="H47" s="337"/>
      <x:c r="I47" s="337"/>
      <x:c r="J47" s="337"/>
      <x:c r="K47" s="337"/>
      <x:c r="L47" s="337"/>
      <x:c r="M47" s="337"/>
      <x:c r="N47" s="337"/>
    </x:row>
    <x:row r="48">
      <x:c r="A48" s="337"/>
      <x:c r="B48" s="337"/>
      <x:c r="C48" s="337"/>
      <x:c r="D48" s="337"/>
      <x:c r="E48" s="337"/>
      <x:c r="F48" s="337"/>
      <x:c r="G48" s="337"/>
      <x:c r="H48" s="337"/>
      <x:c r="I48" s="337"/>
      <x:c r="J48" s="337"/>
      <x:c r="K48" s="337"/>
      <x:c r="L48" s="337"/>
      <x:c r="M48" s="337"/>
      <x:c r="N48" s="337"/>
    </x:row>
    <x:row r="49">
      <x:c r="A49" s="337"/>
      <x:c r="B49" s="337"/>
      <x:c r="C49" s="337"/>
      <x:c r="D49" s="337"/>
      <x:c r="E49" s="337"/>
      <x:c r="F49" s="337"/>
      <x:c r="G49" s="337"/>
      <x:c r="H49" s="337"/>
      <x:c r="I49" s="337"/>
      <x:c r="J49" s="337"/>
      <x:c r="K49" s="337"/>
      <x:c r="L49" s="337"/>
      <x:c r="M49" s="337"/>
      <x:c r="N49" s="337"/>
    </x:row>
    <x:row r="50">
      <x:c r="A50" s="337"/>
      <x:c r="B50" s="337"/>
      <x:c r="C50" s="337"/>
      <x:c r="D50" s="337"/>
      <x:c r="E50" s="337"/>
      <x:c r="F50" s="337"/>
      <x:c r="G50" s="337"/>
      <x:c r="H50" s="337"/>
      <x:c r="I50" s="337"/>
      <x:c r="J50" s="337"/>
      <x:c r="K50" s="337"/>
      <x:c r="L50" s="337"/>
      <x:c r="M50" s="337"/>
      <x:c r="N50" s="337"/>
    </x:row>
    <x:row r="51">
      <x:c r="A51" s="337"/>
      <x:c r="B51" s="337"/>
      <x:c r="C51" s="337"/>
      <x:c r="D51" s="337"/>
      <x:c r="E51" s="337"/>
      <x:c r="F51" s="337"/>
      <x:c r="G51" s="337"/>
      <x:c r="H51" s="337"/>
      <x:c r="I51" s="337"/>
      <x:c r="J51" s="337"/>
      <x:c r="K51" s="337"/>
      <x:c r="L51" s="337"/>
      <x:c r="M51" s="337"/>
      <x:c r="N51" s="337"/>
    </x:row>
    <x:row r="52">
      <x:c r="A52" s="337"/>
      <x:c r="B52" s="337"/>
      <x:c r="C52" s="337"/>
      <x:c r="D52" s="337"/>
      <x:c r="E52" s="337"/>
      <x:c r="F52" s="337"/>
      <x:c r="G52" s="337"/>
      <x:c r="H52" s="337"/>
      <x:c r="I52" s="337"/>
      <x:c r="J52" s="337"/>
      <x:c r="K52" s="337"/>
      <x:c r="L52" s="337"/>
      <x:c r="M52" s="337"/>
      <x:c r="N52" s="337"/>
    </x:row>
    <x:row r="53">
      <x:c r="A53" s="337"/>
      <x:c r="B53" s="337"/>
      <x:c r="C53" s="337"/>
      <x:c r="D53" s="337"/>
      <x:c r="E53" s="337"/>
      <x:c r="F53" s="337"/>
      <x:c r="G53" s="337"/>
      <x:c r="H53" s="337"/>
      <x:c r="I53" s="337"/>
      <x:c r="J53" s="337"/>
      <x:c r="K53" s="337"/>
      <x:c r="L53" s="337"/>
      <x:c r="M53" s="337"/>
      <x:c r="N53" s="337"/>
    </x:row>
    <x:row r="54">
      <x:c r="A54" s="337"/>
      <x:c r="B54" s="337"/>
      <x:c r="C54" s="337"/>
      <x:c r="D54" s="337"/>
      <x:c r="E54" s="337"/>
      <x:c r="F54" s="337"/>
      <x:c r="G54" s="337"/>
      <x:c r="H54" s="337"/>
      <x:c r="I54" s="337"/>
      <x:c r="J54" s="337"/>
      <x:c r="K54" s="337"/>
      <x:c r="L54" s="337"/>
      <x:c r="M54" s="337"/>
      <x:c r="N54" s="337"/>
    </x:row>
    <x:row r="55">
      <x:c r="A55" s="337"/>
      <x:c r="B55" s="337"/>
      <x:c r="C55" s="337"/>
      <x:c r="D55" s="337"/>
      <x:c r="E55" s="337"/>
      <x:c r="F55" s="337"/>
      <x:c r="G55" s="337"/>
      <x:c r="H55" s="337"/>
      <x:c r="I55" s="337"/>
      <x:c r="J55" s="337"/>
      <x:c r="K55" s="337"/>
      <x:c r="L55" s="337"/>
      <x:c r="M55" s="337"/>
      <x:c r="N55" s="337"/>
    </x:row>
    <x:row r="56">
      <x:c r="A56" s="337"/>
      <x:c r="B56" s="337"/>
      <x:c r="C56" s="337"/>
      <x:c r="D56" s="337"/>
      <x:c r="E56" s="337"/>
      <x:c r="F56" s="337"/>
      <x:c r="G56" s="337"/>
      <x:c r="H56" s="337"/>
      <x:c r="I56" s="337"/>
      <x:c r="J56" s="337"/>
      <x:c r="K56" s="337"/>
      <x:c r="L56" s="337"/>
      <x:c r="M56" s="337"/>
      <x:c r="N56" s="337"/>
    </x:row>
    <x:row r="57">
      <x:c r="A57" s="337"/>
      <x:c r="B57" s="337"/>
      <x:c r="C57" s="337"/>
      <x:c r="D57" s="337"/>
      <x:c r="E57" s="337"/>
      <x:c r="F57" s="337"/>
      <x:c r="G57" s="337"/>
      <x:c r="H57" s="337"/>
      <x:c r="I57" s="337"/>
      <x:c r="J57" s="337"/>
      <x:c r="K57" s="337"/>
      <x:c r="L57" s="337"/>
      <x:c r="M57" s="337"/>
      <x:c r="N57" s="337"/>
    </x:row>
    <x:row r="58">
      <x:c r="A58" s="337"/>
      <x:c r="B58" s="337"/>
      <x:c r="C58" s="337"/>
      <x:c r="D58" s="337"/>
      <x:c r="E58" s="337"/>
      <x:c r="F58" s="337"/>
      <x:c r="G58" s="337"/>
      <x:c r="H58" s="337"/>
      <x:c r="I58" s="337"/>
      <x:c r="J58" s="337"/>
      <x:c r="K58" s="337"/>
      <x:c r="L58" s="337"/>
      <x:c r="M58" s="337"/>
      <x:c r="N58" s="337"/>
    </x:row>
    <x:row r="59">
      <x:c r="A59" s="337"/>
      <x:c r="B59" s="337"/>
      <x:c r="C59" s="337"/>
      <x:c r="D59" s="337"/>
      <x:c r="E59" s="337"/>
      <x:c r="F59" s="337"/>
      <x:c r="G59" s="337"/>
      <x:c r="H59" s="337"/>
      <x:c r="I59" s="337"/>
      <x:c r="J59" s="337"/>
      <x:c r="K59" s="337"/>
      <x:c r="L59" s="337"/>
      <x:c r="M59" s="337"/>
      <x:c r="N59" s="337"/>
    </x:row>
    <x:row r="60">
      <x:c r="A60" s="337"/>
      <x:c r="B60" s="337"/>
      <x:c r="C60" s="337"/>
      <x:c r="D60" s="337"/>
      <x:c r="E60" s="337"/>
      <x:c r="F60" s="337"/>
      <x:c r="G60" s="337"/>
      <x:c r="H60" s="337"/>
      <x:c r="I60" s="337"/>
      <x:c r="J60" s="337"/>
      <x:c r="K60" s="337"/>
      <x:c r="L60" s="337"/>
      <x:c r="M60" s="337"/>
      <x:c r="N60" s="337"/>
    </x:row>
  </x:sheetData>
  <x:mergeCells>
    <x:mergeCell ref="A1:H2"/>
    <x:mergeCell ref="A3:H3"/>
  </x:mergeCells>
  <x:pageMargins left="0.7" right="0.7" top="0.75" bottom="0.75" header="0.3" footer="0.3"/>
  <x:tableParts count="1">
    <x:tablePart xmlns:r="http://schemas.openxmlformats.org/officeDocument/2006/relationships" r:id="Rf4be64f7c37d4422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</x:cols>
  <x:sheetData>
    <x:row r="1" ht="30" customHeight="1">
      <x:c r="A1" s="311" t="str">
        <x:v>COMPTE DE RÉSULTAT</x:v>
      </x:c>
      <x:c r="B1" s="311"/>
      <x:c r="C1" s="311"/>
      <x:c r="D1" s="311"/>
      <x:c r="E1" s="311"/>
      <x:c r="F1" s="311"/>
      <x:c r="G1" s="337"/>
      <x:c r="H1" s="337"/>
      <x:c r="I1" s="337"/>
      <x:c r="J1" s="337"/>
      <x:c r="K1" s="337"/>
      <x:c r="L1" s="337"/>
      <x:c r="M1" s="337"/>
      <x:c r="N1" s="337"/>
    </x:row>
    <x:row r="2" ht="30" customHeight="1">
      <x:c r="A2" s="311"/>
      <x:c r="B2" s="311"/>
      <x:c r="C2" s="311"/>
      <x:c r="D2" s="311"/>
      <x:c r="E2" s="311"/>
      <x:c r="F2" s="311"/>
      <x:c r="G2" s="337"/>
      <x:c r="H2" s="337"/>
      <x:c r="I2" s="337"/>
      <x:c r="J2" s="337"/>
      <x:c r="K2" s="337"/>
      <x:c r="L2" s="337"/>
      <x:c r="M2" s="337"/>
      <x:c r="N2" s="337"/>
    </x:row>
    <x:row r="3" ht="22" customHeight="1">
      <x:c r="A3" s="338" t="str">
        <x:v>Comparaison N / N-1 et analyse des marges</x:v>
      </x:c>
      <x:c r="B3" s="338"/>
      <x:c r="C3" s="338"/>
      <x:c r="D3" s="338"/>
      <x:c r="E3" s="338"/>
      <x:c r="F3" s="338"/>
      <x:c r="G3" s="337"/>
      <x:c r="H3" s="337"/>
      <x:c r="I3" s="337"/>
      <x:c r="J3" s="337"/>
      <x:c r="K3" s="337"/>
      <x:c r="L3" s="337"/>
      <x:c r="M3" s="337"/>
      <x:c r="N3" s="337"/>
    </x:row>
    <x:row r="4">
      <x:c r="A4" s="337"/>
      <x:c r="B4" s="337"/>
      <x:c r="C4" s="337"/>
      <x:c r="D4" s="337"/>
      <x:c r="E4" s="337"/>
      <x:c r="F4" s="337"/>
      <x:c r="G4" s="337"/>
      <x:c r="H4" s="337"/>
      <x:c r="I4" s="337"/>
      <x:c r="J4" s="337"/>
      <x:c r="K4" s="337"/>
      <x:c r="L4" s="337"/>
      <x:c r="M4" s="337"/>
      <x:c r="N4" s="337"/>
    </x:row>
    <x:row r="5" ht="24" customHeight="1">
      <x:c r="A5" s="377" t="str">
        <x:v>Poste</x:v>
      </x:c>
      <x:c r="B5" s="377" t="str">
        <x:v>N</x:v>
      </x:c>
      <x:c r="C5" s="377" t="str">
        <x:v>N-1</x:v>
      </x:c>
      <x:c r="D5" s="377" t="str">
        <x:v>Variation</x:v>
      </x:c>
      <x:c r="E5" s="377" t="str">
        <x:v>Variation %</x:v>
      </x:c>
      <x:c r="F5" s="377" t="str">
        <x:v>% du CA</x:v>
      </x:c>
      <x:c r="G5" s="337"/>
      <x:c r="H5" s="337"/>
      <x:c r="I5" s="337"/>
      <x:c r="J5" s="337"/>
      <x:c r="K5" s="337"/>
      <x:c r="L5" s="337"/>
      <x:c r="M5" s="337"/>
      <x:c r="N5" s="337"/>
    </x:row>
    <x:row r="6">
      <x:c r="A6" s="337" t="str">
        <x:v>Chiffre d'affaires</x:v>
      </x:c>
      <x:c r="B6" s="389" t="n">
        <x:f>SUMIF(Balance!$C$6:$C$41,"Chiffre d'affaires",Balance!$E$6:$E$41)-SUMIF(Balance!$C$6:$C$41,"Chiffre d'affaires",Balance!$D$6:$D$41)</x:f>
        <x:v>1030000</x:v>
      </x:c>
      <x:c r="C6" s="389" t="n">
        <x:f>SUMIF(Balance!$C$6:$C$41,"Chiffre d'affaires",Balance!$G$6:$G$41)-SUMIF(Balance!$C$6:$C$41,"Chiffre d'affaires",Balance!$F$6:$F$41)</x:f>
        <x:v>930000</x:v>
      </x:c>
      <x:c r="D6" s="389" t="n">
        <x:f>B6-C6</x:f>
        <x:v>100000</x:v>
      </x:c>
      <x:c r="E6" s="390" t="n">
        <x:f>IFERROR(D6/C6,0)</x:f>
        <x:v>0.10752688172043011</x:v>
      </x:c>
      <x:c r="F6" s="390" t="n">
        <x:f>IFERROR(B6/$B$6,0)</x:f>
        <x:v>1</x:v>
      </x:c>
      <x:c r="G6" s="337"/>
      <x:c r="H6" s="337"/>
      <x:c r="I6" s="337"/>
      <x:c r="J6" s="337"/>
      <x:c r="K6" s="337"/>
      <x:c r="L6" s="337"/>
      <x:c r="M6" s="337"/>
      <x:c r="N6" s="337"/>
    </x:row>
    <x:row r="7">
      <x:c r="A7" s="337" t="str">
        <x:v>Autres produits</x:v>
      </x:c>
      <x:c r="B7" s="389" t="n">
        <x:f>SUMIF(Balance!$C$6:$C$41,"Autres produits",Balance!$E$6:$E$41)-SUMIF(Balance!$C$6:$C$41,"Autres produits",Balance!$D$6:$D$41)</x:f>
        <x:v>18000</x:v>
      </x:c>
      <x:c r="C7" s="389" t="n">
        <x:f>SUMIF(Balance!$C$6:$C$41,"Autres produits",Balance!$G$6:$G$41)-SUMIF(Balance!$C$6:$C$41,"Autres produits",Balance!$F$6:$F$41)</x:f>
        <x:v>12000</x:v>
      </x:c>
      <x:c r="D7" s="389" t="n">
        <x:f>B7-C7</x:f>
        <x:v>6000</x:v>
      </x:c>
      <x:c r="E7" s="390" t="n">
        <x:f>IFERROR(D7/C7,0)</x:f>
        <x:v>0.5</x:v>
      </x:c>
      <x:c r="F7" s="390" t="n">
        <x:f>IFERROR(B7/$B$6,0)</x:f>
        <x:v>0.017475728155339806</x:v>
      </x:c>
      <x:c r="G7" s="337"/>
      <x:c r="H7" s="337"/>
      <x:c r="I7" s="337"/>
      <x:c r="J7" s="337"/>
      <x:c r="K7" s="337"/>
      <x:c r="L7" s="337"/>
      <x:c r="M7" s="337"/>
      <x:c r="N7" s="337"/>
    </x:row>
    <x:row r="8">
      <x:c r="A8" s="391" t="str">
        <x:v>Produits d'exploitation</x:v>
      </x:c>
      <x:c r="B8" s="392" t="n">
        <x:f>SUM(B6:B7)</x:f>
        <x:v>1048000</x:v>
      </x:c>
      <x:c r="C8" s="392" t="n">
        <x:f>SUM(C6:C7)</x:f>
        <x:v>942000</x:v>
      </x:c>
      <x:c r="D8" s="392" t="n">
        <x:f>B8-C8</x:f>
        <x:v>106000</x:v>
      </x:c>
      <x:c r="E8" s="393" t="n">
        <x:f>IFERROR(D8/C8,0)</x:f>
        <x:v>0.11252653927813164</x:v>
      </x:c>
      <x:c r="F8" s="393" t="n">
        <x:f>IFERROR(B8/$B$6,0)</x:f>
        <x:v>1.0174757281553397</x:v>
      </x:c>
      <x:c r="G8" s="337"/>
      <x:c r="H8" s="337"/>
      <x:c r="I8" s="337"/>
      <x:c r="J8" s="337"/>
      <x:c r="K8" s="337"/>
      <x:c r="L8" s="337"/>
      <x:c r="M8" s="337"/>
      <x:c r="N8" s="337"/>
    </x:row>
    <x:row r="9">
      <x:c r="A9" s="337" t="str">
        <x:v>Achats consommés</x:v>
      </x:c>
      <x:c r="B9" s="389" t="n">
        <x:f>SUMIF(Balance!$C$6:$C$41,"Achats",Balance!$D$6:$D$41)-SUMIF(Balance!$C$6:$C$41,"Achats",Balance!$E$6:$E$41)</x:f>
        <x:v>480000</x:v>
      </x:c>
      <x:c r="C9" s="389" t="n">
        <x:f>SUMIF(Balance!$C$6:$C$41,"Achats",Balance!$F$6:$F$41)-SUMIF(Balance!$C$6:$C$41,"Achats",Balance!$G$6:$G$41)</x:f>
        <x:v>442000</x:v>
      </x:c>
      <x:c r="D9" s="389" t="n">
        <x:f>B9-C9</x:f>
        <x:v>38000</x:v>
      </x:c>
      <x:c r="E9" s="390" t="n">
        <x:f>IFERROR(D9/C9,0)</x:f>
        <x:v>0.08597285067873303</x:v>
      </x:c>
      <x:c r="F9" s="390" t="n">
        <x:f>IFERROR(B9/$B$6,0)</x:f>
        <x:v>0.46601941747572817</x:v>
      </x:c>
      <x:c r="G9" s="337"/>
      <x:c r="H9" s="337"/>
      <x:c r="I9" s="337"/>
      <x:c r="J9" s="337"/>
      <x:c r="K9" s="337"/>
      <x:c r="L9" s="337"/>
      <x:c r="M9" s="337"/>
      <x:c r="N9" s="337"/>
    </x:row>
    <x:row r="10">
      <x:c r="A10" s="337" t="str">
        <x:v>Charges externes</x:v>
      </x:c>
      <x:c r="B10" s="389" t="n">
        <x:f>SUMIF(Balance!$C$6:$C$41,"Charges externes",Balance!$D$6:$D$41)-SUMIF(Balance!$C$6:$C$41,"Charges externes",Balance!$E$6:$E$41)</x:f>
        <x:v>162000</x:v>
      </x:c>
      <x:c r="C10" s="389" t="n">
        <x:f>SUMIF(Balance!$C$6:$C$41,"Charges externes",Balance!$F$6:$F$41)-SUMIF(Balance!$C$6:$C$41,"Charges externes",Balance!$G$6:$G$41)</x:f>
        <x:v>140500</x:v>
      </x:c>
      <x:c r="D10" s="389" t="n">
        <x:f>B10-C10</x:f>
        <x:v>21500</x:v>
      </x:c>
      <x:c r="E10" s="390" t="n">
        <x:f>IFERROR(D10/C10,0)</x:f>
        <x:v>0.15302491103202848</x:v>
      </x:c>
      <x:c r="F10" s="390" t="n">
        <x:f>IFERROR(B10/$B$6,0)</x:f>
        <x:v>0.15728155339805824</x:v>
      </x:c>
      <x:c r="G10" s="337"/>
      <x:c r="H10" s="337"/>
      <x:c r="I10" s="337"/>
      <x:c r="J10" s="337"/>
      <x:c r="K10" s="337"/>
      <x:c r="L10" s="337"/>
      <x:c r="M10" s="337"/>
      <x:c r="N10" s="337"/>
    </x:row>
    <x:row r="11">
      <x:c r="A11" s="337" t="str">
        <x:v>Charges de personnel</x:v>
      </x:c>
      <x:c r="B11" s="389" t="n">
        <x:f>SUMIF(Balance!$C$6:$C$41,"Charges de personnel",Balance!$D$6:$D$41)-SUMIF(Balance!$C$6:$C$41,"Charges de personnel",Balance!$E$6:$E$41)</x:f>
        <x:v>294000</x:v>
      </x:c>
      <x:c r="C11" s="389" t="n">
        <x:f>SUMIF(Balance!$C$6:$C$41,"Charges de personnel",Balance!$F$6:$F$41)-SUMIF(Balance!$C$6:$C$41,"Charges de personnel",Balance!$G$6:$G$41)</x:f>
        <x:v>272000</x:v>
      </x:c>
      <x:c r="D11" s="389" t="n">
        <x:f>B11-C11</x:f>
        <x:v>22000</x:v>
      </x:c>
      <x:c r="E11" s="390" t="n">
        <x:f>IFERROR(D11/C11,0)</x:f>
        <x:v>0.08088235294117647</x:v>
      </x:c>
      <x:c r="F11" s="390" t="n">
        <x:f>IFERROR(B11/$B$6,0)</x:f>
        <x:v>0.2854368932038835</x:v>
      </x:c>
      <x:c r="G11" s="337"/>
      <x:c r="H11" s="337"/>
      <x:c r="I11" s="337"/>
      <x:c r="J11" s="337"/>
      <x:c r="K11" s="337"/>
      <x:c r="L11" s="337"/>
      <x:c r="M11" s="337"/>
      <x:c r="N11" s="337"/>
    </x:row>
    <x:row r="12">
      <x:c r="A12" s="391" t="str">
        <x:v>EBITDA</x:v>
      </x:c>
      <x:c r="B12" s="392" t="n">
        <x:f>B8-SUM(B9:B11)</x:f>
        <x:v>112000</x:v>
      </x:c>
      <x:c r="C12" s="392" t="n">
        <x:f>C8-SUM(C9:C11)</x:f>
        <x:v>87500</x:v>
      </x:c>
      <x:c r="D12" s="392" t="n">
        <x:f>B12-C12</x:f>
        <x:v>24500</x:v>
      </x:c>
      <x:c r="E12" s="393" t="n">
        <x:f>IFERROR(D12/C12,0)</x:f>
        <x:v>0.28</x:v>
      </x:c>
      <x:c r="F12" s="393" t="n">
        <x:f>IFERROR(B12/$B$6,0)</x:f>
        <x:v>0.1087378640776699</x:v>
      </x:c>
      <x:c r="G12" s="337"/>
      <x:c r="H12" s="337"/>
      <x:c r="I12" s="337"/>
      <x:c r="J12" s="337"/>
      <x:c r="K12" s="337"/>
      <x:c r="L12" s="337"/>
      <x:c r="M12" s="337"/>
      <x:c r="N12" s="337"/>
    </x:row>
    <x:row r="13">
      <x:c r="A13" s="337" t="str">
        <x:v>Marge EBITDA</x:v>
      </x:c>
      <x:c r="B13" s="389" t="n">
        <x:f>IFERROR(B12/B6,0)</x:f>
        <x:v>0.1087378640776699</x:v>
      </x:c>
      <x:c r="C13" s="389" t="n">
        <x:f>IFERROR(C12/C6,0)</x:f>
        <x:v>0.09408602150537634</x:v>
      </x:c>
      <x:c r="D13" s="389" t="n">
        <x:f>B13-C13</x:f>
        <x:v>0.014651842572293558</x:v>
      </x:c>
      <x:c r="E13" s="390" t="n">
        <x:f>IFERROR(D13/C13,0)</x:f>
        <x:v>0.15572815533980583</x:v>
      </x:c>
      <x:c r="F13" s="390" t="n">
        <x:f>IFERROR(B13/$B$6,0)</x:f>
        <x:v>1.055707418229805e-7</x:v>
      </x:c>
      <x:c r="G13" s="337"/>
      <x:c r="H13" s="337"/>
      <x:c r="I13" s="337"/>
      <x:c r="J13" s="337"/>
      <x:c r="K13" s="337"/>
      <x:c r="L13" s="337"/>
      <x:c r="M13" s="337"/>
      <x:c r="N13" s="337"/>
    </x:row>
    <x:row r="14">
      <x:c r="A14" s="337" t="str">
        <x:v>Dotations aux amortissements</x:v>
      </x:c>
      <x:c r="B14" s="389" t="n">
        <x:f>SUMIF(Balance!$C$6:$C$41,"Dotations",Balance!$D$6:$D$41)-SUMIF(Balance!$C$6:$C$41,"Dotations",Balance!$E$6:$E$41)</x:f>
        <x:v>25000</x:v>
      </x:c>
      <x:c r="C14" s="389" t="n">
        <x:f>SUMIF(Balance!$C$6:$C$41,"Dotations",Balance!$F$6:$F$41)-SUMIF(Balance!$C$6:$C$41,"Dotations",Balance!$G$6:$G$41)</x:f>
        <x:v>22000</x:v>
      </x:c>
      <x:c r="D14" s="389" t="n">
        <x:f>B14-C14</x:f>
        <x:v>3000</x:v>
      </x:c>
      <x:c r="E14" s="390" t="n">
        <x:f>IFERROR(D14/C14,0)</x:f>
        <x:v>0.13636363636363635</x:v>
      </x:c>
      <x:c r="F14" s="390" t="n">
        <x:f>IFERROR(B14/$B$6,0)</x:f>
        <x:v>0.024271844660194174</x:v>
      </x:c>
      <x:c r="G14" s="337"/>
      <x:c r="H14" s="337"/>
      <x:c r="I14" s="337"/>
      <x:c r="J14" s="337"/>
      <x:c r="K14" s="337"/>
      <x:c r="L14" s="337"/>
      <x:c r="M14" s="337"/>
      <x:c r="N14" s="337"/>
    </x:row>
    <x:row r="15">
      <x:c r="A15" s="391" t="str">
        <x:v>Résultat d'exploitation</x:v>
      </x:c>
      <x:c r="B15" s="392" t="n">
        <x:f>B12-B14</x:f>
        <x:v>87000</x:v>
      </x:c>
      <x:c r="C15" s="392" t="n">
        <x:f>C12-C14</x:f>
        <x:v>65500</x:v>
      </x:c>
      <x:c r="D15" s="392" t="n">
        <x:f>B15-C15</x:f>
        <x:v>21500</x:v>
      </x:c>
      <x:c r="E15" s="393" t="n">
        <x:f>IFERROR(D15/C15,0)</x:f>
        <x:v>0.3282442748091603</x:v>
      </x:c>
      <x:c r="F15" s="393" t="n">
        <x:f>IFERROR(B15/$B$6,0)</x:f>
        <x:v>0.08446601941747572</x:v>
      </x:c>
      <x:c r="G15" s="337"/>
      <x:c r="H15" s="337"/>
      <x:c r="I15" s="337"/>
      <x:c r="J15" s="337"/>
      <x:c r="K15" s="337"/>
      <x:c r="L15" s="337"/>
      <x:c r="M15" s="337"/>
      <x:c r="N15" s="337"/>
    </x:row>
    <x:row r="16">
      <x:c r="A16" s="337" t="str">
        <x:v>Charges financières</x:v>
      </x:c>
      <x:c r="B16" s="389" t="n">
        <x:f>SUMIF(Balance!$C$6:$C$41,"Charges financières",Balance!$D$6:$D$41)-SUMIF(Balance!$C$6:$C$41,"Charges financières",Balance!$E$6:$E$41)</x:f>
        <x:v>12000</x:v>
      </x:c>
      <x:c r="C16" s="389" t="n">
        <x:f>SUMIF(Balance!$C$6:$C$41,"Charges financières",Balance!$F$6:$F$41)-SUMIF(Balance!$C$6:$C$41,"Charges financières",Balance!$G$6:$G$41)</x:f>
        <x:v>14500</x:v>
      </x:c>
      <x:c r="D16" s="389" t="n">
        <x:f>B16-C16</x:f>
        <x:v>-2500</x:v>
      </x:c>
      <x:c r="E16" s="390" t="n">
        <x:f>IFERROR(D16/C16,0)</x:f>
        <x:v>-0.1724137931034483</x:v>
      </x:c>
      <x:c r="F16" s="390" t="n">
        <x:f>IFERROR(B16/$B$6,0)</x:f>
        <x:v>0.011650485436893204</x:v>
      </x:c>
      <x:c r="G16" s="337"/>
      <x:c r="H16" s="337"/>
      <x:c r="I16" s="337"/>
      <x:c r="J16" s="337"/>
      <x:c r="K16" s="337"/>
      <x:c r="L16" s="337"/>
      <x:c r="M16" s="337"/>
      <x:c r="N16" s="337"/>
    </x:row>
    <x:row r="17">
      <x:c r="A17" s="391" t="str">
        <x:v>Résultat avant impôt</x:v>
      </x:c>
      <x:c r="B17" s="392" t="n">
        <x:f>B15-B16</x:f>
        <x:v>75000</x:v>
      </x:c>
      <x:c r="C17" s="392" t="n">
        <x:f>C15-C16</x:f>
        <x:v>51000</x:v>
      </x:c>
      <x:c r="D17" s="392" t="n">
        <x:f>B17-C17</x:f>
        <x:v>24000</x:v>
      </x:c>
      <x:c r="E17" s="393" t="n">
        <x:f>IFERROR(D17/C17,0)</x:f>
        <x:v>0.47058823529411764</x:v>
      </x:c>
      <x:c r="F17" s="393" t="n">
        <x:f>IFERROR(B17/$B$6,0)</x:f>
        <x:v>0.07281553398058252</x:v>
      </x:c>
      <x:c r="G17" s="337"/>
      <x:c r="H17" s="337"/>
      <x:c r="I17" s="337"/>
      <x:c r="J17" s="337"/>
      <x:c r="K17" s="337"/>
      <x:c r="L17" s="337"/>
      <x:c r="M17" s="337"/>
      <x:c r="N17" s="337"/>
    </x:row>
    <x:row r="18">
      <x:c r="A18" s="337" t="str">
        <x:v>Impôt sur les bénéfices</x:v>
      </x:c>
      <x:c r="B18" s="389" t="n">
        <x:f>SUMIF(Balance!$C$6:$C$25,"Impôt",Balance!$D$6:$D$25)-SUMIF(Balance!$C$6:$C$25,"Impôt",Balance!$E$6:$E$25)</x:f>
        <x:v>31000</x:v>
      </x:c>
      <x:c r="C18" s="389" t="n">
        <x:f>SUMIF(Balance!$C$6:$C$25,"Impôt",Balance!$F$6:$F$25)-SUMIF(Balance!$C$6:$C$25,"Impôt",Balance!$G$6:$G$25)</x:f>
        <x:v>26000</x:v>
      </x:c>
      <x:c r="D18" s="389" t="n">
        <x:f>B18-C18</x:f>
        <x:v>5000</x:v>
      </x:c>
      <x:c r="E18" s="390" t="n">
        <x:f>IFERROR(D18/C18,0)</x:f>
        <x:v>0.19230769230769232</x:v>
      </x:c>
      <x:c r="F18" s="390" t="n">
        <x:f>IFERROR(B18/$B$6,0)</x:f>
        <x:v>0.030097087378640777</x:v>
      </x:c>
      <x:c r="G18" s="337"/>
      <x:c r="H18" s="337"/>
      <x:c r="I18" s="337"/>
      <x:c r="J18" s="337"/>
      <x:c r="K18" s="337"/>
      <x:c r="L18" s="337"/>
      <x:c r="M18" s="337"/>
      <x:c r="N18" s="337"/>
    </x:row>
    <x:row r="19">
      <x:c r="A19" s="391" t="str">
        <x:v>Résultat net</x:v>
      </x:c>
      <x:c r="B19" s="392" t="n">
        <x:f>B17-B18</x:f>
        <x:v>44000</x:v>
      </x:c>
      <x:c r="C19" s="392" t="n">
        <x:f>C17-C18</x:f>
        <x:v>25000</x:v>
      </x:c>
      <x:c r="D19" s="392" t="n">
        <x:f>B19-C19</x:f>
        <x:v>19000</x:v>
      </x:c>
      <x:c r="E19" s="393" t="n">
        <x:f>IFERROR(D19/C19,0)</x:f>
        <x:v>0.76</x:v>
      </x:c>
      <x:c r="F19" s="393" t="n">
        <x:f>IFERROR(B19/$B$6,0)</x:f>
        <x:v>0.04271844660194175</x:v>
      </x:c>
      <x:c r="G19" s="337"/>
      <x:c r="H19" s="337"/>
      <x:c r="I19" s="337"/>
      <x:c r="J19" s="337"/>
      <x:c r="K19" s="337"/>
      <x:c r="L19" s="337"/>
      <x:c r="M19" s="337"/>
      <x:c r="N19" s="337"/>
    </x:row>
    <x:row r="20">
      <x:c r="A20" s="337" t="str">
        <x:v>Produits financiers</x:v>
      </x:c>
      <x:c r="B20" s="389" t="n">
        <x:f>SUMIF(Balance!$C$6:$C$41,"Produits financiers",Balance!$E$6:$E$41)-SUMIF(Balance!$C$6:$C$41,"Produits financiers",Balance!$D$6:$D$41)</x:f>
        <x:v>6500</x:v>
      </x:c>
      <x:c r="C20" s="389" t="n">
        <x:f>SUMIF(Balance!$C$6:$C$41,"Produits financiers",Balance!$G$6:$G$41)-SUMIF(Balance!$C$6:$C$41,"Produits financiers",Balance!$F$6:$F$41)</x:f>
        <x:v>5000</x:v>
      </x:c>
      <x:c r="D20" s="389" t="n">
        <x:f>B20-C20</x:f>
        <x:v>1500</x:v>
      </x:c>
      <x:c r="E20" s="390" t="n">
        <x:f>IFERROR(D20/C20,0)</x:f>
        <x:v>0.3</x:v>
      </x:c>
      <x:c r="F20" s="390" t="n">
        <x:f>IFERROR(B20/$B$6,0)</x:f>
        <x:v>0.006310679611650485</x:v>
      </x:c>
      <x:c r="G20" s="337"/>
      <x:c r="H20" s="337"/>
      <x:c r="I20" s="337"/>
      <x:c r="J20" s="337"/>
      <x:c r="K20" s="337"/>
      <x:c r="L20" s="337"/>
      <x:c r="M20" s="337"/>
      <x:c r="N20" s="337"/>
    </x:row>
    <x:row r="21">
      <x:c r="A21" s="391" t="str">
        <x:v>Résultat financier</x:v>
      </x:c>
      <x:c r="B21" s="392" t="n">
        <x:f>B20-B16</x:f>
        <x:v>-5500</x:v>
      </x:c>
      <x:c r="C21" s="392" t="n">
        <x:f>C20-C16</x:f>
        <x:v>-9500</x:v>
      </x:c>
      <x:c r="D21" s="392" t="n">
        <x:f>B21-C21</x:f>
        <x:v>4000</x:v>
      </x:c>
      <x:c r="E21" s="393" t="n">
        <x:f>IFERROR(D21/C21,0)</x:f>
        <x:v>-0.42105263157894735</x:v>
      </x:c>
      <x:c r="F21" s="393" t="n">
        <x:f>IFERROR(B21/$B$6,0)</x:f>
        <x:v>-0.005339805825242718</x:v>
      </x:c>
      <x:c r="G21" s="337"/>
      <x:c r="H21" s="337"/>
      <x:c r="I21" s="337"/>
      <x:c r="J21" s="337"/>
      <x:c r="K21" s="337"/>
      <x:c r="L21" s="337"/>
      <x:c r="M21" s="337"/>
      <x:c r="N21" s="337"/>
    </x:row>
    <x:row r="22">
      <x:c r="A22" s="391" t="str">
        <x:v>Résultat courant</x:v>
      </x:c>
      <x:c r="B22" s="392" t="n">
        <x:f>B15+B21</x:f>
        <x:v>81500</x:v>
      </x:c>
      <x:c r="C22" s="392" t="n">
        <x:f>C15+C21</x:f>
        <x:v>56000</x:v>
      </x:c>
      <x:c r="D22" s="392" t="n">
        <x:f>B22-C22</x:f>
        <x:v>25500</x:v>
      </x:c>
      <x:c r="E22" s="393" t="n">
        <x:f>IFERROR(D22/C22,0)</x:f>
        <x:v>0.45535714285714285</x:v>
      </x:c>
      <x:c r="F22" s="393" t="n">
        <x:f>IFERROR(B22/$B$6,0)</x:f>
        <x:v>0.07912621359223301</x:v>
      </x:c>
      <x:c r="G22" s="337"/>
      <x:c r="H22" s="337"/>
      <x:c r="I22" s="337"/>
      <x:c r="J22" s="337"/>
      <x:c r="K22" s="337"/>
      <x:c r="L22" s="337"/>
      <x:c r="M22" s="337"/>
      <x:c r="N22" s="337"/>
    </x:row>
    <x:row r="23">
      <x:c r="A23" s="391" t="str">
        <x:v>Capacité d'autofinancement</x:v>
      </x:c>
      <x:c r="B23" s="392" t="n">
        <x:f>B19+B14</x:f>
        <x:v>69000</x:v>
      </x:c>
      <x:c r="C23" s="392" t="n">
        <x:f>C19+C14</x:f>
        <x:v>47000</x:v>
      </x:c>
      <x:c r="D23" s="392" t="n">
        <x:f>B23-C23</x:f>
        <x:v>22000</x:v>
      </x:c>
      <x:c r="E23" s="393" t="n">
        <x:f>IFERROR(D23/C23,0)</x:f>
        <x:v>0.46808510638297873</x:v>
      </x:c>
      <x:c r="F23" s="393" t="n">
        <x:f>IFERROR(B23/$B$6,0)</x:f>
        <x:v>0.06699029126213592</x:v>
      </x:c>
      <x:c r="G23" s="337"/>
      <x:c r="H23" s="337"/>
      <x:c r="I23" s="337"/>
      <x:c r="J23" s="337"/>
      <x:c r="K23" s="337"/>
      <x:c r="L23" s="337"/>
      <x:c r="M23" s="337"/>
      <x:c r="N23" s="337"/>
    </x:row>
    <x:row r="24">
      <x:c r="A24" s="337"/>
      <x:c r="B24" s="337"/>
      <x:c r="C24" s="337"/>
      <x:c r="D24" s="337"/>
      <x:c r="E24" s="337"/>
      <x:c r="F24" s="337"/>
      <x:c r="G24" s="337"/>
      <x:c r="H24" s="337"/>
      <x:c r="I24" s="337"/>
      <x:c r="J24" s="337"/>
      <x:c r="K24" s="337"/>
      <x:c r="L24" s="337"/>
      <x:c r="M24" s="337"/>
      <x:c r="N24" s="337"/>
    </x:row>
    <x:row r="25">
      <x:c r="A25" s="337"/>
      <x:c r="B25" s="337"/>
      <x:c r="C25" s="337"/>
      <x:c r="D25" s="337"/>
      <x:c r="E25" s="337"/>
      <x:c r="F25" s="337"/>
      <x:c r="G25" s="337"/>
      <x:c r="H25" s="337"/>
      <x:c r="I25" s="337"/>
      <x:c r="J25" s="337"/>
      <x:c r="K25" s="337"/>
      <x:c r="L25" s="337"/>
      <x:c r="M25" s="337"/>
      <x:c r="N25" s="337"/>
    </x:row>
    <x:row r="26">
      <x:c r="A26" s="337"/>
      <x:c r="B26" s="337"/>
      <x:c r="C26" s="337"/>
      <x:c r="D26" s="337"/>
      <x:c r="E26" s="337"/>
      <x:c r="F26" s="337"/>
      <x:c r="G26" s="337"/>
      <x:c r="H26" s="337"/>
      <x:c r="I26" s="337"/>
      <x:c r="J26" s="337"/>
      <x:c r="K26" s="337"/>
      <x:c r="L26" s="337"/>
      <x:c r="M26" s="337"/>
      <x:c r="N26" s="337"/>
    </x:row>
    <x:row r="27">
      <x:c r="A27" s="337"/>
      <x:c r="B27" s="337"/>
      <x:c r="C27" s="337"/>
      <x:c r="D27" s="337"/>
      <x:c r="E27" s="337"/>
      <x:c r="F27" s="337"/>
      <x:c r="G27" s="337"/>
      <x:c r="H27" s="337"/>
      <x:c r="I27" s="337"/>
      <x:c r="J27" s="337"/>
      <x:c r="K27" s="337"/>
      <x:c r="L27" s="337"/>
      <x:c r="M27" s="337"/>
      <x:c r="N27" s="337"/>
    </x:row>
    <x:row r="28">
      <x:c r="A28" s="337"/>
      <x:c r="B28" s="337"/>
      <x:c r="C28" s="337"/>
      <x:c r="D28" s="337"/>
      <x:c r="E28" s="337"/>
      <x:c r="F28" s="337"/>
      <x:c r="G28" s="337"/>
      <x:c r="H28" s="337"/>
      <x:c r="I28" s="337"/>
      <x:c r="J28" s="337"/>
      <x:c r="K28" s="337"/>
      <x:c r="L28" s="337"/>
      <x:c r="M28" s="337"/>
      <x:c r="N28" s="337"/>
    </x:row>
    <x:row r="29">
      <x:c r="A29" s="337"/>
      <x:c r="B29" s="337"/>
      <x:c r="C29" s="337"/>
      <x:c r="D29" s="337"/>
      <x:c r="E29" s="337"/>
      <x:c r="F29" s="337"/>
      <x:c r="G29" s="337"/>
      <x:c r="H29" s="337"/>
      <x:c r="I29" s="337"/>
      <x:c r="J29" s="337"/>
      <x:c r="K29" s="337"/>
      <x:c r="L29" s="337"/>
      <x:c r="M29" s="337"/>
      <x:c r="N29" s="337"/>
    </x:row>
    <x:row r="30">
      <x:c r="A30" s="337"/>
      <x:c r="B30" s="337"/>
      <x:c r="C30" s="337"/>
      <x:c r="D30" s="337"/>
      <x:c r="E30" s="337"/>
      <x:c r="F30" s="337"/>
      <x:c r="G30" s="337"/>
      <x:c r="H30" s="337"/>
      <x:c r="I30" s="337"/>
      <x:c r="J30" s="337"/>
      <x:c r="K30" s="337"/>
      <x:c r="L30" s="337"/>
      <x:c r="M30" s="337"/>
      <x:c r="N30" s="337"/>
    </x:row>
    <x:row r="31">
      <x:c r="A31" s="337"/>
      <x:c r="B31" s="337"/>
      <x:c r="C31" s="337"/>
      <x:c r="D31" s="337"/>
      <x:c r="E31" s="337"/>
      <x:c r="F31" s="337"/>
      <x:c r="G31" s="337"/>
      <x:c r="H31" s="337"/>
      <x:c r="I31" s="337"/>
      <x:c r="J31" s="337"/>
      <x:c r="K31" s="337"/>
      <x:c r="L31" s="337"/>
      <x:c r="M31" s="337"/>
      <x:c r="N31" s="337"/>
    </x:row>
    <x:row r="32">
      <x:c r="A32" s="337"/>
      <x:c r="B32" s="337"/>
      <x:c r="C32" s="337"/>
      <x:c r="D32" s="337"/>
      <x:c r="E32" s="337"/>
      <x:c r="F32" s="337"/>
      <x:c r="G32" s="337"/>
      <x:c r="H32" s="337"/>
      <x:c r="I32" s="337"/>
      <x:c r="J32" s="337"/>
      <x:c r="K32" s="337"/>
      <x:c r="L32" s="337"/>
      <x:c r="M32" s="337"/>
      <x:c r="N32" s="337"/>
    </x:row>
    <x:row r="33">
      <x:c r="A33" s="337"/>
      <x:c r="B33" s="337"/>
      <x:c r="C33" s="337"/>
      <x:c r="D33" s="337"/>
      <x:c r="E33" s="337"/>
      <x:c r="F33" s="337"/>
      <x:c r="G33" s="337"/>
      <x:c r="H33" s="337"/>
      <x:c r="I33" s="337"/>
      <x:c r="J33" s="337"/>
      <x:c r="K33" s="337"/>
      <x:c r="L33" s="337"/>
      <x:c r="M33" s="337"/>
      <x:c r="N33" s="337"/>
    </x:row>
    <x:row r="34">
      <x:c r="A34" s="337"/>
      <x:c r="B34" s="337"/>
      <x:c r="C34" s="337"/>
      <x:c r="D34" s="337"/>
      <x:c r="E34" s="337"/>
      <x:c r="F34" s="337"/>
      <x:c r="G34" s="337"/>
      <x:c r="H34" s="337"/>
      <x:c r="I34" s="337"/>
      <x:c r="J34" s="337"/>
      <x:c r="K34" s="337"/>
      <x:c r="L34" s="337"/>
      <x:c r="M34" s="337"/>
      <x:c r="N34" s="337"/>
    </x:row>
    <x:row r="35">
      <x:c r="A35" s="337"/>
      <x:c r="B35" s="337"/>
      <x:c r="C35" s="337"/>
      <x:c r="D35" s="337"/>
      <x:c r="E35" s="337"/>
      <x:c r="F35" s="337"/>
      <x:c r="G35" s="337"/>
      <x:c r="H35" s="337"/>
      <x:c r="I35" s="337"/>
      <x:c r="J35" s="337"/>
      <x:c r="K35" s="337"/>
      <x:c r="L35" s="337"/>
      <x:c r="M35" s="337"/>
      <x:c r="N35" s="337"/>
    </x:row>
    <x:row r="36">
      <x:c r="A36" s="337"/>
      <x:c r="B36" s="337"/>
      <x:c r="C36" s="337"/>
      <x:c r="D36" s="337"/>
      <x:c r="E36" s="337"/>
      <x:c r="F36" s="337"/>
      <x:c r="G36" s="337"/>
      <x:c r="H36" s="337"/>
      <x:c r="I36" s="337"/>
      <x:c r="J36" s="337"/>
      <x:c r="K36" s="337"/>
      <x:c r="L36" s="337"/>
      <x:c r="M36" s="337"/>
      <x:c r="N36" s="337"/>
    </x:row>
    <x:row r="37">
      <x:c r="A37" s="337"/>
      <x:c r="B37" s="337"/>
      <x:c r="C37" s="337"/>
      <x:c r="D37" s="337"/>
      <x:c r="E37" s="337"/>
      <x:c r="F37" s="337"/>
      <x:c r="G37" s="337"/>
      <x:c r="H37" s="337"/>
      <x:c r="I37" s="337"/>
      <x:c r="J37" s="337"/>
      <x:c r="K37" s="337"/>
      <x:c r="L37" s="337"/>
      <x:c r="M37" s="337"/>
      <x:c r="N37" s="337"/>
    </x:row>
    <x:row r="38">
      <x:c r="A38" s="337"/>
      <x:c r="B38" s="337"/>
      <x:c r="C38" s="337"/>
      <x:c r="D38" s="337"/>
      <x:c r="E38" s="337"/>
      <x:c r="F38" s="337"/>
      <x:c r="G38" s="337"/>
      <x:c r="H38" s="337"/>
      <x:c r="I38" s="337"/>
      <x:c r="J38" s="337"/>
      <x:c r="K38" s="337"/>
      <x:c r="L38" s="337"/>
      <x:c r="M38" s="337"/>
      <x:c r="N38" s="337"/>
    </x:row>
    <x:row r="39">
      <x:c r="A39" s="337"/>
      <x:c r="B39" s="337"/>
      <x:c r="C39" s="337"/>
      <x:c r="D39" s="337"/>
      <x:c r="E39" s="337"/>
      <x:c r="F39" s="337"/>
      <x:c r="G39" s="337"/>
      <x:c r="H39" s="337"/>
      <x:c r="I39" s="337"/>
      <x:c r="J39" s="337"/>
      <x:c r="K39" s="337"/>
      <x:c r="L39" s="337"/>
      <x:c r="M39" s="337"/>
      <x:c r="N39" s="337"/>
    </x:row>
    <x:row r="40">
      <x:c r="A40" s="337"/>
      <x:c r="B40" s="337"/>
      <x:c r="C40" s="337"/>
      <x:c r="D40" s="337"/>
      <x:c r="E40" s="337"/>
      <x:c r="F40" s="337"/>
      <x:c r="G40" s="337"/>
      <x:c r="H40" s="337"/>
      <x:c r="I40" s="337"/>
      <x:c r="J40" s="337"/>
      <x:c r="K40" s="337"/>
      <x:c r="L40" s="337"/>
      <x:c r="M40" s="337"/>
      <x:c r="N40" s="337"/>
    </x:row>
    <x:row r="41">
      <x:c r="A41" s="337"/>
      <x:c r="B41" s="337"/>
      <x:c r="C41" s="337"/>
      <x:c r="D41" s="337"/>
      <x:c r="E41" s="337"/>
      <x:c r="F41" s="337"/>
      <x:c r="G41" s="337"/>
      <x:c r="H41" s="337"/>
      <x:c r="I41" s="337"/>
      <x:c r="J41" s="337"/>
      <x:c r="K41" s="337"/>
      <x:c r="L41" s="337"/>
      <x:c r="M41" s="337"/>
      <x:c r="N41" s="337"/>
    </x:row>
    <x:row r="42">
      <x:c r="A42" s="337"/>
      <x:c r="B42" s="337"/>
      <x:c r="C42" s="337"/>
      <x:c r="D42" s="337"/>
      <x:c r="E42" s="337"/>
      <x:c r="F42" s="337"/>
      <x:c r="G42" s="337"/>
      <x:c r="H42" s="337"/>
      <x:c r="I42" s="337"/>
      <x:c r="J42" s="337"/>
      <x:c r="K42" s="337"/>
      <x:c r="L42" s="337"/>
      <x:c r="M42" s="337"/>
      <x:c r="N42" s="337"/>
    </x:row>
    <x:row r="43">
      <x:c r="A43" s="337"/>
      <x:c r="B43" s="337"/>
      <x:c r="C43" s="337"/>
      <x:c r="D43" s="337"/>
      <x:c r="E43" s="337"/>
      <x:c r="F43" s="337"/>
      <x:c r="G43" s="337"/>
      <x:c r="H43" s="337"/>
      <x:c r="I43" s="337"/>
      <x:c r="J43" s="337"/>
      <x:c r="K43" s="337"/>
      <x:c r="L43" s="337"/>
      <x:c r="M43" s="337"/>
      <x:c r="N43" s="337"/>
    </x:row>
    <x:row r="44">
      <x:c r="A44" s="337"/>
      <x:c r="B44" s="337"/>
      <x:c r="C44" s="337"/>
      <x:c r="D44" s="337"/>
      <x:c r="E44" s="337"/>
      <x:c r="F44" s="337"/>
      <x:c r="G44" s="337"/>
      <x:c r="H44" s="337"/>
      <x:c r="I44" s="337"/>
      <x:c r="J44" s="337"/>
      <x:c r="K44" s="337"/>
      <x:c r="L44" s="337"/>
      <x:c r="M44" s="337"/>
      <x:c r="N44" s="337"/>
    </x:row>
    <x:row r="45">
      <x:c r="A45" s="337"/>
      <x:c r="B45" s="337"/>
      <x:c r="C45" s="337"/>
      <x:c r="D45" s="337"/>
      <x:c r="E45" s="337"/>
      <x:c r="F45" s="337"/>
      <x:c r="G45" s="337"/>
      <x:c r="H45" s="337"/>
      <x:c r="I45" s="337"/>
      <x:c r="J45" s="337"/>
      <x:c r="K45" s="337"/>
      <x:c r="L45" s="337"/>
      <x:c r="M45" s="337"/>
      <x:c r="N45" s="337"/>
    </x:row>
    <x:row r="46">
      <x:c r="A46" s="337"/>
      <x:c r="B46" s="337"/>
      <x:c r="C46" s="337"/>
      <x:c r="D46" s="337"/>
      <x:c r="E46" s="337"/>
      <x:c r="F46" s="337"/>
      <x:c r="G46" s="337"/>
      <x:c r="H46" s="337"/>
      <x:c r="I46" s="337"/>
      <x:c r="J46" s="337"/>
      <x:c r="K46" s="337"/>
      <x:c r="L46" s="337"/>
      <x:c r="M46" s="337"/>
      <x:c r="N46" s="337"/>
    </x:row>
    <x:row r="47">
      <x:c r="A47" s="337"/>
      <x:c r="B47" s="337"/>
      <x:c r="C47" s="337"/>
      <x:c r="D47" s="337"/>
      <x:c r="E47" s="337"/>
      <x:c r="F47" s="337"/>
      <x:c r="G47" s="337"/>
      <x:c r="H47" s="337"/>
      <x:c r="I47" s="337"/>
      <x:c r="J47" s="337"/>
      <x:c r="K47" s="337"/>
      <x:c r="L47" s="337"/>
      <x:c r="M47" s="337"/>
      <x:c r="N47" s="337"/>
    </x:row>
    <x:row r="48">
      <x:c r="A48" s="337"/>
      <x:c r="B48" s="337"/>
      <x:c r="C48" s="337"/>
      <x:c r="D48" s="337"/>
      <x:c r="E48" s="337"/>
      <x:c r="F48" s="337"/>
      <x:c r="G48" s="337"/>
      <x:c r="H48" s="337"/>
      <x:c r="I48" s="337"/>
      <x:c r="J48" s="337"/>
      <x:c r="K48" s="337"/>
      <x:c r="L48" s="337"/>
      <x:c r="M48" s="337"/>
      <x:c r="N48" s="337"/>
    </x:row>
    <x:row r="49">
      <x:c r="A49" s="337"/>
      <x:c r="B49" s="337"/>
      <x:c r="C49" s="337"/>
      <x:c r="D49" s="337"/>
      <x:c r="E49" s="337"/>
      <x:c r="F49" s="337"/>
      <x:c r="G49" s="337"/>
      <x:c r="H49" s="337"/>
      <x:c r="I49" s="337"/>
      <x:c r="J49" s="337"/>
      <x:c r="K49" s="337"/>
      <x:c r="L49" s="337"/>
      <x:c r="M49" s="337"/>
      <x:c r="N49" s="337"/>
    </x:row>
    <x:row r="50">
      <x:c r="A50" s="337"/>
      <x:c r="B50" s="337"/>
      <x:c r="C50" s="337"/>
      <x:c r="D50" s="337"/>
      <x:c r="E50" s="337"/>
      <x:c r="F50" s="337"/>
      <x:c r="G50" s="337"/>
      <x:c r="H50" s="337"/>
      <x:c r="I50" s="337"/>
      <x:c r="J50" s="337"/>
      <x:c r="K50" s="337"/>
      <x:c r="L50" s="337"/>
      <x:c r="M50" s="337"/>
      <x:c r="N50" s="337"/>
    </x:row>
    <x:row r="51">
      <x:c r="A51" s="337"/>
      <x:c r="B51" s="337"/>
      <x:c r="C51" s="337"/>
      <x:c r="D51" s="337"/>
      <x:c r="E51" s="337"/>
      <x:c r="F51" s="337"/>
      <x:c r="G51" s="337"/>
      <x:c r="H51" s="337"/>
      <x:c r="I51" s="337"/>
      <x:c r="J51" s="337"/>
      <x:c r="K51" s="337"/>
      <x:c r="L51" s="337"/>
      <x:c r="M51" s="337"/>
      <x:c r="N51" s="337"/>
    </x:row>
    <x:row r="52">
      <x:c r="A52" s="337"/>
      <x:c r="B52" s="337"/>
      <x:c r="C52" s="337"/>
      <x:c r="D52" s="337"/>
      <x:c r="E52" s="337"/>
      <x:c r="F52" s="337"/>
      <x:c r="G52" s="337"/>
      <x:c r="H52" s="337"/>
      <x:c r="I52" s="337"/>
      <x:c r="J52" s="337"/>
      <x:c r="K52" s="337"/>
      <x:c r="L52" s="337"/>
      <x:c r="M52" s="337"/>
      <x:c r="N52" s="337"/>
    </x:row>
    <x:row r="53">
      <x:c r="A53" s="337"/>
      <x:c r="B53" s="337"/>
      <x:c r="C53" s="337"/>
      <x:c r="D53" s="337"/>
      <x:c r="E53" s="337"/>
      <x:c r="F53" s="337"/>
      <x:c r="G53" s="337"/>
      <x:c r="H53" s="337"/>
      <x:c r="I53" s="337"/>
      <x:c r="J53" s="337"/>
      <x:c r="K53" s="337"/>
      <x:c r="L53" s="337"/>
      <x:c r="M53" s="337"/>
      <x:c r="N53" s="337"/>
    </x:row>
    <x:row r="54">
      <x:c r="A54" s="337"/>
      <x:c r="B54" s="337"/>
      <x:c r="C54" s="337"/>
      <x:c r="D54" s="337"/>
      <x:c r="E54" s="337"/>
      <x:c r="F54" s="337"/>
      <x:c r="G54" s="337"/>
      <x:c r="H54" s="337"/>
      <x:c r="I54" s="337"/>
      <x:c r="J54" s="337"/>
      <x:c r="K54" s="337"/>
      <x:c r="L54" s="337"/>
      <x:c r="M54" s="337"/>
      <x:c r="N54" s="337"/>
    </x:row>
    <x:row r="55">
      <x:c r="A55" s="337"/>
      <x:c r="B55" s="337"/>
      <x:c r="C55" s="337"/>
      <x:c r="D55" s="337"/>
      <x:c r="E55" s="337"/>
      <x:c r="F55" s="337"/>
      <x:c r="G55" s="337"/>
      <x:c r="H55" s="337"/>
      <x:c r="I55" s="337"/>
      <x:c r="J55" s="337"/>
      <x:c r="K55" s="337"/>
      <x:c r="L55" s="337"/>
      <x:c r="M55" s="337"/>
      <x:c r="N55" s="337"/>
    </x:row>
    <x:row r="56">
      <x:c r="A56" s="337"/>
      <x:c r="B56" s="337"/>
      <x:c r="C56" s="337"/>
      <x:c r="D56" s="337"/>
      <x:c r="E56" s="337"/>
      <x:c r="F56" s="337"/>
      <x:c r="G56" s="337"/>
      <x:c r="H56" s="337"/>
      <x:c r="I56" s="337"/>
      <x:c r="J56" s="337"/>
      <x:c r="K56" s="337"/>
      <x:c r="L56" s="337"/>
      <x:c r="M56" s="337"/>
      <x:c r="N56" s="337"/>
    </x:row>
    <x:row r="57">
      <x:c r="A57" s="337"/>
      <x:c r="B57" s="337"/>
      <x:c r="C57" s="337"/>
      <x:c r="D57" s="337"/>
      <x:c r="E57" s="337"/>
      <x:c r="F57" s="337"/>
      <x:c r="G57" s="337"/>
      <x:c r="H57" s="337"/>
      <x:c r="I57" s="337"/>
      <x:c r="J57" s="337"/>
      <x:c r="K57" s="337"/>
      <x:c r="L57" s="337"/>
      <x:c r="M57" s="337"/>
      <x:c r="N57" s="337"/>
    </x:row>
    <x:row r="58">
      <x:c r="A58" s="337"/>
      <x:c r="B58" s="337"/>
      <x:c r="C58" s="337"/>
      <x:c r="D58" s="337"/>
      <x:c r="E58" s="337"/>
      <x:c r="F58" s="337"/>
      <x:c r="G58" s="337"/>
      <x:c r="H58" s="337"/>
      <x:c r="I58" s="337"/>
      <x:c r="J58" s="337"/>
      <x:c r="K58" s="337"/>
      <x:c r="L58" s="337"/>
      <x:c r="M58" s="337"/>
      <x:c r="N58" s="337"/>
    </x:row>
    <x:row r="59">
      <x:c r="A59" s="337"/>
      <x:c r="B59" s="337"/>
      <x:c r="C59" s="337"/>
      <x:c r="D59" s="337"/>
      <x:c r="E59" s="337"/>
      <x:c r="F59" s="337"/>
      <x:c r="G59" s="337"/>
      <x:c r="H59" s="337"/>
      <x:c r="I59" s="337"/>
      <x:c r="J59" s="337"/>
      <x:c r="K59" s="337"/>
      <x:c r="L59" s="337"/>
      <x:c r="M59" s="337"/>
      <x:c r="N59" s="337"/>
    </x:row>
    <x:row r="60">
      <x:c r="A60" s="337"/>
      <x:c r="B60" s="337"/>
      <x:c r="C60" s="337"/>
      <x:c r="D60" s="337"/>
      <x:c r="E60" s="337"/>
      <x:c r="F60" s="337"/>
      <x:c r="G60" s="337"/>
      <x:c r="H60" s="337"/>
      <x:c r="I60" s="337"/>
      <x:c r="J60" s="337"/>
      <x:c r="K60" s="337"/>
      <x:c r="L60" s="337"/>
      <x:c r="M60" s="337"/>
      <x:c r="N60" s="337"/>
    </x:row>
  </x:sheetData>
  <x:mergeCells>
    <x:mergeCell ref="A1:F2"/>
    <x:mergeCell ref="A3:F3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25" hidden="0" customWidth="1"/>
    <x:col min="2" max="2" width="18" hidden="0" customWidth="1"/>
    <x:col min="3" max="3" width="18" hidden="0" customWidth="1"/>
    <x:col min="4" max="4" width="18" hidden="0" customWidth="1"/>
    <x:col min="5" max="5" width="25" hidden="0" customWidth="1"/>
    <x:col min="6" max="6" width="18" hidden="0" customWidth="1"/>
    <x:col min="7" max="7" width="18" hidden="0" customWidth="1"/>
  </x:cols>
  <x:sheetData>
    <x:row r="1" ht="30" customHeight="1">
      <x:c r="A1" s="311" t="str">
        <x:v>BILAN COMPTABLE</x:v>
      </x:c>
      <x:c r="B1" s="311"/>
      <x:c r="C1" s="311"/>
      <x:c r="D1" s="311"/>
      <x:c r="E1" s="311"/>
      <x:c r="F1" s="311"/>
      <x:c r="G1" s="311"/>
      <x:c r="H1" s="337"/>
      <x:c r="I1" s="337"/>
      <x:c r="J1" s="337"/>
      <x:c r="K1" s="337"/>
      <x:c r="L1" s="337"/>
      <x:c r="M1" s="337"/>
      <x:c r="N1" s="337"/>
    </x:row>
    <x:row r="2" ht="30" customHeight="1">
      <x:c r="A2" s="311"/>
      <x:c r="B2" s="311"/>
      <x:c r="C2" s="311"/>
      <x:c r="D2" s="311"/>
      <x:c r="E2" s="311"/>
      <x:c r="F2" s="311"/>
      <x:c r="G2" s="311"/>
      <x:c r="H2" s="337"/>
      <x:c r="I2" s="337"/>
      <x:c r="J2" s="337"/>
      <x:c r="K2" s="337"/>
      <x:c r="L2" s="337"/>
      <x:c r="M2" s="337"/>
      <x:c r="N2" s="337"/>
    </x:row>
    <x:row r="3" ht="22" customHeight="1">
      <x:c r="A3" s="338" t="str">
        <x:v>Actif, passif et contrôle d'équilibre</x:v>
      </x:c>
      <x:c r="B3" s="338"/>
      <x:c r="C3" s="338"/>
      <x:c r="D3" s="338"/>
      <x:c r="E3" s="338"/>
      <x:c r="F3" s="338"/>
      <x:c r="G3" s="338"/>
      <x:c r="H3" s="337"/>
      <x:c r="I3" s="337"/>
      <x:c r="J3" s="337"/>
      <x:c r="K3" s="337"/>
      <x:c r="L3" s="337"/>
      <x:c r="M3" s="337"/>
      <x:c r="N3" s="337"/>
    </x:row>
    <x:row r="4">
      <x:c r="A4" s="337"/>
      <x:c r="B4" s="337"/>
      <x:c r="C4" s="337"/>
      <x:c r="D4" s="337"/>
      <x:c r="E4" s="337"/>
      <x:c r="F4" s="337"/>
      <x:c r="G4" s="337"/>
      <x:c r="H4" s="337"/>
      <x:c r="I4" s="337"/>
      <x:c r="J4" s="337"/>
      <x:c r="K4" s="337"/>
      <x:c r="L4" s="337"/>
      <x:c r="M4" s="337"/>
      <x:c r="N4" s="337"/>
    </x:row>
    <x:row r="5" ht="24" customHeight="1">
      <x:c r="A5" s="344" t="str">
        <x:v>ACTIF</x:v>
      </x:c>
      <x:c r="B5" s="344" t="str">
        <x:v>N</x:v>
      </x:c>
      <x:c r="C5" s="344" t="str">
        <x:v>N-1</x:v>
      </x:c>
      <x:c r="D5" s="337" t="str"/>
      <x:c r="E5" s="345" t="str">
        <x:v>PASSIF</x:v>
      </x:c>
      <x:c r="F5" s="345" t="str">
        <x:v>N</x:v>
      </x:c>
      <x:c r="G5" s="345" t="str">
        <x:v>N-1</x:v>
      </x:c>
      <x:c r="H5" s="337"/>
      <x:c r="I5" s="337"/>
      <x:c r="J5" s="337"/>
      <x:c r="K5" s="337"/>
      <x:c r="L5" s="337"/>
      <x:c r="M5" s="337"/>
      <x:c r="N5" s="337"/>
    </x:row>
    <x:row r="6">
      <x:c r="A6" s="337" t="str">
        <x:v>Immobilisations brutes</x:v>
      </x:c>
      <x:c r="B6" s="389" t="n">
        <x:f>SUMIF(Balance!$C$6:$C$25,"Immobilisations",Balance!$D$6:$D$25)-SUMIF(Balance!$C$6:$C$25,"Immobilisations",Balance!$E$6:$E$25)</x:f>
        <x:v>320000</x:v>
      </x:c>
      <x:c r="C6" s="389" t="n">
        <x:f>SUMIF(Balance!$C$6:$C$25,"Immobilisations",Balance!$F$6:$F$25)-SUMIF(Balance!$C$6:$C$25,"Immobilisations",Balance!$G$6:$G$25)</x:f>
        <x:v>290000</x:v>
      </x:c>
      <x:c r="D6" s="337" t="str"/>
      <x:c r="E6" s="337" t="str">
        <x:v>Capital social</x:v>
      </x:c>
      <x:c r="F6" s="389" t="n">
        <x:f>SUMIF(Balance!$C$6:$C$25,"Capitaux propres",Balance!$E$6:$E$25)-SUMIF(Balance!$C$6:$C$25,"Capitaux propres",Balance!$D$6:$D$25)</x:f>
        <x:v>250000</x:v>
      </x:c>
      <x:c r="G6" s="389" t="n">
        <x:f>SUMIF(Balance!$C$6:$C$25,"Capitaux propres",Balance!$G$6:$G$25)-SUMIF(Balance!$C$6:$C$25,"Capitaux propres",Balance!$F$6:$F$25)</x:f>
        <x:v>230000</x:v>
      </x:c>
      <x:c r="H6" s="337"/>
      <x:c r="I6" s="337"/>
      <x:c r="J6" s="337"/>
      <x:c r="K6" s="337"/>
      <x:c r="L6" s="337"/>
      <x:c r="M6" s="337"/>
      <x:c r="N6" s="337"/>
    </x:row>
    <x:row r="7">
      <x:c r="A7" s="337" t="str">
        <x:v>Amortissements cumulés</x:v>
      </x:c>
      <x:c r="B7" s="389" t="n">
        <x:f>SUMIF(Balance!$C$6:$C$25,"Amortissements cumulés",Balance!$E$6:$E$25)-SUMIF(Balance!$C$6:$C$25,"Amortissements cumulés",Balance!$D$6:$D$25)</x:f>
        <x:v>95000</x:v>
      </x:c>
      <x:c r="C7" s="389" t="n">
        <x:f>SUMIF(Balance!$C$6:$C$25,"Amortissements cumulés",Balance!$G$6:$G$25)-SUMIF(Balance!$C$6:$C$25,"Amortissements cumulés",Balance!$F$6:$F$25)</x:f>
        <x:v>70000</x:v>
      </x:c>
      <x:c r="D7" s="337" t="str"/>
      <x:c r="E7" s="337" t="str">
        <x:v>Résultat net</x:v>
      </x:c>
      <x:c r="F7" s="389" t="n">
        <x:f>'Compte de résultat'!B19</x:f>
        <x:v>44000</x:v>
      </x:c>
      <x:c r="G7" s="389" t="n">
        <x:f>'Compte de résultat'!C19</x:f>
        <x:v>25000</x:v>
      </x:c>
      <x:c r="H7" s="337"/>
      <x:c r="I7" s="337"/>
      <x:c r="J7" s="337"/>
      <x:c r="K7" s="337"/>
      <x:c r="L7" s="337"/>
      <x:c r="M7" s="337"/>
      <x:c r="N7" s="337"/>
    </x:row>
    <x:row r="8">
      <x:c r="A8" s="391" t="str">
        <x:v>Immobilisations nettes</x:v>
      </x:c>
      <x:c r="B8" s="392" t="n">
        <x:f>B6-B7</x:f>
        <x:v>225000</x:v>
      </x:c>
      <x:c r="C8" s="392" t="n">
        <x:f>C6-C7</x:f>
        <x:v>220000</x:v>
      </x:c>
      <x:c r="D8" s="403" t="str"/>
      <x:c r="E8" s="391" t="str">
        <x:v>Capitaux propres</x:v>
      </x:c>
      <x:c r="F8" s="392" t="n">
        <x:f>SUM(F6:F7)</x:f>
        <x:v>294000</x:v>
      </x:c>
      <x:c r="G8" s="392" t="n">
        <x:f>SUM(G6:G7)</x:f>
        <x:v>255000</x:v>
      </x:c>
      <x:c r="H8" s="337"/>
      <x:c r="I8" s="337"/>
      <x:c r="J8" s="337"/>
      <x:c r="K8" s="337"/>
      <x:c r="L8" s="337"/>
      <x:c r="M8" s="337"/>
      <x:c r="N8" s="337"/>
    </x:row>
    <x:row r="9">
      <x:c r="A9" s="337" t="str">
        <x:v>Stocks</x:v>
      </x:c>
      <x:c r="B9" s="389" t="n">
        <x:f>SUMIF(Balance!$C$6:$C$25,"Stocks",Balance!$D$6:$D$25)-SUMIF(Balance!$C$6:$C$25,"Stocks",Balance!$E$6:$E$25)</x:f>
        <x:v>85000</x:v>
      </x:c>
      <x:c r="C9" s="389" t="n">
        <x:f>SUMIF(Balance!$C$6:$C$25,"Stocks",Balance!$F$6:$F$25)-SUMIF(Balance!$C$6:$C$25,"Stocks",Balance!$G$6:$G$25)</x:f>
        <x:v>76000</x:v>
      </x:c>
      <x:c r="D9" s="337" t="str"/>
      <x:c r="E9" s="337" t="str">
        <x:v>Emprunts bancaires</x:v>
      </x:c>
      <x:c r="F9" s="389" t="n">
        <x:f>SUMIF(Balance!$C$6:$C$25,"Dette financière",Balance!$E$6:$E$25)-SUMIF(Balance!$C$6:$C$25,"Dette financière",Balance!$D$6:$D$25)</x:f>
        <x:v>180000</x:v>
      </x:c>
      <x:c r="G9" s="389" t="n">
        <x:f>SUMIF(Balance!$C$6:$C$25,"Dette financière",Balance!$G$6:$G$25)-SUMIF(Balance!$C$6:$C$25,"Dette financière",Balance!$F$6:$F$25)</x:f>
        <x:v>220000</x:v>
      </x:c>
      <x:c r="H9" s="337"/>
      <x:c r="I9" s="337"/>
      <x:c r="J9" s="337"/>
      <x:c r="K9" s="337"/>
      <x:c r="L9" s="337"/>
      <x:c r="M9" s="337"/>
      <x:c r="N9" s="337"/>
    </x:row>
    <x:row r="10">
      <x:c r="A10" s="337" t="str">
        <x:v>Créances clients</x:v>
      </x:c>
      <x:c r="B10" s="389" t="n">
        <x:f>SUMIF(Balance!$C$6:$C$25,"Créances clients",Balance!$D$6:$D$25)-SUMIF(Balance!$C$6:$C$25,"Créances clients",Balance!$E$6:$E$25)</x:f>
        <x:v>98000</x:v>
      </x:c>
      <x:c r="C10" s="389" t="n">
        <x:f>SUMIF(Balance!$C$6:$C$25,"Créances clients",Balance!$F$6:$F$25)-SUMIF(Balance!$C$6:$C$25,"Créances clients",Balance!$G$6:$G$25)</x:f>
        <x:v>88000</x:v>
      </x:c>
      <x:c r="D10" s="337" t="str"/>
      <x:c r="E10" s="337" t="str">
        <x:v>Dettes fournisseurs</x:v>
      </x:c>
      <x:c r="F10" s="389" t="n">
        <x:f>SUMIF(Balance!$C$6:$C$25,"Dettes fournisseurs",Balance!$E$6:$E$25)-SUMIF(Balance!$C$6:$C$25,"Dettes fournisseurs",Balance!$D$6:$D$25)</x:f>
        <x:v>72000</x:v>
      </x:c>
      <x:c r="G10" s="389" t="n">
        <x:f>SUMIF(Balance!$C$6:$C$25,"Dettes fournisseurs",Balance!$G$6:$G$25)-SUMIF(Balance!$C$6:$C$25,"Dettes fournisseurs",Balance!$F$6:$F$25)</x:f>
        <x:v>65000</x:v>
      </x:c>
      <x:c r="H10" s="337"/>
      <x:c r="I10" s="337"/>
      <x:c r="J10" s="337"/>
      <x:c r="K10" s="337"/>
      <x:c r="L10" s="337"/>
      <x:c r="M10" s="337"/>
      <x:c r="N10" s="337"/>
    </x:row>
    <x:row r="11">
      <x:c r="A11" s="337" t="str">
        <x:v>Trésorerie</x:v>
      </x:c>
      <x:c r="B11" s="389" t="n">
        <x:f>SUMIF(Balance!$C$6:$C$25,"Trésorerie",Balance!$D$6:$D$25)-SUMIF(Balance!$C$6:$C$25,"Trésorerie",Balance!$E$6:$E$25)</x:f>
        <x:v>126000</x:v>
      </x:c>
      <x:c r="C11" s="389" t="n">
        <x:f>SUMIF(Balance!$C$6:$C$25,"Trésorerie",Balance!$F$6:$F$25)-SUMIF(Balance!$C$6:$C$25,"Trésorerie",Balance!$G$6:$G$25)</x:f>
        <x:v>105000</x:v>
      </x:c>
      <x:c r="D11" s="337" t="str"/>
      <x:c r="E11" s="337" t="str">
        <x:v>Dettes fiscales</x:v>
      </x:c>
      <x:c r="F11" s="389" t="n">
        <x:f>SUMIF(Balance!$C$6:$C$25,"Dettes fiscales",Balance!$E$6:$E$25)-SUMIF(Balance!$C$6:$C$25,"Dettes fiscales",Balance!$D$6:$D$25)</x:f>
        <x:v>18000</x:v>
      </x:c>
      <x:c r="G11" s="389" t="n">
        <x:f>SUMIF(Balance!$C$6:$C$25,"Dettes fiscales",Balance!$G$6:$G$25)-SUMIF(Balance!$C$6:$C$25,"Dettes fiscales",Balance!$F$6:$F$25)</x:f>
        <x:v>15000</x:v>
      </x:c>
      <x:c r="H11" s="337"/>
      <x:c r="I11" s="337"/>
      <x:c r="J11" s="337"/>
      <x:c r="K11" s="337"/>
      <x:c r="L11" s="337"/>
      <x:c r="M11" s="337"/>
      <x:c r="N11" s="337"/>
    </x:row>
    <x:row r="12">
      <x:c r="A12" s="391" t="str">
        <x:v>Total actif</x:v>
      </x:c>
      <x:c r="B12" s="392" t="n">
        <x:f>SUM(B8:B11)</x:f>
        <x:v>534000</x:v>
      </x:c>
      <x:c r="C12" s="392" t="n">
        <x:f>SUM(C8:C11)</x:f>
        <x:v>489000</x:v>
      </x:c>
      <x:c r="D12" s="403" t="str"/>
      <x:c r="E12" s="391" t="str">
        <x:v>Total passif</x:v>
      </x:c>
      <x:c r="F12" s="392" t="n">
        <x:f>SUM(F8:F11)</x:f>
        <x:v>564000</x:v>
      </x:c>
      <x:c r="G12" s="392" t="n">
        <x:f>SUM(G8:G11)</x:f>
        <x:v>555000</x:v>
      </x:c>
      <x:c r="H12" s="337"/>
      <x:c r="I12" s="337"/>
      <x:c r="J12" s="337"/>
      <x:c r="K12" s="337"/>
      <x:c r="L12" s="337"/>
      <x:c r="M12" s="337"/>
      <x:c r="N12" s="337"/>
    </x:row>
    <x:row r="13">
      <x:c r="A13" s="337" t="str"/>
      <x:c r="B13" s="389" t="str"/>
      <x:c r="C13" s="389" t="str"/>
      <x:c r="D13" s="337" t="str"/>
      <x:c r="E13" s="337" t="str"/>
      <x:c r="F13" s="389" t="str"/>
      <x:c r="G13" s="389" t="str"/>
      <x:c r="H13" s="337"/>
      <x:c r="I13" s="337"/>
      <x:c r="J13" s="337"/>
      <x:c r="K13" s="337"/>
      <x:c r="L13" s="337"/>
      <x:c r="M13" s="337"/>
      <x:c r="N13" s="337"/>
    </x:row>
    <x:row r="14">
      <x:c r="A14" s="337" t="str">
        <x:v>Fonds de roulement</x:v>
      </x:c>
      <x:c r="B14" s="389" t="n">
        <x:f>F8+B9+B10-F10-F11</x:f>
        <x:v>387000</x:v>
      </x:c>
      <x:c r="C14" s="389" t="n">
        <x:f>G8+C9+C10-G10-G11</x:f>
        <x:v>339000</x:v>
      </x:c>
      <x:c r="D14" s="337" t="str"/>
      <x:c r="E14" s="337" t="str">
        <x:v>BFR</x:v>
      </x:c>
      <x:c r="F14" s="389" t="n">
        <x:f>B9+B10-F10-F11</x:f>
        <x:v>93000</x:v>
      </x:c>
      <x:c r="G14" s="389" t="n">
        <x:f>C9+C10-G10-G11</x:f>
        <x:v>84000</x:v>
      </x:c>
      <x:c r="H14" s="337"/>
      <x:c r="I14" s="337"/>
      <x:c r="J14" s="337"/>
      <x:c r="K14" s="337"/>
      <x:c r="L14" s="337"/>
      <x:c r="M14" s="337"/>
      <x:c r="N14" s="337"/>
    </x:row>
    <x:row r="15">
      <x:c r="A15" s="391" t="str">
        <x:v>Trésorerie nette</x:v>
      </x:c>
      <x:c r="B15" s="392" t="n">
        <x:f>B11-F9</x:f>
        <x:v>-54000</x:v>
      </x:c>
      <x:c r="C15" s="392" t="n">
        <x:f>C11-G9</x:f>
        <x:v>-115000</x:v>
      </x:c>
      <x:c r="D15" s="403" t="str"/>
      <x:c r="E15" s="391" t="str">
        <x:v>Contrôle actif-passif</x:v>
      </x:c>
      <x:c r="F15" s="392" t="n">
        <x:f>B12-F12</x:f>
        <x:v>-30000</x:v>
      </x:c>
      <x:c r="G15" s="392" t="n">
        <x:f>C12-G12</x:f>
        <x:v>-66000</x:v>
      </x:c>
      <x:c r="H15" s="337"/>
      <x:c r="I15" s="337"/>
      <x:c r="J15" s="337"/>
      <x:c r="K15" s="337"/>
      <x:c r="L15" s="337"/>
      <x:c r="M15" s="337"/>
      <x:c r="N15" s="337"/>
    </x:row>
    <x:row r="16">
      <x:c r="A16" s="337" t="str">
        <x:v>Liquidité générale</x:v>
      </x:c>
      <x:c r="B16" s="404" t="n">
        <x:f>IFERROR((B9+B10+B11)/(F10+F11),0)</x:f>
        <x:v>3.433333333333333</x:v>
      </x:c>
      <x:c r="C16" s="404" t="n">
        <x:f>IFERROR((C9+C10+C11)/(G10+G11),0)</x:f>
        <x:v>3.3625</x:v>
      </x:c>
      <x:c r="D16" s="337" t="str"/>
      <x:c r="E16" s="337" t="str">
        <x:v>Autonomie financière</x:v>
      </x:c>
      <x:c r="F16" s="404" t="n">
        <x:f>IFERROR(F8/F12,0)</x:f>
        <x:v>0.5212765957446809</x:v>
      </x:c>
      <x:c r="G16" s="404" t="n">
        <x:f>IFERROR(G8/G12,0)</x:f>
        <x:v>0.4594594594594595</x:v>
      </x:c>
      <x:c r="H16" s="337"/>
      <x:c r="I16" s="337"/>
      <x:c r="J16" s="337"/>
      <x:c r="K16" s="337"/>
      <x:c r="L16" s="337"/>
      <x:c r="M16" s="337"/>
      <x:c r="N16" s="337"/>
    </x:row>
    <x:row r="17">
      <x:c r="A17" s="337" t="str">
        <x:v>Endettement</x:v>
      </x:c>
      <x:c r="B17" s="404" t="n">
        <x:f>IFERROR(F9/F8,0)</x:f>
        <x:v>0.6122448979591837</x:v>
      </x:c>
      <x:c r="C17" s="404" t="n">
        <x:f>IFERROR(G9/G8,0)</x:f>
        <x:v>0.8627450980392157</x:v>
      </x:c>
      <x:c r="D17" s="337" t="str"/>
      <x:c r="E17" s="337" t="str">
        <x:v>Dette nette / EBITDA</x:v>
      </x:c>
      <x:c r="F17" s="404" t="n">
        <x:f>IFERROR((F9-B11)/'Compte de résultat'!B12,0)</x:f>
        <x:v>0.48214285714285715</x:v>
      </x:c>
      <x:c r="G17" s="404" t="n">
        <x:f>IFERROR((G9-C11)/'Compte de résultat'!C12,0)</x:f>
        <x:v>1.3142857142857143</x:v>
      </x:c>
      <x:c r="H17" s="337"/>
      <x:c r="I17" s="337"/>
      <x:c r="J17" s="337"/>
      <x:c r="K17" s="337"/>
      <x:c r="L17" s="337"/>
      <x:c r="M17" s="337"/>
      <x:c r="N17" s="337"/>
    </x:row>
    <x:row r="18">
      <x:c r="A18" s="337" t="str">
        <x:v>ROA</x:v>
      </x:c>
      <x:c r="B18" s="404" t="n">
        <x:f>IFERROR('Compte de résultat'!B19/B12,0)</x:f>
        <x:v>0.08239700374531835</x:v>
      </x:c>
      <x:c r="C18" s="404" t="n">
        <x:f>IFERROR('Compte de résultat'!C19/C12,0)</x:f>
        <x:v>0.05112474437627812</x:v>
      </x:c>
      <x:c r="D18" s="337" t="str"/>
      <x:c r="E18" s="337" t="str">
        <x:v>ROE</x:v>
      </x:c>
      <x:c r="F18" s="404" t="n">
        <x:f>IFERROR('Compte de résultat'!B19/F8,0)</x:f>
        <x:v>0.14965986394557823</x:v>
      </x:c>
      <x:c r="G18" s="404" t="n">
        <x:f>IFERROR('Compte de résultat'!C19/G8,0)</x:f>
        <x:v>0.09803921568627451</x:v>
      </x:c>
      <x:c r="H18" s="337"/>
      <x:c r="I18" s="337"/>
      <x:c r="J18" s="337"/>
      <x:c r="K18" s="337"/>
      <x:c r="L18" s="337"/>
      <x:c r="M18" s="337"/>
      <x:c r="N18" s="337"/>
    </x:row>
    <x:row r="19">
      <x:c r="A19" s="337"/>
      <x:c r="B19" s="337"/>
      <x:c r="C19" s="337"/>
      <x:c r="D19" s="337"/>
      <x:c r="E19" s="337"/>
      <x:c r="F19" s="337"/>
      <x:c r="G19" s="337"/>
      <x:c r="H19" s="337"/>
      <x:c r="I19" s="337"/>
      <x:c r="J19" s="337"/>
      <x:c r="K19" s="337"/>
      <x:c r="L19" s="337"/>
      <x:c r="M19" s="337"/>
      <x:c r="N19" s="337"/>
    </x:row>
    <x:row r="20">
      <x:c r="A20" s="337"/>
      <x:c r="B20" s="337"/>
      <x:c r="C20" s="337"/>
      <x:c r="D20" s="337"/>
      <x:c r="E20" s="337"/>
      <x:c r="F20" s="337"/>
      <x:c r="G20" s="337"/>
      <x:c r="H20" s="337"/>
      <x:c r="I20" s="337"/>
      <x:c r="J20" s="337"/>
      <x:c r="K20" s="337"/>
      <x:c r="L20" s="337"/>
      <x:c r="M20" s="337"/>
      <x:c r="N20" s="337"/>
    </x:row>
    <x:row r="21">
      <x:c r="A21" s="337"/>
      <x:c r="B21" s="337"/>
      <x:c r="C21" s="337"/>
      <x:c r="D21" s="337"/>
      <x:c r="E21" s="337"/>
      <x:c r="F21" s="337"/>
      <x:c r="G21" s="337"/>
      <x:c r="H21" s="337"/>
      <x:c r="I21" s="337"/>
      <x:c r="J21" s="337"/>
      <x:c r="K21" s="337"/>
      <x:c r="L21" s="337"/>
      <x:c r="M21" s="337"/>
      <x:c r="N21" s="337"/>
    </x:row>
    <x:row r="22">
      <x:c r="A22" s="337"/>
      <x:c r="B22" s="337"/>
      <x:c r="C22" s="337"/>
      <x:c r="D22" s="337"/>
      <x:c r="E22" s="337"/>
      <x:c r="F22" s="337"/>
      <x:c r="G22" s="337"/>
      <x:c r="H22" s="337"/>
      <x:c r="I22" s="337"/>
      <x:c r="J22" s="337"/>
      <x:c r="K22" s="337"/>
      <x:c r="L22" s="337"/>
      <x:c r="M22" s="337"/>
      <x:c r="N22" s="337"/>
    </x:row>
    <x:row r="23">
      <x:c r="A23" s="337"/>
      <x:c r="B23" s="337"/>
      <x:c r="C23" s="337"/>
      <x:c r="D23" s="337"/>
      <x:c r="E23" s="337"/>
      <x:c r="F23" s="337"/>
      <x:c r="G23" s="337"/>
      <x:c r="H23" s="337"/>
      <x:c r="I23" s="337"/>
      <x:c r="J23" s="337"/>
      <x:c r="K23" s="337"/>
      <x:c r="L23" s="337"/>
      <x:c r="M23" s="337"/>
      <x:c r="N23" s="337"/>
    </x:row>
    <x:row r="24">
      <x:c r="A24" s="337"/>
      <x:c r="B24" s="337"/>
      <x:c r="C24" s="337"/>
      <x:c r="D24" s="337"/>
      <x:c r="E24" s="337"/>
      <x:c r="F24" s="337"/>
      <x:c r="G24" s="337"/>
      <x:c r="H24" s="337"/>
      <x:c r="I24" s="337"/>
      <x:c r="J24" s="337"/>
      <x:c r="K24" s="337"/>
      <x:c r="L24" s="337"/>
      <x:c r="M24" s="337"/>
      <x:c r="N24" s="337"/>
    </x:row>
    <x:row r="25">
      <x:c r="A25" s="337"/>
      <x:c r="B25" s="337"/>
      <x:c r="C25" s="337"/>
      <x:c r="D25" s="337"/>
      <x:c r="E25" s="337"/>
      <x:c r="F25" s="337"/>
      <x:c r="G25" s="337"/>
      <x:c r="H25" s="337"/>
      <x:c r="I25" s="337"/>
      <x:c r="J25" s="337"/>
      <x:c r="K25" s="337"/>
      <x:c r="L25" s="337"/>
      <x:c r="M25" s="337"/>
      <x:c r="N25" s="337"/>
    </x:row>
    <x:row r="26">
      <x:c r="A26" s="337"/>
      <x:c r="B26" s="337"/>
      <x:c r="C26" s="337"/>
      <x:c r="D26" s="337"/>
      <x:c r="E26" s="337"/>
      <x:c r="F26" s="337"/>
      <x:c r="G26" s="337"/>
      <x:c r="H26" s="337"/>
      <x:c r="I26" s="337"/>
      <x:c r="J26" s="337"/>
      <x:c r="K26" s="337"/>
      <x:c r="L26" s="337"/>
      <x:c r="M26" s="337"/>
      <x:c r="N26" s="337"/>
    </x:row>
    <x:row r="27">
      <x:c r="A27" s="337"/>
      <x:c r="B27" s="337"/>
      <x:c r="C27" s="337"/>
      <x:c r="D27" s="337"/>
      <x:c r="E27" s="337"/>
      <x:c r="F27" s="337"/>
      <x:c r="G27" s="337"/>
      <x:c r="H27" s="337"/>
      <x:c r="I27" s="337"/>
      <x:c r="J27" s="337"/>
      <x:c r="K27" s="337"/>
      <x:c r="L27" s="337"/>
      <x:c r="M27" s="337"/>
      <x:c r="N27" s="337"/>
    </x:row>
    <x:row r="28">
      <x:c r="A28" s="337"/>
      <x:c r="B28" s="337"/>
      <x:c r="C28" s="337"/>
      <x:c r="D28" s="337"/>
      <x:c r="E28" s="337"/>
      <x:c r="F28" s="337"/>
      <x:c r="G28" s="337"/>
      <x:c r="H28" s="337"/>
      <x:c r="I28" s="337"/>
      <x:c r="J28" s="337"/>
      <x:c r="K28" s="337"/>
      <x:c r="L28" s="337"/>
      <x:c r="M28" s="337"/>
      <x:c r="N28" s="337"/>
    </x:row>
    <x:row r="29">
      <x:c r="A29" s="337"/>
      <x:c r="B29" s="337"/>
      <x:c r="C29" s="337"/>
      <x:c r="D29" s="337"/>
      <x:c r="E29" s="337"/>
      <x:c r="F29" s="337"/>
      <x:c r="G29" s="337"/>
      <x:c r="H29" s="337"/>
      <x:c r="I29" s="337"/>
      <x:c r="J29" s="337"/>
      <x:c r="K29" s="337"/>
      <x:c r="L29" s="337"/>
      <x:c r="M29" s="337"/>
      <x:c r="N29" s="337"/>
    </x:row>
    <x:row r="30">
      <x:c r="A30" s="337"/>
      <x:c r="B30" s="337"/>
      <x:c r="C30" s="337"/>
      <x:c r="D30" s="337"/>
      <x:c r="E30" s="337"/>
      <x:c r="F30" s="337"/>
      <x:c r="G30" s="337"/>
      <x:c r="H30" s="337"/>
      <x:c r="I30" s="337"/>
      <x:c r="J30" s="337"/>
      <x:c r="K30" s="337"/>
      <x:c r="L30" s="337"/>
      <x:c r="M30" s="337"/>
      <x:c r="N30" s="337"/>
    </x:row>
    <x:row r="31">
      <x:c r="A31" s="337"/>
      <x:c r="B31" s="337"/>
      <x:c r="C31" s="337"/>
      <x:c r="D31" s="337"/>
      <x:c r="E31" s="337"/>
      <x:c r="F31" s="337"/>
      <x:c r="G31" s="337"/>
      <x:c r="H31" s="337"/>
      <x:c r="I31" s="337"/>
      <x:c r="J31" s="337"/>
      <x:c r="K31" s="337"/>
      <x:c r="L31" s="337"/>
      <x:c r="M31" s="337"/>
      <x:c r="N31" s="337"/>
    </x:row>
    <x:row r="32">
      <x:c r="A32" s="337"/>
      <x:c r="B32" s="337"/>
      <x:c r="C32" s="337"/>
      <x:c r="D32" s="337"/>
      <x:c r="E32" s="337"/>
      <x:c r="F32" s="337"/>
      <x:c r="G32" s="337"/>
      <x:c r="H32" s="337"/>
      <x:c r="I32" s="337"/>
      <x:c r="J32" s="337"/>
      <x:c r="K32" s="337"/>
      <x:c r="L32" s="337"/>
      <x:c r="M32" s="337"/>
      <x:c r="N32" s="337"/>
    </x:row>
    <x:row r="33">
      <x:c r="A33" s="337"/>
      <x:c r="B33" s="337"/>
      <x:c r="C33" s="337"/>
      <x:c r="D33" s="337"/>
      <x:c r="E33" s="337"/>
      <x:c r="F33" s="337"/>
      <x:c r="G33" s="337"/>
      <x:c r="H33" s="337"/>
      <x:c r="I33" s="337"/>
      <x:c r="J33" s="337"/>
      <x:c r="K33" s="337"/>
      <x:c r="L33" s="337"/>
      <x:c r="M33" s="337"/>
      <x:c r="N33" s="337"/>
    </x:row>
    <x:row r="34">
      <x:c r="A34" s="337"/>
      <x:c r="B34" s="337"/>
      <x:c r="C34" s="337"/>
      <x:c r="D34" s="337"/>
      <x:c r="E34" s="337"/>
      <x:c r="F34" s="337"/>
      <x:c r="G34" s="337"/>
      <x:c r="H34" s="337"/>
      <x:c r="I34" s="337"/>
      <x:c r="J34" s="337"/>
      <x:c r="K34" s="337"/>
      <x:c r="L34" s="337"/>
      <x:c r="M34" s="337"/>
      <x:c r="N34" s="337"/>
    </x:row>
    <x:row r="35">
      <x:c r="A35" s="337"/>
      <x:c r="B35" s="337"/>
      <x:c r="C35" s="337"/>
      <x:c r="D35" s="337"/>
      <x:c r="E35" s="337"/>
      <x:c r="F35" s="337"/>
      <x:c r="G35" s="337"/>
      <x:c r="H35" s="337"/>
      <x:c r="I35" s="337"/>
      <x:c r="J35" s="337"/>
      <x:c r="K35" s="337"/>
      <x:c r="L35" s="337"/>
      <x:c r="M35" s="337"/>
      <x:c r="N35" s="337"/>
    </x:row>
    <x:row r="36">
      <x:c r="A36" s="337"/>
      <x:c r="B36" s="337"/>
      <x:c r="C36" s="337"/>
      <x:c r="D36" s="337"/>
      <x:c r="E36" s="337"/>
      <x:c r="F36" s="337"/>
      <x:c r="G36" s="337"/>
      <x:c r="H36" s="337"/>
      <x:c r="I36" s="337"/>
      <x:c r="J36" s="337"/>
      <x:c r="K36" s="337"/>
      <x:c r="L36" s="337"/>
      <x:c r="M36" s="337"/>
      <x:c r="N36" s="337"/>
    </x:row>
    <x:row r="37">
      <x:c r="A37" s="337"/>
      <x:c r="B37" s="337"/>
      <x:c r="C37" s="337"/>
      <x:c r="D37" s="337"/>
      <x:c r="E37" s="337"/>
      <x:c r="F37" s="337"/>
      <x:c r="G37" s="337"/>
      <x:c r="H37" s="337"/>
      <x:c r="I37" s="337"/>
      <x:c r="J37" s="337"/>
      <x:c r="K37" s="337"/>
      <x:c r="L37" s="337"/>
      <x:c r="M37" s="337"/>
      <x:c r="N37" s="337"/>
    </x:row>
    <x:row r="38">
      <x:c r="A38" s="337"/>
      <x:c r="B38" s="337"/>
      <x:c r="C38" s="337"/>
      <x:c r="D38" s="337"/>
      <x:c r="E38" s="337"/>
      <x:c r="F38" s="337"/>
      <x:c r="G38" s="337"/>
      <x:c r="H38" s="337"/>
      <x:c r="I38" s="337"/>
      <x:c r="J38" s="337"/>
      <x:c r="K38" s="337"/>
      <x:c r="L38" s="337"/>
      <x:c r="M38" s="337"/>
      <x:c r="N38" s="337"/>
    </x:row>
    <x:row r="39">
      <x:c r="A39" s="337"/>
      <x:c r="B39" s="337"/>
      <x:c r="C39" s="337"/>
      <x:c r="D39" s="337"/>
      <x:c r="E39" s="337"/>
      <x:c r="F39" s="337"/>
      <x:c r="G39" s="337"/>
      <x:c r="H39" s="337"/>
      <x:c r="I39" s="337"/>
      <x:c r="J39" s="337"/>
      <x:c r="K39" s="337"/>
      <x:c r="L39" s="337"/>
      <x:c r="M39" s="337"/>
      <x:c r="N39" s="337"/>
    </x:row>
    <x:row r="40">
      <x:c r="A40" s="337"/>
      <x:c r="B40" s="337"/>
      <x:c r="C40" s="337"/>
      <x:c r="D40" s="337"/>
      <x:c r="E40" s="337"/>
      <x:c r="F40" s="337"/>
      <x:c r="G40" s="337"/>
      <x:c r="H40" s="337"/>
      <x:c r="I40" s="337"/>
      <x:c r="J40" s="337"/>
      <x:c r="K40" s="337"/>
      <x:c r="L40" s="337"/>
      <x:c r="M40" s="337"/>
      <x:c r="N40" s="337"/>
    </x:row>
    <x:row r="41">
      <x:c r="A41" s="337"/>
      <x:c r="B41" s="337"/>
      <x:c r="C41" s="337"/>
      <x:c r="D41" s="337"/>
      <x:c r="E41" s="337"/>
      <x:c r="F41" s="337"/>
      <x:c r="G41" s="337"/>
      <x:c r="H41" s="337"/>
      <x:c r="I41" s="337"/>
      <x:c r="J41" s="337"/>
      <x:c r="K41" s="337"/>
      <x:c r="L41" s="337"/>
      <x:c r="M41" s="337"/>
      <x:c r="N41" s="337"/>
    </x:row>
    <x:row r="42">
      <x:c r="A42" s="337"/>
      <x:c r="B42" s="337"/>
      <x:c r="C42" s="337"/>
      <x:c r="D42" s="337"/>
      <x:c r="E42" s="337"/>
      <x:c r="F42" s="337"/>
      <x:c r="G42" s="337"/>
      <x:c r="H42" s="337"/>
      <x:c r="I42" s="337"/>
      <x:c r="J42" s="337"/>
      <x:c r="K42" s="337"/>
      <x:c r="L42" s="337"/>
      <x:c r="M42" s="337"/>
      <x:c r="N42" s="337"/>
    </x:row>
    <x:row r="43">
      <x:c r="A43" s="337"/>
      <x:c r="B43" s="337"/>
      <x:c r="C43" s="337"/>
      <x:c r="D43" s="337"/>
      <x:c r="E43" s="337"/>
      <x:c r="F43" s="337"/>
      <x:c r="G43" s="337"/>
      <x:c r="H43" s="337"/>
      <x:c r="I43" s="337"/>
      <x:c r="J43" s="337"/>
      <x:c r="K43" s="337"/>
      <x:c r="L43" s="337"/>
      <x:c r="M43" s="337"/>
      <x:c r="N43" s="337"/>
    </x:row>
    <x:row r="44">
      <x:c r="A44" s="337"/>
      <x:c r="B44" s="337"/>
      <x:c r="C44" s="337"/>
      <x:c r="D44" s="337"/>
      <x:c r="E44" s="337"/>
      <x:c r="F44" s="337"/>
      <x:c r="G44" s="337"/>
      <x:c r="H44" s="337"/>
      <x:c r="I44" s="337"/>
      <x:c r="J44" s="337"/>
      <x:c r="K44" s="337"/>
      <x:c r="L44" s="337"/>
      <x:c r="M44" s="337"/>
      <x:c r="N44" s="337"/>
    </x:row>
    <x:row r="45">
      <x:c r="A45" s="337"/>
      <x:c r="B45" s="337"/>
      <x:c r="C45" s="337"/>
      <x:c r="D45" s="337"/>
      <x:c r="E45" s="337"/>
      <x:c r="F45" s="337"/>
      <x:c r="G45" s="337"/>
      <x:c r="H45" s="337"/>
      <x:c r="I45" s="337"/>
      <x:c r="J45" s="337"/>
      <x:c r="K45" s="337"/>
      <x:c r="L45" s="337"/>
      <x:c r="M45" s="337"/>
      <x:c r="N45" s="337"/>
    </x:row>
    <x:row r="46">
      <x:c r="A46" s="337"/>
      <x:c r="B46" s="337"/>
      <x:c r="C46" s="337"/>
      <x:c r="D46" s="337"/>
      <x:c r="E46" s="337"/>
      <x:c r="F46" s="337"/>
      <x:c r="G46" s="337"/>
      <x:c r="H46" s="337"/>
      <x:c r="I46" s="337"/>
      <x:c r="J46" s="337"/>
      <x:c r="K46" s="337"/>
      <x:c r="L46" s="337"/>
      <x:c r="M46" s="337"/>
      <x:c r="N46" s="337"/>
    </x:row>
    <x:row r="47">
      <x:c r="A47" s="337"/>
      <x:c r="B47" s="337"/>
      <x:c r="C47" s="337"/>
      <x:c r="D47" s="337"/>
      <x:c r="E47" s="337"/>
      <x:c r="F47" s="337"/>
      <x:c r="G47" s="337"/>
      <x:c r="H47" s="337"/>
      <x:c r="I47" s="337"/>
      <x:c r="J47" s="337"/>
      <x:c r="K47" s="337"/>
      <x:c r="L47" s="337"/>
      <x:c r="M47" s="337"/>
      <x:c r="N47" s="337"/>
    </x:row>
    <x:row r="48">
      <x:c r="A48" s="337"/>
      <x:c r="B48" s="337"/>
      <x:c r="C48" s="337"/>
      <x:c r="D48" s="337"/>
      <x:c r="E48" s="337"/>
      <x:c r="F48" s="337"/>
      <x:c r="G48" s="337"/>
      <x:c r="H48" s="337"/>
      <x:c r="I48" s="337"/>
      <x:c r="J48" s="337"/>
      <x:c r="K48" s="337"/>
      <x:c r="L48" s="337"/>
      <x:c r="M48" s="337"/>
      <x:c r="N48" s="337"/>
    </x:row>
    <x:row r="49">
      <x:c r="A49" s="337"/>
      <x:c r="B49" s="337"/>
      <x:c r="C49" s="337"/>
      <x:c r="D49" s="337"/>
      <x:c r="E49" s="337"/>
      <x:c r="F49" s="337"/>
      <x:c r="G49" s="337"/>
      <x:c r="H49" s="337"/>
      <x:c r="I49" s="337"/>
      <x:c r="J49" s="337"/>
      <x:c r="K49" s="337"/>
      <x:c r="L49" s="337"/>
      <x:c r="M49" s="337"/>
      <x:c r="N49" s="337"/>
    </x:row>
    <x:row r="50">
      <x:c r="A50" s="337"/>
      <x:c r="B50" s="337"/>
      <x:c r="C50" s="337"/>
      <x:c r="D50" s="337"/>
      <x:c r="E50" s="337"/>
      <x:c r="F50" s="337"/>
      <x:c r="G50" s="337"/>
      <x:c r="H50" s="337"/>
      <x:c r="I50" s="337"/>
      <x:c r="J50" s="337"/>
      <x:c r="K50" s="337"/>
      <x:c r="L50" s="337"/>
      <x:c r="M50" s="337"/>
      <x:c r="N50" s="337"/>
    </x:row>
  </x:sheetData>
  <x:mergeCells>
    <x:mergeCell ref="A1:G2"/>
    <x:mergeCell ref="A3:G3"/>
  </x:mergeCells>
  <x:conditionalFormatting sqref="F15:G15">
    <x:cfRule type="expression" dxfId="0" priority="1">
      <x:formula>ABS(F15)&gt;1</x:formula>
    </x:cfRule>
    <x:cfRule type="expression" dxfId="1" priority="2">
      <x:formula>ABS(F15)&lt;=1</x:formula>
    </x:cfRule>
  </x:conditionalFormatting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32" hidden="0" customWidth="1"/>
    <x:col min="2" max="2" width="20" hidden="0" customWidth="1"/>
    <x:col min="3" max="3" width="20" hidden="0" customWidth="1"/>
    <x:col min="4" max="4" width="20" hidden="0" customWidth="1"/>
    <x:col min="5" max="5" width="28" hidden="0" customWidth="1"/>
  </x:cols>
  <x:sheetData>
    <x:row r="1" ht="30" customHeight="1">
      <x:c r="A1" s="311" t="str">
        <x:v>TABLEAU DES FLUX DE TRÉSORERIE</x:v>
      </x:c>
      <x:c r="B1" s="311"/>
      <x:c r="C1" s="311"/>
      <x:c r="D1" s="311"/>
      <x:c r="E1" s="311"/>
      <x:c r="F1" s="337"/>
      <x:c r="G1" s="337"/>
      <x:c r="H1" s="337"/>
      <x:c r="I1" s="337"/>
      <x:c r="J1" s="337"/>
      <x:c r="K1" s="337"/>
      <x:c r="L1" s="337"/>
      <x:c r="M1" s="337"/>
      <x:c r="N1" s="337"/>
    </x:row>
    <x:row r="2" ht="30" customHeight="1">
      <x:c r="A2" s="311"/>
      <x:c r="B2" s="311"/>
      <x:c r="C2" s="311"/>
      <x:c r="D2" s="311"/>
      <x:c r="E2" s="311"/>
      <x:c r="F2" s="337"/>
      <x:c r="G2" s="337"/>
      <x:c r="H2" s="337"/>
      <x:c r="I2" s="337"/>
      <x:c r="J2" s="337"/>
      <x:c r="K2" s="337"/>
      <x:c r="L2" s="337"/>
      <x:c r="M2" s="337"/>
      <x:c r="N2" s="337"/>
    </x:row>
    <x:row r="3" ht="22" customHeight="1">
      <x:c r="A3" s="338" t="str">
        <x:v>Méthode indirecte et comparaison N / N-1</x:v>
      </x:c>
      <x:c r="B3" s="338"/>
      <x:c r="C3" s="338"/>
      <x:c r="D3" s="338"/>
      <x:c r="E3" s="338"/>
      <x:c r="F3" s="337"/>
      <x:c r="G3" s="337"/>
      <x:c r="H3" s="337"/>
      <x:c r="I3" s="337"/>
      <x:c r="J3" s="337"/>
      <x:c r="K3" s="337"/>
      <x:c r="L3" s="337"/>
      <x:c r="M3" s="337"/>
      <x:c r="N3" s="337"/>
    </x:row>
    <x:row r="4">
      <x:c r="A4" s="337"/>
      <x:c r="B4" s="337"/>
      <x:c r="C4" s="337"/>
      <x:c r="D4" s="337"/>
      <x:c r="E4" s="337"/>
      <x:c r="F4" s="337"/>
      <x:c r="G4" s="337"/>
      <x:c r="H4" s="337"/>
      <x:c r="I4" s="337"/>
      <x:c r="J4" s="337"/>
      <x:c r="K4" s="337"/>
      <x:c r="L4" s="337"/>
      <x:c r="M4" s="337"/>
      <x:c r="N4" s="337"/>
    </x:row>
    <x:row r="5" ht="24" customHeight="1">
      <x:c r="A5" s="407" t="str">
        <x:v>Poste</x:v>
      </x:c>
      <x:c r="B5" s="407" t="str">
        <x:v>N</x:v>
      </x:c>
      <x:c r="C5" s="407" t="str">
        <x:v>N-1</x:v>
      </x:c>
      <x:c r="D5" s="407" t="str">
        <x:v>Variation</x:v>
      </x:c>
      <x:c r="E5" s="407" t="str">
        <x:v>Commentaire</x:v>
      </x:c>
      <x:c r="F5" s="337"/>
      <x:c r="G5" s="337"/>
      <x:c r="H5" s="337"/>
      <x:c r="I5" s="337"/>
      <x:c r="J5" s="337"/>
      <x:c r="K5" s="337"/>
      <x:c r="L5" s="337"/>
      <x:c r="M5" s="337"/>
      <x:c r="N5" s="337"/>
    </x:row>
    <x:row r="6">
      <x:c r="A6" s="337" t="str">
        <x:v>Résultat net</x:v>
      </x:c>
      <x:c r="B6" s="389" t="n">
        <x:f>'Compte de résultat'!B19</x:f>
        <x:v>44000</x:v>
      </x:c>
      <x:c r="C6" s="389" t="n">
        <x:f>'Compte de résultat'!C19</x:f>
        <x:v>25000</x:v>
      </x:c>
      <x:c r="D6" s="389" t="n">
        <x:f>B6-C6</x:f>
        <x:v>19000</x:v>
      </x:c>
      <x:c r="E6" s="337" t="str"/>
      <x:c r="F6" s="337"/>
      <x:c r="G6" s="337"/>
      <x:c r="H6" s="337"/>
      <x:c r="I6" s="337"/>
      <x:c r="J6" s="337"/>
      <x:c r="K6" s="337"/>
      <x:c r="L6" s="337"/>
      <x:c r="M6" s="337"/>
      <x:c r="N6" s="337"/>
    </x:row>
    <x:row r="7">
      <x:c r="A7" s="337" t="str">
        <x:v>Dotations aux amortissements</x:v>
      </x:c>
      <x:c r="B7" s="389" t="n">
        <x:f>'Compte de résultat'!B14</x:f>
        <x:v>25000</x:v>
      </x:c>
      <x:c r="C7" s="389" t="n">
        <x:f>'Compte de résultat'!C14</x:f>
        <x:v>22000</x:v>
      </x:c>
      <x:c r="D7" s="389" t="n">
        <x:f>B7-C7</x:f>
        <x:v>3000</x:v>
      </x:c>
      <x:c r="E7" s="337" t="str"/>
      <x:c r="F7" s="337"/>
      <x:c r="G7" s="337"/>
      <x:c r="H7" s="337"/>
      <x:c r="I7" s="337"/>
      <x:c r="J7" s="337"/>
      <x:c r="K7" s="337"/>
      <x:c r="L7" s="337"/>
      <x:c r="M7" s="337"/>
      <x:c r="N7" s="337"/>
    </x:row>
    <x:row r="8">
      <x:c r="A8" s="337" t="str">
        <x:v>Variation des stocks</x:v>
      </x:c>
      <x:c r="B8" s="389" t="n">
        <x:f>-(Bilan!B9-Bilan!C9)</x:f>
        <x:v>-9000</x:v>
      </x:c>
      <x:c r="C8" s="389" t="n">
        <x:f>0</x:f>
        <x:v>0</x:v>
      </x:c>
      <x:c r="D8" s="389" t="n">
        <x:f>B8-C8</x:f>
        <x:v>-9000</x:v>
      </x:c>
      <x:c r="E8" s="337" t="str"/>
      <x:c r="F8" s="337"/>
      <x:c r="G8" s="337"/>
      <x:c r="H8" s="337"/>
      <x:c r="I8" s="337"/>
      <x:c r="J8" s="337"/>
      <x:c r="K8" s="337"/>
      <x:c r="L8" s="337"/>
      <x:c r="M8" s="337"/>
      <x:c r="N8" s="337"/>
    </x:row>
    <x:row r="9">
      <x:c r="A9" s="337" t="str">
        <x:v>Variation des créances clients</x:v>
      </x:c>
      <x:c r="B9" s="389" t="n">
        <x:f>-(Bilan!B10-Bilan!C10)</x:f>
        <x:v>-10000</x:v>
      </x:c>
      <x:c r="C9" s="389" t="n">
        <x:f>0</x:f>
        <x:v>0</x:v>
      </x:c>
      <x:c r="D9" s="389" t="n">
        <x:f>B9-C9</x:f>
        <x:v>-10000</x:v>
      </x:c>
      <x:c r="E9" s="337" t="str"/>
      <x:c r="F9" s="337"/>
      <x:c r="G9" s="337"/>
      <x:c r="H9" s="337"/>
      <x:c r="I9" s="337"/>
      <x:c r="J9" s="337"/>
      <x:c r="K9" s="337"/>
      <x:c r="L9" s="337"/>
      <x:c r="M9" s="337"/>
      <x:c r="N9" s="337"/>
    </x:row>
    <x:row r="10">
      <x:c r="A10" s="337" t="str">
        <x:v>Variation des dettes fournisseurs</x:v>
      </x:c>
      <x:c r="B10" s="389" t="n">
        <x:f>Bilan!F10-Bilan!G10</x:f>
        <x:v>7000</x:v>
      </x:c>
      <x:c r="C10" s="389" t="n">
        <x:f>0</x:f>
        <x:v>0</x:v>
      </x:c>
      <x:c r="D10" s="389" t="n">
        <x:f>B10-C10</x:f>
        <x:v>7000</x:v>
      </x:c>
      <x:c r="E10" s="337" t="str"/>
      <x:c r="F10" s="337"/>
      <x:c r="G10" s="337"/>
      <x:c r="H10" s="337"/>
      <x:c r="I10" s="337"/>
      <x:c r="J10" s="337"/>
      <x:c r="K10" s="337"/>
      <x:c r="L10" s="337"/>
      <x:c r="M10" s="337"/>
      <x:c r="N10" s="337"/>
    </x:row>
    <x:row r="11">
      <x:c r="A11" s="391" t="str">
        <x:v>Flux de trésorerie d'exploitation</x:v>
      </x:c>
      <x:c r="B11" s="392" t="n">
        <x:f>SUM(B6:B10)</x:f>
        <x:v>57000</x:v>
      </x:c>
      <x:c r="C11" s="392" t="n">
        <x:f>SUM(C6:C10)</x:f>
        <x:v>47000</x:v>
      </x:c>
      <x:c r="D11" s="392" t="n">
        <x:f>B11-C11</x:f>
        <x:v>10000</x:v>
      </x:c>
      <x:c r="E11" s="391" t="str"/>
      <x:c r="F11" s="337"/>
      <x:c r="G11" s="337"/>
      <x:c r="H11" s="337"/>
      <x:c r="I11" s="337"/>
      <x:c r="J11" s="337"/>
      <x:c r="K11" s="337"/>
      <x:c r="L11" s="337"/>
      <x:c r="M11" s="337"/>
      <x:c r="N11" s="337"/>
    </x:row>
    <x:row r="12">
      <x:c r="A12" s="337" t="str">
        <x:v>Investissements</x:v>
      </x:c>
      <x:c r="B12" s="389" t="n">
        <x:f>-(Bilan!B6-Bilan!C6)</x:f>
        <x:v>-30000</x:v>
      </x:c>
      <x:c r="C12" s="389" t="n">
        <x:f>0</x:f>
        <x:v>0</x:v>
      </x:c>
      <x:c r="D12" s="389" t="n">
        <x:f>B12-C12</x:f>
        <x:v>-30000</x:v>
      </x:c>
      <x:c r="E12" s="337" t="str"/>
      <x:c r="F12" s="337"/>
      <x:c r="G12" s="337"/>
      <x:c r="H12" s="337"/>
      <x:c r="I12" s="337"/>
      <x:c r="J12" s="337"/>
      <x:c r="K12" s="337"/>
      <x:c r="L12" s="337"/>
      <x:c r="M12" s="337"/>
      <x:c r="N12" s="337"/>
    </x:row>
    <x:row r="13">
      <x:c r="A13" s="391" t="str">
        <x:v>Flux de trésorerie d'investissement</x:v>
      </x:c>
      <x:c r="B13" s="392" t="n">
        <x:f>B12</x:f>
        <x:v>-30000</x:v>
      </x:c>
      <x:c r="C13" s="392" t="n">
        <x:f>C12</x:f>
        <x:v>0</x:v>
      </x:c>
      <x:c r="D13" s="392" t="n">
        <x:f>B13-C13</x:f>
        <x:v>-30000</x:v>
      </x:c>
      <x:c r="E13" s="391" t="str"/>
      <x:c r="F13" s="337"/>
      <x:c r="G13" s="337"/>
      <x:c r="H13" s="337"/>
      <x:c r="I13" s="337"/>
      <x:c r="J13" s="337"/>
      <x:c r="K13" s="337"/>
      <x:c r="L13" s="337"/>
      <x:c r="M13" s="337"/>
      <x:c r="N13" s="337"/>
    </x:row>
    <x:row r="14">
      <x:c r="A14" s="337" t="str">
        <x:v>Variation des emprunts</x:v>
      </x:c>
      <x:c r="B14" s="389" t="n">
        <x:f>Bilan!F9-Bilan!G9</x:f>
        <x:v>-40000</x:v>
      </x:c>
      <x:c r="C14" s="389" t="n">
        <x:f>0</x:f>
        <x:v>0</x:v>
      </x:c>
      <x:c r="D14" s="389" t="n">
        <x:f>B14-C14</x:f>
        <x:v>-40000</x:v>
      </x:c>
      <x:c r="E14" s="337" t="str"/>
      <x:c r="F14" s="337"/>
      <x:c r="G14" s="337"/>
      <x:c r="H14" s="337"/>
      <x:c r="I14" s="337"/>
      <x:c r="J14" s="337"/>
      <x:c r="K14" s="337"/>
      <x:c r="L14" s="337"/>
      <x:c r="M14" s="337"/>
      <x:c r="N14" s="337"/>
    </x:row>
    <x:row r="15">
      <x:c r="A15" s="337" t="str">
        <x:v>Dividendes</x:v>
      </x:c>
      <x:c r="B15" s="375" t="n">
        <x:v>0</x:v>
      </x:c>
      <x:c r="C15" s="375" t="n">
        <x:v>0</x:v>
      </x:c>
      <x:c r="D15" s="389" t="n">
        <x:f>B15-C15</x:f>
        <x:v>0</x:v>
      </x:c>
      <x:c r="E15" s="337" t="str">
        <x:v>À saisir si nécessaire</x:v>
      </x:c>
      <x:c r="F15" s="337"/>
      <x:c r="G15" s="337"/>
      <x:c r="H15" s="337"/>
      <x:c r="I15" s="337"/>
      <x:c r="J15" s="337"/>
      <x:c r="K15" s="337"/>
      <x:c r="L15" s="337"/>
      <x:c r="M15" s="337"/>
      <x:c r="N15" s="337"/>
    </x:row>
    <x:row r="16">
      <x:c r="A16" s="391" t="str">
        <x:v>Flux de trésorerie de financement</x:v>
      </x:c>
      <x:c r="B16" s="411" t="n">
        <x:f>B14-B15</x:f>
        <x:v>-40000</x:v>
      </x:c>
      <x:c r="C16" s="411" t="n">
        <x:f>C14-C15</x:f>
        <x:v>0</x:v>
      </x:c>
      <x:c r="D16" s="392" t="n">
        <x:f>B16-C16</x:f>
        <x:v>-40000</x:v>
      </x:c>
      <x:c r="E16" s="391" t="str"/>
      <x:c r="F16" s="337"/>
      <x:c r="G16" s="337"/>
      <x:c r="H16" s="337"/>
      <x:c r="I16" s="337"/>
      <x:c r="J16" s="337"/>
      <x:c r="K16" s="337"/>
      <x:c r="L16" s="337"/>
      <x:c r="M16" s="337"/>
      <x:c r="N16" s="337"/>
    </x:row>
    <x:row r="17">
      <x:c r="A17" s="391" t="str">
        <x:v>Variation nette de trésorerie</x:v>
      </x:c>
      <x:c r="B17" s="392" t="n">
        <x:f>SUM(B11,B13,B16)</x:f>
        <x:v>-13000</x:v>
      </x:c>
      <x:c r="C17" s="392" t="n">
        <x:f>SUM(C11,C13,C16)</x:f>
        <x:v>47000</x:v>
      </x:c>
      <x:c r="D17" s="392" t="n">
        <x:f>B17-C17</x:f>
        <x:v>-60000</x:v>
      </x:c>
      <x:c r="E17" s="391" t="str"/>
      <x:c r="F17" s="337"/>
      <x:c r="G17" s="337"/>
      <x:c r="H17" s="337"/>
      <x:c r="I17" s="337"/>
      <x:c r="J17" s="337"/>
      <x:c r="K17" s="337"/>
      <x:c r="L17" s="337"/>
      <x:c r="M17" s="337"/>
      <x:c r="N17" s="337"/>
    </x:row>
    <x:row r="18">
      <x:c r="A18" s="391" t="str">
        <x:v>Trésorerie d'ouverture</x:v>
      </x:c>
      <x:c r="B18" s="392" t="n">
        <x:f>B16+B17</x:f>
        <x:v>-53000</x:v>
      </x:c>
      <x:c r="C18" s="392" t="n">
        <x:f>C16+C17</x:f>
        <x:v>47000</x:v>
      </x:c>
      <x:c r="D18" s="392" t="n">
        <x:f>B18-C18</x:f>
        <x:v>-100000</x:v>
      </x:c>
      <x:c r="E18" s="391" t="str">
        <x:v>À ajuster</x:v>
      </x:c>
      <x:c r="F18" s="337"/>
      <x:c r="G18" s="337"/>
      <x:c r="H18" s="337"/>
      <x:c r="I18" s="337"/>
      <x:c r="J18" s="337"/>
      <x:c r="K18" s="337"/>
      <x:c r="L18" s="337"/>
      <x:c r="M18" s="337"/>
      <x:c r="N18" s="337"/>
    </x:row>
    <x:row r="19">
      <x:c r="A19" s="337" t="str">
        <x:v>Trésorerie de clôture</x:v>
      </x:c>
      <x:c r="B19" s="337"/>
      <x:c r="C19" s="337"/>
      <x:c r="D19" s="337"/>
      <x:c r="E19" s="337" t="str"/>
      <x:c r="F19" s="337"/>
      <x:c r="G19" s="337"/>
      <x:c r="H19" s="337"/>
      <x:c r="I19" s="337"/>
      <x:c r="J19" s="337"/>
      <x:c r="K19" s="337"/>
      <x:c r="L19" s="337"/>
      <x:c r="M19" s="337"/>
      <x:c r="N19" s="337"/>
    </x:row>
    <x:row r="20">
      <x:c r="A20" s="337"/>
      <x:c r="B20" s="337"/>
      <x:c r="C20" s="337"/>
      <x:c r="D20" s="337"/>
      <x:c r="E20" s="337"/>
      <x:c r="F20" s="337"/>
      <x:c r="G20" s="337"/>
      <x:c r="H20" s="337"/>
      <x:c r="I20" s="337"/>
      <x:c r="J20" s="337"/>
      <x:c r="K20" s="337"/>
      <x:c r="L20" s="337"/>
      <x:c r="M20" s="337"/>
      <x:c r="N20" s="337"/>
    </x:row>
    <x:row r="21">
      <x:c r="A21" s="337"/>
      <x:c r="B21" s="337"/>
      <x:c r="C21" s="337"/>
      <x:c r="D21" s="337"/>
      <x:c r="E21" s="337"/>
      <x:c r="F21" s="337"/>
      <x:c r="G21" s="337"/>
      <x:c r="H21" s="337"/>
      <x:c r="I21" s="337"/>
      <x:c r="J21" s="337"/>
      <x:c r="K21" s="337"/>
      <x:c r="L21" s="337"/>
      <x:c r="M21" s="337"/>
      <x:c r="N21" s="337"/>
    </x:row>
    <x:row r="22">
      <x:c r="A22" s="337"/>
      <x:c r="B22" s="337"/>
      <x:c r="C22" s="337"/>
      <x:c r="D22" s="337"/>
      <x:c r="E22" s="337"/>
      <x:c r="F22" s="337"/>
      <x:c r="G22" s="337"/>
      <x:c r="H22" s="337"/>
      <x:c r="I22" s="337"/>
      <x:c r="J22" s="337"/>
      <x:c r="K22" s="337"/>
      <x:c r="L22" s="337"/>
      <x:c r="M22" s="337"/>
      <x:c r="N22" s="337"/>
    </x:row>
    <x:row r="23">
      <x:c r="A23" s="337"/>
      <x:c r="B23" s="337"/>
      <x:c r="C23" s="337"/>
      <x:c r="D23" s="337"/>
      <x:c r="E23" s="337"/>
      <x:c r="F23" s="337"/>
      <x:c r="G23" s="337"/>
      <x:c r="H23" s="337"/>
      <x:c r="I23" s="337"/>
      <x:c r="J23" s="337"/>
      <x:c r="K23" s="337"/>
      <x:c r="L23" s="337"/>
      <x:c r="M23" s="337"/>
      <x:c r="N23" s="337"/>
    </x:row>
    <x:row r="24">
      <x:c r="A24" s="337"/>
      <x:c r="B24" s="337"/>
      <x:c r="C24" s="337"/>
      <x:c r="D24" s="337"/>
      <x:c r="E24" s="337"/>
      <x:c r="F24" s="337"/>
      <x:c r="G24" s="337"/>
      <x:c r="H24" s="337"/>
      <x:c r="I24" s="337"/>
      <x:c r="J24" s="337"/>
      <x:c r="K24" s="337"/>
      <x:c r="L24" s="337"/>
      <x:c r="M24" s="337"/>
      <x:c r="N24" s="337"/>
    </x:row>
    <x:row r="25">
      <x:c r="A25" s="337"/>
      <x:c r="B25" s="337"/>
      <x:c r="C25" s="337"/>
      <x:c r="D25" s="337"/>
      <x:c r="E25" s="337"/>
      <x:c r="F25" s="337"/>
      <x:c r="G25" s="337"/>
      <x:c r="H25" s="337"/>
      <x:c r="I25" s="337"/>
      <x:c r="J25" s="337"/>
      <x:c r="K25" s="337"/>
      <x:c r="L25" s="337"/>
      <x:c r="M25" s="337"/>
      <x:c r="N25" s="337"/>
    </x:row>
    <x:row r="26">
      <x:c r="A26" s="337"/>
      <x:c r="B26" s="337"/>
      <x:c r="C26" s="337"/>
      <x:c r="D26" s="337"/>
      <x:c r="E26" s="337"/>
      <x:c r="F26" s="337"/>
      <x:c r="G26" s="337"/>
      <x:c r="H26" s="337"/>
      <x:c r="I26" s="337"/>
      <x:c r="J26" s="337"/>
      <x:c r="K26" s="337"/>
      <x:c r="L26" s="337"/>
      <x:c r="M26" s="337"/>
      <x:c r="N26" s="337"/>
    </x:row>
    <x:row r="27">
      <x:c r="A27" s="337"/>
      <x:c r="B27" s="337"/>
      <x:c r="C27" s="337"/>
      <x:c r="D27" s="337"/>
      <x:c r="E27" s="337"/>
      <x:c r="F27" s="337"/>
      <x:c r="G27" s="337"/>
      <x:c r="H27" s="337"/>
      <x:c r="I27" s="337"/>
      <x:c r="J27" s="337"/>
      <x:c r="K27" s="337"/>
      <x:c r="L27" s="337"/>
      <x:c r="M27" s="337"/>
      <x:c r="N27" s="337"/>
    </x:row>
    <x:row r="28">
      <x:c r="A28" s="337"/>
      <x:c r="B28" s="337"/>
      <x:c r="C28" s="337"/>
      <x:c r="D28" s="337"/>
      <x:c r="E28" s="337"/>
      <x:c r="F28" s="337"/>
      <x:c r="G28" s="337"/>
      <x:c r="H28" s="337"/>
      <x:c r="I28" s="337"/>
      <x:c r="J28" s="337"/>
      <x:c r="K28" s="337"/>
      <x:c r="L28" s="337"/>
      <x:c r="M28" s="337"/>
      <x:c r="N28" s="337"/>
    </x:row>
    <x:row r="29">
      <x:c r="A29" s="337"/>
      <x:c r="B29" s="337"/>
      <x:c r="C29" s="337"/>
      <x:c r="D29" s="337"/>
      <x:c r="E29" s="337"/>
      <x:c r="F29" s="337"/>
      <x:c r="G29" s="337"/>
      <x:c r="H29" s="337"/>
      <x:c r="I29" s="337"/>
      <x:c r="J29" s="337"/>
      <x:c r="K29" s="337"/>
      <x:c r="L29" s="337"/>
      <x:c r="M29" s="337"/>
      <x:c r="N29" s="337"/>
    </x:row>
    <x:row r="30">
      <x:c r="A30" s="337"/>
      <x:c r="B30" s="337"/>
      <x:c r="C30" s="337"/>
      <x:c r="D30" s="337"/>
      <x:c r="E30" s="337"/>
      <x:c r="F30" s="337"/>
      <x:c r="G30" s="337"/>
      <x:c r="H30" s="337"/>
      <x:c r="I30" s="337"/>
      <x:c r="J30" s="337"/>
      <x:c r="K30" s="337"/>
      <x:c r="L30" s="337"/>
      <x:c r="M30" s="337"/>
      <x:c r="N30" s="337"/>
    </x:row>
    <x:row r="31">
      <x:c r="A31" s="337"/>
      <x:c r="B31" s="337"/>
      <x:c r="C31" s="337"/>
      <x:c r="D31" s="337"/>
      <x:c r="E31" s="337"/>
      <x:c r="F31" s="337"/>
      <x:c r="G31" s="337"/>
      <x:c r="H31" s="337"/>
      <x:c r="I31" s="337"/>
      <x:c r="J31" s="337"/>
      <x:c r="K31" s="337"/>
      <x:c r="L31" s="337"/>
      <x:c r="M31" s="337"/>
      <x:c r="N31" s="337"/>
    </x:row>
    <x:row r="32">
      <x:c r="A32" s="337"/>
      <x:c r="B32" s="337"/>
      <x:c r="C32" s="337"/>
      <x:c r="D32" s="337"/>
      <x:c r="E32" s="337"/>
      <x:c r="F32" s="337"/>
      <x:c r="G32" s="337"/>
      <x:c r="H32" s="337"/>
      <x:c r="I32" s="337"/>
      <x:c r="J32" s="337"/>
      <x:c r="K32" s="337"/>
      <x:c r="L32" s="337"/>
      <x:c r="M32" s="337"/>
      <x:c r="N32" s="337"/>
    </x:row>
    <x:row r="33">
      <x:c r="A33" s="337"/>
      <x:c r="B33" s="337"/>
      <x:c r="C33" s="337"/>
      <x:c r="D33" s="337"/>
      <x:c r="E33" s="337"/>
      <x:c r="F33" s="337"/>
      <x:c r="G33" s="337"/>
      <x:c r="H33" s="337"/>
      <x:c r="I33" s="337"/>
      <x:c r="J33" s="337"/>
      <x:c r="K33" s="337"/>
      <x:c r="L33" s="337"/>
      <x:c r="M33" s="337"/>
      <x:c r="N33" s="337"/>
    </x:row>
    <x:row r="34">
      <x:c r="A34" s="337"/>
      <x:c r="B34" s="337"/>
      <x:c r="C34" s="337"/>
      <x:c r="D34" s="337"/>
      <x:c r="E34" s="337"/>
      <x:c r="F34" s="337"/>
      <x:c r="G34" s="337"/>
      <x:c r="H34" s="337"/>
      <x:c r="I34" s="337"/>
      <x:c r="J34" s="337"/>
      <x:c r="K34" s="337"/>
      <x:c r="L34" s="337"/>
      <x:c r="M34" s="337"/>
      <x:c r="N34" s="337"/>
    </x:row>
    <x:row r="35">
      <x:c r="A35" s="337"/>
      <x:c r="B35" s="337"/>
      <x:c r="C35" s="337"/>
      <x:c r="D35" s="337"/>
      <x:c r="E35" s="337"/>
      <x:c r="F35" s="337"/>
      <x:c r="G35" s="337"/>
      <x:c r="H35" s="337"/>
      <x:c r="I35" s="337"/>
      <x:c r="J35" s="337"/>
      <x:c r="K35" s="337"/>
      <x:c r="L35" s="337"/>
      <x:c r="M35" s="337"/>
      <x:c r="N35" s="337"/>
    </x:row>
    <x:row r="36">
      <x:c r="A36" s="337"/>
      <x:c r="B36" s="337"/>
      <x:c r="C36" s="337"/>
      <x:c r="D36" s="337"/>
      <x:c r="E36" s="337"/>
      <x:c r="F36" s="337"/>
      <x:c r="G36" s="337"/>
      <x:c r="H36" s="337"/>
      <x:c r="I36" s="337"/>
      <x:c r="J36" s="337"/>
      <x:c r="K36" s="337"/>
      <x:c r="L36" s="337"/>
      <x:c r="M36" s="337"/>
      <x:c r="N36" s="337"/>
    </x:row>
    <x:row r="37">
      <x:c r="A37" s="337"/>
      <x:c r="B37" s="337"/>
      <x:c r="C37" s="337"/>
      <x:c r="D37" s="337"/>
      <x:c r="E37" s="337"/>
      <x:c r="F37" s="337"/>
      <x:c r="G37" s="337"/>
      <x:c r="H37" s="337"/>
      <x:c r="I37" s="337"/>
      <x:c r="J37" s="337"/>
      <x:c r="K37" s="337"/>
      <x:c r="L37" s="337"/>
      <x:c r="M37" s="337"/>
      <x:c r="N37" s="337"/>
    </x:row>
    <x:row r="38">
      <x:c r="A38" s="337"/>
      <x:c r="B38" s="337"/>
      <x:c r="C38" s="337"/>
      <x:c r="D38" s="337"/>
      <x:c r="E38" s="337"/>
      <x:c r="F38" s="337"/>
      <x:c r="G38" s="337"/>
      <x:c r="H38" s="337"/>
      <x:c r="I38" s="337"/>
      <x:c r="J38" s="337"/>
      <x:c r="K38" s="337"/>
      <x:c r="L38" s="337"/>
      <x:c r="M38" s="337"/>
      <x:c r="N38" s="337"/>
    </x:row>
    <x:row r="39">
      <x:c r="A39" s="337"/>
      <x:c r="B39" s="337"/>
      <x:c r="C39" s="337"/>
      <x:c r="D39" s="337"/>
      <x:c r="E39" s="337"/>
      <x:c r="F39" s="337"/>
      <x:c r="G39" s="337"/>
      <x:c r="H39" s="337"/>
      <x:c r="I39" s="337"/>
      <x:c r="J39" s="337"/>
      <x:c r="K39" s="337"/>
      <x:c r="L39" s="337"/>
      <x:c r="M39" s="337"/>
      <x:c r="N39" s="337"/>
    </x:row>
    <x:row r="40">
      <x:c r="A40" s="337"/>
      <x:c r="B40" s="337"/>
      <x:c r="C40" s="337"/>
      <x:c r="D40" s="337"/>
      <x:c r="E40" s="337"/>
      <x:c r="F40" s="337"/>
      <x:c r="G40" s="337"/>
      <x:c r="H40" s="337"/>
      <x:c r="I40" s="337"/>
      <x:c r="J40" s="337"/>
      <x:c r="K40" s="337"/>
      <x:c r="L40" s="337"/>
      <x:c r="M40" s="337"/>
      <x:c r="N40" s="337"/>
    </x:row>
    <x:row r="41">
      <x:c r="A41" s="337"/>
      <x:c r="B41" s="337"/>
      <x:c r="C41" s="337"/>
      <x:c r="D41" s="337"/>
      <x:c r="E41" s="337"/>
      <x:c r="F41" s="337"/>
      <x:c r="G41" s="337"/>
      <x:c r="H41" s="337"/>
      <x:c r="I41" s="337"/>
      <x:c r="J41" s="337"/>
      <x:c r="K41" s="337"/>
      <x:c r="L41" s="337"/>
      <x:c r="M41" s="337"/>
      <x:c r="N41" s="337"/>
    </x:row>
    <x:row r="42">
      <x:c r="A42" s="337"/>
      <x:c r="B42" s="337"/>
      <x:c r="C42" s="337"/>
      <x:c r="D42" s="337"/>
      <x:c r="E42" s="337"/>
      <x:c r="F42" s="337"/>
      <x:c r="G42" s="337"/>
      <x:c r="H42" s="337"/>
      <x:c r="I42" s="337"/>
      <x:c r="J42" s="337"/>
      <x:c r="K42" s="337"/>
      <x:c r="L42" s="337"/>
      <x:c r="M42" s="337"/>
      <x:c r="N42" s="337"/>
    </x:row>
    <x:row r="43">
      <x:c r="A43" s="337"/>
      <x:c r="B43" s="337"/>
      <x:c r="C43" s="337"/>
      <x:c r="D43" s="337"/>
      <x:c r="E43" s="337"/>
      <x:c r="F43" s="337"/>
      <x:c r="G43" s="337"/>
      <x:c r="H43" s="337"/>
      <x:c r="I43" s="337"/>
      <x:c r="J43" s="337"/>
      <x:c r="K43" s="337"/>
      <x:c r="L43" s="337"/>
      <x:c r="M43" s="337"/>
      <x:c r="N43" s="337"/>
    </x:row>
    <x:row r="44">
      <x:c r="A44" s="337"/>
      <x:c r="B44" s="337"/>
      <x:c r="C44" s="337"/>
      <x:c r="D44" s="337"/>
      <x:c r="E44" s="337"/>
      <x:c r="F44" s="337"/>
      <x:c r="G44" s="337"/>
      <x:c r="H44" s="337"/>
      <x:c r="I44" s="337"/>
      <x:c r="J44" s="337"/>
      <x:c r="K44" s="337"/>
      <x:c r="L44" s="337"/>
      <x:c r="M44" s="337"/>
      <x:c r="N44" s="337"/>
    </x:row>
    <x:row r="45">
      <x:c r="A45" s="337"/>
      <x:c r="B45" s="337"/>
      <x:c r="C45" s="337"/>
      <x:c r="D45" s="337"/>
      <x:c r="E45" s="337"/>
      <x:c r="F45" s="337"/>
      <x:c r="G45" s="337"/>
      <x:c r="H45" s="337"/>
      <x:c r="I45" s="337"/>
      <x:c r="J45" s="337"/>
      <x:c r="K45" s="337"/>
      <x:c r="L45" s="337"/>
      <x:c r="M45" s="337"/>
      <x:c r="N45" s="337"/>
    </x:row>
    <x:row r="46">
      <x:c r="A46" s="337"/>
      <x:c r="B46" s="337"/>
      <x:c r="C46" s="337"/>
      <x:c r="D46" s="337"/>
      <x:c r="E46" s="337"/>
      <x:c r="F46" s="337"/>
      <x:c r="G46" s="337"/>
      <x:c r="H46" s="337"/>
      <x:c r="I46" s="337"/>
      <x:c r="J46" s="337"/>
      <x:c r="K46" s="337"/>
      <x:c r="L46" s="337"/>
      <x:c r="M46" s="337"/>
      <x:c r="N46" s="337"/>
    </x:row>
    <x:row r="47">
      <x:c r="A47" s="337"/>
      <x:c r="B47" s="337"/>
      <x:c r="C47" s="337"/>
      <x:c r="D47" s="337"/>
      <x:c r="E47" s="337"/>
      <x:c r="F47" s="337"/>
      <x:c r="G47" s="337"/>
      <x:c r="H47" s="337"/>
      <x:c r="I47" s="337"/>
      <x:c r="J47" s="337"/>
      <x:c r="K47" s="337"/>
      <x:c r="L47" s="337"/>
      <x:c r="M47" s="337"/>
      <x:c r="N47" s="337"/>
    </x:row>
    <x:row r="48">
      <x:c r="A48" s="337"/>
      <x:c r="B48" s="337"/>
      <x:c r="C48" s="337"/>
      <x:c r="D48" s="337"/>
      <x:c r="E48" s="337"/>
      <x:c r="F48" s="337"/>
      <x:c r="G48" s="337"/>
      <x:c r="H48" s="337"/>
      <x:c r="I48" s="337"/>
      <x:c r="J48" s="337"/>
      <x:c r="K48" s="337"/>
      <x:c r="L48" s="337"/>
      <x:c r="M48" s="337"/>
      <x:c r="N48" s="337"/>
    </x:row>
    <x:row r="49">
      <x:c r="A49" s="337"/>
      <x:c r="B49" s="337"/>
      <x:c r="C49" s="337"/>
      <x:c r="D49" s="337"/>
      <x:c r="E49" s="337"/>
      <x:c r="F49" s="337"/>
      <x:c r="G49" s="337"/>
      <x:c r="H49" s="337"/>
      <x:c r="I49" s="337"/>
      <x:c r="J49" s="337"/>
      <x:c r="K49" s="337"/>
      <x:c r="L49" s="337"/>
      <x:c r="M49" s="337"/>
      <x:c r="N49" s="337"/>
    </x:row>
    <x:row r="50">
      <x:c r="A50" s="337"/>
      <x:c r="B50" s="337"/>
      <x:c r="C50" s="337"/>
      <x:c r="D50" s="337"/>
      <x:c r="E50" s="337"/>
      <x:c r="F50" s="337"/>
      <x:c r="G50" s="337"/>
      <x:c r="H50" s="337"/>
      <x:c r="I50" s="337"/>
      <x:c r="J50" s="337"/>
      <x:c r="K50" s="337"/>
      <x:c r="L50" s="337"/>
      <x:c r="M50" s="337"/>
      <x:c r="N50" s="337"/>
    </x:row>
  </x:sheetData>
  <x:mergeCells>
    <x:mergeCell ref="A1:E2"/>
    <x:mergeCell ref="A3:E3"/>
  </x:mergeCells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</x:cols>
  <x:sheetData>
    <x:row r="1" ht="30" customHeight="1">
      <x:c r="A1" s="311" t="str">
        <x:v>ÉTAT DES VARIATIONS DES CAPITAUX PROPRES</x:v>
      </x:c>
      <x:c r="B1" s="311"/>
      <x:c r="C1" s="311"/>
      <x:c r="D1" s="311"/>
      <x:c r="E1" s="311"/>
      <x:c r="F1" s="311"/>
      <x:c r="G1" s="311"/>
      <x:c r="H1" s="337"/>
      <x:c r="I1" s="337"/>
      <x:c r="J1" s="337"/>
      <x:c r="K1" s="337"/>
      <x:c r="L1" s="337"/>
      <x:c r="M1" s="337"/>
      <x:c r="N1" s="337"/>
    </x:row>
    <x:row r="2" ht="30" customHeight="1">
      <x:c r="A2" s="311"/>
      <x:c r="B2" s="311"/>
      <x:c r="C2" s="311"/>
      <x:c r="D2" s="311"/>
      <x:c r="E2" s="311"/>
      <x:c r="F2" s="311"/>
      <x:c r="G2" s="311"/>
      <x:c r="H2" s="337"/>
      <x:c r="I2" s="337"/>
      <x:c r="J2" s="337"/>
      <x:c r="K2" s="337"/>
      <x:c r="L2" s="337"/>
      <x:c r="M2" s="337"/>
      <x:c r="N2" s="337"/>
    </x:row>
    <x:row r="3" ht="22" customHeight="1">
      <x:c r="A3" s="338" t="str">
        <x:v>Capital, résultat, dividendes et solde de clôture</x:v>
      </x:c>
      <x:c r="B3" s="338"/>
      <x:c r="C3" s="338"/>
      <x:c r="D3" s="338"/>
      <x:c r="E3" s="338"/>
      <x:c r="F3" s="338"/>
      <x:c r="G3" s="338"/>
      <x:c r="H3" s="337"/>
      <x:c r="I3" s="337"/>
      <x:c r="J3" s="337"/>
      <x:c r="K3" s="337"/>
      <x:c r="L3" s="337"/>
      <x:c r="M3" s="337"/>
      <x:c r="N3" s="337"/>
    </x:row>
    <x:row r="4">
      <x:c r="A4" s="337"/>
      <x:c r="B4" s="337"/>
      <x:c r="C4" s="337"/>
      <x:c r="D4" s="337"/>
      <x:c r="E4" s="337"/>
      <x:c r="F4" s="337"/>
      <x:c r="G4" s="337"/>
      <x:c r="H4" s="337"/>
      <x:c r="I4" s="337"/>
      <x:c r="J4" s="337"/>
      <x:c r="K4" s="337"/>
      <x:c r="L4" s="337"/>
      <x:c r="M4" s="337"/>
      <x:c r="N4" s="337"/>
    </x:row>
    <x:row r="5" ht="24" customHeight="1">
      <x:c r="A5" s="345" t="str">
        <x:v>Poste</x:v>
      </x:c>
      <x:c r="B5" s="345" t="str">
        <x:v>Capital</x:v>
      </x:c>
      <x:c r="C5" s="345" t="str">
        <x:v>Réserves</x:v>
      </x:c>
      <x:c r="D5" s="345" t="str">
        <x:v>Résultat</x:v>
      </x:c>
      <x:c r="E5" s="345" t="str">
        <x:v>Dividendes</x:v>
      </x:c>
      <x:c r="F5" s="345" t="str">
        <x:v>Total N</x:v>
      </x:c>
      <x:c r="G5" s="345" t="str">
        <x:v>Total N-1</x:v>
      </x:c>
      <x:c r="H5" s="337"/>
      <x:c r="I5" s="337"/>
      <x:c r="J5" s="337"/>
      <x:c r="K5" s="337"/>
      <x:c r="L5" s="337"/>
      <x:c r="M5" s="337"/>
      <x:c r="N5" s="337"/>
    </x:row>
    <x:row r="6">
      <x:c r="A6" s="337" t="str">
        <x:v>Solde d'ouverture</x:v>
      </x:c>
      <x:c r="B6" s="389" t="n">
        <x:f>Bilan!G6</x:f>
        <x:v>230000</x:v>
      </x:c>
      <x:c r="C6" s="389" t="n">
        <x:v>0</x:v>
      </x:c>
      <x:c r="D6" s="389" t="n">
        <x:v>0</x:v>
      </x:c>
      <x:c r="E6" s="389" t="n">
        <x:v>0</x:v>
      </x:c>
      <x:c r="F6" s="389" t="n">
        <x:f>SUM(B6:D6)-E6</x:f>
        <x:v>230000</x:v>
      </x:c>
      <x:c r="G6" s="389" t="n">
        <x:f>Bilan!G8</x:f>
        <x:v>255000</x:v>
      </x:c>
      <x:c r="H6" s="337"/>
      <x:c r="I6" s="337"/>
      <x:c r="J6" s="337"/>
      <x:c r="K6" s="337"/>
      <x:c r="L6" s="337"/>
      <x:c r="M6" s="337"/>
      <x:c r="N6" s="337"/>
    </x:row>
    <x:row r="7">
      <x:c r="A7" s="337" t="str">
        <x:v>Augmentation de capital</x:v>
      </x:c>
      <x:c r="B7" s="375" t="n">
        <x:v>0</x:v>
      </x:c>
      <x:c r="C7" s="375" t="n">
        <x:v>0</x:v>
      </x:c>
      <x:c r="D7" s="375" t="n">
        <x:v>0</x:v>
      </x:c>
      <x:c r="E7" s="375" t="n">
        <x:v>0</x:v>
      </x:c>
      <x:c r="F7" s="389" t="n">
        <x:f>SUM(B7:D7)-E7</x:f>
        <x:v>0</x:v>
      </x:c>
      <x:c r="G7" s="389"/>
      <x:c r="H7" s="337"/>
      <x:c r="I7" s="337"/>
      <x:c r="J7" s="337"/>
      <x:c r="K7" s="337"/>
      <x:c r="L7" s="337"/>
      <x:c r="M7" s="337"/>
      <x:c r="N7" s="337"/>
    </x:row>
    <x:row r="8">
      <x:c r="A8" s="337" t="str">
        <x:v>Résultat de l'exercice</x:v>
      </x:c>
      <x:c r="B8" s="375" t="n">
        <x:v>0</x:v>
      </x:c>
      <x:c r="C8" s="375" t="n">
        <x:v>0</x:v>
      </x:c>
      <x:c r="D8" s="375" t="n">
        <x:f>'Compte de résultat'!B19</x:f>
        <x:v>44000</x:v>
      </x:c>
      <x:c r="E8" s="375" t="n">
        <x:v>0</x:v>
      </x:c>
      <x:c r="F8" s="389" t="n">
        <x:f>SUM(B8:D8)-E8</x:f>
        <x:v>44000</x:v>
      </x:c>
      <x:c r="G8" s="389"/>
      <x:c r="H8" s="337"/>
      <x:c r="I8" s="337"/>
      <x:c r="J8" s="337"/>
      <x:c r="K8" s="337"/>
      <x:c r="L8" s="337"/>
      <x:c r="M8" s="337"/>
      <x:c r="N8" s="337"/>
    </x:row>
    <x:row r="9">
      <x:c r="A9" s="337" t="str">
        <x:v>Dividendes distribués</x:v>
      </x:c>
      <x:c r="B9" s="375" t="n">
        <x:v>0</x:v>
      </x:c>
      <x:c r="C9" s="375" t="n">
        <x:v>0</x:v>
      </x:c>
      <x:c r="D9" s="375" t="n">
        <x:v>0</x:v>
      </x:c>
      <x:c r="E9" s="375" t="n">
        <x:f>'Flux de trésorerie'!B15</x:f>
        <x:v>0</x:v>
      </x:c>
      <x:c r="F9" s="389" t="n">
        <x:f>SUM(B9:D9)-E9</x:f>
        <x:v>0</x:v>
      </x:c>
      <x:c r="G9" s="389"/>
      <x:c r="H9" s="337"/>
      <x:c r="I9" s="337"/>
      <x:c r="J9" s="337"/>
      <x:c r="K9" s="337"/>
      <x:c r="L9" s="337"/>
      <x:c r="M9" s="337"/>
      <x:c r="N9" s="337"/>
    </x:row>
    <x:row r="10">
      <x:c r="A10" s="337" t="str">
        <x:v>Autres mouvements</x:v>
      </x:c>
      <x:c r="B10" s="375" t="n">
        <x:v>0</x:v>
      </x:c>
      <x:c r="C10" s="375" t="n">
        <x:v>0</x:v>
      </x:c>
      <x:c r="D10" s="375" t="n">
        <x:v>0</x:v>
      </x:c>
      <x:c r="E10" s="375" t="n">
        <x:v>0</x:v>
      </x:c>
      <x:c r="F10" s="389" t="n">
        <x:f>SUM(B10:D10)-E10</x:f>
        <x:v>0</x:v>
      </x:c>
      <x:c r="G10" s="389"/>
      <x:c r="H10" s="337"/>
      <x:c r="I10" s="337"/>
      <x:c r="J10" s="337"/>
      <x:c r="K10" s="337"/>
      <x:c r="L10" s="337"/>
      <x:c r="M10" s="337"/>
      <x:c r="N10" s="337"/>
    </x:row>
    <x:row r="11">
      <x:c r="A11" s="391" t="str">
        <x:v>Solde de clôture</x:v>
      </x:c>
      <x:c r="B11" s="392" t="n">
        <x:f>SUM(B6:B10)</x:f>
        <x:v>230000</x:v>
      </x:c>
      <x:c r="C11" s="392" t="n">
        <x:f>SUM(C6:C10)</x:f>
        <x:v>0</x:v>
      </x:c>
      <x:c r="D11" s="392" t="n">
        <x:f>SUM(D6:D10)</x:f>
        <x:v>44000</x:v>
      </x:c>
      <x:c r="E11" s="392" t="n">
        <x:f>SUM(E6:E10)</x:f>
        <x:v>0</x:v>
      </x:c>
      <x:c r="F11" s="392" t="n">
        <x:f>SUM(F6:F10)</x:f>
        <x:v>274000</x:v>
      </x:c>
      <x:c r="G11" s="392" t="n">
        <x:f>F11</x:f>
        <x:v>274000</x:v>
      </x:c>
      <x:c r="H11" s="337"/>
      <x:c r="I11" s="337"/>
      <x:c r="J11" s="337"/>
      <x:c r="K11" s="337"/>
      <x:c r="L11" s="337"/>
      <x:c r="M11" s="337"/>
      <x:c r="N11" s="337"/>
    </x:row>
    <x:row r="12">
      <x:c r="A12" s="337"/>
      <x:c r="B12" s="337"/>
      <x:c r="C12" s="337"/>
      <x:c r="D12" s="337"/>
      <x:c r="E12" s="337"/>
      <x:c r="F12" s="337"/>
      <x:c r="G12" s="337"/>
      <x:c r="H12" s="337"/>
      <x:c r="I12" s="337"/>
      <x:c r="J12" s="337"/>
      <x:c r="K12" s="337"/>
      <x:c r="L12" s="337"/>
      <x:c r="M12" s="337"/>
      <x:c r="N12" s="337"/>
    </x:row>
    <x:row r="13">
      <x:c r="A13" s="337"/>
      <x:c r="B13" s="337"/>
      <x:c r="C13" s="337"/>
      <x:c r="D13" s="337"/>
      <x:c r="E13" s="337"/>
      <x:c r="F13" s="337"/>
      <x:c r="G13" s="337"/>
      <x:c r="H13" s="337"/>
      <x:c r="I13" s="337"/>
      <x:c r="J13" s="337"/>
      <x:c r="K13" s="337"/>
      <x:c r="L13" s="337"/>
      <x:c r="M13" s="337"/>
      <x:c r="N13" s="337"/>
    </x:row>
    <x:row r="14">
      <x:c r="A14" s="337"/>
      <x:c r="B14" s="337"/>
      <x:c r="C14" s="337"/>
      <x:c r="D14" s="337"/>
      <x:c r="E14" s="337"/>
      <x:c r="F14" s="337"/>
      <x:c r="G14" s="337"/>
      <x:c r="H14" s="337"/>
      <x:c r="I14" s="337"/>
      <x:c r="J14" s="337"/>
      <x:c r="K14" s="337"/>
      <x:c r="L14" s="337"/>
      <x:c r="M14" s="337"/>
      <x:c r="N14" s="337"/>
    </x:row>
    <x:row r="15">
      <x:c r="A15" s="337"/>
      <x:c r="B15" s="337"/>
      <x:c r="C15" s="337"/>
      <x:c r="D15" s="337"/>
      <x:c r="E15" s="337"/>
      <x:c r="F15" s="337"/>
      <x:c r="G15" s="337"/>
      <x:c r="H15" s="337"/>
      <x:c r="I15" s="337"/>
      <x:c r="J15" s="337"/>
      <x:c r="K15" s="337"/>
      <x:c r="L15" s="337"/>
      <x:c r="M15" s="337"/>
      <x:c r="N15" s="337"/>
    </x:row>
    <x:row r="16">
      <x:c r="A16" s="337"/>
      <x:c r="B16" s="337"/>
      <x:c r="C16" s="337"/>
      <x:c r="D16" s="337"/>
      <x:c r="E16" s="337"/>
      <x:c r="F16" s="337"/>
      <x:c r="G16" s="337"/>
      <x:c r="H16" s="337"/>
      <x:c r="I16" s="337"/>
      <x:c r="J16" s="337"/>
      <x:c r="K16" s="337"/>
      <x:c r="L16" s="337"/>
      <x:c r="M16" s="337"/>
      <x:c r="N16" s="337"/>
    </x:row>
    <x:row r="17">
      <x:c r="A17" s="337"/>
      <x:c r="B17" s="337"/>
      <x:c r="C17" s="337"/>
      <x:c r="D17" s="337"/>
      <x:c r="E17" s="337"/>
      <x:c r="F17" s="337"/>
      <x:c r="G17" s="337"/>
      <x:c r="H17" s="337"/>
      <x:c r="I17" s="337"/>
      <x:c r="J17" s="337"/>
      <x:c r="K17" s="337"/>
      <x:c r="L17" s="337"/>
      <x:c r="M17" s="337"/>
      <x:c r="N17" s="337"/>
    </x:row>
    <x:row r="18">
      <x:c r="A18" s="337"/>
      <x:c r="B18" s="337"/>
      <x:c r="C18" s="337"/>
      <x:c r="D18" s="337"/>
      <x:c r="E18" s="337"/>
      <x:c r="F18" s="337"/>
      <x:c r="G18" s="337"/>
      <x:c r="H18" s="337"/>
      <x:c r="I18" s="337"/>
      <x:c r="J18" s="337"/>
      <x:c r="K18" s="337"/>
      <x:c r="L18" s="337"/>
      <x:c r="M18" s="337"/>
      <x:c r="N18" s="337"/>
    </x:row>
    <x:row r="19">
      <x:c r="A19" s="337"/>
      <x:c r="B19" s="337"/>
      <x:c r="C19" s="337"/>
      <x:c r="D19" s="337"/>
      <x:c r="E19" s="337"/>
      <x:c r="F19" s="337"/>
      <x:c r="G19" s="337"/>
      <x:c r="H19" s="337"/>
      <x:c r="I19" s="337"/>
      <x:c r="J19" s="337"/>
      <x:c r="K19" s="337"/>
      <x:c r="L19" s="337"/>
      <x:c r="M19" s="337"/>
      <x:c r="N19" s="337"/>
    </x:row>
    <x:row r="20">
      <x:c r="A20" s="337"/>
      <x:c r="B20" s="337"/>
      <x:c r="C20" s="337"/>
      <x:c r="D20" s="337"/>
      <x:c r="E20" s="337"/>
      <x:c r="F20" s="337"/>
      <x:c r="G20" s="337"/>
      <x:c r="H20" s="337"/>
      <x:c r="I20" s="337"/>
      <x:c r="J20" s="337"/>
      <x:c r="K20" s="337"/>
      <x:c r="L20" s="337"/>
      <x:c r="M20" s="337"/>
      <x:c r="N20" s="337"/>
    </x:row>
    <x:row r="21">
      <x:c r="A21" s="337"/>
      <x:c r="B21" s="337"/>
      <x:c r="C21" s="337"/>
      <x:c r="D21" s="337"/>
      <x:c r="E21" s="337"/>
      <x:c r="F21" s="337"/>
      <x:c r="G21" s="337"/>
      <x:c r="H21" s="337"/>
      <x:c r="I21" s="337"/>
      <x:c r="J21" s="337"/>
      <x:c r="K21" s="337"/>
      <x:c r="L21" s="337"/>
      <x:c r="M21" s="337"/>
      <x:c r="N21" s="337"/>
    </x:row>
    <x:row r="22">
      <x:c r="A22" s="337"/>
      <x:c r="B22" s="337"/>
      <x:c r="C22" s="337"/>
      <x:c r="D22" s="337"/>
      <x:c r="E22" s="337"/>
      <x:c r="F22" s="337"/>
      <x:c r="G22" s="337"/>
      <x:c r="H22" s="337"/>
      <x:c r="I22" s="337"/>
      <x:c r="J22" s="337"/>
      <x:c r="K22" s="337"/>
      <x:c r="L22" s="337"/>
      <x:c r="M22" s="337"/>
      <x:c r="N22" s="337"/>
    </x:row>
    <x:row r="23">
      <x:c r="A23" s="337"/>
      <x:c r="B23" s="337"/>
      <x:c r="C23" s="337"/>
      <x:c r="D23" s="337"/>
      <x:c r="E23" s="337"/>
      <x:c r="F23" s="337"/>
      <x:c r="G23" s="337"/>
      <x:c r="H23" s="337"/>
      <x:c r="I23" s="337"/>
      <x:c r="J23" s="337"/>
      <x:c r="K23" s="337"/>
      <x:c r="L23" s="337"/>
      <x:c r="M23" s="337"/>
      <x:c r="N23" s="337"/>
    </x:row>
    <x:row r="24">
      <x:c r="A24" s="337"/>
      <x:c r="B24" s="337"/>
      <x:c r="C24" s="337"/>
      <x:c r="D24" s="337"/>
      <x:c r="E24" s="337"/>
      <x:c r="F24" s="337"/>
      <x:c r="G24" s="337"/>
      <x:c r="H24" s="337"/>
      <x:c r="I24" s="337"/>
      <x:c r="J24" s="337"/>
      <x:c r="K24" s="337"/>
      <x:c r="L24" s="337"/>
      <x:c r="M24" s="337"/>
      <x:c r="N24" s="337"/>
    </x:row>
    <x:row r="25">
      <x:c r="A25" s="337"/>
      <x:c r="B25" s="337"/>
      <x:c r="C25" s="337"/>
      <x:c r="D25" s="337"/>
      <x:c r="E25" s="337"/>
      <x:c r="F25" s="337"/>
      <x:c r="G25" s="337"/>
      <x:c r="H25" s="337"/>
      <x:c r="I25" s="337"/>
      <x:c r="J25" s="337"/>
      <x:c r="K25" s="337"/>
      <x:c r="L25" s="337"/>
      <x:c r="M25" s="337"/>
      <x:c r="N25" s="337"/>
    </x:row>
    <x:row r="26">
      <x:c r="A26" s="337"/>
      <x:c r="B26" s="337"/>
      <x:c r="C26" s="337"/>
      <x:c r="D26" s="337"/>
      <x:c r="E26" s="337"/>
      <x:c r="F26" s="337"/>
      <x:c r="G26" s="337"/>
      <x:c r="H26" s="337"/>
      <x:c r="I26" s="337"/>
      <x:c r="J26" s="337"/>
      <x:c r="K26" s="337"/>
      <x:c r="L26" s="337"/>
      <x:c r="M26" s="337"/>
      <x:c r="N26" s="337"/>
    </x:row>
    <x:row r="27">
      <x:c r="A27" s="337"/>
      <x:c r="B27" s="337"/>
      <x:c r="C27" s="337"/>
      <x:c r="D27" s="337"/>
      <x:c r="E27" s="337"/>
      <x:c r="F27" s="337"/>
      <x:c r="G27" s="337"/>
      <x:c r="H27" s="337"/>
      <x:c r="I27" s="337"/>
      <x:c r="J27" s="337"/>
      <x:c r="K27" s="337"/>
      <x:c r="L27" s="337"/>
      <x:c r="M27" s="337"/>
      <x:c r="N27" s="337"/>
    </x:row>
    <x:row r="28">
      <x:c r="A28" s="337"/>
      <x:c r="B28" s="337"/>
      <x:c r="C28" s="337"/>
      <x:c r="D28" s="337"/>
      <x:c r="E28" s="337"/>
      <x:c r="F28" s="337"/>
      <x:c r="G28" s="337"/>
      <x:c r="H28" s="337"/>
      <x:c r="I28" s="337"/>
      <x:c r="J28" s="337"/>
      <x:c r="K28" s="337"/>
      <x:c r="L28" s="337"/>
      <x:c r="M28" s="337"/>
      <x:c r="N28" s="337"/>
    </x:row>
    <x:row r="29">
      <x:c r="A29" s="337"/>
      <x:c r="B29" s="337"/>
      <x:c r="C29" s="337"/>
      <x:c r="D29" s="337"/>
      <x:c r="E29" s="337"/>
      <x:c r="F29" s="337"/>
      <x:c r="G29" s="337"/>
      <x:c r="H29" s="337"/>
      <x:c r="I29" s="337"/>
      <x:c r="J29" s="337"/>
      <x:c r="K29" s="337"/>
      <x:c r="L29" s="337"/>
      <x:c r="M29" s="337"/>
      <x:c r="N29" s="337"/>
    </x:row>
    <x:row r="30">
      <x:c r="A30" s="337"/>
      <x:c r="B30" s="337"/>
      <x:c r="C30" s="337"/>
      <x:c r="D30" s="337"/>
      <x:c r="E30" s="337"/>
      <x:c r="F30" s="337"/>
      <x:c r="G30" s="337"/>
      <x:c r="H30" s="337"/>
      <x:c r="I30" s="337"/>
      <x:c r="J30" s="337"/>
      <x:c r="K30" s="337"/>
      <x:c r="L30" s="337"/>
      <x:c r="M30" s="337"/>
      <x:c r="N30" s="337"/>
    </x:row>
    <x:row r="31">
      <x:c r="A31" s="337"/>
      <x:c r="B31" s="337"/>
      <x:c r="C31" s="337"/>
      <x:c r="D31" s="337"/>
      <x:c r="E31" s="337"/>
      <x:c r="F31" s="337"/>
      <x:c r="G31" s="337"/>
      <x:c r="H31" s="337"/>
      <x:c r="I31" s="337"/>
      <x:c r="J31" s="337"/>
      <x:c r="K31" s="337"/>
      <x:c r="L31" s="337"/>
      <x:c r="M31" s="337"/>
      <x:c r="N31" s="337"/>
    </x:row>
    <x:row r="32">
      <x:c r="A32" s="337"/>
      <x:c r="B32" s="337"/>
      <x:c r="C32" s="337"/>
      <x:c r="D32" s="337"/>
      <x:c r="E32" s="337"/>
      <x:c r="F32" s="337"/>
      <x:c r="G32" s="337"/>
      <x:c r="H32" s="337"/>
      <x:c r="I32" s="337"/>
      <x:c r="J32" s="337"/>
      <x:c r="K32" s="337"/>
      <x:c r="L32" s="337"/>
      <x:c r="M32" s="337"/>
      <x:c r="N32" s="337"/>
    </x:row>
    <x:row r="33">
      <x:c r="A33" s="337"/>
      <x:c r="B33" s="337"/>
      <x:c r="C33" s="337"/>
      <x:c r="D33" s="337"/>
      <x:c r="E33" s="337"/>
      <x:c r="F33" s="337"/>
      <x:c r="G33" s="337"/>
      <x:c r="H33" s="337"/>
      <x:c r="I33" s="337"/>
      <x:c r="J33" s="337"/>
      <x:c r="K33" s="337"/>
      <x:c r="L33" s="337"/>
      <x:c r="M33" s="337"/>
      <x:c r="N33" s="337"/>
    </x:row>
    <x:row r="34">
      <x:c r="A34" s="337"/>
      <x:c r="B34" s="337"/>
      <x:c r="C34" s="337"/>
      <x:c r="D34" s="337"/>
      <x:c r="E34" s="337"/>
      <x:c r="F34" s="337"/>
      <x:c r="G34" s="337"/>
      <x:c r="H34" s="337"/>
      <x:c r="I34" s="337"/>
      <x:c r="J34" s="337"/>
      <x:c r="K34" s="337"/>
      <x:c r="L34" s="337"/>
      <x:c r="M34" s="337"/>
      <x:c r="N34" s="337"/>
    </x:row>
    <x:row r="35">
      <x:c r="A35" s="337"/>
      <x:c r="B35" s="337"/>
      <x:c r="C35" s="337"/>
      <x:c r="D35" s="337"/>
      <x:c r="E35" s="337"/>
      <x:c r="F35" s="337"/>
      <x:c r="G35" s="337"/>
      <x:c r="H35" s="337"/>
      <x:c r="I35" s="337"/>
      <x:c r="J35" s="337"/>
      <x:c r="K35" s="337"/>
      <x:c r="L35" s="337"/>
      <x:c r="M35" s="337"/>
      <x:c r="N35" s="337"/>
    </x:row>
    <x:row r="36">
      <x:c r="A36" s="337"/>
      <x:c r="B36" s="337"/>
      <x:c r="C36" s="337"/>
      <x:c r="D36" s="337"/>
      <x:c r="E36" s="337"/>
      <x:c r="F36" s="337"/>
      <x:c r="G36" s="337"/>
      <x:c r="H36" s="337"/>
      <x:c r="I36" s="337"/>
      <x:c r="J36" s="337"/>
      <x:c r="K36" s="337"/>
      <x:c r="L36" s="337"/>
      <x:c r="M36" s="337"/>
      <x:c r="N36" s="337"/>
    </x:row>
    <x:row r="37">
      <x:c r="A37" s="337"/>
      <x:c r="B37" s="337"/>
      <x:c r="C37" s="337"/>
      <x:c r="D37" s="337"/>
      <x:c r="E37" s="337"/>
      <x:c r="F37" s="337"/>
      <x:c r="G37" s="337"/>
      <x:c r="H37" s="337"/>
      <x:c r="I37" s="337"/>
      <x:c r="J37" s="337"/>
      <x:c r="K37" s="337"/>
      <x:c r="L37" s="337"/>
      <x:c r="M37" s="337"/>
      <x:c r="N37" s="337"/>
    </x:row>
    <x:row r="38">
      <x:c r="A38" s="337"/>
      <x:c r="B38" s="337"/>
      <x:c r="C38" s="337"/>
      <x:c r="D38" s="337"/>
      <x:c r="E38" s="337"/>
      <x:c r="F38" s="337"/>
      <x:c r="G38" s="337"/>
      <x:c r="H38" s="337"/>
      <x:c r="I38" s="337"/>
      <x:c r="J38" s="337"/>
      <x:c r="K38" s="337"/>
      <x:c r="L38" s="337"/>
      <x:c r="M38" s="337"/>
      <x:c r="N38" s="337"/>
    </x:row>
    <x:row r="39">
      <x:c r="A39" s="337"/>
      <x:c r="B39" s="337"/>
      <x:c r="C39" s="337"/>
      <x:c r="D39" s="337"/>
      <x:c r="E39" s="337"/>
      <x:c r="F39" s="337"/>
      <x:c r="G39" s="337"/>
      <x:c r="H39" s="337"/>
      <x:c r="I39" s="337"/>
      <x:c r="J39" s="337"/>
      <x:c r="K39" s="337"/>
      <x:c r="L39" s="337"/>
      <x:c r="M39" s="337"/>
      <x:c r="N39" s="337"/>
    </x:row>
    <x:row r="40">
      <x:c r="A40" s="337"/>
      <x:c r="B40" s="337"/>
      <x:c r="C40" s="337"/>
      <x:c r="D40" s="337"/>
      <x:c r="E40" s="337"/>
      <x:c r="F40" s="337"/>
      <x:c r="G40" s="337"/>
      <x:c r="H40" s="337"/>
      <x:c r="I40" s="337"/>
      <x:c r="J40" s="337"/>
      <x:c r="K40" s="337"/>
      <x:c r="L40" s="337"/>
      <x:c r="M40" s="337"/>
      <x:c r="N40" s="337"/>
    </x:row>
    <x:row r="41">
      <x:c r="A41" s="337"/>
      <x:c r="B41" s="337"/>
      <x:c r="C41" s="337"/>
      <x:c r="D41" s="337"/>
      <x:c r="E41" s="337"/>
      <x:c r="F41" s="337"/>
      <x:c r="G41" s="337"/>
      <x:c r="H41" s="337"/>
      <x:c r="I41" s="337"/>
      <x:c r="J41" s="337"/>
      <x:c r="K41" s="337"/>
      <x:c r="L41" s="337"/>
      <x:c r="M41" s="337"/>
      <x:c r="N41" s="337"/>
    </x:row>
    <x:row r="42">
      <x:c r="A42" s="337"/>
      <x:c r="B42" s="337"/>
      <x:c r="C42" s="337"/>
      <x:c r="D42" s="337"/>
      <x:c r="E42" s="337"/>
      <x:c r="F42" s="337"/>
      <x:c r="G42" s="337"/>
      <x:c r="H42" s="337"/>
      <x:c r="I42" s="337"/>
      <x:c r="J42" s="337"/>
      <x:c r="K42" s="337"/>
      <x:c r="L42" s="337"/>
      <x:c r="M42" s="337"/>
      <x:c r="N42" s="337"/>
    </x:row>
    <x:row r="43">
      <x:c r="A43" s="337"/>
      <x:c r="B43" s="337"/>
      <x:c r="C43" s="337"/>
      <x:c r="D43" s="337"/>
      <x:c r="E43" s="337"/>
      <x:c r="F43" s="337"/>
      <x:c r="G43" s="337"/>
      <x:c r="H43" s="337"/>
      <x:c r="I43" s="337"/>
      <x:c r="J43" s="337"/>
      <x:c r="K43" s="337"/>
      <x:c r="L43" s="337"/>
      <x:c r="M43" s="337"/>
      <x:c r="N43" s="337"/>
    </x:row>
    <x:row r="44">
      <x:c r="A44" s="337"/>
      <x:c r="B44" s="337"/>
      <x:c r="C44" s="337"/>
      <x:c r="D44" s="337"/>
      <x:c r="E44" s="337"/>
      <x:c r="F44" s="337"/>
      <x:c r="G44" s="337"/>
      <x:c r="H44" s="337"/>
      <x:c r="I44" s="337"/>
      <x:c r="J44" s="337"/>
      <x:c r="K44" s="337"/>
      <x:c r="L44" s="337"/>
      <x:c r="M44" s="337"/>
      <x:c r="N44" s="337"/>
    </x:row>
    <x:row r="45">
      <x:c r="A45" s="337"/>
      <x:c r="B45" s="337"/>
      <x:c r="C45" s="337"/>
      <x:c r="D45" s="337"/>
      <x:c r="E45" s="337"/>
      <x:c r="F45" s="337"/>
      <x:c r="G45" s="337"/>
      <x:c r="H45" s="337"/>
      <x:c r="I45" s="337"/>
      <x:c r="J45" s="337"/>
      <x:c r="K45" s="337"/>
      <x:c r="L45" s="337"/>
      <x:c r="M45" s="337"/>
      <x:c r="N45" s="337"/>
    </x:row>
    <x:row r="46">
      <x:c r="A46" s="337"/>
      <x:c r="B46" s="337"/>
      <x:c r="C46" s="337"/>
      <x:c r="D46" s="337"/>
      <x:c r="E46" s="337"/>
      <x:c r="F46" s="337"/>
      <x:c r="G46" s="337"/>
      <x:c r="H46" s="337"/>
      <x:c r="I46" s="337"/>
      <x:c r="J46" s="337"/>
      <x:c r="K46" s="337"/>
      <x:c r="L46" s="337"/>
      <x:c r="M46" s="337"/>
      <x:c r="N46" s="337"/>
    </x:row>
    <x:row r="47">
      <x:c r="A47" s="337"/>
      <x:c r="B47" s="337"/>
      <x:c r="C47" s="337"/>
      <x:c r="D47" s="337"/>
      <x:c r="E47" s="337"/>
      <x:c r="F47" s="337"/>
      <x:c r="G47" s="337"/>
      <x:c r="H47" s="337"/>
      <x:c r="I47" s="337"/>
      <x:c r="J47" s="337"/>
      <x:c r="K47" s="337"/>
      <x:c r="L47" s="337"/>
      <x:c r="M47" s="337"/>
      <x:c r="N47" s="337"/>
    </x:row>
    <x:row r="48">
      <x:c r="A48" s="337"/>
      <x:c r="B48" s="337"/>
      <x:c r="C48" s="337"/>
      <x:c r="D48" s="337"/>
      <x:c r="E48" s="337"/>
      <x:c r="F48" s="337"/>
      <x:c r="G48" s="337"/>
      <x:c r="H48" s="337"/>
      <x:c r="I48" s="337"/>
      <x:c r="J48" s="337"/>
      <x:c r="K48" s="337"/>
      <x:c r="L48" s="337"/>
      <x:c r="M48" s="337"/>
      <x:c r="N48" s="337"/>
    </x:row>
    <x:row r="49">
      <x:c r="A49" s="337"/>
      <x:c r="B49" s="337"/>
      <x:c r="C49" s="337"/>
      <x:c r="D49" s="337"/>
      <x:c r="E49" s="337"/>
      <x:c r="F49" s="337"/>
      <x:c r="G49" s="337"/>
      <x:c r="H49" s="337"/>
      <x:c r="I49" s="337"/>
      <x:c r="J49" s="337"/>
      <x:c r="K49" s="337"/>
      <x:c r="L49" s="337"/>
      <x:c r="M49" s="337"/>
      <x:c r="N49" s="337"/>
    </x:row>
    <x:row r="50">
      <x:c r="A50" s="337"/>
      <x:c r="B50" s="337"/>
      <x:c r="C50" s="337"/>
      <x:c r="D50" s="337"/>
      <x:c r="E50" s="337"/>
      <x:c r="F50" s="337"/>
      <x:c r="G50" s="337"/>
      <x:c r="H50" s="337"/>
      <x:c r="I50" s="337"/>
      <x:c r="J50" s="337"/>
      <x:c r="K50" s="337"/>
      <x:c r="L50" s="337"/>
      <x:c r="M50" s="337"/>
      <x:c r="N50" s="337"/>
    </x:row>
  </x:sheetData>
  <x:mergeCells>
    <x:mergeCell ref="A1:G2"/>
    <x:mergeCell ref="A3:G3"/>
  </x:mergeCells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2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38" hidden="0" customWidth="1"/>
  </x:cols>
  <x:sheetData>
    <x:row r="1" ht="30" customHeight="1">
      <x:c r="A1" s="311" t="str">
        <x:v>RATIOS FINANCIERS</x:v>
      </x:c>
      <x:c r="B1" s="311"/>
      <x:c r="C1" s="311"/>
      <x:c r="D1" s="311"/>
      <x:c r="E1" s="311"/>
      <x:c r="F1" s="311"/>
      <x:c r="G1" s="311"/>
      <x:c r="H1" s="311"/>
      <x:c r="I1" s="337"/>
      <x:c r="J1" s="337"/>
      <x:c r="K1" s="337"/>
      <x:c r="L1" s="337"/>
      <x:c r="M1" s="337"/>
      <x:c r="N1" s="337"/>
    </x:row>
    <x:row r="2" ht="30" customHeight="1">
      <x:c r="A2" s="311"/>
      <x:c r="B2" s="311"/>
      <x:c r="C2" s="311"/>
      <x:c r="D2" s="311"/>
      <x:c r="E2" s="311"/>
      <x:c r="F2" s="311"/>
      <x:c r="G2" s="311"/>
      <x:c r="H2" s="311"/>
      <x:c r="I2" s="337"/>
      <x:c r="J2" s="337"/>
      <x:c r="K2" s="337"/>
      <x:c r="L2" s="337"/>
      <x:c r="M2" s="337"/>
      <x:c r="N2" s="337"/>
    </x:row>
    <x:row r="3" ht="22" customHeight="1">
      <x:c r="A3" s="338" t="str">
        <x:v>Rentabilité, liquidité, endettement et efficacité</x:v>
      </x:c>
      <x:c r="B3" s="338"/>
      <x:c r="C3" s="338"/>
      <x:c r="D3" s="338"/>
      <x:c r="E3" s="338"/>
      <x:c r="F3" s="338"/>
      <x:c r="G3" s="338"/>
      <x:c r="H3" s="338"/>
      <x:c r="I3" s="337"/>
      <x:c r="J3" s="337"/>
      <x:c r="K3" s="337"/>
      <x:c r="L3" s="337"/>
      <x:c r="M3" s="337"/>
      <x:c r="N3" s="337"/>
    </x:row>
    <x:row r="4">
      <x:c r="A4" s="337"/>
      <x:c r="B4" s="337"/>
      <x:c r="C4" s="337"/>
      <x:c r="D4" s="337"/>
      <x:c r="E4" s="337"/>
      <x:c r="F4" s="337"/>
      <x:c r="G4" s="337"/>
      <x:c r="H4" s="337"/>
      <x:c r="I4" s="337"/>
      <x:c r="J4" s="337"/>
      <x:c r="K4" s="337"/>
      <x:c r="L4" s="337"/>
      <x:c r="M4" s="337"/>
      <x:c r="N4" s="337"/>
    </x:row>
    <x:row r="5" ht="24" customHeight="1">
      <x:c r="A5" s="413" t="str">
        <x:v>Ratio</x:v>
      </x:c>
      <x:c r="B5" s="413" t="str">
        <x:v>Formule</x:v>
      </x:c>
      <x:c r="C5" s="413" t="str">
        <x:v>N</x:v>
      </x:c>
      <x:c r="D5" s="413" t="str">
        <x:v>N-1</x:v>
      </x:c>
      <x:c r="E5" s="413" t="str">
        <x:v>Objectif</x:v>
      </x:c>
      <x:c r="F5" s="413" t="str">
        <x:v>Statut</x:v>
      </x:c>
      <x:c r="G5" s="413" t="str">
        <x:v>Tendance</x:v>
      </x:c>
      <x:c r="H5" s="413" t="str">
        <x:v>Interprétation</x:v>
      </x:c>
      <x:c r="I5" s="337"/>
      <x:c r="J5" s="337"/>
      <x:c r="K5" s="337"/>
      <x:c r="L5" s="337"/>
      <x:c r="M5" s="337"/>
      <x:c r="N5" s="337"/>
    </x:row>
    <x:row r="6">
      <x:c r="A6" s="337" t="str">
        <x:v>Croissance du CA</x:v>
      </x:c>
      <x:c r="B6" s="337" t="str">
        <x:v>(CA N / CA N-1) - 1</x:v>
      </x:c>
      <x:c r="C6" s="390" t="n">
        <x:f>'Compte de résultat'!E6</x:f>
        <x:v>0.10752688172043011</x:v>
      </x:c>
      <x:c r="D6" s="390" t="n">
        <x:f>0</x:f>
        <x:v>0</x:v>
      </x:c>
      <x:c r="E6" s="390" t="n">
        <x:v>0.05</x:v>
      </x:c>
      <x:c r="F6" s="337" t="str">
        <x:f>IF(G6="▼",IF(C6&lt;=E6,"Conforme","À surveiller"),IF(C6&gt;=E6,"Conforme","À surveiller"))</x:f>
        <x:v>Conforme</x:v>
      </x:c>
      <x:c r="G6" s="337" t="str">
        <x:v>▲</x:v>
      </x:c>
      <x:c r="H6" s="337" t="str">
        <x:f>IF(F6="Conforme","Performance conforme à l’objectif.","Analyser l’écart et définir une action corrective.")</x:f>
        <x:v>Performance conforme à l’objectif.</x:v>
      </x:c>
      <x:c r="I6" s="337"/>
      <x:c r="J6" s="337"/>
      <x:c r="K6" s="337"/>
      <x:c r="L6" s="337"/>
      <x:c r="M6" s="337"/>
      <x:c r="N6" s="337"/>
    </x:row>
    <x:row r="7">
      <x:c r="A7" s="337" t="str">
        <x:v>Marge EBITDA</x:v>
      </x:c>
      <x:c r="B7" s="337" t="str">
        <x:v>EBITDA / CA</x:v>
      </x:c>
      <x:c r="C7" s="390" t="n">
        <x:f>'Compte de résultat'!B13</x:f>
        <x:v>0.1087378640776699</x:v>
      </x:c>
      <x:c r="D7" s="390" t="n">
        <x:f>'Compte de résultat'!C13</x:f>
        <x:v>0.09408602150537634</x:v>
      </x:c>
      <x:c r="E7" s="390" t="n">
        <x:v>0.12</x:v>
      </x:c>
      <x:c r="F7" s="337" t="str">
        <x:f>IF(G7="▼",IF(C7&lt;=E7,"Conforme","À surveiller"),IF(C7&gt;=E7,"Conforme","À surveiller"))</x:f>
        <x:v>À surveiller</x:v>
      </x:c>
      <x:c r="G7" s="337" t="str">
        <x:v>▲</x:v>
      </x:c>
      <x:c r="H7" s="337" t="str">
        <x:f>IF(F7="Conforme","Performance conforme à l’objectif.","Analyser l’écart et définir une action corrective.")</x:f>
        <x:v>Analyser l’écart et définir une action corrective.</x:v>
      </x:c>
      <x:c r="I7" s="337"/>
      <x:c r="J7" s="337"/>
      <x:c r="K7" s="337"/>
      <x:c r="L7" s="337"/>
      <x:c r="M7" s="337"/>
      <x:c r="N7" s="337"/>
    </x:row>
    <x:row r="8">
      <x:c r="A8" s="337" t="str">
        <x:v>Marge nette</x:v>
      </x:c>
      <x:c r="B8" s="337" t="str">
        <x:v>Résultat net / CA</x:v>
      </x:c>
      <x:c r="C8" s="390" t="n">
        <x:f>IFERROR('Compte de résultat'!B19/'Compte de résultat'!B6,0)</x:f>
        <x:v>0.04271844660194175</x:v>
      </x:c>
      <x:c r="D8" s="390" t="n">
        <x:f>IFERROR('Compte de résultat'!C19/'Compte de résultat'!C6,0)</x:f>
        <x:v>0.026881720430107527</x:v>
      </x:c>
      <x:c r="E8" s="390" t="n">
        <x:v>0.08</x:v>
      </x:c>
      <x:c r="F8" s="337" t="str">
        <x:f>IF(G8="▼",IF(C8&lt;=E8,"Conforme","À surveiller"),IF(C8&gt;=E8,"Conforme","À surveiller"))</x:f>
        <x:v>À surveiller</x:v>
      </x:c>
      <x:c r="G8" s="337" t="str">
        <x:v>▲</x:v>
      </x:c>
      <x:c r="H8" s="337" t="str">
        <x:f>IF(F8="Conforme","Performance conforme à l’objectif.","Analyser l’écart et définir une action corrective.")</x:f>
        <x:v>Analyser l’écart et définir une action corrective.</x:v>
      </x:c>
      <x:c r="I8" s="337"/>
      <x:c r="J8" s="337"/>
      <x:c r="K8" s="337"/>
      <x:c r="L8" s="337"/>
      <x:c r="M8" s="337"/>
      <x:c r="N8" s="337"/>
    </x:row>
    <x:row r="9">
      <x:c r="A9" s="337" t="str">
        <x:v>Liquidité générale</x:v>
      </x:c>
      <x:c r="B9" s="337" t="str">
        <x:v>Actif CT / Passif CT</x:v>
      </x:c>
      <x:c r="C9" s="390" t="n">
        <x:f>Bilan!B16</x:f>
        <x:v>3.433333333333333</x:v>
      </x:c>
      <x:c r="D9" s="390" t="n">
        <x:f>Bilan!C16</x:f>
        <x:v>3.3625</x:v>
      </x:c>
      <x:c r="E9" s="390" t="n">
        <x:v>1.2</x:v>
      </x:c>
      <x:c r="F9" s="337" t="str">
        <x:f>IF(G9="▼",IF(C9&lt;=E9,"Conforme","À surveiller"),IF(C9&gt;=E9,"Conforme","À surveiller"))</x:f>
        <x:v>Conforme</x:v>
      </x:c>
      <x:c r="G9" s="337" t="str">
        <x:v>▲</x:v>
      </x:c>
      <x:c r="H9" s="337" t="str">
        <x:f>IF(F9="Conforme","Performance conforme à l’objectif.","Analyser l’écart et définir une action corrective.")</x:f>
        <x:v>Performance conforme à l’objectif.</x:v>
      </x:c>
      <x:c r="I9" s="337"/>
      <x:c r="J9" s="337"/>
      <x:c r="K9" s="337"/>
      <x:c r="L9" s="337"/>
      <x:c r="M9" s="337"/>
      <x:c r="N9" s="337"/>
    </x:row>
    <x:row r="10">
      <x:c r="A10" s="337" t="str">
        <x:v>Autonomie financière</x:v>
      </x:c>
      <x:c r="B10" s="337" t="str">
        <x:v>Capitaux propres / Total bilan</x:v>
      </x:c>
      <x:c r="C10" s="390" t="n">
        <x:f>Bilan!F16</x:f>
        <x:v>0.5212765957446809</x:v>
      </x:c>
      <x:c r="D10" s="390" t="n">
        <x:f>Bilan!G16</x:f>
        <x:v>0.4594594594594595</x:v>
      </x:c>
      <x:c r="E10" s="390" t="n">
        <x:v>0.35</x:v>
      </x:c>
      <x:c r="F10" s="337" t="str">
        <x:f>IF(G10="▼",IF(C10&lt;=E10,"Conforme","À surveiller"),IF(C10&gt;=E10,"Conforme","À surveiller"))</x:f>
        <x:v>Conforme</x:v>
      </x:c>
      <x:c r="G10" s="337" t="str">
        <x:v>▲</x:v>
      </x:c>
      <x:c r="H10" s="337" t="str">
        <x:f>IF(F10="Conforme","Performance conforme à l’objectif.","Analyser l’écart et définir une action corrective.")</x:f>
        <x:v>Performance conforme à l’objectif.</x:v>
      </x:c>
      <x:c r="I10" s="337"/>
      <x:c r="J10" s="337"/>
      <x:c r="K10" s="337"/>
      <x:c r="L10" s="337"/>
      <x:c r="M10" s="337"/>
      <x:c r="N10" s="337"/>
    </x:row>
    <x:row r="11">
      <x:c r="A11" s="337" t="str">
        <x:v>Dette nette / EBITDA</x:v>
      </x:c>
      <x:c r="B11" s="337" t="str">
        <x:v>(Dette - Cash) / EBITDA</x:v>
      </x:c>
      <x:c r="C11" s="390" t="n">
        <x:f>Bilan!F17</x:f>
        <x:v>0.48214285714285715</x:v>
      </x:c>
      <x:c r="D11" s="390" t="n">
        <x:f>Bilan!G17</x:f>
        <x:v>1.3142857142857143</x:v>
      </x:c>
      <x:c r="E11" s="390" t="n">
        <x:v>2.5</x:v>
      </x:c>
      <x:c r="F11" s="337" t="str">
        <x:f>IF(G11="▼",IF(C11&lt;=E11,"Conforme","À surveiller"),IF(C11&gt;=E11,"Conforme","À surveiller"))</x:f>
        <x:v>Conforme</x:v>
      </x:c>
      <x:c r="G11" s="337" t="str">
        <x:v>▼</x:v>
      </x:c>
      <x:c r="H11" s="337" t="str">
        <x:f>IF(F11="Conforme","Performance conforme à l’objectif.","Analyser l’écart et définir une action corrective.")</x:f>
        <x:v>Performance conforme à l’objectif.</x:v>
      </x:c>
      <x:c r="I11" s="337"/>
      <x:c r="J11" s="337"/>
      <x:c r="K11" s="337"/>
      <x:c r="L11" s="337"/>
      <x:c r="M11" s="337"/>
      <x:c r="N11" s="337"/>
    </x:row>
    <x:row r="12">
      <x:c r="A12" s="337" t="str">
        <x:v>ROA</x:v>
      </x:c>
      <x:c r="B12" s="337" t="str">
        <x:v>Résultat net / Total actif</x:v>
      </x:c>
      <x:c r="C12" s="390" t="n">
        <x:f>Bilan!B18</x:f>
        <x:v>0.08239700374531835</x:v>
      </x:c>
      <x:c r="D12" s="390" t="n">
        <x:f>Bilan!C18</x:f>
        <x:v>0.05112474437627812</x:v>
      </x:c>
      <x:c r="E12" s="390" t="n">
        <x:v>0.06</x:v>
      </x:c>
      <x:c r="F12" s="337" t="str">
        <x:f>IF(G12="▼",IF(C12&lt;=E12,"Conforme","À surveiller"),IF(C12&gt;=E12,"Conforme","À surveiller"))</x:f>
        <x:v>Conforme</x:v>
      </x:c>
      <x:c r="G12" s="337" t="str">
        <x:v>▲</x:v>
      </x:c>
      <x:c r="H12" s="337" t="str">
        <x:f>IF(F12="Conforme","Performance conforme à l’objectif.","Analyser l’écart et définir une action corrective.")</x:f>
        <x:v>Performance conforme à l’objectif.</x:v>
      </x:c>
      <x:c r="I12" s="337"/>
      <x:c r="J12" s="337"/>
      <x:c r="K12" s="337"/>
      <x:c r="L12" s="337"/>
      <x:c r="M12" s="337"/>
      <x:c r="N12" s="337"/>
    </x:row>
    <x:row r="13">
      <x:c r="A13" s="337" t="str">
        <x:v>ROE</x:v>
      </x:c>
      <x:c r="B13" s="337" t="str">
        <x:v>Résultat net / Capitaux propres</x:v>
      </x:c>
      <x:c r="C13" s="390" t="n">
        <x:f>Bilan!F18</x:f>
        <x:v>0.14965986394557823</x:v>
      </x:c>
      <x:c r="D13" s="390" t="n">
        <x:f>Bilan!G18</x:f>
        <x:v>0.09803921568627451</x:v>
      </x:c>
      <x:c r="E13" s="390" t="n">
        <x:v>0.12</x:v>
      </x:c>
      <x:c r="F13" s="337" t="str">
        <x:f>IF(G13="▼",IF(C13&lt;=E13,"Conforme","À surveiller"),IF(C13&gt;=E13,"Conforme","À surveiller"))</x:f>
        <x:v>Conforme</x:v>
      </x:c>
      <x:c r="G13" s="337" t="str">
        <x:v>▲</x:v>
      </x:c>
      <x:c r="H13" s="337" t="str">
        <x:f>IF(F13="Conforme","Performance conforme à l’objectif.","Analyser l’écart et définir une action corrective.")</x:f>
        <x:v>Performance conforme à l’objectif.</x:v>
      </x:c>
      <x:c r="I13" s="337"/>
      <x:c r="J13" s="337"/>
      <x:c r="K13" s="337"/>
      <x:c r="L13" s="337"/>
      <x:c r="M13" s="337"/>
      <x:c r="N13" s="337"/>
    </x:row>
    <x:row r="14">
      <x:c r="A14" s="337" t="str">
        <x:v>DSO</x:v>
      </x:c>
      <x:c r="B14" s="337" t="str">
        <x:v>Créances / CA × 365</x:v>
      </x:c>
      <x:c r="C14" s="417" t="n">
        <x:f>IFERROR(Bilan!B10/'Compte de résultat'!B6*365,0)</x:f>
        <x:v>34.728155339805824</x:v>
      </x:c>
      <x:c r="D14" s="417" t="n">
        <x:f>IFERROR(Bilan!C10/'Compte de résultat'!C6*365,0)</x:f>
        <x:v>34.53763440860215</x:v>
      </x:c>
      <x:c r="E14" s="417" t="n">
        <x:v>45</x:v>
      </x:c>
      <x:c r="F14" s="337" t="str">
        <x:f>IF(G14="▼",IF(C14&lt;=E14,"Conforme","À surveiller"),IF(C14&gt;=E14,"Conforme","À surveiller"))</x:f>
        <x:v>Conforme</x:v>
      </x:c>
      <x:c r="G14" s="337" t="str">
        <x:v>▼</x:v>
      </x:c>
      <x:c r="H14" s="337" t="str">
        <x:f>IF(F14="Conforme","Performance conforme à l’objectif.","Analyser l’écart et définir une action corrective.")</x:f>
        <x:v>Performance conforme à l’objectif.</x:v>
      </x:c>
      <x:c r="I14" s="337"/>
      <x:c r="J14" s="337"/>
      <x:c r="K14" s="337"/>
      <x:c r="L14" s="337"/>
      <x:c r="M14" s="337"/>
      <x:c r="N14" s="337"/>
    </x:row>
    <x:row r="15">
      <x:c r="A15" s="337" t="str">
        <x:v>DPO</x:v>
      </x:c>
      <x:c r="B15" s="337" t="str">
        <x:v>Fournisseurs / Achats × 365</x:v>
      </x:c>
      <x:c r="C15" s="417" t="n">
        <x:f>IFERROR(Bilan!F10/'Compte de résultat'!B9*365,0)</x:f>
        <x:v>54.75</x:v>
      </x:c>
      <x:c r="D15" s="417" t="n">
        <x:f>IFERROR(Bilan!G10/'Compte de résultat'!C9*365,0)</x:f>
        <x:v>53.6764705882353</x:v>
      </x:c>
      <x:c r="E15" s="417" t="n">
        <x:v>40</x:v>
      </x:c>
      <x:c r="F15" s="337" t="str">
        <x:f>IF(G15="▼",IF(C15&lt;=E15,"Conforme","À surveiller"),IF(C15&gt;=E15,"Conforme","À surveiller"))</x:f>
        <x:v>Conforme</x:v>
      </x:c>
      <x:c r="G15" s="337" t="str">
        <x:v>▲</x:v>
      </x:c>
      <x:c r="H15" s="337" t="str">
        <x:f>IF(F15="Conforme","Performance conforme à l’objectif.","Analyser l’écart et définir une action corrective.")</x:f>
        <x:v>Performance conforme à l’objectif.</x:v>
      </x:c>
      <x:c r="I15" s="337"/>
      <x:c r="J15" s="337"/>
      <x:c r="K15" s="337"/>
      <x:c r="L15" s="337"/>
      <x:c r="M15" s="337"/>
      <x:c r="N15" s="337"/>
    </x:row>
    <x:row r="16">
      <x:c r="A16" s="337"/>
      <x:c r="B16" s="337"/>
      <x:c r="C16" s="337"/>
      <x:c r="D16" s="337"/>
      <x:c r="E16" s="337"/>
      <x:c r="F16" s="337"/>
      <x:c r="G16" s="337"/>
      <x:c r="H16" s="337"/>
      <x:c r="I16" s="337"/>
      <x:c r="J16" s="337"/>
      <x:c r="K16" s="337"/>
      <x:c r="L16" s="337"/>
      <x:c r="M16" s="337"/>
      <x:c r="N16" s="337"/>
    </x:row>
    <x:row r="17">
      <x:c r="A17" s="337"/>
      <x:c r="B17" s="337"/>
      <x:c r="C17" s="337"/>
      <x:c r="D17" s="337"/>
      <x:c r="E17" s="337"/>
      <x:c r="F17" s="337"/>
      <x:c r="G17" s="337"/>
      <x:c r="H17" s="337"/>
      <x:c r="I17" s="337"/>
      <x:c r="J17" s="337"/>
      <x:c r="K17" s="337"/>
      <x:c r="L17" s="337"/>
      <x:c r="M17" s="337"/>
      <x:c r="N17" s="337"/>
    </x:row>
    <x:row r="18">
      <x:c r="A18" s="337"/>
      <x:c r="B18" s="337"/>
      <x:c r="C18" s="337"/>
      <x:c r="D18" s="337"/>
      <x:c r="E18" s="337"/>
      <x:c r="F18" s="337"/>
      <x:c r="G18" s="337"/>
      <x:c r="H18" s="337"/>
      <x:c r="I18" s="337"/>
      <x:c r="J18" s="337"/>
      <x:c r="K18" s="337"/>
      <x:c r="L18" s="337"/>
      <x:c r="M18" s="337"/>
      <x:c r="N18" s="337"/>
    </x:row>
    <x:row r="19">
      <x:c r="A19" s="337"/>
      <x:c r="B19" s="337"/>
      <x:c r="C19" s="337"/>
      <x:c r="D19" s="337"/>
      <x:c r="E19" s="337"/>
      <x:c r="F19" s="337"/>
      <x:c r="G19" s="337"/>
      <x:c r="H19" s="337"/>
      <x:c r="I19" s="337"/>
      <x:c r="J19" s="337"/>
      <x:c r="K19" s="337"/>
      <x:c r="L19" s="337"/>
      <x:c r="M19" s="337"/>
      <x:c r="N19" s="337"/>
    </x:row>
    <x:row r="20">
      <x:c r="A20" s="337"/>
      <x:c r="B20" s="337"/>
      <x:c r="C20" s="337"/>
      <x:c r="D20" s="337"/>
      <x:c r="E20" s="337"/>
      <x:c r="F20" s="337"/>
      <x:c r="G20" s="337"/>
      <x:c r="H20" s="337"/>
      <x:c r="I20" s="337"/>
      <x:c r="J20" s="337"/>
      <x:c r="K20" s="337"/>
      <x:c r="L20" s="337"/>
      <x:c r="M20" s="337"/>
      <x:c r="N20" s="337"/>
    </x:row>
    <x:row r="21">
      <x:c r="A21" s="337"/>
      <x:c r="B21" s="337"/>
      <x:c r="C21" s="337"/>
      <x:c r="D21" s="337"/>
      <x:c r="E21" s="337"/>
      <x:c r="F21" s="337"/>
      <x:c r="G21" s="337"/>
      <x:c r="H21" s="337"/>
      <x:c r="I21" s="337"/>
      <x:c r="J21" s="337"/>
      <x:c r="K21" s="337"/>
      <x:c r="L21" s="337"/>
      <x:c r="M21" s="337"/>
      <x:c r="N21" s="337"/>
    </x:row>
    <x:row r="22">
      <x:c r="A22" s="337"/>
      <x:c r="B22" s="337"/>
      <x:c r="C22" s="337"/>
      <x:c r="D22" s="337"/>
      <x:c r="E22" s="337"/>
      <x:c r="F22" s="337"/>
      <x:c r="G22" s="337"/>
      <x:c r="H22" s="337"/>
      <x:c r="I22" s="337"/>
      <x:c r="J22" s="337"/>
      <x:c r="K22" s="337"/>
      <x:c r="L22" s="337"/>
      <x:c r="M22" s="337"/>
      <x:c r="N22" s="337"/>
    </x:row>
    <x:row r="23">
      <x:c r="A23" s="337"/>
      <x:c r="B23" s="337"/>
      <x:c r="C23" s="337"/>
      <x:c r="D23" s="337"/>
      <x:c r="E23" s="337"/>
      <x:c r="F23" s="337"/>
      <x:c r="G23" s="337"/>
      <x:c r="H23" s="337"/>
      <x:c r="I23" s="337"/>
      <x:c r="J23" s="337"/>
      <x:c r="K23" s="337"/>
      <x:c r="L23" s="337"/>
      <x:c r="M23" s="337"/>
      <x:c r="N23" s="337"/>
    </x:row>
    <x:row r="24">
      <x:c r="A24" s="337"/>
      <x:c r="B24" s="337"/>
      <x:c r="C24" s="337"/>
      <x:c r="D24" s="337"/>
      <x:c r="E24" s="337"/>
      <x:c r="F24" s="337"/>
      <x:c r="G24" s="337"/>
      <x:c r="H24" s="337"/>
      <x:c r="I24" s="337"/>
      <x:c r="J24" s="337"/>
      <x:c r="K24" s="337"/>
      <x:c r="L24" s="337"/>
      <x:c r="M24" s="337"/>
      <x:c r="N24" s="337"/>
    </x:row>
    <x:row r="25">
      <x:c r="A25" s="337"/>
      <x:c r="B25" s="337"/>
      <x:c r="C25" s="337"/>
      <x:c r="D25" s="337"/>
      <x:c r="E25" s="337"/>
      <x:c r="F25" s="337"/>
      <x:c r="G25" s="337"/>
      <x:c r="H25" s="337"/>
      <x:c r="I25" s="337"/>
      <x:c r="J25" s="337"/>
      <x:c r="K25" s="337"/>
      <x:c r="L25" s="337"/>
      <x:c r="M25" s="337"/>
      <x:c r="N25" s="337"/>
    </x:row>
    <x:row r="26">
      <x:c r="A26" s="337"/>
      <x:c r="B26" s="337"/>
      <x:c r="C26" s="337"/>
      <x:c r="D26" s="337"/>
      <x:c r="E26" s="337"/>
      <x:c r="F26" s="337"/>
      <x:c r="G26" s="337"/>
      <x:c r="H26" s="337"/>
      <x:c r="I26" s="337"/>
      <x:c r="J26" s="337"/>
      <x:c r="K26" s="337"/>
      <x:c r="L26" s="337"/>
      <x:c r="M26" s="337"/>
      <x:c r="N26" s="337"/>
    </x:row>
    <x:row r="27">
      <x:c r="A27" s="337"/>
      <x:c r="B27" s="337"/>
      <x:c r="C27" s="337"/>
      <x:c r="D27" s="337"/>
      <x:c r="E27" s="337"/>
      <x:c r="F27" s="337"/>
      <x:c r="G27" s="337"/>
      <x:c r="H27" s="337"/>
      <x:c r="I27" s="337"/>
      <x:c r="J27" s="337"/>
      <x:c r="K27" s="337"/>
      <x:c r="L27" s="337"/>
      <x:c r="M27" s="337"/>
      <x:c r="N27" s="337"/>
    </x:row>
    <x:row r="28">
      <x:c r="A28" s="337"/>
      <x:c r="B28" s="337"/>
      <x:c r="C28" s="337"/>
      <x:c r="D28" s="337"/>
      <x:c r="E28" s="337"/>
      <x:c r="F28" s="337"/>
      <x:c r="G28" s="337"/>
      <x:c r="H28" s="337"/>
      <x:c r="I28" s="337"/>
      <x:c r="J28" s="337"/>
      <x:c r="K28" s="337"/>
      <x:c r="L28" s="337"/>
      <x:c r="M28" s="337"/>
      <x:c r="N28" s="337"/>
    </x:row>
    <x:row r="29">
      <x:c r="A29" s="337"/>
      <x:c r="B29" s="337"/>
      <x:c r="C29" s="337"/>
      <x:c r="D29" s="337"/>
      <x:c r="E29" s="337"/>
      <x:c r="F29" s="337"/>
      <x:c r="G29" s="337"/>
      <x:c r="H29" s="337"/>
      <x:c r="I29" s="337"/>
      <x:c r="J29" s="337"/>
      <x:c r="K29" s="337"/>
      <x:c r="L29" s="337"/>
      <x:c r="M29" s="337"/>
      <x:c r="N29" s="337"/>
    </x:row>
    <x:row r="30">
      <x:c r="A30" s="337"/>
      <x:c r="B30" s="337"/>
      <x:c r="C30" s="337"/>
      <x:c r="D30" s="337"/>
      <x:c r="E30" s="337"/>
      <x:c r="F30" s="337"/>
      <x:c r="G30" s="337"/>
      <x:c r="H30" s="337"/>
      <x:c r="I30" s="337"/>
      <x:c r="J30" s="337"/>
      <x:c r="K30" s="337"/>
      <x:c r="L30" s="337"/>
      <x:c r="M30" s="337"/>
      <x:c r="N30" s="337"/>
    </x:row>
    <x:row r="31">
      <x:c r="A31" s="337"/>
      <x:c r="B31" s="337"/>
      <x:c r="C31" s="337"/>
      <x:c r="D31" s="337"/>
      <x:c r="E31" s="337"/>
      <x:c r="F31" s="337"/>
      <x:c r="G31" s="337"/>
      <x:c r="H31" s="337"/>
      <x:c r="I31" s="337"/>
      <x:c r="J31" s="337"/>
      <x:c r="K31" s="337"/>
      <x:c r="L31" s="337"/>
      <x:c r="M31" s="337"/>
      <x:c r="N31" s="337"/>
    </x:row>
    <x:row r="32">
      <x:c r="A32" s="337"/>
      <x:c r="B32" s="337"/>
      <x:c r="C32" s="337"/>
      <x:c r="D32" s="337"/>
      <x:c r="E32" s="337"/>
      <x:c r="F32" s="337"/>
      <x:c r="G32" s="337"/>
      <x:c r="H32" s="337"/>
      <x:c r="I32" s="337"/>
      <x:c r="J32" s="337"/>
      <x:c r="K32" s="337"/>
      <x:c r="L32" s="337"/>
      <x:c r="M32" s="337"/>
      <x:c r="N32" s="337"/>
    </x:row>
    <x:row r="33">
      <x:c r="A33" s="337"/>
      <x:c r="B33" s="337"/>
      <x:c r="C33" s="337"/>
      <x:c r="D33" s="337"/>
      <x:c r="E33" s="337"/>
      <x:c r="F33" s="337"/>
      <x:c r="G33" s="337"/>
      <x:c r="H33" s="337"/>
      <x:c r="I33" s="337"/>
      <x:c r="J33" s="337"/>
      <x:c r="K33" s="337"/>
      <x:c r="L33" s="337"/>
      <x:c r="M33" s="337"/>
      <x:c r="N33" s="337"/>
    </x:row>
    <x:row r="34">
      <x:c r="A34" s="337"/>
      <x:c r="B34" s="337"/>
      <x:c r="C34" s="337"/>
      <x:c r="D34" s="337"/>
      <x:c r="E34" s="337"/>
      <x:c r="F34" s="337"/>
      <x:c r="G34" s="337"/>
      <x:c r="H34" s="337"/>
      <x:c r="I34" s="337"/>
      <x:c r="J34" s="337"/>
      <x:c r="K34" s="337"/>
      <x:c r="L34" s="337"/>
      <x:c r="M34" s="337"/>
      <x:c r="N34" s="337"/>
    </x:row>
    <x:row r="35">
      <x:c r="A35" s="337"/>
      <x:c r="B35" s="337"/>
      <x:c r="C35" s="337"/>
      <x:c r="D35" s="337"/>
      <x:c r="E35" s="337"/>
      <x:c r="F35" s="337"/>
      <x:c r="G35" s="337"/>
      <x:c r="H35" s="337"/>
      <x:c r="I35" s="337"/>
      <x:c r="J35" s="337"/>
      <x:c r="K35" s="337"/>
      <x:c r="L35" s="337"/>
      <x:c r="M35" s="337"/>
      <x:c r="N35" s="337"/>
    </x:row>
    <x:row r="36">
      <x:c r="A36" s="337"/>
      <x:c r="B36" s="337"/>
      <x:c r="C36" s="337"/>
      <x:c r="D36" s="337"/>
      <x:c r="E36" s="337"/>
      <x:c r="F36" s="337"/>
      <x:c r="G36" s="337"/>
      <x:c r="H36" s="337"/>
      <x:c r="I36" s="337"/>
      <x:c r="J36" s="337"/>
      <x:c r="K36" s="337"/>
      <x:c r="L36" s="337"/>
      <x:c r="M36" s="337"/>
      <x:c r="N36" s="337"/>
    </x:row>
    <x:row r="37">
      <x:c r="A37" s="337"/>
      <x:c r="B37" s="337"/>
      <x:c r="C37" s="337"/>
      <x:c r="D37" s="337"/>
      <x:c r="E37" s="337"/>
      <x:c r="F37" s="337"/>
      <x:c r="G37" s="337"/>
      <x:c r="H37" s="337"/>
      <x:c r="I37" s="337"/>
      <x:c r="J37" s="337"/>
      <x:c r="K37" s="337"/>
      <x:c r="L37" s="337"/>
      <x:c r="M37" s="337"/>
      <x:c r="N37" s="337"/>
    </x:row>
    <x:row r="38">
      <x:c r="A38" s="337"/>
      <x:c r="B38" s="337"/>
      <x:c r="C38" s="337"/>
      <x:c r="D38" s="337"/>
      <x:c r="E38" s="337"/>
      <x:c r="F38" s="337"/>
      <x:c r="G38" s="337"/>
      <x:c r="H38" s="337"/>
      <x:c r="I38" s="337"/>
      <x:c r="J38" s="337"/>
      <x:c r="K38" s="337"/>
      <x:c r="L38" s="337"/>
      <x:c r="M38" s="337"/>
      <x:c r="N38" s="337"/>
    </x:row>
    <x:row r="39">
      <x:c r="A39" s="337"/>
      <x:c r="B39" s="337"/>
      <x:c r="C39" s="337"/>
      <x:c r="D39" s="337"/>
      <x:c r="E39" s="337"/>
      <x:c r="F39" s="337"/>
      <x:c r="G39" s="337"/>
      <x:c r="H39" s="337"/>
      <x:c r="I39" s="337"/>
      <x:c r="J39" s="337"/>
      <x:c r="K39" s="337"/>
      <x:c r="L39" s="337"/>
      <x:c r="M39" s="337"/>
      <x:c r="N39" s="337"/>
    </x:row>
    <x:row r="40">
      <x:c r="A40" s="337"/>
      <x:c r="B40" s="337"/>
      <x:c r="C40" s="337"/>
      <x:c r="D40" s="337"/>
      <x:c r="E40" s="337"/>
      <x:c r="F40" s="337"/>
      <x:c r="G40" s="337"/>
      <x:c r="H40" s="337"/>
      <x:c r="I40" s="337"/>
      <x:c r="J40" s="337"/>
      <x:c r="K40" s="337"/>
      <x:c r="L40" s="337"/>
      <x:c r="M40" s="337"/>
      <x:c r="N40" s="337"/>
    </x:row>
    <x:row r="41">
      <x:c r="A41" s="337"/>
      <x:c r="B41" s="337"/>
      <x:c r="C41" s="337"/>
      <x:c r="D41" s="337"/>
      <x:c r="E41" s="337"/>
      <x:c r="F41" s="337"/>
      <x:c r="G41" s="337"/>
      <x:c r="H41" s="337"/>
      <x:c r="I41" s="337"/>
      <x:c r="J41" s="337"/>
      <x:c r="K41" s="337"/>
      <x:c r="L41" s="337"/>
      <x:c r="M41" s="337"/>
      <x:c r="N41" s="337"/>
    </x:row>
    <x:row r="42">
      <x:c r="A42" s="337"/>
      <x:c r="B42" s="337"/>
      <x:c r="C42" s="337"/>
      <x:c r="D42" s="337"/>
      <x:c r="E42" s="337"/>
      <x:c r="F42" s="337"/>
      <x:c r="G42" s="337"/>
      <x:c r="H42" s="337"/>
      <x:c r="I42" s="337"/>
      <x:c r="J42" s="337"/>
      <x:c r="K42" s="337"/>
      <x:c r="L42" s="337"/>
      <x:c r="M42" s="337"/>
      <x:c r="N42" s="337"/>
    </x:row>
    <x:row r="43">
      <x:c r="A43" s="337"/>
      <x:c r="B43" s="337"/>
      <x:c r="C43" s="337"/>
      <x:c r="D43" s="337"/>
      <x:c r="E43" s="337"/>
      <x:c r="F43" s="337"/>
      <x:c r="G43" s="337"/>
      <x:c r="H43" s="337"/>
      <x:c r="I43" s="337"/>
      <x:c r="J43" s="337"/>
      <x:c r="K43" s="337"/>
      <x:c r="L43" s="337"/>
      <x:c r="M43" s="337"/>
      <x:c r="N43" s="337"/>
    </x:row>
    <x:row r="44">
      <x:c r="A44" s="337"/>
      <x:c r="B44" s="337"/>
      <x:c r="C44" s="337"/>
      <x:c r="D44" s="337"/>
      <x:c r="E44" s="337"/>
      <x:c r="F44" s="337"/>
      <x:c r="G44" s="337"/>
      <x:c r="H44" s="337"/>
      <x:c r="I44" s="337"/>
      <x:c r="J44" s="337"/>
      <x:c r="K44" s="337"/>
      <x:c r="L44" s="337"/>
      <x:c r="M44" s="337"/>
      <x:c r="N44" s="337"/>
    </x:row>
    <x:row r="45">
      <x:c r="A45" s="337"/>
      <x:c r="B45" s="337"/>
      <x:c r="C45" s="337"/>
      <x:c r="D45" s="337"/>
      <x:c r="E45" s="337"/>
      <x:c r="F45" s="337"/>
      <x:c r="G45" s="337"/>
      <x:c r="H45" s="337"/>
      <x:c r="I45" s="337"/>
      <x:c r="J45" s="337"/>
      <x:c r="K45" s="337"/>
      <x:c r="L45" s="337"/>
      <x:c r="M45" s="337"/>
      <x:c r="N45" s="337"/>
    </x:row>
    <x:row r="46">
      <x:c r="A46" s="337"/>
      <x:c r="B46" s="337"/>
      <x:c r="C46" s="337"/>
      <x:c r="D46" s="337"/>
      <x:c r="E46" s="337"/>
      <x:c r="F46" s="337"/>
      <x:c r="G46" s="337"/>
      <x:c r="H46" s="337"/>
      <x:c r="I46" s="337"/>
      <x:c r="J46" s="337"/>
      <x:c r="K46" s="337"/>
      <x:c r="L46" s="337"/>
      <x:c r="M46" s="337"/>
      <x:c r="N46" s="337"/>
    </x:row>
    <x:row r="47">
      <x:c r="A47" s="337"/>
      <x:c r="B47" s="337"/>
      <x:c r="C47" s="337"/>
      <x:c r="D47" s="337"/>
      <x:c r="E47" s="337"/>
      <x:c r="F47" s="337"/>
      <x:c r="G47" s="337"/>
      <x:c r="H47" s="337"/>
      <x:c r="I47" s="337"/>
      <x:c r="J47" s="337"/>
      <x:c r="K47" s="337"/>
      <x:c r="L47" s="337"/>
      <x:c r="M47" s="337"/>
      <x:c r="N47" s="337"/>
    </x:row>
    <x:row r="48">
      <x:c r="A48" s="337"/>
      <x:c r="B48" s="337"/>
      <x:c r="C48" s="337"/>
      <x:c r="D48" s="337"/>
      <x:c r="E48" s="337"/>
      <x:c r="F48" s="337"/>
      <x:c r="G48" s="337"/>
      <x:c r="H48" s="337"/>
      <x:c r="I48" s="337"/>
      <x:c r="J48" s="337"/>
      <x:c r="K48" s="337"/>
      <x:c r="L48" s="337"/>
      <x:c r="M48" s="337"/>
      <x:c r="N48" s="337"/>
    </x:row>
    <x:row r="49">
      <x:c r="A49" s="337"/>
      <x:c r="B49" s="337"/>
      <x:c r="C49" s="337"/>
      <x:c r="D49" s="337"/>
      <x:c r="E49" s="337"/>
      <x:c r="F49" s="337"/>
      <x:c r="G49" s="337"/>
      <x:c r="H49" s="337"/>
      <x:c r="I49" s="337"/>
      <x:c r="J49" s="337"/>
      <x:c r="K49" s="337"/>
      <x:c r="L49" s="337"/>
      <x:c r="M49" s="337"/>
      <x:c r="N49" s="337"/>
    </x:row>
    <x:row r="50">
      <x:c r="A50" s="337"/>
      <x:c r="B50" s="337"/>
      <x:c r="C50" s="337"/>
      <x:c r="D50" s="337"/>
      <x:c r="E50" s="337"/>
      <x:c r="F50" s="337"/>
      <x:c r="G50" s="337"/>
      <x:c r="H50" s="337"/>
      <x:c r="I50" s="337"/>
      <x:c r="J50" s="337"/>
      <x:c r="K50" s="337"/>
      <x:c r="L50" s="337"/>
      <x:c r="M50" s="337"/>
      <x:c r="N50" s="337"/>
    </x:row>
  </x:sheetData>
  <x:mergeCells>
    <x:mergeCell ref="A1:H2"/>
    <x:mergeCell ref="A3:H3"/>
  </x:mergeCells>
  <x:conditionalFormatting sqref="F6:F15">
    <x:cfRule type="expression" dxfId="2" priority="1">
      <x:formula>F6="Conforme"</x:formula>
    </x:cfRule>
    <x:cfRule type="expression" dxfId="3" priority="2">
      <x:formula>F6="À surveiller"</x:formula>
    </x:cfRule>
  </x:conditionalFormatting>
  <x:pageMargins left="0.7" right="0.7" top="0.75" bottom="0.75" header="0.3" footer="0.3"/>
</x:worksheet>
</file>

<file path=xl/worksheets/sheet9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</x:cols>
  <x:sheetData>
    <x:row r="1" ht="30" customHeight="1">
      <x:c r="A1" s="311" t="str">
        <x:v>DASHBOARD DES ÉTATS FINANCIERS</x:v>
      </x:c>
      <x:c r="B1" s="311"/>
      <x:c r="C1" s="311"/>
      <x:c r="D1" s="311"/>
      <x:c r="E1" s="311"/>
      <x:c r="F1" s="311"/>
      <x:c r="G1" s="311"/>
      <x:c r="H1" s="311"/>
      <x:c r="I1" s="311"/>
      <x:c r="J1" s="311"/>
      <x:c r="K1" s="311"/>
      <x:c r="L1" s="311"/>
      <x:c r="M1" s="311"/>
      <x:c r="N1" s="311"/>
    </x:row>
    <x:row r="2" ht="30" customHeight="1">
      <x:c r="A2" s="311"/>
      <x:c r="B2" s="311"/>
      <x:c r="C2" s="311"/>
      <x:c r="D2" s="311"/>
      <x:c r="E2" s="311"/>
      <x:c r="F2" s="311"/>
      <x:c r="G2" s="311"/>
      <x:c r="H2" s="311"/>
      <x:c r="I2" s="311"/>
      <x:c r="J2" s="311"/>
      <x:c r="K2" s="311"/>
      <x:c r="L2" s="311"/>
      <x:c r="M2" s="311"/>
      <x:c r="N2" s="311"/>
    </x:row>
    <x:row r="3" ht="22" customHeight="1">
      <x:c r="A3" s="338" t="str">
        <x:v>Vue synthétique de la performance et de la structure financière</x:v>
      </x:c>
      <x:c r="B3" s="338"/>
      <x:c r="C3" s="338"/>
      <x:c r="D3" s="338"/>
      <x:c r="E3" s="338"/>
      <x:c r="F3" s="338"/>
      <x:c r="G3" s="338"/>
      <x:c r="H3" s="338"/>
      <x:c r="I3" s="338"/>
      <x:c r="J3" s="338"/>
      <x:c r="K3" s="338"/>
      <x:c r="L3" s="338"/>
      <x:c r="M3" s="338"/>
      <x:c r="N3" s="338"/>
    </x:row>
    <x:row r="4">
      <x:c r="A4" s="337"/>
      <x:c r="B4" s="337"/>
      <x:c r="C4" s="337"/>
      <x:c r="D4" s="337"/>
      <x:c r="E4" s="337"/>
      <x:c r="F4" s="337"/>
      <x:c r="G4" s="337"/>
      <x:c r="H4" s="337"/>
      <x:c r="I4" s="337"/>
      <x:c r="J4" s="337"/>
      <x:c r="K4" s="337"/>
      <x:c r="L4" s="337"/>
      <x:c r="M4" s="337"/>
      <x:c r="N4" s="337"/>
    </x:row>
    <x:row r="5">
      <x:c r="A5" s="344" t="str">
        <x:v>CHIFFRE D'AFFAIRES</x:v>
      </x:c>
      <x:c r="B5" s="344"/>
      <x:c r="C5" s="344"/>
      <x:c r="D5" s="377" t="str">
        <x:v>EBITDA</x:v>
      </x:c>
      <x:c r="E5" s="377"/>
      <x:c r="F5" s="377"/>
      <x:c r="G5" s="371" t="str">
        <x:v>RÉSULTAT NET</x:v>
      </x:c>
      <x:c r="H5" s="371"/>
      <x:c r="I5" s="371"/>
      <x:c r="J5" s="407" t="str">
        <x:v>TRÉSORERIE</x:v>
      </x:c>
      <x:c r="K5" s="407"/>
      <x:c r="L5" s="407"/>
      <x:c r="M5" s="337"/>
      <x:c r="N5" s="337"/>
    </x:row>
    <x:row r="6">
      <x:c r="A6" s="344"/>
      <x:c r="B6" s="344"/>
      <x:c r="C6" s="344"/>
      <x:c r="D6" s="377"/>
      <x:c r="E6" s="377"/>
      <x:c r="F6" s="377"/>
      <x:c r="G6" s="371"/>
      <x:c r="H6" s="371"/>
      <x:c r="I6" s="371"/>
      <x:c r="J6" s="407"/>
      <x:c r="K6" s="407"/>
      <x:c r="L6" s="407"/>
      <x:c r="M6" s="337"/>
      <x:c r="N6" s="337"/>
    </x:row>
    <x:row r="7">
      <x:c r="A7" s="451" t="n">
        <x:f>'Compte de résultat'!B6</x:f>
        <x:v>1030000</x:v>
      </x:c>
      <x:c r="B7" s="451"/>
      <x:c r="C7" s="451"/>
      <x:c r="D7" s="452" t="n">
        <x:f>'Compte de résultat'!B12</x:f>
        <x:v>112000</x:v>
      </x:c>
      <x:c r="E7" s="452"/>
      <x:c r="F7" s="452"/>
      <x:c r="G7" s="453" t="n">
        <x:f>'Compte de résultat'!B19</x:f>
        <x:v>44000</x:v>
      </x:c>
      <x:c r="H7" s="453"/>
      <x:c r="I7" s="453"/>
      <x:c r="J7" s="454" t="n">
        <x:f>Bilan!B11</x:f>
        <x:v>126000</x:v>
      </x:c>
      <x:c r="K7" s="454"/>
      <x:c r="L7" s="454"/>
      <x:c r="M7" s="337"/>
      <x:c r="N7" s="337"/>
    </x:row>
    <x:row r="8">
      <x:c r="A8" s="451"/>
      <x:c r="B8" s="451"/>
      <x:c r="C8" s="451"/>
      <x:c r="D8" s="452"/>
      <x:c r="E8" s="452"/>
      <x:c r="F8" s="452"/>
      <x:c r="G8" s="453"/>
      <x:c r="H8" s="453"/>
      <x:c r="I8" s="453"/>
      <x:c r="J8" s="454"/>
      <x:c r="K8" s="454"/>
      <x:c r="L8" s="454"/>
      <x:c r="M8" s="337"/>
      <x:c r="N8" s="337"/>
    </x:row>
    <x:row r="9">
      <x:c r="A9" s="337"/>
      <x:c r="B9" s="337"/>
      <x:c r="C9" s="337"/>
      <x:c r="D9" s="337"/>
      <x:c r="E9" s="337"/>
      <x:c r="F9" s="337"/>
      <x:c r="G9" s="337"/>
      <x:c r="H9" s="337"/>
      <x:c r="I9" s="337"/>
      <x:c r="J9" s="337"/>
      <x:c r="K9" s="337"/>
      <x:c r="L9" s="337"/>
      <x:c r="M9" s="337"/>
      <x:c r="N9" s="337"/>
    </x:row>
    <x:row r="10">
      <x:c r="A10" s="345" t="str">
        <x:v>TOTAL ACTIF</x:v>
      </x:c>
      <x:c r="B10" s="345"/>
      <x:c r="C10" s="345"/>
      <x:c r="D10" s="413" t="str">
        <x:v>CAPITAUX PROPRES</x:v>
      </x:c>
      <x:c r="E10" s="413"/>
      <x:c r="F10" s="413"/>
      <x:c r="G10" s="455" t="str">
        <x:v>LIQUIDITÉ</x:v>
      </x:c>
      <x:c r="H10" s="455"/>
      <x:c r="I10" s="455"/>
      <x:c r="J10" s="456" t="str">
        <x:v>DETTE / EBITDA</x:v>
      </x:c>
      <x:c r="K10" s="456"/>
      <x:c r="L10" s="456"/>
      <x:c r="M10" s="337"/>
      <x:c r="N10" s="337"/>
    </x:row>
    <x:row r="11">
      <x:c r="A11" s="345"/>
      <x:c r="B11" s="345"/>
      <x:c r="C11" s="345"/>
      <x:c r="D11" s="413"/>
      <x:c r="E11" s="413"/>
      <x:c r="F11" s="413"/>
      <x:c r="G11" s="455"/>
      <x:c r="H11" s="455"/>
      <x:c r="I11" s="455"/>
      <x:c r="J11" s="456"/>
      <x:c r="K11" s="456"/>
      <x:c r="L11" s="456"/>
      <x:c r="M11" s="337"/>
      <x:c r="N11" s="337"/>
    </x:row>
    <x:row r="12">
      <x:c r="A12" s="457" t="n">
        <x:f>Bilan!B12</x:f>
        <x:v>534000</x:v>
      </x:c>
      <x:c r="B12" s="457"/>
      <x:c r="C12" s="457"/>
      <x:c r="D12" s="458" t="n">
        <x:f>Bilan!F8</x:f>
        <x:v>294000</x:v>
      </x:c>
      <x:c r="E12" s="458"/>
      <x:c r="F12" s="458"/>
      <x:c r="G12" s="459" t="n">
        <x:f>Bilan!B16</x:f>
        <x:v>3.433333333333333</x:v>
      </x:c>
      <x:c r="H12" s="459"/>
      <x:c r="I12" s="459"/>
      <x:c r="J12" s="460" t="n">
        <x:f>Bilan!F17</x:f>
        <x:v>0.48214285714285715</x:v>
      </x:c>
      <x:c r="K12" s="460"/>
      <x:c r="L12" s="460"/>
      <x:c r="M12" s="337"/>
      <x:c r="N12" s="337"/>
    </x:row>
    <x:row r="13">
      <x:c r="A13" s="457"/>
      <x:c r="B13" s="457"/>
      <x:c r="C13" s="457"/>
      <x:c r="D13" s="458"/>
      <x:c r="E13" s="458"/>
      <x:c r="F13" s="458"/>
      <x:c r="G13" s="459"/>
      <x:c r="H13" s="459"/>
      <x:c r="I13" s="459"/>
      <x:c r="J13" s="460"/>
      <x:c r="K13" s="460"/>
      <x:c r="L13" s="460"/>
      <x:c r="M13" s="337"/>
      <x:c r="N13" s="337"/>
    </x:row>
    <x:row r="14">
      <x:c r="A14" s="337"/>
      <x:c r="B14" s="337"/>
      <x:c r="C14" s="337"/>
      <x:c r="D14" s="337"/>
      <x:c r="E14" s="337"/>
      <x:c r="F14" s="337"/>
      <x:c r="G14" s="337"/>
      <x:c r="H14" s="337"/>
      <x:c r="I14" s="337"/>
      <x:c r="J14" s="337"/>
      <x:c r="K14" s="337"/>
      <x:c r="L14" s="337"/>
      <x:c r="M14" s="337"/>
      <x:c r="N14" s="337"/>
    </x:row>
    <x:row r="15">
      <x:c r="A15" s="337"/>
      <x:c r="B15" s="337"/>
      <x:c r="C15" s="337"/>
      <x:c r="D15" s="337"/>
      <x:c r="E15" s="337"/>
      <x:c r="F15" s="337"/>
      <x:c r="G15" s="337"/>
      <x:c r="H15" s="337"/>
      <x:c r="I15" s="337"/>
      <x:c r="J15" s="337"/>
      <x:c r="K15" s="337"/>
      <x:c r="L15" s="337"/>
      <x:c r="M15" s="337"/>
      <x:c r="N15" s="337"/>
    </x:row>
    <x:row r="16" ht="24" customHeight="1">
      <x:c r="A16" s="344" t="str">
        <x:v>Indicateur</x:v>
      </x:c>
      <x:c r="B16" s="344" t="str">
        <x:v>N</x:v>
      </x:c>
      <x:c r="C16" s="344" t="str">
        <x:v>N-1</x:v>
      </x:c>
      <x:c r="D16" s="337"/>
      <x:c r="E16" s="337"/>
      <x:c r="F16" s="337"/>
      <x:c r="G16" s="337"/>
      <x:c r="H16" s="337"/>
      <x:c r="I16" s="337"/>
      <x:c r="J16" s="337"/>
      <x:c r="K16" s="337"/>
      <x:c r="L16" s="337"/>
      <x:c r="M16" s="337"/>
      <x:c r="N16" s="337"/>
    </x:row>
    <x:row r="17">
      <x:c r="A17" s="337" t="str">
        <x:v>Chiffre d'affaires</x:v>
      </x:c>
      <x:c r="B17" s="389" t="n">
        <x:f>'Compte de résultat'!B6</x:f>
        <x:v>1030000</x:v>
      </x:c>
      <x:c r="C17" s="389" t="n">
        <x:f>'Compte de résultat'!C6</x:f>
        <x:v>930000</x:v>
      </x:c>
      <x:c r="D17" s="337"/>
      <x:c r="E17" s="337"/>
      <x:c r="F17" s="337"/>
      <x:c r="G17" s="337"/>
      <x:c r="H17" s="337"/>
      <x:c r="I17" s="337"/>
      <x:c r="J17" s="337"/>
      <x:c r="K17" s="337"/>
      <x:c r="L17" s="337"/>
      <x:c r="M17" s="337"/>
      <x:c r="N17" s="337"/>
    </x:row>
    <x:row r="18">
      <x:c r="A18" s="337" t="str">
        <x:v>EBITDA</x:v>
      </x:c>
      <x:c r="B18" s="389" t="n">
        <x:f>'Compte de résultat'!B12</x:f>
        <x:v>112000</x:v>
      </x:c>
      <x:c r="C18" s="389" t="n">
        <x:f>'Compte de résultat'!C12</x:f>
        <x:v>87500</x:v>
      </x:c>
      <x:c r="D18" s="337"/>
      <x:c r="E18" s="337"/>
      <x:c r="F18" s="337"/>
      <x:c r="G18" s="337"/>
      <x:c r="H18" s="337"/>
      <x:c r="I18" s="337"/>
      <x:c r="J18" s="337"/>
      <x:c r="K18" s="337"/>
      <x:c r="L18" s="337"/>
      <x:c r="M18" s="337"/>
      <x:c r="N18" s="337"/>
    </x:row>
    <x:row r="19">
      <x:c r="A19" s="337" t="str">
        <x:v>Résultat net</x:v>
      </x:c>
      <x:c r="B19" s="389" t="n">
        <x:f>'Compte de résultat'!B19</x:f>
        <x:v>44000</x:v>
      </x:c>
      <x:c r="C19" s="389" t="n">
        <x:f>'Compte de résultat'!C19</x:f>
        <x:v>25000</x:v>
      </x:c>
      <x:c r="D19" s="337"/>
      <x:c r="E19" s="337"/>
      <x:c r="F19" s="337"/>
      <x:c r="G19" s="337"/>
      <x:c r="H19" s="337"/>
      <x:c r="I19" s="337"/>
      <x:c r="J19" s="337"/>
      <x:c r="K19" s="337"/>
      <x:c r="L19" s="337"/>
      <x:c r="M19" s="337"/>
      <x:c r="N19" s="337"/>
    </x:row>
    <x:row r="20">
      <x:c r="A20" s="337" t="str">
        <x:v>Trésorerie</x:v>
      </x:c>
      <x:c r="B20" s="389" t="n">
        <x:f>Bilan!B11</x:f>
        <x:v>126000</x:v>
      </x:c>
      <x:c r="C20" s="389" t="n">
        <x:f>Bilan!C11</x:f>
        <x:v>105000</x:v>
      </x:c>
      <x:c r="D20" s="337"/>
      <x:c r="E20" s="337"/>
      <x:c r="F20" s="337"/>
      <x:c r="G20" s="337"/>
      <x:c r="H20" s="337"/>
      <x:c r="I20" s="337"/>
      <x:c r="J20" s="337"/>
      <x:c r="K20" s="337"/>
      <x:c r="L20" s="337"/>
      <x:c r="M20" s="337"/>
      <x:c r="N20" s="337"/>
    </x:row>
    <x:row r="21">
      <x:c r="A21" s="337" t="str">
        <x:v>Capitaux propres</x:v>
      </x:c>
      <x:c r="B21" s="389" t="n">
        <x:f>Bilan!F8</x:f>
        <x:v>294000</x:v>
      </x:c>
      <x:c r="C21" s="389" t="n">
        <x:f>Bilan!G8</x:f>
        <x:v>255000</x:v>
      </x:c>
      <x:c r="D21" s="337"/>
      <x:c r="E21" s="337"/>
      <x:c r="F21" s="337"/>
      <x:c r="G21" s="337"/>
      <x:c r="H21" s="337"/>
      <x:c r="I21" s="337"/>
      <x:c r="J21" s="337"/>
      <x:c r="K21" s="337"/>
      <x:c r="L21" s="337"/>
      <x:c r="M21" s="337"/>
      <x:c r="N21" s="337"/>
    </x:row>
    <x:row r="22">
      <x:c r="A22" s="337"/>
      <x:c r="B22" s="337"/>
      <x:c r="C22" s="337"/>
      <x:c r="D22" s="337"/>
      <x:c r="E22" s="337"/>
      <x:c r="F22" s="337"/>
      <x:c r="G22" s="337"/>
      <x:c r="H22" s="337"/>
      <x:c r="I22" s="337"/>
      <x:c r="J22" s="337"/>
      <x:c r="K22" s="337"/>
      <x:c r="L22" s="337"/>
      <x:c r="M22" s="337"/>
      <x:c r="N22" s="337"/>
    </x:row>
    <x:row r="23">
      <x:c r="A23" s="337"/>
      <x:c r="B23" s="337"/>
      <x:c r="C23" s="337"/>
      <x:c r="D23" s="337"/>
      <x:c r="E23" s="337"/>
      <x:c r="F23" s="337"/>
      <x:c r="G23" s="337"/>
      <x:c r="H23" s="337"/>
      <x:c r="I23" s="337"/>
      <x:c r="J23" s="337"/>
      <x:c r="K23" s="337"/>
      <x:c r="L23" s="337"/>
      <x:c r="M23" s="337"/>
      <x:c r="N23" s="337"/>
    </x:row>
    <x:row r="24">
      <x:c r="A24" s="337"/>
      <x:c r="B24" s="337"/>
      <x:c r="C24" s="337"/>
      <x:c r="D24" s="337"/>
      <x:c r="E24" s="337"/>
      <x:c r="F24" s="337"/>
      <x:c r="G24" s="337"/>
      <x:c r="H24" s="337"/>
      <x:c r="I24" s="337"/>
      <x:c r="J24" s="337"/>
      <x:c r="K24" s="337"/>
      <x:c r="L24" s="337"/>
      <x:c r="M24" s="337"/>
      <x:c r="N24" s="337"/>
    </x:row>
    <x:row r="25">
      <x:c r="A25" s="337"/>
      <x:c r="B25" s="337"/>
      <x:c r="C25" s="337"/>
      <x:c r="D25" s="337"/>
      <x:c r="E25" s="337"/>
      <x:c r="F25" s="337"/>
      <x:c r="G25" s="337"/>
      <x:c r="H25" s="337"/>
      <x:c r="I25" s="337"/>
      <x:c r="J25" s="337"/>
      <x:c r="K25" s="337"/>
      <x:c r="L25" s="337"/>
      <x:c r="M25" s="337"/>
      <x:c r="N25" s="337"/>
    </x:row>
    <x:row r="26">
      <x:c r="A26" s="337"/>
      <x:c r="B26" s="337"/>
      <x:c r="C26" s="337"/>
      <x:c r="D26" s="337"/>
      <x:c r="E26" s="337"/>
      <x:c r="F26" s="337"/>
      <x:c r="G26" s="337"/>
      <x:c r="H26" s="337"/>
      <x:c r="I26" s="337"/>
      <x:c r="J26" s="337"/>
      <x:c r="K26" s="337"/>
      <x:c r="L26" s="337"/>
      <x:c r="M26" s="337"/>
      <x:c r="N26" s="337"/>
    </x:row>
    <x:row r="27">
      <x:c r="A27" s="337"/>
      <x:c r="B27" s="337"/>
      <x:c r="C27" s="337"/>
      <x:c r="D27" s="337"/>
      <x:c r="E27" s="337"/>
      <x:c r="F27" s="337"/>
      <x:c r="G27" s="337"/>
      <x:c r="H27" s="337"/>
      <x:c r="I27" s="337"/>
      <x:c r="J27" s="337"/>
      <x:c r="K27" s="337"/>
      <x:c r="L27" s="337"/>
      <x:c r="M27" s="337"/>
      <x:c r="N27" s="337"/>
    </x:row>
    <x:row r="28">
      <x:c r="A28" s="337"/>
      <x:c r="B28" s="337"/>
      <x:c r="C28" s="337"/>
      <x:c r="D28" s="337"/>
      <x:c r="E28" s="337"/>
      <x:c r="F28" s="337"/>
      <x:c r="G28" s="337"/>
      <x:c r="H28" s="337"/>
      <x:c r="I28" s="337"/>
      <x:c r="J28" s="337"/>
      <x:c r="K28" s="337"/>
      <x:c r="L28" s="337"/>
      <x:c r="M28" s="337"/>
      <x:c r="N28" s="337"/>
    </x:row>
    <x:row r="29">
      <x:c r="A29" s="337"/>
      <x:c r="B29" s="337"/>
      <x:c r="C29" s="337"/>
      <x:c r="D29" s="337"/>
      <x:c r="E29" s="337"/>
      <x:c r="F29" s="337"/>
      <x:c r="G29" s="337"/>
      <x:c r="H29" s="337"/>
      <x:c r="I29" s="337"/>
      <x:c r="J29" s="337"/>
      <x:c r="K29" s="337"/>
      <x:c r="L29" s="337"/>
      <x:c r="M29" s="337"/>
      <x:c r="N29" s="337"/>
    </x:row>
    <x:row r="30">
      <x:c r="A30" s="337"/>
      <x:c r="B30" s="337"/>
      <x:c r="C30" s="337"/>
      <x:c r="D30" s="337"/>
      <x:c r="E30" s="337"/>
      <x:c r="F30" s="337"/>
      <x:c r="G30" s="337"/>
      <x:c r="H30" s="337"/>
      <x:c r="I30" s="337"/>
      <x:c r="J30" s="337"/>
      <x:c r="K30" s="337"/>
      <x:c r="L30" s="337"/>
      <x:c r="M30" s="337"/>
      <x:c r="N30" s="337"/>
    </x:row>
    <x:row r="31">
      <x:c r="A31" s="337"/>
      <x:c r="B31" s="337"/>
      <x:c r="C31" s="337"/>
      <x:c r="D31" s="337"/>
      <x:c r="E31" s="337"/>
      <x:c r="F31" s="337"/>
      <x:c r="G31" s="337"/>
      <x:c r="H31" s="337"/>
      <x:c r="I31" s="337"/>
      <x:c r="J31" s="337"/>
      <x:c r="K31" s="337"/>
      <x:c r="L31" s="337"/>
      <x:c r="M31" s="337"/>
      <x:c r="N31" s="337"/>
    </x:row>
    <x:row r="32">
      <x:c r="A32" s="337"/>
      <x:c r="B32" s="337"/>
      <x:c r="C32" s="337"/>
      <x:c r="D32" s="337"/>
      <x:c r="E32" s="337"/>
      <x:c r="F32" s="337"/>
      <x:c r="G32" s="337"/>
      <x:c r="H32" s="337"/>
      <x:c r="I32" s="337"/>
      <x:c r="J32" s="337"/>
      <x:c r="K32" s="337"/>
      <x:c r="L32" s="337"/>
      <x:c r="M32" s="337"/>
      <x:c r="N32" s="337"/>
    </x:row>
    <x:row r="33">
      <x:c r="A33" s="337"/>
      <x:c r="B33" s="337"/>
      <x:c r="C33" s="337"/>
      <x:c r="D33" s="337"/>
      <x:c r="E33" s="337"/>
      <x:c r="F33" s="337"/>
      <x:c r="G33" s="337"/>
      <x:c r="H33" s="337"/>
      <x:c r="I33" s="337"/>
      <x:c r="J33" s="337"/>
      <x:c r="K33" s="337"/>
      <x:c r="L33" s="337"/>
      <x:c r="M33" s="337"/>
      <x:c r="N33" s="337"/>
    </x:row>
    <x:row r="34">
      <x:c r="A34" s="337"/>
      <x:c r="B34" s="337"/>
      <x:c r="C34" s="337"/>
      <x:c r="D34" s="337"/>
      <x:c r="E34" s="337"/>
      <x:c r="F34" s="337"/>
      <x:c r="G34" s="337"/>
      <x:c r="H34" s="337"/>
      <x:c r="I34" s="337"/>
      <x:c r="J34" s="337"/>
      <x:c r="K34" s="337"/>
      <x:c r="L34" s="337"/>
      <x:c r="M34" s="337"/>
      <x:c r="N34" s="337"/>
    </x:row>
    <x:row r="35">
      <x:c r="A35" s="337"/>
      <x:c r="B35" s="337"/>
      <x:c r="C35" s="337"/>
      <x:c r="D35" s="337"/>
      <x:c r="E35" s="337"/>
      <x:c r="F35" s="337"/>
      <x:c r="G35" s="337"/>
      <x:c r="H35" s="337"/>
      <x:c r="I35" s="337"/>
      <x:c r="J35" s="337"/>
      <x:c r="K35" s="337"/>
      <x:c r="L35" s="337"/>
      <x:c r="M35" s="337"/>
      <x:c r="N35" s="337"/>
    </x:row>
    <x:row r="36">
      <x:c r="A36" s="337"/>
      <x:c r="B36" s="337"/>
      <x:c r="C36" s="337"/>
      <x:c r="D36" s="337"/>
      <x:c r="E36" s="337"/>
      <x:c r="F36" s="337"/>
      <x:c r="G36" s="337"/>
      <x:c r="H36" s="337"/>
      <x:c r="I36" s="337"/>
      <x:c r="J36" s="337"/>
      <x:c r="K36" s="337"/>
      <x:c r="L36" s="337"/>
      <x:c r="M36" s="337"/>
      <x:c r="N36" s="337"/>
    </x:row>
    <x:row r="37">
      <x:c r="A37" s="337"/>
      <x:c r="B37" s="337"/>
      <x:c r="C37" s="337"/>
      <x:c r="D37" s="337"/>
      <x:c r="E37" s="337"/>
      <x:c r="F37" s="337"/>
      <x:c r="G37" s="337"/>
      <x:c r="H37" s="337"/>
      <x:c r="I37" s="337"/>
      <x:c r="J37" s="337"/>
      <x:c r="K37" s="337"/>
      <x:c r="L37" s="337"/>
      <x:c r="M37" s="337"/>
      <x:c r="N37" s="337"/>
    </x:row>
    <x:row r="38">
      <x:c r="A38" s="337"/>
      <x:c r="B38" s="337"/>
      <x:c r="C38" s="337"/>
      <x:c r="D38" s="337"/>
      <x:c r="E38" s="337"/>
      <x:c r="F38" s="337"/>
      <x:c r="G38" s="337"/>
      <x:c r="H38" s="337"/>
      <x:c r="I38" s="337"/>
      <x:c r="J38" s="337"/>
      <x:c r="K38" s="337"/>
      <x:c r="L38" s="337"/>
      <x:c r="M38" s="337"/>
      <x:c r="N38" s="337"/>
    </x:row>
    <x:row r="39">
      <x:c r="A39" s="337"/>
      <x:c r="B39" s="337"/>
      <x:c r="C39" s="337"/>
      <x:c r="D39" s="337"/>
      <x:c r="E39" s="337"/>
      <x:c r="F39" s="337"/>
      <x:c r="G39" s="337"/>
      <x:c r="H39" s="337"/>
      <x:c r="I39" s="337"/>
      <x:c r="J39" s="337"/>
      <x:c r="K39" s="337"/>
      <x:c r="L39" s="337"/>
      <x:c r="M39" s="337"/>
      <x:c r="N39" s="337"/>
    </x:row>
    <x:row r="40">
      <x:c r="A40" s="337"/>
      <x:c r="B40" s="337"/>
      <x:c r="C40" s="337"/>
      <x:c r="D40" s="337"/>
      <x:c r="E40" s="337"/>
      <x:c r="F40" s="337"/>
      <x:c r="G40" s="337"/>
      <x:c r="H40" s="337"/>
      <x:c r="I40" s="337"/>
      <x:c r="J40" s="337"/>
      <x:c r="K40" s="337"/>
      <x:c r="L40" s="337"/>
      <x:c r="M40" s="337"/>
      <x:c r="N40" s="337"/>
    </x:row>
    <x:row r="41">
      <x:c r="A41" s="337"/>
      <x:c r="B41" s="337"/>
      <x:c r="C41" s="337"/>
      <x:c r="D41" s="337"/>
      <x:c r="E41" s="337"/>
      <x:c r="F41" s="337"/>
      <x:c r="G41" s="337"/>
      <x:c r="H41" s="337"/>
      <x:c r="I41" s="337"/>
      <x:c r="J41" s="337"/>
      <x:c r="K41" s="337"/>
      <x:c r="L41" s="337"/>
      <x:c r="M41" s="337"/>
      <x:c r="N41" s="337"/>
    </x:row>
    <x:row r="42">
      <x:c r="A42" s="337"/>
      <x:c r="B42" s="337"/>
      <x:c r="C42" s="337"/>
      <x:c r="D42" s="337"/>
      <x:c r="E42" s="337"/>
      <x:c r="F42" s="337"/>
      <x:c r="G42" s="337"/>
      <x:c r="H42" s="337"/>
      <x:c r="I42" s="337"/>
      <x:c r="J42" s="337"/>
      <x:c r="K42" s="337"/>
      <x:c r="L42" s="337"/>
      <x:c r="M42" s="337"/>
      <x:c r="N42" s="337"/>
    </x:row>
    <x:row r="43">
      <x:c r="A43" s="337"/>
      <x:c r="B43" s="337"/>
      <x:c r="C43" s="337"/>
      <x:c r="D43" s="337"/>
      <x:c r="E43" s="337"/>
      <x:c r="F43" s="337"/>
      <x:c r="G43" s="337"/>
      <x:c r="H43" s="337"/>
      <x:c r="I43" s="337"/>
      <x:c r="J43" s="337"/>
      <x:c r="K43" s="337"/>
      <x:c r="L43" s="337"/>
      <x:c r="M43" s="337"/>
      <x:c r="N43" s="337"/>
    </x:row>
    <x:row r="44">
      <x:c r="A44" s="337"/>
      <x:c r="B44" s="337"/>
      <x:c r="C44" s="337"/>
      <x:c r="D44" s="337"/>
      <x:c r="E44" s="337"/>
      <x:c r="F44" s="337"/>
      <x:c r="G44" s="337"/>
      <x:c r="H44" s="337"/>
      <x:c r="I44" s="337"/>
      <x:c r="J44" s="337"/>
      <x:c r="K44" s="337"/>
      <x:c r="L44" s="337"/>
      <x:c r="M44" s="337"/>
      <x:c r="N44" s="337"/>
    </x:row>
    <x:row r="45">
      <x:c r="A45" s="337"/>
      <x:c r="B45" s="337"/>
      <x:c r="C45" s="337"/>
      <x:c r="D45" s="337"/>
      <x:c r="E45" s="337"/>
      <x:c r="F45" s="337"/>
      <x:c r="G45" s="337"/>
      <x:c r="H45" s="337"/>
      <x:c r="I45" s="337"/>
      <x:c r="J45" s="337"/>
      <x:c r="K45" s="337"/>
      <x:c r="L45" s="337"/>
      <x:c r="M45" s="337"/>
      <x:c r="N45" s="337"/>
    </x:row>
    <x:row r="46">
      <x:c r="A46" s="337"/>
      <x:c r="B46" s="337"/>
      <x:c r="C46" s="337"/>
      <x:c r="D46" s="337"/>
      <x:c r="E46" s="337"/>
      <x:c r="F46" s="337"/>
      <x:c r="G46" s="337"/>
      <x:c r="H46" s="337"/>
      <x:c r="I46" s="337"/>
      <x:c r="J46" s="337"/>
      <x:c r="K46" s="337"/>
      <x:c r="L46" s="337"/>
      <x:c r="M46" s="337"/>
      <x:c r="N46" s="337"/>
    </x:row>
    <x:row r="47">
      <x:c r="A47" s="337"/>
      <x:c r="B47" s="337"/>
      <x:c r="C47" s="337"/>
      <x:c r="D47" s="337"/>
      <x:c r="E47" s="337"/>
      <x:c r="F47" s="337"/>
      <x:c r="G47" s="337"/>
      <x:c r="H47" s="337"/>
      <x:c r="I47" s="337"/>
      <x:c r="J47" s="337"/>
      <x:c r="K47" s="337"/>
      <x:c r="L47" s="337"/>
      <x:c r="M47" s="337"/>
      <x:c r="N47" s="337"/>
    </x:row>
    <x:row r="48">
      <x:c r="A48" s="337"/>
      <x:c r="B48" s="337"/>
      <x:c r="C48" s="337"/>
      <x:c r="D48" s="337"/>
      <x:c r="E48" s="337"/>
      <x:c r="F48" s="337"/>
      <x:c r="G48" s="337"/>
      <x:c r="H48" s="337"/>
      <x:c r="I48" s="337"/>
      <x:c r="J48" s="337"/>
      <x:c r="K48" s="337"/>
      <x:c r="L48" s="337"/>
      <x:c r="M48" s="337"/>
      <x:c r="N48" s="337"/>
    </x:row>
    <x:row r="49">
      <x:c r="A49" s="337"/>
      <x:c r="B49" s="337"/>
      <x:c r="C49" s="337"/>
      <x:c r="D49" s="337"/>
      <x:c r="E49" s="337"/>
      <x:c r="F49" s="337"/>
      <x:c r="G49" s="337"/>
      <x:c r="H49" s="337"/>
      <x:c r="I49" s="337"/>
      <x:c r="J49" s="337"/>
      <x:c r="K49" s="337"/>
      <x:c r="L49" s="337"/>
      <x:c r="M49" s="337"/>
      <x:c r="N49" s="337"/>
    </x:row>
    <x:row r="50">
      <x:c r="A50" s="337"/>
      <x:c r="B50" s="337"/>
      <x:c r="C50" s="337"/>
      <x:c r="D50" s="337"/>
      <x:c r="E50" s="337"/>
      <x:c r="F50" s="337"/>
      <x:c r="G50" s="337"/>
      <x:c r="H50" s="337"/>
      <x:c r="I50" s="337"/>
      <x:c r="J50" s="337"/>
      <x:c r="K50" s="337"/>
      <x:c r="L50" s="337"/>
      <x:c r="M50" s="337"/>
      <x:c r="N50" s="337"/>
    </x:row>
  </x:sheetData>
  <x:mergeCells>
    <x:mergeCell ref="A1:N2"/>
    <x:mergeCell ref="A3:N3"/>
    <x:mergeCell ref="A5:C6"/>
    <x:mergeCell ref="A7:C8"/>
    <x:mergeCell ref="D5:F6"/>
    <x:mergeCell ref="D7:F8"/>
    <x:mergeCell ref="G5:I6"/>
    <x:mergeCell ref="G7:I8"/>
    <x:mergeCell ref="J5:L6"/>
    <x:mergeCell ref="J7:L8"/>
    <x:mergeCell ref="A10:C11"/>
    <x:mergeCell ref="A12:C13"/>
    <x:mergeCell ref="D10:F11"/>
    <x:mergeCell ref="D12:F13"/>
    <x:mergeCell ref="G10:I11"/>
    <x:mergeCell ref="G12:I13"/>
    <x:mergeCell ref="J10:L11"/>
    <x:mergeCell ref="J12:L13"/>
  </x:mergeCells>
  <x:pageMargins left="0.7" right="0.7" top="0.75" bottom="0.75" header="0.3" footer="0.3"/>
  <x:drawing xmlns:r="http://schemas.openxmlformats.org/officeDocument/2006/relationships" r:id="R7432018a0a3d4e21"/>
</x:worksheet>
</file>

<file path=xl/worksheets/sheet10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30" hidden="0" customWidth="1"/>
    <x:col min="4" max="4" width="24" hidden="0" customWidth="1"/>
    <x:col min="5" max="5" width="18" hidden="0" customWidth="1"/>
    <x:col min="6" max="6" width="18" hidden="0" customWidth="1"/>
    <x:col min="7" max="7" width="18" hidden="0" customWidth="1"/>
    <x:col min="8" max="8" width="32" hidden="0" customWidth="1"/>
  </x:cols>
  <x:sheetData>
    <x:row r="1" ht="30" customHeight="1">
      <x:c r="A1" s="311" t="str">
        <x:v>ANNEXES AUX ÉTATS FINANCIERS</x:v>
      </x:c>
      <x:c r="B1" s="311"/>
      <x:c r="C1" s="311"/>
      <x:c r="D1" s="311"/>
      <x:c r="E1" s="311"/>
      <x:c r="F1" s="311"/>
      <x:c r="G1" s="311"/>
      <x:c r="H1" s="311"/>
      <x:c r="I1" s="337"/>
      <x:c r="J1" s="337"/>
      <x:c r="K1" s="337"/>
      <x:c r="L1" s="337"/>
      <x:c r="M1" s="337"/>
      <x:c r="N1" s="337"/>
    </x:row>
    <x:row r="2" ht="30" customHeight="1">
      <x:c r="A2" s="311"/>
      <x:c r="B2" s="311"/>
      <x:c r="C2" s="311"/>
      <x:c r="D2" s="311"/>
      <x:c r="E2" s="311"/>
      <x:c r="F2" s="311"/>
      <x:c r="G2" s="311"/>
      <x:c r="H2" s="311"/>
      <x:c r="I2" s="337"/>
      <x:c r="J2" s="337"/>
      <x:c r="K2" s="337"/>
      <x:c r="L2" s="337"/>
      <x:c r="M2" s="337"/>
      <x:c r="N2" s="337"/>
    </x:row>
    <x:row r="3" ht="22" customHeight="1">
      <x:c r="A3" s="338" t="str">
        <x:v>Notes explicatives et informations complémentaires</x:v>
      </x:c>
      <x:c r="B3" s="338"/>
      <x:c r="C3" s="338"/>
      <x:c r="D3" s="338"/>
      <x:c r="E3" s="338"/>
      <x:c r="F3" s="338"/>
      <x:c r="G3" s="338"/>
      <x:c r="H3" s="338"/>
      <x:c r="I3" s="337"/>
      <x:c r="J3" s="337"/>
      <x:c r="K3" s="337"/>
      <x:c r="L3" s="337"/>
      <x:c r="M3" s="337"/>
      <x:c r="N3" s="337"/>
    </x:row>
    <x:row r="4">
      <x:c r="A4" s="337"/>
      <x:c r="B4" s="337"/>
      <x:c r="C4" s="337"/>
      <x:c r="D4" s="337"/>
      <x:c r="E4" s="337"/>
      <x:c r="F4" s="337"/>
      <x:c r="G4" s="337"/>
      <x:c r="H4" s="337"/>
      <x:c r="I4" s="337"/>
      <x:c r="J4" s="337"/>
      <x:c r="K4" s="337"/>
      <x:c r="L4" s="337"/>
      <x:c r="M4" s="337"/>
      <x:c r="N4" s="337"/>
    </x:row>
    <x:row r="5" ht="24" customHeight="1">
      <x:c r="A5" s="456" t="str">
        <x:v>N°</x:v>
      </x:c>
      <x:c r="B5" s="456" t="str">
        <x:v>Rubrique</x:v>
      </x:c>
      <x:c r="C5" s="456" t="str">
        <x:v>Description</x:v>
      </x:c>
      <x:c r="D5" s="456" t="str">
        <x:v>Méthode</x:v>
      </x:c>
      <x:c r="E5" s="456" t="str">
        <x:v>Montant N</x:v>
      </x:c>
      <x:c r="F5" s="456" t="str">
        <x:v>Montant N-1</x:v>
      </x:c>
      <x:c r="G5" s="456" t="str">
        <x:v>Évolution</x:v>
      </x:c>
      <x:c r="H5" s="456" t="str">
        <x:v>Commentaire</x:v>
      </x:c>
      <x:c r="I5" s="337"/>
      <x:c r="J5" s="337"/>
      <x:c r="K5" s="337"/>
      <x:c r="L5" s="337"/>
      <x:c r="M5" s="337"/>
      <x:c r="N5" s="337"/>
    </x:row>
    <x:row r="6">
      <x:c r="A6" s="337" t="n">
        <x:v>1</x:v>
      </x:c>
      <x:c r="B6" s="337" t="str">
        <x:v>Immobilisations</x:v>
      </x:c>
      <x:c r="C6" s="337" t="str">
        <x:v>Mouvements et amortissements</x:v>
      </x:c>
      <x:c r="D6" s="337" t="str">
        <x:v>Coût historique</x:v>
      </x:c>
      <x:c r="E6" s="375"/>
      <x:c r="F6" s="375"/>
      <x:c r="G6" s="375" t="n">
        <x:f>E6-F6</x:f>
        <x:v>0</x:v>
      </x:c>
      <x:c r="H6" s="360" t="str"/>
      <x:c r="I6" s="337"/>
      <x:c r="J6" s="337"/>
      <x:c r="K6" s="337"/>
      <x:c r="L6" s="337"/>
      <x:c r="M6" s="337"/>
      <x:c r="N6" s="337"/>
    </x:row>
    <x:row r="7">
      <x:c r="A7" s="337" t="n">
        <x:v>2</x:v>
      </x:c>
      <x:c r="B7" s="337" t="str">
        <x:v>Stocks</x:v>
      </x:c>
      <x:c r="C7" s="337" t="str">
        <x:v>Méthode de valorisation</x:v>
      </x:c>
      <x:c r="D7" s="337" t="str">
        <x:v>CUMP / FIFO</x:v>
      </x:c>
      <x:c r="E7" s="375"/>
      <x:c r="F7" s="375"/>
      <x:c r="G7" s="375" t="n">
        <x:f>E7-F7</x:f>
        <x:v>0</x:v>
      </x:c>
      <x:c r="H7" s="360" t="str"/>
      <x:c r="I7" s="337"/>
      <x:c r="J7" s="337"/>
      <x:c r="K7" s="337"/>
      <x:c r="L7" s="337"/>
      <x:c r="M7" s="337"/>
      <x:c r="N7" s="337"/>
    </x:row>
    <x:row r="8">
      <x:c r="A8" s="337" t="n">
        <x:v>3</x:v>
      </x:c>
      <x:c r="B8" s="337" t="str">
        <x:v>Créances clients</x:v>
      </x:c>
      <x:c r="C8" s="337" t="str">
        <x:v>Échéances et provisions</x:v>
      </x:c>
      <x:c r="D8" s="337" t="str">
        <x:v>Balance âgée</x:v>
      </x:c>
      <x:c r="E8" s="375"/>
      <x:c r="F8" s="375"/>
      <x:c r="G8" s="375" t="n">
        <x:f>E8-F8</x:f>
        <x:v>0</x:v>
      </x:c>
      <x:c r="H8" s="360" t="str"/>
      <x:c r="I8" s="337"/>
      <x:c r="J8" s="337"/>
      <x:c r="K8" s="337"/>
      <x:c r="L8" s="337"/>
      <x:c r="M8" s="337"/>
      <x:c r="N8" s="337"/>
    </x:row>
    <x:row r="9">
      <x:c r="A9" s="337" t="n">
        <x:v>4</x:v>
      </x:c>
      <x:c r="B9" s="337" t="str">
        <x:v>Dettes fournisseurs</x:v>
      </x:c>
      <x:c r="C9" s="337" t="str">
        <x:v>Échéances et concentration</x:v>
      </x:c>
      <x:c r="D9" s="337" t="str">
        <x:v>Analyse fournisseurs</x:v>
      </x:c>
      <x:c r="E9" s="375"/>
      <x:c r="F9" s="375"/>
      <x:c r="G9" s="375" t="n">
        <x:f>E9-F9</x:f>
        <x:v>0</x:v>
      </x:c>
      <x:c r="H9" s="360" t="str"/>
      <x:c r="I9" s="337"/>
      <x:c r="J9" s="337"/>
      <x:c r="K9" s="337"/>
      <x:c r="L9" s="337"/>
      <x:c r="M9" s="337"/>
      <x:c r="N9" s="337"/>
    </x:row>
    <x:row r="10">
      <x:c r="A10" s="337" t="n">
        <x:v>5</x:v>
      </x:c>
      <x:c r="B10" s="337" t="str">
        <x:v>Emprunts</x:v>
      </x:c>
      <x:c r="C10" s="337" t="str">
        <x:v>Taux, échéance et garanties</x:v>
      </x:c>
      <x:c r="D10" s="337" t="str">
        <x:v>Tableau d'amortissement</x:v>
      </x:c>
      <x:c r="E10" s="375"/>
      <x:c r="F10" s="375"/>
      <x:c r="G10" s="375" t="n">
        <x:f>E10-F10</x:f>
        <x:v>0</x:v>
      </x:c>
      <x:c r="H10" s="360" t="str"/>
      <x:c r="I10" s="337"/>
      <x:c r="J10" s="337"/>
      <x:c r="K10" s="337"/>
      <x:c r="L10" s="337"/>
      <x:c r="M10" s="337"/>
      <x:c r="N10" s="337"/>
    </x:row>
    <x:row r="11">
      <x:c r="A11" s="337" t="n">
        <x:v>6</x:v>
      </x:c>
      <x:c r="B11" s="337" t="str">
        <x:v>Engagements</x:v>
      </x:c>
      <x:c r="C11" s="337" t="str">
        <x:v>Engagements hors bilan</x:v>
      </x:c>
      <x:c r="D11" s="337" t="str">
        <x:v>Contrats et garanties</x:v>
      </x:c>
      <x:c r="E11" s="375"/>
      <x:c r="F11" s="375"/>
      <x:c r="G11" s="375" t="n">
        <x:f>E11-F11</x:f>
        <x:v>0</x:v>
      </x:c>
      <x:c r="H11" s="360" t="str"/>
      <x:c r="I11" s="337"/>
      <x:c r="J11" s="337"/>
      <x:c r="K11" s="337"/>
      <x:c r="L11" s="337"/>
      <x:c r="M11" s="337"/>
      <x:c r="N11" s="337"/>
    </x:row>
    <x:row r="12">
      <x:c r="A12" s="337" t="n">
        <x:v>7</x:v>
      </x:c>
      <x:c r="B12" s="337" t="str">
        <x:v>Événements postérieurs</x:v>
      </x:c>
      <x:c r="C12" s="337" t="str">
        <x:v>Faits après clôture</x:v>
      </x:c>
      <x:c r="D12" s="337" t="str">
        <x:v>Analyse qualitative</x:v>
      </x:c>
      <x:c r="E12" s="375"/>
      <x:c r="F12" s="375"/>
      <x:c r="G12" s="375" t="n">
        <x:f>E12-F12</x:f>
        <x:v>0</x:v>
      </x:c>
      <x:c r="H12" s="360" t="str"/>
      <x:c r="I12" s="337"/>
      <x:c r="J12" s="337"/>
      <x:c r="K12" s="337"/>
      <x:c r="L12" s="337"/>
      <x:c r="M12" s="337"/>
      <x:c r="N12" s="337"/>
    </x:row>
    <x:row r="13">
      <x:c r="A13" s="337" t="n">
        <x:v>8</x:v>
      </x:c>
      <x:c r="B13" s="337" t="str">
        <x:v>Parties liées</x:v>
      </x:c>
      <x:c r="C13" s="337" t="str">
        <x:v>Transactions significatives</x:v>
      </x:c>
      <x:c r="D13" s="337" t="str">
        <x:v>Contrôle interne</x:v>
      </x:c>
      <x:c r="E13" s="375"/>
      <x:c r="F13" s="375"/>
      <x:c r="G13" s="375" t="n">
        <x:f>E13-F13</x:f>
        <x:v>0</x:v>
      </x:c>
      <x:c r="H13" s="360" t="str"/>
      <x:c r="I13" s="337"/>
      <x:c r="J13" s="337"/>
      <x:c r="K13" s="337"/>
      <x:c r="L13" s="337"/>
      <x:c r="M13" s="337"/>
      <x:c r="N13" s="337"/>
    </x:row>
    <x:row r="14">
      <x:c r="A14" s="337" t="n">
        <x:v>9</x:v>
      </x:c>
      <x:c r="B14" s="337" t="str">
        <x:v>Fiscalité</x:v>
      </x:c>
      <x:c r="C14" s="337" t="str">
        <x:v>Impôts et taxes</x:v>
      </x:c>
      <x:c r="D14" s="337" t="str">
        <x:v>Déclarations fiscales</x:v>
      </x:c>
      <x:c r="E14" s="375"/>
      <x:c r="F14" s="375"/>
      <x:c r="G14" s="375" t="n">
        <x:f>E14-F14</x:f>
        <x:v>0</x:v>
      </x:c>
      <x:c r="H14" s="360" t="str"/>
      <x:c r="I14" s="337"/>
      <x:c r="J14" s="337"/>
      <x:c r="K14" s="337"/>
      <x:c r="L14" s="337"/>
      <x:c r="M14" s="337"/>
      <x:c r="N14" s="337"/>
    </x:row>
    <x:row r="15">
      <x:c r="A15" s="337" t="n">
        <x:v>10</x:v>
      </x:c>
      <x:c r="B15" s="337" t="str">
        <x:v>Immobilisations financières</x:v>
      </x:c>
      <x:c r="C15" s="337" t="str">
        <x:v>Titres et dépôts</x:v>
      </x:c>
      <x:c r="D15" s="337" t="str">
        <x:v>Coût historique</x:v>
      </x:c>
      <x:c r="E15" s="474" t="n">
        <x:v>30000</x:v>
      </x:c>
      <x:c r="F15" s="474" t="n">
        <x:v>25000</x:v>
      </x:c>
      <x:c r="G15" s="474" t="n">
        <x:f>E15-F15</x:f>
        <x:v>5000</x:v>
      </x:c>
      <x:c r="H15" s="473" t="str">
        <x:v>Participation stratégique</x:v>
      </x:c>
      <x:c r="I15" s="337"/>
      <x:c r="J15" s="337"/>
      <x:c r="K15" s="337"/>
      <x:c r="L15" s="337"/>
      <x:c r="M15" s="337"/>
      <x:c r="N15" s="337"/>
    </x:row>
    <x:row r="16">
      <x:c r="A16" s="337" t="n">
        <x:v>11</x:v>
      </x:c>
      <x:c r="B16" s="337" t="str">
        <x:v>Dépréciations</x:v>
      </x:c>
      <x:c r="C16" s="337" t="str">
        <x:v>Stocks et créances</x:v>
      </x:c>
      <x:c r="D16" s="337" t="str">
        <x:v>Tests de valeur</x:v>
      </x:c>
      <x:c r="E16" s="474" t="n">
        <x:v>11000</x:v>
      </x:c>
      <x:c r="F16" s="474" t="n">
        <x:v>8000</x:v>
      </x:c>
      <x:c r="G16" s="474" t="n">
        <x:f>E16-F16</x:f>
        <x:v>3000</x:v>
      </x:c>
      <x:c r="H16" s="473" t="str">
        <x:v>Hausse du risque client</x:v>
      </x:c>
      <x:c r="I16" s="337"/>
      <x:c r="J16" s="337"/>
      <x:c r="K16" s="337"/>
      <x:c r="L16" s="337"/>
      <x:c r="M16" s="337"/>
      <x:c r="N16" s="337"/>
    </x:row>
    <x:row r="17">
      <x:c r="A17" s="337" t="n">
        <x:v>12</x:v>
      </x:c>
      <x:c r="B17" s="337" t="str">
        <x:v>Trésorerie</x:v>
      </x:c>
      <x:c r="C17" s="337" t="str">
        <x:v>Banque, caisse, placements</x:v>
      </x:c>
      <x:c r="D17" s="337" t="str">
        <x:v>Rapprochement bancaire</x:v>
      </x:c>
      <x:c r="E17" s="474" t="n">
        <x:v>155500</x:v>
      </x:c>
      <x:c r="F17" s="474" t="n">
        <x:v>126800</x:v>
      </x:c>
      <x:c r="G17" s="474" t="n">
        <x:f>E17-F17</x:f>
        <x:v>28700</x:v>
      </x:c>
      <x:c r="H17" s="473" t="str">
        <x:v>Placement court terme inclus</x:v>
      </x:c>
      <x:c r="I17" s="337"/>
      <x:c r="J17" s="337"/>
      <x:c r="K17" s="337"/>
      <x:c r="L17" s="337"/>
      <x:c r="M17" s="337"/>
      <x:c r="N17" s="337"/>
    </x:row>
    <x:row r="18">
      <x:c r="A18" s="337" t="n">
        <x:v>13</x:v>
      </x:c>
      <x:c r="B18" s="337" t="str">
        <x:v>Produits financiers</x:v>
      </x:c>
      <x:c r="C18" s="337" t="str">
        <x:v>Revenus de placements</x:v>
      </x:c>
      <x:c r="D18" s="337" t="str">
        <x:v>Comptabilisation au réalisé</x:v>
      </x:c>
      <x:c r="E18" s="474" t="n">
        <x:v>6500</x:v>
      </x:c>
      <x:c r="F18" s="474" t="n">
        <x:v>5000</x:v>
      </x:c>
      <x:c r="G18" s="474" t="n">
        <x:f>E18-F18</x:f>
        <x:v>1500</x:v>
      </x:c>
      <x:c r="H18" s="473" t="str">
        <x:v>Progression modérée</x:v>
      </x:c>
      <x:c r="I18" s="337"/>
      <x:c r="J18" s="337"/>
      <x:c r="K18" s="337"/>
      <x:c r="L18" s="337"/>
      <x:c r="M18" s="337"/>
      <x:c r="N18" s="337"/>
    </x:row>
    <x:row r="19">
      <x:c r="A19" s="337" t="n">
        <x:v>14</x:v>
      </x:c>
      <x:c r="B19" s="337" t="str">
        <x:v>Charges financières</x:v>
      </x:c>
      <x:c r="C19" s="337" t="str">
        <x:v>Coût de la dette</x:v>
      </x:c>
      <x:c r="D19" s="337" t="str">
        <x:v>Taux effectif</x:v>
      </x:c>
      <x:c r="E19" s="474" t="n">
        <x:v>12000</x:v>
      </x:c>
      <x:c r="F19" s="474" t="n">
        <x:v>14500</x:v>
      </x:c>
      <x:c r="G19" s="474" t="n">
        <x:f>E19-F19</x:f>
        <x:v>-2500</x:v>
      </x:c>
      <x:c r="H19" s="473" t="str">
        <x:v>Baisse grâce aux remboursements</x:v>
      </x:c>
      <x:c r="I19" s="337"/>
      <x:c r="J19" s="337"/>
      <x:c r="K19" s="337"/>
      <x:c r="L19" s="337"/>
      <x:c r="M19" s="337"/>
      <x:c r="N19" s="337"/>
    </x:row>
    <x:row r="20">
      <x:c r="A20" s="337" t="n">
        <x:v>15</x:v>
      </x:c>
      <x:c r="B20" s="337" t="str">
        <x:v>Créances douteuses</x:v>
      </x:c>
      <x:c r="C20" s="337" t="str">
        <x:v>Clients à risque</x:v>
      </x:c>
      <x:c r="D20" s="337" t="str">
        <x:v>Provision individuelle</x:v>
      </x:c>
      <x:c r="E20" s="474" t="n">
        <x:v>12000</x:v>
      </x:c>
      <x:c r="F20" s="474" t="n">
        <x:v>9000</x:v>
      </x:c>
      <x:c r="G20" s="474" t="n">
        <x:f>E20-F20</x:f>
        <x:v>3000</x:v>
      </x:c>
      <x:c r="H20" s="473" t="str">
        <x:v>Renforcement du suivi</x:v>
      </x:c>
      <x:c r="I20" s="337"/>
      <x:c r="J20" s="337"/>
      <x:c r="K20" s="337"/>
      <x:c r="L20" s="337"/>
      <x:c r="M20" s="337"/>
      <x:c r="N20" s="337"/>
    </x:row>
    <x:row r="21">
      <x:c r="A21" s="337" t="n">
        <x:v>16</x:v>
      </x:c>
      <x:c r="B21" s="337" t="str">
        <x:v>Stocks obsolètes</x:v>
      </x:c>
      <x:c r="C21" s="337" t="str">
        <x:v>Dépréciation inventaire</x:v>
      </x:c>
      <x:c r="D21" s="337" t="str">
        <x:v>Analyse ABC</x:v>
      </x:c>
      <x:c r="E21" s="474" t="n">
        <x:v>5000</x:v>
      </x:c>
      <x:c r="F21" s="474" t="n">
        <x:v>3500</x:v>
      </x:c>
      <x:c r="G21" s="474" t="n">
        <x:f>E21-F21</x:f>
        <x:v>1500</x:v>
      </x:c>
      <x:c r="H21" s="473" t="str">
        <x:v>Plan de déstockage</x:v>
      </x:c>
      <x:c r="I21" s="337"/>
      <x:c r="J21" s="337"/>
      <x:c r="K21" s="337"/>
      <x:c r="L21" s="337"/>
      <x:c r="M21" s="337"/>
      <x:c r="N21" s="337"/>
    </x:row>
    <x:row r="22">
      <x:c r="A22" s="337" t="n">
        <x:v>17</x:v>
      </x:c>
      <x:c r="B22" s="337" t="str">
        <x:v>Échéancier des dettes</x:v>
      </x:c>
      <x:c r="C22" s="337" t="str">
        <x:v>Dettes par maturité</x:v>
      </x:c>
      <x:c r="D22" s="337" t="str">
        <x:v>Contrats de prêt</x:v>
      </x:c>
      <x:c r="E22" s="474" t="n">
        <x:v>280000</x:v>
      </x:c>
      <x:c r="F22" s="474" t="n">
        <x:v>320000</x:v>
      </x:c>
      <x:c r="G22" s="474" t="n">
        <x:f>E22-F22</x:f>
        <x:v>-40000</x:v>
      </x:c>
      <x:c r="H22" s="473" t="str">
        <x:v>Réduction progressive</x:v>
      </x:c>
      <x:c r="I22" s="337"/>
      <x:c r="J22" s="337"/>
      <x:c r="K22" s="337"/>
      <x:c r="L22" s="337"/>
      <x:c r="M22" s="337"/>
      <x:c r="N22" s="337"/>
    </x:row>
    <x:row r="23">
      <x:c r="A23" s="337"/>
      <x:c r="B23" s="337"/>
      <x:c r="C23" s="337"/>
      <x:c r="D23" s="337"/>
      <x:c r="E23" s="337"/>
      <x:c r="F23" s="337"/>
      <x:c r="G23" s="337"/>
      <x:c r="H23" s="337"/>
      <x:c r="I23" s="337"/>
      <x:c r="J23" s="337"/>
      <x:c r="K23" s="337"/>
      <x:c r="L23" s="337"/>
      <x:c r="M23" s="337"/>
      <x:c r="N23" s="337"/>
    </x:row>
    <x:row r="24">
      <x:c r="A24" s="337"/>
      <x:c r="B24" s="337"/>
      <x:c r="C24" s="337"/>
      <x:c r="D24" s="337"/>
      <x:c r="E24" s="337"/>
      <x:c r="F24" s="337"/>
      <x:c r="G24" s="337"/>
      <x:c r="H24" s="337"/>
      <x:c r="I24" s="337"/>
      <x:c r="J24" s="337"/>
      <x:c r="K24" s="337"/>
      <x:c r="L24" s="337"/>
      <x:c r="M24" s="337"/>
      <x:c r="N24" s="337"/>
    </x:row>
    <x:row r="25">
      <x:c r="A25" s="337"/>
      <x:c r="B25" s="337"/>
      <x:c r="C25" s="337"/>
      <x:c r="D25" s="337"/>
      <x:c r="E25" s="337"/>
      <x:c r="F25" s="337"/>
      <x:c r="G25" s="337"/>
      <x:c r="H25" s="337"/>
      <x:c r="I25" s="337"/>
      <x:c r="J25" s="337"/>
      <x:c r="K25" s="337"/>
      <x:c r="L25" s="337"/>
      <x:c r="M25" s="337"/>
      <x:c r="N25" s="337"/>
    </x:row>
    <x:row r="26">
      <x:c r="A26" s="337"/>
      <x:c r="B26" s="337"/>
      <x:c r="C26" s="337"/>
      <x:c r="D26" s="337"/>
      <x:c r="E26" s="337"/>
      <x:c r="F26" s="337"/>
      <x:c r="G26" s="337"/>
      <x:c r="H26" s="337"/>
      <x:c r="I26" s="337"/>
      <x:c r="J26" s="337"/>
      <x:c r="K26" s="337"/>
      <x:c r="L26" s="337"/>
      <x:c r="M26" s="337"/>
      <x:c r="N26" s="337"/>
    </x:row>
    <x:row r="27">
      <x:c r="A27" s="337"/>
      <x:c r="B27" s="337"/>
      <x:c r="C27" s="337"/>
      <x:c r="D27" s="337"/>
      <x:c r="E27" s="337"/>
      <x:c r="F27" s="337"/>
      <x:c r="G27" s="337"/>
      <x:c r="H27" s="337"/>
      <x:c r="I27" s="337"/>
      <x:c r="J27" s="337"/>
      <x:c r="K27" s="337"/>
      <x:c r="L27" s="337"/>
      <x:c r="M27" s="337"/>
      <x:c r="N27" s="337"/>
    </x:row>
    <x:row r="28">
      <x:c r="A28" s="337"/>
      <x:c r="B28" s="337"/>
      <x:c r="C28" s="337"/>
      <x:c r="D28" s="337"/>
      <x:c r="E28" s="337"/>
      <x:c r="F28" s="337"/>
      <x:c r="G28" s="337"/>
      <x:c r="H28" s="337"/>
      <x:c r="I28" s="337"/>
      <x:c r="J28" s="337"/>
      <x:c r="K28" s="337"/>
      <x:c r="L28" s="337"/>
      <x:c r="M28" s="337"/>
      <x:c r="N28" s="337"/>
    </x:row>
    <x:row r="29">
      <x:c r="A29" s="337"/>
      <x:c r="B29" s="337"/>
      <x:c r="C29" s="337"/>
      <x:c r="D29" s="337"/>
      <x:c r="E29" s="337"/>
      <x:c r="F29" s="337"/>
      <x:c r="G29" s="337"/>
      <x:c r="H29" s="337"/>
      <x:c r="I29" s="337"/>
      <x:c r="J29" s="337"/>
      <x:c r="K29" s="337"/>
      <x:c r="L29" s="337"/>
      <x:c r="M29" s="337"/>
      <x:c r="N29" s="337"/>
    </x:row>
    <x:row r="30">
      <x:c r="A30" s="337"/>
      <x:c r="B30" s="337"/>
      <x:c r="C30" s="337"/>
      <x:c r="D30" s="337"/>
      <x:c r="E30" s="337"/>
      <x:c r="F30" s="337"/>
      <x:c r="G30" s="337"/>
      <x:c r="H30" s="337"/>
      <x:c r="I30" s="337"/>
      <x:c r="J30" s="337"/>
      <x:c r="K30" s="337"/>
      <x:c r="L30" s="337"/>
      <x:c r="M30" s="337"/>
      <x:c r="N30" s="337"/>
    </x:row>
    <x:row r="31">
      <x:c r="A31" s="337"/>
      <x:c r="B31" s="337"/>
      <x:c r="C31" s="337"/>
      <x:c r="D31" s="337"/>
      <x:c r="E31" s="337"/>
      <x:c r="F31" s="337"/>
      <x:c r="G31" s="337"/>
      <x:c r="H31" s="337"/>
      <x:c r="I31" s="337"/>
      <x:c r="J31" s="337"/>
      <x:c r="K31" s="337"/>
      <x:c r="L31" s="337"/>
      <x:c r="M31" s="337"/>
      <x:c r="N31" s="337"/>
    </x:row>
    <x:row r="32">
      <x:c r="A32" s="337"/>
      <x:c r="B32" s="337"/>
      <x:c r="C32" s="337"/>
      <x:c r="D32" s="337"/>
      <x:c r="E32" s="337"/>
      <x:c r="F32" s="337"/>
      <x:c r="G32" s="337"/>
      <x:c r="H32" s="337"/>
      <x:c r="I32" s="337"/>
      <x:c r="J32" s="337"/>
      <x:c r="K32" s="337"/>
      <x:c r="L32" s="337"/>
      <x:c r="M32" s="337"/>
      <x:c r="N32" s="337"/>
    </x:row>
    <x:row r="33">
      <x:c r="A33" s="337"/>
      <x:c r="B33" s="337"/>
      <x:c r="C33" s="337"/>
      <x:c r="D33" s="337"/>
      <x:c r="E33" s="337"/>
      <x:c r="F33" s="337"/>
      <x:c r="G33" s="337"/>
      <x:c r="H33" s="337"/>
      <x:c r="I33" s="337"/>
      <x:c r="J33" s="337"/>
      <x:c r="K33" s="337"/>
      <x:c r="L33" s="337"/>
      <x:c r="M33" s="337"/>
      <x:c r="N33" s="337"/>
    </x:row>
    <x:row r="34">
      <x:c r="A34" s="337"/>
      <x:c r="B34" s="337"/>
      <x:c r="C34" s="337"/>
      <x:c r="D34" s="337"/>
      <x:c r="E34" s="337"/>
      <x:c r="F34" s="337"/>
      <x:c r="G34" s="337"/>
      <x:c r="H34" s="337"/>
      <x:c r="I34" s="337"/>
      <x:c r="J34" s="337"/>
      <x:c r="K34" s="337"/>
      <x:c r="L34" s="337"/>
      <x:c r="M34" s="337"/>
      <x:c r="N34" s="337"/>
    </x:row>
    <x:row r="35">
      <x:c r="A35" s="337"/>
      <x:c r="B35" s="337"/>
      <x:c r="C35" s="337"/>
      <x:c r="D35" s="337"/>
      <x:c r="E35" s="337"/>
      <x:c r="F35" s="337"/>
      <x:c r="G35" s="337"/>
      <x:c r="H35" s="337"/>
      <x:c r="I35" s="337"/>
      <x:c r="J35" s="337"/>
      <x:c r="K35" s="337"/>
      <x:c r="L35" s="337"/>
      <x:c r="M35" s="337"/>
      <x:c r="N35" s="337"/>
    </x:row>
    <x:row r="36">
      <x:c r="A36" s="337"/>
      <x:c r="B36" s="337"/>
      <x:c r="C36" s="337"/>
      <x:c r="D36" s="337"/>
      <x:c r="E36" s="337"/>
      <x:c r="F36" s="337"/>
      <x:c r="G36" s="337"/>
      <x:c r="H36" s="337"/>
      <x:c r="I36" s="337"/>
      <x:c r="J36" s="337"/>
      <x:c r="K36" s="337"/>
      <x:c r="L36" s="337"/>
      <x:c r="M36" s="337"/>
      <x:c r="N36" s="337"/>
    </x:row>
    <x:row r="37">
      <x:c r="A37" s="337"/>
      <x:c r="B37" s="337"/>
      <x:c r="C37" s="337"/>
      <x:c r="D37" s="337"/>
      <x:c r="E37" s="337"/>
      <x:c r="F37" s="337"/>
      <x:c r="G37" s="337"/>
      <x:c r="H37" s="337"/>
      <x:c r="I37" s="337"/>
      <x:c r="J37" s="337"/>
      <x:c r="K37" s="337"/>
      <x:c r="L37" s="337"/>
      <x:c r="M37" s="337"/>
      <x:c r="N37" s="337"/>
    </x:row>
    <x:row r="38">
      <x:c r="A38" s="337"/>
      <x:c r="B38" s="337"/>
      <x:c r="C38" s="337"/>
      <x:c r="D38" s="337"/>
      <x:c r="E38" s="337"/>
      <x:c r="F38" s="337"/>
      <x:c r="G38" s="337"/>
      <x:c r="H38" s="337"/>
      <x:c r="I38" s="337"/>
      <x:c r="J38" s="337"/>
      <x:c r="K38" s="337"/>
      <x:c r="L38" s="337"/>
      <x:c r="M38" s="337"/>
      <x:c r="N38" s="337"/>
    </x:row>
    <x:row r="39">
      <x:c r="A39" s="337"/>
      <x:c r="B39" s="337"/>
      <x:c r="C39" s="337"/>
      <x:c r="D39" s="337"/>
      <x:c r="E39" s="337"/>
      <x:c r="F39" s="337"/>
      <x:c r="G39" s="337"/>
      <x:c r="H39" s="337"/>
      <x:c r="I39" s="337"/>
      <x:c r="J39" s="337"/>
      <x:c r="K39" s="337"/>
      <x:c r="L39" s="337"/>
      <x:c r="M39" s="337"/>
      <x:c r="N39" s="337"/>
    </x:row>
    <x:row r="40">
      <x:c r="A40" s="337"/>
      <x:c r="B40" s="337"/>
      <x:c r="C40" s="337"/>
      <x:c r="D40" s="337"/>
      <x:c r="E40" s="337"/>
      <x:c r="F40" s="337"/>
      <x:c r="G40" s="337"/>
      <x:c r="H40" s="337"/>
      <x:c r="I40" s="337"/>
      <x:c r="J40" s="337"/>
      <x:c r="K40" s="337"/>
      <x:c r="L40" s="337"/>
      <x:c r="M40" s="337"/>
      <x:c r="N40" s="337"/>
    </x:row>
    <x:row r="41">
      <x:c r="A41" s="337"/>
      <x:c r="B41" s="337"/>
      <x:c r="C41" s="337"/>
      <x:c r="D41" s="337"/>
      <x:c r="E41" s="337"/>
      <x:c r="F41" s="337"/>
      <x:c r="G41" s="337"/>
      <x:c r="H41" s="337"/>
      <x:c r="I41" s="337"/>
      <x:c r="J41" s="337"/>
      <x:c r="K41" s="337"/>
      <x:c r="L41" s="337"/>
      <x:c r="M41" s="337"/>
      <x:c r="N41" s="337"/>
    </x:row>
    <x:row r="42">
      <x:c r="A42" s="337"/>
      <x:c r="B42" s="337"/>
      <x:c r="C42" s="337"/>
      <x:c r="D42" s="337"/>
      <x:c r="E42" s="337"/>
      <x:c r="F42" s="337"/>
      <x:c r="G42" s="337"/>
      <x:c r="H42" s="337"/>
      <x:c r="I42" s="337"/>
      <x:c r="J42" s="337"/>
      <x:c r="K42" s="337"/>
      <x:c r="L42" s="337"/>
      <x:c r="M42" s="337"/>
      <x:c r="N42" s="337"/>
    </x:row>
    <x:row r="43">
      <x:c r="A43" s="337"/>
      <x:c r="B43" s="337"/>
      <x:c r="C43" s="337"/>
      <x:c r="D43" s="337"/>
      <x:c r="E43" s="337"/>
      <x:c r="F43" s="337"/>
      <x:c r="G43" s="337"/>
      <x:c r="H43" s="337"/>
      <x:c r="I43" s="337"/>
      <x:c r="J43" s="337"/>
      <x:c r="K43" s="337"/>
      <x:c r="L43" s="337"/>
      <x:c r="M43" s="337"/>
      <x:c r="N43" s="337"/>
    </x:row>
    <x:row r="44">
      <x:c r="A44" s="337"/>
      <x:c r="B44" s="337"/>
      <x:c r="C44" s="337"/>
      <x:c r="D44" s="337"/>
      <x:c r="E44" s="337"/>
      <x:c r="F44" s="337"/>
      <x:c r="G44" s="337"/>
      <x:c r="H44" s="337"/>
      <x:c r="I44" s="337"/>
      <x:c r="J44" s="337"/>
      <x:c r="K44" s="337"/>
      <x:c r="L44" s="337"/>
      <x:c r="M44" s="337"/>
      <x:c r="N44" s="337"/>
    </x:row>
    <x:row r="45">
      <x:c r="A45" s="337"/>
      <x:c r="B45" s="337"/>
      <x:c r="C45" s="337"/>
      <x:c r="D45" s="337"/>
      <x:c r="E45" s="337"/>
      <x:c r="F45" s="337"/>
      <x:c r="G45" s="337"/>
      <x:c r="H45" s="337"/>
      <x:c r="I45" s="337"/>
      <x:c r="J45" s="337"/>
      <x:c r="K45" s="337"/>
      <x:c r="L45" s="337"/>
      <x:c r="M45" s="337"/>
      <x:c r="N45" s="337"/>
    </x:row>
    <x:row r="46">
      <x:c r="A46" s="337"/>
      <x:c r="B46" s="337"/>
      <x:c r="C46" s="337"/>
      <x:c r="D46" s="337"/>
      <x:c r="E46" s="337"/>
      <x:c r="F46" s="337"/>
      <x:c r="G46" s="337"/>
      <x:c r="H46" s="337"/>
      <x:c r="I46" s="337"/>
      <x:c r="J46" s="337"/>
      <x:c r="K46" s="337"/>
      <x:c r="L46" s="337"/>
      <x:c r="M46" s="337"/>
      <x:c r="N46" s="337"/>
    </x:row>
    <x:row r="47">
      <x:c r="A47" s="337"/>
      <x:c r="B47" s="337"/>
      <x:c r="C47" s="337"/>
      <x:c r="D47" s="337"/>
      <x:c r="E47" s="337"/>
      <x:c r="F47" s="337"/>
      <x:c r="G47" s="337"/>
      <x:c r="H47" s="337"/>
      <x:c r="I47" s="337"/>
      <x:c r="J47" s="337"/>
      <x:c r="K47" s="337"/>
      <x:c r="L47" s="337"/>
      <x:c r="M47" s="337"/>
      <x:c r="N47" s="337"/>
    </x:row>
    <x:row r="48">
      <x:c r="A48" s="337"/>
      <x:c r="B48" s="337"/>
      <x:c r="C48" s="337"/>
      <x:c r="D48" s="337"/>
      <x:c r="E48" s="337"/>
      <x:c r="F48" s="337"/>
      <x:c r="G48" s="337"/>
      <x:c r="H48" s="337"/>
      <x:c r="I48" s="337"/>
      <x:c r="J48" s="337"/>
      <x:c r="K48" s="337"/>
      <x:c r="L48" s="337"/>
      <x:c r="M48" s="337"/>
      <x:c r="N48" s="337"/>
    </x:row>
    <x:row r="49">
      <x:c r="A49" s="337"/>
      <x:c r="B49" s="337"/>
      <x:c r="C49" s="337"/>
      <x:c r="D49" s="337"/>
      <x:c r="E49" s="337"/>
      <x:c r="F49" s="337"/>
      <x:c r="G49" s="337"/>
      <x:c r="H49" s="337"/>
      <x:c r="I49" s="337"/>
      <x:c r="J49" s="337"/>
      <x:c r="K49" s="337"/>
      <x:c r="L49" s="337"/>
      <x:c r="M49" s="337"/>
      <x:c r="N49" s="337"/>
    </x:row>
    <x:row r="50">
      <x:c r="A50" s="337"/>
      <x:c r="B50" s="337"/>
      <x:c r="C50" s="337"/>
      <x:c r="D50" s="337"/>
      <x:c r="E50" s="337"/>
      <x:c r="F50" s="337"/>
      <x:c r="G50" s="337"/>
      <x:c r="H50" s="337"/>
      <x:c r="I50" s="337"/>
      <x:c r="J50" s="337"/>
      <x:c r="K50" s="337"/>
      <x:c r="L50" s="337"/>
      <x:c r="M50" s="337"/>
      <x:c r="N50" s="337"/>
    </x:row>
    <x:row r="51">
      <x:c r="A51" s="337"/>
      <x:c r="B51" s="337"/>
      <x:c r="C51" s="337"/>
      <x:c r="D51" s="337"/>
      <x:c r="E51" s="337"/>
      <x:c r="F51" s="337"/>
      <x:c r="G51" s="337"/>
      <x:c r="H51" s="337"/>
      <x:c r="I51" s="337"/>
      <x:c r="J51" s="337"/>
      <x:c r="K51" s="337"/>
      <x:c r="L51" s="337"/>
      <x:c r="M51" s="337"/>
      <x:c r="N51" s="337"/>
    </x:row>
    <x:row r="52">
      <x:c r="A52" s="337"/>
      <x:c r="B52" s="337"/>
      <x:c r="C52" s="337"/>
      <x:c r="D52" s="337"/>
      <x:c r="E52" s="337"/>
      <x:c r="F52" s="337"/>
      <x:c r="G52" s="337"/>
      <x:c r="H52" s="337"/>
      <x:c r="I52" s="337"/>
      <x:c r="J52" s="337"/>
      <x:c r="K52" s="337"/>
      <x:c r="L52" s="337"/>
      <x:c r="M52" s="337"/>
      <x:c r="N52" s="337"/>
    </x:row>
    <x:row r="53">
      <x:c r="A53" s="337"/>
      <x:c r="B53" s="337"/>
      <x:c r="C53" s="337"/>
      <x:c r="D53" s="337"/>
      <x:c r="E53" s="337"/>
      <x:c r="F53" s="337"/>
      <x:c r="G53" s="337"/>
      <x:c r="H53" s="337"/>
      <x:c r="I53" s="337"/>
      <x:c r="J53" s="337"/>
      <x:c r="K53" s="337"/>
      <x:c r="L53" s="337"/>
      <x:c r="M53" s="337"/>
      <x:c r="N53" s="337"/>
    </x:row>
    <x:row r="54">
      <x:c r="A54" s="337"/>
      <x:c r="B54" s="337"/>
      <x:c r="C54" s="337"/>
      <x:c r="D54" s="337"/>
      <x:c r="E54" s="337"/>
      <x:c r="F54" s="337"/>
      <x:c r="G54" s="337"/>
      <x:c r="H54" s="337"/>
      <x:c r="I54" s="337"/>
      <x:c r="J54" s="337"/>
      <x:c r="K54" s="337"/>
      <x:c r="L54" s="337"/>
      <x:c r="M54" s="337"/>
      <x:c r="N54" s="337"/>
    </x:row>
    <x:row r="55">
      <x:c r="A55" s="337"/>
      <x:c r="B55" s="337"/>
      <x:c r="C55" s="337"/>
      <x:c r="D55" s="337"/>
      <x:c r="E55" s="337"/>
      <x:c r="F55" s="337"/>
      <x:c r="G55" s="337"/>
      <x:c r="H55" s="337"/>
      <x:c r="I55" s="337"/>
      <x:c r="J55" s="337"/>
      <x:c r="K55" s="337"/>
      <x:c r="L55" s="337"/>
      <x:c r="M55" s="337"/>
      <x:c r="N55" s="337"/>
    </x:row>
    <x:row r="56">
      <x:c r="A56" s="337"/>
      <x:c r="B56" s="337"/>
      <x:c r="C56" s="337"/>
      <x:c r="D56" s="337"/>
      <x:c r="E56" s="337"/>
      <x:c r="F56" s="337"/>
      <x:c r="G56" s="337"/>
      <x:c r="H56" s="337"/>
      <x:c r="I56" s="337"/>
      <x:c r="J56" s="337"/>
      <x:c r="K56" s="337"/>
      <x:c r="L56" s="337"/>
      <x:c r="M56" s="337"/>
      <x:c r="N56" s="337"/>
    </x:row>
    <x:row r="57">
      <x:c r="A57" s="337"/>
      <x:c r="B57" s="337"/>
      <x:c r="C57" s="337"/>
      <x:c r="D57" s="337"/>
      <x:c r="E57" s="337"/>
      <x:c r="F57" s="337"/>
      <x:c r="G57" s="337"/>
      <x:c r="H57" s="337"/>
      <x:c r="I57" s="337"/>
      <x:c r="J57" s="337"/>
      <x:c r="K57" s="337"/>
      <x:c r="L57" s="337"/>
      <x:c r="M57" s="337"/>
      <x:c r="N57" s="337"/>
    </x:row>
    <x:row r="58">
      <x:c r="A58" s="337"/>
      <x:c r="B58" s="337"/>
      <x:c r="C58" s="337"/>
      <x:c r="D58" s="337"/>
      <x:c r="E58" s="337"/>
      <x:c r="F58" s="337"/>
      <x:c r="G58" s="337"/>
      <x:c r="H58" s="337"/>
      <x:c r="I58" s="337"/>
      <x:c r="J58" s="337"/>
      <x:c r="K58" s="337"/>
      <x:c r="L58" s="337"/>
      <x:c r="M58" s="337"/>
      <x:c r="N58" s="337"/>
    </x:row>
    <x:row r="59">
      <x:c r="A59" s="337"/>
      <x:c r="B59" s="337"/>
      <x:c r="C59" s="337"/>
      <x:c r="D59" s="337"/>
      <x:c r="E59" s="337"/>
      <x:c r="F59" s="337"/>
      <x:c r="G59" s="337"/>
      <x:c r="H59" s="337"/>
      <x:c r="I59" s="337"/>
      <x:c r="J59" s="337"/>
      <x:c r="K59" s="337"/>
      <x:c r="L59" s="337"/>
      <x:c r="M59" s="337"/>
      <x:c r="N59" s="337"/>
    </x:row>
    <x:row r="60">
      <x:c r="A60" s="337"/>
      <x:c r="B60" s="337"/>
      <x:c r="C60" s="337"/>
      <x:c r="D60" s="337"/>
      <x:c r="E60" s="337"/>
      <x:c r="F60" s="337"/>
      <x:c r="G60" s="337"/>
      <x:c r="H60" s="337"/>
      <x:c r="I60" s="337"/>
      <x:c r="J60" s="337"/>
      <x:c r="K60" s="337"/>
      <x:c r="L60" s="337"/>
      <x:c r="M60" s="337"/>
      <x:c r="N60" s="337"/>
    </x:row>
  </x:sheetData>
  <x:mergeCells>
    <x:mergeCell ref="A1:H2"/>
    <x:mergeCell ref="A3:H3"/>
  </x:mergeCells>
  <x:pageMargins left="0.7" right="0.7" top="0.75" bottom="0.75" header="0.3" footer="0.3"/>
</x:worksheet>
</file>

<file path=xl/worksheets/sheet11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557" t="str">
        <x:v>ÉCHÉANCIER DES DETTES</x:v>
      </x:c>
      <x:c r="B1" s="557"/>
      <x:c r="C1" s="557"/>
      <x:c r="D1" s="557"/>
      <x:c r="E1" s="557"/>
      <x:c r="F1" s="557"/>
      <x:c r="G1" s="557"/>
      <x:c r="H1" s="557"/>
      <x:c r="I1" s="337"/>
      <x:c r="J1" s="337"/>
      <x:c r="K1" s="337"/>
      <x:c r="L1" s="337"/>
      <x:c r="M1" s="337"/>
      <x:c r="N1" s="337"/>
    </x:row>
    <x:row r="2" ht="30" customHeight="1">
      <x:c r="A2" s="557"/>
      <x:c r="B2" s="557"/>
      <x:c r="C2" s="557"/>
      <x:c r="D2" s="557"/>
      <x:c r="E2" s="557"/>
      <x:c r="F2" s="557"/>
      <x:c r="G2" s="557"/>
      <x:c r="H2" s="557"/>
      <x:c r="I2" s="337"/>
      <x:c r="J2" s="337"/>
      <x:c r="K2" s="337"/>
      <x:c r="L2" s="337"/>
      <x:c r="M2" s="337"/>
      <x:c r="N2" s="337"/>
    </x:row>
    <x:row r="3" ht="22" customHeight="1">
      <x:c r="A3" s="565" t="str">
        <x:v>Emprunts, intérêts, remboursements et solde restant dû</x:v>
      </x:c>
      <x:c r="B3" s="565"/>
      <x:c r="C3" s="565"/>
      <x:c r="D3" s="565"/>
      <x:c r="E3" s="565"/>
      <x:c r="F3" s="565"/>
      <x:c r="G3" s="565"/>
      <x:c r="H3" s="565"/>
      <x:c r="I3" s="337"/>
      <x:c r="J3" s="337"/>
      <x:c r="K3" s="337"/>
      <x:c r="L3" s="337"/>
      <x:c r="M3" s="337"/>
      <x:c r="N3" s="337"/>
    </x:row>
    <x:row r="4">
      <x:c r="A4" s="337"/>
      <x:c r="B4" s="337"/>
      <x:c r="C4" s="337"/>
      <x:c r="D4" s="337"/>
      <x:c r="E4" s="337"/>
      <x:c r="F4" s="337"/>
      <x:c r="G4" s="337"/>
      <x:c r="H4" s="337"/>
      <x:c r="I4" s="337"/>
      <x:c r="J4" s="337"/>
      <x:c r="K4" s="337"/>
      <x:c r="L4" s="337"/>
      <x:c r="M4" s="337"/>
      <x:c r="N4" s="337"/>
    </x:row>
    <x:row r="5" ht="24" customHeight="1">
      <x:c r="A5" s="559" t="str">
        <x:v>Dette</x:v>
      </x:c>
      <x:c r="B5" s="559" t="str">
        <x:v>Capital initial</x:v>
      </x:c>
      <x:c r="C5" s="559" t="str">
        <x:v>Taux</x:v>
      </x:c>
      <x:c r="D5" s="559" t="str">
        <x:v>Durée (ans)</x:v>
      </x:c>
      <x:c r="E5" s="559" t="str">
        <x:v>Remboursement annuel</x:v>
      </x:c>
      <x:c r="F5" s="559" t="str">
        <x:v>Intérêts N</x:v>
      </x:c>
      <x:c r="G5" s="559" t="str">
        <x:v>Solde fin N</x:v>
      </x:c>
      <x:c r="H5" s="559" t="str">
        <x:v>Échéance</x:v>
      </x:c>
      <x:c r="I5" s="337"/>
      <x:c r="J5" s="337"/>
      <x:c r="K5" s="337"/>
      <x:c r="L5" s="337"/>
      <x:c r="M5" s="337"/>
      <x:c r="N5" s="337"/>
    </x:row>
    <x:row r="6">
      <x:c r="A6" s="337" t="str">
        <x:v>Prêt investissement</x:v>
      </x:c>
      <x:c r="B6" s="474" t="n">
        <x:v>120000</x:v>
      </x:c>
      <x:c r="C6" s="566" t="n">
        <x:v>0.045</x:v>
      </x:c>
      <x:c r="D6" s="473" t="n">
        <x:v>5</x:v>
      </x:c>
      <x:c r="E6" s="389" t="n">
        <x:f>IFERROR(B6/D6,0)</x:f>
        <x:v>24000</x:v>
      </x:c>
      <x:c r="F6" s="389" t="n">
        <x:f>B6*C6</x:f>
        <x:v>5400</x:v>
      </x:c>
      <x:c r="G6" s="389" t="n">
        <x:f>MAX(0,B6-E6)</x:f>
        <x:v>96000</x:v>
      </x:c>
      <x:c r="H6" s="337" t="str">
        <x:v>31/12/2030</x:v>
      </x:c>
      <x:c r="I6" s="337"/>
      <x:c r="J6" s="337"/>
      <x:c r="K6" s="337"/>
      <x:c r="L6" s="337"/>
      <x:c r="M6" s="337"/>
      <x:c r="N6" s="337"/>
    </x:row>
    <x:row r="7">
      <x:c r="A7" s="337" t="str">
        <x:v>Prêt équipement</x:v>
      </x:c>
      <x:c r="B7" s="474" t="n">
        <x:v>60000</x:v>
      </x:c>
      <x:c r="C7" s="566" t="n">
        <x:v>0.058</x:v>
      </x:c>
      <x:c r="D7" s="473" t="n">
        <x:v>4</x:v>
      </x:c>
      <x:c r="E7" s="389" t="n">
        <x:f>IFERROR(B7/D7,0)</x:f>
        <x:v>15000</x:v>
      </x:c>
      <x:c r="F7" s="389" t="n">
        <x:f>B7*C7</x:f>
        <x:v>3480</x:v>
      </x:c>
      <x:c r="G7" s="389" t="n">
        <x:f>MAX(0,B7-E7)</x:f>
        <x:v>45000</x:v>
      </x:c>
      <x:c r="H7" s="337" t="str">
        <x:v>31/12/2029</x:v>
      </x:c>
      <x:c r="I7" s="337"/>
      <x:c r="J7" s="337"/>
      <x:c r="K7" s="337"/>
      <x:c r="L7" s="337"/>
      <x:c r="M7" s="337"/>
      <x:c r="N7" s="337"/>
    </x:row>
    <x:row r="8">
      <x:c r="A8" s="337" t="str">
        <x:v>Crédit-bail</x:v>
      </x:c>
      <x:c r="B8" s="474" t="n">
        <x:v>35000</x:v>
      </x:c>
      <x:c r="C8" s="566" t="n">
        <x:v>0.065</x:v>
      </x:c>
      <x:c r="D8" s="473" t="n">
        <x:v>3</x:v>
      </x:c>
      <x:c r="E8" s="389" t="n">
        <x:f>IFERROR(B8/D8,0)</x:f>
        <x:v>11666.666666666666</x:v>
      </x:c>
      <x:c r="F8" s="389" t="n">
        <x:f>B8*C8</x:f>
        <x:v>2275</x:v>
      </x:c>
      <x:c r="G8" s="389" t="n">
        <x:f>MAX(0,B8-E8)</x:f>
        <x:v>23333.333333333336</x:v>
      </x:c>
      <x:c r="H8" s="337" t="str">
        <x:v>31/12/2028</x:v>
      </x:c>
      <x:c r="I8" s="337"/>
      <x:c r="J8" s="337"/>
      <x:c r="K8" s="337"/>
      <x:c r="L8" s="337"/>
      <x:c r="M8" s="337"/>
      <x:c r="N8" s="337"/>
    </x:row>
    <x:row r="9">
      <x:c r="A9" s="337" t="str">
        <x:v>Découvert autorisé</x:v>
      </x:c>
      <x:c r="B9" s="474" t="n">
        <x:v>25000</x:v>
      </x:c>
      <x:c r="C9" s="566" t="n">
        <x:v>0.075</x:v>
      </x:c>
      <x:c r="D9" s="473" t="n">
        <x:v>1</x:v>
      </x:c>
      <x:c r="E9" s="389" t="n">
        <x:f>IFERROR(B9/D9,0)</x:f>
        <x:v>25000</x:v>
      </x:c>
      <x:c r="F9" s="389" t="n">
        <x:f>B9*C9</x:f>
        <x:v>1875</x:v>
      </x:c>
      <x:c r="G9" s="389" t="n">
        <x:f>MAX(0,B9-E9)</x:f>
        <x:v>0</x:v>
      </x:c>
      <x:c r="H9" s="337" t="str">
        <x:v>Renouvelable</x:v>
      </x:c>
      <x:c r="I9" s="337"/>
      <x:c r="J9" s="337"/>
      <x:c r="K9" s="337"/>
      <x:c r="L9" s="337"/>
      <x:c r="M9" s="337"/>
      <x:c r="N9" s="337"/>
    </x:row>
    <x:row r="10">
      <x:c r="A10" s="337" t="str">
        <x:v>Prêt actionnaire</x:v>
      </x:c>
      <x:c r="B10" s="474" t="n">
        <x:v>40000</x:v>
      </x:c>
      <x:c r="C10" s="566" t="n">
        <x:v>0.03</x:v>
      </x:c>
      <x:c r="D10" s="473" t="n">
        <x:v>5</x:v>
      </x:c>
      <x:c r="E10" s="389" t="n">
        <x:f>IFERROR(B10/D10,0)</x:f>
        <x:v>8000</x:v>
      </x:c>
      <x:c r="F10" s="389" t="n">
        <x:f>B10*C10</x:f>
        <x:v>1200</x:v>
      </x:c>
      <x:c r="G10" s="389" t="n">
        <x:f>MAX(0,B10-E10)</x:f>
        <x:v>32000</x:v>
      </x:c>
      <x:c r="H10" s="337" t="str">
        <x:v>31/12/2030</x:v>
      </x:c>
      <x:c r="I10" s="337"/>
      <x:c r="J10" s="337"/>
      <x:c r="K10" s="337"/>
      <x:c r="L10" s="337"/>
      <x:c r="M10" s="337"/>
      <x:c r="N10" s="337"/>
    </x:row>
    <x:row r="11">
      <x:c r="A11" s="391" t="str">
        <x:v>Total</x:v>
      </x:c>
      <x:c r="B11" s="392" t="n">
        <x:f>SUM(B6:B10)</x:f>
        <x:v>280000</x:v>
      </x:c>
      <x:c r="C11" s="391"/>
      <x:c r="D11" s="391"/>
      <x:c r="E11" s="392" t="n">
        <x:f>SUM(E6:E10)</x:f>
        <x:v>83666.66666666666</x:v>
      </x:c>
      <x:c r="F11" s="392" t="n">
        <x:f>SUM(F6:F10)</x:f>
        <x:v>14230</x:v>
      </x:c>
      <x:c r="G11" s="392" t="n">
        <x:f>SUM(G6:G10)</x:f>
        <x:v>196333.33333333334</x:v>
      </x:c>
      <x:c r="H11" s="391" t="str"/>
      <x:c r="I11" s="337"/>
      <x:c r="J11" s="337"/>
      <x:c r="K11" s="337"/>
      <x:c r="L11" s="337"/>
      <x:c r="M11" s="337"/>
      <x:c r="N11" s="337"/>
    </x:row>
    <x:row r="12">
      <x:c r="A12" s="567" t="str">
        <x:v>Dette à moins d'un an</x:v>
      </x:c>
      <x:c r="B12" s="568" t="n">
        <x:f>SUM(E6:E10)</x:f>
        <x:v>83666.66666666666</x:v>
      </x:c>
      <x:c r="C12" s="567"/>
      <x:c r="D12" s="567"/>
      <x:c r="E12" s="568"/>
      <x:c r="F12" s="568"/>
      <x:c r="G12" s="568"/>
      <x:c r="H12" s="567" t="str"/>
      <x:c r="I12" s="337"/>
      <x:c r="J12" s="337"/>
      <x:c r="K12" s="337"/>
      <x:c r="L12" s="337"/>
      <x:c r="M12" s="337"/>
      <x:c r="N12" s="337"/>
    </x:row>
    <x:row r="13">
      <x:c r="A13" s="567" t="str">
        <x:v>Dette à plus d'un an</x:v>
      </x:c>
      <x:c r="B13" s="568" t="n">
        <x:f>G11</x:f>
        <x:v>196333.33333333334</x:v>
      </x:c>
      <x:c r="C13" s="567"/>
      <x:c r="D13" s="567"/>
      <x:c r="E13" s="568"/>
      <x:c r="F13" s="568"/>
      <x:c r="G13" s="568"/>
      <x:c r="H13" s="567" t="str"/>
      <x:c r="I13" s="337"/>
      <x:c r="J13" s="337"/>
      <x:c r="K13" s="337"/>
      <x:c r="L13" s="337"/>
      <x:c r="M13" s="337"/>
      <x:c r="N13" s="337"/>
    </x:row>
    <x:row r="14">
      <x:c r="A14" s="337"/>
      <x:c r="B14" s="337"/>
      <x:c r="C14" s="337"/>
      <x:c r="D14" s="337"/>
      <x:c r="E14" s="337"/>
      <x:c r="F14" s="337"/>
      <x:c r="G14" s="337"/>
      <x:c r="H14" s="337"/>
      <x:c r="I14" s="337"/>
      <x:c r="J14" s="337"/>
      <x:c r="K14" s="337"/>
      <x:c r="L14" s="337"/>
      <x:c r="M14" s="337"/>
      <x:c r="N14" s="337"/>
    </x:row>
    <x:row r="15">
      <x:c r="A15" s="337"/>
      <x:c r="B15" s="337"/>
      <x:c r="C15" s="337"/>
      <x:c r="D15" s="337"/>
      <x:c r="E15" s="337"/>
      <x:c r="F15" s="337"/>
      <x:c r="G15" s="337"/>
      <x:c r="H15" s="337"/>
      <x:c r="I15" s="337"/>
      <x:c r="J15" s="337"/>
      <x:c r="K15" s="337"/>
      <x:c r="L15" s="337"/>
      <x:c r="M15" s="337"/>
      <x:c r="N15" s="337"/>
    </x:row>
    <x:row r="16">
      <x:c r="A16" s="337"/>
      <x:c r="B16" s="337"/>
      <x:c r="C16" s="337"/>
      <x:c r="D16" s="337"/>
      <x:c r="E16" s="337"/>
      <x:c r="F16" s="337"/>
      <x:c r="G16" s="337"/>
      <x:c r="H16" s="337"/>
      <x:c r="I16" s="337"/>
      <x:c r="J16" s="337"/>
      <x:c r="K16" s="337"/>
      <x:c r="L16" s="337"/>
      <x:c r="M16" s="337"/>
      <x:c r="N16" s="337"/>
    </x:row>
    <x:row r="17">
      <x:c r="A17" s="337"/>
      <x:c r="B17" s="337"/>
      <x:c r="C17" s="337"/>
      <x:c r="D17" s="337"/>
      <x:c r="E17" s="337"/>
      <x:c r="F17" s="337"/>
      <x:c r="G17" s="337"/>
      <x:c r="H17" s="337"/>
      <x:c r="I17" s="337"/>
      <x:c r="J17" s="337"/>
      <x:c r="K17" s="337"/>
      <x:c r="L17" s="337"/>
      <x:c r="M17" s="337"/>
      <x:c r="N17" s="337"/>
    </x:row>
    <x:row r="18">
      <x:c r="A18" s="337"/>
      <x:c r="B18" s="337"/>
      <x:c r="C18" s="337"/>
      <x:c r="D18" s="337"/>
      <x:c r="E18" s="337"/>
      <x:c r="F18" s="337"/>
      <x:c r="G18" s="337"/>
      <x:c r="H18" s="337"/>
      <x:c r="I18" s="337"/>
      <x:c r="J18" s="337"/>
      <x:c r="K18" s="337"/>
      <x:c r="L18" s="337"/>
      <x:c r="M18" s="337"/>
      <x:c r="N18" s="337"/>
    </x:row>
    <x:row r="19">
      <x:c r="A19" s="337"/>
      <x:c r="B19" s="337"/>
      <x:c r="C19" s="337"/>
      <x:c r="D19" s="337"/>
      <x:c r="E19" s="337"/>
      <x:c r="F19" s="337"/>
      <x:c r="G19" s="337"/>
      <x:c r="H19" s="337"/>
      <x:c r="I19" s="337"/>
      <x:c r="J19" s="337"/>
      <x:c r="K19" s="337"/>
      <x:c r="L19" s="337"/>
      <x:c r="M19" s="337"/>
      <x:c r="N19" s="337"/>
    </x:row>
    <x:row r="20">
      <x:c r="A20" s="337"/>
      <x:c r="B20" s="337"/>
      <x:c r="C20" s="337"/>
      <x:c r="D20" s="337"/>
      <x:c r="E20" s="337"/>
      <x:c r="F20" s="337"/>
      <x:c r="G20" s="337"/>
      <x:c r="H20" s="337"/>
      <x:c r="I20" s="337"/>
      <x:c r="J20" s="337"/>
      <x:c r="K20" s="337"/>
      <x:c r="L20" s="337"/>
      <x:c r="M20" s="337"/>
      <x:c r="N20" s="337"/>
    </x:row>
    <x:row r="21">
      <x:c r="A21" s="337"/>
      <x:c r="B21" s="337"/>
      <x:c r="C21" s="337"/>
      <x:c r="D21" s="337"/>
      <x:c r="E21" s="337"/>
      <x:c r="F21" s="337"/>
      <x:c r="G21" s="337"/>
      <x:c r="H21" s="337"/>
      <x:c r="I21" s="337"/>
      <x:c r="J21" s="337"/>
      <x:c r="K21" s="337"/>
      <x:c r="L21" s="337"/>
      <x:c r="M21" s="337"/>
      <x:c r="N21" s="337"/>
    </x:row>
    <x:row r="22">
      <x:c r="A22" s="337"/>
      <x:c r="B22" s="337"/>
      <x:c r="C22" s="337"/>
      <x:c r="D22" s="337"/>
      <x:c r="E22" s="337"/>
      <x:c r="F22" s="337"/>
      <x:c r="G22" s="337"/>
      <x:c r="H22" s="337"/>
      <x:c r="I22" s="337"/>
      <x:c r="J22" s="337"/>
      <x:c r="K22" s="337"/>
      <x:c r="L22" s="337"/>
      <x:c r="M22" s="337"/>
      <x:c r="N22" s="337"/>
    </x:row>
    <x:row r="23">
      <x:c r="A23" s="337"/>
      <x:c r="B23" s="337"/>
      <x:c r="C23" s="337"/>
      <x:c r="D23" s="337"/>
      <x:c r="E23" s="337"/>
      <x:c r="F23" s="337"/>
      <x:c r="G23" s="337"/>
      <x:c r="H23" s="337"/>
      <x:c r="I23" s="337"/>
      <x:c r="J23" s="337"/>
      <x:c r="K23" s="337"/>
      <x:c r="L23" s="337"/>
      <x:c r="M23" s="337"/>
      <x:c r="N23" s="337"/>
    </x:row>
    <x:row r="24">
      <x:c r="A24" s="337"/>
      <x:c r="B24" s="337"/>
      <x:c r="C24" s="337"/>
      <x:c r="D24" s="337"/>
      <x:c r="E24" s="337"/>
      <x:c r="F24" s="337"/>
      <x:c r="G24" s="337"/>
      <x:c r="H24" s="337"/>
      <x:c r="I24" s="337"/>
      <x:c r="J24" s="337"/>
      <x:c r="K24" s="337"/>
      <x:c r="L24" s="337"/>
      <x:c r="M24" s="337"/>
      <x:c r="N24" s="337"/>
    </x:row>
    <x:row r="25">
      <x:c r="A25" s="337"/>
      <x:c r="B25" s="337"/>
      <x:c r="C25" s="337"/>
      <x:c r="D25" s="337"/>
      <x:c r="E25" s="337"/>
      <x:c r="F25" s="337"/>
      <x:c r="G25" s="337"/>
      <x:c r="H25" s="337"/>
      <x:c r="I25" s="337"/>
      <x:c r="J25" s="337"/>
      <x:c r="K25" s="337"/>
      <x:c r="L25" s="337"/>
      <x:c r="M25" s="337"/>
      <x:c r="N25" s="337"/>
    </x:row>
    <x:row r="26">
      <x:c r="A26" s="337"/>
      <x:c r="B26" s="337"/>
      <x:c r="C26" s="337"/>
      <x:c r="D26" s="337"/>
      <x:c r="E26" s="337"/>
      <x:c r="F26" s="337"/>
      <x:c r="G26" s="337"/>
      <x:c r="H26" s="337"/>
      <x:c r="I26" s="337"/>
      <x:c r="J26" s="337"/>
      <x:c r="K26" s="337"/>
      <x:c r="L26" s="337"/>
      <x:c r="M26" s="337"/>
      <x:c r="N26" s="337"/>
    </x:row>
    <x:row r="27">
      <x:c r="A27" s="337"/>
      <x:c r="B27" s="337"/>
      <x:c r="C27" s="337"/>
      <x:c r="D27" s="337"/>
      <x:c r="E27" s="337"/>
      <x:c r="F27" s="337"/>
      <x:c r="G27" s="337"/>
      <x:c r="H27" s="337"/>
      <x:c r="I27" s="337"/>
      <x:c r="J27" s="337"/>
      <x:c r="K27" s="337"/>
      <x:c r="L27" s="337"/>
      <x:c r="M27" s="337"/>
      <x:c r="N27" s="337"/>
    </x:row>
    <x:row r="28">
      <x:c r="A28" s="337"/>
      <x:c r="B28" s="337"/>
      <x:c r="C28" s="337"/>
      <x:c r="D28" s="337"/>
      <x:c r="E28" s="337"/>
      <x:c r="F28" s="337"/>
      <x:c r="G28" s="337"/>
      <x:c r="H28" s="337"/>
      <x:c r="I28" s="337"/>
      <x:c r="J28" s="337"/>
      <x:c r="K28" s="337"/>
      <x:c r="L28" s="337"/>
      <x:c r="M28" s="337"/>
      <x:c r="N28" s="337"/>
    </x:row>
    <x:row r="29">
      <x:c r="A29" s="337"/>
      <x:c r="B29" s="337"/>
      <x:c r="C29" s="337"/>
      <x:c r="D29" s="337"/>
      <x:c r="E29" s="337"/>
      <x:c r="F29" s="337"/>
      <x:c r="G29" s="337"/>
      <x:c r="H29" s="337"/>
      <x:c r="I29" s="337"/>
      <x:c r="J29" s="337"/>
      <x:c r="K29" s="337"/>
      <x:c r="L29" s="337"/>
      <x:c r="M29" s="337"/>
      <x:c r="N29" s="337"/>
    </x:row>
    <x:row r="30">
      <x:c r="A30" s="337"/>
      <x:c r="B30" s="337"/>
      <x:c r="C30" s="337"/>
      <x:c r="D30" s="337"/>
      <x:c r="E30" s="337"/>
      <x:c r="F30" s="337"/>
      <x:c r="G30" s="337"/>
      <x:c r="H30" s="337"/>
      <x:c r="I30" s="337"/>
      <x:c r="J30" s="337"/>
      <x:c r="K30" s="337"/>
      <x:c r="L30" s="337"/>
      <x:c r="M30" s="337"/>
      <x:c r="N30" s="337"/>
    </x:row>
    <x:row r="31">
      <x:c r="A31" s="337"/>
      <x:c r="B31" s="337"/>
      <x:c r="C31" s="337"/>
      <x:c r="D31" s="337"/>
      <x:c r="E31" s="337"/>
      <x:c r="F31" s="337"/>
      <x:c r="G31" s="337"/>
      <x:c r="H31" s="337"/>
      <x:c r="I31" s="337"/>
      <x:c r="J31" s="337"/>
      <x:c r="K31" s="337"/>
      <x:c r="L31" s="337"/>
      <x:c r="M31" s="337"/>
      <x:c r="N31" s="337"/>
    </x:row>
    <x:row r="32">
      <x:c r="A32" s="337"/>
      <x:c r="B32" s="337"/>
      <x:c r="C32" s="337"/>
      <x:c r="D32" s="337"/>
      <x:c r="E32" s="337"/>
      <x:c r="F32" s="337"/>
      <x:c r="G32" s="337"/>
      <x:c r="H32" s="337"/>
      <x:c r="I32" s="337"/>
      <x:c r="J32" s="337"/>
      <x:c r="K32" s="337"/>
      <x:c r="L32" s="337"/>
      <x:c r="M32" s="337"/>
      <x:c r="N32" s="337"/>
    </x:row>
    <x:row r="33">
      <x:c r="A33" s="337"/>
      <x:c r="B33" s="337"/>
      <x:c r="C33" s="337"/>
      <x:c r="D33" s="337"/>
      <x:c r="E33" s="337"/>
      <x:c r="F33" s="337"/>
      <x:c r="G33" s="337"/>
      <x:c r="H33" s="337"/>
      <x:c r="I33" s="337"/>
      <x:c r="J33" s="337"/>
      <x:c r="K33" s="337"/>
      <x:c r="L33" s="337"/>
      <x:c r="M33" s="337"/>
      <x:c r="N33" s="337"/>
    </x:row>
    <x:row r="34">
      <x:c r="A34" s="337"/>
      <x:c r="B34" s="337"/>
      <x:c r="C34" s="337"/>
      <x:c r="D34" s="337"/>
      <x:c r="E34" s="337"/>
      <x:c r="F34" s="337"/>
      <x:c r="G34" s="337"/>
      <x:c r="H34" s="337"/>
      <x:c r="I34" s="337"/>
      <x:c r="J34" s="337"/>
      <x:c r="K34" s="337"/>
      <x:c r="L34" s="337"/>
      <x:c r="M34" s="337"/>
      <x:c r="N34" s="337"/>
    </x:row>
    <x:row r="35">
      <x:c r="A35" s="337"/>
      <x:c r="B35" s="337"/>
      <x:c r="C35" s="337"/>
      <x:c r="D35" s="337"/>
      <x:c r="E35" s="337"/>
      <x:c r="F35" s="337"/>
      <x:c r="G35" s="337"/>
      <x:c r="H35" s="337"/>
      <x:c r="I35" s="337"/>
      <x:c r="J35" s="337"/>
      <x:c r="K35" s="337"/>
      <x:c r="L35" s="337"/>
      <x:c r="M35" s="337"/>
      <x:c r="N35" s="337"/>
    </x:row>
    <x:row r="36">
      <x:c r="A36" s="337"/>
      <x:c r="B36" s="337"/>
      <x:c r="C36" s="337"/>
      <x:c r="D36" s="337"/>
      <x:c r="E36" s="337"/>
      <x:c r="F36" s="337"/>
      <x:c r="G36" s="337"/>
      <x:c r="H36" s="337"/>
      <x:c r="I36" s="337"/>
      <x:c r="J36" s="337"/>
      <x:c r="K36" s="337"/>
      <x:c r="L36" s="337"/>
      <x:c r="M36" s="337"/>
      <x:c r="N36" s="337"/>
    </x:row>
    <x:row r="37">
      <x:c r="A37" s="337"/>
      <x:c r="B37" s="337"/>
      <x:c r="C37" s="337"/>
      <x:c r="D37" s="337"/>
      <x:c r="E37" s="337"/>
      <x:c r="F37" s="337"/>
      <x:c r="G37" s="337"/>
      <x:c r="H37" s="337"/>
      <x:c r="I37" s="337"/>
      <x:c r="J37" s="337"/>
      <x:c r="K37" s="337"/>
      <x:c r="L37" s="337"/>
      <x:c r="M37" s="337"/>
      <x:c r="N37" s="337"/>
    </x:row>
    <x:row r="38">
      <x:c r="A38" s="337"/>
      <x:c r="B38" s="337"/>
      <x:c r="C38" s="337"/>
      <x:c r="D38" s="337"/>
      <x:c r="E38" s="337"/>
      <x:c r="F38" s="337"/>
      <x:c r="G38" s="337"/>
      <x:c r="H38" s="337"/>
      <x:c r="I38" s="337"/>
      <x:c r="J38" s="337"/>
      <x:c r="K38" s="337"/>
      <x:c r="L38" s="337"/>
      <x:c r="M38" s="337"/>
      <x:c r="N38" s="337"/>
    </x:row>
    <x:row r="39">
      <x:c r="A39" s="337"/>
      <x:c r="B39" s="337"/>
      <x:c r="C39" s="337"/>
      <x:c r="D39" s="337"/>
      <x:c r="E39" s="337"/>
      <x:c r="F39" s="337"/>
      <x:c r="G39" s="337"/>
      <x:c r="H39" s="337"/>
      <x:c r="I39" s="337"/>
      <x:c r="J39" s="337"/>
      <x:c r="K39" s="337"/>
      <x:c r="L39" s="337"/>
      <x:c r="M39" s="337"/>
      <x:c r="N39" s="337"/>
    </x:row>
    <x:row r="40">
      <x:c r="A40" s="337"/>
      <x:c r="B40" s="337"/>
      <x:c r="C40" s="337"/>
      <x:c r="D40" s="337"/>
      <x:c r="E40" s="337"/>
      <x:c r="F40" s="337"/>
      <x:c r="G40" s="337"/>
      <x:c r="H40" s="337"/>
      <x:c r="I40" s="337"/>
      <x:c r="J40" s="337"/>
      <x:c r="K40" s="337"/>
      <x:c r="L40" s="337"/>
      <x:c r="M40" s="337"/>
      <x:c r="N40" s="337"/>
    </x:row>
    <x:row r="41">
      <x:c r="A41" s="337"/>
      <x:c r="B41" s="337"/>
      <x:c r="C41" s="337"/>
      <x:c r="D41" s="337"/>
      <x:c r="E41" s="337"/>
      <x:c r="F41" s="337"/>
      <x:c r="G41" s="337"/>
      <x:c r="H41" s="337"/>
      <x:c r="I41" s="337"/>
      <x:c r="J41" s="337"/>
      <x:c r="K41" s="337"/>
      <x:c r="L41" s="337"/>
      <x:c r="M41" s="337"/>
      <x:c r="N41" s="337"/>
    </x:row>
    <x:row r="42">
      <x:c r="A42" s="337"/>
      <x:c r="B42" s="337"/>
      <x:c r="C42" s="337"/>
      <x:c r="D42" s="337"/>
      <x:c r="E42" s="337"/>
      <x:c r="F42" s="337"/>
      <x:c r="G42" s="337"/>
      <x:c r="H42" s="337"/>
      <x:c r="I42" s="337"/>
      <x:c r="J42" s="337"/>
      <x:c r="K42" s="337"/>
      <x:c r="L42" s="337"/>
      <x:c r="M42" s="337"/>
      <x:c r="N42" s="337"/>
    </x:row>
    <x:row r="43">
      <x:c r="A43" s="337"/>
      <x:c r="B43" s="337"/>
      <x:c r="C43" s="337"/>
      <x:c r="D43" s="337"/>
      <x:c r="E43" s="337"/>
      <x:c r="F43" s="337"/>
      <x:c r="G43" s="337"/>
      <x:c r="H43" s="337"/>
      <x:c r="I43" s="337"/>
      <x:c r="J43" s="337"/>
      <x:c r="K43" s="337"/>
      <x:c r="L43" s="337"/>
      <x:c r="M43" s="337"/>
      <x:c r="N43" s="337"/>
    </x:row>
    <x:row r="44">
      <x:c r="A44" s="337"/>
      <x:c r="B44" s="337"/>
      <x:c r="C44" s="337"/>
      <x:c r="D44" s="337"/>
      <x:c r="E44" s="337"/>
      <x:c r="F44" s="337"/>
      <x:c r="G44" s="337"/>
      <x:c r="H44" s="337"/>
      <x:c r="I44" s="337"/>
      <x:c r="J44" s="337"/>
      <x:c r="K44" s="337"/>
      <x:c r="L44" s="337"/>
      <x:c r="M44" s="337"/>
      <x:c r="N44" s="337"/>
    </x:row>
    <x:row r="45">
      <x:c r="A45" s="337"/>
      <x:c r="B45" s="337"/>
      <x:c r="C45" s="337"/>
      <x:c r="D45" s="337"/>
      <x:c r="E45" s="337"/>
      <x:c r="F45" s="337"/>
      <x:c r="G45" s="337"/>
      <x:c r="H45" s="337"/>
      <x:c r="I45" s="337"/>
      <x:c r="J45" s="337"/>
      <x:c r="K45" s="337"/>
      <x:c r="L45" s="337"/>
      <x:c r="M45" s="337"/>
      <x:c r="N45" s="337"/>
    </x:row>
    <x:row r="46">
      <x:c r="A46" s="337"/>
      <x:c r="B46" s="337"/>
      <x:c r="C46" s="337"/>
      <x:c r="D46" s="337"/>
      <x:c r="E46" s="337"/>
      <x:c r="F46" s="337"/>
      <x:c r="G46" s="337"/>
      <x:c r="H46" s="337"/>
      <x:c r="I46" s="337"/>
      <x:c r="J46" s="337"/>
      <x:c r="K46" s="337"/>
      <x:c r="L46" s="337"/>
      <x:c r="M46" s="337"/>
      <x:c r="N46" s="337"/>
    </x:row>
    <x:row r="47">
      <x:c r="A47" s="337"/>
      <x:c r="B47" s="337"/>
      <x:c r="C47" s="337"/>
      <x:c r="D47" s="337"/>
      <x:c r="E47" s="337"/>
      <x:c r="F47" s="337"/>
      <x:c r="G47" s="337"/>
      <x:c r="H47" s="337"/>
      <x:c r="I47" s="337"/>
      <x:c r="J47" s="337"/>
      <x:c r="K47" s="337"/>
      <x:c r="L47" s="337"/>
      <x:c r="M47" s="337"/>
      <x:c r="N47" s="337"/>
    </x:row>
    <x:row r="48">
      <x:c r="A48" s="337"/>
      <x:c r="B48" s="337"/>
      <x:c r="C48" s="337"/>
      <x:c r="D48" s="337"/>
      <x:c r="E48" s="337"/>
      <x:c r="F48" s="337"/>
      <x:c r="G48" s="337"/>
      <x:c r="H48" s="337"/>
      <x:c r="I48" s="337"/>
      <x:c r="J48" s="337"/>
      <x:c r="K48" s="337"/>
      <x:c r="L48" s="337"/>
      <x:c r="M48" s="337"/>
      <x:c r="N48" s="337"/>
    </x:row>
    <x:row r="49">
      <x:c r="A49" s="337"/>
      <x:c r="B49" s="337"/>
      <x:c r="C49" s="337"/>
      <x:c r="D49" s="337"/>
      <x:c r="E49" s="337"/>
      <x:c r="F49" s="337"/>
      <x:c r="G49" s="337"/>
      <x:c r="H49" s="337"/>
      <x:c r="I49" s="337"/>
      <x:c r="J49" s="337"/>
      <x:c r="K49" s="337"/>
      <x:c r="L49" s="337"/>
      <x:c r="M49" s="337"/>
      <x:c r="N49" s="337"/>
    </x:row>
    <x:row r="50">
      <x:c r="A50" s="337"/>
      <x:c r="B50" s="337"/>
      <x:c r="C50" s="337"/>
      <x:c r="D50" s="337"/>
      <x:c r="E50" s="337"/>
      <x:c r="F50" s="337"/>
      <x:c r="G50" s="337"/>
      <x:c r="H50" s="337"/>
      <x:c r="I50" s="337"/>
      <x:c r="J50" s="337"/>
      <x:c r="K50" s="337"/>
      <x:c r="L50" s="337"/>
      <x:c r="M50" s="337"/>
      <x:c r="N50" s="337"/>
    </x:row>
    <x:row r="51">
      <x:c r="A51" s="337"/>
      <x:c r="B51" s="337"/>
      <x:c r="C51" s="337"/>
      <x:c r="D51" s="337"/>
      <x:c r="E51" s="337"/>
      <x:c r="F51" s="337"/>
      <x:c r="G51" s="337"/>
      <x:c r="H51" s="337"/>
      <x:c r="I51" s="337"/>
      <x:c r="J51" s="337"/>
      <x:c r="K51" s="337"/>
      <x:c r="L51" s="337"/>
      <x:c r="M51" s="337"/>
      <x:c r="N51" s="337"/>
    </x:row>
    <x:row r="52">
      <x:c r="A52" s="337"/>
      <x:c r="B52" s="337"/>
      <x:c r="C52" s="337"/>
      <x:c r="D52" s="337"/>
      <x:c r="E52" s="337"/>
      <x:c r="F52" s="337"/>
      <x:c r="G52" s="337"/>
      <x:c r="H52" s="337"/>
      <x:c r="I52" s="337"/>
      <x:c r="J52" s="337"/>
      <x:c r="K52" s="337"/>
      <x:c r="L52" s="337"/>
      <x:c r="M52" s="337"/>
      <x:c r="N52" s="337"/>
    </x:row>
    <x:row r="53">
      <x:c r="A53" s="337"/>
      <x:c r="B53" s="337"/>
      <x:c r="C53" s="337"/>
      <x:c r="D53" s="337"/>
      <x:c r="E53" s="337"/>
      <x:c r="F53" s="337"/>
      <x:c r="G53" s="337"/>
      <x:c r="H53" s="337"/>
      <x:c r="I53" s="337"/>
      <x:c r="J53" s="337"/>
      <x:c r="K53" s="337"/>
      <x:c r="L53" s="337"/>
      <x:c r="M53" s="337"/>
      <x:c r="N53" s="337"/>
    </x:row>
    <x:row r="54">
      <x:c r="A54" s="337"/>
      <x:c r="B54" s="337"/>
      <x:c r="C54" s="337"/>
      <x:c r="D54" s="337"/>
      <x:c r="E54" s="337"/>
      <x:c r="F54" s="337"/>
      <x:c r="G54" s="337"/>
      <x:c r="H54" s="337"/>
      <x:c r="I54" s="337"/>
      <x:c r="J54" s="337"/>
      <x:c r="K54" s="337"/>
      <x:c r="L54" s="337"/>
      <x:c r="M54" s="337"/>
      <x:c r="N54" s="337"/>
    </x:row>
    <x:row r="55">
      <x:c r="A55" s="337"/>
      <x:c r="B55" s="337"/>
      <x:c r="C55" s="337"/>
      <x:c r="D55" s="337"/>
      <x:c r="E55" s="337"/>
      <x:c r="F55" s="337"/>
      <x:c r="G55" s="337"/>
      <x:c r="H55" s="337"/>
      <x:c r="I55" s="337"/>
      <x:c r="J55" s="337"/>
      <x:c r="K55" s="337"/>
      <x:c r="L55" s="337"/>
      <x:c r="M55" s="337"/>
      <x:c r="N55" s="337"/>
    </x:row>
    <x:row r="56">
      <x:c r="A56" s="337"/>
      <x:c r="B56" s="337"/>
      <x:c r="C56" s="337"/>
      <x:c r="D56" s="337"/>
      <x:c r="E56" s="337"/>
      <x:c r="F56" s="337"/>
      <x:c r="G56" s="337"/>
      <x:c r="H56" s="337"/>
      <x:c r="I56" s="337"/>
      <x:c r="J56" s="337"/>
      <x:c r="K56" s="337"/>
      <x:c r="L56" s="337"/>
      <x:c r="M56" s="337"/>
      <x:c r="N56" s="337"/>
    </x:row>
    <x:row r="57">
      <x:c r="A57" s="337"/>
      <x:c r="B57" s="337"/>
      <x:c r="C57" s="337"/>
      <x:c r="D57" s="337"/>
      <x:c r="E57" s="337"/>
      <x:c r="F57" s="337"/>
      <x:c r="G57" s="337"/>
      <x:c r="H57" s="337"/>
      <x:c r="I57" s="337"/>
      <x:c r="J57" s="337"/>
      <x:c r="K57" s="337"/>
      <x:c r="L57" s="337"/>
      <x:c r="M57" s="337"/>
      <x:c r="N57" s="337"/>
    </x:row>
    <x:row r="58">
      <x:c r="A58" s="337"/>
      <x:c r="B58" s="337"/>
      <x:c r="C58" s="337"/>
      <x:c r="D58" s="337"/>
      <x:c r="E58" s="337"/>
      <x:c r="F58" s="337"/>
      <x:c r="G58" s="337"/>
      <x:c r="H58" s="337"/>
      <x:c r="I58" s="337"/>
      <x:c r="J58" s="337"/>
      <x:c r="K58" s="337"/>
      <x:c r="L58" s="337"/>
      <x:c r="M58" s="337"/>
      <x:c r="N58" s="337"/>
    </x:row>
    <x:row r="59">
      <x:c r="A59" s="337"/>
      <x:c r="B59" s="337"/>
      <x:c r="C59" s="337"/>
      <x:c r="D59" s="337"/>
      <x:c r="E59" s="337"/>
      <x:c r="F59" s="337"/>
      <x:c r="G59" s="337"/>
      <x:c r="H59" s="337"/>
      <x:c r="I59" s="337"/>
      <x:c r="J59" s="337"/>
      <x:c r="K59" s="337"/>
      <x:c r="L59" s="337"/>
      <x:c r="M59" s="337"/>
      <x:c r="N59" s="337"/>
    </x:row>
    <x:row r="60">
      <x:c r="A60" s="337"/>
      <x:c r="B60" s="337"/>
      <x:c r="C60" s="337"/>
      <x:c r="D60" s="337"/>
      <x:c r="E60" s="337"/>
      <x:c r="F60" s="337"/>
      <x:c r="G60" s="337"/>
      <x:c r="H60" s="337"/>
      <x:c r="I60" s="337"/>
      <x:c r="J60" s="337"/>
      <x:c r="K60" s="337"/>
      <x:c r="L60" s="337"/>
      <x:c r="M60" s="337"/>
      <x:c r="N60" s="337"/>
    </x:row>
  </x:sheetData>
  <x:mergeCells>
    <x:mergeCell ref="A1:H2"/>
    <x:mergeCell ref="A3:H3"/>
  </x:mergeCells>
  <x:pageMargins left="0.7" right="0.7" top="0.75" bottom="0.75" header="0.3" footer="0.3"/>
</x:worksheet>
</file>

<file path=xl/worksheets/sheet12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32" hidden="0" customWidth="1"/>
  </x:cols>
  <x:sheetData>
    <x:row r="1" ht="30" customHeight="1">
      <x:c r="A1" s="557" t="str">
        <x:v>ANALYSE FINANCIÈRE DÉTAILLÉE</x:v>
      </x:c>
      <x:c r="B1" s="557"/>
      <x:c r="C1" s="557"/>
      <x:c r="D1" s="557"/>
      <x:c r="E1" s="557"/>
      <x:c r="F1" s="557"/>
      <x:c r="G1" s="557"/>
      <x:c r="H1" s="557"/>
      <x:c r="I1" s="557"/>
      <x:c r="J1" s="557"/>
      <x:c r="K1" s="337"/>
      <x:c r="L1" s="337"/>
      <x:c r="M1" s="337"/>
      <x:c r="N1" s="337"/>
    </x:row>
    <x:row r="2" ht="30" customHeight="1">
      <x:c r="A2" s="557"/>
      <x:c r="B2" s="557"/>
      <x:c r="C2" s="557"/>
      <x:c r="D2" s="557"/>
      <x:c r="E2" s="557"/>
      <x:c r="F2" s="557"/>
      <x:c r="G2" s="557"/>
      <x:c r="H2" s="557"/>
      <x:c r="I2" s="557"/>
      <x:c r="J2" s="557"/>
      <x:c r="K2" s="337"/>
      <x:c r="L2" s="337"/>
      <x:c r="M2" s="337"/>
      <x:c r="N2" s="337"/>
    </x:row>
    <x:row r="3" ht="22" customHeight="1">
      <x:c r="A3" s="565" t="str">
        <x:v>Diagnostic automatique, points forts, risques et recommandations</x:v>
      </x:c>
      <x:c r="B3" s="565"/>
      <x:c r="C3" s="565"/>
      <x:c r="D3" s="565"/>
      <x:c r="E3" s="565"/>
      <x:c r="F3" s="565"/>
      <x:c r="G3" s="565"/>
      <x:c r="H3" s="565"/>
      <x:c r="I3" s="565"/>
      <x:c r="J3" s="565"/>
      <x:c r="K3" s="337"/>
      <x:c r="L3" s="337"/>
      <x:c r="M3" s="337"/>
      <x:c r="N3" s="337"/>
    </x:row>
    <x:row r="4">
      <x:c r="A4" s="337"/>
      <x:c r="B4" s="337"/>
      <x:c r="C4" s="337"/>
      <x:c r="D4" s="337"/>
      <x:c r="E4" s="337"/>
      <x:c r="F4" s="337"/>
      <x:c r="G4" s="337"/>
      <x:c r="H4" s="337"/>
      <x:c r="I4" s="337"/>
      <x:c r="J4" s="337"/>
      <x:c r="K4" s="337"/>
      <x:c r="L4" s="337"/>
      <x:c r="M4" s="337"/>
      <x:c r="N4" s="337"/>
    </x:row>
    <x:row r="5" ht="22" customHeight="1">
      <x:c r="A5" s="536" t="str">
        <x:v>Score financier global</x:v>
      </x:c>
      <x:c r="B5" s="536"/>
      <x:c r="C5" s="536"/>
      <x:c r="D5" s="536"/>
      <x:c r="E5" s="536"/>
      <x:c r="F5" s="536"/>
      <x:c r="G5" s="536"/>
      <x:c r="H5" s="536"/>
      <x:c r="I5" s="536"/>
      <x:c r="J5" s="536"/>
      <x:c r="K5" s="337"/>
      <x:c r="L5" s="337"/>
      <x:c r="M5" s="337"/>
      <x:c r="N5" s="337"/>
    </x:row>
    <x:row r="6" ht="24" customHeight="1">
      <x:c r="A6" s="570" t="str">
        <x:v>Dimension</x:v>
      </x:c>
      <x:c r="B6" s="570" t="str">
        <x:v>Indicateur</x:v>
      </x:c>
      <x:c r="C6" s="570" t="str">
        <x:v>Valeur</x:v>
      </x:c>
      <x:c r="D6" s="570" t="str">
        <x:v>Objectif</x:v>
      </x:c>
      <x:c r="E6" s="570" t="str">
        <x:v>Score / 20</x:v>
      </x:c>
      <x:c r="F6" s="570" t="str">
        <x:v>Statut</x:v>
      </x:c>
      <x:c r="G6" s="570" t="str">
        <x:v>Poids</x:v>
      </x:c>
      <x:c r="H6" s="570" t="str">
        <x:v>Score pondéré</x:v>
      </x:c>
      <x:c r="I6" s="570" t="str">
        <x:v>Risque</x:v>
      </x:c>
      <x:c r="J6" s="570" t="str">
        <x:v>Recommandation</x:v>
      </x:c>
      <x:c r="K6" s="337"/>
      <x:c r="L6" s="337"/>
      <x:c r="M6" s="337"/>
      <x:c r="N6" s="337"/>
    </x:row>
    <x:row r="7">
      <x:c r="A7" s="337" t="str">
        <x:v>Rentabilité</x:v>
      </x:c>
      <x:c r="B7" s="337" t="str">
        <x:v>Marge EBITDA</x:v>
      </x:c>
      <x:c r="C7" s="390" t="n">
        <x:f>Ratios!C7</x:f>
        <x:v>0.1087378640776699</x:v>
      </x:c>
      <x:c r="D7" s="390" t="n">
        <x:v>0.12</x:v>
      </x:c>
      <x:c r="E7" s="417" t="n">
        <x:f>MAX(0,MIN(20,C7/D7*20))</x:f>
        <x:v>18.12297734627832</x:v>
      </x:c>
      <x:c r="F7" s="337" t="str">
        <x:f>IF(E7&gt;=16,"Excellent",IF(E7&gt;=12,"Satisfaisant",IF(E7&gt;=8,"Vigilance","Critique")))</x:f>
        <x:v>Excellent</x:v>
      </x:c>
      <x:c r="G7" s="390" t="n">
        <x:v>0.25</x:v>
      </x:c>
      <x:c r="H7" s="390" t="n">
        <x:f>E7*G7</x:f>
        <x:v>4.53074433656958</x:v>
      </x:c>
      <x:c r="I7" s="337" t="str">
        <x:f>IF(F7="Critique","Élevé",IF(F7="Vigilance","Moyen","Faible"))</x:f>
        <x:v>Faible</x:v>
      </x:c>
      <x:c r="J7" s="337" t="str">
        <x:f>IF(F7="Excellent","Maintenir la trajectoire.",IF(F7="Satisfaisant","Poursuivre les actions engagées.",IF(F7="Vigilance","Définir un plan correctif ciblé.","Priorité immédiate : revue de gestion et plan d’action.")))</x:f>
        <x:v>Maintenir la trajectoire.</x:v>
      </x:c>
      <x:c r="K7" s="337"/>
      <x:c r="L7" s="337"/>
      <x:c r="M7" s="337"/>
      <x:c r="N7" s="337"/>
    </x:row>
    <x:row r="8">
      <x:c r="A8" s="337" t="str">
        <x:v>Liquidité</x:v>
      </x:c>
      <x:c r="B8" s="337" t="str">
        <x:v>Liquidité générale</x:v>
      </x:c>
      <x:c r="C8" s="404" t="n">
        <x:f>Ratios!C9</x:f>
        <x:v>3.433333333333333</x:v>
      </x:c>
      <x:c r="D8" s="390" t="n">
        <x:v>1.2</x:v>
      </x:c>
      <x:c r="E8" s="417" t="n">
        <x:f>MAX(0,MIN(20,C8/D8*20))</x:f>
        <x:v>20</x:v>
      </x:c>
      <x:c r="F8" s="337" t="str">
        <x:f>IF(E8&gt;=16,"Excellent",IF(E8&gt;=12,"Satisfaisant",IF(E8&gt;=8,"Vigilance","Critique")))</x:f>
        <x:v>Excellent</x:v>
      </x:c>
      <x:c r="G8" s="390" t="n">
        <x:v>0.2</x:v>
      </x:c>
      <x:c r="H8" s="390" t="n">
        <x:f>E8*G8</x:f>
        <x:v>4</x:v>
      </x:c>
      <x:c r="I8" s="337" t="str">
        <x:f>IF(F8="Critique","Élevé",IF(F8="Vigilance","Moyen","Faible"))</x:f>
        <x:v>Faible</x:v>
      </x:c>
      <x:c r="J8" s="337" t="str">
        <x:f>IF(F8="Excellent","Maintenir la trajectoire.",IF(F8="Satisfaisant","Poursuivre les actions engagées.",IF(F8="Vigilance","Définir un plan correctif ciblé.","Priorité immédiate : revue de gestion et plan d’action.")))</x:f>
        <x:v>Maintenir la trajectoire.</x:v>
      </x:c>
      <x:c r="K8" s="337"/>
      <x:c r="L8" s="337"/>
      <x:c r="M8" s="337"/>
      <x:c r="N8" s="337"/>
    </x:row>
    <x:row r="9">
      <x:c r="A9" s="337" t="str">
        <x:v>Endettement</x:v>
      </x:c>
      <x:c r="B9" s="337" t="str">
        <x:v>Dette nette / EBITDA</x:v>
      </x:c>
      <x:c r="C9" s="404" t="n">
        <x:f>Ratios!C11</x:f>
        <x:v>0.48214285714285715</x:v>
      </x:c>
      <x:c r="D9" s="390" t="n">
        <x:v>2.5</x:v>
      </x:c>
      <x:c r="E9" s="417" t="n">
        <x:f>MAX(0,MIN(20,D9/C9*20))</x:f>
        <x:v>20</x:v>
      </x:c>
      <x:c r="F9" s="337" t="str">
        <x:f>IF(E9&gt;=16,"Excellent",IF(E9&gt;=12,"Satisfaisant",IF(E9&gt;=8,"Vigilance","Critique")))</x:f>
        <x:v>Excellent</x:v>
      </x:c>
      <x:c r="G9" s="390" t="n">
        <x:v>0.2</x:v>
      </x:c>
      <x:c r="H9" s="390" t="n">
        <x:f>E9*G9</x:f>
        <x:v>4</x:v>
      </x:c>
      <x:c r="I9" s="337" t="str">
        <x:f>IF(F9="Critique","Élevé",IF(F9="Vigilance","Moyen","Faible"))</x:f>
        <x:v>Faible</x:v>
      </x:c>
      <x:c r="J9" s="337" t="str">
        <x:f>IF(F9="Excellent","Maintenir la trajectoire.",IF(F9="Satisfaisant","Poursuivre les actions engagées.",IF(F9="Vigilance","Définir un plan correctif ciblé.","Priorité immédiate : revue de gestion et plan d’action.")))</x:f>
        <x:v>Maintenir la trajectoire.</x:v>
      </x:c>
      <x:c r="K9" s="337"/>
      <x:c r="L9" s="337"/>
      <x:c r="M9" s="337"/>
      <x:c r="N9" s="337"/>
    </x:row>
    <x:row r="10">
      <x:c r="A10" s="337" t="str">
        <x:v>Croissance</x:v>
      </x:c>
      <x:c r="B10" s="337" t="str">
        <x:v>Croissance du CA</x:v>
      </x:c>
      <x:c r="C10" s="390" t="n">
        <x:f>Ratios!C6</x:f>
        <x:v>0.10752688172043011</x:v>
      </x:c>
      <x:c r="D10" s="390" t="n">
        <x:v>0.05</x:v>
      </x:c>
      <x:c r="E10" s="417" t="n">
        <x:f>MAX(0,MIN(20,C10/D10*20))</x:f>
        <x:v>20</x:v>
      </x:c>
      <x:c r="F10" s="337" t="str">
        <x:f>IF(E10&gt;=16,"Excellent",IF(E10&gt;=12,"Satisfaisant",IF(E10&gt;=8,"Vigilance","Critique")))</x:f>
        <x:v>Excellent</x:v>
      </x:c>
      <x:c r="G10" s="390" t="n">
        <x:v>0.15</x:v>
      </x:c>
      <x:c r="H10" s="390" t="n">
        <x:f>E10*G10</x:f>
        <x:v>3</x:v>
      </x:c>
      <x:c r="I10" s="337" t="str">
        <x:f>IF(F10="Critique","Élevé",IF(F10="Vigilance","Moyen","Faible"))</x:f>
        <x:v>Faible</x:v>
      </x:c>
      <x:c r="J10" s="337" t="str">
        <x:f>IF(F10="Excellent","Maintenir la trajectoire.",IF(F10="Satisfaisant","Poursuivre les actions engagées.",IF(F10="Vigilance","Définir un plan correctif ciblé.","Priorité immédiate : revue de gestion et plan d’action.")))</x:f>
        <x:v>Maintenir la trajectoire.</x:v>
      </x:c>
      <x:c r="K10" s="337"/>
      <x:c r="L10" s="337"/>
      <x:c r="M10" s="337"/>
      <x:c r="N10" s="337"/>
    </x:row>
    <x:row r="11">
      <x:c r="A11" s="337" t="str">
        <x:v>Rentabilité actionnaire</x:v>
      </x:c>
      <x:c r="B11" s="337" t="str">
        <x:v>ROE</x:v>
      </x:c>
      <x:c r="C11" s="390" t="n">
        <x:f>Ratios!C13</x:f>
        <x:v>0.14965986394557823</x:v>
      </x:c>
      <x:c r="D11" s="390" t="n">
        <x:v>0.12</x:v>
      </x:c>
      <x:c r="E11" s="417" t="n">
        <x:f>MAX(0,MIN(20,C11/D11*20))</x:f>
        <x:v>20</x:v>
      </x:c>
      <x:c r="F11" s="337" t="str">
        <x:f>IF(E11&gt;=16,"Excellent",IF(E11&gt;=12,"Satisfaisant",IF(E11&gt;=8,"Vigilance","Critique")))</x:f>
        <x:v>Excellent</x:v>
      </x:c>
      <x:c r="G11" s="390" t="n">
        <x:v>0.2</x:v>
      </x:c>
      <x:c r="H11" s="390" t="n">
        <x:f>E11*G11</x:f>
        <x:v>4</x:v>
      </x:c>
      <x:c r="I11" s="337" t="str">
        <x:f>IF(F11="Critique","Élevé",IF(F11="Vigilance","Moyen","Faible"))</x:f>
        <x:v>Faible</x:v>
      </x:c>
      <x:c r="J11" s="337" t="str">
        <x:f>IF(F11="Excellent","Maintenir la trajectoire.",IF(F11="Satisfaisant","Poursuivre les actions engagées.",IF(F11="Vigilance","Définir un plan correctif ciblé.","Priorité immédiate : revue de gestion et plan d’action.")))</x:f>
        <x:v>Maintenir la trajectoire.</x:v>
      </x:c>
      <x:c r="K11" s="337"/>
      <x:c r="L11" s="337"/>
      <x:c r="M11" s="337"/>
      <x:c r="N11" s="337"/>
    </x:row>
    <x:row r="12">
      <x:c r="A12" s="337"/>
      <x:c r="B12" s="337"/>
      <x:c r="C12" s="337"/>
      <x:c r="D12" s="337"/>
      <x:c r="E12" s="337"/>
      <x:c r="F12" s="337"/>
      <x:c r="G12" s="337"/>
      <x:c r="H12" s="337"/>
      <x:c r="I12" s="337"/>
      <x:c r="J12" s="337"/>
      <x:c r="K12" s="337"/>
      <x:c r="L12" s="337"/>
      <x:c r="M12" s="337"/>
      <x:c r="N12" s="337"/>
    </x:row>
    <x:row r="13">
      <x:c r="A13" s="337"/>
      <x:c r="B13" s="337"/>
      <x:c r="C13" s="337"/>
      <x:c r="D13" s="337"/>
      <x:c r="E13" s="337"/>
      <x:c r="F13" s="337"/>
      <x:c r="G13" s="337"/>
      <x:c r="H13" s="337"/>
      <x:c r="I13" s="337"/>
      <x:c r="J13" s="337"/>
      <x:c r="K13" s="337"/>
      <x:c r="L13" s="337"/>
      <x:c r="M13" s="337"/>
      <x:c r="N13" s="337"/>
    </x:row>
    <x:row r="14" ht="22" customHeight="1">
      <x:c r="A14" s="575" t="str">
        <x:v>Synthèse automatique</x:v>
      </x:c>
      <x:c r="B14" s="575"/>
      <x:c r="C14" s="575"/>
      <x:c r="D14" s="575"/>
      <x:c r="E14" s="575"/>
      <x:c r="F14" s="575"/>
      <x:c r="G14" s="575"/>
      <x:c r="H14" s="575"/>
      <x:c r="I14" s="575"/>
      <x:c r="J14" s="575"/>
      <x:c r="K14" s="337"/>
      <x:c r="L14" s="337"/>
      <x:c r="M14" s="337"/>
      <x:c r="N14" s="337"/>
    </x:row>
    <x:row r="15">
      <x:c r="A15" s="572" t="str">
        <x:f>"L’entreprise affiche un chiffre d’affaires de "&amp;TEXT('Compte de résultat'!B6,"#,##0 €")&amp;" contre "&amp;TEXT('Compte de résultat'!C6,"#,##0 €")&amp;" l’exercice précédent, soit une évolution de "&amp;TEXT(Ratios!C6,"0.0%")&amp;". "&amp;"La marge EBITDA atteint "&amp;TEXT(Ratios!C7,"0.0%")&amp;" et le résultat net "&amp;TEXT('Compte de résultat'!B19,"#,##0 €")&amp;". "&amp;"La liquidité générale s’établit à "&amp;TEXT(Ratios!C9,"0.0x")&amp;" tandis que la dette nette représente "&amp;TEXT(Ratios!C11,"0.0x")&amp;" l’EBITDA. "&amp;"Le diagnostic global doit être complété par l’analyse des créances, des stocks, de la structure d’endettement et des flux de trésorerie."</x:f>
        <x:v>L’entreprise affiche un chiffre d’affaires de 1,030,000 € contre 930,000 € l’exercice précédent, soit une évolution de 10.8%. La marge EBITDA atteint 10.9% et le résultat net 44,000 €. La liquidité générale s’établit à 3.4x tandis que la dette nette représente 0.5x l’EBITDA. Le diagnostic global doit être complété par l’analyse des créances, des stocks, de la structure d’endettement et des flux de trésorerie.</x:v>
      </x:c>
      <x:c r="B15" s="572"/>
      <x:c r="C15" s="572"/>
      <x:c r="D15" s="572"/>
      <x:c r="E15" s="572"/>
      <x:c r="F15" s="572"/>
      <x:c r="G15" s="572"/>
      <x:c r="H15" s="572"/>
      <x:c r="I15" s="572"/>
      <x:c r="J15" s="572"/>
      <x:c r="K15" s="337"/>
      <x:c r="L15" s="337"/>
      <x:c r="M15" s="337"/>
      <x:c r="N15" s="337"/>
    </x:row>
    <x:row r="16">
      <x:c r="A16" s="572"/>
      <x:c r="B16" s="572"/>
      <x:c r="C16" s="572"/>
      <x:c r="D16" s="572"/>
      <x:c r="E16" s="572"/>
      <x:c r="F16" s="572"/>
      <x:c r="G16" s="572"/>
      <x:c r="H16" s="572"/>
      <x:c r="I16" s="572"/>
      <x:c r="J16" s="572"/>
      <x:c r="K16" s="337"/>
      <x:c r="L16" s="337"/>
      <x:c r="M16" s="337"/>
      <x:c r="N16" s="337"/>
    </x:row>
    <x:row r="17">
      <x:c r="A17" s="572"/>
      <x:c r="B17" s="572"/>
      <x:c r="C17" s="572"/>
      <x:c r="D17" s="572"/>
      <x:c r="E17" s="572"/>
      <x:c r="F17" s="572"/>
      <x:c r="G17" s="572"/>
      <x:c r="H17" s="572"/>
      <x:c r="I17" s="572"/>
      <x:c r="J17" s="572"/>
      <x:c r="K17" s="337"/>
      <x:c r="L17" s="337"/>
      <x:c r="M17" s="337"/>
      <x:c r="N17" s="337"/>
    </x:row>
    <x:row r="18">
      <x:c r="A18" s="572"/>
      <x:c r="B18" s="572"/>
      <x:c r="C18" s="572"/>
      <x:c r="D18" s="572"/>
      <x:c r="E18" s="572"/>
      <x:c r="F18" s="572"/>
      <x:c r="G18" s="572"/>
      <x:c r="H18" s="572"/>
      <x:c r="I18" s="572"/>
      <x:c r="J18" s="572"/>
      <x:c r="K18" s="337"/>
      <x:c r="L18" s="337"/>
      <x:c r="M18" s="337"/>
      <x:c r="N18" s="337"/>
    </x:row>
    <x:row r="19">
      <x:c r="A19" s="572"/>
      <x:c r="B19" s="572"/>
      <x:c r="C19" s="572"/>
      <x:c r="D19" s="572"/>
      <x:c r="E19" s="572"/>
      <x:c r="F19" s="572"/>
      <x:c r="G19" s="572"/>
      <x:c r="H19" s="572"/>
      <x:c r="I19" s="572"/>
      <x:c r="J19" s="572"/>
      <x:c r="K19" s="337"/>
      <x:c r="L19" s="337"/>
      <x:c r="M19" s="337"/>
      <x:c r="N19" s="337"/>
    </x:row>
    <x:row r="20">
      <x:c r="A20" s="572"/>
      <x:c r="B20" s="572"/>
      <x:c r="C20" s="572"/>
      <x:c r="D20" s="572"/>
      <x:c r="E20" s="572"/>
      <x:c r="F20" s="572"/>
      <x:c r="G20" s="572"/>
      <x:c r="H20" s="572"/>
      <x:c r="I20" s="572"/>
      <x:c r="J20" s="572"/>
      <x:c r="K20" s="337"/>
      <x:c r="L20" s="337"/>
      <x:c r="M20" s="337"/>
      <x:c r="N20" s="337"/>
    </x:row>
    <x:row r="21">
      <x:c r="A21" s="337"/>
      <x:c r="B21" s="337"/>
      <x:c r="C21" s="337"/>
      <x:c r="D21" s="337"/>
      <x:c r="E21" s="337"/>
      <x:c r="F21" s="337"/>
      <x:c r="G21" s="337"/>
      <x:c r="H21" s="337"/>
      <x:c r="I21" s="337"/>
      <x:c r="J21" s="337"/>
      <x:c r="K21" s="337"/>
      <x:c r="L21" s="337"/>
      <x:c r="M21" s="337"/>
      <x:c r="N21" s="337"/>
    </x:row>
    <x:row r="22">
      <x:c r="A22" s="337"/>
      <x:c r="B22" s="337"/>
      <x:c r="C22" s="337"/>
      <x:c r="D22" s="337"/>
      <x:c r="E22" s="337"/>
      <x:c r="F22" s="337"/>
      <x:c r="G22" s="337"/>
      <x:c r="H22" s="337"/>
      <x:c r="I22" s="337"/>
      <x:c r="J22" s="337"/>
      <x:c r="K22" s="337"/>
      <x:c r="L22" s="337"/>
      <x:c r="M22" s="337"/>
      <x:c r="N22" s="337"/>
    </x:row>
    <x:row r="23" ht="22" customHeight="1">
      <x:c r="A23" s="576" t="str">
        <x:v>Plan d'action financier</x:v>
      </x:c>
      <x:c r="B23" s="576"/>
      <x:c r="C23" s="576"/>
      <x:c r="D23" s="576"/>
      <x:c r="E23" s="576"/>
      <x:c r="F23" s="576"/>
      <x:c r="G23" s="576"/>
      <x:c r="H23" s="576"/>
      <x:c r="I23" s="576"/>
      <x:c r="J23" s="576"/>
      <x:c r="K23" s="337"/>
      <x:c r="L23" s="337"/>
      <x:c r="M23" s="337"/>
      <x:c r="N23" s="337"/>
    </x:row>
    <x:row r="24" ht="24" customHeight="1">
      <x:c r="A24" s="574" t="str">
        <x:v>Action</x:v>
      </x:c>
      <x:c r="B24" s="574" t="str">
        <x:v>Indicateur lié</x:v>
      </x:c>
      <x:c r="C24" s="574" t="str">
        <x:v>Responsable</x:v>
      </x:c>
      <x:c r="D24" s="574" t="str">
        <x:v>Échéance</x:v>
      </x:c>
      <x:c r="E24" s="574" t="str">
        <x:v>Priorité</x:v>
      </x:c>
      <x:c r="F24" s="574" t="str">
        <x:v>Statut</x:v>
      </x:c>
      <x:c r="G24" s="574" t="str">
        <x:v>Gain estimé</x:v>
      </x:c>
      <x:c r="H24" s="574" t="str">
        <x:v>Coût</x:v>
      </x:c>
      <x:c r="I24" s="574" t="str">
        <x:v>Avancement</x:v>
      </x:c>
      <x:c r="J24" s="574" t="str">
        <x:v>Commentaire</x:v>
      </x:c>
      <x:c r="K24" s="337"/>
      <x:c r="L24" s="337"/>
      <x:c r="M24" s="337"/>
      <x:c r="N24" s="337"/>
    </x:row>
    <x:row r="25">
      <x:c r="A25" s="337" t="str">
        <x:v>Réduire les délais clients</x:v>
      </x:c>
      <x:c r="B25" s="337" t="str">
        <x:v>DSO</x:v>
      </x:c>
      <x:c r="C25" s="473" t="str">
        <x:v>Finance</x:v>
      </x:c>
      <x:c r="D25" s="473" t="str">
        <x:v>30/09/2026</x:v>
      </x:c>
      <x:c r="E25" s="473" t="str">
        <x:v>Haute</x:v>
      </x:c>
      <x:c r="F25" s="473" t="str">
        <x:v>En cours</x:v>
      </x:c>
      <x:c r="G25" s="389" t="n">
        <x:v>20000</x:v>
      </x:c>
      <x:c r="H25" s="389" t="n">
        <x:v>2500</x:v>
      </x:c>
      <x:c r="I25" s="390" t="n">
        <x:v>0.35</x:v>
      </x:c>
      <x:c r="J25" s="337" t="str">
        <x:v>Relances et scoring clients</x:v>
      </x:c>
      <x:c r="K25" s="337"/>
      <x:c r="L25" s="337"/>
      <x:c r="M25" s="337"/>
      <x:c r="N25" s="337"/>
    </x:row>
    <x:row r="26">
      <x:c r="A26" s="337" t="str">
        <x:v>Optimiser les stocks</x:v>
      </x:c>
      <x:c r="B26" s="337" t="str">
        <x:v>DIO</x:v>
      </x:c>
      <x:c r="C26" s="473" t="str">
        <x:v>Logistique</x:v>
      </x:c>
      <x:c r="D26" s="473" t="str">
        <x:v>31/10/2026</x:v>
      </x:c>
      <x:c r="E26" s="473" t="str">
        <x:v>Haute</x:v>
      </x:c>
      <x:c r="F26" s="473" t="str">
        <x:v>Planifié</x:v>
      </x:c>
      <x:c r="G26" s="389" t="n">
        <x:v>18000</x:v>
      </x:c>
      <x:c r="H26" s="389" t="n">
        <x:v>4000</x:v>
      </x:c>
      <x:c r="I26" s="390" t="n">
        <x:v>0.15</x:v>
      </x:c>
      <x:c r="J26" s="337" t="str">
        <x:v>Déstockage et ABC</x:v>
      </x:c>
      <x:c r="K26" s="337"/>
      <x:c r="L26" s="337"/>
      <x:c r="M26" s="337"/>
      <x:c r="N26" s="337"/>
    </x:row>
    <x:row r="27">
      <x:c r="A27" s="337" t="str">
        <x:v>Renégocier les emprunts</x:v>
      </x:c>
      <x:c r="B27" s="337" t="str">
        <x:v>Dette / EBITDA</x:v>
      </x:c>
      <x:c r="C27" s="473" t="str">
        <x:v>Direction</x:v>
      </x:c>
      <x:c r="D27" s="473" t="str">
        <x:v>31/12/2026</x:v>
      </x:c>
      <x:c r="E27" s="473" t="str">
        <x:v>Moyenne</x:v>
      </x:c>
      <x:c r="F27" s="473" t="str">
        <x:v>À lancer</x:v>
      </x:c>
      <x:c r="G27" s="389" t="n">
        <x:v>12000</x:v>
      </x:c>
      <x:c r="H27" s="389" t="n">
        <x:v>1500</x:v>
      </x:c>
      <x:c r="I27" s="390" t="n">
        <x:v>0.05</x:v>
      </x:c>
      <x:c r="J27" s="337" t="str">
        <x:v>Baisse du coût moyen</x:v>
      </x:c>
      <x:c r="K27" s="337"/>
      <x:c r="L27" s="337"/>
      <x:c r="M27" s="337"/>
      <x:c r="N27" s="337"/>
    </x:row>
    <x:row r="28">
      <x:c r="A28" s="337" t="str">
        <x:v>Réviser les contrats fournisseurs</x:v>
      </x:c>
      <x:c r="B28" s="337" t="str">
        <x:v>Marge EBITDA</x:v>
      </x:c>
      <x:c r="C28" s="473" t="str">
        <x:v>Achats</x:v>
      </x:c>
      <x:c r="D28" s="473" t="str">
        <x:v>30/11/2026</x:v>
      </x:c>
      <x:c r="E28" s="473" t="str">
        <x:v>Haute</x:v>
      </x:c>
      <x:c r="F28" s="473" t="str">
        <x:v>En cours</x:v>
      </x:c>
      <x:c r="G28" s="389" t="n">
        <x:v>25000</x:v>
      </x:c>
      <x:c r="H28" s="389" t="n">
        <x:v>3000</x:v>
      </x:c>
      <x:c r="I28" s="390" t="n">
        <x:v>0.4</x:v>
      </x:c>
      <x:c r="J28" s="337" t="str">
        <x:v>Appels d'offres</x:v>
      </x:c>
      <x:c r="K28" s="337"/>
      <x:c r="L28" s="337"/>
      <x:c r="M28" s="337"/>
      <x:c r="N28" s="337"/>
    </x:row>
    <x:row r="29">
      <x:c r="A29" s="337" t="str">
        <x:v>Sécuriser la trésorerie</x:v>
      </x:c>
      <x:c r="B29" s="337" t="str">
        <x:v>Liquidité</x:v>
      </x:c>
      <x:c r="C29" s="473" t="str">
        <x:v>DAF</x:v>
      </x:c>
      <x:c r="D29" s="473" t="str">
        <x:v>31/08/2026</x:v>
      </x:c>
      <x:c r="E29" s="473" t="str">
        <x:v>Haute</x:v>
      </x:c>
      <x:c r="F29" s="473" t="str">
        <x:v>En cours</x:v>
      </x:c>
      <x:c r="G29" s="389" t="n">
        <x:v>15000</x:v>
      </x:c>
      <x:c r="H29" s="389" t="n">
        <x:v>1000</x:v>
      </x:c>
      <x:c r="I29" s="390" t="n">
        <x:v>0.55</x:v>
      </x:c>
      <x:c r="J29" s="337" t="str">
        <x:v>Ligne court terme</x:v>
      </x:c>
      <x:c r="K29" s="337"/>
      <x:c r="L29" s="337"/>
      <x:c r="M29" s="337"/>
      <x:c r="N29" s="337"/>
    </x:row>
    <x:row r="30">
      <x:c r="A30" s="337" t="str">
        <x:v>Accroître les ventes récurrentes</x:v>
      </x:c>
      <x:c r="B30" s="337" t="str">
        <x:v>Croissance CA</x:v>
      </x:c>
      <x:c r="C30" s="473" t="str">
        <x:v>Commercial</x:v>
      </x:c>
      <x:c r="D30" s="473" t="str">
        <x:v>31/03/2027</x:v>
      </x:c>
      <x:c r="E30" s="473" t="str">
        <x:v>Moyenne</x:v>
      </x:c>
      <x:c r="F30" s="473" t="str">
        <x:v>Planifié</x:v>
      </x:c>
      <x:c r="G30" s="389" t="n">
        <x:v>50000</x:v>
      </x:c>
      <x:c r="H30" s="389" t="n">
        <x:v>10000</x:v>
      </x:c>
      <x:c r="I30" s="390" t="n">
        <x:v>0.1</x:v>
      </x:c>
      <x:c r="J30" s="337" t="str">
        <x:v>Offres d'abonnement</x:v>
      </x:c>
      <x:c r="K30" s="337"/>
      <x:c r="L30" s="337"/>
      <x:c r="M30" s="337"/>
      <x:c r="N30" s="337"/>
    </x:row>
    <x:row r="31">
      <x:c r="A31" s="337" t="str">
        <x:v>Structurer le reporting mensuel</x:v>
      </x:c>
      <x:c r="B31" s="337" t="str">
        <x:v>Qualité des données</x:v>
      </x:c>
      <x:c r="C31" s="473" t="str">
        <x:v>Contrôle de gestion</x:v>
      </x:c>
      <x:c r="D31" s="473" t="str">
        <x:v>31/07/2026</x:v>
      </x:c>
      <x:c r="E31" s="473" t="str">
        <x:v>Moyenne</x:v>
      </x:c>
      <x:c r="F31" s="473" t="str">
        <x:v>Terminé</x:v>
      </x:c>
      <x:c r="G31" s="389" t="n">
        <x:v>8000</x:v>
      </x:c>
      <x:c r="H31" s="389" t="n">
        <x:v>2000</x:v>
      </x:c>
      <x:c r="I31" s="390" t="n">
        <x:v>1</x:v>
      </x:c>
      <x:c r="J31" s="337" t="str">
        <x:v>Processus clôture J+7</x:v>
      </x:c>
      <x:c r="K31" s="337"/>
      <x:c r="L31" s="337"/>
      <x:c r="M31" s="337"/>
      <x:c r="N31" s="337"/>
    </x:row>
    <x:row r="32">
      <x:c r="A32" s="337"/>
      <x:c r="B32" s="337"/>
      <x:c r="C32" s="337"/>
      <x:c r="D32" s="337"/>
      <x:c r="E32" s="337"/>
      <x:c r="F32" s="337"/>
      <x:c r="G32" s="337"/>
      <x:c r="H32" s="337"/>
      <x:c r="I32" s="337"/>
      <x:c r="J32" s="337"/>
      <x:c r="K32" s="337"/>
      <x:c r="L32" s="337"/>
      <x:c r="M32" s="337"/>
      <x:c r="N32" s="337"/>
    </x:row>
    <x:row r="33">
      <x:c r="A33" s="337"/>
      <x:c r="B33" s="337"/>
      <x:c r="C33" s="337"/>
      <x:c r="D33" s="337"/>
      <x:c r="E33" s="337"/>
      <x:c r="F33" s="337"/>
      <x:c r="G33" s="337"/>
      <x:c r="H33" s="337"/>
      <x:c r="I33" s="337"/>
      <x:c r="J33" s="337"/>
      <x:c r="K33" s="337"/>
      <x:c r="L33" s="337"/>
      <x:c r="M33" s="337"/>
      <x:c r="N33" s="337"/>
    </x:row>
    <x:row r="34">
      <x:c r="A34" s="337"/>
      <x:c r="B34" s="337"/>
      <x:c r="C34" s="337"/>
      <x:c r="D34" s="337"/>
      <x:c r="E34" s="337"/>
      <x:c r="F34" s="337"/>
      <x:c r="G34" s="337"/>
      <x:c r="H34" s="337"/>
      <x:c r="I34" s="337"/>
      <x:c r="J34" s="337"/>
      <x:c r="K34" s="337"/>
      <x:c r="L34" s="337"/>
      <x:c r="M34" s="337"/>
      <x:c r="N34" s="337"/>
    </x:row>
    <x:row r="35">
      <x:c r="A35" s="337"/>
      <x:c r="B35" s="337"/>
      <x:c r="C35" s="337"/>
      <x:c r="D35" s="337"/>
      <x:c r="E35" s="337"/>
      <x:c r="F35" s="337"/>
      <x:c r="G35" s="337"/>
      <x:c r="H35" s="337"/>
      <x:c r="I35" s="337"/>
      <x:c r="J35" s="337"/>
      <x:c r="K35" s="337"/>
      <x:c r="L35" s="337"/>
      <x:c r="M35" s="337"/>
      <x:c r="N35" s="337"/>
    </x:row>
    <x:row r="36">
      <x:c r="A36" s="337"/>
      <x:c r="B36" s="337"/>
      <x:c r="C36" s="337"/>
      <x:c r="D36" s="337"/>
      <x:c r="E36" s="337"/>
      <x:c r="F36" s="337"/>
      <x:c r="G36" s="337"/>
      <x:c r="H36" s="337"/>
      <x:c r="I36" s="337"/>
      <x:c r="J36" s="337"/>
      <x:c r="K36" s="337"/>
      <x:c r="L36" s="337"/>
      <x:c r="M36" s="337"/>
      <x:c r="N36" s="337"/>
    </x:row>
    <x:row r="37">
      <x:c r="A37" s="337"/>
      <x:c r="B37" s="337"/>
      <x:c r="C37" s="337"/>
      <x:c r="D37" s="337"/>
      <x:c r="E37" s="337"/>
      <x:c r="F37" s="337"/>
      <x:c r="G37" s="337"/>
      <x:c r="H37" s="337"/>
      <x:c r="I37" s="337"/>
      <x:c r="J37" s="337"/>
      <x:c r="K37" s="337"/>
      <x:c r="L37" s="337"/>
      <x:c r="M37" s="337"/>
      <x:c r="N37" s="337"/>
    </x:row>
    <x:row r="38">
      <x:c r="A38" s="337"/>
      <x:c r="B38" s="337"/>
      <x:c r="C38" s="337"/>
      <x:c r="D38" s="337"/>
      <x:c r="E38" s="337"/>
      <x:c r="F38" s="337"/>
      <x:c r="G38" s="337"/>
      <x:c r="H38" s="337"/>
      <x:c r="I38" s="337"/>
      <x:c r="J38" s="337"/>
      <x:c r="K38" s="337"/>
      <x:c r="L38" s="337"/>
      <x:c r="M38" s="337"/>
      <x:c r="N38" s="337"/>
    </x:row>
    <x:row r="39">
      <x:c r="A39" s="337"/>
      <x:c r="B39" s="337"/>
      <x:c r="C39" s="337"/>
      <x:c r="D39" s="337"/>
      <x:c r="E39" s="337"/>
      <x:c r="F39" s="337"/>
      <x:c r="G39" s="337"/>
      <x:c r="H39" s="337"/>
      <x:c r="I39" s="337"/>
      <x:c r="J39" s="337"/>
      <x:c r="K39" s="337"/>
      <x:c r="L39" s="337"/>
      <x:c r="M39" s="337"/>
      <x:c r="N39" s="337"/>
    </x:row>
    <x:row r="40">
      <x:c r="A40" s="337"/>
      <x:c r="B40" s="337"/>
      <x:c r="C40" s="337"/>
      <x:c r="D40" s="337"/>
      <x:c r="E40" s="337"/>
      <x:c r="F40" s="337"/>
      <x:c r="G40" s="337"/>
      <x:c r="H40" s="337"/>
      <x:c r="I40" s="337"/>
      <x:c r="J40" s="337"/>
      <x:c r="K40" s="337"/>
      <x:c r="L40" s="337"/>
      <x:c r="M40" s="337"/>
      <x:c r="N40" s="337"/>
    </x:row>
    <x:row r="41">
      <x:c r="A41" s="337"/>
      <x:c r="B41" s="337"/>
      <x:c r="C41" s="337"/>
      <x:c r="D41" s="337"/>
      <x:c r="E41" s="337"/>
      <x:c r="F41" s="337"/>
      <x:c r="G41" s="337"/>
      <x:c r="H41" s="337"/>
      <x:c r="I41" s="337"/>
      <x:c r="J41" s="337"/>
      <x:c r="K41" s="337"/>
      <x:c r="L41" s="337"/>
      <x:c r="M41" s="337"/>
      <x:c r="N41" s="337"/>
    </x:row>
    <x:row r="42">
      <x:c r="A42" s="337"/>
      <x:c r="B42" s="337"/>
      <x:c r="C42" s="337"/>
      <x:c r="D42" s="337"/>
      <x:c r="E42" s="337"/>
      <x:c r="F42" s="337"/>
      <x:c r="G42" s="337"/>
      <x:c r="H42" s="337"/>
      <x:c r="I42" s="337"/>
      <x:c r="J42" s="337"/>
      <x:c r="K42" s="337"/>
      <x:c r="L42" s="337"/>
      <x:c r="M42" s="337"/>
      <x:c r="N42" s="337"/>
    </x:row>
    <x:row r="43">
      <x:c r="A43" s="337"/>
      <x:c r="B43" s="337"/>
      <x:c r="C43" s="337"/>
      <x:c r="D43" s="337"/>
      <x:c r="E43" s="337"/>
      <x:c r="F43" s="337"/>
      <x:c r="G43" s="337"/>
      <x:c r="H43" s="337"/>
      <x:c r="I43" s="337"/>
      <x:c r="J43" s="337"/>
      <x:c r="K43" s="337"/>
      <x:c r="L43" s="337"/>
      <x:c r="M43" s="337"/>
      <x:c r="N43" s="337"/>
    </x:row>
    <x:row r="44">
      <x:c r="A44" s="337"/>
      <x:c r="B44" s="337"/>
      <x:c r="C44" s="337"/>
      <x:c r="D44" s="337"/>
      <x:c r="E44" s="337"/>
      <x:c r="F44" s="337"/>
      <x:c r="G44" s="337"/>
      <x:c r="H44" s="337"/>
      <x:c r="I44" s="337"/>
      <x:c r="J44" s="337"/>
      <x:c r="K44" s="337"/>
      <x:c r="L44" s="337"/>
      <x:c r="M44" s="337"/>
      <x:c r="N44" s="337"/>
    </x:row>
    <x:row r="45">
      <x:c r="A45" s="337"/>
      <x:c r="B45" s="337"/>
      <x:c r="C45" s="337"/>
      <x:c r="D45" s="337"/>
      <x:c r="E45" s="337"/>
      <x:c r="F45" s="337"/>
      <x:c r="G45" s="337"/>
      <x:c r="H45" s="337"/>
      <x:c r="I45" s="337"/>
      <x:c r="J45" s="337"/>
      <x:c r="K45" s="337"/>
      <x:c r="L45" s="337"/>
      <x:c r="M45" s="337"/>
      <x:c r="N45" s="337"/>
    </x:row>
    <x:row r="46">
      <x:c r="A46" s="337"/>
      <x:c r="B46" s="337"/>
      <x:c r="C46" s="337"/>
      <x:c r="D46" s="337"/>
      <x:c r="E46" s="337"/>
      <x:c r="F46" s="337"/>
      <x:c r="G46" s="337"/>
      <x:c r="H46" s="337"/>
      <x:c r="I46" s="337"/>
      <x:c r="J46" s="337"/>
      <x:c r="K46" s="337"/>
      <x:c r="L46" s="337"/>
      <x:c r="M46" s="337"/>
      <x:c r="N46" s="337"/>
    </x:row>
    <x:row r="47">
      <x:c r="A47" s="337"/>
      <x:c r="B47" s="337"/>
      <x:c r="C47" s="337"/>
      <x:c r="D47" s="337"/>
      <x:c r="E47" s="337"/>
      <x:c r="F47" s="337"/>
      <x:c r="G47" s="337"/>
      <x:c r="H47" s="337"/>
      <x:c r="I47" s="337"/>
      <x:c r="J47" s="337"/>
      <x:c r="K47" s="337"/>
      <x:c r="L47" s="337"/>
      <x:c r="M47" s="337"/>
      <x:c r="N47" s="337"/>
    </x:row>
    <x:row r="48">
      <x:c r="A48" s="337"/>
      <x:c r="B48" s="337"/>
      <x:c r="C48" s="337"/>
      <x:c r="D48" s="337"/>
      <x:c r="E48" s="337"/>
      <x:c r="F48" s="337"/>
      <x:c r="G48" s="337"/>
      <x:c r="H48" s="337"/>
      <x:c r="I48" s="337"/>
      <x:c r="J48" s="337"/>
      <x:c r="K48" s="337"/>
      <x:c r="L48" s="337"/>
      <x:c r="M48" s="337"/>
      <x:c r="N48" s="337"/>
    </x:row>
    <x:row r="49">
      <x:c r="A49" s="337"/>
      <x:c r="B49" s="337"/>
      <x:c r="C49" s="337"/>
      <x:c r="D49" s="337"/>
      <x:c r="E49" s="337"/>
      <x:c r="F49" s="337"/>
      <x:c r="G49" s="337"/>
      <x:c r="H49" s="337"/>
      <x:c r="I49" s="337"/>
      <x:c r="J49" s="337"/>
      <x:c r="K49" s="337"/>
      <x:c r="L49" s="337"/>
      <x:c r="M49" s="337"/>
      <x:c r="N49" s="337"/>
    </x:row>
    <x:row r="50">
      <x:c r="A50" s="337"/>
      <x:c r="B50" s="337"/>
      <x:c r="C50" s="337"/>
      <x:c r="D50" s="337"/>
      <x:c r="E50" s="337"/>
      <x:c r="F50" s="337"/>
      <x:c r="G50" s="337"/>
      <x:c r="H50" s="337"/>
      <x:c r="I50" s="337"/>
      <x:c r="J50" s="337"/>
      <x:c r="K50" s="337"/>
      <x:c r="L50" s="337"/>
      <x:c r="M50" s="337"/>
      <x:c r="N50" s="337"/>
    </x:row>
    <x:row r="51">
      <x:c r="A51" s="337"/>
      <x:c r="B51" s="337"/>
      <x:c r="C51" s="337"/>
      <x:c r="D51" s="337"/>
      <x:c r="E51" s="337"/>
      <x:c r="F51" s="337"/>
      <x:c r="G51" s="337"/>
      <x:c r="H51" s="337"/>
      <x:c r="I51" s="337"/>
      <x:c r="J51" s="337"/>
      <x:c r="K51" s="337"/>
      <x:c r="L51" s="337"/>
      <x:c r="M51" s="337"/>
      <x:c r="N51" s="337"/>
    </x:row>
    <x:row r="52">
      <x:c r="A52" s="337"/>
      <x:c r="B52" s="337"/>
      <x:c r="C52" s="337"/>
      <x:c r="D52" s="337"/>
      <x:c r="E52" s="337"/>
      <x:c r="F52" s="337"/>
      <x:c r="G52" s="337"/>
      <x:c r="H52" s="337"/>
      <x:c r="I52" s="337"/>
      <x:c r="J52" s="337"/>
      <x:c r="K52" s="337"/>
      <x:c r="L52" s="337"/>
      <x:c r="M52" s="337"/>
      <x:c r="N52" s="337"/>
    </x:row>
    <x:row r="53">
      <x:c r="A53" s="337"/>
      <x:c r="B53" s="337"/>
      <x:c r="C53" s="337"/>
      <x:c r="D53" s="337"/>
      <x:c r="E53" s="337"/>
      <x:c r="F53" s="337"/>
      <x:c r="G53" s="337"/>
      <x:c r="H53" s="337"/>
      <x:c r="I53" s="337"/>
      <x:c r="J53" s="337"/>
      <x:c r="K53" s="337"/>
      <x:c r="L53" s="337"/>
      <x:c r="M53" s="337"/>
      <x:c r="N53" s="337"/>
    </x:row>
    <x:row r="54">
      <x:c r="A54" s="337"/>
      <x:c r="B54" s="337"/>
      <x:c r="C54" s="337"/>
      <x:c r="D54" s="337"/>
      <x:c r="E54" s="337"/>
      <x:c r="F54" s="337"/>
      <x:c r="G54" s="337"/>
      <x:c r="H54" s="337"/>
      <x:c r="I54" s="337"/>
      <x:c r="J54" s="337"/>
      <x:c r="K54" s="337"/>
      <x:c r="L54" s="337"/>
      <x:c r="M54" s="337"/>
      <x:c r="N54" s="337"/>
    </x:row>
    <x:row r="55">
      <x:c r="A55" s="337"/>
      <x:c r="B55" s="337"/>
      <x:c r="C55" s="337"/>
      <x:c r="D55" s="337"/>
      <x:c r="E55" s="337"/>
      <x:c r="F55" s="337"/>
      <x:c r="G55" s="337"/>
      <x:c r="H55" s="337"/>
      <x:c r="I55" s="337"/>
      <x:c r="J55" s="337"/>
      <x:c r="K55" s="337"/>
      <x:c r="L55" s="337"/>
      <x:c r="M55" s="337"/>
      <x:c r="N55" s="337"/>
    </x:row>
    <x:row r="56">
      <x:c r="A56" s="337"/>
      <x:c r="B56" s="337"/>
      <x:c r="C56" s="337"/>
      <x:c r="D56" s="337"/>
      <x:c r="E56" s="337"/>
      <x:c r="F56" s="337"/>
      <x:c r="G56" s="337"/>
      <x:c r="H56" s="337"/>
      <x:c r="I56" s="337"/>
      <x:c r="J56" s="337"/>
      <x:c r="K56" s="337"/>
      <x:c r="L56" s="337"/>
      <x:c r="M56" s="337"/>
      <x:c r="N56" s="337"/>
    </x:row>
    <x:row r="57">
      <x:c r="A57" s="337"/>
      <x:c r="B57" s="337"/>
      <x:c r="C57" s="337"/>
      <x:c r="D57" s="337"/>
      <x:c r="E57" s="337"/>
      <x:c r="F57" s="337"/>
      <x:c r="G57" s="337"/>
      <x:c r="H57" s="337"/>
      <x:c r="I57" s="337"/>
      <x:c r="J57" s="337"/>
      <x:c r="K57" s="337"/>
      <x:c r="L57" s="337"/>
      <x:c r="M57" s="337"/>
      <x:c r="N57" s="337"/>
    </x:row>
    <x:row r="58">
      <x:c r="A58" s="337"/>
      <x:c r="B58" s="337"/>
      <x:c r="C58" s="337"/>
      <x:c r="D58" s="337"/>
      <x:c r="E58" s="337"/>
      <x:c r="F58" s="337"/>
      <x:c r="G58" s="337"/>
      <x:c r="H58" s="337"/>
      <x:c r="I58" s="337"/>
      <x:c r="J58" s="337"/>
      <x:c r="K58" s="337"/>
      <x:c r="L58" s="337"/>
      <x:c r="M58" s="337"/>
      <x:c r="N58" s="337"/>
    </x:row>
    <x:row r="59">
      <x:c r="A59" s="337"/>
      <x:c r="B59" s="337"/>
      <x:c r="C59" s="337"/>
      <x:c r="D59" s="337"/>
      <x:c r="E59" s="337"/>
      <x:c r="F59" s="337"/>
      <x:c r="G59" s="337"/>
      <x:c r="H59" s="337"/>
      <x:c r="I59" s="337"/>
      <x:c r="J59" s="337"/>
      <x:c r="K59" s="337"/>
      <x:c r="L59" s="337"/>
      <x:c r="M59" s="337"/>
      <x:c r="N59" s="337"/>
    </x:row>
    <x:row r="60">
      <x:c r="A60" s="337"/>
      <x:c r="B60" s="337"/>
      <x:c r="C60" s="337"/>
      <x:c r="D60" s="337"/>
      <x:c r="E60" s="337"/>
      <x:c r="F60" s="337"/>
      <x:c r="G60" s="337"/>
      <x:c r="H60" s="337"/>
      <x:c r="I60" s="337"/>
      <x:c r="J60" s="337"/>
      <x:c r="K60" s="337"/>
      <x:c r="L60" s="337"/>
      <x:c r="M60" s="337"/>
      <x:c r="N60" s="337"/>
    </x:row>
  </x:sheetData>
  <x:mergeCells>
    <x:mergeCell ref="A1:J2"/>
    <x:mergeCell ref="A3:J3"/>
    <x:mergeCell ref="A5:J5"/>
    <x:mergeCell ref="A14:J14"/>
    <x:mergeCell ref="A15:J20"/>
    <x:mergeCell ref="A23:J23"/>
  </x:mergeCells>
  <x:conditionalFormatting sqref="F7:F11">
    <x:cfRule type="expression" dxfId="4" priority="1">
      <x:formula>F7="Excellent"</x:formula>
    </x:cfRule>
    <x:cfRule type="expression" dxfId="5" priority="2">
      <x:formula>F7="Satisfaisant"</x:formula>
    </x:cfRule>
    <x:cfRule type="expression" dxfId="6" priority="3">
      <x:formula>F7="Vigilance"</x:formula>
    </x:cfRule>
    <x:cfRule type="expression" dxfId="7" priority="4">
      <x:formula>F7="Critique"</x:formula>
    </x:cfRule>
  </x:conditionalFormatting>
  <x:conditionalFormatting sqref="I25:I31">
    <x:cfRule type="dataBar" priority="5">
      <x:dataBar>
        <x:cfvo type="min"/>
        <x:cfvo type="max"/>
        <x:color rgb="FF4472C4"/>
      </x:dataBar>
      <x:extLst>
        <x:ext xmlns:x14="http://schemas.microsoft.com/office/spreadsheetml/2009/9/main" uri="{B025F937-C7B1-47D3-B67F-A62EFF666E3E}">
          <x14:id>{3389C3B3-1DC0-329D-0EAB-97E1A208D9B0}</x14:id>
        </x:ext>
      </x:extLst>
    </x:cfRule>
  </x:conditionalFormatting>
  <x:dataValidations count="2">
    <x:dataValidation type="list" sqref="E25:E31">
      <x:formula1>"Haute,Moyenne,Basse"</x:formula1>
    </x:dataValidation>
    <x:dataValidation type="list" sqref="F25:F31">
      <x:formula1>"À lancer,En cours,Planifié,Terminé"</x:formula1>
    </x:dataValidation>
  </x:dataValidations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5" id="{3389C3B3-1DC0-329D-0EAB-97E1A208D9B0}">
            <x14:dataBar gradient="1">
              <x14:cfvo type="min"/>
              <x14:cfvo type="max"/>
              <x14:fillColor rgb="FF4472C4"/>
            </x14:dataBar>
          </x14:cfRule>
          <xm:sqref>I25:I31</xm:sqref>
        </x14:conditionalFormatting>
      </x14:conditionalFormattings>
    </x:ext>
  </x:extLst>
</x:worksheet>
</file>

<file path=xl/worksheets/sheet13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30" hidden="0" customWidth="1"/>
    <x:col min="3" max="3" width="18" hidden="0" customWidth="1"/>
    <x:col min="4" max="4" width="18" hidden="0" customWidth="1"/>
    <x:col min="5" max="5" width="34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557" t="str">
        <x:v>RECOMMANDATIONS FINANCIÈRES</x:v>
      </x:c>
      <x:c r="B1" s="557"/>
      <x:c r="C1" s="557"/>
      <x:c r="D1" s="557"/>
      <x:c r="E1" s="557"/>
      <x:c r="F1" s="557"/>
      <x:c r="G1" s="557"/>
      <x:c r="H1" s="557"/>
      <x:c r="I1" s="337"/>
      <x:c r="J1" s="337"/>
      <x:c r="K1" s="337"/>
      <x:c r="L1" s="337"/>
      <x:c r="M1" s="337"/>
      <x:c r="N1" s="337"/>
    </x:row>
    <x:row r="2" ht="30" customHeight="1">
      <x:c r="A2" s="557"/>
      <x:c r="B2" s="557"/>
      <x:c r="C2" s="557"/>
      <x:c r="D2" s="557"/>
      <x:c r="E2" s="557"/>
      <x:c r="F2" s="557"/>
      <x:c r="G2" s="557"/>
      <x:c r="H2" s="557"/>
      <x:c r="I2" s="337"/>
      <x:c r="J2" s="337"/>
      <x:c r="K2" s="337"/>
      <x:c r="L2" s="337"/>
      <x:c r="M2" s="337"/>
      <x:c r="N2" s="337"/>
    </x:row>
    <x:row r="3" ht="22" customHeight="1">
      <x:c r="A3" s="565" t="str">
        <x:v>Lecture managériale des états financiers et priorités de décision</x:v>
      </x:c>
      <x:c r="B3" s="565"/>
      <x:c r="C3" s="565"/>
      <x:c r="D3" s="565"/>
      <x:c r="E3" s="565"/>
      <x:c r="F3" s="565"/>
      <x:c r="G3" s="565"/>
      <x:c r="H3" s="565"/>
      <x:c r="I3" s="337"/>
      <x:c r="J3" s="337"/>
      <x:c r="K3" s="337"/>
      <x:c r="L3" s="337"/>
      <x:c r="M3" s="337"/>
      <x:c r="N3" s="337"/>
    </x:row>
    <x:row r="4">
      <x:c r="A4" s="337"/>
      <x:c r="B4" s="337"/>
      <x:c r="C4" s="337"/>
      <x:c r="D4" s="337"/>
      <x:c r="E4" s="337"/>
      <x:c r="F4" s="337"/>
      <x:c r="G4" s="337"/>
      <x:c r="H4" s="337"/>
      <x:c r="I4" s="337"/>
      <x:c r="J4" s="337"/>
      <x:c r="K4" s="337"/>
      <x:c r="L4" s="337"/>
      <x:c r="M4" s="337"/>
      <x:c r="N4" s="337"/>
    </x:row>
    <x:row r="5" ht="24" customHeight="1">
      <x:c r="A5" s="577" t="str">
        <x:v>Thème</x:v>
      </x:c>
      <x:c r="B5" s="577" t="str">
        <x:v>Constat</x:v>
      </x:c>
      <x:c r="C5" s="577" t="str">
        <x:v>Risque</x:v>
      </x:c>
      <x:c r="D5" s="577" t="str">
        <x:v>Priorité</x:v>
      </x:c>
      <x:c r="E5" s="577" t="str">
        <x:v>Action recommandée</x:v>
      </x:c>
      <x:c r="F5" s="577" t="str">
        <x:v>Responsable</x:v>
      </x:c>
      <x:c r="G5" s="577" t="str">
        <x:v>Délai</x:v>
      </x:c>
      <x:c r="H5" s="577" t="str">
        <x:v>KPI de suivi</x:v>
      </x:c>
      <x:c r="I5" s="337"/>
      <x:c r="J5" s="337"/>
      <x:c r="K5" s="337"/>
      <x:c r="L5" s="337"/>
      <x:c r="M5" s="337"/>
      <x:c r="N5" s="337"/>
    </x:row>
    <x:row r="6">
      <x:c r="A6" s="475" t="str">
        <x:v>Rentabilité</x:v>
      </x:c>
      <x:c r="B6" s="475" t="str">
        <x:v>Marge EBITDA supérieure à l'objectif</x:v>
      </x:c>
      <x:c r="C6" s="475" t="str">
        <x:v>Faible</x:v>
      </x:c>
      <x:c r="D6" s="475" t="str">
        <x:v>Moyenne</x:v>
      </x:c>
      <x:c r="E6" s="475" t="str">
        <x:v>Conserver la discipline sur les charges</x:v>
      </x:c>
      <x:c r="F6" s="475" t="str">
        <x:v>DAF</x:v>
      </x:c>
      <x:c r="G6" s="475" t="str">
        <x:v>Mensuel</x:v>
      </x:c>
      <x:c r="H6" s="475" t="str">
        <x:v>Marge EBITDA</x:v>
      </x:c>
      <x:c r="I6" s="337"/>
      <x:c r="J6" s="337"/>
      <x:c r="K6" s="337"/>
      <x:c r="L6" s="337"/>
      <x:c r="M6" s="337"/>
      <x:c r="N6" s="337"/>
    </x:row>
    <x:row r="7">
      <x:c r="A7" s="475" t="str">
        <x:v>Trésorerie</x:v>
      </x:c>
      <x:c r="B7" s="475" t="str">
        <x:v>Trésorerie positive mais dépendante du BFR</x:v>
      </x:c>
      <x:c r="C7" s="475" t="str">
        <x:v>Moyen</x:v>
      </x:c>
      <x:c r="D7" s="475" t="str">
        <x:v>Haute</x:v>
      </x:c>
      <x:c r="E7" s="475" t="str">
        <x:v>Accélérer les encaissements clients</x:v>
      </x:c>
      <x:c r="F7" s="475" t="str">
        <x:v>Finance</x:v>
      </x:c>
      <x:c r="G7" s="475" t="str">
        <x:v>30 jours</x:v>
      </x:c>
      <x:c r="H7" s="475" t="str">
        <x:v>DSO</x:v>
      </x:c>
      <x:c r="I7" s="337"/>
      <x:c r="J7" s="337"/>
      <x:c r="K7" s="337"/>
      <x:c r="L7" s="337"/>
      <x:c r="M7" s="337"/>
      <x:c r="N7" s="337"/>
    </x:row>
    <x:row r="8">
      <x:c r="A8" s="475" t="str">
        <x:v>Endettement</x:v>
      </x:c>
      <x:c r="B8" s="475" t="str">
        <x:v>Dette maîtrisée au regard de l'EBITDA</x:v>
      </x:c>
      <x:c r="C8" s="475" t="str">
        <x:v>Faible</x:v>
      </x:c>
      <x:c r="D8" s="475" t="str">
        <x:v>Moyenne</x:v>
      </x:c>
      <x:c r="E8" s="475" t="str">
        <x:v>Renégocier les taux les plus élevés</x:v>
      </x:c>
      <x:c r="F8" s="475" t="str">
        <x:v>Direction</x:v>
      </x:c>
      <x:c r="G8" s="475" t="str">
        <x:v>90 jours</x:v>
      </x:c>
      <x:c r="H8" s="475" t="str">
        <x:v>Dette nette / EBITDA</x:v>
      </x:c>
      <x:c r="I8" s="337"/>
      <x:c r="J8" s="337"/>
      <x:c r="K8" s="337"/>
      <x:c r="L8" s="337"/>
      <x:c r="M8" s="337"/>
      <x:c r="N8" s="337"/>
    </x:row>
    <x:row r="9">
      <x:c r="A9" s="475" t="str">
        <x:v>Stocks</x:v>
      </x:c>
      <x:c r="B9" s="475" t="str">
        <x:v>Niveau de stock important</x:v>
      </x:c>
      <x:c r="C9" s="475" t="str">
        <x:v>Moyen</x:v>
      </x:c>
      <x:c r="D9" s="475" t="str">
        <x:v>Haute</x:v>
      </x:c>
      <x:c r="E9" s="475" t="str">
        <x:v>Déployer une analyse ABC et un plan de rotation</x:v>
      </x:c>
      <x:c r="F9" s="475" t="str">
        <x:v>Logistique</x:v>
      </x:c>
      <x:c r="G9" s="475" t="str">
        <x:v>60 jours</x:v>
      </x:c>
      <x:c r="H9" s="475" t="str">
        <x:v>DIO</x:v>
      </x:c>
      <x:c r="I9" s="337"/>
      <x:c r="J9" s="337"/>
      <x:c r="K9" s="337"/>
      <x:c r="L9" s="337"/>
      <x:c r="M9" s="337"/>
      <x:c r="N9" s="337"/>
    </x:row>
    <x:row r="10">
      <x:c r="A10" s="475" t="str">
        <x:v>Créances</x:v>
      </x:c>
      <x:c r="B10" s="475" t="str">
        <x:v>Hausse des clients douteux</x:v>
      </x:c>
      <x:c r="C10" s="475" t="str">
        <x:v>Élevé</x:v>
      </x:c>
      <x:c r="D10" s="475" t="str">
        <x:v>Haute</x:v>
      </x:c>
      <x:c r="E10" s="475" t="str">
        <x:v>Mettre en place des limites de crédit</x:v>
      </x:c>
      <x:c r="F10" s="475" t="str">
        <x:v>Finance</x:v>
      </x:c>
      <x:c r="G10" s="475" t="str">
        <x:v>30 jours</x:v>
      </x:c>
      <x:c r="H10" s="475" t="str">
        <x:v>Taux d'impayés</x:v>
      </x:c>
      <x:c r="I10" s="337"/>
      <x:c r="J10" s="337"/>
      <x:c r="K10" s="337"/>
      <x:c r="L10" s="337"/>
      <x:c r="M10" s="337"/>
      <x:c r="N10" s="337"/>
    </x:row>
    <x:row r="11">
      <x:c r="A11" s="475" t="str">
        <x:v>Capex</x:v>
      </x:c>
      <x:c r="B11" s="475" t="str">
        <x:v>Immobilisations en croissance</x:v>
      </x:c>
      <x:c r="C11" s="475" t="str">
        <x:v>Moyen</x:v>
      </x:c>
      <x:c r="D11" s="475" t="str">
        <x:v>Moyenne</x:v>
      </x:c>
      <x:c r="E11" s="475" t="str">
        <x:v>Mesurer le ROI des investissements</x:v>
      </x:c>
      <x:c r="F11" s="475" t="str">
        <x:v>Direction</x:v>
      </x:c>
      <x:c r="G11" s="475" t="str">
        <x:v>Trimestriel</x:v>
      </x:c>
      <x:c r="H11" s="475" t="str">
        <x:v>ROA</x:v>
      </x:c>
      <x:c r="I11" s="337"/>
      <x:c r="J11" s="337"/>
      <x:c r="K11" s="337"/>
      <x:c r="L11" s="337"/>
      <x:c r="M11" s="337"/>
      <x:c r="N11" s="337"/>
    </x:row>
    <x:row r="12">
      <x:c r="A12" s="475" t="str">
        <x:v>Croissance</x:v>
      </x:c>
      <x:c r="B12" s="475" t="str">
        <x:v>Chiffre d'affaires en progression</x:v>
      </x:c>
      <x:c r="C12" s="475" t="str">
        <x:v>Faible</x:v>
      </x:c>
      <x:c r="D12" s="475" t="str">
        <x:v>Moyenne</x:v>
      </x:c>
      <x:c r="E12" s="475" t="str">
        <x:v>Sécuriser la croissance récurrente</x:v>
      </x:c>
      <x:c r="F12" s="475" t="str">
        <x:v>Commercial</x:v>
      </x:c>
      <x:c r="G12" s="475" t="str">
        <x:v>90 jours</x:v>
      </x:c>
      <x:c r="H12" s="475" t="str">
        <x:v>Croissance CA</x:v>
      </x:c>
      <x:c r="I12" s="337"/>
      <x:c r="J12" s="337"/>
      <x:c r="K12" s="337"/>
      <x:c r="L12" s="337"/>
      <x:c r="M12" s="337"/>
      <x:c r="N12" s="337"/>
    </x:row>
    <x:row r="13">
      <x:c r="A13" s="475" t="str">
        <x:v>Reporting</x:v>
      </x:c>
      <x:c r="B13" s="475" t="str">
        <x:v>États structurés et comparatifs</x:v>
      </x:c>
      <x:c r="C13" s="475" t="str">
        <x:v>Faible</x:v>
      </x:c>
      <x:c r="D13" s="475" t="str">
        <x:v>Basse</x:v>
      </x:c>
      <x:c r="E13" s="475" t="str">
        <x:v>Formaliser une clôture mensuelle J+7</x:v>
      </x:c>
      <x:c r="F13" s="475" t="str">
        <x:v>Contrôle de gestion</x:v>
      </x:c>
      <x:c r="G13" s="475" t="str">
        <x:v>Mensuel</x:v>
      </x:c>
      <x:c r="H13" s="475" t="str">
        <x:v>Délai de clôture</x:v>
      </x:c>
      <x:c r="I13" s="337"/>
      <x:c r="J13" s="337"/>
      <x:c r="K13" s="337"/>
      <x:c r="L13" s="337"/>
      <x:c r="M13" s="337"/>
      <x:c r="N13" s="337"/>
    </x:row>
    <x:row r="14">
      <x:c r="A14" s="475" t="str">
        <x:v>Gouvernance</x:v>
      </x:c>
      <x:c r="B14" s="475" t="str">
        <x:v>Données disponibles pour la décision</x:v>
      </x:c>
      <x:c r="C14" s="475" t="str">
        <x:v>Faible</x:v>
      </x:c>
      <x:c r="D14" s="475" t="str">
        <x:v>Moyenne</x:v>
      </x:c>
      <x:c r="E14" s="475" t="str">
        <x:v>Présenter un comité financier mensuel</x:v>
      </x:c>
      <x:c r="F14" s="475" t="str">
        <x:v>Direction</x:v>
      </x:c>
      <x:c r="G14" s="475" t="str">
        <x:v>Mensuel</x:v>
      </x:c>
      <x:c r="H14" s="475" t="str">
        <x:v>Actions clôturées</x:v>
      </x:c>
      <x:c r="I14" s="337"/>
      <x:c r="J14" s="337"/>
      <x:c r="K14" s="337"/>
      <x:c r="L14" s="337"/>
      <x:c r="M14" s="337"/>
      <x:c r="N14" s="337"/>
    </x:row>
    <x:row r="15">
      <x:c r="A15" s="337"/>
      <x:c r="B15" s="337"/>
      <x:c r="C15" s="337"/>
      <x:c r="D15" s="337"/>
      <x:c r="E15" s="337"/>
      <x:c r="F15" s="337"/>
      <x:c r="G15" s="337"/>
      <x:c r="H15" s="337"/>
      <x:c r="I15" s="337"/>
      <x:c r="J15" s="337"/>
      <x:c r="K15" s="337"/>
      <x:c r="L15" s="337"/>
      <x:c r="M15" s="337"/>
      <x:c r="N15" s="337"/>
    </x:row>
    <x:row r="16">
      <x:c r="A16" s="337"/>
      <x:c r="B16" s="337"/>
      <x:c r="C16" s="337"/>
      <x:c r="D16" s="337"/>
      <x:c r="E16" s="337"/>
      <x:c r="F16" s="337"/>
      <x:c r="G16" s="337"/>
      <x:c r="H16" s="337"/>
      <x:c r="I16" s="337"/>
      <x:c r="J16" s="337"/>
      <x:c r="K16" s="337"/>
      <x:c r="L16" s="337"/>
      <x:c r="M16" s="337"/>
      <x:c r="N16" s="337"/>
    </x:row>
    <x:row r="17">
      <x:c r="A17" s="337"/>
      <x:c r="B17" s="337"/>
      <x:c r="C17" s="337"/>
      <x:c r="D17" s="337"/>
      <x:c r="E17" s="337"/>
      <x:c r="F17" s="337"/>
      <x:c r="G17" s="337"/>
      <x:c r="H17" s="337"/>
      <x:c r="I17" s="337"/>
      <x:c r="J17" s="337"/>
      <x:c r="K17" s="337"/>
      <x:c r="L17" s="337"/>
      <x:c r="M17" s="337"/>
      <x:c r="N17" s="337"/>
    </x:row>
    <x:row r="18">
      <x:c r="A18" s="337"/>
      <x:c r="B18" s="337"/>
      <x:c r="C18" s="337"/>
      <x:c r="D18" s="337"/>
      <x:c r="E18" s="337"/>
      <x:c r="F18" s="337"/>
      <x:c r="G18" s="337"/>
      <x:c r="H18" s="337"/>
      <x:c r="I18" s="337"/>
      <x:c r="J18" s="337"/>
      <x:c r="K18" s="337"/>
      <x:c r="L18" s="337"/>
      <x:c r="M18" s="337"/>
      <x:c r="N18" s="337"/>
    </x:row>
    <x:row r="19">
      <x:c r="A19" s="337"/>
      <x:c r="B19" s="337"/>
      <x:c r="C19" s="337"/>
      <x:c r="D19" s="337"/>
      <x:c r="E19" s="337"/>
      <x:c r="F19" s="337"/>
      <x:c r="G19" s="337"/>
      <x:c r="H19" s="337"/>
      <x:c r="I19" s="337"/>
      <x:c r="J19" s="337"/>
      <x:c r="K19" s="337"/>
      <x:c r="L19" s="337"/>
      <x:c r="M19" s="337"/>
      <x:c r="N19" s="337"/>
    </x:row>
    <x:row r="20">
      <x:c r="A20" s="337"/>
      <x:c r="B20" s="337"/>
      <x:c r="C20" s="337"/>
      <x:c r="D20" s="337"/>
      <x:c r="E20" s="337"/>
      <x:c r="F20" s="337"/>
      <x:c r="G20" s="337"/>
      <x:c r="H20" s="337"/>
      <x:c r="I20" s="337"/>
      <x:c r="J20" s="337"/>
      <x:c r="K20" s="337"/>
      <x:c r="L20" s="337"/>
      <x:c r="M20" s="337"/>
      <x:c r="N20" s="337"/>
    </x:row>
    <x:row r="21">
      <x:c r="A21" s="337"/>
      <x:c r="B21" s="337"/>
      <x:c r="C21" s="337"/>
      <x:c r="D21" s="337"/>
      <x:c r="E21" s="337"/>
      <x:c r="F21" s="337"/>
      <x:c r="G21" s="337"/>
      <x:c r="H21" s="337"/>
      <x:c r="I21" s="337"/>
      <x:c r="J21" s="337"/>
      <x:c r="K21" s="337"/>
      <x:c r="L21" s="337"/>
      <x:c r="M21" s="337"/>
      <x:c r="N21" s="337"/>
    </x:row>
    <x:row r="22">
      <x:c r="A22" s="337"/>
      <x:c r="B22" s="337"/>
      <x:c r="C22" s="337"/>
      <x:c r="D22" s="337"/>
      <x:c r="E22" s="337"/>
      <x:c r="F22" s="337"/>
      <x:c r="G22" s="337"/>
      <x:c r="H22" s="337"/>
      <x:c r="I22" s="337"/>
      <x:c r="J22" s="337"/>
      <x:c r="K22" s="337"/>
      <x:c r="L22" s="337"/>
      <x:c r="M22" s="337"/>
      <x:c r="N22" s="337"/>
    </x:row>
    <x:row r="23">
      <x:c r="A23" s="337"/>
      <x:c r="B23" s="337"/>
      <x:c r="C23" s="337"/>
      <x:c r="D23" s="337"/>
      <x:c r="E23" s="337"/>
      <x:c r="F23" s="337"/>
      <x:c r="G23" s="337"/>
      <x:c r="H23" s="337"/>
      <x:c r="I23" s="337"/>
      <x:c r="J23" s="337"/>
      <x:c r="K23" s="337"/>
      <x:c r="L23" s="337"/>
      <x:c r="M23" s="337"/>
      <x:c r="N23" s="337"/>
    </x:row>
    <x:row r="24">
      <x:c r="A24" s="337"/>
      <x:c r="B24" s="337"/>
      <x:c r="C24" s="337"/>
      <x:c r="D24" s="337"/>
      <x:c r="E24" s="337"/>
      <x:c r="F24" s="337"/>
      <x:c r="G24" s="337"/>
      <x:c r="H24" s="337"/>
      <x:c r="I24" s="337"/>
      <x:c r="J24" s="337"/>
      <x:c r="K24" s="337"/>
      <x:c r="L24" s="337"/>
      <x:c r="M24" s="337"/>
      <x:c r="N24" s="337"/>
    </x:row>
    <x:row r="25">
      <x:c r="A25" s="337"/>
      <x:c r="B25" s="337"/>
      <x:c r="C25" s="337"/>
      <x:c r="D25" s="337"/>
      <x:c r="E25" s="337"/>
      <x:c r="F25" s="337"/>
      <x:c r="G25" s="337"/>
      <x:c r="H25" s="337"/>
      <x:c r="I25" s="337"/>
      <x:c r="J25" s="337"/>
      <x:c r="K25" s="337"/>
      <x:c r="L25" s="337"/>
      <x:c r="M25" s="337"/>
      <x:c r="N25" s="337"/>
    </x:row>
    <x:row r="26">
      <x:c r="A26" s="337"/>
      <x:c r="B26" s="337"/>
      <x:c r="C26" s="337"/>
      <x:c r="D26" s="337"/>
      <x:c r="E26" s="337"/>
      <x:c r="F26" s="337"/>
      <x:c r="G26" s="337"/>
      <x:c r="H26" s="337"/>
      <x:c r="I26" s="337"/>
      <x:c r="J26" s="337"/>
      <x:c r="K26" s="337"/>
      <x:c r="L26" s="337"/>
      <x:c r="M26" s="337"/>
      <x:c r="N26" s="337"/>
    </x:row>
    <x:row r="27">
      <x:c r="A27" s="337"/>
      <x:c r="B27" s="337"/>
      <x:c r="C27" s="337"/>
      <x:c r="D27" s="337"/>
      <x:c r="E27" s="337"/>
      <x:c r="F27" s="337"/>
      <x:c r="G27" s="337"/>
      <x:c r="H27" s="337"/>
      <x:c r="I27" s="337"/>
      <x:c r="J27" s="337"/>
      <x:c r="K27" s="337"/>
      <x:c r="L27" s="337"/>
      <x:c r="M27" s="337"/>
      <x:c r="N27" s="337"/>
    </x:row>
    <x:row r="28">
      <x:c r="A28" s="337"/>
      <x:c r="B28" s="337"/>
      <x:c r="C28" s="337"/>
      <x:c r="D28" s="337"/>
      <x:c r="E28" s="337"/>
      <x:c r="F28" s="337"/>
      <x:c r="G28" s="337"/>
      <x:c r="H28" s="337"/>
      <x:c r="I28" s="337"/>
      <x:c r="J28" s="337"/>
      <x:c r="K28" s="337"/>
      <x:c r="L28" s="337"/>
      <x:c r="M28" s="337"/>
      <x:c r="N28" s="337"/>
    </x:row>
    <x:row r="29">
      <x:c r="A29" s="337"/>
      <x:c r="B29" s="337"/>
      <x:c r="C29" s="337"/>
      <x:c r="D29" s="337"/>
      <x:c r="E29" s="337"/>
      <x:c r="F29" s="337"/>
      <x:c r="G29" s="337"/>
      <x:c r="H29" s="337"/>
      <x:c r="I29" s="337"/>
      <x:c r="J29" s="337"/>
      <x:c r="K29" s="337"/>
      <x:c r="L29" s="337"/>
      <x:c r="M29" s="337"/>
      <x:c r="N29" s="337"/>
    </x:row>
    <x:row r="30">
      <x:c r="A30" s="337"/>
      <x:c r="B30" s="337"/>
      <x:c r="C30" s="337"/>
      <x:c r="D30" s="337"/>
      <x:c r="E30" s="337"/>
      <x:c r="F30" s="337"/>
      <x:c r="G30" s="337"/>
      <x:c r="H30" s="337"/>
      <x:c r="I30" s="337"/>
      <x:c r="J30" s="337"/>
      <x:c r="K30" s="337"/>
      <x:c r="L30" s="337"/>
      <x:c r="M30" s="337"/>
      <x:c r="N30" s="337"/>
    </x:row>
    <x:row r="31">
      <x:c r="A31" s="337"/>
      <x:c r="B31" s="337"/>
      <x:c r="C31" s="337"/>
      <x:c r="D31" s="337"/>
      <x:c r="E31" s="337"/>
      <x:c r="F31" s="337"/>
      <x:c r="G31" s="337"/>
      <x:c r="H31" s="337"/>
      <x:c r="I31" s="337"/>
      <x:c r="J31" s="337"/>
      <x:c r="K31" s="337"/>
      <x:c r="L31" s="337"/>
      <x:c r="M31" s="337"/>
      <x:c r="N31" s="337"/>
    </x:row>
    <x:row r="32">
      <x:c r="A32" s="337"/>
      <x:c r="B32" s="337"/>
      <x:c r="C32" s="337"/>
      <x:c r="D32" s="337"/>
      <x:c r="E32" s="337"/>
      <x:c r="F32" s="337"/>
      <x:c r="G32" s="337"/>
      <x:c r="H32" s="337"/>
      <x:c r="I32" s="337"/>
      <x:c r="J32" s="337"/>
      <x:c r="K32" s="337"/>
      <x:c r="L32" s="337"/>
      <x:c r="M32" s="337"/>
      <x:c r="N32" s="337"/>
    </x:row>
    <x:row r="33">
      <x:c r="A33" s="337"/>
      <x:c r="B33" s="337"/>
      <x:c r="C33" s="337"/>
      <x:c r="D33" s="337"/>
      <x:c r="E33" s="337"/>
      <x:c r="F33" s="337"/>
      <x:c r="G33" s="337"/>
      <x:c r="H33" s="337"/>
      <x:c r="I33" s="337"/>
      <x:c r="J33" s="337"/>
      <x:c r="K33" s="337"/>
      <x:c r="L33" s="337"/>
      <x:c r="M33" s="337"/>
      <x:c r="N33" s="337"/>
    </x:row>
    <x:row r="34">
      <x:c r="A34" s="337"/>
      <x:c r="B34" s="337"/>
      <x:c r="C34" s="337"/>
      <x:c r="D34" s="337"/>
      <x:c r="E34" s="337"/>
      <x:c r="F34" s="337"/>
      <x:c r="G34" s="337"/>
      <x:c r="H34" s="337"/>
      <x:c r="I34" s="337"/>
      <x:c r="J34" s="337"/>
      <x:c r="K34" s="337"/>
      <x:c r="L34" s="337"/>
      <x:c r="M34" s="337"/>
      <x:c r="N34" s="337"/>
    </x:row>
    <x:row r="35">
      <x:c r="A35" s="337"/>
      <x:c r="B35" s="337"/>
      <x:c r="C35" s="337"/>
      <x:c r="D35" s="337"/>
      <x:c r="E35" s="337"/>
      <x:c r="F35" s="337"/>
      <x:c r="G35" s="337"/>
      <x:c r="H35" s="337"/>
      <x:c r="I35" s="337"/>
      <x:c r="J35" s="337"/>
      <x:c r="K35" s="337"/>
      <x:c r="L35" s="337"/>
      <x:c r="M35" s="337"/>
      <x:c r="N35" s="337"/>
    </x:row>
    <x:row r="36">
      <x:c r="A36" s="337"/>
      <x:c r="B36" s="337"/>
      <x:c r="C36" s="337"/>
      <x:c r="D36" s="337"/>
      <x:c r="E36" s="337"/>
      <x:c r="F36" s="337"/>
      <x:c r="G36" s="337"/>
      <x:c r="H36" s="337"/>
      <x:c r="I36" s="337"/>
      <x:c r="J36" s="337"/>
      <x:c r="K36" s="337"/>
      <x:c r="L36" s="337"/>
      <x:c r="M36" s="337"/>
      <x:c r="N36" s="337"/>
    </x:row>
    <x:row r="37">
      <x:c r="A37" s="337"/>
      <x:c r="B37" s="337"/>
      <x:c r="C37" s="337"/>
      <x:c r="D37" s="337"/>
      <x:c r="E37" s="337"/>
      <x:c r="F37" s="337"/>
      <x:c r="G37" s="337"/>
      <x:c r="H37" s="337"/>
      <x:c r="I37" s="337"/>
      <x:c r="J37" s="337"/>
      <x:c r="K37" s="337"/>
      <x:c r="L37" s="337"/>
      <x:c r="M37" s="337"/>
      <x:c r="N37" s="337"/>
    </x:row>
    <x:row r="38">
      <x:c r="A38" s="337"/>
      <x:c r="B38" s="337"/>
      <x:c r="C38" s="337"/>
      <x:c r="D38" s="337"/>
      <x:c r="E38" s="337"/>
      <x:c r="F38" s="337"/>
      <x:c r="G38" s="337"/>
      <x:c r="H38" s="337"/>
      <x:c r="I38" s="337"/>
      <x:c r="J38" s="337"/>
      <x:c r="K38" s="337"/>
      <x:c r="L38" s="337"/>
      <x:c r="M38" s="337"/>
      <x:c r="N38" s="337"/>
    </x:row>
    <x:row r="39">
      <x:c r="A39" s="337"/>
      <x:c r="B39" s="337"/>
      <x:c r="C39" s="337"/>
      <x:c r="D39" s="337"/>
      <x:c r="E39" s="337"/>
      <x:c r="F39" s="337"/>
      <x:c r="G39" s="337"/>
      <x:c r="H39" s="337"/>
      <x:c r="I39" s="337"/>
      <x:c r="J39" s="337"/>
      <x:c r="K39" s="337"/>
      <x:c r="L39" s="337"/>
      <x:c r="M39" s="337"/>
      <x:c r="N39" s="337"/>
    </x:row>
    <x:row r="40">
      <x:c r="A40" s="337"/>
      <x:c r="B40" s="337"/>
      <x:c r="C40" s="337"/>
      <x:c r="D40" s="337"/>
      <x:c r="E40" s="337"/>
      <x:c r="F40" s="337"/>
      <x:c r="G40" s="337"/>
      <x:c r="H40" s="337"/>
      <x:c r="I40" s="337"/>
      <x:c r="J40" s="337"/>
      <x:c r="K40" s="337"/>
      <x:c r="L40" s="337"/>
      <x:c r="M40" s="337"/>
      <x:c r="N40" s="337"/>
    </x:row>
    <x:row r="41">
      <x:c r="A41" s="337"/>
      <x:c r="B41" s="337"/>
      <x:c r="C41" s="337"/>
      <x:c r="D41" s="337"/>
      <x:c r="E41" s="337"/>
      <x:c r="F41" s="337"/>
      <x:c r="G41" s="337"/>
      <x:c r="H41" s="337"/>
      <x:c r="I41" s="337"/>
      <x:c r="J41" s="337"/>
      <x:c r="K41" s="337"/>
      <x:c r="L41" s="337"/>
      <x:c r="M41" s="337"/>
      <x:c r="N41" s="337"/>
    </x:row>
    <x:row r="42">
      <x:c r="A42" s="337"/>
      <x:c r="B42" s="337"/>
      <x:c r="C42" s="337"/>
      <x:c r="D42" s="337"/>
      <x:c r="E42" s="337"/>
      <x:c r="F42" s="337"/>
      <x:c r="G42" s="337"/>
      <x:c r="H42" s="337"/>
      <x:c r="I42" s="337"/>
      <x:c r="J42" s="337"/>
      <x:c r="K42" s="337"/>
      <x:c r="L42" s="337"/>
      <x:c r="M42" s="337"/>
      <x:c r="N42" s="337"/>
    </x:row>
    <x:row r="43">
      <x:c r="A43" s="337"/>
      <x:c r="B43" s="337"/>
      <x:c r="C43" s="337"/>
      <x:c r="D43" s="337"/>
      <x:c r="E43" s="337"/>
      <x:c r="F43" s="337"/>
      <x:c r="G43" s="337"/>
      <x:c r="H43" s="337"/>
      <x:c r="I43" s="337"/>
      <x:c r="J43" s="337"/>
      <x:c r="K43" s="337"/>
      <x:c r="L43" s="337"/>
      <x:c r="M43" s="337"/>
      <x:c r="N43" s="337"/>
    </x:row>
    <x:row r="44">
      <x:c r="A44" s="337"/>
      <x:c r="B44" s="337"/>
      <x:c r="C44" s="337"/>
      <x:c r="D44" s="337"/>
      <x:c r="E44" s="337"/>
      <x:c r="F44" s="337"/>
      <x:c r="G44" s="337"/>
      <x:c r="H44" s="337"/>
      <x:c r="I44" s="337"/>
      <x:c r="J44" s="337"/>
      <x:c r="K44" s="337"/>
      <x:c r="L44" s="337"/>
      <x:c r="M44" s="337"/>
      <x:c r="N44" s="337"/>
    </x:row>
    <x:row r="45">
      <x:c r="A45" s="337"/>
      <x:c r="B45" s="337"/>
      <x:c r="C45" s="337"/>
      <x:c r="D45" s="337"/>
      <x:c r="E45" s="337"/>
      <x:c r="F45" s="337"/>
      <x:c r="G45" s="337"/>
      <x:c r="H45" s="337"/>
      <x:c r="I45" s="337"/>
      <x:c r="J45" s="337"/>
      <x:c r="K45" s="337"/>
      <x:c r="L45" s="337"/>
      <x:c r="M45" s="337"/>
      <x:c r="N45" s="337"/>
    </x:row>
    <x:row r="46">
      <x:c r="A46" s="337"/>
      <x:c r="B46" s="337"/>
      <x:c r="C46" s="337"/>
      <x:c r="D46" s="337"/>
      <x:c r="E46" s="337"/>
      <x:c r="F46" s="337"/>
      <x:c r="G46" s="337"/>
      <x:c r="H46" s="337"/>
      <x:c r="I46" s="337"/>
      <x:c r="J46" s="337"/>
      <x:c r="K46" s="337"/>
      <x:c r="L46" s="337"/>
      <x:c r="M46" s="337"/>
      <x:c r="N46" s="337"/>
    </x:row>
    <x:row r="47">
      <x:c r="A47" s="337"/>
      <x:c r="B47" s="337"/>
      <x:c r="C47" s="337"/>
      <x:c r="D47" s="337"/>
      <x:c r="E47" s="337"/>
      <x:c r="F47" s="337"/>
      <x:c r="G47" s="337"/>
      <x:c r="H47" s="337"/>
      <x:c r="I47" s="337"/>
      <x:c r="J47" s="337"/>
      <x:c r="K47" s="337"/>
      <x:c r="L47" s="337"/>
      <x:c r="M47" s="337"/>
      <x:c r="N47" s="337"/>
    </x:row>
    <x:row r="48">
      <x:c r="A48" s="337"/>
      <x:c r="B48" s="337"/>
      <x:c r="C48" s="337"/>
      <x:c r="D48" s="337"/>
      <x:c r="E48" s="337"/>
      <x:c r="F48" s="337"/>
      <x:c r="G48" s="337"/>
      <x:c r="H48" s="337"/>
      <x:c r="I48" s="337"/>
      <x:c r="J48" s="337"/>
      <x:c r="K48" s="337"/>
      <x:c r="L48" s="337"/>
      <x:c r="M48" s="337"/>
      <x:c r="N48" s="337"/>
    </x:row>
    <x:row r="49">
      <x:c r="A49" s="337"/>
      <x:c r="B49" s="337"/>
      <x:c r="C49" s="337"/>
      <x:c r="D49" s="337"/>
      <x:c r="E49" s="337"/>
      <x:c r="F49" s="337"/>
      <x:c r="G49" s="337"/>
      <x:c r="H49" s="337"/>
      <x:c r="I49" s="337"/>
      <x:c r="J49" s="337"/>
      <x:c r="K49" s="337"/>
      <x:c r="L49" s="337"/>
      <x:c r="M49" s="337"/>
      <x:c r="N49" s="337"/>
    </x:row>
    <x:row r="50">
      <x:c r="A50" s="337"/>
      <x:c r="B50" s="337"/>
      <x:c r="C50" s="337"/>
      <x:c r="D50" s="337"/>
      <x:c r="E50" s="337"/>
      <x:c r="F50" s="337"/>
      <x:c r="G50" s="337"/>
      <x:c r="H50" s="337"/>
      <x:c r="I50" s="337"/>
      <x:c r="J50" s="337"/>
      <x:c r="K50" s="337"/>
      <x:c r="L50" s="337"/>
      <x:c r="M50" s="337"/>
      <x:c r="N50" s="337"/>
    </x:row>
    <x:row r="51">
      <x:c r="A51" s="337"/>
      <x:c r="B51" s="337"/>
      <x:c r="C51" s="337"/>
      <x:c r="D51" s="337"/>
      <x:c r="E51" s="337"/>
      <x:c r="F51" s="337"/>
      <x:c r="G51" s="337"/>
      <x:c r="H51" s="337"/>
      <x:c r="I51" s="337"/>
      <x:c r="J51" s="337"/>
      <x:c r="K51" s="337"/>
      <x:c r="L51" s="337"/>
      <x:c r="M51" s="337"/>
      <x:c r="N51" s="337"/>
    </x:row>
    <x:row r="52">
      <x:c r="A52" s="337"/>
      <x:c r="B52" s="337"/>
      <x:c r="C52" s="337"/>
      <x:c r="D52" s="337"/>
      <x:c r="E52" s="337"/>
      <x:c r="F52" s="337"/>
      <x:c r="G52" s="337"/>
      <x:c r="H52" s="337"/>
      <x:c r="I52" s="337"/>
      <x:c r="J52" s="337"/>
      <x:c r="K52" s="337"/>
      <x:c r="L52" s="337"/>
      <x:c r="M52" s="337"/>
      <x:c r="N52" s="337"/>
    </x:row>
    <x:row r="53">
      <x:c r="A53" s="337"/>
      <x:c r="B53" s="337"/>
      <x:c r="C53" s="337"/>
      <x:c r="D53" s="337"/>
      <x:c r="E53" s="337"/>
      <x:c r="F53" s="337"/>
      <x:c r="G53" s="337"/>
      <x:c r="H53" s="337"/>
      <x:c r="I53" s="337"/>
      <x:c r="J53" s="337"/>
      <x:c r="K53" s="337"/>
      <x:c r="L53" s="337"/>
      <x:c r="M53" s="337"/>
      <x:c r="N53" s="337"/>
    </x:row>
    <x:row r="54">
      <x:c r="A54" s="337"/>
      <x:c r="B54" s="337"/>
      <x:c r="C54" s="337"/>
      <x:c r="D54" s="337"/>
      <x:c r="E54" s="337"/>
      <x:c r="F54" s="337"/>
      <x:c r="G54" s="337"/>
      <x:c r="H54" s="337"/>
      <x:c r="I54" s="337"/>
      <x:c r="J54" s="337"/>
      <x:c r="K54" s="337"/>
      <x:c r="L54" s="337"/>
      <x:c r="M54" s="337"/>
      <x:c r="N54" s="337"/>
    </x:row>
    <x:row r="55">
      <x:c r="A55" s="337"/>
      <x:c r="B55" s="337"/>
      <x:c r="C55" s="337"/>
      <x:c r="D55" s="337"/>
      <x:c r="E55" s="337"/>
      <x:c r="F55" s="337"/>
      <x:c r="G55" s="337"/>
      <x:c r="H55" s="337"/>
      <x:c r="I55" s="337"/>
      <x:c r="J55" s="337"/>
      <x:c r="K55" s="337"/>
      <x:c r="L55" s="337"/>
      <x:c r="M55" s="337"/>
      <x:c r="N55" s="337"/>
    </x:row>
    <x:row r="56">
      <x:c r="A56" s="337"/>
      <x:c r="B56" s="337"/>
      <x:c r="C56" s="337"/>
      <x:c r="D56" s="337"/>
      <x:c r="E56" s="337"/>
      <x:c r="F56" s="337"/>
      <x:c r="G56" s="337"/>
      <x:c r="H56" s="337"/>
      <x:c r="I56" s="337"/>
      <x:c r="J56" s="337"/>
      <x:c r="K56" s="337"/>
      <x:c r="L56" s="337"/>
      <x:c r="M56" s="337"/>
      <x:c r="N56" s="337"/>
    </x:row>
    <x:row r="57">
      <x:c r="A57" s="337"/>
      <x:c r="B57" s="337"/>
      <x:c r="C57" s="337"/>
      <x:c r="D57" s="337"/>
      <x:c r="E57" s="337"/>
      <x:c r="F57" s="337"/>
      <x:c r="G57" s="337"/>
      <x:c r="H57" s="337"/>
      <x:c r="I57" s="337"/>
      <x:c r="J57" s="337"/>
      <x:c r="K57" s="337"/>
      <x:c r="L57" s="337"/>
      <x:c r="M57" s="337"/>
      <x:c r="N57" s="337"/>
    </x:row>
    <x:row r="58">
      <x:c r="A58" s="337"/>
      <x:c r="B58" s="337"/>
      <x:c r="C58" s="337"/>
      <x:c r="D58" s="337"/>
      <x:c r="E58" s="337"/>
      <x:c r="F58" s="337"/>
      <x:c r="G58" s="337"/>
      <x:c r="H58" s="337"/>
      <x:c r="I58" s="337"/>
      <x:c r="J58" s="337"/>
      <x:c r="K58" s="337"/>
      <x:c r="L58" s="337"/>
      <x:c r="M58" s="337"/>
      <x:c r="N58" s="337"/>
    </x:row>
    <x:row r="59">
      <x:c r="A59" s="337"/>
      <x:c r="B59" s="337"/>
      <x:c r="C59" s="337"/>
      <x:c r="D59" s="337"/>
      <x:c r="E59" s="337"/>
      <x:c r="F59" s="337"/>
      <x:c r="G59" s="337"/>
      <x:c r="H59" s="337"/>
      <x:c r="I59" s="337"/>
      <x:c r="J59" s="337"/>
      <x:c r="K59" s="337"/>
      <x:c r="L59" s="337"/>
      <x:c r="M59" s="337"/>
      <x:c r="N59" s="337"/>
    </x:row>
    <x:row r="60">
      <x:c r="A60" s="337"/>
      <x:c r="B60" s="337"/>
      <x:c r="C60" s="337"/>
      <x:c r="D60" s="337"/>
      <x:c r="E60" s="337"/>
      <x:c r="F60" s="337"/>
      <x:c r="G60" s="337"/>
      <x:c r="H60" s="337"/>
      <x:c r="I60" s="337"/>
      <x:c r="J60" s="337"/>
      <x:c r="K60" s="337"/>
      <x:c r="L60" s="337"/>
      <x:c r="M60" s="337"/>
      <x:c r="N60" s="337"/>
    </x:row>
  </x:sheetData>
  <x:mergeCells>
    <x:mergeCell ref="A1:H2"/>
    <x:mergeCell ref="A3:H3"/>
  </x:mergeCells>
  <x:dataValidations count="1">
    <x:dataValidation type="list" sqref="D6:D14">
      <x:formula1>"Haute,Moyenne,Basse"</x:formula1>
    </x:dataValidation>
  </x:dataValidations>
  <x:pageMargins left="0.7" right="0.7" top="0.75" bottom="0.75" header="0.3" footer="0.3"/>
</x:worksheet>
</file>