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drawings/drawing1.xml" ContentType="application/vnd.openxmlformats-officedocument.drawing+xml"/>
  <Override PartName="/xl/drawings/charts/chart1.xml" ContentType="application/vnd.openxmlformats-officedocument.drawingml.chart+xml"/>
  <Override PartName="/xl/drawings/charts/chart2.xml" ContentType="application/vnd.openxmlformats-officedocument.drawingml.char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drawings/charts/chart3.xml" ContentType="application/vnd.openxmlformats-officedocument.drawingml.chart+xml"/>
  <Override PartName="/xl/worksheets/sheet4.xml" ContentType="application/vnd.openxmlformats-officedocument.spreadsheetml.worksheet+xml"/>
  <Override PartName="/xl/drawings/drawing3.xml" ContentType="application/vnd.openxmlformats-officedocument.drawing+xml"/>
  <Override PartName="/xl/drawings/charts/chart4.xml" ContentType="application/vnd.openxmlformats-officedocument.drawingml.chart+xml"/>
  <Override PartName="/xl/worksheets/sheet5.xml" ContentType="application/vnd.openxmlformats-officedocument.spreadsheetml.worksheet+xml"/>
  <Override PartName="/xl/drawings/drawing4.xml" ContentType="application/vnd.openxmlformats-officedocument.drawing+xml"/>
  <Override PartName="/xl/drawings/charts/chart5.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89c1c043c03c40a4" /></Relationships>
</file>

<file path=xl/workbook.xml><?xml version="1.0" encoding="utf-8"?>
<x:workbook xmlns:x="http://schemas.openxmlformats.org/spreadsheetml/2006/main">
  <x:sheets>
    <x:sheet xmlns:r="http://schemas.openxmlformats.org/officeDocument/2006/relationships" name="Dashboard" sheetId="1" r:id="R6aa0ecbf344d43b4"/>
    <x:sheet xmlns:r="http://schemas.openxmlformats.org/officeDocument/2006/relationships" name="Paramètres" sheetId="2" r:id="R9c1e5d83a6a84cff"/>
    <x:sheet xmlns:r="http://schemas.openxmlformats.org/officeDocument/2006/relationships" name="Linéarité" sheetId="3" r:id="R3600a0754e5f4ba3"/>
    <x:sheet xmlns:r="http://schemas.openxmlformats.org/officeDocument/2006/relationships" name="Répétabilité" sheetId="4" r:id="R7a7b7b35e902434b"/>
    <x:sheet xmlns:r="http://schemas.openxmlformats.org/officeDocument/2006/relationships" name="Justesse" sheetId="5" r:id="R61d6e0c2324c41d3"/>
    <x:sheet xmlns:r="http://schemas.openxmlformats.org/officeDocument/2006/relationships" name="Robustesse" sheetId="6" r:id="R1f9c4f72011f4e8c"/>
    <x:sheet xmlns:r="http://schemas.openxmlformats.org/officeDocument/2006/relationships" name="LOD_LOQ" sheetId="7" r:id="R3037be1242e64a5b"/>
    <x:sheet xmlns:r="http://schemas.openxmlformats.org/officeDocument/2006/relationships" name="System Suitability" sheetId="8" r:id="R9e625dea3c6a43bf"/>
    <x:sheet xmlns:r="http://schemas.openxmlformats.org/officeDocument/2006/relationships" name="Rapport" sheetId="9" r:id="R97978e6f34a34f5e"/>
    <x:sheet xmlns:r="http://schemas.openxmlformats.org/officeDocument/2006/relationships" name="Cas réel HPLC" sheetId="10" r:id="R9f3bda1284ef4976"/>
  </x:sheets>
</x:workbook>
</file>

<file path=xl/sharedStrings.xml><?xml version="1.0" encoding="utf-8"?>
<x:sst xmlns:x="http://schemas.openxmlformats.org/spreadsheetml/2006/main"/>
</file>

<file path=xl/styles.xml><?xml version="1.0" encoding="utf-8"?>
<x:styleSheet xmlns:x="http://schemas.openxmlformats.org/spreadsheetml/2006/main">
  <x:numFmts count="9">
    <x:numFmt numFmtId="200" formatCode="0.000"/>
    <x:numFmt numFmtId="201" formatCode="0.00%"/>
    <x:numFmt numFmtId="202" formatCode="0.0000"/>
    <x:numFmt numFmtId="203" formatCode="0.00"/>
    <x:numFmt numFmtId="204" formatCode="0%"/>
    <x:numFmt numFmtId="205" formatCode="dd/mm/yyyy"/>
    <x:numFmt numFmtId="206" formatCode="0"/>
    <x:numFmt numFmtId="207" formatCode="0.000%"/>
    <x:numFmt numFmtId="208" formatCode="@"/>
  </x:numFmts>
  <x:fonts count="15">
    <x:font>
      <x:sz val="11"/>
      <x:name val="Carlito"/>
    </x:font>
    <x:font>
      <x:b/>
      <x:sz val="18"/>
      <x:color rgb="FFFFFFFF"/>
      <x:name val="Carlito"/>
    </x:font>
    <x:font>
      <x:b/>
      <x:sz val="11"/>
      <x:color rgb="FF0F172A"/>
      <x:name val="Carlito"/>
    </x:font>
    <x:font>
      <x:sz val="11"/>
      <x:color rgb="FF0F172A"/>
      <x:name val="Carlito"/>
    </x:font>
    <x:font>
      <x:b/>
      <x:sz val="11"/>
      <x:color rgb="FFFFFFFF"/>
      <x:name val="Carlito"/>
    </x:font>
    <x:font>
      <x:i/>
      <x:sz val="11"/>
      <x:color rgb="FF0F172A"/>
      <x:name val="Carlito"/>
    </x:font>
    <x:font>
      <x:b/>
      <x:sz val="11"/>
      <x:name val="Carlito"/>
    </x:font>
    <x:font>
      <x:b/>
      <x:sz val="24"/>
      <x:color rgb="FF166534"/>
      <x:name val="Carlito"/>
    </x:font>
    <x:font>
      <x:b/>
      <x:sz val="14"/>
      <x:color rgb="FF0F172A"/>
      <x:name val="Carlito"/>
    </x:font>
    <x:font>
      <x:b/>
      <x:sz val="16"/>
      <x:color rgb="FFFFFFFF"/>
      <x:name val="Carlito"/>
    </x:font>
    <x:font>
      <x:b/>
      <x:sz val="11"/>
      <x:color rgb="FF92400E"/>
      <x:name val="Carlito"/>
    </x:font>
    <x:font>
      <x:sz val="11"/>
      <x:color rgb="FF1F2937"/>
      <x:name val="Carlito"/>
    </x:font>
    <x:font>
      <x:b/>
      <x:sz val="10"/>
      <x:color rgb="FFFFFFFF"/>
      <x:name val="Arial"/>
    </x:font>
    <x:font>
      <x:sz val="10"/>
      <x:name val="Arial"/>
    </x:font>
    <x:font>
      <x:b/>
      <x:sz val="14"/>
      <x:color rgb="FFFFFFFF"/>
      <x:name val="Carlito"/>
    </x:font>
  </x:fonts>
  <x:fills count="19">
    <x:fill>
      <x:patternFill patternType="none"/>
    </x:fill>
    <x:fill>
      <x:patternFill patternType="gray125"/>
    </x:fill>
    <x:fill>
      <x:patternFill patternType="solid">
        <x:fgColor rgb="FF0B3D91"/>
      </x:patternFill>
    </x:fill>
    <x:fill>
      <x:patternFill patternType="solid">
        <x:fgColor rgb="FFEFF6FF"/>
      </x:patternFill>
    </x:fill>
    <x:fill>
      <x:patternFill patternType="solid">
        <x:fgColor rgb="FFFFFFFF"/>
      </x:patternFill>
    </x:fill>
    <x:fill>
      <x:patternFill patternType="solid">
        <x:fgColor rgb="FF1D4ED8"/>
      </x:patternFill>
    </x:fill>
    <x:fill>
      <x:patternFill patternType="solid">
        <x:fgColor rgb="FFFEF9C3"/>
      </x:patternFill>
    </x:fill>
    <x:fill>
      <x:patternFill patternType="solid">
        <x:fgColor rgb="FFECFDF5"/>
      </x:patternFill>
    </x:fill>
    <x:fill>
      <x:patternFill patternType="solid">
        <x:fgColor rgb="FFF3E8FF"/>
      </x:patternFill>
    </x:fill>
    <x:fill>
      <x:patternFill patternType="solid">
        <x:fgColor rgb="FF0B3D91"/>
      </x:patternFill>
    </x:fill>
    <x:fill>
      <x:patternFill patternType="solid">
        <x:fgColor rgb="FFDBEAFE"/>
      </x:patternFill>
    </x:fill>
    <x:fill>
      <x:patternFill patternType="solid">
        <x:fgColor rgb="FF2563EB"/>
      </x:patternFill>
    </x:fill>
    <x:fill>
      <x:patternFill patternType="solid">
        <x:fgColor rgb="FF0F766E"/>
      </x:patternFill>
    </x:fill>
    <x:fill>
      <x:patternFill patternType="solid">
        <x:fgColor rgb="FFFEF3C7"/>
      </x:patternFill>
    </x:fill>
    <x:fill>
      <x:patternFill patternType="solid">
        <x:fgColor rgb="FFFFFFFF"/>
      </x:patternFill>
    </x:fill>
    <x:fill>
      <x:patternFill patternType="solid">
        <x:fgColor rgb="FF0B3D91"/>
      </x:patternFill>
    </x:fill>
    <x:fill>
      <x:patternFill patternType="solid">
        <x:fgColor rgb="FF2563EB"/>
      </x:patternFill>
    </x:fill>
    <x:fill>
      <x:patternFill patternType="solid">
        <x:fgColor rgb="FFDBEAFE"/>
      </x:patternFill>
    </x:fill>
    <x:fill>
      <x:patternFill patternType="solid">
        <x:fgColor rgb="FFFFFFFF"/>
      </x:patternFill>
    </x:fill>
  </x:fills>
  <x:borders count="26">
    <x:border/>
    <x:border/>
    <x:border/>
    <x:border/>
    <x:border/>
    <x:border/>
    <x:border/>
    <x:border/>
    <x:border/>
    <x:border/>
    <x:border/>
    <x:border/>
    <x:border/>
    <x:border/>
    <x:border/>
    <x:border/>
    <x:border/>
    <x:border/>
    <x:border/>
    <x:border/>
    <x:border/>
    <x:border/>
    <x:border/>
    <x:border/>
    <x:border/>
    <x:border/>
  </x:borders>
  <x:cellStyleXfs count="1">
    <x:xf numFmtId="0" fontId="0" fillId="0" borderId="0"/>
  </x:cellStyleXfs>
  <x:cellXfs count="327">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horizontal="center"/>
    </x:xf>
    <x:xf numFmtId="0" fontId="1" fillId="2" borderId="0" xfId="0" applyNumberFormat="1" applyFont="1" applyFill="1" applyBorder="1" applyAlignment="1">
      <x:alignment horizontal="center" vertical="center"/>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horizontal="center"/>
    </x:xf>
    <x:xf numFmtId="0" fontId="1" fillId="2" borderId="1" xfId="0" applyNumberFormat="1" applyFont="1" applyFill="1" applyBorder="1" applyAlignment="1">
      <x:alignment horizontal="center" vertical="center"/>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wrapText="1"/>
    </x:xf>
    <x:xf numFmtId="0" fontId="0" fillId="3" borderId="1" xfId="0" applyNumberFormat="1" applyFont="1" applyFill="1" applyBorder="1"/>
    <x:xf numFmtId="0" fontId="2" fillId="3" borderId="1" xfId="0" applyNumberFormat="1" applyFont="1" applyFill="1" applyBorder="1"/>
    <x:xf numFmtId="0" fontId="2" fillId="3" borderId="1" xfId="0" applyNumberFormat="1" applyFont="1" applyFill="1" applyBorder="1" applyAlignment="1">
      <x:alignment wrapText="1"/>
    </x:xf>
    <x:xf numFmtId="0" fontId="0" fillId="4" borderId="0" xfId="0" applyNumberFormat="1" applyFont="1" applyFill="1" applyBorder="1"/>
    <x:xf numFmtId="0" fontId="3" fillId="4" borderId="0" xfId="0" applyNumberFormat="1" applyFont="1" applyFill="1" applyBorder="1"/>
    <x:xf numFmtId="0" fontId="3" fillId="4" borderId="2" xfId="0" applyNumberFormat="1" applyFont="1" applyFill="1" applyBorder="1"/>
    <x:xf numFmtId="0" fontId="3" fillId="4" borderId="3" xfId="0" applyNumberFormat="1" applyFont="1" applyFill="1" applyBorder="1"/>
    <x:xf numFmtId="0" fontId="3" fillId="4" borderId="4" xfId="0" applyNumberFormat="1" applyFont="1" applyFill="1" applyBorder="1"/>
    <x:xf numFmtId="0" fontId="0" fillId="4" borderId="1" xfId="0" applyNumberFormat="1" applyFont="1" applyFill="1" applyBorder="1"/>
    <x:xf numFmtId="0" fontId="3" fillId="4" borderId="1" xfId="0" applyNumberFormat="1" applyFont="1" applyFill="1" applyBorder="1"/>
    <x:xf numFmtId="0" fontId="3" fillId="4" borderId="5" xfId="0" applyNumberFormat="1" applyFont="1" applyFill="1" applyBorder="1"/>
    <x:xf numFmtId="0" fontId="3" fillId="4" borderId="6" xfId="0" applyNumberFormat="1" applyFont="1" applyFill="1" applyBorder="1"/>
    <x:xf numFmtId="0" fontId="3" fillId="4" borderId="7" xfId="0" applyNumberFormat="1" applyFont="1" applyFill="1" applyBorder="1"/>
    <x:xf numFmtId="200" fontId="3" fillId="4" borderId="3" xfId="0" applyNumberFormat="1" applyFont="1" applyFill="1" applyBorder="1"/>
    <x:xf numFmtId="200" fontId="3" fillId="4" borderId="4" xfId="0" applyNumberFormat="1" applyFont="1" applyFill="1" applyBorder="1"/>
    <x:xf numFmtId="200" fontId="3" fillId="4" borderId="6" xfId="0" applyNumberFormat="1" applyFont="1" applyFill="1" applyBorder="1"/>
    <x:xf numFmtId="200" fontId="3" fillId="4" borderId="7" xfId="0" applyNumberFormat="1" applyFont="1" applyFill="1" applyBorder="1"/>
    <x:xf numFmtId="201" fontId="3" fillId="4" borderId="3" xfId="0" applyNumberFormat="1" applyFont="1" applyFill="1" applyBorder="1"/>
    <x:xf numFmtId="201" fontId="3" fillId="4" borderId="4" xfId="0" applyNumberFormat="1" applyFont="1" applyFill="1" applyBorder="1"/>
    <x:xf numFmtId="201" fontId="3" fillId="4" borderId="6" xfId="0" applyNumberFormat="1" applyFont="1" applyFill="1" applyBorder="1"/>
    <x:xf numFmtId="201" fontId="3" fillId="4" borderId="7" xfId="0" applyNumberFormat="1" applyFont="1" applyFill="1" applyBorder="1"/>
    <x:xf numFmtId="0" fontId="0" fillId="5" borderId="0" xfId="0" applyNumberFormat="1" applyFont="1" applyFill="1" applyBorder="1"/>
    <x:xf numFmtId="0" fontId="4" fillId="5" borderId="0" xfId="0" applyNumberFormat="1" applyFont="1" applyFill="1" applyBorder="1"/>
    <x:xf numFmtId="0" fontId="4" fillId="5" borderId="0" xfId="0" applyNumberFormat="1" applyFont="1" applyFill="1" applyBorder="1" applyAlignment="1">
      <x:alignment wrapText="1"/>
    </x:xf>
    <x:xf numFmtId="0" fontId="4" fillId="5" borderId="0" xfId="0" applyNumberFormat="1" applyFont="1" applyFill="1" applyBorder="1" applyAlignment="1">
      <x:alignment horizontal="center" wrapText="1"/>
    </x:xf>
    <x:xf numFmtId="0" fontId="4" fillId="5" borderId="0" xfId="0" applyNumberFormat="1" applyFont="1" applyFill="1" applyBorder="1" applyAlignment="1">
      <x:alignment horizontal="center" vertical="center" wrapText="1"/>
    </x:xf>
    <x:xf numFmtId="0" fontId="0" fillId="5" borderId="1" xfId="0" applyNumberFormat="1" applyFont="1" applyFill="1" applyBorder="1"/>
    <x:xf numFmtId="0" fontId="4" fillId="5" borderId="1" xfId="0" applyNumberFormat="1" applyFont="1" applyFill="1" applyBorder="1"/>
    <x:xf numFmtId="0" fontId="4" fillId="5" borderId="1" xfId="0" applyNumberFormat="1" applyFont="1" applyFill="1" applyBorder="1" applyAlignment="1">
      <x:alignment wrapText="1"/>
    </x:xf>
    <x:xf numFmtId="0" fontId="4" fillId="5" borderId="1" xfId="0" applyNumberFormat="1" applyFont="1" applyFill="1" applyBorder="1" applyAlignment="1">
      <x:alignment horizontal="center" wrapText="1"/>
    </x:xf>
    <x:xf numFmtId="0" fontId="4" fillId="5" borderId="1" xfId="0" applyNumberFormat="1" applyFont="1" applyFill="1" applyBorder="1" applyAlignment="1">
      <x:alignment horizontal="center" vertical="center" wrapText="1"/>
    </x:xf>
    <x:xf numFmtId="0" fontId="0" fillId="6" borderId="0" xfId="0" applyNumberFormat="1" applyFont="1" applyFill="1" applyBorder="1"/>
    <x:xf numFmtId="0" fontId="5" fillId="6" borderId="0" xfId="0" applyNumberFormat="1" applyFont="1" applyFill="1" applyBorder="1"/>
    <x:xf numFmtId="0" fontId="5" fillId="6" borderId="0" xfId="0" applyNumberFormat="1" applyFont="1" applyFill="1" applyBorder="1" applyAlignment="1">
      <x:alignment wrapText="1"/>
    </x:xf>
    <x:xf numFmtId="0" fontId="0" fillId="6" borderId="1" xfId="0" applyNumberFormat="1" applyFont="1" applyFill="1" applyBorder="1"/>
    <x:xf numFmtId="0" fontId="5" fillId="6" borderId="1" xfId="0" applyNumberFormat="1" applyFont="1" applyFill="1" applyBorder="1"/>
    <x:xf numFmtId="0" fontId="5" fillId="6" borderId="1" xfId="0" applyNumberFormat="1" applyFont="1" applyFill="1" applyBorder="1" applyAlignment="1">
      <x:alignment wrapText="1"/>
    </x:xf>
    <x:xf numFmtId="0" fontId="4" fillId="2" borderId="0" xfId="0" applyNumberFormat="1" applyFont="1" applyFill="1" applyBorder="1"/>
    <x:xf numFmtId="0" fontId="4" fillId="2" borderId="0" xfId="0" applyNumberFormat="1" applyFont="1" applyFill="1" applyBorder="1" applyAlignment="1">
      <x:alignment wrapText="1"/>
    </x:xf>
    <x:xf numFmtId="0" fontId="4" fillId="2" borderId="0" xfId="0" applyNumberFormat="1" applyFont="1" applyFill="1" applyBorder="1" applyAlignment="1">
      <x:alignment horizontal="center" wrapText="1"/>
    </x:xf>
    <x:xf numFmtId="0" fontId="4" fillId="2" borderId="0" xfId="0" applyNumberFormat="1" applyFont="1" applyFill="1" applyBorder="1" applyAlignment="1">
      <x:alignment horizontal="center" vertical="center" wrapText="1"/>
    </x:xf>
    <x:xf numFmtId="0" fontId="4" fillId="2" borderId="1" xfId="0" applyNumberFormat="1" applyFont="1" applyFill="1" applyBorder="1"/>
    <x:xf numFmtId="0" fontId="4" fillId="2" borderId="1" xfId="0" applyNumberFormat="1" applyFont="1" applyFill="1" applyBorder="1" applyAlignment="1">
      <x:alignment wrapText="1"/>
    </x:xf>
    <x:xf numFmtId="0" fontId="4" fillId="2" borderId="1" xfId="0" applyNumberFormat="1" applyFont="1" applyFill="1" applyBorder="1" applyAlignment="1">
      <x:alignment horizontal="center" wrapText="1"/>
    </x:xf>
    <x:xf numFmtId="0" fontId="4" fillId="2" borderId="1" xfId="0" applyNumberFormat="1" applyFont="1" applyFill="1" applyBorder="1" applyAlignment="1">
      <x:alignment horizontal="center" vertical="center" wrapText="1"/>
    </x:xf>
    <x:xf numFmtId="0" fontId="3" fillId="4" borderId="8" xfId="0" applyNumberFormat="1" applyFont="1" applyFill="1" applyBorder="1"/>
    <x:xf numFmtId="0" fontId="3" fillId="4" borderId="9" xfId="0" applyNumberFormat="1" applyFont="1" applyFill="1" applyBorder="1"/>
    <x:xf numFmtId="0" fontId="3" fillId="4" borderId="10" xfId="0" applyNumberFormat="1" applyFont="1" applyFill="1" applyBorder="1"/>
    <x:xf numFmtId="0" fontId="3" fillId="4" borderId="11" xfId="0" applyNumberFormat="1" applyFont="1" applyFill="1" applyBorder="1"/>
    <x:xf numFmtId="0" fontId="3" fillId="4" borderId="12" xfId="0" applyNumberFormat="1" applyFont="1" applyFill="1" applyBorder="1"/>
    <x:xf numFmtId="0" fontId="3" fillId="4" borderId="13" xfId="0" applyNumberFormat="1" applyFont="1" applyFill="1" applyBorder="1"/>
    <x:xf numFmtId="0" fontId="3" fillId="4" borderId="14" xfId="0" applyNumberFormat="1" applyFont="1" applyFill="1" applyBorder="1"/>
    <x:xf numFmtId="0" fontId="3" fillId="4" borderId="15" xfId="0" applyNumberFormat="1" applyFont="1" applyFill="1" applyBorder="1"/>
    <x:xf numFmtId="0" fontId="3" fillId="4" borderId="16" xfId="0" applyNumberFormat="1" applyFont="1" applyFill="1" applyBorder="1"/>
    <x:xf numFmtId="0" fontId="3" fillId="4" borderId="17" xfId="0" applyNumberFormat="1" applyFont="1" applyFill="1" applyBorder="1"/>
    <x:xf numFmtId="0" fontId="3" fillId="4" borderId="18" xfId="0" applyNumberFormat="1" applyFont="1" applyFill="1" applyBorder="1"/>
    <x:xf numFmtId="0" fontId="3" fillId="4" borderId="19" xfId="0" applyNumberFormat="1" applyFont="1" applyFill="1" applyBorder="1"/>
    <x:xf numFmtId="0" fontId="3" fillId="4" borderId="20" xfId="0" applyNumberFormat="1" applyFont="1" applyFill="1" applyBorder="1"/>
    <x:xf numFmtId="0" fontId="3" fillId="4" borderId="21" xfId="0" applyNumberFormat="1" applyFont="1" applyFill="1" applyBorder="1"/>
    <x:xf numFmtId="0" fontId="3" fillId="4" borderId="22" xfId="0" applyNumberFormat="1" applyFont="1" applyFill="1" applyBorder="1"/>
    <x:xf numFmtId="0" fontId="3" fillId="4" borderId="23" xfId="0" applyNumberFormat="1" applyFont="1" applyFill="1" applyBorder="1"/>
    <x:xf numFmtId="0" fontId="3" fillId="4" borderId="24" xfId="0" applyNumberFormat="1" applyFont="1" applyFill="1" applyBorder="1"/>
    <x:xf numFmtId="0" fontId="3" fillId="4" borderId="25" xfId="0" applyNumberFormat="1" applyFont="1" applyFill="1" applyBorder="1"/>
    <x:xf numFmtId="202" fontId="0" fillId="0" borderId="0" xfId="0" applyNumberFormat="1" applyFont="1" applyFill="1" applyBorder="1"/>
    <x:xf numFmtId="202" fontId="0" fillId="0" borderId="1" xfId="0" applyNumberFormat="1" applyFont="1" applyFill="1" applyBorder="1"/>
    <x:xf numFmtId="0" fontId="6" fillId="0" borderId="0" xfId="0" applyNumberFormat="1" applyFont="1" applyFill="1" applyBorder="1"/>
    <x:xf numFmtId="0" fontId="6" fillId="0" borderId="0" xfId="0" applyNumberFormat="1" applyFont="1" applyFill="1" applyBorder="1" applyAlignment="1">
      <x:alignment horizontal="center"/>
    </x:xf>
    <x:xf numFmtId="0" fontId="6" fillId="0" borderId="1" xfId="0" applyNumberFormat="1" applyFont="1" applyFill="1" applyBorder="1"/>
    <x:xf numFmtId="0" fontId="6" fillId="0" borderId="1" xfId="0" applyNumberFormat="1" applyFont="1" applyFill="1" applyBorder="1" applyAlignment="1">
      <x:alignment horizontal="center"/>
    </x:xf>
    <x:xf numFmtId="203" fontId="0" fillId="0" borderId="0" xfId="0" applyNumberFormat="1" applyFont="1" applyFill="1" applyBorder="1"/>
    <x:xf numFmtId="203" fontId="0" fillId="0" borderId="1" xfId="0" applyNumberFormat="1" applyFont="1" applyFill="1" applyBorder="1"/>
    <x:xf numFmtId="201" fontId="0" fillId="0" borderId="0" xfId="0" applyNumberFormat="1" applyFont="1" applyFill="1" applyBorder="1"/>
    <x:xf numFmtId="201" fontId="0" fillId="0" borderId="1" xfId="0" applyNumberFormat="1" applyFont="1" applyFill="1" applyBorder="1"/>
    <x:xf numFmtId="202" fontId="3" fillId="4" borderId="2" xfId="0" applyNumberFormat="1" applyFont="1" applyFill="1" applyBorder="1"/>
    <x:xf numFmtId="202" fontId="3" fillId="4" borderId="3" xfId="0" applyNumberFormat="1" applyFont="1" applyFill="1" applyBorder="1"/>
    <x:xf numFmtId="202" fontId="3" fillId="4" borderId="4" xfId="0" applyNumberFormat="1" applyFont="1" applyFill="1" applyBorder="1"/>
    <x:xf numFmtId="202" fontId="3" fillId="4" borderId="5" xfId="0" applyNumberFormat="1" applyFont="1" applyFill="1" applyBorder="1"/>
    <x:xf numFmtId="202" fontId="3" fillId="4" borderId="6" xfId="0" applyNumberFormat="1" applyFont="1" applyFill="1" applyBorder="1"/>
    <x:xf numFmtId="202" fontId="3" fillId="4" borderId="7" xfId="0" applyNumberFormat="1" applyFont="1" applyFill="1" applyBorder="1"/>
    <x:xf numFmtId="201" fontId="3" fillId="4" borderId="9" xfId="0" applyNumberFormat="1" applyFont="1" applyFill="1" applyBorder="1"/>
    <x:xf numFmtId="201" fontId="3" fillId="4" borderId="18" xfId="0" applyNumberFormat="1" applyFont="1" applyFill="1" applyBorder="1"/>
    <x:xf numFmtId="0" fontId="0" fillId="7" borderId="0" xfId="0" applyNumberFormat="1" applyFont="1" applyFill="1" applyBorder="1"/>
    <x:xf numFmtId="0" fontId="7" fillId="7" borderId="0" xfId="0" applyNumberFormat="1" applyFont="1" applyFill="1" applyBorder="1"/>
    <x:xf numFmtId="204" fontId="7" fillId="7" borderId="0" xfId="0" applyNumberFormat="1" applyFont="1" applyFill="1" applyBorder="1"/>
    <x:xf numFmtId="204" fontId="7" fillId="7" borderId="0" xfId="0" applyNumberFormat="1" applyFont="1" applyFill="1" applyBorder="1" applyAlignment="1">
      <x:alignment horizontal="center"/>
    </x:xf>
    <x:xf numFmtId="204" fontId="7" fillId="7" borderId="0" xfId="0" applyNumberFormat="1" applyFont="1" applyFill="1" applyBorder="1" applyAlignment="1">
      <x:alignment horizontal="center" vertical="center"/>
    </x:xf>
    <x:xf numFmtId="0" fontId="0" fillId="7" borderId="1" xfId="0" applyNumberFormat="1" applyFont="1" applyFill="1" applyBorder="1"/>
    <x:xf numFmtId="0" fontId="7" fillId="7" borderId="1" xfId="0" applyNumberFormat="1" applyFont="1" applyFill="1" applyBorder="1"/>
    <x:xf numFmtId="204" fontId="7" fillId="7" borderId="1" xfId="0" applyNumberFormat="1" applyFont="1" applyFill="1" applyBorder="1"/>
    <x:xf numFmtId="204" fontId="7" fillId="7" borderId="1" xfId="0" applyNumberFormat="1" applyFont="1" applyFill="1" applyBorder="1" applyAlignment="1">
      <x:alignment horizontal="center"/>
    </x:xf>
    <x:xf numFmtId="204" fontId="7" fillId="7" borderId="1" xfId="0" applyNumberFormat="1" applyFont="1" applyFill="1" applyBorder="1" applyAlignment="1">
      <x:alignment horizontal="center" vertical="center"/>
    </x:xf>
    <x:xf numFmtId="0" fontId="0" fillId="8" borderId="0" xfId="0" applyNumberFormat="1" applyFont="1" applyFill="1" applyBorder="1"/>
    <x:xf numFmtId="0" fontId="8" fillId="8" borderId="0" xfId="0" applyNumberFormat="1" applyFont="1" applyFill="1" applyBorder="1"/>
    <x:xf numFmtId="0" fontId="8" fillId="8" borderId="0" xfId="0" applyNumberFormat="1" applyFont="1" applyFill="1" applyBorder="1" applyAlignment="1">
      <x:alignment horizontal="center"/>
    </x:xf>
    <x:xf numFmtId="0" fontId="8" fillId="8" borderId="0" xfId="0" applyNumberFormat="1" applyFont="1" applyFill="1" applyBorder="1" applyAlignment="1">
      <x:alignment horizontal="center" vertical="center"/>
    </x:xf>
    <x:xf numFmtId="0" fontId="0" fillId="8" borderId="1" xfId="0" applyNumberFormat="1" applyFont="1" applyFill="1" applyBorder="1"/>
    <x:xf numFmtId="0" fontId="8" fillId="8" borderId="1" xfId="0" applyNumberFormat="1" applyFont="1" applyFill="1" applyBorder="1"/>
    <x:xf numFmtId="0" fontId="8" fillId="8" borderId="1" xfId="0" applyNumberFormat="1" applyFont="1" applyFill="1" applyBorder="1" applyAlignment="1">
      <x:alignment horizontal="center"/>
    </x:xf>
    <x:xf numFmtId="0" fontId="8" fillId="8" borderId="1" xfId="0" applyNumberFormat="1" applyFont="1" applyFill="1" applyBorder="1" applyAlignment="1">
      <x:alignment horizontal="center" vertical="center"/>
    </x:xf>
    <x:xf numFmtId="202" fontId="3" fillId="4" borderId="8" xfId="0" applyNumberFormat="1" applyFont="1" applyFill="1" applyBorder="1"/>
    <x:xf numFmtId="202" fontId="3" fillId="4" borderId="17" xfId="0" applyNumberFormat="1" applyFont="1" applyFill="1" applyBorder="1"/>
    <x:xf numFmtId="201" fontId="3" fillId="4" borderId="11" xfId="0" applyNumberFormat="1" applyFont="1" applyFill="1" applyBorder="1"/>
    <x:xf numFmtId="201" fontId="3" fillId="4" borderId="20" xfId="0" applyNumberFormat="1" applyFont="1" applyFill="1" applyBorder="1"/>
    <x:xf numFmtId="202" fontId="3" fillId="4" borderId="11" xfId="0" applyNumberFormat="1" applyFont="1" applyFill="1" applyBorder="1"/>
    <x:xf numFmtId="202" fontId="3" fillId="4" borderId="20" xfId="0" applyNumberFormat="1" applyFont="1" applyFill="1" applyBorder="1"/>
    <x:xf numFmtId="0" fontId="1" fillId="2" borderId="0" xfId="0" applyNumberFormat="1" applyFont="1" applyFill="1" applyBorder="1" applyAlignment="1">
      <x:alignment horizontal="center" vertical="center" wrapText="1"/>
    </x:xf>
    <x:xf numFmtId="0" fontId="0" fillId="0" borderId="0" xfId="0" applyNumberFormat="1" applyFont="1" applyFill="1" applyBorder="1" applyAlignment="1">
      <x:alignment wrapText="1"/>
    </x:xf>
    <x:xf numFmtId="202" fontId="3" fillId="4" borderId="2" xfId="0" applyNumberFormat="1" applyFont="1" applyFill="1" applyBorder="1" applyAlignment="1">
      <x:alignment wrapText="1"/>
    </x:xf>
    <x:xf numFmtId="0" fontId="6" fillId="0" borderId="0" xfId="0" applyNumberFormat="1" applyFont="1" applyFill="1" applyBorder="1" applyAlignment="1">
      <x:alignment horizontal="center" wrapText="1"/>
    </x:xf>
    <x:xf numFmtId="204" fontId="7" fillId="7" borderId="0" xfId="0" applyNumberFormat="1" applyFont="1" applyFill="1" applyBorder="1" applyAlignment="1">
      <x:alignment horizontal="center" vertical="center" wrapText="1"/>
    </x:xf>
    <x:xf numFmtId="0" fontId="3" fillId="4" borderId="2" xfId="0" applyNumberFormat="1" applyFont="1" applyFill="1" applyBorder="1" applyAlignment="1">
      <x:alignment wrapText="1"/>
    </x:xf>
    <x:xf numFmtId="201" fontId="3" fillId="4" borderId="3" xfId="0" applyNumberFormat="1" applyFont="1" applyFill="1" applyBorder="1" applyAlignment="1">
      <x:alignment wrapText="1"/>
    </x:xf>
    <x:xf numFmtId="0" fontId="3" fillId="4" borderId="3" xfId="0" applyNumberFormat="1" applyFont="1" applyFill="1" applyBorder="1" applyAlignment="1">
      <x:alignment wrapText="1"/>
    </x:xf>
    <x:xf numFmtId="0" fontId="8" fillId="8" borderId="0" xfId="0" applyNumberFormat="1" applyFont="1" applyFill="1" applyBorder="1" applyAlignment="1">
      <x:alignment horizontal="center" vertical="center" wrapText="1"/>
    </x:xf>
    <x:xf numFmtId="202" fontId="3" fillId="4" borderId="3" xfId="0" applyNumberFormat="1" applyFont="1" applyFill="1" applyBorder="1" applyAlignment="1">
      <x:alignment wrapText="1"/>
    </x:xf>
    <x:xf numFmtId="0" fontId="3" fillId="4" borderId="4" xfId="0" applyNumberFormat="1" applyFont="1" applyFill="1" applyBorder="1" applyAlignment="1">
      <x:alignment wrapText="1"/>
    </x:xf>
    <x:xf numFmtId="0" fontId="1" fillId="2" borderId="1" xfId="0" applyNumberFormat="1" applyFont="1" applyFill="1" applyBorder="1" applyAlignment="1">
      <x:alignment horizontal="center" vertical="center" wrapText="1"/>
    </x:xf>
    <x:xf numFmtId="0" fontId="0" fillId="0" borderId="1" xfId="0" applyNumberFormat="1" applyFont="1" applyFill="1" applyBorder="1" applyAlignment="1">
      <x:alignment wrapText="1"/>
    </x:xf>
    <x:xf numFmtId="202" fontId="3" fillId="4" borderId="5" xfId="0" applyNumberFormat="1" applyFont="1" applyFill="1" applyBorder="1" applyAlignment="1">
      <x:alignment wrapText="1"/>
    </x:xf>
    <x:xf numFmtId="0" fontId="6" fillId="0" borderId="1" xfId="0" applyNumberFormat="1" applyFont="1" applyFill="1" applyBorder="1" applyAlignment="1">
      <x:alignment horizontal="center" wrapText="1"/>
    </x:xf>
    <x:xf numFmtId="204" fontId="7" fillId="7" borderId="1" xfId="0" applyNumberFormat="1" applyFont="1" applyFill="1" applyBorder="1" applyAlignment="1">
      <x:alignment horizontal="center" vertical="center" wrapText="1"/>
    </x:xf>
    <x:xf numFmtId="0" fontId="3" fillId="4" borderId="5" xfId="0" applyNumberFormat="1" applyFont="1" applyFill="1" applyBorder="1" applyAlignment="1">
      <x:alignment wrapText="1"/>
    </x:xf>
    <x:xf numFmtId="201" fontId="3" fillId="4" borderId="6" xfId="0" applyNumberFormat="1" applyFont="1" applyFill="1" applyBorder="1" applyAlignment="1">
      <x:alignment wrapText="1"/>
    </x:xf>
    <x:xf numFmtId="0" fontId="3" fillId="4" borderId="6" xfId="0" applyNumberFormat="1" applyFont="1" applyFill="1" applyBorder="1" applyAlignment="1">
      <x:alignment wrapText="1"/>
    </x:xf>
    <x:xf numFmtId="0" fontId="8" fillId="8" borderId="1" xfId="0" applyNumberFormat="1" applyFont="1" applyFill="1" applyBorder="1" applyAlignment="1">
      <x:alignment horizontal="center" vertical="center" wrapText="1"/>
    </x:xf>
    <x:xf numFmtId="202" fontId="3" fillId="4" borderId="6" xfId="0" applyNumberFormat="1" applyFont="1" applyFill="1" applyBorder="1" applyAlignment="1">
      <x:alignment wrapText="1"/>
    </x:xf>
    <x:xf numFmtId="0" fontId="3" fillId="4" borderId="7" xfId="0" applyNumberFormat="1" applyFont="1" applyFill="1" applyBorder="1" applyAlignment="1">
      <x:alignment wrapText="1"/>
    </x:xf>
    <x:xf numFmtId="0" fontId="0" fillId="0" borderId="0" xfId="0" applyNumberFormat="1" applyFont="1" applyFill="1" applyBorder="1" applyAlignment="1">
      <x:alignment vertical="center" wrapText="1"/>
    </x:xf>
    <x:xf numFmtId="0" fontId="2" fillId="3" borderId="0" xfId="0" applyNumberFormat="1" applyFont="1" applyFill="1" applyBorder="1" applyAlignment="1">
      <x:alignment vertical="center" wrapText="1"/>
    </x:xf>
    <x:xf numFmtId="202" fontId="3" fillId="4" borderId="2" xfId="0" applyNumberFormat="1" applyFont="1" applyFill="1" applyBorder="1" applyAlignment="1">
      <x:alignment vertical="center" wrapText="1"/>
    </x:xf>
    <x:xf numFmtId="0" fontId="6" fillId="0" borderId="0" xfId="0" applyNumberFormat="1" applyFont="1" applyFill="1" applyBorder="1" applyAlignment="1">
      <x:alignment horizontal="center" vertical="center" wrapText="1"/>
    </x:xf>
    <x:xf numFmtId="0" fontId="3" fillId="4" borderId="2" xfId="0" applyNumberFormat="1" applyFont="1" applyFill="1" applyBorder="1" applyAlignment="1">
      <x:alignment vertical="center" wrapText="1"/>
    </x:xf>
    <x:xf numFmtId="201" fontId="3" fillId="4" borderId="3" xfId="0" applyNumberFormat="1" applyFont="1" applyFill="1" applyBorder="1" applyAlignment="1">
      <x:alignment vertical="center" wrapText="1"/>
    </x:xf>
    <x:xf numFmtId="0" fontId="3" fillId="4" borderId="3" xfId="0" applyNumberFormat="1" applyFont="1" applyFill="1" applyBorder="1" applyAlignment="1">
      <x:alignment vertical="center" wrapText="1"/>
    </x:xf>
    <x:xf numFmtId="202" fontId="3" fillId="4" borderId="3" xfId="0" applyNumberFormat="1" applyFont="1" applyFill="1" applyBorder="1" applyAlignment="1">
      <x:alignment vertical="center" wrapText="1"/>
    </x:xf>
    <x:xf numFmtId="0" fontId="3" fillId="4" borderId="4" xfId="0" applyNumberFormat="1" applyFont="1" applyFill="1" applyBorder="1" applyAlignment="1">
      <x:alignment vertical="center" wrapText="1"/>
    </x:xf>
    <x:xf numFmtId="0" fontId="0" fillId="0" borderId="1" xfId="0" applyNumberFormat="1" applyFont="1" applyFill="1" applyBorder="1" applyAlignment="1">
      <x:alignment vertical="center" wrapText="1"/>
    </x:xf>
    <x:xf numFmtId="0" fontId="2" fillId="3" borderId="1" xfId="0" applyNumberFormat="1" applyFont="1" applyFill="1" applyBorder="1" applyAlignment="1">
      <x:alignment vertical="center" wrapText="1"/>
    </x:xf>
    <x:xf numFmtId="202" fontId="3" fillId="4" borderId="5" xfId="0" applyNumberFormat="1" applyFont="1" applyFill="1" applyBorder="1" applyAlignment="1">
      <x:alignment vertical="center" wrapText="1"/>
    </x:xf>
    <x:xf numFmtId="0" fontId="6" fillId="0" borderId="1" xfId="0" applyNumberFormat="1" applyFont="1" applyFill="1" applyBorder="1" applyAlignment="1">
      <x:alignment horizontal="center" vertical="center" wrapText="1"/>
    </x:xf>
    <x:xf numFmtId="0" fontId="3" fillId="4" borderId="5" xfId="0" applyNumberFormat="1" applyFont="1" applyFill="1" applyBorder="1" applyAlignment="1">
      <x:alignment vertical="center" wrapText="1"/>
    </x:xf>
    <x:xf numFmtId="201" fontId="3" fillId="4" borderId="6" xfId="0" applyNumberFormat="1" applyFont="1" applyFill="1" applyBorder="1" applyAlignment="1">
      <x:alignment vertical="center" wrapText="1"/>
    </x:xf>
    <x:xf numFmtId="0" fontId="3" fillId="4" borderId="6" xfId="0" applyNumberFormat="1" applyFont="1" applyFill="1" applyBorder="1" applyAlignment="1">
      <x:alignment vertical="center" wrapText="1"/>
    </x:xf>
    <x:xf numFmtId="202" fontId="3" fillId="4" borderId="6" xfId="0" applyNumberFormat="1" applyFont="1" applyFill="1" applyBorder="1" applyAlignment="1">
      <x:alignment vertical="center" wrapText="1"/>
    </x:xf>
    <x:xf numFmtId="0" fontId="3" fillId="4" borderId="7" xfId="0" applyNumberFormat="1" applyFont="1" applyFill="1" applyBorder="1" applyAlignment="1">
      <x:alignment vertical="center" wrapText="1"/>
    </x:xf>
    <x:xf numFmtId="200" fontId="3" fillId="4" borderId="3" xfId="0" applyNumberFormat="1" applyFont="1" applyFill="1" applyBorder="1" applyAlignment="1">
      <x:alignment wrapText="1"/>
    </x:xf>
    <x:xf numFmtId="201" fontId="3" fillId="4" borderId="4" xfId="0" applyNumberFormat="1" applyFont="1" applyFill="1" applyBorder="1" applyAlignment="1">
      <x:alignment wrapText="1"/>
    </x:xf>
    <x:xf numFmtId="200" fontId="3" fillId="4" borderId="6" xfId="0" applyNumberFormat="1" applyFont="1" applyFill="1" applyBorder="1" applyAlignment="1">
      <x:alignment wrapText="1"/>
    </x:xf>
    <x:xf numFmtId="201" fontId="3" fillId="4" borderId="7" xfId="0" applyNumberFormat="1" applyFont="1" applyFill="1" applyBorder="1" applyAlignment="1">
      <x:alignment wrapText="1"/>
    </x:xf>
    <x:xf numFmtId="0" fontId="5" fillId="6" borderId="0" xfId="0" applyNumberFormat="1" applyFont="1" applyFill="1" applyBorder="1" applyAlignment="1">
      <x:alignment vertical="center" wrapText="1"/>
    </x:xf>
    <x:xf numFmtId="200" fontId="3" fillId="4" borderId="3" xfId="0" applyNumberFormat="1" applyFont="1" applyFill="1" applyBorder="1" applyAlignment="1">
      <x:alignment vertical="center" wrapText="1"/>
    </x:xf>
    <x:xf numFmtId="201" fontId="3" fillId="4" borderId="4" xfId="0" applyNumberFormat="1" applyFont="1" applyFill="1" applyBorder="1" applyAlignment="1">
      <x:alignment vertical="center" wrapText="1"/>
    </x:xf>
    <x:xf numFmtId="0" fontId="5" fillId="6" borderId="1" xfId="0" applyNumberFormat="1" applyFont="1" applyFill="1" applyBorder="1" applyAlignment="1">
      <x:alignment vertical="center" wrapText="1"/>
    </x:xf>
    <x:xf numFmtId="200" fontId="3" fillId="4" borderId="6" xfId="0" applyNumberFormat="1" applyFont="1" applyFill="1" applyBorder="1" applyAlignment="1">
      <x:alignment vertical="center" wrapText="1"/>
    </x:xf>
    <x:xf numFmtId="201" fontId="3" fillId="4" borderId="7" xfId="0" applyNumberFormat="1" applyFont="1" applyFill="1" applyBorder="1" applyAlignment="1">
      <x:alignment vertical="center" wrapText="1"/>
    </x:xf>
    <x:xf numFmtId="0" fontId="3" fillId="4" borderId="8" xfId="0" applyNumberFormat="1" applyFont="1" applyFill="1" applyBorder="1" applyAlignment="1">
      <x:alignment wrapText="1"/>
    </x:xf>
    <x:xf numFmtId="0" fontId="3" fillId="4" borderId="9" xfId="0" applyNumberFormat="1" applyFont="1" applyFill="1" applyBorder="1" applyAlignment="1">
      <x:alignment wrapText="1"/>
    </x:xf>
    <x:xf numFmtId="0" fontId="3" fillId="4" borderId="10" xfId="0" applyNumberFormat="1" applyFont="1" applyFill="1" applyBorder="1" applyAlignment="1">
      <x:alignment wrapText="1"/>
    </x:xf>
    <x:xf numFmtId="202" fontId="0" fillId="0" borderId="0" xfId="0" applyNumberFormat="1" applyFont="1" applyFill="1" applyBorder="1" applyAlignment="1">
      <x:alignment wrapText="1"/>
    </x:xf>
    <x:xf numFmtId="0" fontId="3" fillId="4" borderId="11" xfId="0" applyNumberFormat="1" applyFont="1" applyFill="1" applyBorder="1" applyAlignment="1">
      <x:alignment wrapText="1"/>
    </x:xf>
    <x:xf numFmtId="0" fontId="3" fillId="4" borderId="12" xfId="0" applyNumberFormat="1" applyFont="1" applyFill="1" applyBorder="1" applyAlignment="1">
      <x:alignment wrapText="1"/>
    </x:xf>
    <x:xf numFmtId="0" fontId="3" fillId="4" borderId="13" xfId="0" applyNumberFormat="1" applyFont="1" applyFill="1" applyBorder="1" applyAlignment="1">
      <x:alignment wrapText="1"/>
    </x:xf>
    <x:xf numFmtId="0" fontId="3" fillId="4" borderId="14" xfId="0" applyNumberFormat="1" applyFont="1" applyFill="1" applyBorder="1" applyAlignment="1">
      <x:alignment wrapText="1"/>
    </x:xf>
    <x:xf numFmtId="0" fontId="3" fillId="4" borderId="15" xfId="0" applyNumberFormat="1" applyFont="1" applyFill="1" applyBorder="1" applyAlignment="1">
      <x:alignment wrapText="1"/>
    </x:xf>
    <x:xf numFmtId="0" fontId="3" fillId="4" borderId="16" xfId="0" applyNumberFormat="1" applyFont="1" applyFill="1" applyBorder="1" applyAlignment="1">
      <x:alignment wrapText="1"/>
    </x:xf>
    <x:xf numFmtId="0" fontId="3" fillId="4" borderId="17" xfId="0" applyNumberFormat="1" applyFont="1" applyFill="1" applyBorder="1" applyAlignment="1">
      <x:alignment wrapText="1"/>
    </x:xf>
    <x:xf numFmtId="0" fontId="3" fillId="4" borderId="18" xfId="0" applyNumberFormat="1" applyFont="1" applyFill="1" applyBorder="1" applyAlignment="1">
      <x:alignment wrapText="1"/>
    </x:xf>
    <x:xf numFmtId="0" fontId="3" fillId="4" borderId="19" xfId="0" applyNumberFormat="1" applyFont="1" applyFill="1" applyBorder="1" applyAlignment="1">
      <x:alignment wrapText="1"/>
    </x:xf>
    <x:xf numFmtId="202" fontId="0" fillId="0" borderId="1" xfId="0" applyNumberFormat="1" applyFont="1" applyFill="1" applyBorder="1" applyAlignment="1">
      <x:alignment wrapText="1"/>
    </x:xf>
    <x:xf numFmtId="0" fontId="3" fillId="4" borderId="20" xfId="0" applyNumberFormat="1" applyFont="1" applyFill="1" applyBorder="1" applyAlignment="1">
      <x:alignment wrapText="1"/>
    </x:xf>
    <x:xf numFmtId="0" fontId="3" fillId="4" borderId="21" xfId="0" applyNumberFormat="1" applyFont="1" applyFill="1" applyBorder="1" applyAlignment="1">
      <x:alignment wrapText="1"/>
    </x:xf>
    <x:xf numFmtId="0" fontId="3" fillId="4" borderId="22" xfId="0" applyNumberFormat="1" applyFont="1" applyFill="1" applyBorder="1" applyAlignment="1">
      <x:alignment wrapText="1"/>
    </x:xf>
    <x:xf numFmtId="0" fontId="3" fillId="4" borderId="23" xfId="0" applyNumberFormat="1" applyFont="1" applyFill="1" applyBorder="1" applyAlignment="1">
      <x:alignment wrapText="1"/>
    </x:xf>
    <x:xf numFmtId="0" fontId="3" fillId="4" borderId="24" xfId="0" applyNumberFormat="1" applyFont="1" applyFill="1" applyBorder="1" applyAlignment="1">
      <x:alignment wrapText="1"/>
    </x:xf>
    <x:xf numFmtId="0" fontId="3" fillId="4" borderId="25" xfId="0" applyNumberFormat="1" applyFont="1" applyFill="1" applyBorder="1" applyAlignment="1">
      <x:alignment wrapText="1"/>
    </x:xf>
    <x:xf numFmtId="0" fontId="3" fillId="4" borderId="8" xfId="0" applyNumberFormat="1" applyFont="1" applyFill="1" applyBorder="1" applyAlignment="1">
      <x:alignment vertical="center" wrapText="1"/>
    </x:xf>
    <x:xf numFmtId="0" fontId="3" fillId="4" borderId="9" xfId="0" applyNumberFormat="1" applyFont="1" applyFill="1" applyBorder="1" applyAlignment="1">
      <x:alignment vertical="center" wrapText="1"/>
    </x:xf>
    <x:xf numFmtId="0" fontId="3" fillId="4" borderId="10" xfId="0" applyNumberFormat="1" applyFont="1" applyFill="1" applyBorder="1" applyAlignment="1">
      <x:alignment vertical="center" wrapText="1"/>
    </x:xf>
    <x:xf numFmtId="202" fontId="0" fillId="0" borderId="0" xfId="0" applyNumberFormat="1" applyFont="1" applyFill="1" applyBorder="1" applyAlignment="1">
      <x:alignment vertical="center" wrapText="1"/>
    </x:xf>
    <x:xf numFmtId="0" fontId="3" fillId="4" borderId="11" xfId="0" applyNumberFormat="1" applyFont="1" applyFill="1" applyBorder="1" applyAlignment="1">
      <x:alignment vertical="center" wrapText="1"/>
    </x:xf>
    <x:xf numFmtId="0" fontId="3" fillId="4" borderId="12" xfId="0" applyNumberFormat="1" applyFont="1" applyFill="1" applyBorder="1" applyAlignment="1">
      <x:alignment vertical="center" wrapText="1"/>
    </x:xf>
    <x:xf numFmtId="0" fontId="3" fillId="4" borderId="13" xfId="0" applyNumberFormat="1" applyFont="1" applyFill="1" applyBorder="1" applyAlignment="1">
      <x:alignment vertical="center" wrapText="1"/>
    </x:xf>
    <x:xf numFmtId="0" fontId="3" fillId="4" borderId="14" xfId="0" applyNumberFormat="1" applyFont="1" applyFill="1" applyBorder="1" applyAlignment="1">
      <x:alignment vertical="center" wrapText="1"/>
    </x:xf>
    <x:xf numFmtId="0" fontId="3" fillId="4" borderId="15" xfId="0" applyNumberFormat="1" applyFont="1" applyFill="1" applyBorder="1" applyAlignment="1">
      <x:alignment vertical="center" wrapText="1"/>
    </x:xf>
    <x:xf numFmtId="0" fontId="3" fillId="4" borderId="16" xfId="0" applyNumberFormat="1" applyFont="1" applyFill="1" applyBorder="1" applyAlignment="1">
      <x:alignment vertical="center" wrapText="1"/>
    </x:xf>
    <x:xf numFmtId="0" fontId="3" fillId="4" borderId="17" xfId="0" applyNumberFormat="1" applyFont="1" applyFill="1" applyBorder="1" applyAlignment="1">
      <x:alignment vertical="center" wrapText="1"/>
    </x:xf>
    <x:xf numFmtId="0" fontId="3" fillId="4" borderId="18" xfId="0" applyNumberFormat="1" applyFont="1" applyFill="1" applyBorder="1" applyAlignment="1">
      <x:alignment vertical="center" wrapText="1"/>
    </x:xf>
    <x:xf numFmtId="0" fontId="3" fillId="4" borderId="19" xfId="0" applyNumberFormat="1" applyFont="1" applyFill="1" applyBorder="1" applyAlignment="1">
      <x:alignment vertical="center" wrapText="1"/>
    </x:xf>
    <x:xf numFmtId="202" fontId="0" fillId="0" borderId="1" xfId="0" applyNumberFormat="1" applyFont="1" applyFill="1" applyBorder="1" applyAlignment="1">
      <x:alignment vertical="center" wrapText="1"/>
    </x:xf>
    <x:xf numFmtId="0" fontId="3" fillId="4" borderId="20" xfId="0" applyNumberFormat="1" applyFont="1" applyFill="1" applyBorder="1" applyAlignment="1">
      <x:alignment vertical="center" wrapText="1"/>
    </x:xf>
    <x:xf numFmtId="0" fontId="3" fillId="4" borderId="21" xfId="0" applyNumberFormat="1" applyFont="1" applyFill="1" applyBorder="1" applyAlignment="1">
      <x:alignment vertical="center" wrapText="1"/>
    </x:xf>
    <x:xf numFmtId="0" fontId="3" fillId="4" borderId="22" xfId="0" applyNumberFormat="1" applyFont="1" applyFill="1" applyBorder="1" applyAlignment="1">
      <x:alignment vertical="center" wrapText="1"/>
    </x:xf>
    <x:xf numFmtId="0" fontId="3" fillId="4" borderId="23" xfId="0" applyNumberFormat="1" applyFont="1" applyFill="1" applyBorder="1" applyAlignment="1">
      <x:alignment vertical="center" wrapText="1"/>
    </x:xf>
    <x:xf numFmtId="0" fontId="3" fillId="4" borderId="24" xfId="0" applyNumberFormat="1" applyFont="1" applyFill="1" applyBorder="1" applyAlignment="1">
      <x:alignment vertical="center" wrapText="1"/>
    </x:xf>
    <x:xf numFmtId="0" fontId="3" fillId="4" borderId="25" xfId="0" applyNumberFormat="1" applyFont="1" applyFill="1" applyBorder="1" applyAlignment="1">
      <x:alignment vertical="center" wrapText="1"/>
    </x:xf>
    <x:xf numFmtId="203" fontId="0" fillId="0" borderId="0" xfId="0" applyNumberFormat="1" applyFont="1" applyFill="1" applyBorder="1" applyAlignment="1">
      <x:alignment wrapText="1"/>
    </x:xf>
    <x:xf numFmtId="201" fontId="0" fillId="0" borderId="0" xfId="0" applyNumberFormat="1" applyFont="1" applyFill="1" applyBorder="1" applyAlignment="1">
      <x:alignment wrapText="1"/>
    </x:xf>
    <x:xf numFmtId="203" fontId="0" fillId="0" borderId="1" xfId="0" applyNumberFormat="1" applyFont="1" applyFill="1" applyBorder="1" applyAlignment="1">
      <x:alignment wrapText="1"/>
    </x:xf>
    <x:xf numFmtId="201" fontId="0" fillId="0" borderId="1" xfId="0" applyNumberFormat="1" applyFont="1" applyFill="1" applyBorder="1" applyAlignment="1">
      <x:alignment wrapText="1"/>
    </x:xf>
    <x:xf numFmtId="203" fontId="0" fillId="0" borderId="0" xfId="0" applyNumberFormat="1" applyFont="1" applyFill="1" applyBorder="1" applyAlignment="1">
      <x:alignment vertical="center" wrapText="1"/>
    </x:xf>
    <x:xf numFmtId="201" fontId="0" fillId="0" borderId="0" xfId="0" applyNumberFormat="1" applyFont="1" applyFill="1" applyBorder="1" applyAlignment="1">
      <x:alignment vertical="center" wrapText="1"/>
    </x:xf>
    <x:xf numFmtId="203" fontId="0" fillId="0" borderId="1" xfId="0" applyNumberFormat="1" applyFont="1" applyFill="1" applyBorder="1" applyAlignment="1">
      <x:alignment vertical="center" wrapText="1"/>
    </x:xf>
    <x:xf numFmtId="201" fontId="0" fillId="0" borderId="1" xfId="0" applyNumberFormat="1" applyFont="1" applyFill="1" applyBorder="1" applyAlignment="1">
      <x:alignment vertical="center" wrapText="1"/>
    </x:xf>
    <x:xf numFmtId="202" fontId="3" fillId="4" borderId="4" xfId="0" applyNumberFormat="1" applyFont="1" applyFill="1" applyBorder="1" applyAlignment="1">
      <x:alignment wrapText="1"/>
    </x:xf>
    <x:xf numFmtId="202" fontId="3" fillId="4" borderId="7" xfId="0" applyNumberFormat="1" applyFont="1" applyFill="1" applyBorder="1" applyAlignment="1">
      <x:alignment wrapText="1"/>
    </x:xf>
    <x:xf numFmtId="202" fontId="3" fillId="4" borderId="4" xfId="0" applyNumberFormat="1" applyFont="1" applyFill="1" applyBorder="1" applyAlignment="1">
      <x:alignment vertical="center" wrapText="1"/>
    </x:xf>
    <x:xf numFmtId="202" fontId="3" fillId="4" borderId="7" xfId="0" applyNumberFormat="1" applyFont="1" applyFill="1" applyBorder="1" applyAlignment="1">
      <x:alignment vertical="center" wrapText="1"/>
    </x:xf>
    <x:xf numFmtId="201" fontId="3" fillId="4" borderId="9" xfId="0" applyNumberFormat="1" applyFont="1" applyFill="1" applyBorder="1" applyAlignment="1">
      <x:alignment wrapText="1"/>
    </x:xf>
    <x:xf numFmtId="201" fontId="3" fillId="4" borderId="18" xfId="0" applyNumberFormat="1" applyFont="1" applyFill="1" applyBorder="1" applyAlignment="1">
      <x:alignment wrapText="1"/>
    </x:xf>
    <x:xf numFmtId="201" fontId="3" fillId="4" borderId="9" xfId="0" applyNumberFormat="1" applyFont="1" applyFill="1" applyBorder="1" applyAlignment="1">
      <x:alignment vertical="center" wrapText="1"/>
    </x:xf>
    <x:xf numFmtId="201" fontId="3" fillId="4" borderId="18" xfId="0" applyNumberFormat="1" applyFont="1" applyFill="1" applyBorder="1" applyAlignment="1">
      <x:alignment vertical="center" wrapText="1"/>
    </x:xf>
    <x:xf numFmtId="202" fontId="3" fillId="4" borderId="8" xfId="0" applyNumberFormat="1" applyFont="1" applyFill="1" applyBorder="1" applyAlignment="1">
      <x:alignment wrapText="1"/>
    </x:xf>
    <x:xf numFmtId="201" fontId="3" fillId="4" borderId="11" xfId="0" applyNumberFormat="1" applyFont="1" applyFill="1" applyBorder="1" applyAlignment="1">
      <x:alignment wrapText="1"/>
    </x:xf>
    <x:xf numFmtId="202" fontId="3" fillId="4" borderId="11" xfId="0" applyNumberFormat="1" applyFont="1" applyFill="1" applyBorder="1" applyAlignment="1">
      <x:alignment wrapText="1"/>
    </x:xf>
    <x:xf numFmtId="202" fontId="3" fillId="4" borderId="17" xfId="0" applyNumberFormat="1" applyFont="1" applyFill="1" applyBorder="1" applyAlignment="1">
      <x:alignment wrapText="1"/>
    </x:xf>
    <x:xf numFmtId="201" fontId="3" fillId="4" borderId="20" xfId="0" applyNumberFormat="1" applyFont="1" applyFill="1" applyBorder="1" applyAlignment="1">
      <x:alignment wrapText="1"/>
    </x:xf>
    <x:xf numFmtId="202" fontId="3" fillId="4" borderId="20" xfId="0" applyNumberFormat="1" applyFont="1" applyFill="1" applyBorder="1" applyAlignment="1">
      <x:alignment wrapText="1"/>
    </x:xf>
    <x:xf numFmtId="202" fontId="3" fillId="4" borderId="8" xfId="0" applyNumberFormat="1" applyFont="1" applyFill="1" applyBorder="1" applyAlignment="1">
      <x:alignment vertical="center" wrapText="1"/>
    </x:xf>
    <x:xf numFmtId="201" fontId="3" fillId="4" borderId="11" xfId="0" applyNumberFormat="1" applyFont="1" applyFill="1" applyBorder="1" applyAlignment="1">
      <x:alignment vertical="center" wrapText="1"/>
    </x:xf>
    <x:xf numFmtId="202" fontId="3" fillId="4" borderId="11" xfId="0" applyNumberFormat="1" applyFont="1" applyFill="1" applyBorder="1" applyAlignment="1">
      <x:alignment vertical="center" wrapText="1"/>
    </x:xf>
    <x:xf numFmtId="0" fontId="0" fillId="0" borderId="0" xfId="0" applyNumberFormat="1" applyFont="1" applyFill="1" applyBorder="1"/>
    <x:xf numFmtId="200" fontId="3" fillId="4" borderId="0" xfId="0" applyNumberFormat="1" applyFont="1" applyFill="1" applyBorder="1"/>
    <x:xf numFmtId="201" fontId="3" fillId="4" borderId="0" xfId="0" applyNumberFormat="1" applyFont="1" applyFill="1" applyBorder="1"/>
    <x:xf numFmtId="202" fontId="3" fillId="4" borderId="0" xfId="0" applyNumberFormat="1" applyFont="1" applyFill="1" applyBorder="1"/>
    <x:xf numFmtId="202" fontId="3" fillId="4" borderId="0" xfId="0" applyNumberFormat="1" applyFont="1" applyFill="1" applyBorder="1" applyAlignment="1">
      <x:alignment wrapText="1"/>
    </x:xf>
    <x:xf numFmtId="0" fontId="3" fillId="4" borderId="0" xfId="0" applyNumberFormat="1" applyFont="1" applyFill="1" applyBorder="1" applyAlignment="1">
      <x:alignment wrapText="1"/>
    </x:xf>
    <x:xf numFmtId="201" fontId="3" fillId="4" borderId="0" xfId="0" applyNumberFormat="1" applyFont="1" applyFill="1" applyBorder="1" applyAlignment="1">
      <x:alignment wrapText="1"/>
    </x:xf>
    <x:xf numFmtId="202" fontId="3" fillId="4" borderId="0" xfId="0" applyNumberFormat="1" applyFont="1" applyFill="1" applyBorder="1" applyAlignment="1">
      <x:alignment vertical="center" wrapText="1"/>
    </x:xf>
    <x:xf numFmtId="0" fontId="3" fillId="4" borderId="0" xfId="0" applyNumberFormat="1" applyFont="1" applyFill="1" applyBorder="1" applyAlignment="1">
      <x:alignment vertical="center" wrapText="1"/>
    </x:xf>
    <x:xf numFmtId="201" fontId="3" fillId="4" borderId="0" xfId="0" applyNumberFormat="1" applyFont="1" applyFill="1" applyBorder="1" applyAlignment="1">
      <x:alignment vertical="center" wrapText="1"/>
    </x:xf>
    <x:xf numFmtId="200" fontId="3" fillId="4" borderId="0" xfId="0" applyNumberFormat="1" applyFont="1" applyFill="1" applyBorder="1" applyAlignment="1">
      <x:alignment wrapText="1"/>
    </x:xf>
    <x:xf numFmtId="200" fontId="3" fillId="4" borderId="0" xfId="0" applyNumberFormat="1" applyFont="1" applyFill="1" applyBorder="1" applyAlignment="1">
      <x:alignment vertical="center" wrapText="1"/>
    </x:xf>
    <x:xf numFmtId="205" fontId="3" fillId="4" borderId="3" xfId="0" applyNumberFormat="1" applyFont="1" applyFill="1" applyBorder="1" applyAlignment="1">
      <x:alignment vertical="center" wrapText="1"/>
    </x:xf>
    <x:xf numFmtId="205" fontId="3" fillId="4" borderId="0" xfId="0" applyNumberFormat="1" applyFont="1" applyFill="1" applyBorder="1" applyAlignment="1">
      <x:alignment vertical="center" wrapText="1"/>
    </x:xf>
    <x:xf numFmtId="0" fontId="0" fillId="9" borderId="0" xfId="0" applyNumberFormat="1" applyFont="1" applyFill="1" applyBorder="1"/>
    <x:xf numFmtId="0" fontId="9" fillId="9" borderId="0" xfId="0" applyNumberFormat="1" applyFont="1" applyFill="1" applyBorder="1"/>
    <x:xf numFmtId="0" fontId="9" fillId="9" borderId="0" xfId="0" applyNumberFormat="1" applyFont="1" applyFill="1" applyBorder="1" applyAlignment="1">
      <x:alignment horizontal="center"/>
    </x:xf>
    <x:xf numFmtId="0" fontId="9" fillId="9" borderId="0" xfId="0" applyNumberFormat="1" applyFont="1" applyFill="1" applyBorder="1" applyAlignment="1">
      <x:alignment horizontal="center" vertical="center"/>
    </x:xf>
    <x:xf numFmtId="0" fontId="0" fillId="10" borderId="0" xfId="0" applyNumberFormat="1" applyFont="1" applyFill="1" applyBorder="1"/>
    <x:xf numFmtId="0" fontId="2" fillId="10" borderId="0" xfId="0" applyNumberFormat="1" applyFont="1" applyFill="1" applyBorder="1"/>
    <x:xf numFmtId="0" fontId="0" fillId="0" borderId="0" xfId="0" applyNumberFormat="1" applyFont="1" applyFill="1" applyBorder="1" applyAlignment="1">
      <x:alignment vertical="top" wrapText="1"/>
    </x:xf>
    <x:xf numFmtId="0" fontId="0" fillId="11" borderId="0" xfId="0" applyNumberFormat="1" applyFont="1" applyFill="1" applyBorder="1"/>
    <x:xf numFmtId="0" fontId="4" fillId="11" borderId="0" xfId="0" applyNumberFormat="1" applyFont="1" applyFill="1" applyBorder="1"/>
    <x:xf numFmtId="0" fontId="4" fillId="11" borderId="0" xfId="0" applyNumberFormat="1" applyFont="1" applyFill="1" applyBorder="1" applyAlignment="1">
      <x:alignment horizontal="center"/>
    </x:xf>
    <x:xf numFmtId="0" fontId="0" fillId="12" borderId="0" xfId="0" applyNumberFormat="1" applyFont="1" applyFill="1" applyBorder="1"/>
    <x:xf numFmtId="0" fontId="4" fillId="12" borderId="0" xfId="0" applyNumberFormat="1" applyFont="1" applyFill="1" applyBorder="1"/>
    <x:xf numFmtId="0" fontId="4" fillId="12" borderId="0" xfId="0" applyNumberFormat="1" applyFont="1" applyFill="1" applyBorder="1" applyAlignment="1">
      <x:alignment horizontal="center"/>
    </x:xf>
    <x:xf numFmtId="0" fontId="0" fillId="13" borderId="0" xfId="0" applyNumberFormat="1" applyFont="1" applyFill="1" applyBorder="1"/>
    <x:xf numFmtId="0" fontId="10" fillId="13" borderId="0" xfId="0" applyNumberFormat="1" applyFont="1" applyFill="1" applyBorder="1"/>
    <x:xf numFmtId="0" fontId="0" fillId="14" borderId="0" xfId="0" applyNumberFormat="1" applyFont="1" applyFill="1" applyBorder="1"/>
    <x:xf numFmtId="0" fontId="11" fillId="14" borderId="0" xfId="0" applyNumberFormat="1" applyFont="1" applyFill="1" applyBorder="1"/>
    <x:xf numFmtId="0" fontId="11" fillId="14" borderId="0" xfId="0" applyNumberFormat="1" applyFont="1" applyFill="1" applyBorder="1" applyAlignment="1">
      <x:alignment wrapText="1"/>
    </x:xf>
    <x:xf numFmtId="0" fontId="11" fillId="14" borderId="0" xfId="0" applyNumberFormat="1" applyFont="1" applyFill="1" applyBorder="1" applyAlignment="1">
      <x:alignment vertical="top" wrapText="1"/>
    </x:xf>
    <x:xf numFmtId="0" fontId="12" fillId="9" borderId="0" xfId="0" applyNumberFormat="1" applyFont="1" applyFill="1" applyBorder="1" applyAlignment="1">
      <x:alignment horizontal="center" vertical="center"/>
    </x:xf>
    <x:xf numFmtId="0" fontId="13" fillId="0" borderId="0" xfId="0" applyNumberFormat="1" applyFont="1" applyFill="1" applyBorder="1"/>
    <x:xf numFmtId="0" fontId="12" fillId="9" borderId="0" xfId="0" applyNumberFormat="1" applyFont="1" applyFill="1" applyBorder="1" applyAlignment="1">
      <x:alignment horizontal="center" vertical="center" wrapText="1"/>
    </x:xf>
    <x:xf numFmtId="0" fontId="13" fillId="0" borderId="0" xfId="0" applyNumberFormat="1" applyFont="1" applyFill="1" applyBorder="1" applyAlignment="1">
      <x:alignment wrapText="1"/>
    </x:xf>
    <x:xf numFmtId="200" fontId="0" fillId="0" borderId="0" xfId="0" applyNumberFormat="1" applyFont="1" applyFill="1" applyBorder="1"/>
    <x:xf numFmtId="204" fontId="0" fillId="0" borderId="0" xfId="0" applyNumberFormat="1" applyFont="1" applyFill="1" applyBorder="1" applyAlignment="1">
      <x:alignment vertical="top" wrapText="1"/>
    </x:xf>
    <x:xf numFmtId="206" fontId="3" fillId="4" borderId="9" xfId="0" applyNumberFormat="1" applyFont="1" applyFill="1" applyBorder="1" applyAlignment="1">
      <x:alignment vertical="center" wrapText="1"/>
    </x:xf>
    <x:xf numFmtId="206" fontId="3" fillId="4" borderId="10" xfId="0" applyNumberFormat="1" applyFont="1" applyFill="1" applyBorder="1" applyAlignment="1">
      <x:alignment vertical="center" wrapText="1"/>
    </x:xf>
    <x:xf numFmtId="206" fontId="3" fillId="4" borderId="12" xfId="0" applyNumberFormat="1" applyFont="1" applyFill="1" applyBorder="1" applyAlignment="1">
      <x:alignment vertical="center" wrapText="1"/>
    </x:xf>
    <x:xf numFmtId="206" fontId="3" fillId="4" borderId="13" xfId="0" applyNumberFormat="1" applyFont="1" applyFill="1" applyBorder="1" applyAlignment="1">
      <x:alignment vertical="center" wrapText="1"/>
    </x:xf>
    <x:xf numFmtId="206" fontId="3" fillId="4" borderId="15" xfId="0" applyNumberFormat="1" applyFont="1" applyFill="1" applyBorder="1" applyAlignment="1">
      <x:alignment vertical="center" wrapText="1"/>
    </x:xf>
    <x:xf numFmtId="206" fontId="3" fillId="4" borderId="16" xfId="0" applyNumberFormat="1" applyFont="1" applyFill="1" applyBorder="1" applyAlignment="1">
      <x:alignment vertical="center" wrapText="1"/>
    </x:xf>
    <x:xf numFmtId="206" fontId="3" fillId="4" borderId="0" xfId="0" applyNumberFormat="1" applyFont="1" applyFill="1" applyBorder="1" applyAlignment="1">
      <x:alignment vertical="center" wrapText="1"/>
    </x:xf>
    <x:xf numFmtId="200" fontId="3" fillId="4" borderId="4" xfId="0" applyNumberFormat="1" applyFont="1" applyFill="1" applyBorder="1" applyAlignment="1">
      <x:alignment vertical="center" wrapText="1"/>
    </x:xf>
    <x:xf numFmtId="0" fontId="9" fillId="2" borderId="0" xfId="0" applyNumberFormat="1" applyFont="1" applyFill="1" applyBorder="1"/>
    <x:xf numFmtId="0" fontId="9" fillId="2" borderId="0" xfId="0" applyNumberFormat="1" applyFont="1" applyFill="1" applyBorder="1" applyAlignment="1">
      <x:alignment horizontal="center"/>
    </x:xf>
    <x:xf numFmtId="0" fontId="9" fillId="2" borderId="0" xfId="0" applyNumberFormat="1" applyFont="1" applyFill="1" applyBorder="1" applyAlignment="1">
      <x:alignment horizontal="center" vertical="center"/>
    </x:xf>
    <x:xf numFmtId="0" fontId="11" fillId="4" borderId="0" xfId="0" applyNumberFormat="1" applyFont="1" applyFill="1" applyBorder="1"/>
    <x:xf numFmtId="0" fontId="11" fillId="4" borderId="0" xfId="0" applyNumberFormat="1" applyFont="1" applyFill="1" applyBorder="1" applyAlignment="1">
      <x:alignment wrapText="1"/>
    </x:xf>
    <x:xf numFmtId="0" fontId="11" fillId="4" borderId="0" xfId="0" applyNumberFormat="1" applyFont="1" applyFill="1" applyBorder="1" applyAlignment="1">
      <x:alignment vertical="top" wrapText="1"/>
    </x:xf>
    <x:xf numFmtId="0" fontId="12" fillId="2" borderId="0" xfId="0" applyNumberFormat="1" applyFont="1" applyFill="1" applyBorder="1" applyAlignment="1">
      <x:alignment horizontal="center" vertical="center"/>
    </x:xf>
    <x:xf numFmtId="0" fontId="12" fillId="2" borderId="0" xfId="0" applyNumberFormat="1" applyFont="1" applyFill="1" applyBorder="1" applyAlignment="1">
      <x:alignment horizontal="center" vertical="center" wrapText="1"/>
    </x:xf>
    <x:xf numFmtId="0" fontId="0" fillId="15" borderId="0" xfId="0" applyNumberFormat="1" applyFont="1" applyFill="1" applyBorder="1"/>
    <x:xf numFmtId="0" fontId="14" fillId="15" borderId="0" xfId="0" applyNumberFormat="1" applyFont="1" applyFill="1" applyBorder="1"/>
    <x:xf numFmtId="0" fontId="14" fillId="15" borderId="0" xfId="0" applyNumberFormat="1" applyFont="1" applyFill="1" applyBorder="1" applyAlignment="1">
      <x:alignment horizontal="center"/>
    </x:xf>
    <x:xf numFmtId="0" fontId="14" fillId="15" borderId="0" xfId="0" applyNumberFormat="1" applyFont="1" applyFill="1" applyBorder="1" applyAlignment="1">
      <x:alignment horizontal="center" vertical="center"/>
    </x:xf>
    <x:xf numFmtId="0" fontId="0" fillId="16" borderId="0" xfId="0" applyNumberFormat="1" applyFont="1" applyFill="1" applyBorder="1"/>
    <x:xf numFmtId="0" fontId="4" fillId="16" borderId="0" xfId="0" applyNumberFormat="1" applyFont="1" applyFill="1" applyBorder="1"/>
    <x:xf numFmtId="0" fontId="4" fillId="16" borderId="0" xfId="0" applyNumberFormat="1" applyFont="1" applyFill="1" applyBorder="1" applyAlignment="1">
      <x:alignment horizontal="left"/>
    </x:xf>
    <x:xf numFmtId="0" fontId="4" fillId="16" borderId="0" xfId="0" applyNumberFormat="1" applyFont="1" applyFill="1" applyBorder="1" applyAlignment="1">
      <x:alignment horizontal="left" vertical="center"/>
    </x:xf>
    <x:xf numFmtId="0" fontId="0" fillId="17" borderId="0" xfId="0" applyNumberFormat="1" applyFont="1" applyFill="1" applyBorder="1"/>
    <x:xf numFmtId="0" fontId="2" fillId="17" borderId="0" xfId="0" applyNumberFormat="1" applyFont="1" applyFill="1" applyBorder="1"/>
    <x:xf numFmtId="0" fontId="2" fillId="17" borderId="0" xfId="0" applyNumberFormat="1" applyFont="1" applyFill="1" applyBorder="1" applyAlignment="1">
      <x:alignment wrapText="1"/>
    </x:xf>
    <x:xf numFmtId="0" fontId="2" fillId="17" borderId="0" xfId="0" applyNumberFormat="1" applyFont="1" applyFill="1" applyBorder="1" applyAlignment="1">
      <x:alignment horizontal="center" wrapText="1"/>
    </x:xf>
    <x:xf numFmtId="0" fontId="2" fillId="17" borderId="0" xfId="0" applyNumberFormat="1" applyFont="1" applyFill="1" applyBorder="1" applyAlignment="1">
      <x:alignment horizontal="center" vertical="center" wrapText="1"/>
    </x:xf>
    <x:xf numFmtId="0" fontId="0" fillId="18" borderId="0" xfId="0" applyNumberFormat="1" applyFont="1" applyFill="1" applyBorder="1"/>
    <x:xf numFmtId="0" fontId="11" fillId="18" borderId="0" xfId="0" applyNumberFormat="1" applyFont="1" applyFill="1" applyBorder="1"/>
    <x:xf numFmtId="0" fontId="11" fillId="18" borderId="0" xfId="0" applyNumberFormat="1" applyFont="1" applyFill="1" applyBorder="1" applyAlignment="1">
      <x:alignment wrapText="1"/>
    </x:xf>
    <x:xf numFmtId="0" fontId="11" fillId="18" borderId="0" xfId="0" applyNumberFormat="1" applyFont="1" applyFill="1" applyBorder="1" applyAlignment="1">
      <x:alignment vertical="top" wrapText="1"/>
    </x:xf>
    <x:xf numFmtId="207" fontId="0" fillId="0" borderId="0" xfId="0" applyNumberFormat="1" applyFont="1" applyFill="1" applyBorder="1"/>
    <x:xf numFmtId="207" fontId="2" fillId="17" borderId="0" xfId="0" applyNumberFormat="1" applyFont="1" applyFill="1" applyBorder="1" applyAlignment="1">
      <x:alignment horizontal="center" vertical="center" wrapText="1"/>
    </x:xf>
    <x:xf numFmtId="207" fontId="11" fillId="18" borderId="0" xfId="0" applyNumberFormat="1" applyFont="1" applyFill="1" applyBorder="1" applyAlignment="1">
      <x:alignment vertical="top" wrapText="1"/>
    </x:xf>
    <x:xf numFmtId="208" fontId="11" fillId="18" borderId="0" xfId="0" applyNumberFormat="1" applyFont="1" applyFill="1" applyBorder="1" applyAlignment="1">
      <x:alignment vertical="top" wrapText="1"/>
    </x:xf>
    <x:xf numFmtId="203" fontId="11" fillId="18" borderId="0" xfId="0" applyNumberFormat="1" applyFont="1" applyFill="1" applyBorder="1" applyAlignment="1">
      <x:alignment vertical="top" wrapText="1"/>
    </x:xf>
    <x:xf numFmtId="201" fontId="11" fillId="18" borderId="0" xfId="0" applyNumberFormat="1" applyFont="1" applyFill="1" applyBorder="1" applyAlignment="1">
      <x:alignment vertical="top" wrapText="1"/>
    </x:xf>
    <x:xf numFmtId="0" fontId="14" fillId="15" borderId="0" xfId="0" applyNumberFormat="1" applyFont="1" applyFill="1" applyBorder="1" applyAlignment="1">
      <x:alignment horizontal="center" vertical="center" wrapText="1"/>
    </x:xf>
    <x:xf numFmtId="0" fontId="4" fillId="16" borderId="0" xfId="0" applyNumberFormat="1" applyFont="1" applyFill="1" applyBorder="1" applyAlignment="1">
      <x:alignment horizontal="left" vertical="center" wrapText="1"/>
    </x:xf>
    <x:xf numFmtId="0" fontId="2" fillId="17" xfId="0" applyNumberFormat="1" applyFont="1" applyFill="1" applyBorder="0" applyAlignment="1">
      <x:alignment horizontal="center" vertical="center" wrapText="1"/>
    </x:xf>
    <x:xf numFmtId="0" fontId="11" fillId="18" xfId="0" applyNumberFormat="1" applyFont="1" applyFill="1" applyBorder="0" applyAlignment="1">
      <x:alignment vertical="top" wrapText="1"/>
    </x:xf>
    <x:xf numFmtId="207" fontId="2" fillId="17" xfId="0" applyNumberFormat="1" applyFont="1" applyFill="1" applyBorder="0" applyAlignment="1">
      <x:alignment horizontal="center" vertical="center" wrapText="1"/>
    </x:xf>
    <x:xf numFmtId="207" fontId="11" fillId="18" xfId="0" applyNumberFormat="1" applyFont="1" applyFill="1" applyBorder="0" applyAlignment="1">
      <x:alignment vertical="top" wrapText="1"/>
    </x:xf>
    <x:xf numFmtId="208" fontId="11" fillId="18" xfId="0" applyNumberFormat="1" applyFont="1" applyFill="1" applyBorder="0" applyAlignment="1">
      <x:alignment vertical="top" wrapText="1"/>
    </x:xf>
    <x:xf numFmtId="203" fontId="11" fillId="18" xfId="0" applyNumberFormat="1" applyFont="1" applyFill="1" applyBorder="0" applyAlignment="1">
      <x:alignment vertical="top" wrapText="1"/>
    </x:xf>
    <x:xf numFmtId="201" fontId="11" fillId="18" xfId="0" applyNumberFormat="1" applyFont="1" applyFill="1" applyBorder="0" applyAlignment="1">
      <x:alignment vertical="top" wrapText="1"/>
    </x:xf>
    <x:xf numFmtId="0" fontId="0" fillId="15" borderId="0" xfId="0" applyNumberFormat="1" applyFont="1" applyFill="1" applyBorder="1" applyAlignment="1">
      <x:alignment vertical="center" wrapText="1"/>
    </x:xf>
    <x:xf numFmtId="0" fontId="14" fillId="15" borderId="0" xfId="0" applyNumberFormat="1" applyFont="1" applyFill="1" applyBorder="1" applyAlignment="1">
      <x:alignment vertical="center" wrapText="1"/>
    </x:xf>
    <x:xf numFmtId="0" fontId="0" fillId="18" borderId="0" xfId="0" applyNumberFormat="1" applyFont="1" applyFill="1" applyBorder="1" applyAlignment="1">
      <x:alignment vertical="center" wrapText="1"/>
    </x:xf>
    <x:xf numFmtId="0" fontId="11" fillId="18" borderId="0" xfId="0" applyNumberFormat="1" applyFont="1" applyFill="1" applyBorder="1" applyAlignment="1">
      <x:alignment vertical="center" wrapText="1"/>
    </x:xf>
    <x:xf numFmtId="0" fontId="11" fillId="17" borderId="0" xfId="0" applyNumberFormat="1" applyFont="1" applyFill="1" applyBorder="1" applyAlignment="1">
      <x:alignment vertical="top" wrapText="1"/>
    </x:xf>
    <x:xf numFmtId="0" fontId="2" fillId="17" borderId="0" xfId="0" applyNumberFormat="1" applyFont="1" applyFill="1" applyBorder="1" applyAlignment="1">
      <x:alignment vertical="top" wrapText="1"/>
    </x:xf>
    <x:xf numFmtId="0" fontId="2" fillId="17" borderId="0" xfId="0" applyNumberFormat="1" applyFont="1" applyFill="1" applyBorder="1" applyAlignment="1">
      <x:alignment horizontal="center" vertical="top" wrapText="1"/>
    </x:xf>
  </x:cellXfs>
  <x:cellStyles count="1">
    <x:cellStyle name="Normal" xfId="0"/>
  </x:cellStyles>
  <x:dxfs count="34">
    <x:dxf>
      <x:font>
        <x:b/>
        <x:color rgb="FF166534"/>
      </x:font>
      <x:fill>
        <x:patternFill>
          <x:bgColor rgb="FFDCFCE7"/>
        </x:patternFill>
      </x:fill>
    </x:dxf>
    <x:dxf>
      <x:font>
        <x:b/>
        <x:color rgb="FF991B1B"/>
      </x:font>
      <x:fill>
        <x:patternFill>
          <x:bgColor rgb="FFFEE2E2"/>
        </x:patternFill>
      </x:fill>
    </x:dxf>
    <x:dxf>
      <x:font>
        <x:b/>
        <x:color rgb="FF166534"/>
      </x:font>
      <x:fill>
        <x:patternFill>
          <x:bgColor rgb="FFDCFCE7"/>
        </x:patternFill>
      </x:fill>
    </x:dxf>
    <x:dxf>
      <x:font>
        <x:b/>
        <x:color rgb="FF991B1B"/>
      </x:font>
      <x:fill>
        <x:patternFill>
          <x:bgColor rgb="FFFEE2E2"/>
        </x:patternFill>
      </x:fill>
    </x:dxf>
    <x:dxf>
      <x:font>
        <x:b/>
        <x:color rgb="FF166534"/>
      </x:font>
      <x:fill>
        <x:patternFill>
          <x:bgColor rgb="FFDCFCE7"/>
        </x:patternFill>
      </x:fill>
    </x:dxf>
    <x:dxf>
      <x:font>
        <x:b/>
        <x:color rgb="FF991B1B"/>
      </x:font>
      <x:fill>
        <x:patternFill>
          <x:bgColor rgb="FFFEE2E2"/>
        </x:patternFill>
      </x:fill>
    </x:dxf>
    <x:dxf>
      <x:font>
        <x:b/>
        <x:color rgb="FF166534"/>
      </x:font>
      <x:fill>
        <x:patternFill>
          <x:bgColor rgb="FFDCFCE7"/>
        </x:patternFill>
      </x:fill>
    </x:dxf>
    <x:dxf>
      <x:font>
        <x:b/>
        <x:color rgb="FF9A3412"/>
      </x:font>
      <x:fill>
        <x:patternFill>
          <x:bgColor rgb="FFFFEDD5"/>
        </x:patternFill>
      </x:fill>
    </x:dxf>
    <x:dxf>
      <x:font>
        <x:b/>
        <x:color rgb="FF166534"/>
      </x:font>
      <x:fill>
        <x:patternFill>
          <x:bgColor rgb="FFDCFCE7"/>
        </x:patternFill>
      </x:fill>
    </x:dxf>
    <x:dxf>
      <x:font>
        <x:b/>
        <x:color rgb="FF991B1B"/>
      </x:font>
      <x:fill>
        <x:patternFill>
          <x:bgColor rgb="FFFEE2E2"/>
        </x:patternFill>
      </x:fill>
    </x:dxf>
    <x:dxf>
      <x:font>
        <x:b/>
        <x:color rgb="FF166534"/>
      </x:font>
      <x:fill>
        <x:patternFill>
          <x:bgColor rgb="FFDCFCE7"/>
        </x:patternFill>
      </x:fill>
    </x:dxf>
    <x:dxf>
      <x:font>
        <x:b/>
        <x:color rgb="FF991B1B"/>
      </x:font>
      <x:fill>
        <x:patternFill>
          <x:bgColor rgb="FFFEE2E2"/>
        </x:patternFill>
      </x:fill>
    </x:dxf>
    <x:dxf>
      <x:font>
        <x:b/>
        <x:color rgb="FF9A3412"/>
      </x:font>
      <x:fill>
        <x:patternFill>
          <x:bgColor rgb="FFFFEDD5"/>
        </x:patternFill>
      </x:fill>
    </x:dxf>
    <x:dxf>
      <x:font>
        <x:b/>
        <x:color rgb="FF166534"/>
      </x:font>
      <x:fill>
        <x:patternFill>
          <x:bgColor rgb="FFDCFCE7"/>
        </x:patternFill>
      </x:fill>
    </x:dxf>
    <x:dxf>
      <x:font>
        <x:b/>
        <x:color rgb="FF991B1B"/>
      </x:font>
      <x:fill>
        <x:patternFill>
          <x:bgColor rgb="FFFEE2E2"/>
        </x:patternFill>
      </x:fill>
    </x:dxf>
    <x:dxf>
      <x:font>
        <x:b/>
        <x:color rgb="FF9A3412"/>
      </x:font>
      <x:fill>
        <x:patternFill>
          <x:bgColor rgb="FFFFEDD5"/>
        </x:patternFill>
      </x:fill>
    </x:dxf>
    <x:dxf>
      <x:font>
        <x:b/>
        <x:color rgb="FF166534"/>
      </x:font>
      <x:fill>
        <x:patternFill>
          <x:bgColor rgb="FFDCFCE7"/>
        </x:patternFill>
      </x:fill>
    </x:dxf>
    <x:dxf>
      <x:font>
        <x:b/>
        <x:color rgb="FF991B1B"/>
      </x:font>
      <x:fill>
        <x:patternFill>
          <x:bgColor rgb="FFFEE2E2"/>
        </x:patternFill>
      </x:fill>
    </x:dxf>
    <x:dxf>
      <x:font>
        <x:b/>
        <x:color rgb="FF92400E"/>
      </x:font>
      <x:fill>
        <x:patternFill>
          <x:bgColor rgb="FFFEF3C7"/>
        </x:patternFill>
      </x:fill>
    </x:dxf>
    <x:dxf>
      <x:font>
        <x:b/>
        <x:color rgb="FF166534"/>
      </x:font>
      <x:fill>
        <x:patternFill patternType="solid">
          <x:bgColor rgb="FFDCFCE7"/>
        </x:patternFill>
      </x:fill>
    </x:dxf>
    <x:dxf>
      <x:font>
        <x:b/>
        <x:color rgb="FF991B1B"/>
      </x:font>
      <x:fill>
        <x:patternFill patternType="solid">
          <x:bgColor rgb="FFFECACA"/>
        </x:patternFill>
      </x:fill>
    </x:dxf>
    <x:dxf>
      <x:font>
        <x:b/>
        <x:color rgb="FF92400E"/>
      </x:font>
      <x:fill>
        <x:patternFill patternType="solid">
          <x:bgColor rgb="FFFEF3C7"/>
        </x:patternFill>
      </x:fill>
    </x:dxf>
    <x:dxf>
      <x:font>
        <x:b/>
        <x:color rgb="FF166534"/>
      </x:font>
      <x:fill>
        <x:patternFill patternType="solid">
          <x:bgColor rgb="FFDCFCE7"/>
        </x:patternFill>
      </x:fill>
    </x:dxf>
    <x:dxf>
      <x:font>
        <x:b/>
        <x:color rgb="FF991B1B"/>
      </x:font>
      <x:fill>
        <x:patternFill patternType="solid">
          <x:bgColor rgb="FFFECACA"/>
        </x:patternFill>
      </x:fill>
    </x:dxf>
    <x:dxf>
      <x:font>
        <x:b/>
        <x:color rgb="FF92400E"/>
      </x:font>
      <x:fill>
        <x:patternFill patternType="solid">
          <x:bgColor rgb="FFFEF3C7"/>
        </x:patternFill>
      </x:fill>
    </x:dxf>
    <x:dxf>
      <x:font>
        <x:b/>
        <x:color rgb="FF166534"/>
      </x:font>
      <x:fill>
        <x:patternFill patternType="solid">
          <x:bgColor rgb="FFDCFCE7"/>
        </x:patternFill>
      </x:fill>
    </x:dxf>
    <x:dxf>
      <x:font>
        <x:b/>
        <x:color rgb="FF991B1B"/>
      </x:font>
      <x:fill>
        <x:patternFill patternType="solid">
          <x:bgColor rgb="FFFECACA"/>
        </x:patternFill>
      </x:fill>
    </x:dxf>
    <x:dxf>
      <x:font>
        <x:b/>
        <x:color rgb="FF92400E"/>
      </x:font>
      <x:fill>
        <x:patternFill patternType="solid">
          <x:bgColor rgb="FFFEF3C7"/>
        </x:patternFill>
      </x:fill>
    </x:dxf>
    <x:dxf>
      <x:font>
        <x:b/>
        <x:color rgb="FF166534"/>
      </x:font>
      <x:fill>
        <x:patternFill patternType="solid">
          <x:bgColor rgb="FFDCFCE7"/>
        </x:patternFill>
      </x:fill>
    </x:dxf>
    <x:dxf>
      <x:font>
        <x:b/>
        <x:color rgb="FF991B1B"/>
      </x:font>
      <x:fill>
        <x:patternFill patternType="solid">
          <x:bgColor rgb="FFFECACA"/>
        </x:patternFill>
      </x:fill>
    </x:dxf>
    <x:dxf>
      <x:font>
        <x:b/>
        <x:color rgb="FF92400E"/>
      </x:font>
      <x:fill>
        <x:patternFill patternType="solid">
          <x:bgColor rgb="FFFEF3C7"/>
        </x:patternFill>
      </x:fill>
    </x:dxf>
    <x:dxf>
      <x:font>
        <x:b/>
        <x:color rgb="FF166534"/>
      </x:font>
      <x:fill>
        <x:patternFill patternType="solid">
          <x:bgColor rgb="FFDCFCE7"/>
        </x:patternFill>
      </x:fill>
    </x:dxf>
    <x:dxf>
      <x:font>
        <x:b/>
        <x:color rgb="FF991B1B"/>
      </x:font>
      <x:fill>
        <x:patternFill patternType="solid">
          <x:bgColor rgb="FFFECACA"/>
        </x:patternFill>
      </x:fill>
    </x:dxf>
    <x:dxf>
      <x:font>
        <x:b/>
        <x:color rgb="FF92400E"/>
      </x:font>
      <x:fill>
        <x:patternFill patternType="solid">
          <x:bgColor rgb="FFFEF3C7"/>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9edd565a3d244eeb" /><Relationship Type="http://schemas.openxmlformats.org/officeDocument/2006/relationships/theme" Target="/xl/theme/theme1.xml" Id="R03380b728945438c" /><Relationship Type="http://schemas.openxmlformats.org/officeDocument/2006/relationships/sharedStrings" Target="/xl/sharedStrings.xml" Id="Rdfe3db575a394010" /><Relationship Type="http://schemas.openxmlformats.org/officeDocument/2006/relationships/worksheet" Target="/xl/worksheets/sheet1.xml" Id="R6aa0ecbf344d43b4" /><Relationship Type="http://schemas.openxmlformats.org/officeDocument/2006/relationships/worksheet" Target="/xl/worksheets/sheet2.xml" Id="R9c1e5d83a6a84cff" /><Relationship Type="http://schemas.openxmlformats.org/officeDocument/2006/relationships/worksheet" Target="/xl/worksheets/sheet3.xml" Id="R3600a0754e5f4ba3" /><Relationship Type="http://schemas.openxmlformats.org/officeDocument/2006/relationships/worksheet" Target="/xl/worksheets/sheet4.xml" Id="R7a7b7b35e902434b" /><Relationship Type="http://schemas.openxmlformats.org/officeDocument/2006/relationships/worksheet" Target="/xl/worksheets/sheet5.xml" Id="R61d6e0c2324c41d3" /><Relationship Type="http://schemas.openxmlformats.org/officeDocument/2006/relationships/worksheet" Target="/xl/worksheets/sheet6.xml" Id="R1f9c4f72011f4e8c" /><Relationship Type="http://schemas.openxmlformats.org/officeDocument/2006/relationships/worksheet" Target="/xl/worksheets/sheet7.xml" Id="R3037be1242e64a5b" /><Relationship Type="http://schemas.openxmlformats.org/officeDocument/2006/relationships/worksheet" Target="/xl/worksheets/sheet8.xml" Id="R9e625dea3c6a43bf" /><Relationship Type="http://schemas.openxmlformats.org/officeDocument/2006/relationships/worksheet" Target="/xl/worksheets/sheet9.xml" Id="R97978e6f34a34f5e" /><Relationship Type="http://schemas.openxmlformats.org/officeDocument/2006/relationships/worksheet" Target="/xl/worksheets/sheet10.xml" Id="R9f3bda1284ef4976" /></Relationships>
</file>

<file path=xl/drawings/_rels/drawing1.xml.rels>&#65279;<?xml version="1.0" encoding="utf-8"?><Relationships xmlns="http://schemas.openxmlformats.org/package/2006/relationships"><Relationship Type="http://schemas.openxmlformats.org/officeDocument/2006/relationships/chart" Target="/xl/drawings/charts/chart1.xml" Id="Rf9191f988de84fcb" /><Relationship Type="http://schemas.openxmlformats.org/officeDocument/2006/relationships/chart" Target="/xl/drawings/charts/chart2.xml" Id="R680db926c68a4bf2" /></Relationships>
</file>

<file path=xl/drawings/_rels/drawing2.xml.rels>&#65279;<?xml version="1.0" encoding="utf-8"?><Relationships xmlns="http://schemas.openxmlformats.org/package/2006/relationships"><Relationship Type="http://schemas.openxmlformats.org/officeDocument/2006/relationships/chart" Target="/xl/drawings/charts/chart3.xml" Id="Rab8850036b1e4fa7" /></Relationships>
</file>

<file path=xl/drawings/_rels/drawing3.xml.rels>&#65279;<?xml version="1.0" encoding="utf-8"?><Relationships xmlns="http://schemas.openxmlformats.org/package/2006/relationships"><Relationship Type="http://schemas.openxmlformats.org/officeDocument/2006/relationships/chart" Target="/xl/drawings/charts/chart4.xml" Id="R1a06e5edfdb845d8" /></Relationships>
</file>

<file path=xl/drawings/_rels/drawing4.xml.rels>&#65279;<?xml version="1.0" encoding="utf-8"?><Relationships xmlns="http://schemas.openxmlformats.org/package/2006/relationships"><Relationship Type="http://schemas.openxmlformats.org/officeDocument/2006/relationships/chart" Target="/xl/drawings/charts/chart5.xml" Id="R2c19b33a4e1b4c76" /></Relationships>
</file>

<file path=xl/drawings/charts/chart1.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Courbe d'étalonnage</a:t>
            </a:r>
          </a:p>
        </c:rich>
      </c:tx>
      <c:overlay val="0"/>
    </c:title>
    <c:autoTitleDeleted val="0"/>
    <c:plotArea>
      <c:layout/>
      <c:scatterChart>
        <c:scatterStyle val="marker"/>
        <c:ser>
          <c:idx val="0"/>
          <c:order val="0"/>
          <c:tx>
            <c:v>Aire de pic</c:v>
          </c:tx>
          <c:xVal>
            <c:numLit>
              <c:formatCode>General</c:formatCode>
              <c:ptCount val="0"/>
            </c:numLit>
          </c:xVal>
          <c:yVal>
            <c:numRef>
              <c:f>'Linéarité'!$D$4:$D$8</c:f>
              <c:numCache>
                <c:formatCode>General</c:formatCode>
                <c:ptCount val="0"/>
              </c:numCache>
            </c:numRef>
          </c:yVal>
        </c:ser>
        <c:dLbls>
          <c:showLegendKey val="0"/>
          <c:showVal val="0"/>
          <c:showCatName val="0"/>
          <c:showSerName val="0"/>
          <c:showPercent val="0"/>
          <c:showBubbleSize val="0"/>
          <c:showLeaderLines val="0"/>
        </c:dLbls>
        <c:axId val="48650112"/>
        <c:axId val="48672768"/>
      </c:scatterChart>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valAx>
      <c:val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valAx>
    </c:plotArea>
    <c:legend>
      <c:legendPos val="b"/>
      <c:overlay val="0"/>
    </c:legend>
    <c:plotVisOnly val="1"/>
  </c:chart>
  <c:spPr>
    <a:ln xmlns:a="http://schemas.openxmlformats.org/drawingml/2006/main" w="9525">
      <a:solidFill>
        <a:srgbClr val="D9D9D9"/>
      </a:solidFill>
      <a:prstDash val="solid"/>
    </a:ln>
  </c:spPr>
</c:chartSpace>
</file>

<file path=xl/drawings/charts/chart2.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Récupération</a:t>
            </a:r>
          </a:p>
        </c:rich>
      </c:tx>
      <c:overlay val="0"/>
    </c:title>
    <c:autoTitleDeleted val="0"/>
    <c:plotArea>
      <c:layout/>
      <c:barChart>
        <c:barDir val="col"/>
        <c:varyColors val="0"/>
        <c:ser>
          <c:idx val="0"/>
          <c:order val="0"/>
          <c:tx>
            <c:v>Théorique</c:v>
          </c:tx>
          <c:cat>
            <c:strRef>
              <c:f>'Justesse'!$A$4:$A$6</c:f>
              <c:strCache>
                <c:ptCount val="0"/>
              </c:strCache>
            </c:strRef>
          </c:cat>
          <c:val>
            <c:numRef>
              <c:f>'Justesse'!$B$4:$B$6</c:f>
              <c:numCache>
                <c:formatCode>General</c:formatCode>
                <c:ptCount val="0"/>
              </c:numCache>
            </c:numRef>
          </c:val>
        </c:ser>
        <c:ser>
          <c:idx val="1"/>
          <c:order val="1"/>
          <c:tx>
            <c:v>Mesuré 1</c:v>
          </c:tx>
          <c:cat>
            <c:strRef>
              <c:f>'Justesse'!$A$4:$A$6</c:f>
              <c:strCache>
                <c:ptCount val="0"/>
              </c:strCache>
            </c:strRef>
          </c:cat>
          <c:val>
            <c:numRef>
              <c:f>'Justesse'!$C$4:$C$6</c:f>
              <c:numCache>
                <c:formatCode>General</c:formatCode>
                <c:ptCount val="0"/>
              </c:numCache>
            </c:numRef>
          </c:val>
        </c:ser>
        <c:ser>
          <c:idx val="2"/>
          <c:order val="2"/>
          <c:tx>
            <c:v>Mesuré 2</c:v>
          </c:tx>
          <c:cat>
            <c:strRef>
              <c:f>'Justesse'!$A$4:$A$6</c:f>
              <c:strCache>
                <c:ptCount val="0"/>
              </c:strCache>
            </c:strRef>
          </c:cat>
          <c:val>
            <c:numRef>
              <c:f>'Justesse'!$D$4:$D$6</c:f>
              <c:numCache>
                <c:formatCode>General</c:formatCode>
                <c:ptCount val="0"/>
              </c:numCache>
            </c:numRef>
          </c:val>
        </c:ser>
        <c:ser>
          <c:idx val="3"/>
          <c:order val="3"/>
          <c:tx>
            <c:v>Mesuré 3</c:v>
          </c:tx>
          <c:cat>
            <c:strRef>
              <c:f>'Justesse'!$A$4:$A$6</c:f>
              <c:strCache>
                <c:ptCount val="0"/>
              </c:strCache>
            </c:strRef>
          </c:cat>
          <c:val>
            <c:numRef>
              <c:f>'Justesse'!$E$4:$E$6</c:f>
              <c:numCache>
                <c:formatCode>General</c:formatCode>
                <c:ptCount val="0"/>
              </c:numCache>
            </c:numRef>
          </c:val>
        </c:ser>
        <c:ser>
          <c:idx val="4"/>
          <c:order val="4"/>
          <c:tx>
            <c:v>Récupération moyenne</c:v>
          </c:tx>
          <c:cat>
            <c:strRef>
              <c:f>'Justesse'!$A$4:$A$6</c:f>
              <c:strCache>
                <c:ptCount val="0"/>
              </c:strCache>
            </c:strRef>
          </c:cat>
          <c:val>
            <c:numRef>
              <c:f>'Justesse'!$F$4:$F$6</c:f>
              <c:numCache>
                <c:formatCode>0.00%</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charts/chart3.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Courbe d'étalonnage HPLC</a:t>
            </a:r>
          </a:p>
        </c:rich>
      </c:tx>
      <c:overlay val="0"/>
    </c:title>
    <c:autoTitleDeleted val="0"/>
    <c:plotArea>
      <c:layout/>
      <c:scatterChart>
        <c:scatterStyle val="marker"/>
        <c:ser>
          <c:idx val="0"/>
          <c:order val="0"/>
          <c:tx>
            <c:v>Aire de pic</c:v>
          </c:tx>
          <c:xVal>
            <c:numLit>
              <c:formatCode>General</c:formatCode>
              <c:ptCount val="0"/>
            </c:numLit>
          </c:xVal>
          <c:yVal>
            <c:numRef>
              <c:f>'Linéarité'!$D$4:$D$8</c:f>
              <c:numCache>
                <c:formatCode>General</c:formatCode>
                <c:ptCount val="0"/>
              </c:numCache>
            </c:numRef>
          </c:yVal>
        </c:ser>
        <c:dLbls>
          <c:showLegendKey val="0"/>
          <c:showVal val="0"/>
          <c:showCatName val="0"/>
          <c:showSerName val="0"/>
          <c:showPercent val="0"/>
          <c:showBubbleSize val="0"/>
          <c:showLeaderLines val="0"/>
        </c:dLbls>
        <c:axId val="48650112"/>
        <c:axId val="48672768"/>
      </c:scatterChart>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valAx>
      <c:val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valAx>
    </c:plotArea>
    <c:legend>
      <c:legendPos val="b"/>
      <c:overlay val="0"/>
    </c:legend>
    <c:plotVisOnly val="1"/>
  </c:chart>
  <c:spPr>
    <a:ln xmlns:a="http://schemas.openxmlformats.org/drawingml/2006/main" w="9525">
      <a:solidFill>
        <a:srgbClr val="D9D9D9"/>
      </a:solidFill>
      <a:prstDash val="solid"/>
    </a:ln>
  </c:spPr>
</c:chartSpace>
</file>

<file path=xl/drawings/charts/chart4.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Stabilité des aires de pic</a:t>
            </a:r>
          </a:p>
        </c:rich>
      </c:tx>
      <c:overlay val="0"/>
    </c:title>
    <c:autoTitleDeleted val="0"/>
    <c:plotArea>
      <c:layout/>
      <c:lineChart>
        <c:grouping val="standard"/>
        <c:varyColors val="0"/>
        <c:ser>
          <c:idx val="0"/>
          <c:order val="0"/>
          <c:tx>
            <c:v>Aire de pic</c:v>
          </c:tx>
          <c:cat>
            <c:strRef>
              <c:f>'Répétabilité'!$A$4:$A$9</c:f>
              <c:strCache>
                <c:ptCount val="0"/>
              </c:strCache>
            </c:strRef>
          </c:cat>
          <c:val>
            <c:numRef>
              <c:f>'Répétabilité'!$B$4:$B$9</c:f>
              <c:numCache>
                <c:formatCode>General</c:formatCode>
                <c:ptCount val="0"/>
              </c:numCache>
            </c:numRef>
          </c:val>
          <c:smooth val="0"/>
        </c:ser>
        <c:dLbls>
          <c:showLegendKey val="0"/>
          <c:showVal val="0"/>
          <c:showCatName val="0"/>
          <c:showSerName val="0"/>
          <c:showPercent val="0"/>
          <c:showBubbleSize val="0"/>
          <c:showLeaderLines val="0"/>
        </c:dLbls>
        <c:axId val="48650112"/>
        <c:axId val="48672768"/>
      </c:line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charts/chart5.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Récupération par niveau</a:t>
            </a:r>
          </a:p>
        </c:rich>
      </c:tx>
      <c:overlay val="0"/>
    </c:title>
    <c:autoTitleDeleted val="0"/>
    <c:plotArea>
      <c:layout/>
      <c:barChart>
        <c:barDir val="col"/>
        <c:varyColors val="0"/>
        <c:ser>
          <c:idx val="0"/>
          <c:order val="0"/>
          <c:tx>
            <c:v>Théorique</c:v>
          </c:tx>
          <c:cat>
            <c:strRef>
              <c:f>'Justesse'!$A$4:$A$6</c:f>
              <c:strCache>
                <c:ptCount val="0"/>
              </c:strCache>
            </c:strRef>
          </c:cat>
          <c:val>
            <c:numRef>
              <c:f>'Justesse'!$B$4:$B$6</c:f>
              <c:numCache>
                <c:formatCode>General</c:formatCode>
                <c:ptCount val="0"/>
              </c:numCache>
            </c:numRef>
          </c:val>
        </c:ser>
        <c:ser>
          <c:idx val="1"/>
          <c:order val="1"/>
          <c:tx>
            <c:v>Mesuré 1</c:v>
          </c:tx>
          <c:cat>
            <c:strRef>
              <c:f>'Justesse'!$A$4:$A$6</c:f>
              <c:strCache>
                <c:ptCount val="0"/>
              </c:strCache>
            </c:strRef>
          </c:cat>
          <c:val>
            <c:numRef>
              <c:f>'Justesse'!$C$4:$C$6</c:f>
              <c:numCache>
                <c:formatCode>General</c:formatCode>
                <c:ptCount val="0"/>
              </c:numCache>
            </c:numRef>
          </c:val>
        </c:ser>
        <c:ser>
          <c:idx val="2"/>
          <c:order val="2"/>
          <c:tx>
            <c:v>Mesuré 2</c:v>
          </c:tx>
          <c:cat>
            <c:strRef>
              <c:f>'Justesse'!$A$4:$A$6</c:f>
              <c:strCache>
                <c:ptCount val="0"/>
              </c:strCache>
            </c:strRef>
          </c:cat>
          <c:val>
            <c:numRef>
              <c:f>'Justesse'!$D$4:$D$6</c:f>
              <c:numCache>
                <c:formatCode>General</c:formatCode>
                <c:ptCount val="0"/>
              </c:numCache>
            </c:numRef>
          </c:val>
        </c:ser>
        <c:ser>
          <c:idx val="3"/>
          <c:order val="3"/>
          <c:tx>
            <c:v>Mesuré 3</c:v>
          </c:tx>
          <c:cat>
            <c:strRef>
              <c:f>'Justesse'!$A$4:$A$6</c:f>
              <c:strCache>
                <c:ptCount val="0"/>
              </c:strCache>
            </c:strRef>
          </c:cat>
          <c:val>
            <c:numRef>
              <c:f>'Justesse'!$E$4:$E$6</c:f>
              <c:numCache>
                <c:formatCode>General</c:formatCode>
                <c:ptCount val="0"/>
              </c:numCache>
            </c:numRef>
          </c:val>
        </c:ser>
        <c:ser>
          <c:idx val="4"/>
          <c:order val="4"/>
          <c:tx>
            <c:v>Récupération moyenne</c:v>
          </c:tx>
          <c:cat>
            <c:strRef>
              <c:f>'Justesse'!$A$4:$A$6</c:f>
              <c:strCache>
                <c:ptCount val="0"/>
              </c:strCache>
            </c:strRef>
          </c:cat>
          <c:val>
            <c:numRef>
              <c:f>'Justesse'!$F$4:$F$6</c:f>
              <c:numCache>
                <c:formatCode>0.00%</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drawing1.xml><?xml version="1.0" encoding="utf-8"?>
<xdr:wsDr xmlns:xdr="http://schemas.openxmlformats.org/drawingml/2006/spreadsheetDrawing">
  <xdr:twoCellAnchor>
    <xdr:from>
      <xdr:col>0</xdr:col>
      <xdr:colOff>0</xdr:colOff>
      <xdr:row>12</xdr:row>
      <xdr:rowOff>0</xdr:rowOff>
    </xdr:from>
    <xdr:to>
      <xdr:col>7</xdr:col>
      <xdr:colOff>0</xdr:colOff>
      <xdr:row>30</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f9191f988de84fcb"/>
        </a:graphicData>
      </a:graphic>
    </xdr:graphicFrame>
    <xdr:clientData/>
  </xdr:twoCellAnchor>
  <xdr:twoCellAnchor>
    <xdr:from>
      <xdr:col>7</xdr:col>
      <xdr:colOff>0</xdr:colOff>
      <xdr:row>12</xdr:row>
      <xdr:rowOff>0</xdr:rowOff>
    </xdr:from>
    <xdr:to>
      <xdr:col>13</xdr:col>
      <xdr:colOff>0</xdr:colOff>
      <xdr:row>30</xdr:row>
      <xdr:rowOff>0</xdr:rowOff>
    </xdr:to>
    <xdr:graphicFrame macro="">
      <xdr:nvGraphicFramePr>
        <xdr:cNvPr id="2"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680db926c68a4bf2"/>
        </a:graphicData>
      </a:graphic>
    </xdr:graphicFrame>
    <xdr:clientData/>
  </xdr:twoCellAnchor>
</xdr:wsDr>
</file>

<file path=xl/drawings/drawing2.xml><?xml version="1.0" encoding="utf-8"?>
<xdr:wsDr xmlns:xdr="http://schemas.openxmlformats.org/drawingml/2006/spreadsheetDrawing">
  <xdr:twoCellAnchor>
    <xdr:from>
      <xdr:col>6</xdr:col>
      <xdr:colOff>0</xdr:colOff>
      <xdr:row>10</xdr:row>
      <xdr:rowOff>0</xdr:rowOff>
    </xdr:from>
    <xdr:to>
      <xdr:col>14</xdr:col>
      <xdr:colOff>0</xdr:colOff>
      <xdr:row>28</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ab8850036b1e4fa7"/>
        </a:graphicData>
      </a:graphic>
    </xdr:graphicFrame>
    <xdr:clientData/>
  </xdr:twoCellAnchor>
</xdr:wsDr>
</file>

<file path=xl/drawings/drawing3.xml><?xml version="1.0" encoding="utf-8"?>
<xdr:wsDr xmlns:xdr="http://schemas.openxmlformats.org/drawingml/2006/spreadsheetDrawing">
  <xdr:twoCellAnchor>
    <xdr:from>
      <xdr:col>0</xdr:col>
      <xdr:colOff>0</xdr:colOff>
      <xdr:row>11</xdr:row>
      <xdr:rowOff>0</xdr:rowOff>
    </xdr:from>
    <xdr:to>
      <xdr:col>8</xdr:col>
      <xdr:colOff>0</xdr:colOff>
      <xdr:row>28</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1a06e5edfdb845d8"/>
        </a:graphicData>
      </a:graphic>
    </xdr:graphicFrame>
    <xdr:clientData/>
  </xdr:twoCellAnchor>
</xdr:wsDr>
</file>

<file path=xl/drawings/drawing4.xml><?xml version="1.0" encoding="utf-8"?>
<xdr:wsDr xmlns:xdr="http://schemas.openxmlformats.org/drawingml/2006/spreadsheetDrawing">
  <xdr:twoCellAnchor>
    <xdr:from>
      <xdr:col>0</xdr:col>
      <xdr:colOff>0</xdr:colOff>
      <xdr:row>9</xdr:row>
      <xdr:rowOff>0</xdr:rowOff>
    </xdr:from>
    <xdr:to>
      <xdr:col>9</xdr:col>
      <xdr:colOff>0</xdr:colOff>
      <xdr:row>27</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2c19b33a4e1b4c76"/>
        </a:graphicData>
      </a:graphic>
    </xdr:graphicFrame>
    <xdr:clientData/>
  </xdr:twoCellAnchor>
</xdr:wsDr>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1.xml.rels>&#65279;<?xml version="1.0" encoding="utf-8"?><Relationships xmlns="http://schemas.openxmlformats.org/package/2006/relationships"><Relationship Type="http://schemas.openxmlformats.org/officeDocument/2006/relationships/drawing" Target="/xl/drawings/drawing1.xml" Id="Rd214a197b87346a8" /></Relationships>
</file>

<file path=xl/worksheets/_rels/sheet3.xml.rels>&#65279;<?xml version="1.0" encoding="utf-8"?><Relationships xmlns="http://schemas.openxmlformats.org/package/2006/relationships"><Relationship Type="http://schemas.openxmlformats.org/officeDocument/2006/relationships/drawing" Target="/xl/drawings/drawing2.xml" Id="R6c741cffc90644bd" /></Relationships>
</file>

<file path=xl/worksheets/_rels/sheet4.xml.rels>&#65279;<?xml version="1.0" encoding="utf-8"?><Relationships xmlns="http://schemas.openxmlformats.org/package/2006/relationships"><Relationship Type="http://schemas.openxmlformats.org/officeDocument/2006/relationships/drawing" Target="/xl/drawings/drawing3.xml" Id="R354094362c184a7d" /></Relationships>
</file>

<file path=xl/worksheets/_rels/sheet5.xml.rels>&#65279;<?xml version="1.0" encoding="utf-8"?><Relationships xmlns="http://schemas.openxmlformats.org/package/2006/relationships"><Relationship Type="http://schemas.openxmlformats.org/officeDocument/2006/relationships/drawing" Target="/xl/drawings/drawing4.xml" Id="R647b680a1353453c" /></Relationships>
</file>

<file path=xl/worksheets/sheet1.xml><?xml version="1.0" encoding="utf-8"?>
<x:worksheet xmlns:x="http://schemas.openxmlformats.org/spreadsheetml/2006/main">
  <x:sheetFormatPr defaultRowHeight="15"/>
  <x:cols>
    <x:col min="1" max="1" width="28" hidden="0" customWidth="1"/>
    <x:col min="2" max="2" width="18" hidden="0" customWidth="1"/>
    <x:col min="3" max="3" width="18" hidden="0" customWidth="1"/>
    <x:col min="5" max="5" width="18" hidden="0" customWidth="1"/>
    <x:col min="10" max="10" width="18" hidden="0" customWidth="1"/>
    <x:col min="11" max="11" width="18" hidden="0" customWidth="1"/>
    <x:col min="4" max="4" width="18" hidden="0" customWidth="1"/>
    <x:col min="6" max="6" width="18" hidden="0" customWidth="1"/>
    <x:col min="7" max="7" width="18" hidden="0" customWidth="1"/>
    <x:col min="8" max="8" width="18" hidden="0" customWidth="1"/>
    <x:col min="9" max="9" width="18" hidden="0" customWidth="1"/>
    <x:col min="12" max="12" width="18" hidden="0" customWidth="1"/>
    <x:col min="13" max="13" width="18" hidden="0" customWidth="1"/>
  </x:cols>
  <x:sheetData>
    <x:row r="1">
      <x:c r="A1" s="118" t="str">
        <x:v>Dashboard Validation HPLC - ICH Q2(R2)</x:v>
      </x:c>
      <x:c r="B1" s="140"/>
      <x:c r="C1" s="140"/>
      <x:c r="D1" s="140"/>
      <x:c r="E1" s="140"/>
      <x:c r="F1" s="140"/>
      <x:c r="G1" s="140"/>
      <x:c r="H1" s="140"/>
      <x:c r="I1" s="140"/>
      <x:c r="J1" s="140"/>
      <x:c r="K1" s="140"/>
      <x:c r="L1" s="140"/>
      <x:c r="M1" s="140"/>
    </x:row>
    <x:row r="2">
      <x:c r="A2" s="140"/>
      <x:c r="B2" s="140"/>
      <x:c r="C2" s="140"/>
      <x:c r="D2" s="140"/>
      <x:c r="E2" s="140"/>
      <x:c r="F2" s="140"/>
      <x:c r="G2" s="140"/>
      <x:c r="H2" s="140"/>
      <x:c r="I2" s="140"/>
      <x:c r="J2" s="140"/>
      <x:c r="K2" s="140"/>
      <x:c r="L2" s="140"/>
      <x:c r="M2" s="140"/>
    </x:row>
    <x:row r="3">
      <x:c r="A3" s="53" t="str">
        <x:v>Paramètre</x:v>
      </x:c>
      <x:c r="B3" s="53" t="str">
        <x:v>Valeur</x:v>
      </x:c>
      <x:c r="C3" s="53" t="str">
        <x:v>Statut</x:v>
      </x:c>
      <x:c r="D3" s="140"/>
      <x:c r="E3" s="38" t="str">
        <x:v>Score global</x:v>
      </x:c>
      <x:c r="F3" s="140"/>
      <x:c r="G3" s="140"/>
      <x:c r="H3" s="140"/>
      <x:c r="I3" s="140"/>
      <x:c r="J3" s="38" t="str">
        <x:v>Identité méthode</x:v>
      </x:c>
      <x:c r="K3" s="140"/>
      <x:c r="L3" s="140"/>
      <x:c r="M3" s="140"/>
    </x:row>
    <x:row r="4">
      <x:c r="A4" s="141" t="str">
        <x:v>Linéarité R²</x:v>
      </x:c>
      <x:c r="B4" s="142" t="n">
        <x:f>'Linéarité'!H6</x:f>
        <x:v>0.9999964222192292</x:v>
      </x:c>
      <x:c r="C4" s="143" t="str">
        <x:f>'Linéarité'!H8</x:f>
        <x:v>CONFORME</x:v>
      </x:c>
      <x:c r="D4" s="140"/>
      <x:c r="E4" s="122" t="n">
        <x:f>(COUNTIF(C4:C10,"CONFORME")/(COUNTA(C4:C10)-2))</x:f>
        <x:v>1</x:v>
      </x:c>
      <x:c r="F4" s="140"/>
      <x:c r="G4" s="140"/>
      <x:c r="H4" s="140"/>
      <x:c r="I4" s="140"/>
      <x:c r="J4" s="141" t="str">
        <x:v>Référence</x:v>
      </x:c>
      <x:c r="K4" s="144" t="str">
        <x:f>'Paramètres'!B3</x:f>
        <x:v>HPLC-PARA-500-001</x:v>
      </x:c>
      <x:c r="L4" s="140"/>
      <x:c r="M4" s="140"/>
    </x:row>
    <x:row r="5">
      <x:c r="A5" s="141" t="str">
        <x:v>Répétabilité RSD</x:v>
      </x:c>
      <x:c r="B5" s="145" t="n">
        <x:f>'Répétabilité'!G6</x:f>
        <x:v>0.001048475666006938</x:v>
      </x:c>
      <x:c r="C5" s="143" t="str">
        <x:f>'Répétabilité'!G8</x:f>
        <x:v>CONFORME</x:v>
      </x:c>
      <x:c r="D5" s="140"/>
      <x:c r="E5" s="140"/>
      <x:c r="F5" s="140"/>
      <x:c r="G5" s="140"/>
      <x:c r="H5" s="140"/>
      <x:c r="I5" s="140"/>
      <x:c r="J5" s="141" t="str">
        <x:v>Produit</x:v>
      </x:c>
      <x:c r="K5" s="146" t="str">
        <x:f>'Paramètres'!B4</x:f>
        <x:v>Paracétamol 500 mg comprimé</x:v>
      </x:c>
      <x:c r="L5" s="140"/>
      <x:c r="M5" s="140"/>
    </x:row>
    <x:row r="6">
      <x:c r="A6" s="141" t="str">
        <x:v>Justesse récupération</x:v>
      </x:c>
      <x:c r="B6" s="145" t="n">
        <x:f>'Justesse'!I6</x:f>
        <x:v>0.998675925925926</x:v>
      </x:c>
      <x:c r="C6" s="143" t="str">
        <x:f>'Justesse'!I8</x:f>
        <x:v>CONFORME</x:v>
      </x:c>
      <x:c r="D6" s="140"/>
      <x:c r="E6" s="140"/>
      <x:c r="F6" s="140"/>
      <x:c r="G6" s="140"/>
      <x:c r="H6" s="140"/>
      <x:c r="I6" s="140"/>
      <x:c r="J6" s="141" t="str">
        <x:v>Analyte</x:v>
      </x:c>
      <x:c r="K6" s="146" t="str">
        <x:f>'Paramètres'!B5</x:f>
        <x:v>Paracétamol</x:v>
      </x:c>
      <x:c r="L6" s="140"/>
      <x:c r="M6" s="140"/>
    </x:row>
    <x:row r="7">
      <x:c r="A7" s="141" t="str">
        <x:v>Robustesse conforme</x:v>
      </x:c>
      <x:c r="B7" s="146" t="str">
        <x:f>COUNTIF(Robustesse!G4:G11,"CONFORME")&amp;"/"&amp;COUNTA(Robustesse!G4:G11)</x:f>
        <x:v>8/8</x:v>
      </x:c>
      <x:c r="C7" s="143" t="str">
        <x:f>IF(COUNTIF(Robustesse!G4:G11,"À SURVEILLER")=0,"CONFORME","À SURVEILLER")</x:f>
        <x:v>CONFORME</x:v>
      </x:c>
      <x:c r="D7" s="140"/>
      <x:c r="E7" s="126" t="str">
        <x:f>IF(E4&gt;=0.9,"VALIDATION ACCEPTÉE",IF(E4&gt;=0.7,"VALIDATION SOUS RÉSERVE","VALIDATION REJETÉE"))</x:f>
        <x:v>VALIDATION ACCEPTÉE</x:v>
      </x:c>
      <x:c r="F7" s="140"/>
      <x:c r="G7" s="140"/>
      <x:c r="H7" s="140"/>
      <x:c r="I7" s="140"/>
      <x:c r="J7" s="141" t="str">
        <x:v>Colonne</x:v>
      </x:c>
      <x:c r="K7" s="146" t="str">
        <x:f>'Paramètres'!B7</x:f>
        <x:v>C18 - 250 x 4,6 mm - 5 µm</x:v>
      </x:c>
      <x:c r="L7" s="140"/>
      <x:c r="M7" s="140"/>
    </x:row>
    <x:row r="8">
      <x:c r="A8" s="141" t="str">
        <x:v>LOD</x:v>
      </x:c>
      <x:c r="B8" s="147" t="n">
        <x:f>'LOD_LOQ'!C6</x:f>
        <x:v>0.4552722087823911</x:v>
      </x:c>
      <x:c r="C8" s="143" t="str">
        <x:f>"INFO"</x:f>
        <x:v>INFO</x:v>
      </x:c>
      <x:c r="D8" s="140"/>
      <x:c r="E8" s="140"/>
      <x:c r="F8" s="140"/>
      <x:c r="G8" s="140"/>
      <x:c r="H8" s="140"/>
      <x:c r="I8" s="140"/>
      <x:c r="J8" s="141" t="str">
        <x:v>Phase mobile</x:v>
      </x:c>
      <x:c r="K8" s="146" t="str">
        <x:f>'Paramètres'!B8</x:f>
        <x:v>Tampon phosphate pH 3,0 / Acétonitrile 80:20</x:v>
      </x:c>
      <x:c r="L8" s="140"/>
      <x:c r="M8" s="140"/>
    </x:row>
    <x:row r="9">
      <x:c r="A9" s="141" t="str">
        <x:v>LOQ</x:v>
      </x:c>
      <x:c r="B9" s="147" t="n">
        <x:f>'LOD_LOQ'!C7</x:f>
        <x:v>1.3796127538860337</x:v>
      </x:c>
      <x:c r="C9" s="143" t="str">
        <x:f>"INFO"</x:f>
        <x:v>INFO</x:v>
      </x:c>
      <x:c r="D9" s="140"/>
      <x:c r="E9" s="140"/>
      <x:c r="F9" s="140"/>
      <x:c r="G9" s="140"/>
      <x:c r="H9" s="140"/>
      <x:c r="I9" s="140"/>
      <x:c r="J9" s="141" t="str">
        <x:v>Débit</x:v>
      </x:c>
      <x:c r="K9" s="146" t="n">
        <x:f>'Paramètres'!B9</x:f>
        <x:v>1</x:v>
      </x:c>
      <x:c r="L9" s="140"/>
      <x:c r="M9" s="140"/>
    </x:row>
    <x:row r="10">
      <x:c r="A10" s="141" t="str">
        <x:v>SST</x:v>
      </x:c>
      <x:c r="B10" s="148" t="str">
        <x:f>COUNTIF('System Suitability'!E4:E8,"CONFORME")&amp;"/"&amp;COUNTA('System Suitability'!E4:E8)</x:f>
        <x:v>5/5</x:v>
      </x:c>
      <x:c r="C10" s="143" t="str">
        <x:f>IF(COUNTIF('System Suitability'!E4:E8,"NON CONFORME")=0,"CONFORME","NON CONFORME")</x:f>
        <x:v>CONFORME</x:v>
      </x:c>
      <x:c r="D10" s="140"/>
      <x:c r="E10" s="140"/>
      <x:c r="F10" s="140"/>
      <x:c r="G10" s="140"/>
      <x:c r="H10" s="140"/>
      <x:c r="I10" s="140"/>
      <x:c r="J10" s="141" t="str">
        <x:v>Détecteur</x:v>
      </x:c>
      <x:c r="K10" s="146" t="str">
        <x:f>'Paramètres'!B11</x:f>
        <x:v>UV</x:v>
      </x:c>
      <x:c r="L10" s="140"/>
      <x:c r="M10" s="140"/>
    </x:row>
    <x:row r="11">
      <x:c r="A11" s="140"/>
      <x:c r="B11" s="140"/>
      <x:c r="C11" s="140"/>
      <x:c r="D11" s="140"/>
      <x:c r="E11" s="140"/>
      <x:c r="F11" s="140"/>
      <x:c r="G11" s="140"/>
      <x:c r="H11" s="140"/>
      <x:c r="I11" s="140"/>
      <x:c r="J11" s="141" t="str">
        <x:v>Référentiel</x:v>
      </x:c>
      <x:c r="K11" s="148" t="str">
        <x:f>'Paramètres'!B16</x:f>
        <x:v>ICH Q2(R2) / BPF</x:v>
      </x:c>
      <x:c r="L11" s="140"/>
      <x:c r="M11" s="140"/>
    </x:row>
    <x:row r="12">
      <x:c r="A12" s="140"/>
      <x:c r="B12" s="140"/>
      <x:c r="C12" s="140"/>
      <x:c r="D12" s="140"/>
      <x:c r="E12" s="140"/>
      <x:c r="F12" s="140"/>
      <x:c r="G12" s="140"/>
      <x:c r="H12" s="140"/>
      <x:c r="I12" s="140"/>
      <x:c r="J12" s="140"/>
      <x:c r="K12" s="140"/>
      <x:c r="L12" s="140"/>
      <x:c r="M12" s="140"/>
    </x:row>
    <x:row r="13">
      <x:c r="A13" s="140"/>
      <x:c r="B13" s="140"/>
      <x:c r="C13" s="140"/>
      <x:c r="D13" s="140"/>
      <x:c r="E13" s="140"/>
      <x:c r="F13" s="140"/>
      <x:c r="G13" s="140"/>
      <x:c r="H13" s="140"/>
      <x:c r="I13" s="140"/>
      <x:c r="J13" s="140"/>
      <x:c r="K13" s="140"/>
      <x:c r="L13" s="140"/>
      <x:c r="M13" s="140"/>
    </x:row>
    <x:row r="14">
      <x:c r="A14" s="140"/>
      <x:c r="B14" s="140"/>
      <x:c r="C14" s="140"/>
      <x:c r="D14" s="140"/>
      <x:c r="E14" s="140"/>
      <x:c r="F14" s="140"/>
      <x:c r="G14" s="140"/>
      <x:c r="H14" s="140"/>
      <x:c r="I14" s="140"/>
      <x:c r="J14" s="140"/>
      <x:c r="K14" s="140"/>
      <x:c r="L14" s="140"/>
      <x:c r="M14" s="140"/>
    </x:row>
    <x:row r="15">
      <x:c r="A15" s="140"/>
      <x:c r="B15" s="140"/>
      <x:c r="C15" s="140"/>
      <x:c r="D15" s="140"/>
      <x:c r="E15" s="140"/>
      <x:c r="F15" s="140"/>
      <x:c r="G15" s="140"/>
      <x:c r="H15" s="140"/>
      <x:c r="I15" s="140"/>
      <x:c r="J15" s="140"/>
      <x:c r="K15" s="140"/>
      <x:c r="L15" s="140"/>
      <x:c r="M15" s="140"/>
    </x:row>
    <x:row r="16">
      <x:c r="A16" s="140"/>
      <x:c r="B16" s="140"/>
      <x:c r="C16" s="140"/>
      <x:c r="D16" s="140"/>
      <x:c r="E16" s="140"/>
      <x:c r="F16" s="140"/>
      <x:c r="G16" s="140"/>
      <x:c r="H16" s="140"/>
      <x:c r="I16" s="140"/>
      <x:c r="J16" s="140"/>
      <x:c r="K16" s="140"/>
      <x:c r="L16" s="140"/>
      <x:c r="M16" s="140"/>
    </x:row>
    <x:row r="17">
      <x:c r="A17" s="140"/>
      <x:c r="B17" s="140"/>
      <x:c r="C17" s="140"/>
      <x:c r="D17" s="140"/>
      <x:c r="E17" s="140"/>
      <x:c r="F17" s="140"/>
      <x:c r="G17" s="140"/>
      <x:c r="H17" s="140"/>
      <x:c r="I17" s="140"/>
      <x:c r="J17" s="140"/>
      <x:c r="K17" s="140"/>
      <x:c r="L17" s="140"/>
      <x:c r="M17" s="140"/>
    </x:row>
    <x:row r="18">
      <x:c r="A18" s="140"/>
      <x:c r="B18" s="140"/>
      <x:c r="C18" s="140"/>
      <x:c r="D18" s="140"/>
      <x:c r="E18" s="140"/>
      <x:c r="F18" s="140"/>
      <x:c r="G18" s="140"/>
      <x:c r="H18" s="140"/>
      <x:c r="I18" s="140"/>
      <x:c r="J18" s="140"/>
      <x:c r="K18" s="140"/>
      <x:c r="L18" s="140"/>
      <x:c r="M18" s="140"/>
    </x:row>
    <x:row r="19">
      <x:c r="A19" s="140"/>
      <x:c r="B19" s="140"/>
      <x:c r="C19" s="140"/>
      <x:c r="D19" s="140"/>
      <x:c r="E19" s="140"/>
      <x:c r="F19" s="140"/>
      <x:c r="G19" s="140"/>
      <x:c r="H19" s="140"/>
      <x:c r="I19" s="140"/>
      <x:c r="J19" s="140"/>
      <x:c r="K19" s="140"/>
      <x:c r="L19" s="140"/>
      <x:c r="M19" s="140"/>
    </x:row>
    <x:row r="20">
      <x:c r="A20" s="140"/>
      <x:c r="B20" s="140"/>
      <x:c r="C20" s="140"/>
      <x:c r="D20" s="140"/>
      <x:c r="E20" s="140"/>
      <x:c r="F20" s="140"/>
      <x:c r="G20" s="140"/>
      <x:c r="H20" s="140"/>
      <x:c r="I20" s="140"/>
      <x:c r="J20" s="140"/>
      <x:c r="K20" s="140"/>
      <x:c r="L20" s="140"/>
      <x:c r="M20" s="140"/>
    </x:row>
    <x:row r="21">
      <x:c r="A21" s="140"/>
      <x:c r="B21" s="140"/>
      <x:c r="C21" s="140"/>
      <x:c r="D21" s="140"/>
      <x:c r="E21" s="140"/>
      <x:c r="F21" s="140"/>
      <x:c r="G21" s="140"/>
      <x:c r="H21" s="140"/>
      <x:c r="I21" s="140"/>
      <x:c r="J21" s="140"/>
      <x:c r="K21" s="140"/>
      <x:c r="L21" s="140"/>
      <x:c r="M21" s="140"/>
    </x:row>
    <x:row r="22">
      <x:c r="A22" s="140"/>
      <x:c r="B22" s="140"/>
      <x:c r="C22" s="140"/>
      <x:c r="D22" s="140"/>
      <x:c r="E22" s="140"/>
      <x:c r="F22" s="140"/>
      <x:c r="G22" s="140"/>
      <x:c r="H22" s="140"/>
      <x:c r="I22" s="140"/>
      <x:c r="J22" s="140"/>
      <x:c r="K22" s="140"/>
      <x:c r="L22" s="140"/>
      <x:c r="M22" s="140"/>
    </x:row>
    <x:row r="23">
      <x:c r="A23" s="140"/>
      <x:c r="B23" s="140"/>
      <x:c r="C23" s="140"/>
      <x:c r="D23" s="140"/>
      <x:c r="E23" s="140"/>
      <x:c r="F23" s="140"/>
      <x:c r="G23" s="140"/>
      <x:c r="H23" s="140"/>
      <x:c r="I23" s="140"/>
      <x:c r="J23" s="140"/>
      <x:c r="K23" s="140"/>
      <x:c r="L23" s="140"/>
      <x:c r="M23" s="140"/>
    </x:row>
    <x:row r="24">
      <x:c r="A24" s="140"/>
      <x:c r="B24" s="140"/>
      <x:c r="C24" s="140"/>
      <x:c r="D24" s="140"/>
      <x:c r="E24" s="140"/>
      <x:c r="F24" s="140"/>
      <x:c r="G24" s="140"/>
      <x:c r="H24" s="140"/>
      <x:c r="I24" s="140"/>
      <x:c r="J24" s="140"/>
      <x:c r="K24" s="140"/>
      <x:c r="L24" s="140"/>
      <x:c r="M24" s="140"/>
    </x:row>
    <x:row r="25">
      <x:c r="A25" s="140"/>
      <x:c r="B25" s="140"/>
      <x:c r="C25" s="140"/>
      <x:c r="D25" s="140"/>
      <x:c r="E25" s="140"/>
      <x:c r="F25" s="140"/>
      <x:c r="G25" s="140"/>
      <x:c r="H25" s="140"/>
      <x:c r="I25" s="140"/>
      <x:c r="J25" s="140"/>
      <x:c r="K25" s="140"/>
      <x:c r="L25" s="140"/>
      <x:c r="M25" s="140"/>
    </x:row>
    <x:row r="26">
      <x:c r="A26" s="140"/>
      <x:c r="B26" s="140"/>
      <x:c r="C26" s="140"/>
      <x:c r="D26" s="140"/>
      <x:c r="E26" s="140"/>
      <x:c r="F26" s="140"/>
      <x:c r="G26" s="140"/>
      <x:c r="H26" s="140"/>
      <x:c r="I26" s="140"/>
      <x:c r="J26" s="140"/>
      <x:c r="K26" s="140"/>
      <x:c r="L26" s="140"/>
      <x:c r="M26" s="140"/>
    </x:row>
    <x:row r="27">
      <x:c r="A27" s="140"/>
      <x:c r="B27" s="140"/>
      <x:c r="C27" s="140"/>
      <x:c r="D27" s="140"/>
      <x:c r="E27" s="140"/>
      <x:c r="F27" s="140"/>
      <x:c r="G27" s="140"/>
      <x:c r="H27" s="140"/>
      <x:c r="I27" s="140"/>
      <x:c r="J27" s="140"/>
      <x:c r="K27" s="140"/>
      <x:c r="L27" s="140"/>
      <x:c r="M27" s="140"/>
    </x:row>
    <x:row r="28">
      <x:c r="A28" s="140"/>
      <x:c r="B28" s="140"/>
      <x:c r="C28" s="140"/>
      <x:c r="D28" s="140"/>
      <x:c r="E28" s="140"/>
      <x:c r="F28" s="140"/>
      <x:c r="G28" s="140"/>
      <x:c r="H28" s="140"/>
      <x:c r="I28" s="140"/>
      <x:c r="J28" s="140"/>
      <x:c r="K28" s="140"/>
      <x:c r="L28" s="140"/>
      <x:c r="M28" s="140"/>
    </x:row>
    <x:row r="29">
      <x:c r="A29" s="140"/>
      <x:c r="B29" s="140"/>
      <x:c r="C29" s="140"/>
      <x:c r="D29" s="140"/>
      <x:c r="E29" s="140"/>
      <x:c r="F29" s="140"/>
      <x:c r="G29" s="140"/>
      <x:c r="H29" s="140"/>
      <x:c r="I29" s="140"/>
      <x:c r="J29" s="140"/>
      <x:c r="K29" s="140"/>
      <x:c r="L29" s="140"/>
      <x:c r="M29" s="140"/>
    </x:row>
    <x:row r="30">
      <x:c r="A30" s="140"/>
      <x:c r="B30" s="140"/>
      <x:c r="C30" s="140"/>
      <x:c r="D30" s="140"/>
      <x:c r="E30" s="140"/>
      <x:c r="F30" s="140"/>
      <x:c r="G30" s="140"/>
      <x:c r="H30" s="140"/>
      <x:c r="I30" s="140"/>
      <x:c r="J30" s="140"/>
      <x:c r="K30" s="140"/>
      <x:c r="L30" s="140"/>
      <x:c r="M30" s="140"/>
    </x:row>
    <x:row r="31">
      <x:c r="A31" s="140"/>
      <x:c r="B31" s="140"/>
      <x:c r="C31" s="140"/>
      <x:c r="D31" s="140"/>
      <x:c r="E31" s="140"/>
      <x:c r="F31" s="140"/>
      <x:c r="G31" s="140"/>
      <x:c r="H31" s="140"/>
      <x:c r="I31" s="140"/>
      <x:c r="J31" s="140"/>
      <x:c r="K31" s="140"/>
      <x:c r="L31" s="140"/>
      <x:c r="M31" s="140"/>
    </x:row>
    <x:row r="32">
      <x:c r="A32" s="140"/>
      <x:c r="B32" s="140"/>
      <x:c r="C32" s="140"/>
      <x:c r="D32" s="140"/>
      <x:c r="E32" s="140"/>
      <x:c r="F32" s="140"/>
      <x:c r="G32" s="140"/>
      <x:c r="H32" s="140"/>
      <x:c r="I32" s="140"/>
      <x:c r="J32" s="140"/>
      <x:c r="K32" s="140"/>
      <x:c r="L32" s="140"/>
      <x:c r="M32" s="140"/>
    </x:row>
    <x:row r="33">
      <x:c r="A33" s="140"/>
      <x:c r="B33" s="140"/>
      <x:c r="C33" s="140"/>
      <x:c r="D33" s="140"/>
      <x:c r="E33" s="140"/>
      <x:c r="F33" s="140"/>
      <x:c r="G33" s="140"/>
      <x:c r="H33" s="140"/>
      <x:c r="I33" s="140"/>
      <x:c r="J33" s="140"/>
      <x:c r="K33" s="140"/>
      <x:c r="L33" s="140"/>
      <x:c r="M33" s="140"/>
    </x:row>
    <x:row r="34">
      <x:c r="A34" s="140"/>
      <x:c r="B34" s="140"/>
      <x:c r="C34" s="140"/>
      <x:c r="D34" s="140"/>
      <x:c r="E34" s="140"/>
      <x:c r="F34" s="140"/>
      <x:c r="G34" s="140"/>
      <x:c r="H34" s="140"/>
      <x:c r="I34" s="140"/>
      <x:c r="J34" s="140"/>
      <x:c r="K34" s="140"/>
      <x:c r="L34" s="140"/>
      <x:c r="M34" s="140"/>
    </x:row>
    <x:row r="35">
      <x:c r="A35" s="140"/>
      <x:c r="B35" s="140"/>
      <x:c r="C35" s="140"/>
      <x:c r="D35" s="140"/>
      <x:c r="E35" s="140"/>
      <x:c r="F35" s="140"/>
      <x:c r="G35" s="140"/>
      <x:c r="H35" s="140"/>
      <x:c r="I35" s="140"/>
      <x:c r="J35" s="140"/>
      <x:c r="K35" s="140"/>
      <x:c r="L35" s="140"/>
      <x:c r="M35" s="140"/>
    </x:row>
    <x:row r="36">
      <x:c r="A36" s="140"/>
      <x:c r="B36" s="140"/>
      <x:c r="C36" s="140"/>
      <x:c r="D36" s="140"/>
      <x:c r="E36" s="140"/>
      <x:c r="F36" s="140"/>
      <x:c r="G36" s="140"/>
      <x:c r="H36" s="140"/>
      <x:c r="I36" s="140"/>
      <x:c r="J36" s="140"/>
      <x:c r="K36" s="140"/>
      <x:c r="L36" s="140"/>
      <x:c r="M36" s="140"/>
    </x:row>
    <x:row r="37">
      <x:c r="A37" s="140"/>
      <x:c r="B37" s="140"/>
      <x:c r="C37" s="140"/>
      <x:c r="D37" s="140"/>
      <x:c r="E37" s="140"/>
      <x:c r="F37" s="140"/>
      <x:c r="G37" s="140"/>
      <x:c r="H37" s="140"/>
      <x:c r="I37" s="140"/>
      <x:c r="J37" s="140"/>
      <x:c r="K37" s="140"/>
      <x:c r="L37" s="140"/>
      <x:c r="M37" s="140"/>
    </x:row>
    <x:row r="38">
      <x:c r="A38" s="140"/>
      <x:c r="B38" s="140"/>
      <x:c r="C38" s="140"/>
      <x:c r="D38" s="140"/>
      <x:c r="E38" s="140"/>
      <x:c r="F38" s="140"/>
      <x:c r="G38" s="140"/>
      <x:c r="H38" s="140"/>
      <x:c r="I38" s="140"/>
      <x:c r="J38" s="140"/>
      <x:c r="K38" s="140"/>
      <x:c r="L38" s="140"/>
      <x:c r="M38" s="140"/>
    </x:row>
    <x:row r="39">
      <x:c r="A39" s="140"/>
      <x:c r="B39" s="140"/>
      <x:c r="C39" s="140"/>
      <x:c r="D39" s="140"/>
      <x:c r="E39" s="140"/>
      <x:c r="F39" s="140"/>
      <x:c r="G39" s="140"/>
      <x:c r="H39" s="140"/>
      <x:c r="I39" s="140"/>
      <x:c r="J39" s="140"/>
      <x:c r="K39" s="140"/>
      <x:c r="L39" s="140"/>
      <x:c r="M39" s="140"/>
    </x:row>
    <x:row r="40">
      <x:c r="A40" s="140"/>
      <x:c r="B40" s="140"/>
      <x:c r="C40" s="140"/>
      <x:c r="D40" s="140"/>
      <x:c r="E40" s="140"/>
      <x:c r="F40" s="140"/>
      <x:c r="G40" s="140"/>
      <x:c r="H40" s="140"/>
      <x:c r="I40" s="140"/>
      <x:c r="J40" s="140"/>
      <x:c r="K40" s="140"/>
      <x:c r="L40" s="140"/>
      <x:c r="M40" s="140"/>
    </x:row>
  </x:sheetData>
  <x:mergeCells>
    <x:mergeCell ref="A1:M1"/>
    <x:mergeCell ref="E3:H3"/>
    <x:mergeCell ref="E4:H6"/>
    <x:mergeCell ref="E7:H8"/>
    <x:mergeCell ref="J3:K3"/>
  </x:mergeCells>
  <x:conditionalFormatting sqref="C4:C10">
    <x:cfRule type="expression" dxfId="10" priority="1">
      <x:formula>C4="CONFORME"</x:formula>
    </x:cfRule>
    <x:cfRule type="expression" dxfId="11" priority="2">
      <x:formula>C4="NON CONFORME"</x:formula>
    </x:cfRule>
    <x:cfRule type="expression" dxfId="12" priority="3">
      <x:formula>C4="À SURVEILLER"</x:formula>
    </x:cfRule>
  </x:conditionalFormatting>
  <x:pageMargins left="0.7" right="0.7" top="0.75" bottom="0.75" header="0.3" footer="0.3"/>
  <x:drawing xmlns:r="http://schemas.openxmlformats.org/officeDocument/2006/relationships" r:id="Rd214a197b87346a8"/>
</x:worksheet>
</file>

<file path=xl/worksheets/sheet2.xml><?xml version="1.0" encoding="utf-8"?>
<x:worksheet xmlns:x="http://schemas.openxmlformats.org/spreadsheetml/2006/main">
  <x:sheetFormatPr defaultRowHeight="15"/>
  <x:cols>
    <x:col min="1" max="1" width="28" hidden="0" customWidth="1"/>
    <x:col min="2" max="2" width="28" hidden="0" customWidth="1"/>
    <x:col min="4" max="4" width="28" hidden="0" customWidth="1"/>
    <x:col min="3" max="3" width="28" hidden="0" customWidth="1"/>
    <x:col min="5" max="5" width="18" hidden="0" customWidth="1"/>
    <x:col min="6" max="6" width="18" hidden="0" customWidth="1"/>
    <x:col min="7" max="7" width="18" hidden="0" customWidth="1"/>
    <x:col min="8" max="8" width="18" hidden="0" customWidth="1"/>
    <x:col min="9" max="9" width="18" hidden="0" customWidth="1"/>
    <x:col min="10" max="10" width="18" hidden="0" customWidth="1"/>
    <x:col min="11" max="11" width="18" hidden="0" customWidth="1"/>
    <x:col min="12" max="12" width="18" hidden="0" customWidth="1"/>
    <x:col min="13" max="13" width="18" hidden="0" customWidth="1"/>
  </x:cols>
  <x:sheetData>
    <x:row r="1">
      <x:c r="A1" s="118" t="str">
        <x:v>Validation Méthode Analytique HPLC - Paramètres Projet</x:v>
      </x:c>
      <x:c r="B1" s="140"/>
      <x:c r="C1" s="140"/>
      <x:c r="D1" s="140"/>
      <x:c r="E1" s="140"/>
      <x:c r="F1" s="140"/>
      <x:c r="G1" s="140"/>
      <x:c r="H1" s="140"/>
      <x:c r="I1" s="140"/>
      <x:c r="J1" s="140"/>
      <x:c r="K1" s="140"/>
      <x:c r="L1" s="140"/>
      <x:c r="M1" s="140"/>
    </x:row>
    <x:row r="2">
      <x:c r="A2" s="140"/>
      <x:c r="B2" s="140"/>
      <x:c r="C2" s="140"/>
      <x:c r="D2" s="140"/>
      <x:c r="E2" s="140"/>
      <x:c r="F2" s="140"/>
      <x:c r="G2" s="140"/>
      <x:c r="H2" s="140"/>
      <x:c r="I2" s="140"/>
      <x:c r="J2" s="140"/>
      <x:c r="K2" s="140"/>
      <x:c r="L2" s="140"/>
      <x:c r="M2" s="140"/>
    </x:row>
    <x:row r="3">
      <x:c r="A3" s="141" t="str">
        <x:v>Référence méthode</x:v>
      </x:c>
      <x:c r="B3" s="144" t="str">
        <x:v>HPLC-PARA-500-001</x:v>
      </x:c>
      <x:c r="C3" s="140"/>
      <x:c r="D3" s="38" t="str">
        <x:v>Cas pratique appliqué</x:v>
      </x:c>
      <x:c r="E3" s="140"/>
      <x:c r="F3" s="140"/>
      <x:c r="G3" s="140"/>
      <x:c r="H3" s="140"/>
      <x:c r="I3" s="140"/>
      <x:c r="J3" s="140"/>
      <x:c r="K3" s="140"/>
      <x:c r="L3" s="140"/>
      <x:c r="M3" s="140"/>
    </x:row>
    <x:row r="4">
      <x:c r="A4" s="141" t="str">
        <x:v>Produit / Spécialité</x:v>
      </x:c>
      <x:c r="B4" s="146" t="str">
        <x:v>Paracétamol 500 mg comprimé</x:v>
      </x:c>
      <x:c r="C4" s="140"/>
      <x:c r="D4" s="162" t="str">
        <x:v>Cas réaliste : dosage du paracétamol dans des comprimés 500 mg par HPLC-UV.
Les valeurs sont des données d'entraînement proches d'un dossier laboratoire : étalonnage, répétabilité, justesse, robustesse, LOD/LOQ et SST.
Objectif : démontrer que la méthode est adaptée au contrôle qualité d'un lot de comprimés.</x:v>
      </x:c>
      <x:c r="E4" s="140"/>
      <x:c r="F4" s="140"/>
      <x:c r="G4" s="140"/>
      <x:c r="H4" s="140"/>
      <x:c r="I4" s="140"/>
      <x:c r="J4" s="140"/>
      <x:c r="K4" s="140"/>
      <x:c r="L4" s="140"/>
      <x:c r="M4" s="140"/>
    </x:row>
    <x:row r="5">
      <x:c r="A5" s="141" t="str">
        <x:v>Analyte / Principe actif</x:v>
      </x:c>
      <x:c r="B5" s="146" t="str">
        <x:v>Paracétamol</x:v>
      </x:c>
      <x:c r="C5" s="140"/>
      <x:c r="D5" s="140"/>
      <x:c r="E5" s="140"/>
      <x:c r="F5" s="140"/>
      <x:c r="G5" s="140"/>
      <x:c r="H5" s="140"/>
      <x:c r="I5" s="140"/>
      <x:c r="J5" s="140"/>
      <x:c r="K5" s="140"/>
      <x:c r="L5" s="140"/>
      <x:c r="M5" s="140"/>
    </x:row>
    <x:row r="6">
      <x:c r="A6" s="141" t="str">
        <x:v>Matrice</x:v>
      </x:c>
      <x:c r="B6" s="146" t="str">
        <x:v>Comprimé broyé et extrait aqueux</x:v>
      </x:c>
      <x:c r="C6" s="140"/>
      <x:c r="D6" s="140"/>
      <x:c r="E6" s="140"/>
      <x:c r="F6" s="140"/>
      <x:c r="G6" s="140"/>
      <x:c r="H6" s="140"/>
      <x:c r="I6" s="140"/>
      <x:c r="J6" s="140"/>
      <x:c r="K6" s="140"/>
      <x:c r="L6" s="140"/>
      <x:c r="M6" s="140"/>
    </x:row>
    <x:row r="7">
      <x:c r="A7" s="141" t="str">
        <x:v>Colonne HPLC</x:v>
      </x:c>
      <x:c r="B7" s="146" t="str">
        <x:v>C18 - 250 x 4,6 mm - 5 µm</x:v>
      </x:c>
      <x:c r="C7" s="140"/>
      <x:c r="D7" s="140"/>
      <x:c r="E7" s="140"/>
      <x:c r="F7" s="140"/>
      <x:c r="G7" s="140"/>
      <x:c r="H7" s="140"/>
      <x:c r="I7" s="140"/>
      <x:c r="J7" s="140"/>
      <x:c r="K7" s="140"/>
      <x:c r="L7" s="140"/>
      <x:c r="M7" s="140"/>
    </x:row>
    <x:row r="8">
      <x:c r="A8" s="141" t="str">
        <x:v>Phase mobile</x:v>
      </x:c>
      <x:c r="B8" s="146" t="str">
        <x:v>Tampon phosphate pH 3,0 / Acétonitrile 80:20</x:v>
      </x:c>
      <x:c r="C8" s="140"/>
      <x:c r="D8" s="140"/>
      <x:c r="E8" s="140"/>
      <x:c r="F8" s="140"/>
      <x:c r="G8" s="140"/>
      <x:c r="H8" s="140"/>
      <x:c r="I8" s="140"/>
      <x:c r="J8" s="140"/>
      <x:c r="K8" s="140"/>
      <x:c r="L8" s="140"/>
      <x:c r="M8" s="140"/>
    </x:row>
    <x:row r="9">
      <x:c r="A9" s="141" t="str">
        <x:v>Débit (mL/min)</x:v>
      </x:c>
      <x:c r="B9" s="146" t="n">
        <x:v>1</x:v>
      </x:c>
      <x:c r="C9" s="140"/>
      <x:c r="D9" s="140"/>
      <x:c r="E9" s="140"/>
      <x:c r="F9" s="140"/>
      <x:c r="G9" s="140"/>
      <x:c r="H9" s="140"/>
      <x:c r="I9" s="140"/>
      <x:c r="J9" s="140"/>
      <x:c r="K9" s="140"/>
      <x:c r="L9" s="140"/>
      <x:c r="M9" s="140"/>
    </x:row>
    <x:row r="10">
      <x:c r="A10" s="141" t="str">
        <x:v>Température colonne (°C)</x:v>
      </x:c>
      <x:c r="B10" s="146" t="n">
        <x:v>30</x:v>
      </x:c>
      <x:c r="C10" s="140"/>
      <x:c r="D10" s="140"/>
      <x:c r="E10" s="140"/>
      <x:c r="F10" s="140"/>
      <x:c r="G10" s="140"/>
      <x:c r="H10" s="140"/>
      <x:c r="I10" s="140"/>
      <x:c r="J10" s="140"/>
      <x:c r="K10" s="140"/>
      <x:c r="L10" s="140"/>
      <x:c r="M10" s="140"/>
    </x:row>
    <x:row r="11">
      <x:c r="A11" s="141" t="str">
        <x:v>Détecteur</x:v>
      </x:c>
      <x:c r="B11" s="146" t="str">
        <x:v>UV</x:v>
      </x:c>
      <x:c r="C11" s="140"/>
      <x:c r="D11" s="140"/>
      <x:c r="E11" s="140"/>
      <x:c r="F11" s="140"/>
      <x:c r="G11" s="140"/>
      <x:c r="H11" s="140"/>
      <x:c r="I11" s="140"/>
      <x:c r="J11" s="140"/>
      <x:c r="K11" s="140"/>
      <x:c r="L11" s="140"/>
      <x:c r="M11" s="140"/>
    </x:row>
    <x:row r="12">
      <x:c r="A12" s="141" t="str">
        <x:v>Longueur d'onde (nm)</x:v>
      </x:c>
      <x:c r="B12" s="146" t="n">
        <x:v>243</x:v>
      </x:c>
      <x:c r="C12" s="140"/>
      <x:c r="D12" s="140"/>
      <x:c r="E12" s="140"/>
      <x:c r="F12" s="140"/>
      <x:c r="G12" s="140"/>
      <x:c r="H12" s="140"/>
      <x:c r="I12" s="140"/>
      <x:c r="J12" s="140"/>
      <x:c r="K12" s="140"/>
      <x:c r="L12" s="140"/>
      <x:c r="M12" s="140"/>
    </x:row>
    <x:row r="13">
      <x:c r="A13" s="141" t="str">
        <x:v>Volume injection (µL)</x:v>
      </x:c>
      <x:c r="B13" s="146" t="n">
        <x:v>10</x:v>
      </x:c>
      <x:c r="C13" s="140"/>
      <x:c r="D13" s="140"/>
      <x:c r="E13" s="140"/>
      <x:c r="F13" s="140"/>
      <x:c r="G13" s="140"/>
      <x:c r="H13" s="140"/>
      <x:c r="I13" s="140"/>
      <x:c r="J13" s="140"/>
      <x:c r="K13" s="140"/>
      <x:c r="L13" s="140"/>
      <x:c r="M13" s="140"/>
    </x:row>
    <x:row r="14">
      <x:c r="A14" s="141" t="str">
        <x:v>Analyste</x:v>
      </x:c>
      <x:c r="B14" s="146" t="str">
        <x:v>A. Laboratoire CQ</x:v>
      </x:c>
      <x:c r="C14" s="140"/>
      <x:c r="D14" s="140"/>
      <x:c r="E14" s="140"/>
      <x:c r="F14" s="140"/>
      <x:c r="G14" s="140"/>
      <x:c r="H14" s="140"/>
      <x:c r="I14" s="140"/>
      <x:c r="J14" s="140"/>
      <x:c r="K14" s="140"/>
      <x:c r="L14" s="140"/>
      <x:c r="M14" s="140"/>
    </x:row>
    <x:row r="15">
      <x:c r="A15" s="141" t="str">
        <x:v>Date validation</x:v>
      </x:c>
      <x:c r="B15" s="245" t="n">
        <x:v>46197</x:v>
      </x:c>
      <x:c r="C15" s="140"/>
      <x:c r="D15" s="140"/>
      <x:c r="E15" s="140"/>
      <x:c r="F15" s="140"/>
      <x:c r="G15" s="140"/>
      <x:c r="H15" s="140"/>
      <x:c r="I15" s="140"/>
      <x:c r="J15" s="140"/>
      <x:c r="K15" s="140"/>
      <x:c r="L15" s="140"/>
      <x:c r="M15" s="140"/>
    </x:row>
    <x:row r="16">
      <x:c r="A16" s="141" t="str">
        <x:v>Référentiel</x:v>
      </x:c>
      <x:c r="B16" s="163" t="str">
        <x:v>ICH Q2(R2) / BPF</x:v>
      </x:c>
      <x:c r="C16" s="140"/>
      <x:c r="D16" s="140"/>
      <x:c r="E16" s="140"/>
      <x:c r="F16" s="140"/>
      <x:c r="G16" s="140"/>
      <x:c r="H16" s="140"/>
      <x:c r="I16" s="140"/>
      <x:c r="J16" s="140"/>
      <x:c r="K16" s="140"/>
      <x:c r="L16" s="140"/>
      <x:c r="M16" s="140"/>
    </x:row>
    <x:row r="17">
      <x:c r="A17" s="141" t="str">
        <x:v>Critère R²</x:v>
      </x:c>
      <x:c r="B17" s="163" t="n">
        <x:v>0.999</x:v>
      </x:c>
      <x:c r="C17" s="140"/>
      <x:c r="D17" s="140"/>
      <x:c r="E17" s="140"/>
      <x:c r="F17" s="140"/>
      <x:c r="G17" s="140"/>
      <x:c r="H17" s="140"/>
      <x:c r="I17" s="140"/>
      <x:c r="J17" s="140"/>
      <x:c r="K17" s="140"/>
      <x:c r="L17" s="140"/>
      <x:c r="M17" s="140"/>
    </x:row>
    <x:row r="18">
      <x:c r="A18" s="141" t="str">
        <x:v>Critère RSD répétabilité</x:v>
      </x:c>
      <x:c r="B18" s="145" t="n">
        <x:v>0.02</x:v>
      </x:c>
      <x:c r="C18" s="140"/>
      <x:c r="D18" s="140"/>
      <x:c r="E18" s="140"/>
      <x:c r="F18" s="140"/>
      <x:c r="G18" s="140"/>
      <x:c r="H18" s="140"/>
      <x:c r="I18" s="140"/>
      <x:c r="J18" s="140"/>
      <x:c r="K18" s="140"/>
      <x:c r="L18" s="140"/>
      <x:c r="M18" s="140"/>
    </x:row>
    <x:row r="19">
      <x:c r="A19" s="141" t="str">
        <x:v>Critère récupération min</x:v>
      </x:c>
      <x:c r="B19" s="145" t="n">
        <x:v>0.98</x:v>
      </x:c>
      <x:c r="C19" s="140"/>
      <x:c r="D19" s="140"/>
      <x:c r="E19" s="140"/>
      <x:c r="F19" s="140"/>
      <x:c r="G19" s="140"/>
      <x:c r="H19" s="140"/>
      <x:c r="I19" s="140"/>
      <x:c r="J19" s="140"/>
      <x:c r="K19" s="140"/>
      <x:c r="L19" s="140"/>
      <x:c r="M19" s="140"/>
    </x:row>
    <x:row r="20">
      <x:c r="A20" s="141" t="str">
        <x:v>Critère récupération max</x:v>
      </x:c>
      <x:c r="B20" s="164" t="n">
        <x:v>1.02</x:v>
      </x:c>
      <x:c r="C20" s="140"/>
      <x:c r="D20" s="140"/>
      <x:c r="E20" s="140"/>
      <x:c r="F20" s="140"/>
      <x:c r="G20" s="140"/>
      <x:c r="H20" s="140"/>
      <x:c r="I20" s="140"/>
      <x:c r="J20" s="140"/>
      <x:c r="K20" s="140"/>
      <x:c r="L20" s="140"/>
      <x:c r="M20" s="140"/>
    </x:row>
    <x:row r="21">
      <x:c r="A21" s="140"/>
      <x:c r="B21" s="140"/>
      <x:c r="C21" s="140"/>
      <x:c r="D21" s="140"/>
      <x:c r="E21" s="140"/>
      <x:c r="F21" s="140"/>
      <x:c r="G21" s="140"/>
      <x:c r="H21" s="140"/>
      <x:c r="I21" s="140"/>
      <x:c r="J21" s="140"/>
      <x:c r="K21" s="140"/>
      <x:c r="L21" s="140"/>
      <x:c r="M21" s="140"/>
    </x:row>
    <x:row r="22">
      <x:c r="A22" s="311" t="str">
        <x:v>Caractéristiques du cas réel ajouté</x:v>
      </x:c>
      <x:c r="B22" s="311"/>
      <x:c r="C22" s="311"/>
      <x:c r="D22" s="311"/>
      <x:c r="E22" s="140"/>
      <x:c r="F22" s="140"/>
      <x:c r="G22" s="140"/>
      <x:c r="H22" s="140"/>
      <x:c r="I22" s="140"/>
      <x:c r="J22" s="140"/>
      <x:c r="K22" s="140"/>
      <x:c r="L22" s="140"/>
      <x:c r="M22" s="140"/>
    </x:row>
    <x:row r="23">
      <x:c r="A23" s="313" t="str">
        <x:v>Analyte</x:v>
      </x:c>
      <x:c r="B23" s="314" t="str">
        <x:v>Paracétamol</x:v>
      </x:c>
      <x:c r="C23" s="313" t="str">
        <x:v>Matrice</x:v>
      </x:c>
      <x:c r="D23" s="314" t="str">
        <x:v>Comprimé 500 mg</x:v>
      </x:c>
      <x:c r="E23" s="140"/>
      <x:c r="F23" s="140"/>
      <x:c r="G23" s="140"/>
      <x:c r="H23" s="140"/>
      <x:c r="I23" s="140"/>
      <x:c r="J23" s="140"/>
      <x:c r="K23" s="140"/>
      <x:c r="L23" s="140"/>
      <x:c r="M23" s="140"/>
    </x:row>
    <x:row r="24">
      <x:c r="A24" s="313" t="str">
        <x:v>Colonne</x:v>
      </x:c>
      <x:c r="B24" s="314" t="str">
        <x:v>C18 250 × 4,6 mm, 5 µm</x:v>
      </x:c>
      <x:c r="C24" s="313" t="str">
        <x:v>Détection</x:v>
      </x:c>
      <x:c r="D24" s="314" t="str">
        <x:v>UV 243 nm</x:v>
      </x:c>
      <x:c r="E24" s="140"/>
      <x:c r="F24" s="140"/>
      <x:c r="G24" s="140"/>
      <x:c r="H24" s="140"/>
      <x:c r="I24" s="140"/>
      <x:c r="J24" s="140"/>
      <x:c r="K24" s="140"/>
      <x:c r="L24" s="140"/>
      <x:c r="M24" s="140"/>
    </x:row>
    <x:row r="25">
      <x:c r="A25" s="313" t="str">
        <x:v>Phase mobile</x:v>
      </x:c>
      <x:c r="B25" s="314" t="str">
        <x:v>Tampon phosphate pH 3,0 / ACN 80:20</x:v>
      </x:c>
      <x:c r="C25" s="313" t="str">
        <x:v>Débit</x:v>
      </x:c>
      <x:c r="D25" s="314" t="str">
        <x:v>1,0 mL/min</x:v>
      </x:c>
      <x:c r="E25" s="140"/>
      <x:c r="F25" s="140"/>
      <x:c r="G25" s="140"/>
      <x:c r="H25" s="140"/>
      <x:c r="I25" s="140"/>
      <x:c r="J25" s="140"/>
      <x:c r="K25" s="140"/>
      <x:c r="L25" s="140"/>
      <x:c r="M25" s="140"/>
    </x:row>
    <x:row r="26">
      <x:c r="A26" s="313" t="str">
        <x:v>Température</x:v>
      </x:c>
      <x:c r="B26" s="314" t="str">
        <x:v>30 °C</x:v>
      </x:c>
      <x:c r="C26" s="313" t="str">
        <x:v>Volume injection</x:v>
      </x:c>
      <x:c r="D26" s="314" t="str">
        <x:v>20 µL</x:v>
      </x:c>
      <x:c r="E26" s="140"/>
      <x:c r="F26" s="140"/>
      <x:c r="G26" s="140"/>
      <x:c r="H26" s="140"/>
      <x:c r="I26" s="140"/>
      <x:c r="J26" s="140"/>
      <x:c r="K26" s="140"/>
      <x:c r="L26" s="140"/>
      <x:c r="M26" s="140"/>
    </x:row>
    <x:row r="27">
      <x:c r="A27" s="313" t="str">
        <x:v>Usage prévu</x:v>
      </x:c>
      <x:c r="B27" s="314" t="str">
        <x:v>Dosage assay CQ</x:v>
      </x:c>
      <x:c r="C27" s="313" t="str">
        <x:v>Critère dosage</x:v>
      </x:c>
      <x:c r="D27" s="314" t="str">
        <x:v>95% à 105%</x:v>
      </x:c>
      <x:c r="E27" s="140"/>
      <x:c r="F27" s="140"/>
      <x:c r="G27" s="140"/>
      <x:c r="H27" s="140"/>
      <x:c r="I27" s="140"/>
      <x:c r="J27" s="140"/>
      <x:c r="K27" s="140"/>
      <x:c r="L27" s="140"/>
      <x:c r="M27" s="140"/>
    </x:row>
    <x:row r="28">
      <x:c r="A28" s="140"/>
      <x:c r="B28" s="140"/>
      <x:c r="C28" s="140"/>
      <x:c r="D28" s="140"/>
      <x:c r="E28" s="140"/>
      <x:c r="F28" s="140"/>
      <x:c r="G28" s="140"/>
      <x:c r="H28" s="140"/>
      <x:c r="I28" s="140"/>
      <x:c r="J28" s="140"/>
      <x:c r="K28" s="140"/>
      <x:c r="L28" s="140"/>
      <x:c r="M28" s="140"/>
    </x:row>
    <x:row r="29">
      <x:c r="A29" s="140"/>
      <x:c r="B29" s="140"/>
      <x:c r="C29" s="140"/>
      <x:c r="D29" s="140"/>
      <x:c r="E29" s="140"/>
      <x:c r="F29" s="140"/>
      <x:c r="G29" s="140"/>
      <x:c r="H29" s="140"/>
      <x:c r="I29" s="140"/>
      <x:c r="J29" s="140"/>
      <x:c r="K29" s="140"/>
      <x:c r="L29" s="140"/>
      <x:c r="M29" s="140"/>
    </x:row>
    <x:row r="30">
      <x:c r="A30" s="140"/>
      <x:c r="B30" s="140"/>
      <x:c r="C30" s="140"/>
      <x:c r="D30" s="140"/>
      <x:c r="E30" s="140"/>
      <x:c r="F30" s="140"/>
      <x:c r="G30" s="140"/>
      <x:c r="H30" s="140"/>
      <x:c r="I30" s="140"/>
      <x:c r="J30" s="140"/>
      <x:c r="K30" s="140"/>
      <x:c r="L30" s="140"/>
      <x:c r="M30" s="140"/>
    </x:row>
    <x:row r="31">
      <x:c r="A31" s="140"/>
      <x:c r="B31" s="140"/>
      <x:c r="C31" s="140"/>
      <x:c r="D31" s="140"/>
      <x:c r="E31" s="140"/>
      <x:c r="F31" s="140"/>
      <x:c r="G31" s="140"/>
      <x:c r="H31" s="140"/>
      <x:c r="I31" s="140"/>
      <x:c r="J31" s="140"/>
      <x:c r="K31" s="140"/>
      <x:c r="L31" s="140"/>
      <x:c r="M31" s="140"/>
    </x:row>
    <x:row r="32">
      <x:c r="A32" s="140"/>
      <x:c r="B32" s="140"/>
      <x:c r="C32" s="140"/>
      <x:c r="D32" s="140"/>
      <x:c r="E32" s="140"/>
      <x:c r="F32" s="140"/>
      <x:c r="G32" s="140"/>
      <x:c r="H32" s="140"/>
      <x:c r="I32" s="140"/>
      <x:c r="J32" s="140"/>
      <x:c r="K32" s="140"/>
      <x:c r="L32" s="140"/>
      <x:c r="M32" s="140"/>
    </x:row>
    <x:row r="33">
      <x:c r="A33" s="140"/>
      <x:c r="B33" s="140"/>
      <x:c r="C33" s="140"/>
      <x:c r="D33" s="140"/>
      <x:c r="E33" s="140"/>
      <x:c r="F33" s="140"/>
      <x:c r="G33" s="140"/>
      <x:c r="H33" s="140"/>
      <x:c r="I33" s="140"/>
      <x:c r="J33" s="140"/>
      <x:c r="K33" s="140"/>
      <x:c r="L33" s="140"/>
      <x:c r="M33" s="140"/>
    </x:row>
    <x:row r="34">
      <x:c r="A34" s="140"/>
      <x:c r="B34" s="140"/>
      <x:c r="C34" s="140"/>
      <x:c r="D34" s="140"/>
      <x:c r="E34" s="140"/>
      <x:c r="F34" s="140"/>
      <x:c r="G34" s="140"/>
      <x:c r="H34" s="140"/>
      <x:c r="I34" s="140"/>
      <x:c r="J34" s="140"/>
      <x:c r="K34" s="140"/>
      <x:c r="L34" s="140"/>
      <x:c r="M34" s="140"/>
    </x:row>
    <x:row r="35">
      <x:c r="A35" s="140"/>
      <x:c r="B35" s="140"/>
      <x:c r="C35" s="140"/>
      <x:c r="D35" s="140"/>
      <x:c r="E35" s="140"/>
      <x:c r="F35" s="140"/>
      <x:c r="G35" s="140"/>
      <x:c r="H35" s="140"/>
      <x:c r="I35" s="140"/>
      <x:c r="J35" s="140"/>
      <x:c r="K35" s="140"/>
      <x:c r="L35" s="140"/>
      <x:c r="M35" s="140"/>
    </x:row>
    <x:row r="36">
      <x:c r="A36" s="140"/>
      <x:c r="B36" s="140"/>
      <x:c r="C36" s="140"/>
      <x:c r="D36" s="140"/>
      <x:c r="E36" s="140"/>
      <x:c r="F36" s="140"/>
      <x:c r="G36" s="140"/>
      <x:c r="H36" s="140"/>
      <x:c r="I36" s="140"/>
      <x:c r="J36" s="140"/>
      <x:c r="K36" s="140"/>
      <x:c r="L36" s="140"/>
      <x:c r="M36" s="140"/>
    </x:row>
    <x:row r="37">
      <x:c r="A37" s="140"/>
      <x:c r="B37" s="140"/>
      <x:c r="C37" s="140"/>
      <x:c r="D37" s="140"/>
      <x:c r="E37" s="140"/>
      <x:c r="F37" s="140"/>
      <x:c r="G37" s="140"/>
      <x:c r="H37" s="140"/>
      <x:c r="I37" s="140"/>
      <x:c r="J37" s="140"/>
      <x:c r="K37" s="140"/>
      <x:c r="L37" s="140"/>
      <x:c r="M37" s="140"/>
    </x:row>
    <x:row r="38">
      <x:c r="A38" s="140"/>
      <x:c r="B38" s="140"/>
      <x:c r="C38" s="140"/>
      <x:c r="D38" s="140"/>
      <x:c r="E38" s="140"/>
      <x:c r="F38" s="140"/>
      <x:c r="G38" s="140"/>
      <x:c r="H38" s="140"/>
      <x:c r="I38" s="140"/>
      <x:c r="J38" s="140"/>
      <x:c r="K38" s="140"/>
      <x:c r="L38" s="140"/>
      <x:c r="M38" s="140"/>
    </x:row>
    <x:row r="39">
      <x:c r="A39" s="140"/>
      <x:c r="B39" s="140"/>
      <x:c r="C39" s="140"/>
      <x:c r="D39" s="140"/>
      <x:c r="E39" s="140"/>
      <x:c r="F39" s="140"/>
      <x:c r="G39" s="140"/>
      <x:c r="H39" s="140"/>
      <x:c r="I39" s="140"/>
      <x:c r="J39" s="140"/>
      <x:c r="K39" s="140"/>
      <x:c r="L39" s="140"/>
      <x:c r="M39" s="140"/>
    </x:row>
    <x:row r="40">
      <x:c r="A40" s="140"/>
      <x:c r="B40" s="140"/>
      <x:c r="C40" s="140"/>
      <x:c r="D40" s="140"/>
      <x:c r="E40" s="140"/>
      <x:c r="F40" s="140"/>
      <x:c r="G40" s="140"/>
      <x:c r="H40" s="140"/>
      <x:c r="I40" s="140"/>
      <x:c r="J40" s="140"/>
      <x:c r="K40" s="140"/>
      <x:c r="L40" s="140"/>
      <x:c r="M40" s="140"/>
    </x:row>
  </x:sheetData>
  <x:mergeCells>
    <x:mergeCell ref="A1:H1"/>
    <x:mergeCell ref="D3:H3"/>
    <x:mergeCell ref="D4:H12"/>
    <x:mergeCell ref="A22:D22"/>
  </x:mergeCells>
  <x:pageMargins left="0.7" right="0.7" top="0.75" bottom="0.75" header="0.3" footer="0.3"/>
</x:worksheet>
</file>

<file path=xl/worksheets/sheet3.xml><?xml version="1.0" encoding="utf-8"?>
<x:worksheet xmlns:x="http://schemas.openxmlformats.org/spreadsheetml/2006/main">
  <x:sheetFormatPr defaultRowHeight="15"/>
  <x:cols>
    <x:col min="1" max="1" width="28" hidden="0" customWidth="1"/>
    <x:col min="2" max="2" width="18" hidden="0" customWidth="1"/>
    <x:col min="3" max="3" width="18" hidden="0" customWidth="1"/>
    <x:col min="4" max="4" width="18" hidden="0" customWidth="1"/>
    <x:col min="5" max="5" width="18" hidden="0" customWidth="1"/>
    <x:col min="7" max="7" width="18" hidden="0" customWidth="1"/>
    <x:col min="8" max="8" width="18" hidden="0" customWidth="1"/>
    <x:col min="6" max="6" width="18" hidden="0" customWidth="1"/>
    <x:col min="9" max="9" width="18" hidden="0" customWidth="1"/>
    <x:col min="10" max="10" width="18" hidden="0" customWidth="1"/>
    <x:col min="11" max="11" width="18" hidden="0" customWidth="1"/>
    <x:col min="12" max="12" width="18" hidden="0" customWidth="1"/>
    <x:col min="13" max="13" width="18" hidden="0" customWidth="1"/>
  </x:cols>
  <x:sheetData>
    <x:row r="1">
      <x:c r="A1" s="118" t="str">
        <x:v>Linéarité - Courbe d'étalonnage HPLC</x:v>
      </x:c>
      <x:c r="B1" s="140"/>
      <x:c r="C1" s="140"/>
      <x:c r="D1" s="140"/>
      <x:c r="E1" s="140"/>
      <x:c r="F1" s="140"/>
      <x:c r="G1" s="140"/>
      <x:c r="H1" s="140"/>
      <x:c r="I1" s="140"/>
      <x:c r="J1" s="140"/>
      <x:c r="K1" s="140"/>
      <x:c r="L1" s="140"/>
      <x:c r="M1" s="140"/>
    </x:row>
    <x:row r="2">
      <x:c r="A2" s="140"/>
      <x:c r="B2" s="140"/>
      <x:c r="C2" s="140"/>
      <x:c r="D2" s="140"/>
      <x:c r="E2" s="140"/>
      <x:c r="F2" s="140"/>
      <x:c r="G2" s="140"/>
      <x:c r="H2" s="140"/>
      <x:c r="I2" s="140"/>
      <x:c r="J2" s="140"/>
      <x:c r="K2" s="140"/>
      <x:c r="L2" s="140"/>
      <x:c r="M2" s="140"/>
    </x:row>
    <x:row r="3">
      <x:c r="A3" s="53" t="str">
        <x:v>Niveau</x:v>
      </x:c>
      <x:c r="B3" s="53" t="str">
        <x:v>Concentration (%)</x:v>
      </x:c>
      <x:c r="C3" s="53" t="str">
        <x:v>Concentration réelle</x:v>
      </x:c>
      <x:c r="D3" s="53" t="str">
        <x:v>Aire de pic</x:v>
      </x:c>
      <x:c r="E3" s="53" t="str">
        <x:v>Résidu</x:v>
      </x:c>
      <x:c r="F3" s="140"/>
      <x:c r="G3" s="53" t="str">
        <x:v>Indicateur</x:v>
      </x:c>
      <x:c r="H3" s="53" t="str">
        <x:v>Valeur</x:v>
      </x:c>
      <x:c r="I3" s="140"/>
      <x:c r="J3" s="140"/>
      <x:c r="K3" s="140"/>
      <x:c r="L3" s="140"/>
      <x:c r="M3" s="140"/>
    </x:row>
    <x:row r="4">
      <x:c r="A4" s="188" t="n">
        <x:v>1</x:v>
      </x:c>
      <x:c r="B4" s="189" t="n">
        <x:v>50</x:v>
      </x:c>
      <x:c r="C4" s="272" t="n">
        <x:v>50</x:v>
      </x:c>
      <x:c r="D4" s="273" t="n">
        <x:v>672850</x:v>
      </x:c>
      <x:c r="E4" s="140" t="n">
        <x:f>D4-($H$4*C4+$H$5)</x:f>
        <x:v>344</x:v>
      </x:c>
      <x:c r="F4" s="140"/>
      <x:c r="G4" s="141" t="str">
        <x:v>Pente</x:v>
      </x:c>
      <x:c r="H4" s="191" t="n">
        <x:f>SLOPE(D4:D8,C4:C8)</x:f>
        <x:v>13409.56</x:v>
      </x:c>
      <x:c r="I4" s="140"/>
      <x:c r="J4" s="140"/>
      <x:c r="K4" s="140"/>
      <x:c r="L4" s="140"/>
      <x:c r="M4" s="140"/>
    </x:row>
    <x:row r="5">
      <x:c r="A5" s="192" t="n">
        <x:v>2</x:v>
      </x:c>
      <x:c r="B5" s="193" t="n">
        <x:v>75</x:v>
      </x:c>
      <x:c r="C5" s="274" t="n">
        <x:v>75</x:v>
      </x:c>
      <x:c r="D5" s="275" t="n">
        <x:v>1007850</x:v>
      </x:c>
      <x:c r="E5" s="140" t="n">
        <x:f>D5-($H$4*C5+$H$5)</x:f>
        <x:v>105</x:v>
      </x:c>
      <x:c r="F5" s="140"/>
      <x:c r="G5" s="141" t="str">
        <x:v>Ordonnée origine</x:v>
      </x:c>
      <x:c r="H5" s="191" t="n">
        <x:f>INTERCEPT(D4:D8,C4:C8)</x:f>
        <x:v>2028</x:v>
      </x:c>
      <x:c r="I5" s="140"/>
      <x:c r="J5" s="140"/>
      <x:c r="K5" s="140"/>
      <x:c r="L5" s="140"/>
      <x:c r="M5" s="140"/>
    </x:row>
    <x:row r="6">
      <x:c r="A6" s="192" t="n">
        <x:v>3</x:v>
      </x:c>
      <x:c r="B6" s="193" t="n">
        <x:v>100</x:v>
      </x:c>
      <x:c r="C6" s="274" t="n">
        <x:v>100</x:v>
      </x:c>
      <x:c r="D6" s="275" t="n">
        <x:v>1341500</x:v>
      </x:c>
      <x:c r="E6" s="140" t="n">
        <x:f>D6-($H$4*C6+$H$5)</x:f>
        <x:v>-1484</x:v>
      </x:c>
      <x:c r="F6" s="140"/>
      <x:c r="G6" s="141" t="str">
        <x:v>R²</x:v>
      </x:c>
      <x:c r="H6" s="191" t="n">
        <x:f>RSQ(D4:D8,C4:C8)</x:f>
        <x:v>0.9999964222192292</x:v>
      </x:c>
      <x:c r="I6" s="140"/>
      <x:c r="J6" s="140"/>
      <x:c r="K6" s="140"/>
      <x:c r="L6" s="140"/>
      <x:c r="M6" s="140"/>
    </x:row>
    <x:row r="7">
      <x:c r="A7" s="192" t="n">
        <x:v>4</x:v>
      </x:c>
      <x:c r="B7" s="193" t="n">
        <x:v>125</x:v>
      </x:c>
      <x:c r="C7" s="274" t="n">
        <x:v>125</x:v>
      </x:c>
      <x:c r="D7" s="275" t="n">
        <x:v>1679500</x:v>
      </x:c>
      <x:c r="E7" s="140" t="n">
        <x:f>D7-($H$4*C7+$H$5)</x:f>
        <x:v>1277</x:v>
      </x:c>
      <x:c r="F7" s="140"/>
      <x:c r="G7" s="141" t="str">
        <x:v>Critère R²</x:v>
      </x:c>
      <x:c r="H7" s="191" t="n">
        <x:f>'Paramètres'!B17</x:f>
        <x:v>0.999</x:v>
      </x:c>
      <x:c r="I7" s="140"/>
      <x:c r="J7" s="140"/>
      <x:c r="K7" s="140"/>
      <x:c r="L7" s="140"/>
      <x:c r="M7" s="140"/>
    </x:row>
    <x:row r="8">
      <x:c r="A8" s="195" t="n">
        <x:v>5</x:v>
      </x:c>
      <x:c r="B8" s="196" t="n">
        <x:v>150</x:v>
      </x:c>
      <x:c r="C8" s="276" t="n">
        <x:v>150</x:v>
      </x:c>
      <x:c r="D8" s="277" t="n">
        <x:v>2013220</x:v>
      </x:c>
      <x:c r="E8" s="140" t="n">
        <x:f>D8-($H$4*C8+$H$5)</x:f>
        <x:v>-242</x:v>
      </x:c>
      <x:c r="F8" s="140"/>
      <x:c r="G8" s="141" t="str">
        <x:v>Statut</x:v>
      </x:c>
      <x:c r="H8" s="143" t="str">
        <x:f>IF(H6&gt;=H7,"CONFORME","NON CONFORME")</x:f>
        <x:v>CONFORME</x:v>
      </x:c>
      <x:c r="I8" s="140"/>
      <x:c r="J8" s="140"/>
      <x:c r="K8" s="140"/>
      <x:c r="L8" s="140"/>
      <x:c r="M8" s="140"/>
    </x:row>
    <x:row r="9">
      <x:c r="A9" s="140"/>
      <x:c r="B9" s="140"/>
      <x:c r="C9" s="140"/>
      <x:c r="D9" s="140"/>
      <x:c r="E9" s="140"/>
      <x:c r="F9" s="140"/>
      <x:c r="G9" s="141" t="str">
        <x:v>Équation</x:v>
      </x:c>
      <x:c r="H9" s="140" t="str">
        <x:f>"y = "&amp;TEXT(H4,"0.00")&amp;"x + "&amp;TEXT(H5,"0.00")</x:f>
        <x:v>y = 13409.56x + 2028.00</x:v>
      </x:c>
      <x:c r="I9" s="140"/>
      <x:c r="J9" s="140"/>
      <x:c r="K9" s="140"/>
      <x:c r="L9" s="140"/>
      <x:c r="M9" s="140"/>
    </x:row>
    <x:row r="10">
      <x:c r="A10" s="140"/>
      <x:c r="B10" s="140"/>
      <x:c r="C10" s="140"/>
      <x:c r="D10" s="140"/>
      <x:c r="E10" s="140"/>
      <x:c r="F10" s="140"/>
      <x:c r="G10" s="140"/>
      <x:c r="H10" s="140"/>
      <x:c r="I10" s="140"/>
      <x:c r="J10" s="140"/>
      <x:c r="K10" s="140"/>
      <x:c r="L10" s="140"/>
      <x:c r="M10" s="140"/>
    </x:row>
    <x:row r="11">
      <x:c r="A11" s="140"/>
      <x:c r="B11" s="140"/>
      <x:c r="C11" s="140"/>
      <x:c r="D11" s="140"/>
      <x:c r="E11" s="140"/>
      <x:c r="F11" s="140"/>
      <x:c r="G11" s="140"/>
      <x:c r="H11" s="140"/>
      <x:c r="I11" s="140"/>
      <x:c r="J11" s="140"/>
      <x:c r="K11" s="140"/>
      <x:c r="L11" s="140"/>
      <x:c r="M11" s="140"/>
    </x:row>
    <x:row r="12">
      <x:c r="A12" s="140"/>
      <x:c r="B12" s="140"/>
      <x:c r="C12" s="140"/>
      <x:c r="D12" s="140"/>
      <x:c r="E12" s="140"/>
      <x:c r="F12" s="140"/>
      <x:c r="G12" s="140"/>
      <x:c r="H12" s="140"/>
      <x:c r="I12" s="140"/>
      <x:c r="J12" s="140"/>
      <x:c r="K12" s="140"/>
      <x:c r="L12" s="140"/>
      <x:c r="M12" s="140"/>
    </x:row>
    <x:row r="13">
      <x:c r="A13" s="140"/>
      <x:c r="B13" s="140"/>
      <x:c r="C13" s="140"/>
      <x:c r="D13" s="140"/>
      <x:c r="E13" s="140"/>
      <x:c r="F13" s="140"/>
      <x:c r="G13" s="140"/>
      <x:c r="H13" s="140"/>
      <x:c r="I13" s="140"/>
      <x:c r="J13" s="140"/>
      <x:c r="K13" s="140"/>
      <x:c r="L13" s="140"/>
      <x:c r="M13" s="140"/>
    </x:row>
    <x:row r="14">
      <x:c r="A14" s="140"/>
      <x:c r="B14" s="140"/>
      <x:c r="C14" s="140"/>
      <x:c r="D14" s="140"/>
      <x:c r="E14" s="140"/>
      <x:c r="F14" s="140"/>
      <x:c r="G14" s="140"/>
      <x:c r="H14" s="140"/>
      <x:c r="I14" s="140"/>
      <x:c r="J14" s="140"/>
      <x:c r="K14" s="140"/>
      <x:c r="L14" s="140"/>
      <x:c r="M14" s="140"/>
    </x:row>
    <x:row r="15">
      <x:c r="A15" s="140"/>
      <x:c r="B15" s="140"/>
      <x:c r="C15" s="140"/>
      <x:c r="D15" s="140"/>
      <x:c r="E15" s="140"/>
      <x:c r="F15" s="140"/>
      <x:c r="G15" s="140"/>
      <x:c r="H15" s="140"/>
      <x:c r="I15" s="140"/>
      <x:c r="J15" s="140"/>
      <x:c r="K15" s="140"/>
      <x:c r="L15" s="140"/>
      <x:c r="M15" s="140"/>
    </x:row>
    <x:row r="16">
      <x:c r="A16" s="140"/>
      <x:c r="B16" s="140"/>
      <x:c r="C16" s="140"/>
      <x:c r="D16" s="140"/>
      <x:c r="E16" s="140"/>
      <x:c r="F16" s="140"/>
      <x:c r="G16" s="140"/>
      <x:c r="H16" s="140"/>
      <x:c r="I16" s="140"/>
      <x:c r="J16" s="140"/>
      <x:c r="K16" s="140"/>
      <x:c r="L16" s="140"/>
      <x:c r="M16" s="140"/>
    </x:row>
    <x:row r="17">
      <x:c r="A17" s="140"/>
      <x:c r="B17" s="140"/>
      <x:c r="C17" s="140"/>
      <x:c r="D17" s="140"/>
      <x:c r="E17" s="140"/>
      <x:c r="F17" s="140"/>
      <x:c r="G17" s="140"/>
      <x:c r="H17" s="140"/>
      <x:c r="I17" s="140"/>
      <x:c r="J17" s="140"/>
      <x:c r="K17" s="140"/>
      <x:c r="L17" s="140"/>
      <x:c r="M17" s="140"/>
    </x:row>
    <x:row r="18">
      <x:c r="A18" s="140"/>
      <x:c r="B18" s="140"/>
      <x:c r="C18" s="140"/>
      <x:c r="D18" s="140"/>
      <x:c r="E18" s="140"/>
      <x:c r="F18" s="140"/>
      <x:c r="G18" s="140"/>
      <x:c r="H18" s="140"/>
      <x:c r="I18" s="140"/>
      <x:c r="J18" s="140"/>
      <x:c r="K18" s="140"/>
      <x:c r="L18" s="140"/>
      <x:c r="M18" s="140"/>
    </x:row>
    <x:row r="19">
      <x:c r="A19" s="140"/>
      <x:c r="B19" s="140"/>
      <x:c r="C19" s="140"/>
      <x:c r="D19" s="140"/>
      <x:c r="E19" s="140"/>
      <x:c r="F19" s="140"/>
      <x:c r="G19" s="140"/>
      <x:c r="H19" s="140"/>
      <x:c r="I19" s="140"/>
      <x:c r="J19" s="140"/>
      <x:c r="K19" s="140"/>
      <x:c r="L19" s="140"/>
      <x:c r="M19" s="140"/>
    </x:row>
    <x:row r="20">
      <x:c r="A20" s="140"/>
      <x:c r="B20" s="140"/>
      <x:c r="C20" s="140"/>
      <x:c r="D20" s="140"/>
      <x:c r="E20" s="140"/>
      <x:c r="F20" s="140"/>
      <x:c r="G20" s="140"/>
      <x:c r="H20" s="140"/>
      <x:c r="I20" s="140"/>
      <x:c r="J20" s="140"/>
      <x:c r="K20" s="140"/>
      <x:c r="L20" s="140"/>
      <x:c r="M20" s="140"/>
    </x:row>
    <x:row r="21">
      <x:c r="A21" s="140"/>
      <x:c r="B21" s="140"/>
      <x:c r="C21" s="140"/>
      <x:c r="D21" s="140"/>
      <x:c r="E21" s="140"/>
      <x:c r="F21" s="140"/>
      <x:c r="G21" s="140"/>
      <x:c r="H21" s="140"/>
      <x:c r="I21" s="140"/>
      <x:c r="J21" s="140"/>
      <x:c r="K21" s="140"/>
      <x:c r="L21" s="140"/>
      <x:c r="M21" s="140"/>
    </x:row>
    <x:row r="22">
      <x:c r="A22" s="140"/>
      <x:c r="B22" s="140"/>
      <x:c r="C22" s="140"/>
      <x:c r="D22" s="140"/>
      <x:c r="E22" s="140"/>
      <x:c r="F22" s="140"/>
      <x:c r="G22" s="140"/>
      <x:c r="H22" s="140"/>
      <x:c r="I22" s="140"/>
      <x:c r="J22" s="140"/>
      <x:c r="K22" s="140"/>
      <x:c r="L22" s="140"/>
      <x:c r="M22" s="140"/>
    </x:row>
    <x:row r="23">
      <x:c r="A23" s="140"/>
      <x:c r="B23" s="140"/>
      <x:c r="C23" s="140"/>
      <x:c r="D23" s="140"/>
      <x:c r="E23" s="140"/>
      <x:c r="F23" s="140"/>
      <x:c r="G23" s="140"/>
      <x:c r="H23" s="140"/>
      <x:c r="I23" s="140"/>
      <x:c r="J23" s="140"/>
      <x:c r="K23" s="140"/>
      <x:c r="L23" s="140"/>
      <x:c r="M23" s="140"/>
    </x:row>
    <x:row r="24">
      <x:c r="A24" s="140"/>
      <x:c r="B24" s="140"/>
      <x:c r="C24" s="140"/>
      <x:c r="D24" s="140"/>
      <x:c r="E24" s="140"/>
      <x:c r="F24" s="140"/>
      <x:c r="G24" s="140"/>
      <x:c r="H24" s="140"/>
      <x:c r="I24" s="140"/>
      <x:c r="J24" s="140"/>
      <x:c r="K24" s="140"/>
      <x:c r="L24" s="140"/>
      <x:c r="M24" s="140"/>
    </x:row>
    <x:row r="25">
      <x:c r="A25" s="140"/>
      <x:c r="B25" s="140"/>
      <x:c r="C25" s="140"/>
      <x:c r="D25" s="140"/>
      <x:c r="E25" s="140"/>
      <x:c r="F25" s="140"/>
      <x:c r="G25" s="140"/>
      <x:c r="H25" s="140"/>
      <x:c r="I25" s="140"/>
      <x:c r="J25" s="140"/>
      <x:c r="K25" s="140"/>
      <x:c r="L25" s="140"/>
      <x:c r="M25" s="140"/>
    </x:row>
    <x:row r="26">
      <x:c r="A26" s="140"/>
      <x:c r="B26" s="140"/>
      <x:c r="C26" s="140"/>
      <x:c r="D26" s="140"/>
      <x:c r="E26" s="140"/>
      <x:c r="F26" s="140"/>
      <x:c r="G26" s="140"/>
      <x:c r="H26" s="140"/>
      <x:c r="I26" s="140"/>
      <x:c r="J26" s="140"/>
      <x:c r="K26" s="140"/>
      <x:c r="L26" s="140"/>
      <x:c r="M26" s="140"/>
    </x:row>
    <x:row r="27">
      <x:c r="A27" s="140"/>
      <x:c r="B27" s="140"/>
      <x:c r="C27" s="140"/>
      <x:c r="D27" s="140"/>
      <x:c r="E27" s="140"/>
      <x:c r="F27" s="140"/>
      <x:c r="G27" s="140"/>
      <x:c r="H27" s="140"/>
      <x:c r="I27" s="140"/>
      <x:c r="J27" s="140"/>
      <x:c r="K27" s="140"/>
      <x:c r="L27" s="140"/>
      <x:c r="M27" s="140"/>
    </x:row>
    <x:row r="28">
      <x:c r="A28" s="140"/>
      <x:c r="B28" s="140"/>
      <x:c r="C28" s="140"/>
      <x:c r="D28" s="140"/>
      <x:c r="E28" s="140"/>
      <x:c r="F28" s="140"/>
      <x:c r="G28" s="140"/>
      <x:c r="H28" s="140"/>
      <x:c r="I28" s="140"/>
      <x:c r="J28" s="140"/>
      <x:c r="K28" s="140"/>
      <x:c r="L28" s="140"/>
      <x:c r="M28" s="140"/>
    </x:row>
    <x:row r="29">
      <x:c r="A29" s="140"/>
      <x:c r="B29" s="140"/>
      <x:c r="C29" s="140"/>
      <x:c r="D29" s="140"/>
      <x:c r="E29" s="140"/>
      <x:c r="F29" s="140"/>
      <x:c r="G29" s="140"/>
      <x:c r="H29" s="140"/>
      <x:c r="I29" s="140"/>
      <x:c r="J29" s="140"/>
      <x:c r="K29" s="140"/>
      <x:c r="L29" s="140"/>
      <x:c r="M29" s="140"/>
    </x:row>
    <x:row r="30">
      <x:c r="A30" s="140"/>
      <x:c r="B30" s="140"/>
      <x:c r="C30" s="140"/>
      <x:c r="D30" s="140"/>
      <x:c r="E30" s="140"/>
      <x:c r="F30" s="140"/>
      <x:c r="G30" s="140"/>
      <x:c r="H30" s="140"/>
      <x:c r="I30" s="140"/>
      <x:c r="J30" s="140"/>
      <x:c r="K30" s="140"/>
      <x:c r="L30" s="140"/>
      <x:c r="M30" s="140"/>
    </x:row>
    <x:row r="31">
      <x:c r="A31" s="140"/>
      <x:c r="B31" s="140"/>
      <x:c r="C31" s="140"/>
      <x:c r="D31" s="140"/>
      <x:c r="E31" s="140"/>
      <x:c r="F31" s="140"/>
      <x:c r="G31" s="140"/>
      <x:c r="H31" s="140"/>
      <x:c r="I31" s="140"/>
      <x:c r="J31" s="140"/>
      <x:c r="K31" s="140"/>
      <x:c r="L31" s="140"/>
      <x:c r="M31" s="140"/>
    </x:row>
    <x:row r="32">
      <x:c r="A32" s="140"/>
      <x:c r="B32" s="140"/>
      <x:c r="C32" s="140"/>
      <x:c r="D32" s="140"/>
      <x:c r="E32" s="140"/>
      <x:c r="F32" s="140"/>
      <x:c r="G32" s="140"/>
      <x:c r="H32" s="140"/>
      <x:c r="I32" s="140"/>
      <x:c r="J32" s="140"/>
      <x:c r="K32" s="140"/>
      <x:c r="L32" s="140"/>
      <x:c r="M32" s="140"/>
    </x:row>
    <x:row r="33">
      <x:c r="A33" s="140"/>
      <x:c r="B33" s="140"/>
      <x:c r="C33" s="140"/>
      <x:c r="D33" s="140"/>
      <x:c r="E33" s="140"/>
      <x:c r="F33" s="140"/>
      <x:c r="G33" s="140"/>
      <x:c r="H33" s="140"/>
      <x:c r="I33" s="140"/>
      <x:c r="J33" s="140"/>
      <x:c r="K33" s="140"/>
      <x:c r="L33" s="140"/>
      <x:c r="M33" s="140"/>
    </x:row>
    <x:row r="34">
      <x:c r="A34" s="140"/>
      <x:c r="B34" s="140"/>
      <x:c r="C34" s="140"/>
      <x:c r="D34" s="140"/>
      <x:c r="E34" s="140"/>
      <x:c r="F34" s="140"/>
      <x:c r="G34" s="140"/>
      <x:c r="H34" s="140"/>
      <x:c r="I34" s="140"/>
      <x:c r="J34" s="140"/>
      <x:c r="K34" s="140"/>
      <x:c r="L34" s="140"/>
      <x:c r="M34" s="140"/>
    </x:row>
    <x:row r="35">
      <x:c r="A35" s="140"/>
      <x:c r="B35" s="140"/>
      <x:c r="C35" s="140"/>
      <x:c r="D35" s="140"/>
      <x:c r="E35" s="140"/>
      <x:c r="F35" s="140"/>
      <x:c r="G35" s="140"/>
      <x:c r="H35" s="140"/>
      <x:c r="I35" s="140"/>
      <x:c r="J35" s="140"/>
      <x:c r="K35" s="140"/>
      <x:c r="L35" s="140"/>
      <x:c r="M35" s="140"/>
    </x:row>
    <x:row r="36">
      <x:c r="A36" s="140"/>
      <x:c r="B36" s="140"/>
      <x:c r="C36" s="140"/>
      <x:c r="D36" s="140"/>
      <x:c r="E36" s="140"/>
      <x:c r="F36" s="140"/>
      <x:c r="G36" s="140"/>
      <x:c r="H36" s="140"/>
      <x:c r="I36" s="140"/>
      <x:c r="J36" s="140"/>
      <x:c r="K36" s="140"/>
      <x:c r="L36" s="140"/>
      <x:c r="M36" s="140"/>
    </x:row>
    <x:row r="37">
      <x:c r="A37" s="140"/>
      <x:c r="B37" s="140"/>
      <x:c r="C37" s="140"/>
      <x:c r="D37" s="140"/>
      <x:c r="E37" s="140"/>
      <x:c r="F37" s="140"/>
      <x:c r="G37" s="140"/>
      <x:c r="H37" s="140"/>
      <x:c r="I37" s="140"/>
      <x:c r="J37" s="140"/>
      <x:c r="K37" s="140"/>
      <x:c r="L37" s="140"/>
      <x:c r="M37" s="140"/>
    </x:row>
    <x:row r="38">
      <x:c r="A38" s="140"/>
      <x:c r="B38" s="140"/>
      <x:c r="C38" s="140"/>
      <x:c r="D38" s="140"/>
      <x:c r="E38" s="140"/>
      <x:c r="F38" s="140"/>
      <x:c r="G38" s="140"/>
      <x:c r="H38" s="140"/>
      <x:c r="I38" s="140"/>
      <x:c r="J38" s="140"/>
      <x:c r="K38" s="140"/>
      <x:c r="L38" s="140"/>
      <x:c r="M38" s="140"/>
    </x:row>
    <x:row r="39">
      <x:c r="A39" s="140"/>
      <x:c r="B39" s="140"/>
      <x:c r="C39" s="140"/>
      <x:c r="D39" s="140"/>
      <x:c r="E39" s="140"/>
      <x:c r="F39" s="140"/>
      <x:c r="G39" s="140"/>
      <x:c r="H39" s="140"/>
      <x:c r="I39" s="140"/>
      <x:c r="J39" s="140"/>
      <x:c r="K39" s="140"/>
      <x:c r="L39" s="140"/>
      <x:c r="M39" s="140"/>
    </x:row>
    <x:row r="40">
      <x:c r="A40" s="140"/>
      <x:c r="B40" s="140"/>
      <x:c r="C40" s="140"/>
      <x:c r="D40" s="140"/>
      <x:c r="E40" s="140"/>
      <x:c r="F40" s="140"/>
      <x:c r="G40" s="140"/>
      <x:c r="H40" s="140"/>
      <x:c r="I40" s="140"/>
      <x:c r="J40" s="140"/>
      <x:c r="K40" s="140"/>
      <x:c r="L40" s="140"/>
      <x:c r="M40" s="140"/>
    </x:row>
  </x:sheetData>
  <x:mergeCells>
    <x:mergeCell ref="A1:I1"/>
  </x:mergeCells>
  <x:conditionalFormatting sqref="H8:H8">
    <x:cfRule type="expression" dxfId="0" priority="1">
      <x:formula>H8="CONFORME"</x:formula>
    </x:cfRule>
    <x:cfRule type="expression" dxfId="1" priority="2">
      <x:formula>H8="NON CONFORME"</x:formula>
    </x:cfRule>
  </x:conditionalFormatting>
  <x:pageMargins left="0.7" right="0.7" top="0.75" bottom="0.75" header="0.3" footer="0.3"/>
  <x:drawing xmlns:r="http://schemas.openxmlformats.org/officeDocument/2006/relationships" r:id="R6c741cffc90644bd"/>
</x:worksheet>
</file>

<file path=xl/worksheets/sheet4.xml><?xml version="1.0" encoding="utf-8"?>
<x:worksheet xmlns:x="http://schemas.openxmlformats.org/spreadsheetml/2006/main">
  <x:sheetFormatPr defaultRowHeight="15"/>
  <x:cols>
    <x:col min="1" max="1" width="28" hidden="0" customWidth="1"/>
    <x:col min="2" max="2" width="18" hidden="0" customWidth="1"/>
    <x:col min="3" max="3" width="18" hidden="0" customWidth="1"/>
    <x:col min="4" max="4" width="18" hidden="0" customWidth="1"/>
    <x:col min="6" max="6" width="18" hidden="0" customWidth="1"/>
    <x:col min="7" max="7" width="18" hidden="0" customWidth="1"/>
    <x:col min="5" max="5" width="18" hidden="0" customWidth="1"/>
    <x:col min="8" max="8" width="18" hidden="0" customWidth="1"/>
    <x:col min="9" max="9" width="18" hidden="0" customWidth="1"/>
    <x:col min="10" max="10" width="18" hidden="0" customWidth="1"/>
    <x:col min="11" max="11" width="18" hidden="0" customWidth="1"/>
    <x:col min="12" max="12" width="18" hidden="0" customWidth="1"/>
    <x:col min="13" max="13" width="18" hidden="0" customWidth="1"/>
  </x:cols>
  <x:sheetData>
    <x:row r="1">
      <x:c r="A1" s="118" t="str">
        <x:v>Répétabilité - 6 injections HPLC</x:v>
      </x:c>
      <x:c r="B1" s="140"/>
      <x:c r="C1" s="140"/>
      <x:c r="D1" s="140"/>
      <x:c r="E1" s="140"/>
      <x:c r="F1" s="140"/>
      <x:c r="G1" s="140"/>
      <x:c r="H1" s="140"/>
      <x:c r="I1" s="140"/>
      <x:c r="J1" s="140"/>
      <x:c r="K1" s="140"/>
      <x:c r="L1" s="140"/>
      <x:c r="M1" s="140"/>
    </x:row>
    <x:row r="2">
      <x:c r="A2" s="140"/>
      <x:c r="B2" s="140"/>
      <x:c r="C2" s="140"/>
      <x:c r="D2" s="140"/>
      <x:c r="E2" s="140"/>
      <x:c r="F2" s="140"/>
      <x:c r="G2" s="140"/>
      <x:c r="H2" s="140"/>
      <x:c r="I2" s="140"/>
      <x:c r="J2" s="140"/>
      <x:c r="K2" s="140"/>
      <x:c r="L2" s="140"/>
      <x:c r="M2" s="140"/>
    </x:row>
    <x:row r="3">
      <x:c r="A3" s="53" t="str">
        <x:v>Injection</x:v>
      </x:c>
      <x:c r="B3" s="53" t="str">
        <x:v>Aire de pic</x:v>
      </x:c>
      <x:c r="C3" s="53" t="str">
        <x:v>Temps de rétention (min)</x:v>
      </x:c>
      <x:c r="D3" s="53" t="str">
        <x:v>Observation</x:v>
      </x:c>
      <x:c r="E3" s="140"/>
      <x:c r="F3" s="53" t="str">
        <x:v>Indicateur</x:v>
      </x:c>
      <x:c r="G3" s="53" t="str">
        <x:v>Valeur</x:v>
      </x:c>
      <x:c r="H3" s="140"/>
      <x:c r="I3" s="140"/>
      <x:c r="J3" s="140"/>
      <x:c r="K3" s="140"/>
      <x:c r="L3" s="140"/>
      <x:c r="M3" s="140"/>
    </x:row>
    <x:row r="4">
      <x:c r="A4" s="188" t="n">
        <x:v>1</x:v>
      </x:c>
      <x:c r="B4" s="189" t="n">
        <x:v>1340200</x:v>
      </x:c>
      <x:c r="C4" s="189" t="n">
        <x:v>4.86</x:v>
      </x:c>
      <x:c r="D4" s="190" t="str">
        <x:v>Pic net, baseline stable</x:v>
      </x:c>
      <x:c r="E4" s="140"/>
      <x:c r="F4" s="141" t="str">
        <x:v>Moyenne aire</x:v>
      </x:c>
      <x:c r="G4" s="212" t="n">
        <x:f>AVERAGE(B4:B9)</x:f>
        <x:v>1342208.3333333333</x:v>
      </x:c>
      <x:c r="H4" s="140"/>
      <x:c r="I4" s="140"/>
      <x:c r="J4" s="140"/>
      <x:c r="K4" s="140"/>
      <x:c r="L4" s="140"/>
      <x:c r="M4" s="140"/>
    </x:row>
    <x:row r="5">
      <x:c r="A5" s="192" t="n">
        <x:v>2</x:v>
      </x:c>
      <x:c r="B5" s="193" t="n">
        <x:v>1343100</x:v>
      </x:c>
      <x:c r="C5" s="193" t="n">
        <x:v>4.85</x:v>
      </x:c>
      <x:c r="D5" s="194" t="str">
        <x:v>OK</x:v>
      </x:c>
      <x:c r="E5" s="140"/>
      <x:c r="F5" s="141" t="str">
        <x:v>Écart-type</x:v>
      </x:c>
      <x:c r="G5" s="212" t="n">
        <x:f>STDEV.S(B4:B9)</x:f>
        <x:v>1407.2727762117288</x:v>
      </x:c>
      <x:c r="H5" s="140"/>
      <x:c r="I5" s="140"/>
      <x:c r="J5" s="140"/>
      <x:c r="K5" s="140"/>
      <x:c r="L5" s="140"/>
      <x:c r="M5" s="140"/>
    </x:row>
    <x:row r="6">
      <x:c r="A6" s="192" t="n">
        <x:v>3</x:v>
      </x:c>
      <x:c r="B6" s="193" t="n">
        <x:v>1341850</x:v>
      </x:c>
      <x:c r="C6" s="193" t="n">
        <x:v>4.86</x:v>
      </x:c>
      <x:c r="D6" s="194" t="str">
        <x:v>OK</x:v>
      </x:c>
      <x:c r="E6" s="140"/>
      <x:c r="F6" s="141" t="str">
        <x:v>RSD %</x:v>
      </x:c>
      <x:c r="G6" s="213" t="n">
        <x:f>G5/G4</x:f>
        <x:v>0.001048475666006938</x:v>
      </x:c>
      <x:c r="H6" s="140"/>
      <x:c r="I6" s="140"/>
      <x:c r="J6" s="140"/>
      <x:c r="K6" s="140"/>
      <x:c r="L6" s="140"/>
      <x:c r="M6" s="140"/>
    </x:row>
    <x:row r="7">
      <x:c r="A7" s="192" t="n">
        <x:v>4</x:v>
      </x:c>
      <x:c r="B7" s="193" t="n">
        <x:v>1344200</x:v>
      </x:c>
      <x:c r="C7" s="193" t="n">
        <x:v>4.86</x:v>
      </x:c>
      <x:c r="D7" s="194" t="str">
        <x:v>OK</x:v>
      </x:c>
      <x:c r="E7" s="140"/>
      <x:c r="F7" s="141" t="str">
        <x:v>Critère</x:v>
      </x:c>
      <x:c r="G7" s="213" t="n">
        <x:f>'Paramètres'!B18</x:f>
        <x:v>0.02</x:v>
      </x:c>
      <x:c r="H7" s="140"/>
      <x:c r="I7" s="140"/>
      <x:c r="J7" s="140"/>
      <x:c r="K7" s="140"/>
      <x:c r="L7" s="140"/>
      <x:c r="M7" s="140"/>
    </x:row>
    <x:row r="8">
      <x:c r="A8" s="192" t="n">
        <x:v>5</x:v>
      </x:c>
      <x:c r="B8" s="193" t="n">
        <x:v>1342600</x:v>
      </x:c>
      <x:c r="C8" s="193" t="n">
        <x:v>4.87</x:v>
      </x:c>
      <x:c r="D8" s="194" t="str">
        <x:v>OK</x:v>
      </x:c>
      <x:c r="E8" s="140"/>
      <x:c r="F8" s="141" t="str">
        <x:v>Statut</x:v>
      </x:c>
      <x:c r="G8" s="140" t="str">
        <x:f>IF(G6&lt;=G7,"CONFORME","NON CONFORME")</x:f>
        <x:v>CONFORME</x:v>
      </x:c>
      <x:c r="H8" s="140"/>
      <x:c r="I8" s="140"/>
      <x:c r="J8" s="140"/>
      <x:c r="K8" s="140"/>
      <x:c r="L8" s="140"/>
      <x:c r="M8" s="140"/>
    </x:row>
    <x:row r="9">
      <x:c r="A9" s="195" t="n">
        <x:v>6</x:v>
      </x:c>
      <x:c r="B9" s="196" t="n">
        <x:v>1341300</x:v>
      </x:c>
      <x:c r="C9" s="196" t="n">
        <x:v>4.85</x:v>
      </x:c>
      <x:c r="D9" s="197" t="str">
        <x:v>OK</x:v>
      </x:c>
      <x:c r="E9" s="140"/>
      <x:c r="F9" s="140"/>
      <x:c r="G9" s="140"/>
      <x:c r="H9" s="140"/>
      <x:c r="I9" s="140"/>
      <x:c r="J9" s="140"/>
      <x:c r="K9" s="140"/>
      <x:c r="L9" s="140"/>
      <x:c r="M9" s="140"/>
    </x:row>
    <x:row r="10">
      <x:c r="A10" s="140"/>
      <x:c r="B10" s="140"/>
      <x:c r="C10" s="140"/>
      <x:c r="D10" s="140"/>
      <x:c r="E10" s="140"/>
      <x:c r="F10" s="140"/>
      <x:c r="G10" s="140"/>
      <x:c r="H10" s="140"/>
      <x:c r="I10" s="140"/>
      <x:c r="J10" s="140"/>
      <x:c r="K10" s="140"/>
      <x:c r="L10" s="140"/>
      <x:c r="M10" s="140"/>
    </x:row>
    <x:row r="11">
      <x:c r="A11" s="140"/>
      <x:c r="B11" s="140"/>
      <x:c r="C11" s="140"/>
      <x:c r="D11" s="140"/>
      <x:c r="E11" s="140"/>
      <x:c r="F11" s="140"/>
      <x:c r="G11" s="140"/>
      <x:c r="H11" s="140"/>
      <x:c r="I11" s="140"/>
      <x:c r="J11" s="140"/>
      <x:c r="K11" s="140"/>
      <x:c r="L11" s="140"/>
      <x:c r="M11" s="140"/>
    </x:row>
    <x:row r="12">
      <x:c r="A12" s="140"/>
      <x:c r="B12" s="140"/>
      <x:c r="C12" s="140"/>
      <x:c r="D12" s="140"/>
      <x:c r="E12" s="140"/>
      <x:c r="F12" s="140"/>
      <x:c r="G12" s="140"/>
      <x:c r="H12" s="140"/>
      <x:c r="I12" s="140"/>
      <x:c r="J12" s="140"/>
      <x:c r="K12" s="140"/>
      <x:c r="L12" s="140"/>
      <x:c r="M12" s="140"/>
    </x:row>
    <x:row r="13">
      <x:c r="A13" s="140"/>
      <x:c r="B13" s="140"/>
      <x:c r="C13" s="140"/>
      <x:c r="D13" s="140"/>
      <x:c r="E13" s="140"/>
      <x:c r="F13" s="140"/>
      <x:c r="G13" s="140"/>
      <x:c r="H13" s="140"/>
      <x:c r="I13" s="140"/>
      <x:c r="J13" s="140"/>
      <x:c r="K13" s="140"/>
      <x:c r="L13" s="140"/>
      <x:c r="M13" s="140"/>
    </x:row>
    <x:row r="14">
      <x:c r="A14" s="140"/>
      <x:c r="B14" s="140"/>
      <x:c r="C14" s="140"/>
      <x:c r="D14" s="140"/>
      <x:c r="E14" s="140"/>
      <x:c r="F14" s="140"/>
      <x:c r="G14" s="140"/>
      <x:c r="H14" s="140"/>
      <x:c r="I14" s="140"/>
      <x:c r="J14" s="140"/>
      <x:c r="K14" s="140"/>
      <x:c r="L14" s="140"/>
      <x:c r="M14" s="140"/>
    </x:row>
    <x:row r="15">
      <x:c r="A15" s="140"/>
      <x:c r="B15" s="140"/>
      <x:c r="C15" s="140"/>
      <x:c r="D15" s="140"/>
      <x:c r="E15" s="140"/>
      <x:c r="F15" s="140"/>
      <x:c r="G15" s="140"/>
      <x:c r="H15" s="140"/>
      <x:c r="I15" s="140"/>
      <x:c r="J15" s="140"/>
      <x:c r="K15" s="140"/>
      <x:c r="L15" s="140"/>
      <x:c r="M15" s="140"/>
    </x:row>
    <x:row r="16">
      <x:c r="A16" s="140"/>
      <x:c r="B16" s="140"/>
      <x:c r="C16" s="140"/>
      <x:c r="D16" s="140"/>
      <x:c r="E16" s="140"/>
      <x:c r="F16" s="140"/>
      <x:c r="G16" s="140"/>
      <x:c r="H16" s="140"/>
      <x:c r="I16" s="140"/>
      <x:c r="J16" s="140"/>
      <x:c r="K16" s="140"/>
      <x:c r="L16" s="140"/>
      <x:c r="M16" s="140"/>
    </x:row>
    <x:row r="17">
      <x:c r="A17" s="140"/>
      <x:c r="B17" s="140"/>
      <x:c r="C17" s="140"/>
      <x:c r="D17" s="140"/>
      <x:c r="E17" s="140"/>
      <x:c r="F17" s="140"/>
      <x:c r="G17" s="140"/>
      <x:c r="H17" s="140"/>
      <x:c r="I17" s="140"/>
      <x:c r="J17" s="140"/>
      <x:c r="K17" s="140"/>
      <x:c r="L17" s="140"/>
      <x:c r="M17" s="140"/>
    </x:row>
    <x:row r="18">
      <x:c r="A18" s="140"/>
      <x:c r="B18" s="140"/>
      <x:c r="C18" s="140"/>
      <x:c r="D18" s="140"/>
      <x:c r="E18" s="140"/>
      <x:c r="F18" s="140"/>
      <x:c r="G18" s="140"/>
      <x:c r="H18" s="140"/>
      <x:c r="I18" s="140"/>
      <x:c r="J18" s="140"/>
      <x:c r="K18" s="140"/>
      <x:c r="L18" s="140"/>
      <x:c r="M18" s="140"/>
    </x:row>
    <x:row r="19">
      <x:c r="A19" s="140"/>
      <x:c r="B19" s="140"/>
      <x:c r="C19" s="140"/>
      <x:c r="D19" s="140"/>
      <x:c r="E19" s="140"/>
      <x:c r="F19" s="140"/>
      <x:c r="G19" s="140"/>
      <x:c r="H19" s="140"/>
      <x:c r="I19" s="140"/>
      <x:c r="J19" s="140"/>
      <x:c r="K19" s="140"/>
      <x:c r="L19" s="140"/>
      <x:c r="M19" s="140"/>
    </x:row>
    <x:row r="20">
      <x:c r="A20" s="140"/>
      <x:c r="B20" s="140"/>
      <x:c r="C20" s="140"/>
      <x:c r="D20" s="140"/>
      <x:c r="E20" s="140"/>
      <x:c r="F20" s="140"/>
      <x:c r="G20" s="140"/>
      <x:c r="H20" s="140"/>
      <x:c r="I20" s="140"/>
      <x:c r="J20" s="140"/>
      <x:c r="K20" s="140"/>
      <x:c r="L20" s="140"/>
      <x:c r="M20" s="140"/>
    </x:row>
    <x:row r="21">
      <x:c r="A21" s="140"/>
      <x:c r="B21" s="140"/>
      <x:c r="C21" s="140"/>
      <x:c r="D21" s="140"/>
      <x:c r="E21" s="140"/>
      <x:c r="F21" s="140"/>
      <x:c r="G21" s="140"/>
      <x:c r="H21" s="140"/>
      <x:c r="I21" s="140"/>
      <x:c r="J21" s="140"/>
      <x:c r="K21" s="140"/>
      <x:c r="L21" s="140"/>
      <x:c r="M21" s="140"/>
    </x:row>
    <x:row r="22">
      <x:c r="A22" s="140"/>
      <x:c r="B22" s="140"/>
      <x:c r="C22" s="140"/>
      <x:c r="D22" s="140"/>
      <x:c r="E22" s="140"/>
      <x:c r="F22" s="140"/>
      <x:c r="G22" s="140"/>
      <x:c r="H22" s="140"/>
      <x:c r="I22" s="140"/>
      <x:c r="J22" s="140"/>
      <x:c r="K22" s="140"/>
      <x:c r="L22" s="140"/>
      <x:c r="M22" s="140"/>
    </x:row>
    <x:row r="23">
      <x:c r="A23" s="140"/>
      <x:c r="B23" s="140"/>
      <x:c r="C23" s="140"/>
      <x:c r="D23" s="140"/>
      <x:c r="E23" s="140"/>
      <x:c r="F23" s="140"/>
      <x:c r="G23" s="140"/>
      <x:c r="H23" s="140"/>
      <x:c r="I23" s="140"/>
      <x:c r="J23" s="140"/>
      <x:c r="K23" s="140"/>
      <x:c r="L23" s="140"/>
      <x:c r="M23" s="140"/>
    </x:row>
    <x:row r="24">
      <x:c r="A24" s="140"/>
      <x:c r="B24" s="140"/>
      <x:c r="C24" s="140"/>
      <x:c r="D24" s="140"/>
      <x:c r="E24" s="140"/>
      <x:c r="F24" s="140"/>
      <x:c r="G24" s="140"/>
      <x:c r="H24" s="140"/>
      <x:c r="I24" s="140"/>
      <x:c r="J24" s="140"/>
      <x:c r="K24" s="140"/>
      <x:c r="L24" s="140"/>
      <x:c r="M24" s="140"/>
    </x:row>
    <x:row r="25">
      <x:c r="A25" s="140"/>
      <x:c r="B25" s="140"/>
      <x:c r="C25" s="140"/>
      <x:c r="D25" s="140"/>
      <x:c r="E25" s="140"/>
      <x:c r="F25" s="140"/>
      <x:c r="G25" s="140"/>
      <x:c r="H25" s="140"/>
      <x:c r="I25" s="140"/>
      <x:c r="J25" s="140"/>
      <x:c r="K25" s="140"/>
      <x:c r="L25" s="140"/>
      <x:c r="M25" s="140"/>
    </x:row>
    <x:row r="26">
      <x:c r="A26" s="140"/>
      <x:c r="B26" s="140"/>
      <x:c r="C26" s="140"/>
      <x:c r="D26" s="140"/>
      <x:c r="E26" s="140"/>
      <x:c r="F26" s="140"/>
      <x:c r="G26" s="140"/>
      <x:c r="H26" s="140"/>
      <x:c r="I26" s="140"/>
      <x:c r="J26" s="140"/>
      <x:c r="K26" s="140"/>
      <x:c r="L26" s="140"/>
      <x:c r="M26" s="140"/>
    </x:row>
    <x:row r="27">
      <x:c r="A27" s="140"/>
      <x:c r="B27" s="140"/>
      <x:c r="C27" s="140"/>
      <x:c r="D27" s="140"/>
      <x:c r="E27" s="140"/>
      <x:c r="F27" s="140"/>
      <x:c r="G27" s="140"/>
      <x:c r="H27" s="140"/>
      <x:c r="I27" s="140"/>
      <x:c r="J27" s="140"/>
      <x:c r="K27" s="140"/>
      <x:c r="L27" s="140"/>
      <x:c r="M27" s="140"/>
    </x:row>
    <x:row r="28">
      <x:c r="A28" s="140"/>
      <x:c r="B28" s="140"/>
      <x:c r="C28" s="140"/>
      <x:c r="D28" s="140"/>
      <x:c r="E28" s="140"/>
      <x:c r="F28" s="140"/>
      <x:c r="G28" s="140"/>
      <x:c r="H28" s="140"/>
      <x:c r="I28" s="140"/>
      <x:c r="J28" s="140"/>
      <x:c r="K28" s="140"/>
      <x:c r="L28" s="140"/>
      <x:c r="M28" s="140"/>
    </x:row>
    <x:row r="29">
      <x:c r="A29" s="140"/>
      <x:c r="B29" s="140"/>
      <x:c r="C29" s="140"/>
      <x:c r="D29" s="140"/>
      <x:c r="E29" s="140"/>
      <x:c r="F29" s="140"/>
      <x:c r="G29" s="140"/>
      <x:c r="H29" s="140"/>
      <x:c r="I29" s="140"/>
      <x:c r="J29" s="140"/>
      <x:c r="K29" s="140"/>
      <x:c r="L29" s="140"/>
      <x:c r="M29" s="140"/>
    </x:row>
    <x:row r="30">
      <x:c r="A30" s="140"/>
      <x:c r="B30" s="140"/>
      <x:c r="C30" s="140"/>
      <x:c r="D30" s="140"/>
      <x:c r="E30" s="140"/>
      <x:c r="F30" s="140"/>
      <x:c r="G30" s="140"/>
      <x:c r="H30" s="140"/>
      <x:c r="I30" s="140"/>
      <x:c r="J30" s="140"/>
      <x:c r="K30" s="140"/>
      <x:c r="L30" s="140"/>
      <x:c r="M30" s="140"/>
    </x:row>
    <x:row r="31">
      <x:c r="A31" s="140"/>
      <x:c r="B31" s="140"/>
      <x:c r="C31" s="140"/>
      <x:c r="D31" s="140"/>
      <x:c r="E31" s="140"/>
      <x:c r="F31" s="140"/>
      <x:c r="G31" s="140"/>
      <x:c r="H31" s="140"/>
      <x:c r="I31" s="140"/>
      <x:c r="J31" s="140"/>
      <x:c r="K31" s="140"/>
      <x:c r="L31" s="140"/>
      <x:c r="M31" s="140"/>
    </x:row>
    <x:row r="32">
      <x:c r="A32" s="140"/>
      <x:c r="B32" s="140"/>
      <x:c r="C32" s="140"/>
      <x:c r="D32" s="140"/>
      <x:c r="E32" s="140"/>
      <x:c r="F32" s="140"/>
      <x:c r="G32" s="140"/>
      <x:c r="H32" s="140"/>
      <x:c r="I32" s="140"/>
      <x:c r="J32" s="140"/>
      <x:c r="K32" s="140"/>
      <x:c r="L32" s="140"/>
      <x:c r="M32" s="140"/>
    </x:row>
    <x:row r="33">
      <x:c r="A33" s="140"/>
      <x:c r="B33" s="140"/>
      <x:c r="C33" s="140"/>
      <x:c r="D33" s="140"/>
      <x:c r="E33" s="140"/>
      <x:c r="F33" s="140"/>
      <x:c r="G33" s="140"/>
      <x:c r="H33" s="140"/>
      <x:c r="I33" s="140"/>
      <x:c r="J33" s="140"/>
      <x:c r="K33" s="140"/>
      <x:c r="L33" s="140"/>
      <x:c r="M33" s="140"/>
    </x:row>
    <x:row r="34">
      <x:c r="A34" s="140"/>
      <x:c r="B34" s="140"/>
      <x:c r="C34" s="140"/>
      <x:c r="D34" s="140"/>
      <x:c r="E34" s="140"/>
      <x:c r="F34" s="140"/>
      <x:c r="G34" s="140"/>
      <x:c r="H34" s="140"/>
      <x:c r="I34" s="140"/>
      <x:c r="J34" s="140"/>
      <x:c r="K34" s="140"/>
      <x:c r="L34" s="140"/>
      <x:c r="M34" s="140"/>
    </x:row>
    <x:row r="35">
      <x:c r="A35" s="140"/>
      <x:c r="B35" s="140"/>
      <x:c r="C35" s="140"/>
      <x:c r="D35" s="140"/>
      <x:c r="E35" s="140"/>
      <x:c r="F35" s="140"/>
      <x:c r="G35" s="140"/>
      <x:c r="H35" s="140"/>
      <x:c r="I35" s="140"/>
      <x:c r="J35" s="140"/>
      <x:c r="K35" s="140"/>
      <x:c r="L35" s="140"/>
      <x:c r="M35" s="140"/>
    </x:row>
    <x:row r="36">
      <x:c r="A36" s="140"/>
      <x:c r="B36" s="140"/>
      <x:c r="C36" s="140"/>
      <x:c r="D36" s="140"/>
      <x:c r="E36" s="140"/>
      <x:c r="F36" s="140"/>
      <x:c r="G36" s="140"/>
      <x:c r="H36" s="140"/>
      <x:c r="I36" s="140"/>
      <x:c r="J36" s="140"/>
      <x:c r="K36" s="140"/>
      <x:c r="L36" s="140"/>
      <x:c r="M36" s="140"/>
    </x:row>
    <x:row r="37">
      <x:c r="A37" s="140"/>
      <x:c r="B37" s="140"/>
      <x:c r="C37" s="140"/>
      <x:c r="D37" s="140"/>
      <x:c r="E37" s="140"/>
      <x:c r="F37" s="140"/>
      <x:c r="G37" s="140"/>
      <x:c r="H37" s="140"/>
      <x:c r="I37" s="140"/>
      <x:c r="J37" s="140"/>
      <x:c r="K37" s="140"/>
      <x:c r="L37" s="140"/>
      <x:c r="M37" s="140"/>
    </x:row>
    <x:row r="38">
      <x:c r="A38" s="140"/>
      <x:c r="B38" s="140"/>
      <x:c r="C38" s="140"/>
      <x:c r="D38" s="140"/>
      <x:c r="E38" s="140"/>
      <x:c r="F38" s="140"/>
      <x:c r="G38" s="140"/>
      <x:c r="H38" s="140"/>
      <x:c r="I38" s="140"/>
      <x:c r="J38" s="140"/>
      <x:c r="K38" s="140"/>
      <x:c r="L38" s="140"/>
      <x:c r="M38" s="140"/>
    </x:row>
    <x:row r="39">
      <x:c r="A39" s="140"/>
      <x:c r="B39" s="140"/>
      <x:c r="C39" s="140"/>
      <x:c r="D39" s="140"/>
      <x:c r="E39" s="140"/>
      <x:c r="F39" s="140"/>
      <x:c r="G39" s="140"/>
      <x:c r="H39" s="140"/>
      <x:c r="I39" s="140"/>
      <x:c r="J39" s="140"/>
      <x:c r="K39" s="140"/>
      <x:c r="L39" s="140"/>
      <x:c r="M39" s="140"/>
    </x:row>
    <x:row r="40">
      <x:c r="A40" s="140"/>
      <x:c r="B40" s="140"/>
      <x:c r="C40" s="140"/>
      <x:c r="D40" s="140"/>
      <x:c r="E40" s="140"/>
      <x:c r="F40" s="140"/>
      <x:c r="G40" s="140"/>
      <x:c r="H40" s="140"/>
      <x:c r="I40" s="140"/>
      <x:c r="J40" s="140"/>
      <x:c r="K40" s="140"/>
      <x:c r="L40" s="140"/>
      <x:c r="M40" s="140"/>
    </x:row>
  </x:sheetData>
  <x:mergeCells>
    <x:mergeCell ref="A1:H1"/>
  </x:mergeCells>
  <x:conditionalFormatting sqref="G8:G8">
    <x:cfRule type="expression" dxfId="2" priority="1">
      <x:formula>G8="CONFORME"</x:formula>
    </x:cfRule>
    <x:cfRule type="expression" dxfId="3" priority="2">
      <x:formula>G8="NON CONFORME"</x:formula>
    </x:cfRule>
  </x:conditionalFormatting>
  <x:pageMargins left="0.7" right="0.7" top="0.75" bottom="0.75" header="0.3" footer="0.3"/>
  <x:drawing xmlns:r="http://schemas.openxmlformats.org/officeDocument/2006/relationships" r:id="R354094362c184a7d"/>
</x:worksheet>
</file>

<file path=xl/worksheets/sheet5.xml><?xml version="1.0" encoding="utf-8"?>
<x:worksheet xmlns:x="http://schemas.openxmlformats.org/spreadsheetml/2006/main">
  <x:sheetFormatPr defaultRowHeight="15"/>
  <x:cols>
    <x:col min="1" max="1" width="28" hidden="0" customWidth="1"/>
    <x:col min="2" max="2" width="18" hidden="0" customWidth="1"/>
    <x:col min="3" max="3" width="18" hidden="0" customWidth="1"/>
    <x:col min="4" max="4" width="18" hidden="0" customWidth="1"/>
    <x:col min="5" max="5" width="18" hidden="0" customWidth="1"/>
    <x:col min="6" max="6" width="18" hidden="0" customWidth="1"/>
    <x:col min="8" max="8" width="18" hidden="0" customWidth="1"/>
    <x:col min="9" max="9" width="18" hidden="0" customWidth="1"/>
    <x:col min="7" max="7" width="18" hidden="0" customWidth="1"/>
    <x:col min="10" max="10" width="18" hidden="0" customWidth="1"/>
    <x:col min="11" max="11" width="18" hidden="0" customWidth="1"/>
    <x:col min="12" max="12" width="18" hidden="0" customWidth="1"/>
    <x:col min="13" max="13" width="18" hidden="0" customWidth="1"/>
  </x:cols>
  <x:sheetData>
    <x:row r="1">
      <x:c r="A1" s="118" t="str">
        <x:v>Justesse - Essais de récupération</x:v>
      </x:c>
      <x:c r="B1" s="140"/>
      <x:c r="C1" s="140"/>
      <x:c r="D1" s="140"/>
      <x:c r="E1" s="140"/>
      <x:c r="F1" s="140"/>
      <x:c r="G1" s="140"/>
      <x:c r="H1" s="140"/>
      <x:c r="I1" s="140"/>
      <x:c r="J1" s="140"/>
      <x:c r="K1" s="140"/>
      <x:c r="L1" s="140"/>
      <x:c r="M1" s="140"/>
    </x:row>
    <x:row r="2">
      <x:c r="A2" s="140"/>
      <x:c r="B2" s="140"/>
      <x:c r="C2" s="140"/>
      <x:c r="D2" s="140"/>
      <x:c r="E2" s="140"/>
      <x:c r="F2" s="140"/>
      <x:c r="G2" s="140"/>
      <x:c r="H2" s="140"/>
      <x:c r="I2" s="140"/>
      <x:c r="J2" s="140"/>
      <x:c r="K2" s="140"/>
      <x:c r="L2" s="140"/>
      <x:c r="M2" s="140"/>
    </x:row>
    <x:row r="3">
      <x:c r="A3" s="53" t="str">
        <x:v>Niveau</x:v>
      </x:c>
      <x:c r="B3" s="53" t="str">
        <x:v>Théorique</x:v>
      </x:c>
      <x:c r="C3" s="53" t="str">
        <x:v>Mesuré 1</x:v>
      </x:c>
      <x:c r="D3" s="53" t="str">
        <x:v>Mesuré 2</x:v>
      </x:c>
      <x:c r="E3" s="53" t="str">
        <x:v>Mesuré 3</x:v>
      </x:c>
      <x:c r="F3" s="53" t="str">
        <x:v>Récupération moyenne</x:v>
      </x:c>
      <x:c r="G3" s="140"/>
      <x:c r="H3" s="53" t="str">
        <x:v>Indicateur</x:v>
      </x:c>
      <x:c r="I3" s="53" t="str">
        <x:v>Valeur</x:v>
      </x:c>
      <x:c r="J3" s="140"/>
      <x:c r="K3" s="140"/>
      <x:c r="L3" s="140"/>
      <x:c r="M3" s="140"/>
    </x:row>
    <x:row r="4">
      <x:c r="A4" s="188" t="n">
        <x:v>80</x:v>
      </x:c>
      <x:c r="B4" s="189" t="n">
        <x:v>80</x:v>
      </x:c>
      <x:c r="C4" s="189" t="n">
        <x:v>79.6</x:v>
      </x:c>
      <x:c r="D4" s="189" t="n">
        <x:v>79.9</x:v>
      </x:c>
      <x:c r="E4" s="190" t="n">
        <x:v>80.2</x:v>
      </x:c>
      <x:c r="F4" s="213" t="n">
        <x:f>AVERAGE(C4:E4)/B4</x:f>
        <x:v>0.9987499999999999</x:v>
      </x:c>
      <x:c r="G4" s="140"/>
      <x:c r="H4" s="141" t="str">
        <x:v>Récupération min</x:v>
      </x:c>
      <x:c r="I4" s="213" t="n">
        <x:f>MIN(F4:F6)</x:f>
        <x:v>0.9969444444444444</x:v>
      </x:c>
      <x:c r="J4" s="140"/>
      <x:c r="K4" s="140"/>
      <x:c r="L4" s="140"/>
      <x:c r="M4" s="140"/>
    </x:row>
    <x:row r="5">
      <x:c r="A5" s="192" t="n">
        <x:v>100</x:v>
      </x:c>
      <x:c r="B5" s="193" t="n">
        <x:v>100</x:v>
      </x:c>
      <x:c r="C5" s="193" t="n">
        <x:v>99.7</x:v>
      </x:c>
      <x:c r="D5" s="193" t="n">
        <x:v>100.1</x:v>
      </x:c>
      <x:c r="E5" s="194" t="n">
        <x:v>100.3</x:v>
      </x:c>
      <x:c r="F5" s="213" t="n">
        <x:f>AVERAGE(C5:E5)/B5</x:f>
        <x:v>1.0003333333333335</x:v>
      </x:c>
      <x:c r="G5" s="140"/>
      <x:c r="H5" s="141" t="str">
        <x:v>Récupération max</x:v>
      </x:c>
      <x:c r="I5" s="213" t="n">
        <x:f>MAX(F4:F6)</x:f>
        <x:v>1.0003333333333335</x:v>
      </x:c>
      <x:c r="J5" s="140"/>
      <x:c r="K5" s="140"/>
      <x:c r="L5" s="140"/>
      <x:c r="M5" s="140"/>
    </x:row>
    <x:row r="6">
      <x:c r="A6" s="195" t="n">
        <x:v>120</x:v>
      </x:c>
      <x:c r="B6" s="196" t="n">
        <x:v>120</x:v>
      </x:c>
      <x:c r="C6" s="196" t="n">
        <x:v>119.2</x:v>
      </x:c>
      <x:c r="D6" s="196" t="n">
        <x:v>119.7</x:v>
      </x:c>
      <x:c r="E6" s="197" t="n">
        <x:v>120</x:v>
      </x:c>
      <x:c r="F6" s="213" t="n">
        <x:f>AVERAGE(C6:E6)/B6</x:f>
        <x:v>0.9969444444444444</x:v>
      </x:c>
      <x:c r="G6" s="140"/>
      <x:c r="H6" s="141" t="str">
        <x:v>Récupération moyenne</x:v>
      </x:c>
      <x:c r="I6" s="213" t="n">
        <x:f>AVERAGE(F4:F6)</x:f>
        <x:v>0.998675925925926</x:v>
      </x:c>
      <x:c r="J6" s="140"/>
      <x:c r="K6" s="140"/>
      <x:c r="L6" s="140"/>
      <x:c r="M6" s="140"/>
    </x:row>
    <x:row r="7">
      <x:c r="A7" s="140"/>
      <x:c r="B7" s="140"/>
      <x:c r="C7" s="140"/>
      <x:c r="D7" s="140"/>
      <x:c r="E7" s="140"/>
      <x:c r="F7" s="140"/>
      <x:c r="G7" s="140"/>
      <x:c r="H7" s="141" t="str">
        <x:v>Critère</x:v>
      </x:c>
      <x:c r="I7" s="140" t="str">
        <x:v>98%-102%</x:v>
      </x:c>
      <x:c r="J7" s="140"/>
      <x:c r="K7" s="140"/>
      <x:c r="L7" s="140"/>
      <x:c r="M7" s="140"/>
    </x:row>
    <x:row r="8">
      <x:c r="A8" s="140"/>
      <x:c r="B8" s="140"/>
      <x:c r="C8" s="140"/>
      <x:c r="D8" s="140"/>
      <x:c r="E8" s="140"/>
      <x:c r="F8" s="140"/>
      <x:c r="G8" s="140"/>
      <x:c r="H8" s="141" t="str">
        <x:v>Statut</x:v>
      </x:c>
      <x:c r="I8" s="140" t="str">
        <x:f>IF(AND(I4&gt;='Paramètres'!B19,I5&lt;='Paramètres'!B20),"CONFORME","NON CONFORME")</x:f>
        <x:v>CONFORME</x:v>
      </x:c>
      <x:c r="J8" s="140"/>
      <x:c r="K8" s="140"/>
      <x:c r="L8" s="140"/>
      <x:c r="M8" s="140"/>
    </x:row>
    <x:row r="9">
      <x:c r="A9" s="140"/>
      <x:c r="B9" s="140"/>
      <x:c r="C9" s="140"/>
      <x:c r="D9" s="140"/>
      <x:c r="E9" s="140"/>
      <x:c r="F9" s="140"/>
      <x:c r="G9" s="140"/>
      <x:c r="H9" s="140"/>
      <x:c r="I9" s="140"/>
      <x:c r="J9" s="140"/>
      <x:c r="K9" s="140"/>
      <x:c r="L9" s="140"/>
      <x:c r="M9" s="140"/>
    </x:row>
    <x:row r="10">
      <x:c r="A10" s="140"/>
      <x:c r="B10" s="140"/>
      <x:c r="C10" s="140"/>
      <x:c r="D10" s="140"/>
      <x:c r="E10" s="140"/>
      <x:c r="F10" s="140"/>
      <x:c r="G10" s="140"/>
      <x:c r="H10" s="140"/>
      <x:c r="I10" s="140"/>
      <x:c r="J10" s="140"/>
      <x:c r="K10" s="140"/>
      <x:c r="L10" s="140"/>
      <x:c r="M10" s="140"/>
    </x:row>
    <x:row r="11">
      <x:c r="A11" s="140"/>
      <x:c r="B11" s="140"/>
      <x:c r="C11" s="140"/>
      <x:c r="D11" s="140"/>
      <x:c r="E11" s="140"/>
      <x:c r="F11" s="140"/>
      <x:c r="G11" s="140"/>
      <x:c r="H11" s="140"/>
      <x:c r="I11" s="140"/>
      <x:c r="J11" s="140"/>
      <x:c r="K11" s="140"/>
      <x:c r="L11" s="140"/>
      <x:c r="M11" s="140"/>
    </x:row>
    <x:row r="12">
      <x:c r="A12" s="140"/>
      <x:c r="B12" s="140"/>
      <x:c r="C12" s="140"/>
      <x:c r="D12" s="140"/>
      <x:c r="E12" s="140"/>
      <x:c r="F12" s="140"/>
      <x:c r="G12" s="140"/>
      <x:c r="H12" s="140"/>
      <x:c r="I12" s="140"/>
      <x:c r="J12" s="140"/>
      <x:c r="K12" s="140"/>
      <x:c r="L12" s="140"/>
      <x:c r="M12" s="140"/>
    </x:row>
    <x:row r="13">
      <x:c r="A13" s="140"/>
      <x:c r="B13" s="140"/>
      <x:c r="C13" s="140"/>
      <x:c r="D13" s="140"/>
      <x:c r="E13" s="140"/>
      <x:c r="F13" s="140"/>
      <x:c r="G13" s="140"/>
      <x:c r="H13" s="140"/>
      <x:c r="I13" s="140"/>
      <x:c r="J13" s="140"/>
      <x:c r="K13" s="140"/>
      <x:c r="L13" s="140"/>
      <x:c r="M13" s="140"/>
    </x:row>
    <x:row r="14">
      <x:c r="A14" s="140"/>
      <x:c r="B14" s="140"/>
      <x:c r="C14" s="140"/>
      <x:c r="D14" s="140"/>
      <x:c r="E14" s="140"/>
      <x:c r="F14" s="140"/>
      <x:c r="G14" s="140"/>
      <x:c r="H14" s="140"/>
      <x:c r="I14" s="140"/>
      <x:c r="J14" s="140"/>
      <x:c r="K14" s="140"/>
      <x:c r="L14" s="140"/>
      <x:c r="M14" s="140"/>
    </x:row>
    <x:row r="15">
      <x:c r="A15" s="140"/>
      <x:c r="B15" s="140"/>
      <x:c r="C15" s="140"/>
      <x:c r="D15" s="140"/>
      <x:c r="E15" s="140"/>
      <x:c r="F15" s="140"/>
      <x:c r="G15" s="140"/>
      <x:c r="H15" s="140"/>
      <x:c r="I15" s="140"/>
      <x:c r="J15" s="140"/>
      <x:c r="K15" s="140"/>
      <x:c r="L15" s="140"/>
      <x:c r="M15" s="140"/>
    </x:row>
    <x:row r="16">
      <x:c r="A16" s="140"/>
      <x:c r="B16" s="140"/>
      <x:c r="C16" s="140"/>
      <x:c r="D16" s="140"/>
      <x:c r="E16" s="140"/>
      <x:c r="F16" s="140"/>
      <x:c r="G16" s="140"/>
      <x:c r="H16" s="140"/>
      <x:c r="I16" s="140"/>
      <x:c r="J16" s="140"/>
      <x:c r="K16" s="140"/>
      <x:c r="L16" s="140"/>
      <x:c r="M16" s="140"/>
    </x:row>
    <x:row r="17">
      <x:c r="A17" s="140"/>
      <x:c r="B17" s="140"/>
      <x:c r="C17" s="140"/>
      <x:c r="D17" s="140"/>
      <x:c r="E17" s="140"/>
      <x:c r="F17" s="140"/>
      <x:c r="G17" s="140"/>
      <x:c r="H17" s="140"/>
      <x:c r="I17" s="140"/>
      <x:c r="J17" s="140"/>
      <x:c r="K17" s="140"/>
      <x:c r="L17" s="140"/>
      <x:c r="M17" s="140"/>
    </x:row>
    <x:row r="18">
      <x:c r="A18" s="140"/>
      <x:c r="B18" s="140"/>
      <x:c r="C18" s="140"/>
      <x:c r="D18" s="140"/>
      <x:c r="E18" s="140"/>
      <x:c r="F18" s="140"/>
      <x:c r="G18" s="140"/>
      <x:c r="H18" s="140"/>
      <x:c r="I18" s="140"/>
      <x:c r="J18" s="140"/>
      <x:c r="K18" s="140"/>
      <x:c r="L18" s="140"/>
      <x:c r="M18" s="140"/>
    </x:row>
    <x:row r="19">
      <x:c r="A19" s="140"/>
      <x:c r="B19" s="140"/>
      <x:c r="C19" s="140"/>
      <x:c r="D19" s="140"/>
      <x:c r="E19" s="140"/>
      <x:c r="F19" s="140"/>
      <x:c r="G19" s="140"/>
      <x:c r="H19" s="140"/>
      <x:c r="I19" s="140"/>
      <x:c r="J19" s="140"/>
      <x:c r="K19" s="140"/>
      <x:c r="L19" s="140"/>
      <x:c r="M19" s="140"/>
    </x:row>
    <x:row r="20">
      <x:c r="A20" s="140"/>
      <x:c r="B20" s="140"/>
      <x:c r="C20" s="140"/>
      <x:c r="D20" s="140"/>
      <x:c r="E20" s="140"/>
      <x:c r="F20" s="140"/>
      <x:c r="G20" s="140"/>
      <x:c r="H20" s="140"/>
      <x:c r="I20" s="140"/>
      <x:c r="J20" s="140"/>
      <x:c r="K20" s="140"/>
      <x:c r="L20" s="140"/>
      <x:c r="M20" s="140"/>
    </x:row>
    <x:row r="21">
      <x:c r="A21" s="140"/>
      <x:c r="B21" s="140"/>
      <x:c r="C21" s="140"/>
      <x:c r="D21" s="140"/>
      <x:c r="E21" s="140"/>
      <x:c r="F21" s="140"/>
      <x:c r="G21" s="140"/>
      <x:c r="H21" s="140"/>
      <x:c r="I21" s="140"/>
      <x:c r="J21" s="140"/>
      <x:c r="K21" s="140"/>
      <x:c r="L21" s="140"/>
      <x:c r="M21" s="140"/>
    </x:row>
    <x:row r="22">
      <x:c r="A22" s="140"/>
      <x:c r="B22" s="140"/>
      <x:c r="C22" s="140"/>
      <x:c r="D22" s="140"/>
      <x:c r="E22" s="140"/>
      <x:c r="F22" s="140"/>
      <x:c r="G22" s="140"/>
      <x:c r="H22" s="140"/>
      <x:c r="I22" s="140"/>
      <x:c r="J22" s="140"/>
      <x:c r="K22" s="140"/>
      <x:c r="L22" s="140"/>
      <x:c r="M22" s="140"/>
    </x:row>
    <x:row r="23">
      <x:c r="A23" s="140"/>
      <x:c r="B23" s="140"/>
      <x:c r="C23" s="140"/>
      <x:c r="D23" s="140"/>
      <x:c r="E23" s="140"/>
      <x:c r="F23" s="140"/>
      <x:c r="G23" s="140"/>
      <x:c r="H23" s="140"/>
      <x:c r="I23" s="140"/>
      <x:c r="J23" s="140"/>
      <x:c r="K23" s="140"/>
      <x:c r="L23" s="140"/>
      <x:c r="M23" s="140"/>
    </x:row>
    <x:row r="24">
      <x:c r="A24" s="140"/>
      <x:c r="B24" s="140"/>
      <x:c r="C24" s="140"/>
      <x:c r="D24" s="140"/>
      <x:c r="E24" s="140"/>
      <x:c r="F24" s="140"/>
      <x:c r="G24" s="140"/>
      <x:c r="H24" s="140"/>
      <x:c r="I24" s="140"/>
      <x:c r="J24" s="140"/>
      <x:c r="K24" s="140"/>
      <x:c r="L24" s="140"/>
      <x:c r="M24" s="140"/>
    </x:row>
    <x:row r="25">
      <x:c r="A25" s="140"/>
      <x:c r="B25" s="140"/>
      <x:c r="C25" s="140"/>
      <x:c r="D25" s="140"/>
      <x:c r="E25" s="140"/>
      <x:c r="F25" s="140"/>
      <x:c r="G25" s="140"/>
      <x:c r="H25" s="140"/>
      <x:c r="I25" s="140"/>
      <x:c r="J25" s="140"/>
      <x:c r="K25" s="140"/>
      <x:c r="L25" s="140"/>
      <x:c r="M25" s="140"/>
    </x:row>
    <x:row r="26">
      <x:c r="A26" s="140"/>
      <x:c r="B26" s="140"/>
      <x:c r="C26" s="140"/>
      <x:c r="D26" s="140"/>
      <x:c r="E26" s="140"/>
      <x:c r="F26" s="140"/>
      <x:c r="G26" s="140"/>
      <x:c r="H26" s="140"/>
      <x:c r="I26" s="140"/>
      <x:c r="J26" s="140"/>
      <x:c r="K26" s="140"/>
      <x:c r="L26" s="140"/>
      <x:c r="M26" s="140"/>
    </x:row>
    <x:row r="27">
      <x:c r="A27" s="140"/>
      <x:c r="B27" s="140"/>
      <x:c r="C27" s="140"/>
      <x:c r="D27" s="140"/>
      <x:c r="E27" s="140"/>
      <x:c r="F27" s="140"/>
      <x:c r="G27" s="140"/>
      <x:c r="H27" s="140"/>
      <x:c r="I27" s="140"/>
      <x:c r="J27" s="140"/>
      <x:c r="K27" s="140"/>
      <x:c r="L27" s="140"/>
      <x:c r="M27" s="140"/>
    </x:row>
    <x:row r="28">
      <x:c r="A28" s="140"/>
      <x:c r="B28" s="140"/>
      <x:c r="C28" s="140"/>
      <x:c r="D28" s="140"/>
      <x:c r="E28" s="140"/>
      <x:c r="F28" s="140"/>
      <x:c r="G28" s="140"/>
      <x:c r="H28" s="140"/>
      <x:c r="I28" s="140"/>
      <x:c r="J28" s="140"/>
      <x:c r="K28" s="140"/>
      <x:c r="L28" s="140"/>
      <x:c r="M28" s="140"/>
    </x:row>
    <x:row r="29">
      <x:c r="A29" s="140"/>
      <x:c r="B29" s="140"/>
      <x:c r="C29" s="140"/>
      <x:c r="D29" s="140"/>
      <x:c r="E29" s="140"/>
      <x:c r="F29" s="140"/>
      <x:c r="G29" s="140"/>
      <x:c r="H29" s="140"/>
      <x:c r="I29" s="140"/>
      <x:c r="J29" s="140"/>
      <x:c r="K29" s="140"/>
      <x:c r="L29" s="140"/>
      <x:c r="M29" s="140"/>
    </x:row>
    <x:row r="30">
      <x:c r="A30" s="140"/>
      <x:c r="B30" s="140"/>
      <x:c r="C30" s="140"/>
      <x:c r="D30" s="140"/>
      <x:c r="E30" s="140"/>
      <x:c r="F30" s="140"/>
      <x:c r="G30" s="140"/>
      <x:c r="H30" s="140"/>
      <x:c r="I30" s="140"/>
      <x:c r="J30" s="140"/>
      <x:c r="K30" s="140"/>
      <x:c r="L30" s="140"/>
      <x:c r="M30" s="140"/>
    </x:row>
    <x:row r="31">
      <x:c r="A31" s="140"/>
      <x:c r="B31" s="140"/>
      <x:c r="C31" s="140"/>
      <x:c r="D31" s="140"/>
      <x:c r="E31" s="140"/>
      <x:c r="F31" s="140"/>
      <x:c r="G31" s="140"/>
      <x:c r="H31" s="140"/>
      <x:c r="I31" s="140"/>
      <x:c r="J31" s="140"/>
      <x:c r="K31" s="140"/>
      <x:c r="L31" s="140"/>
      <x:c r="M31" s="140"/>
    </x:row>
    <x:row r="32">
      <x:c r="A32" s="140"/>
      <x:c r="B32" s="140"/>
      <x:c r="C32" s="140"/>
      <x:c r="D32" s="140"/>
      <x:c r="E32" s="140"/>
      <x:c r="F32" s="140"/>
      <x:c r="G32" s="140"/>
      <x:c r="H32" s="140"/>
      <x:c r="I32" s="140"/>
      <x:c r="J32" s="140"/>
      <x:c r="K32" s="140"/>
      <x:c r="L32" s="140"/>
      <x:c r="M32" s="140"/>
    </x:row>
    <x:row r="33">
      <x:c r="A33" s="140"/>
      <x:c r="B33" s="140"/>
      <x:c r="C33" s="140"/>
      <x:c r="D33" s="140"/>
      <x:c r="E33" s="140"/>
      <x:c r="F33" s="140"/>
      <x:c r="G33" s="140"/>
      <x:c r="H33" s="140"/>
      <x:c r="I33" s="140"/>
      <x:c r="J33" s="140"/>
      <x:c r="K33" s="140"/>
      <x:c r="L33" s="140"/>
      <x:c r="M33" s="140"/>
    </x:row>
    <x:row r="34">
      <x:c r="A34" s="140"/>
      <x:c r="B34" s="140"/>
      <x:c r="C34" s="140"/>
      <x:c r="D34" s="140"/>
      <x:c r="E34" s="140"/>
      <x:c r="F34" s="140"/>
      <x:c r="G34" s="140"/>
      <x:c r="H34" s="140"/>
      <x:c r="I34" s="140"/>
      <x:c r="J34" s="140"/>
      <x:c r="K34" s="140"/>
      <x:c r="L34" s="140"/>
      <x:c r="M34" s="140"/>
    </x:row>
    <x:row r="35">
      <x:c r="A35" s="140"/>
      <x:c r="B35" s="140"/>
      <x:c r="C35" s="140"/>
      <x:c r="D35" s="140"/>
      <x:c r="E35" s="140"/>
      <x:c r="F35" s="140"/>
      <x:c r="G35" s="140"/>
      <x:c r="H35" s="140"/>
      <x:c r="I35" s="140"/>
      <x:c r="J35" s="140"/>
      <x:c r="K35" s="140"/>
      <x:c r="L35" s="140"/>
      <x:c r="M35" s="140"/>
    </x:row>
    <x:row r="36">
      <x:c r="A36" s="140"/>
      <x:c r="B36" s="140"/>
      <x:c r="C36" s="140"/>
      <x:c r="D36" s="140"/>
      <x:c r="E36" s="140"/>
      <x:c r="F36" s="140"/>
      <x:c r="G36" s="140"/>
      <x:c r="H36" s="140"/>
      <x:c r="I36" s="140"/>
      <x:c r="J36" s="140"/>
      <x:c r="K36" s="140"/>
      <x:c r="L36" s="140"/>
      <x:c r="M36" s="140"/>
    </x:row>
    <x:row r="37">
      <x:c r="A37" s="140"/>
      <x:c r="B37" s="140"/>
      <x:c r="C37" s="140"/>
      <x:c r="D37" s="140"/>
      <x:c r="E37" s="140"/>
      <x:c r="F37" s="140"/>
      <x:c r="G37" s="140"/>
      <x:c r="H37" s="140"/>
      <x:c r="I37" s="140"/>
      <x:c r="J37" s="140"/>
      <x:c r="K37" s="140"/>
      <x:c r="L37" s="140"/>
      <x:c r="M37" s="140"/>
    </x:row>
    <x:row r="38">
      <x:c r="A38" s="140"/>
      <x:c r="B38" s="140"/>
      <x:c r="C38" s="140"/>
      <x:c r="D38" s="140"/>
      <x:c r="E38" s="140"/>
      <x:c r="F38" s="140"/>
      <x:c r="G38" s="140"/>
      <x:c r="H38" s="140"/>
      <x:c r="I38" s="140"/>
      <x:c r="J38" s="140"/>
      <x:c r="K38" s="140"/>
      <x:c r="L38" s="140"/>
      <x:c r="M38" s="140"/>
    </x:row>
    <x:row r="39">
      <x:c r="A39" s="140"/>
      <x:c r="B39" s="140"/>
      <x:c r="C39" s="140"/>
      <x:c r="D39" s="140"/>
      <x:c r="E39" s="140"/>
      <x:c r="F39" s="140"/>
      <x:c r="G39" s="140"/>
      <x:c r="H39" s="140"/>
      <x:c r="I39" s="140"/>
      <x:c r="J39" s="140"/>
      <x:c r="K39" s="140"/>
      <x:c r="L39" s="140"/>
      <x:c r="M39" s="140"/>
    </x:row>
    <x:row r="40">
      <x:c r="A40" s="140"/>
      <x:c r="B40" s="140"/>
      <x:c r="C40" s="140"/>
      <x:c r="D40" s="140"/>
      <x:c r="E40" s="140"/>
      <x:c r="F40" s="140"/>
      <x:c r="G40" s="140"/>
      <x:c r="H40" s="140"/>
      <x:c r="I40" s="140"/>
      <x:c r="J40" s="140"/>
      <x:c r="K40" s="140"/>
      <x:c r="L40" s="140"/>
      <x:c r="M40" s="140"/>
    </x:row>
  </x:sheetData>
  <x:mergeCells>
    <x:mergeCell ref="A1:H1"/>
  </x:mergeCells>
  <x:conditionalFormatting sqref="I8:I8">
    <x:cfRule type="expression" dxfId="4" priority="1">
      <x:formula>I8="CONFORME"</x:formula>
    </x:cfRule>
    <x:cfRule type="expression" dxfId="5" priority="2">
      <x:formula>I8="NON CONFORME"</x:formula>
    </x:cfRule>
  </x:conditionalFormatting>
  <x:pageMargins left="0.7" right="0.7" top="0.75" bottom="0.75" header="0.3" footer="0.3"/>
  <x:drawing xmlns:r="http://schemas.openxmlformats.org/officeDocument/2006/relationships" r:id="R647b680a1353453c"/>
</x:worksheet>
</file>

<file path=xl/worksheets/sheet6.xml><?xml version="1.0" encoding="utf-8"?>
<x:worksheet xmlns:x="http://schemas.openxmlformats.org/spreadsheetml/2006/main">
  <x:sheetFormatPr defaultRowHeight="15"/>
  <x:cols>
    <x:col min="1" max="1" width="2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 min="8" max="8" width="18" hidden="0" customWidth="1"/>
    <x:col min="9" max="9" width="18" hidden="0" customWidth="1"/>
    <x:col min="10" max="10" width="18" hidden="0" customWidth="1"/>
    <x:col min="11" max="11" width="18" hidden="0" customWidth="1"/>
    <x:col min="12" max="12" width="18" hidden="0" customWidth="1"/>
    <x:col min="13" max="13" width="18" hidden="0" customWidth="1"/>
  </x:cols>
  <x:sheetData>
    <x:row r="1">
      <x:c r="A1" s="118" t="str">
        <x:v>Robustesse - Variations chromatographiques</x:v>
      </x:c>
      <x:c r="B1" s="140"/>
      <x:c r="C1" s="140"/>
      <x:c r="D1" s="140"/>
      <x:c r="E1" s="140"/>
      <x:c r="F1" s="140"/>
      <x:c r="G1" s="140"/>
      <x:c r="H1" s="140"/>
      <x:c r="I1" s="140"/>
      <x:c r="J1" s="140"/>
      <x:c r="K1" s="140"/>
      <x:c r="L1" s="140"/>
      <x:c r="M1" s="140"/>
    </x:row>
    <x:row r="2">
      <x:c r="A2" s="140"/>
      <x:c r="B2" s="140"/>
      <x:c r="C2" s="140"/>
      <x:c r="D2" s="140"/>
      <x:c r="E2" s="140"/>
      <x:c r="F2" s="140"/>
      <x:c r="G2" s="140"/>
      <x:c r="H2" s="140"/>
      <x:c r="I2" s="140"/>
      <x:c r="J2" s="140"/>
      <x:c r="K2" s="140"/>
      <x:c r="L2" s="140"/>
      <x:c r="M2" s="140"/>
    </x:row>
    <x:row r="3">
      <x:c r="A3" s="53" t="str">
        <x:v>Paramètre</x:v>
      </x:c>
      <x:c r="B3" s="53" t="str">
        <x:v>Condition normale</x:v>
      </x:c>
      <x:c r="C3" s="53" t="str">
        <x:v>Condition test</x:v>
      </x:c>
      <x:c r="D3" s="53" t="str">
        <x:v>Aire normale</x:v>
      </x:c>
      <x:c r="E3" s="53" t="str">
        <x:v>Aire test</x:v>
      </x:c>
      <x:c r="F3" s="53" t="str">
        <x:v>Variation %</x:v>
      </x:c>
      <x:c r="G3" s="53" t="str">
        <x:v>Statut</x:v>
      </x:c>
      <x:c r="H3" s="140"/>
      <x:c r="I3" s="140"/>
      <x:c r="J3" s="140"/>
      <x:c r="K3" s="140"/>
      <x:c r="L3" s="140"/>
      <x:c r="M3" s="140"/>
    </x:row>
    <x:row r="4">
      <x:c r="A4" s="188" t="str">
        <x:v>Débit</x:v>
      </x:c>
      <x:c r="B4" s="189" t="n">
        <x:v>1</x:v>
      </x:c>
      <x:c r="C4" s="189" t="n">
        <x:v>0.9</x:v>
      </x:c>
      <x:c r="D4" s="189" t="n">
        <x:v>1341500</x:v>
      </x:c>
      <x:c r="E4" s="190" t="n">
        <x:v>1348200</x:v>
      </x:c>
      <x:c r="F4" s="213" t="n">
        <x:f>(E4-D4)/D4</x:f>
        <x:v>0.004994409243384271</x:v>
      </x:c>
      <x:c r="G4" s="140" t="str">
        <x:f>IF(ABS(F4)&lt;=0.02,"CONFORME","À SURVEILLER")</x:f>
        <x:v>CONFORME</x:v>
      </x:c>
      <x:c r="H4" s="140"/>
      <x:c r="I4" s="140"/>
      <x:c r="J4" s="140"/>
      <x:c r="K4" s="140"/>
      <x:c r="L4" s="140"/>
      <x:c r="M4" s="140"/>
    </x:row>
    <x:row r="5">
      <x:c r="A5" s="192" t="str">
        <x:v>Débit</x:v>
      </x:c>
      <x:c r="B5" s="193" t="n">
        <x:v>1</x:v>
      </x:c>
      <x:c r="C5" s="193" t="n">
        <x:v>1.1</x:v>
      </x:c>
      <x:c r="D5" s="193" t="n">
        <x:v>1341500</x:v>
      </x:c>
      <x:c r="E5" s="194" t="n">
        <x:v>1335400</x:v>
      </x:c>
      <x:c r="F5" s="213" t="n">
        <x:f>(E5-D5)/D5</x:f>
        <x:v>-0.004547148714125978</x:v>
      </x:c>
      <x:c r="G5" s="140" t="str">
        <x:f>IF(ABS(F5)&lt;=0.02,"CONFORME","À SURVEILLER")</x:f>
        <x:v>CONFORME</x:v>
      </x:c>
      <x:c r="H5" s="140"/>
      <x:c r="I5" s="140"/>
      <x:c r="J5" s="140"/>
      <x:c r="K5" s="140"/>
      <x:c r="L5" s="140"/>
      <x:c r="M5" s="140"/>
    </x:row>
    <x:row r="6">
      <x:c r="A6" s="192" t="str">
        <x:v>Température</x:v>
      </x:c>
      <x:c r="B6" s="193" t="n">
        <x:v>30</x:v>
      </x:c>
      <x:c r="C6" s="193" t="n">
        <x:v>28</x:v>
      </x:c>
      <x:c r="D6" s="193" t="n">
        <x:v>1341500</x:v>
      </x:c>
      <x:c r="E6" s="194" t="n">
        <x:v>1340300</x:v>
      </x:c>
      <x:c r="F6" s="213" t="n">
        <x:f>(E6-D6)/D6</x:f>
        <x:v>-0.0008945210585165859</x:v>
      </x:c>
      <x:c r="G6" s="140" t="str">
        <x:f>IF(ABS(F6)&lt;=0.02,"CONFORME","À SURVEILLER")</x:f>
        <x:v>CONFORME</x:v>
      </x:c>
      <x:c r="H6" s="140"/>
      <x:c r="I6" s="140"/>
      <x:c r="J6" s="140"/>
      <x:c r="K6" s="140"/>
      <x:c r="L6" s="140"/>
      <x:c r="M6" s="140"/>
    </x:row>
    <x:row r="7">
      <x:c r="A7" s="192" t="str">
        <x:v>Température</x:v>
      </x:c>
      <x:c r="B7" s="193" t="n">
        <x:v>30</x:v>
      </x:c>
      <x:c r="C7" s="193" t="n">
        <x:v>32</x:v>
      </x:c>
      <x:c r="D7" s="193" t="n">
        <x:v>1341500</x:v>
      </x:c>
      <x:c r="E7" s="194" t="n">
        <x:v>1344200</x:v>
      </x:c>
      <x:c r="F7" s="213" t="n">
        <x:f>(E7-D7)/D7</x:f>
        <x:v>0.002012672381662318</x:v>
      </x:c>
      <x:c r="G7" s="140" t="str">
        <x:f>IF(ABS(F7)&lt;=0.02,"CONFORME","À SURVEILLER")</x:f>
        <x:v>CONFORME</x:v>
      </x:c>
      <x:c r="H7" s="140"/>
      <x:c r="I7" s="140"/>
      <x:c r="J7" s="140"/>
      <x:c r="K7" s="140"/>
      <x:c r="L7" s="140"/>
      <x:c r="M7" s="140"/>
    </x:row>
    <x:row r="8">
      <x:c r="A8" s="192" t="str">
        <x:v>pH</x:v>
      </x:c>
      <x:c r="B8" s="193" t="n">
        <x:v>3</x:v>
      </x:c>
      <x:c r="C8" s="193" t="n">
        <x:v>2.8</x:v>
      </x:c>
      <x:c r="D8" s="193" t="n">
        <x:v>1341500</x:v>
      </x:c>
      <x:c r="E8" s="194" t="n">
        <x:v>1336100</x:v>
      </x:c>
      <x:c r="F8" s="213" t="n">
        <x:f>(E8-D8)/D8</x:f>
        <x:v>-0.004025344763324636</x:v>
      </x:c>
      <x:c r="G8" s="140" t="str">
        <x:f>IF(ABS(F8)&lt;=0.02,"CONFORME","À SURVEILLER")</x:f>
        <x:v>CONFORME</x:v>
      </x:c>
      <x:c r="H8" s="140"/>
      <x:c r="I8" s="140"/>
      <x:c r="J8" s="140"/>
      <x:c r="K8" s="140"/>
      <x:c r="L8" s="140"/>
      <x:c r="M8" s="140"/>
    </x:row>
    <x:row r="9">
      <x:c r="A9" s="192" t="str">
        <x:v>pH</x:v>
      </x:c>
      <x:c r="B9" s="193" t="n">
        <x:v>3</x:v>
      </x:c>
      <x:c r="C9" s="193" t="n">
        <x:v>3.2</x:v>
      </x:c>
      <x:c r="D9" s="193" t="n">
        <x:v>1341500</x:v>
      </x:c>
      <x:c r="E9" s="194" t="n">
        <x:v>1347800</x:v>
      </x:c>
      <x:c r="F9" s="213" t="n">
        <x:f>(E9-D9)/D9</x:f>
        <x:v>0.004696235557212076</x:v>
      </x:c>
      <x:c r="G9" s="140" t="str">
        <x:f>IF(ABS(F9)&lt;=0.02,"CONFORME","À SURVEILLER")</x:f>
        <x:v>CONFORME</x:v>
      </x:c>
      <x:c r="H9" s="140"/>
      <x:c r="I9" s="140"/>
      <x:c r="J9" s="140"/>
      <x:c r="K9" s="140"/>
      <x:c r="L9" s="140"/>
      <x:c r="M9" s="140"/>
    </x:row>
    <x:row r="10">
      <x:c r="A10" s="192" t="str">
        <x:v>Longueur d'onde</x:v>
      </x:c>
      <x:c r="B10" s="193" t="n">
        <x:v>243</x:v>
      </x:c>
      <x:c r="C10" s="193" t="n">
        <x:v>241</x:v>
      </x:c>
      <x:c r="D10" s="193" t="n">
        <x:v>1341500</x:v>
      </x:c>
      <x:c r="E10" s="194" t="n">
        <x:v>1339600</x:v>
      </x:c>
      <x:c r="F10" s="213" t="n">
        <x:f>(E10-D10)/D10</x:f>
        <x:v>-0.0014163250093179277</x:v>
      </x:c>
      <x:c r="G10" s="140" t="str">
        <x:f>IF(ABS(F10)&lt;=0.02,"CONFORME","À SURVEILLER")</x:f>
        <x:v>CONFORME</x:v>
      </x:c>
      <x:c r="H10" s="140"/>
      <x:c r="I10" s="140"/>
      <x:c r="J10" s="140"/>
      <x:c r="K10" s="140"/>
      <x:c r="L10" s="140"/>
      <x:c r="M10" s="140"/>
    </x:row>
    <x:row r="11">
      <x:c r="A11" s="195" t="str">
        <x:v>Longueur d'onde</x:v>
      </x:c>
      <x:c r="B11" s="196" t="n">
        <x:v>243</x:v>
      </x:c>
      <x:c r="C11" s="196" t="n">
        <x:v>245</x:v>
      </x:c>
      <x:c r="D11" s="196" t="n">
        <x:v>1341500</x:v>
      </x:c>
      <x:c r="E11" s="197" t="n">
        <x:v>1343800</x:v>
      </x:c>
      <x:c r="F11" s="213" t="n">
        <x:f>(E11-D11)/D11</x:f>
        <x:v>0.001714498695490123</x:v>
      </x:c>
      <x:c r="G11" s="140" t="str">
        <x:f>IF(ABS(F11)&lt;=0.02,"CONFORME","À SURVEILLER")</x:f>
        <x:v>CONFORME</x:v>
      </x:c>
      <x:c r="H11" s="140"/>
      <x:c r="I11" s="140"/>
      <x:c r="J11" s="140"/>
      <x:c r="K11" s="140"/>
      <x:c r="L11" s="140"/>
      <x:c r="M11" s="140"/>
    </x:row>
    <x:row r="12">
      <x:c r="A12" s="140"/>
      <x:c r="B12" s="140"/>
      <x:c r="C12" s="140"/>
      <x:c r="D12" s="140"/>
      <x:c r="E12" s="140"/>
      <x:c r="F12" s="140"/>
      <x:c r="G12" s="140"/>
      <x:c r="H12" s="140"/>
      <x:c r="I12" s="140"/>
      <x:c r="J12" s="140"/>
      <x:c r="K12" s="140"/>
      <x:c r="L12" s="140"/>
      <x:c r="M12" s="140"/>
    </x:row>
    <x:row r="13">
      <x:c r="A13" s="140"/>
      <x:c r="B13" s="140"/>
      <x:c r="C13" s="140"/>
      <x:c r="D13" s="140"/>
      <x:c r="E13" s="140"/>
      <x:c r="F13" s="140"/>
      <x:c r="G13" s="140"/>
      <x:c r="H13" s="140"/>
      <x:c r="I13" s="140"/>
      <x:c r="J13" s="140"/>
      <x:c r="K13" s="140"/>
      <x:c r="L13" s="140"/>
      <x:c r="M13" s="140"/>
    </x:row>
    <x:row r="14">
      <x:c r="A14" s="140"/>
      <x:c r="B14" s="140"/>
      <x:c r="C14" s="140"/>
      <x:c r="D14" s="140"/>
      <x:c r="E14" s="140"/>
      <x:c r="F14" s="140"/>
      <x:c r="G14" s="140"/>
      <x:c r="H14" s="140"/>
      <x:c r="I14" s="140"/>
      <x:c r="J14" s="140"/>
      <x:c r="K14" s="140"/>
      <x:c r="L14" s="140"/>
      <x:c r="M14" s="140"/>
    </x:row>
    <x:row r="15">
      <x:c r="A15" s="140"/>
      <x:c r="B15" s="140"/>
      <x:c r="C15" s="140"/>
      <x:c r="D15" s="140"/>
      <x:c r="E15" s="140"/>
      <x:c r="F15" s="140"/>
      <x:c r="G15" s="140"/>
      <x:c r="H15" s="140"/>
      <x:c r="I15" s="140"/>
      <x:c r="J15" s="140"/>
      <x:c r="K15" s="140"/>
      <x:c r="L15" s="140"/>
      <x:c r="M15" s="140"/>
    </x:row>
    <x:row r="16">
      <x:c r="A16" s="140"/>
      <x:c r="B16" s="140"/>
      <x:c r="C16" s="140"/>
      <x:c r="D16" s="140"/>
      <x:c r="E16" s="140"/>
      <x:c r="F16" s="140"/>
      <x:c r="G16" s="140"/>
      <x:c r="H16" s="140"/>
      <x:c r="I16" s="140"/>
      <x:c r="J16" s="140"/>
      <x:c r="K16" s="140"/>
      <x:c r="L16" s="140"/>
      <x:c r="M16" s="140"/>
    </x:row>
    <x:row r="17">
      <x:c r="A17" s="140"/>
      <x:c r="B17" s="140"/>
      <x:c r="C17" s="140"/>
      <x:c r="D17" s="140"/>
      <x:c r="E17" s="140"/>
      <x:c r="F17" s="140"/>
      <x:c r="G17" s="140"/>
      <x:c r="H17" s="140"/>
      <x:c r="I17" s="140"/>
      <x:c r="J17" s="140"/>
      <x:c r="K17" s="140"/>
      <x:c r="L17" s="140"/>
      <x:c r="M17" s="140"/>
    </x:row>
    <x:row r="18">
      <x:c r="A18" s="140"/>
      <x:c r="B18" s="140"/>
      <x:c r="C18" s="140"/>
      <x:c r="D18" s="140"/>
      <x:c r="E18" s="140"/>
      <x:c r="F18" s="140"/>
      <x:c r="G18" s="140"/>
      <x:c r="H18" s="140"/>
      <x:c r="I18" s="140"/>
      <x:c r="J18" s="140"/>
      <x:c r="K18" s="140"/>
      <x:c r="L18" s="140"/>
      <x:c r="M18" s="140"/>
    </x:row>
    <x:row r="19">
      <x:c r="A19" s="140"/>
      <x:c r="B19" s="140"/>
      <x:c r="C19" s="140"/>
      <x:c r="D19" s="140"/>
      <x:c r="E19" s="140"/>
      <x:c r="F19" s="140"/>
      <x:c r="G19" s="140"/>
      <x:c r="H19" s="140"/>
      <x:c r="I19" s="140"/>
      <x:c r="J19" s="140"/>
      <x:c r="K19" s="140"/>
      <x:c r="L19" s="140"/>
      <x:c r="M19" s="140"/>
    </x:row>
    <x:row r="20">
      <x:c r="A20" s="140"/>
      <x:c r="B20" s="140"/>
      <x:c r="C20" s="140"/>
      <x:c r="D20" s="140"/>
      <x:c r="E20" s="140"/>
      <x:c r="F20" s="140"/>
      <x:c r="G20" s="140"/>
      <x:c r="H20" s="140"/>
      <x:c r="I20" s="140"/>
      <x:c r="J20" s="140"/>
      <x:c r="K20" s="140"/>
      <x:c r="L20" s="140"/>
      <x:c r="M20" s="140"/>
    </x:row>
    <x:row r="21">
      <x:c r="A21" s="140"/>
      <x:c r="B21" s="140"/>
      <x:c r="C21" s="140"/>
      <x:c r="D21" s="140"/>
      <x:c r="E21" s="140"/>
      <x:c r="F21" s="140"/>
      <x:c r="G21" s="140"/>
      <x:c r="H21" s="140"/>
      <x:c r="I21" s="140"/>
      <x:c r="J21" s="140"/>
      <x:c r="K21" s="140"/>
      <x:c r="L21" s="140"/>
      <x:c r="M21" s="140"/>
    </x:row>
    <x:row r="22">
      <x:c r="A22" s="140"/>
      <x:c r="B22" s="140"/>
      <x:c r="C22" s="140"/>
      <x:c r="D22" s="140"/>
      <x:c r="E22" s="140"/>
      <x:c r="F22" s="140"/>
      <x:c r="G22" s="140"/>
      <x:c r="H22" s="140"/>
      <x:c r="I22" s="140"/>
      <x:c r="J22" s="140"/>
      <x:c r="K22" s="140"/>
      <x:c r="L22" s="140"/>
      <x:c r="M22" s="140"/>
    </x:row>
    <x:row r="23">
      <x:c r="A23" s="140"/>
      <x:c r="B23" s="140"/>
      <x:c r="C23" s="140"/>
      <x:c r="D23" s="140"/>
      <x:c r="E23" s="140"/>
      <x:c r="F23" s="140"/>
      <x:c r="G23" s="140"/>
      <x:c r="H23" s="140"/>
      <x:c r="I23" s="140"/>
      <x:c r="J23" s="140"/>
      <x:c r="K23" s="140"/>
      <x:c r="L23" s="140"/>
      <x:c r="M23" s="140"/>
    </x:row>
    <x:row r="24">
      <x:c r="A24" s="140"/>
      <x:c r="B24" s="140"/>
      <x:c r="C24" s="140"/>
      <x:c r="D24" s="140"/>
      <x:c r="E24" s="140"/>
      <x:c r="F24" s="140"/>
      <x:c r="G24" s="140"/>
      <x:c r="H24" s="140"/>
      <x:c r="I24" s="140"/>
      <x:c r="J24" s="140"/>
      <x:c r="K24" s="140"/>
      <x:c r="L24" s="140"/>
      <x:c r="M24" s="140"/>
    </x:row>
    <x:row r="25">
      <x:c r="A25" s="140"/>
      <x:c r="B25" s="140"/>
      <x:c r="C25" s="140"/>
      <x:c r="D25" s="140"/>
      <x:c r="E25" s="140"/>
      <x:c r="F25" s="140"/>
      <x:c r="G25" s="140"/>
      <x:c r="H25" s="140"/>
      <x:c r="I25" s="140"/>
      <x:c r="J25" s="140"/>
      <x:c r="K25" s="140"/>
      <x:c r="L25" s="140"/>
      <x:c r="M25" s="140"/>
    </x:row>
    <x:row r="26">
      <x:c r="A26" s="140"/>
      <x:c r="B26" s="140"/>
      <x:c r="C26" s="140"/>
      <x:c r="D26" s="140"/>
      <x:c r="E26" s="140"/>
      <x:c r="F26" s="140"/>
      <x:c r="G26" s="140"/>
      <x:c r="H26" s="140"/>
      <x:c r="I26" s="140"/>
      <x:c r="J26" s="140"/>
      <x:c r="K26" s="140"/>
      <x:c r="L26" s="140"/>
      <x:c r="M26" s="140"/>
    </x:row>
    <x:row r="27">
      <x:c r="A27" s="140"/>
      <x:c r="B27" s="140"/>
      <x:c r="C27" s="140"/>
      <x:c r="D27" s="140"/>
      <x:c r="E27" s="140"/>
      <x:c r="F27" s="140"/>
      <x:c r="G27" s="140"/>
      <x:c r="H27" s="140"/>
      <x:c r="I27" s="140"/>
      <x:c r="J27" s="140"/>
      <x:c r="K27" s="140"/>
      <x:c r="L27" s="140"/>
      <x:c r="M27" s="140"/>
    </x:row>
    <x:row r="28">
      <x:c r="A28" s="140"/>
      <x:c r="B28" s="140"/>
      <x:c r="C28" s="140"/>
      <x:c r="D28" s="140"/>
      <x:c r="E28" s="140"/>
      <x:c r="F28" s="140"/>
      <x:c r="G28" s="140"/>
      <x:c r="H28" s="140"/>
      <x:c r="I28" s="140"/>
      <x:c r="J28" s="140"/>
      <x:c r="K28" s="140"/>
      <x:c r="L28" s="140"/>
      <x:c r="M28" s="140"/>
    </x:row>
    <x:row r="29">
      <x:c r="A29" s="140"/>
      <x:c r="B29" s="140"/>
      <x:c r="C29" s="140"/>
      <x:c r="D29" s="140"/>
      <x:c r="E29" s="140"/>
      <x:c r="F29" s="140"/>
      <x:c r="G29" s="140"/>
      <x:c r="H29" s="140"/>
      <x:c r="I29" s="140"/>
      <x:c r="J29" s="140"/>
      <x:c r="K29" s="140"/>
      <x:c r="L29" s="140"/>
      <x:c r="M29" s="140"/>
    </x:row>
    <x:row r="30">
      <x:c r="A30" s="140"/>
      <x:c r="B30" s="140"/>
      <x:c r="C30" s="140"/>
      <x:c r="D30" s="140"/>
      <x:c r="E30" s="140"/>
      <x:c r="F30" s="140"/>
      <x:c r="G30" s="140"/>
      <x:c r="H30" s="140"/>
      <x:c r="I30" s="140"/>
      <x:c r="J30" s="140"/>
      <x:c r="K30" s="140"/>
      <x:c r="L30" s="140"/>
      <x:c r="M30" s="140"/>
    </x:row>
    <x:row r="31">
      <x:c r="A31" s="140"/>
      <x:c r="B31" s="140"/>
      <x:c r="C31" s="140"/>
      <x:c r="D31" s="140"/>
      <x:c r="E31" s="140"/>
      <x:c r="F31" s="140"/>
      <x:c r="G31" s="140"/>
      <x:c r="H31" s="140"/>
      <x:c r="I31" s="140"/>
      <x:c r="J31" s="140"/>
      <x:c r="K31" s="140"/>
      <x:c r="L31" s="140"/>
      <x:c r="M31" s="140"/>
    </x:row>
    <x:row r="32">
      <x:c r="A32" s="140"/>
      <x:c r="B32" s="140"/>
      <x:c r="C32" s="140"/>
      <x:c r="D32" s="140"/>
      <x:c r="E32" s="140"/>
      <x:c r="F32" s="140"/>
      <x:c r="G32" s="140"/>
      <x:c r="H32" s="140"/>
      <x:c r="I32" s="140"/>
      <x:c r="J32" s="140"/>
      <x:c r="K32" s="140"/>
      <x:c r="L32" s="140"/>
      <x:c r="M32" s="140"/>
    </x:row>
    <x:row r="33">
      <x:c r="A33" s="140"/>
      <x:c r="B33" s="140"/>
      <x:c r="C33" s="140"/>
      <x:c r="D33" s="140"/>
      <x:c r="E33" s="140"/>
      <x:c r="F33" s="140"/>
      <x:c r="G33" s="140"/>
      <x:c r="H33" s="140"/>
      <x:c r="I33" s="140"/>
      <x:c r="J33" s="140"/>
      <x:c r="K33" s="140"/>
      <x:c r="L33" s="140"/>
      <x:c r="M33" s="140"/>
    </x:row>
    <x:row r="34">
      <x:c r="A34" s="140"/>
      <x:c r="B34" s="140"/>
      <x:c r="C34" s="140"/>
      <x:c r="D34" s="140"/>
      <x:c r="E34" s="140"/>
      <x:c r="F34" s="140"/>
      <x:c r="G34" s="140"/>
      <x:c r="H34" s="140"/>
      <x:c r="I34" s="140"/>
      <x:c r="J34" s="140"/>
      <x:c r="K34" s="140"/>
      <x:c r="L34" s="140"/>
      <x:c r="M34" s="140"/>
    </x:row>
    <x:row r="35">
      <x:c r="A35" s="140"/>
      <x:c r="B35" s="140"/>
      <x:c r="C35" s="140"/>
      <x:c r="D35" s="140"/>
      <x:c r="E35" s="140"/>
      <x:c r="F35" s="140"/>
      <x:c r="G35" s="140"/>
      <x:c r="H35" s="140"/>
      <x:c r="I35" s="140"/>
      <x:c r="J35" s="140"/>
      <x:c r="K35" s="140"/>
      <x:c r="L35" s="140"/>
      <x:c r="M35" s="140"/>
    </x:row>
    <x:row r="36">
      <x:c r="A36" s="140"/>
      <x:c r="B36" s="140"/>
      <x:c r="C36" s="140"/>
      <x:c r="D36" s="140"/>
      <x:c r="E36" s="140"/>
      <x:c r="F36" s="140"/>
      <x:c r="G36" s="140"/>
      <x:c r="H36" s="140"/>
      <x:c r="I36" s="140"/>
      <x:c r="J36" s="140"/>
      <x:c r="K36" s="140"/>
      <x:c r="L36" s="140"/>
      <x:c r="M36" s="140"/>
    </x:row>
    <x:row r="37">
      <x:c r="A37" s="140"/>
      <x:c r="B37" s="140"/>
      <x:c r="C37" s="140"/>
      <x:c r="D37" s="140"/>
      <x:c r="E37" s="140"/>
      <x:c r="F37" s="140"/>
      <x:c r="G37" s="140"/>
      <x:c r="H37" s="140"/>
      <x:c r="I37" s="140"/>
      <x:c r="J37" s="140"/>
      <x:c r="K37" s="140"/>
      <x:c r="L37" s="140"/>
      <x:c r="M37" s="140"/>
    </x:row>
    <x:row r="38">
      <x:c r="A38" s="140"/>
      <x:c r="B38" s="140"/>
      <x:c r="C38" s="140"/>
      <x:c r="D38" s="140"/>
      <x:c r="E38" s="140"/>
      <x:c r="F38" s="140"/>
      <x:c r="G38" s="140"/>
      <x:c r="H38" s="140"/>
      <x:c r="I38" s="140"/>
      <x:c r="J38" s="140"/>
      <x:c r="K38" s="140"/>
      <x:c r="L38" s="140"/>
      <x:c r="M38" s="140"/>
    </x:row>
    <x:row r="39">
      <x:c r="A39" s="140"/>
      <x:c r="B39" s="140"/>
      <x:c r="C39" s="140"/>
      <x:c r="D39" s="140"/>
      <x:c r="E39" s="140"/>
      <x:c r="F39" s="140"/>
      <x:c r="G39" s="140"/>
      <x:c r="H39" s="140"/>
      <x:c r="I39" s="140"/>
      <x:c r="J39" s="140"/>
      <x:c r="K39" s="140"/>
      <x:c r="L39" s="140"/>
      <x:c r="M39" s="140"/>
    </x:row>
    <x:row r="40">
      <x:c r="A40" s="140"/>
      <x:c r="B40" s="140"/>
      <x:c r="C40" s="140"/>
      <x:c r="D40" s="140"/>
      <x:c r="E40" s="140"/>
      <x:c r="F40" s="140"/>
      <x:c r="G40" s="140"/>
      <x:c r="H40" s="140"/>
      <x:c r="I40" s="140"/>
      <x:c r="J40" s="140"/>
      <x:c r="K40" s="140"/>
      <x:c r="L40" s="140"/>
      <x:c r="M40" s="140"/>
    </x:row>
  </x:sheetData>
  <x:mergeCells>
    <x:mergeCell ref="A1:I1"/>
  </x:mergeCells>
  <x:conditionalFormatting sqref="G4:G11">
    <x:cfRule type="expression" dxfId="6" priority="1">
      <x:formula>G4="CONFORME"</x:formula>
    </x:cfRule>
    <x:cfRule type="expression" dxfId="7" priority="2">
      <x:formula>G4="À SURVEILLER"</x:formula>
    </x:cfRule>
  </x:conditionalFormatting>
  <x:pageMargins left="0.7" right="0.7" top="0.75" bottom="0.75" header="0.3" footer="0.3"/>
</x:worksheet>
</file>

<file path=xl/worksheets/sheet7.xml><?xml version="1.0" encoding="utf-8"?>
<x:worksheet xmlns:x="http://schemas.openxmlformats.org/spreadsheetml/2006/main">
  <x:sheetFormatPr defaultRowHeight="15"/>
  <x:cols>
    <x:col min="1" max="1" width="28" hidden="0" customWidth="1"/>
    <x:col min="2" max="2" width="18" hidden="0" customWidth="1"/>
    <x:col min="3" max="3" width="18" hidden="0" customWidth="1"/>
    <x:col min="5" max="5" width="18" hidden="0" customWidth="1"/>
    <x:col min="4" max="4" width="18" hidden="0" customWidth="1"/>
    <x:col min="6" max="6" width="18" hidden="0" customWidth="1"/>
    <x:col min="7" max="7" width="18" hidden="0" customWidth="1"/>
    <x:col min="8" max="8" width="18" hidden="0" customWidth="1"/>
    <x:col min="9" max="9" width="18" hidden="0" customWidth="1"/>
    <x:col min="10" max="10" width="18" hidden="0" customWidth="1"/>
    <x:col min="11" max="11" width="18" hidden="0" customWidth="1"/>
    <x:col min="12" max="12" width="18" hidden="0" customWidth="1"/>
    <x:col min="13" max="13" width="18" hidden="0" customWidth="1"/>
  </x:cols>
  <x:sheetData>
    <x:row r="1">
      <x:c r="A1" s="118" t="str">
        <x:v>LOD &amp; LOQ - Calculs automatisés</x:v>
      </x:c>
      <x:c r="B1" s="140"/>
      <x:c r="C1" s="140"/>
      <x:c r="D1" s="140"/>
      <x:c r="E1" s="140"/>
      <x:c r="F1" s="140"/>
      <x:c r="G1" s="140"/>
      <x:c r="H1" s="140"/>
      <x:c r="I1" s="140"/>
      <x:c r="J1" s="140"/>
      <x:c r="K1" s="140"/>
      <x:c r="L1" s="140"/>
      <x:c r="M1" s="140"/>
    </x:row>
    <x:row r="2">
      <x:c r="A2" s="140"/>
      <x:c r="B2" s="140"/>
      <x:c r="C2" s="140"/>
      <x:c r="D2" s="140"/>
      <x:c r="E2" s="140"/>
      <x:c r="F2" s="140"/>
      <x:c r="G2" s="140"/>
      <x:c r="H2" s="140"/>
      <x:c r="I2" s="140"/>
      <x:c r="J2" s="140"/>
      <x:c r="K2" s="140"/>
      <x:c r="L2" s="140"/>
      <x:c r="M2" s="140"/>
    </x:row>
    <x:row r="3">
      <x:c r="A3" s="53" t="str">
        <x:v>Paramètre</x:v>
      </x:c>
      <x:c r="B3" s="53" t="str">
        <x:v>Symbole</x:v>
      </x:c>
      <x:c r="C3" s="53" t="str">
        <x:v>Valeur</x:v>
      </x:c>
      <x:c r="D3" s="140"/>
      <x:c r="E3" s="38" t="str">
        <x:v>Interprétation</x:v>
      </x:c>
      <x:c r="F3" s="140"/>
      <x:c r="G3" s="140"/>
      <x:c r="H3" s="140"/>
      <x:c r="I3" s="140"/>
      <x:c r="J3" s="140"/>
      <x:c r="K3" s="140"/>
      <x:c r="L3" s="140"/>
      <x:c r="M3" s="140"/>
    </x:row>
    <x:row r="4">
      <x:c r="A4" s="141" t="str">
        <x:v>Écart-type du blanc / réponse</x:v>
      </x:c>
      <x:c r="B4" s="141" t="str">
        <x:v>σ</x:v>
      </x:c>
      <x:c r="C4" s="142" t="n">
        <x:v>1850</x:v>
      </x:c>
      <x:c r="D4" s="140"/>
      <x:c r="E4" s="162" t="str">
        <x:v>Cas appliqué : sigma correspond à l'écart-type estimé de la réponse faible niveau / blanc analytique. La pente provient automatiquement de la courbe d'étalonnage HPLC.</x:v>
      </x:c>
      <x:c r="F4" s="140"/>
      <x:c r="G4" s="140"/>
      <x:c r="H4" s="140"/>
      <x:c r="I4" s="140"/>
      <x:c r="J4" s="140"/>
      <x:c r="K4" s="140"/>
      <x:c r="L4" s="140"/>
      <x:c r="M4" s="140"/>
    </x:row>
    <x:row r="5">
      <x:c r="A5" s="141" t="str">
        <x:v>Pente de la droite</x:v>
      </x:c>
      <x:c r="B5" s="141" t="str">
        <x:v>S</x:v>
      </x:c>
      <x:c r="C5" s="147" t="n">
        <x:f>'Linéarité'!H4</x:f>
        <x:v>13409.56</x:v>
      </x:c>
      <x:c r="D5" s="140"/>
      <x:c r="E5" s="140"/>
      <x:c r="F5" s="140"/>
      <x:c r="G5" s="140"/>
      <x:c r="H5" s="140"/>
      <x:c r="I5" s="140"/>
      <x:c r="J5" s="140"/>
      <x:c r="K5" s="140"/>
      <x:c r="L5" s="140"/>
      <x:c r="M5" s="140"/>
    </x:row>
    <x:row r="6">
      <x:c r="A6" s="141" t="str">
        <x:v>LOD</x:v>
      </x:c>
      <x:c r="B6" s="141" t="str">
        <x:v>3,3σ/S</x:v>
      </x:c>
      <x:c r="C6" s="163" t="n">
        <x:f>(3.3*C4)/C5</x:f>
        <x:v>0.4552722087823911</x:v>
      </x:c>
      <x:c r="D6" s="140"/>
      <x:c r="E6" s="140"/>
      <x:c r="F6" s="140"/>
      <x:c r="G6" s="140"/>
      <x:c r="H6" s="140"/>
      <x:c r="I6" s="140"/>
      <x:c r="J6" s="140"/>
      <x:c r="K6" s="140"/>
      <x:c r="L6" s="140"/>
      <x:c r="M6" s="140"/>
    </x:row>
    <x:row r="7">
      <x:c r="A7" s="141" t="str">
        <x:v>LOQ</x:v>
      </x:c>
      <x:c r="B7" s="141" t="str">
        <x:v>10σ/S</x:v>
      </x:c>
      <x:c r="C7" s="279" t="n">
        <x:f>(10*C4)/C5</x:f>
        <x:v>1.3796127538860337</x:v>
      </x:c>
      <x:c r="D7" s="140"/>
      <x:c r="E7" s="140"/>
      <x:c r="F7" s="140"/>
      <x:c r="G7" s="140"/>
      <x:c r="H7" s="140"/>
      <x:c r="I7" s="140"/>
      <x:c r="J7" s="140"/>
      <x:c r="K7" s="140"/>
      <x:c r="L7" s="140"/>
      <x:c r="M7" s="140"/>
    </x:row>
    <x:row r="8">
      <x:c r="A8" s="140"/>
      <x:c r="B8" s="140"/>
      <x:c r="C8" s="140"/>
      <x:c r="D8" s="140"/>
      <x:c r="E8" s="140"/>
      <x:c r="F8" s="140"/>
      <x:c r="G8" s="140"/>
      <x:c r="H8" s="140"/>
      <x:c r="I8" s="140"/>
      <x:c r="J8" s="140"/>
      <x:c r="K8" s="140"/>
      <x:c r="L8" s="140"/>
      <x:c r="M8" s="140"/>
    </x:row>
    <x:row r="9">
      <x:c r="A9" s="140"/>
      <x:c r="B9" s="140"/>
      <x:c r="C9" s="140"/>
      <x:c r="D9" s="140"/>
      <x:c r="E9" s="140"/>
      <x:c r="F9" s="140"/>
      <x:c r="G9" s="140"/>
      <x:c r="H9" s="140"/>
      <x:c r="I9" s="140"/>
      <x:c r="J9" s="140"/>
      <x:c r="K9" s="140"/>
      <x:c r="L9" s="140"/>
      <x:c r="M9" s="140"/>
    </x:row>
    <x:row r="10">
      <x:c r="A10" s="140"/>
      <x:c r="B10" s="140"/>
      <x:c r="C10" s="140"/>
      <x:c r="D10" s="140"/>
      <x:c r="E10" s="140"/>
      <x:c r="F10" s="140"/>
      <x:c r="G10" s="140"/>
      <x:c r="H10" s="140"/>
      <x:c r="I10" s="140"/>
      <x:c r="J10" s="140"/>
      <x:c r="K10" s="140"/>
      <x:c r="L10" s="140"/>
      <x:c r="M10" s="140"/>
    </x:row>
    <x:row r="11">
      <x:c r="A11" s="140"/>
      <x:c r="B11" s="140"/>
      <x:c r="C11" s="140"/>
      <x:c r="D11" s="140"/>
      <x:c r="E11" s="140"/>
      <x:c r="F11" s="140"/>
      <x:c r="G11" s="140"/>
      <x:c r="H11" s="140"/>
      <x:c r="I11" s="140"/>
      <x:c r="J11" s="140"/>
      <x:c r="K11" s="140"/>
      <x:c r="L11" s="140"/>
      <x:c r="M11" s="140"/>
    </x:row>
    <x:row r="12">
      <x:c r="A12" s="140"/>
      <x:c r="B12" s="140"/>
      <x:c r="C12" s="140"/>
      <x:c r="D12" s="140"/>
      <x:c r="E12" s="140"/>
      <x:c r="F12" s="140"/>
      <x:c r="G12" s="140"/>
      <x:c r="H12" s="140"/>
      <x:c r="I12" s="140"/>
      <x:c r="J12" s="140"/>
      <x:c r="K12" s="140"/>
      <x:c r="L12" s="140"/>
      <x:c r="M12" s="140"/>
    </x:row>
    <x:row r="13">
      <x:c r="A13" s="140"/>
      <x:c r="B13" s="140"/>
      <x:c r="C13" s="140"/>
      <x:c r="D13" s="140"/>
      <x:c r="E13" s="140"/>
      <x:c r="F13" s="140"/>
      <x:c r="G13" s="140"/>
      <x:c r="H13" s="140"/>
      <x:c r="I13" s="140"/>
      <x:c r="J13" s="140"/>
      <x:c r="K13" s="140"/>
      <x:c r="L13" s="140"/>
      <x:c r="M13" s="140"/>
    </x:row>
    <x:row r="14">
      <x:c r="A14" s="140"/>
      <x:c r="B14" s="140"/>
      <x:c r="C14" s="140"/>
      <x:c r="D14" s="140"/>
      <x:c r="E14" s="140"/>
      <x:c r="F14" s="140"/>
      <x:c r="G14" s="140"/>
      <x:c r="H14" s="140"/>
      <x:c r="I14" s="140"/>
      <x:c r="J14" s="140"/>
      <x:c r="K14" s="140"/>
      <x:c r="L14" s="140"/>
      <x:c r="M14" s="140"/>
    </x:row>
    <x:row r="15">
      <x:c r="A15" s="140"/>
      <x:c r="B15" s="140"/>
      <x:c r="C15" s="140"/>
      <x:c r="D15" s="140"/>
      <x:c r="E15" s="140"/>
      <x:c r="F15" s="140"/>
      <x:c r="G15" s="140"/>
      <x:c r="H15" s="140"/>
      <x:c r="I15" s="140"/>
      <x:c r="J15" s="140"/>
      <x:c r="K15" s="140"/>
      <x:c r="L15" s="140"/>
      <x:c r="M15" s="140"/>
    </x:row>
    <x:row r="16">
      <x:c r="A16" s="140"/>
      <x:c r="B16" s="140"/>
      <x:c r="C16" s="140"/>
      <x:c r="D16" s="140"/>
      <x:c r="E16" s="140"/>
      <x:c r="F16" s="140"/>
      <x:c r="G16" s="140"/>
      <x:c r="H16" s="140"/>
      <x:c r="I16" s="140"/>
      <x:c r="J16" s="140"/>
      <x:c r="K16" s="140"/>
      <x:c r="L16" s="140"/>
      <x:c r="M16" s="140"/>
    </x:row>
    <x:row r="17">
      <x:c r="A17" s="140"/>
      <x:c r="B17" s="140"/>
      <x:c r="C17" s="140"/>
      <x:c r="D17" s="140"/>
      <x:c r="E17" s="140"/>
      <x:c r="F17" s="140"/>
      <x:c r="G17" s="140"/>
      <x:c r="H17" s="140"/>
      <x:c r="I17" s="140"/>
      <x:c r="J17" s="140"/>
      <x:c r="K17" s="140"/>
      <x:c r="L17" s="140"/>
      <x:c r="M17" s="140"/>
    </x:row>
    <x:row r="18">
      <x:c r="A18" s="140"/>
      <x:c r="B18" s="140"/>
      <x:c r="C18" s="140"/>
      <x:c r="D18" s="140"/>
      <x:c r="E18" s="140"/>
      <x:c r="F18" s="140"/>
      <x:c r="G18" s="140"/>
      <x:c r="H18" s="140"/>
      <x:c r="I18" s="140"/>
      <x:c r="J18" s="140"/>
      <x:c r="K18" s="140"/>
      <x:c r="L18" s="140"/>
      <x:c r="M18" s="140"/>
    </x:row>
    <x:row r="19">
      <x:c r="A19" s="140"/>
      <x:c r="B19" s="140"/>
      <x:c r="C19" s="140"/>
      <x:c r="D19" s="140"/>
      <x:c r="E19" s="140"/>
      <x:c r="F19" s="140"/>
      <x:c r="G19" s="140"/>
      <x:c r="H19" s="140"/>
      <x:c r="I19" s="140"/>
      <x:c r="J19" s="140"/>
      <x:c r="K19" s="140"/>
      <x:c r="L19" s="140"/>
      <x:c r="M19" s="140"/>
    </x:row>
    <x:row r="20">
      <x:c r="A20" s="140"/>
      <x:c r="B20" s="140"/>
      <x:c r="C20" s="140"/>
      <x:c r="D20" s="140"/>
      <x:c r="E20" s="140"/>
      <x:c r="F20" s="140"/>
      <x:c r="G20" s="140"/>
      <x:c r="H20" s="140"/>
      <x:c r="I20" s="140"/>
      <x:c r="J20" s="140"/>
      <x:c r="K20" s="140"/>
      <x:c r="L20" s="140"/>
      <x:c r="M20" s="140"/>
    </x:row>
    <x:row r="21">
      <x:c r="A21" s="140"/>
      <x:c r="B21" s="140"/>
      <x:c r="C21" s="140"/>
      <x:c r="D21" s="140"/>
      <x:c r="E21" s="140"/>
      <x:c r="F21" s="140"/>
      <x:c r="G21" s="140"/>
      <x:c r="H21" s="140"/>
      <x:c r="I21" s="140"/>
      <x:c r="J21" s="140"/>
      <x:c r="K21" s="140"/>
      <x:c r="L21" s="140"/>
      <x:c r="M21" s="140"/>
    </x:row>
    <x:row r="22">
      <x:c r="A22" s="140"/>
      <x:c r="B22" s="140"/>
      <x:c r="C22" s="140"/>
      <x:c r="D22" s="140"/>
      <x:c r="E22" s="140"/>
      <x:c r="F22" s="140"/>
      <x:c r="G22" s="140"/>
      <x:c r="H22" s="140"/>
      <x:c r="I22" s="140"/>
      <x:c r="J22" s="140"/>
      <x:c r="K22" s="140"/>
      <x:c r="L22" s="140"/>
      <x:c r="M22" s="140"/>
    </x:row>
    <x:row r="23">
      <x:c r="A23" s="140"/>
      <x:c r="B23" s="140"/>
      <x:c r="C23" s="140"/>
      <x:c r="D23" s="140"/>
      <x:c r="E23" s="140"/>
      <x:c r="F23" s="140"/>
      <x:c r="G23" s="140"/>
      <x:c r="H23" s="140"/>
      <x:c r="I23" s="140"/>
      <x:c r="J23" s="140"/>
      <x:c r="K23" s="140"/>
      <x:c r="L23" s="140"/>
      <x:c r="M23" s="140"/>
    </x:row>
    <x:row r="24">
      <x:c r="A24" s="140"/>
      <x:c r="B24" s="140"/>
      <x:c r="C24" s="140"/>
      <x:c r="D24" s="140"/>
      <x:c r="E24" s="140"/>
      <x:c r="F24" s="140"/>
      <x:c r="G24" s="140"/>
      <x:c r="H24" s="140"/>
      <x:c r="I24" s="140"/>
      <x:c r="J24" s="140"/>
      <x:c r="K24" s="140"/>
      <x:c r="L24" s="140"/>
      <x:c r="M24" s="140"/>
    </x:row>
    <x:row r="25">
      <x:c r="A25" s="140"/>
      <x:c r="B25" s="140"/>
      <x:c r="C25" s="140"/>
      <x:c r="D25" s="140"/>
      <x:c r="E25" s="140"/>
      <x:c r="F25" s="140"/>
      <x:c r="G25" s="140"/>
      <x:c r="H25" s="140"/>
      <x:c r="I25" s="140"/>
      <x:c r="J25" s="140"/>
      <x:c r="K25" s="140"/>
      <x:c r="L25" s="140"/>
      <x:c r="M25" s="140"/>
    </x:row>
    <x:row r="26">
      <x:c r="A26" s="140"/>
      <x:c r="B26" s="140"/>
      <x:c r="C26" s="140"/>
      <x:c r="D26" s="140"/>
      <x:c r="E26" s="140"/>
      <x:c r="F26" s="140"/>
      <x:c r="G26" s="140"/>
      <x:c r="H26" s="140"/>
      <x:c r="I26" s="140"/>
      <x:c r="J26" s="140"/>
      <x:c r="K26" s="140"/>
      <x:c r="L26" s="140"/>
      <x:c r="M26" s="140"/>
    </x:row>
    <x:row r="27">
      <x:c r="A27" s="140"/>
      <x:c r="B27" s="140"/>
      <x:c r="C27" s="140"/>
      <x:c r="D27" s="140"/>
      <x:c r="E27" s="140"/>
      <x:c r="F27" s="140"/>
      <x:c r="G27" s="140"/>
      <x:c r="H27" s="140"/>
      <x:c r="I27" s="140"/>
      <x:c r="J27" s="140"/>
      <x:c r="K27" s="140"/>
      <x:c r="L27" s="140"/>
      <x:c r="M27" s="140"/>
    </x:row>
    <x:row r="28">
      <x:c r="A28" s="140"/>
      <x:c r="B28" s="140"/>
      <x:c r="C28" s="140"/>
      <x:c r="D28" s="140"/>
      <x:c r="E28" s="140"/>
      <x:c r="F28" s="140"/>
      <x:c r="G28" s="140"/>
      <x:c r="H28" s="140"/>
      <x:c r="I28" s="140"/>
      <x:c r="J28" s="140"/>
      <x:c r="K28" s="140"/>
      <x:c r="L28" s="140"/>
      <x:c r="M28" s="140"/>
    </x:row>
    <x:row r="29">
      <x:c r="A29" s="140"/>
      <x:c r="B29" s="140"/>
      <x:c r="C29" s="140"/>
      <x:c r="D29" s="140"/>
      <x:c r="E29" s="140"/>
      <x:c r="F29" s="140"/>
      <x:c r="G29" s="140"/>
      <x:c r="H29" s="140"/>
      <x:c r="I29" s="140"/>
      <x:c r="J29" s="140"/>
      <x:c r="K29" s="140"/>
      <x:c r="L29" s="140"/>
      <x:c r="M29" s="140"/>
    </x:row>
    <x:row r="30">
      <x:c r="A30" s="140"/>
      <x:c r="B30" s="140"/>
      <x:c r="C30" s="140"/>
      <x:c r="D30" s="140"/>
      <x:c r="E30" s="140"/>
      <x:c r="F30" s="140"/>
      <x:c r="G30" s="140"/>
      <x:c r="H30" s="140"/>
      <x:c r="I30" s="140"/>
      <x:c r="J30" s="140"/>
      <x:c r="K30" s="140"/>
      <x:c r="L30" s="140"/>
      <x:c r="M30" s="140"/>
    </x:row>
    <x:row r="31">
      <x:c r="A31" s="140"/>
      <x:c r="B31" s="140"/>
      <x:c r="C31" s="140"/>
      <x:c r="D31" s="140"/>
      <x:c r="E31" s="140"/>
      <x:c r="F31" s="140"/>
      <x:c r="G31" s="140"/>
      <x:c r="H31" s="140"/>
      <x:c r="I31" s="140"/>
      <x:c r="J31" s="140"/>
      <x:c r="K31" s="140"/>
      <x:c r="L31" s="140"/>
      <x:c r="M31" s="140"/>
    </x:row>
    <x:row r="32">
      <x:c r="A32" s="140"/>
      <x:c r="B32" s="140"/>
      <x:c r="C32" s="140"/>
      <x:c r="D32" s="140"/>
      <x:c r="E32" s="140"/>
      <x:c r="F32" s="140"/>
      <x:c r="G32" s="140"/>
      <x:c r="H32" s="140"/>
      <x:c r="I32" s="140"/>
      <x:c r="J32" s="140"/>
      <x:c r="K32" s="140"/>
      <x:c r="L32" s="140"/>
      <x:c r="M32" s="140"/>
    </x:row>
    <x:row r="33">
      <x:c r="A33" s="140"/>
      <x:c r="B33" s="140"/>
      <x:c r="C33" s="140"/>
      <x:c r="D33" s="140"/>
      <x:c r="E33" s="140"/>
      <x:c r="F33" s="140"/>
      <x:c r="G33" s="140"/>
      <x:c r="H33" s="140"/>
      <x:c r="I33" s="140"/>
      <x:c r="J33" s="140"/>
      <x:c r="K33" s="140"/>
      <x:c r="L33" s="140"/>
      <x:c r="M33" s="140"/>
    </x:row>
    <x:row r="34">
      <x:c r="A34" s="140"/>
      <x:c r="B34" s="140"/>
      <x:c r="C34" s="140"/>
      <x:c r="D34" s="140"/>
      <x:c r="E34" s="140"/>
      <x:c r="F34" s="140"/>
      <x:c r="G34" s="140"/>
      <x:c r="H34" s="140"/>
      <x:c r="I34" s="140"/>
      <x:c r="J34" s="140"/>
      <x:c r="K34" s="140"/>
      <x:c r="L34" s="140"/>
      <x:c r="M34" s="140"/>
    </x:row>
    <x:row r="35">
      <x:c r="A35" s="140"/>
      <x:c r="B35" s="140"/>
      <x:c r="C35" s="140"/>
      <x:c r="D35" s="140"/>
      <x:c r="E35" s="140"/>
      <x:c r="F35" s="140"/>
      <x:c r="G35" s="140"/>
      <x:c r="H35" s="140"/>
      <x:c r="I35" s="140"/>
      <x:c r="J35" s="140"/>
      <x:c r="K35" s="140"/>
      <x:c r="L35" s="140"/>
      <x:c r="M35" s="140"/>
    </x:row>
    <x:row r="36">
      <x:c r="A36" s="140"/>
      <x:c r="B36" s="140"/>
      <x:c r="C36" s="140"/>
      <x:c r="D36" s="140"/>
      <x:c r="E36" s="140"/>
      <x:c r="F36" s="140"/>
      <x:c r="G36" s="140"/>
      <x:c r="H36" s="140"/>
      <x:c r="I36" s="140"/>
      <x:c r="J36" s="140"/>
      <x:c r="K36" s="140"/>
      <x:c r="L36" s="140"/>
      <x:c r="M36" s="140"/>
    </x:row>
    <x:row r="37">
      <x:c r="A37" s="140"/>
      <x:c r="B37" s="140"/>
      <x:c r="C37" s="140"/>
      <x:c r="D37" s="140"/>
      <x:c r="E37" s="140"/>
      <x:c r="F37" s="140"/>
      <x:c r="G37" s="140"/>
      <x:c r="H37" s="140"/>
      <x:c r="I37" s="140"/>
      <x:c r="J37" s="140"/>
      <x:c r="K37" s="140"/>
      <x:c r="L37" s="140"/>
      <x:c r="M37" s="140"/>
    </x:row>
    <x:row r="38">
      <x:c r="A38" s="140"/>
      <x:c r="B38" s="140"/>
      <x:c r="C38" s="140"/>
      <x:c r="D38" s="140"/>
      <x:c r="E38" s="140"/>
      <x:c r="F38" s="140"/>
      <x:c r="G38" s="140"/>
      <x:c r="H38" s="140"/>
      <x:c r="I38" s="140"/>
      <x:c r="J38" s="140"/>
      <x:c r="K38" s="140"/>
      <x:c r="L38" s="140"/>
      <x:c r="M38" s="140"/>
    </x:row>
    <x:row r="39">
      <x:c r="A39" s="140"/>
      <x:c r="B39" s="140"/>
      <x:c r="C39" s="140"/>
      <x:c r="D39" s="140"/>
      <x:c r="E39" s="140"/>
      <x:c r="F39" s="140"/>
      <x:c r="G39" s="140"/>
      <x:c r="H39" s="140"/>
      <x:c r="I39" s="140"/>
      <x:c r="J39" s="140"/>
      <x:c r="K39" s="140"/>
      <x:c r="L39" s="140"/>
      <x:c r="M39" s="140"/>
    </x:row>
    <x:row r="40">
      <x:c r="A40" s="140"/>
      <x:c r="B40" s="140"/>
      <x:c r="C40" s="140"/>
      <x:c r="D40" s="140"/>
      <x:c r="E40" s="140"/>
      <x:c r="F40" s="140"/>
      <x:c r="G40" s="140"/>
      <x:c r="H40" s="140"/>
      <x:c r="I40" s="140"/>
      <x:c r="J40" s="140"/>
      <x:c r="K40" s="140"/>
      <x:c r="L40" s="140"/>
      <x:c r="M40" s="140"/>
    </x:row>
  </x:sheetData>
  <x:mergeCells>
    <x:mergeCell ref="A1:H1"/>
    <x:mergeCell ref="E3:H3"/>
    <x:mergeCell ref="E4:H8"/>
  </x:mergeCells>
  <x:pageMargins left="0.7" right="0.7" top="0.75" bottom="0.75" header="0.3" footer="0.3"/>
</x:worksheet>
</file>

<file path=xl/worksheets/sheet8.xml><?xml version="1.0" encoding="utf-8"?>
<x:worksheet xmlns:x="http://schemas.openxmlformats.org/spreadsheetml/2006/main">
  <x:sheetFormatPr defaultRowHeight="15"/>
  <x:cols>
    <x:col min="1" max="1" width="2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 min="8" max="8" width="18" hidden="0" customWidth="1"/>
    <x:col min="9" max="9" width="18" hidden="0" customWidth="1"/>
    <x:col min="10" max="10" width="18" hidden="0" customWidth="1"/>
    <x:col min="11" max="11" width="18" hidden="0" customWidth="1"/>
    <x:col min="12" max="12" width="18" hidden="0" customWidth="1"/>
    <x:col min="13" max="13" width="18" hidden="0" customWidth="1"/>
  </x:cols>
  <x:sheetData>
    <x:row r="1">
      <x:c r="A1" s="118" t="str">
        <x:v>Aptitude du système HPLC - System Suitability Test</x:v>
      </x:c>
      <x:c r="B1" s="140"/>
      <x:c r="C1" s="140"/>
      <x:c r="D1" s="140"/>
      <x:c r="E1" s="140"/>
      <x:c r="F1" s="140"/>
      <x:c r="G1" s="140"/>
      <x:c r="H1" s="140"/>
      <x:c r="I1" s="140"/>
      <x:c r="J1" s="140"/>
      <x:c r="K1" s="140"/>
      <x:c r="L1" s="140"/>
      <x:c r="M1" s="140"/>
    </x:row>
    <x:row r="2">
      <x:c r="A2" s="140"/>
      <x:c r="B2" s="140"/>
      <x:c r="C2" s="140"/>
      <x:c r="D2" s="140"/>
      <x:c r="E2" s="140"/>
      <x:c r="F2" s="140"/>
      <x:c r="G2" s="140"/>
      <x:c r="H2" s="140"/>
      <x:c r="I2" s="140"/>
      <x:c r="J2" s="140"/>
      <x:c r="K2" s="140"/>
      <x:c r="L2" s="140"/>
      <x:c r="M2" s="140"/>
    </x:row>
    <x:row r="3">
      <x:c r="A3" s="53" t="str">
        <x:v>Critère SST</x:v>
      </x:c>
      <x:c r="B3" s="53" t="str">
        <x:v>Valeur mesurée</x:v>
      </x:c>
      <x:c r="C3" s="53" t="str">
        <x:v>Critère attendu</x:v>
      </x:c>
      <x:c r="D3" s="53" t="str">
        <x:v>Unité</x:v>
      </x:c>
      <x:c r="E3" s="53" t="str">
        <x:v>Statut</x:v>
      </x:c>
      <x:c r="F3" s="53" t="str">
        <x:v>Commentaire</x:v>
      </x:c>
      <x:c r="G3" s="140"/>
      <x:c r="H3" s="140"/>
      <x:c r="I3" s="140"/>
      <x:c r="J3" s="140"/>
      <x:c r="K3" s="140"/>
      <x:c r="L3" s="140"/>
      <x:c r="M3" s="140"/>
    </x:row>
    <x:row r="4">
      <x:c r="A4" s="188" t="str">
        <x:v>RSD aire</x:v>
      </x:c>
      <x:c r="B4" s="222" t="n">
        <x:v>0.0022</x:v>
      </x:c>
      <x:c r="C4" s="189" t="str">
        <x:v>≤ 2%</x:v>
      </x:c>
      <x:c r="D4" s="190" t="str">
        <x:v>%</x:v>
      </x:c>
      <x:c r="E4" s="140" t="str">
        <x:v>CONFORME</x:v>
      </x:c>
      <x:c r="F4" s="140" t="str">
        <x:v>6 injections standard ; dispersion faible</x:v>
      </x:c>
      <x:c r="G4" s="140"/>
      <x:c r="H4" s="140"/>
      <x:c r="I4" s="140"/>
      <x:c r="J4" s="140"/>
      <x:c r="K4" s="140"/>
      <x:c r="L4" s="140"/>
      <x:c r="M4" s="140"/>
    </x:row>
    <x:row r="5">
      <x:c r="A5" s="192" t="str">
        <x:v>Résolution</x:v>
      </x:c>
      <x:c r="B5" s="193" t="n">
        <x:v>3.1</x:v>
      </x:c>
      <x:c r="C5" s="193" t="str">
        <x:v>≥ 2</x:v>
      </x:c>
      <x:c r="D5" s="194" t="str">
        <x:v>Rs</x:v>
      </x:c>
      <x:c r="E5" s="140" t="str">
        <x:v>CONFORME</x:v>
      </x:c>
      <x:c r="F5" s="140" t="str">
        <x:v>Séparation satisfaisante avec impureté voisine</x:v>
      </x:c>
      <x:c r="G5" s="140"/>
      <x:c r="H5" s="140"/>
      <x:c r="I5" s="140"/>
      <x:c r="J5" s="140"/>
      <x:c r="K5" s="140"/>
      <x:c r="L5" s="140"/>
      <x:c r="M5" s="140"/>
    </x:row>
    <x:row r="6">
      <x:c r="A6" s="192" t="str">
        <x:v>Facteur d'asymétrie</x:v>
      </x:c>
      <x:c r="B6" s="193" t="n">
        <x:v>1.08</x:v>
      </x:c>
      <x:c r="C6" s="193" t="str">
        <x:v>≤ 2</x:v>
      </x:c>
      <x:c r="D6" s="194" t="str">
        <x:v>Tailing</x:v>
      </x:c>
      <x:c r="E6" s="140" t="str">
        <x:v>CONFORME</x:v>
      </x:c>
      <x:c r="F6" s="140" t="str">
        <x:v>Pic symétrique</x:v>
      </x:c>
      <x:c r="G6" s="140"/>
      <x:c r="H6" s="140"/>
      <x:c r="I6" s="140"/>
      <x:c r="J6" s="140"/>
      <x:c r="K6" s="140"/>
      <x:c r="L6" s="140"/>
      <x:c r="M6" s="140"/>
    </x:row>
    <x:row r="7">
      <x:c r="A7" s="192" t="str">
        <x:v>Plateaux théoriques</x:v>
      </x:c>
      <x:c r="B7" s="193" t="n">
        <x:v>8200</x:v>
      </x:c>
      <x:c r="C7" s="193" t="str">
        <x:v>≥ 2000</x:v>
      </x:c>
      <x:c r="D7" s="194" t="str">
        <x:v>N</x:v>
      </x:c>
      <x:c r="E7" s="140" t="str">
        <x:v>CONFORME</x:v>
      </x:c>
      <x:c r="F7" s="140" t="str">
        <x:v>Efficacité colonne correcte</x:v>
      </x:c>
      <x:c r="G7" s="140"/>
      <x:c r="H7" s="140"/>
      <x:c r="I7" s="140"/>
      <x:c r="J7" s="140"/>
      <x:c r="K7" s="140"/>
      <x:c r="L7" s="140"/>
      <x:c r="M7" s="140"/>
    </x:row>
    <x:row r="8">
      <x:c r="A8" s="195" t="str">
        <x:v>Temps de rétention</x:v>
      </x:c>
      <x:c r="B8" s="196" t="n">
        <x:v>4.86</x:v>
      </x:c>
      <x:c r="C8" s="196" t="str">
        <x:v>Stable</x:v>
      </x:c>
      <x:c r="D8" s="197" t="str">
        <x:v>min</x:v>
      </x:c>
      <x:c r="E8" s="140" t="str">
        <x:v>CONFORME</x:v>
      </x:c>
      <x:c r="F8" s="140" t="str">
        <x:v>Variation &lt; 1%</x:v>
      </x:c>
      <x:c r="G8" s="140"/>
      <x:c r="H8" s="140"/>
      <x:c r="I8" s="140"/>
      <x:c r="J8" s="140"/>
      <x:c r="K8" s="140"/>
      <x:c r="L8" s="140"/>
      <x:c r="M8" s="140"/>
    </x:row>
    <x:row r="9">
      <x:c r="A9" s="140"/>
      <x:c r="B9" s="140"/>
      <x:c r="C9" s="140"/>
      <x:c r="D9" s="140"/>
      <x:c r="E9" s="140"/>
      <x:c r="F9" s="140"/>
      <x:c r="G9" s="140"/>
      <x:c r="H9" s="140"/>
      <x:c r="I9" s="140"/>
      <x:c r="J9" s="140"/>
      <x:c r="K9" s="140"/>
      <x:c r="L9" s="140"/>
      <x:c r="M9" s="140"/>
    </x:row>
    <x:row r="10">
      <x:c r="A10" s="140"/>
      <x:c r="B10" s="140"/>
      <x:c r="C10" s="140"/>
      <x:c r="D10" s="140"/>
      <x:c r="E10" s="140"/>
      <x:c r="F10" s="140"/>
      <x:c r="G10" s="140"/>
      <x:c r="H10" s="140"/>
      <x:c r="I10" s="140"/>
      <x:c r="J10" s="140"/>
      <x:c r="K10" s="140"/>
      <x:c r="L10" s="140"/>
      <x:c r="M10" s="140"/>
    </x:row>
    <x:row r="11">
      <x:c r="A11" s="140"/>
      <x:c r="B11" s="140"/>
      <x:c r="C11" s="140"/>
      <x:c r="D11" s="140"/>
      <x:c r="E11" s="140"/>
      <x:c r="F11" s="140"/>
      <x:c r="G11" s="140"/>
      <x:c r="H11" s="140"/>
      <x:c r="I11" s="140"/>
      <x:c r="J11" s="140"/>
      <x:c r="K11" s="140"/>
      <x:c r="L11" s="140"/>
      <x:c r="M11" s="140"/>
    </x:row>
    <x:row r="12">
      <x:c r="A12" s="140"/>
      <x:c r="B12" s="140"/>
      <x:c r="C12" s="140"/>
      <x:c r="D12" s="140"/>
      <x:c r="E12" s="140"/>
      <x:c r="F12" s="140"/>
      <x:c r="G12" s="140"/>
      <x:c r="H12" s="140"/>
      <x:c r="I12" s="140"/>
      <x:c r="J12" s="140"/>
      <x:c r="K12" s="140"/>
      <x:c r="L12" s="140"/>
      <x:c r="M12" s="140"/>
    </x:row>
    <x:row r="13">
      <x:c r="A13" s="140"/>
      <x:c r="B13" s="140"/>
      <x:c r="C13" s="140"/>
      <x:c r="D13" s="140"/>
      <x:c r="E13" s="140"/>
      <x:c r="F13" s="140"/>
      <x:c r="G13" s="140"/>
      <x:c r="H13" s="140"/>
      <x:c r="I13" s="140"/>
      <x:c r="J13" s="140"/>
      <x:c r="K13" s="140"/>
      <x:c r="L13" s="140"/>
      <x:c r="M13" s="140"/>
    </x:row>
    <x:row r="14">
      <x:c r="A14" s="140"/>
      <x:c r="B14" s="140"/>
      <x:c r="C14" s="140"/>
      <x:c r="D14" s="140"/>
      <x:c r="E14" s="140"/>
      <x:c r="F14" s="140"/>
      <x:c r="G14" s="140"/>
      <x:c r="H14" s="140"/>
      <x:c r="I14" s="140"/>
      <x:c r="J14" s="140"/>
      <x:c r="K14" s="140"/>
      <x:c r="L14" s="140"/>
      <x:c r="M14" s="140"/>
    </x:row>
    <x:row r="15">
      <x:c r="A15" s="140"/>
      <x:c r="B15" s="140"/>
      <x:c r="C15" s="140"/>
      <x:c r="D15" s="140"/>
      <x:c r="E15" s="140"/>
      <x:c r="F15" s="140"/>
      <x:c r="G15" s="140"/>
      <x:c r="H15" s="140"/>
      <x:c r="I15" s="140"/>
      <x:c r="J15" s="140"/>
      <x:c r="K15" s="140"/>
      <x:c r="L15" s="140"/>
      <x:c r="M15" s="140"/>
    </x:row>
    <x:row r="16">
      <x:c r="A16" s="140"/>
      <x:c r="B16" s="140"/>
      <x:c r="C16" s="140"/>
      <x:c r="D16" s="140"/>
      <x:c r="E16" s="140"/>
      <x:c r="F16" s="140"/>
      <x:c r="G16" s="140"/>
      <x:c r="H16" s="140"/>
      <x:c r="I16" s="140"/>
      <x:c r="J16" s="140"/>
      <x:c r="K16" s="140"/>
      <x:c r="L16" s="140"/>
      <x:c r="M16" s="140"/>
    </x:row>
    <x:row r="17">
      <x:c r="A17" s="140"/>
      <x:c r="B17" s="140"/>
      <x:c r="C17" s="140"/>
      <x:c r="D17" s="140"/>
      <x:c r="E17" s="140"/>
      <x:c r="F17" s="140"/>
      <x:c r="G17" s="140"/>
      <x:c r="H17" s="140"/>
      <x:c r="I17" s="140"/>
      <x:c r="J17" s="140"/>
      <x:c r="K17" s="140"/>
      <x:c r="L17" s="140"/>
      <x:c r="M17" s="140"/>
    </x:row>
    <x:row r="18">
      <x:c r="A18" s="140"/>
      <x:c r="B18" s="140"/>
      <x:c r="C18" s="140"/>
      <x:c r="D18" s="140"/>
      <x:c r="E18" s="140"/>
      <x:c r="F18" s="140"/>
      <x:c r="G18" s="140"/>
      <x:c r="H18" s="140"/>
      <x:c r="I18" s="140"/>
      <x:c r="J18" s="140"/>
      <x:c r="K18" s="140"/>
      <x:c r="L18" s="140"/>
      <x:c r="M18" s="140"/>
    </x:row>
    <x:row r="19">
      <x:c r="A19" s="140"/>
      <x:c r="B19" s="140"/>
      <x:c r="C19" s="140"/>
      <x:c r="D19" s="140"/>
      <x:c r="E19" s="140"/>
      <x:c r="F19" s="140"/>
      <x:c r="G19" s="140"/>
      <x:c r="H19" s="140"/>
      <x:c r="I19" s="140"/>
      <x:c r="J19" s="140"/>
      <x:c r="K19" s="140"/>
      <x:c r="L19" s="140"/>
      <x:c r="M19" s="140"/>
    </x:row>
    <x:row r="20">
      <x:c r="A20" s="140"/>
      <x:c r="B20" s="140"/>
      <x:c r="C20" s="140"/>
      <x:c r="D20" s="140"/>
      <x:c r="E20" s="140"/>
      <x:c r="F20" s="140"/>
      <x:c r="G20" s="140"/>
      <x:c r="H20" s="140"/>
      <x:c r="I20" s="140"/>
      <x:c r="J20" s="140"/>
      <x:c r="K20" s="140"/>
      <x:c r="L20" s="140"/>
      <x:c r="M20" s="140"/>
    </x:row>
    <x:row r="21">
      <x:c r="A21" s="140"/>
      <x:c r="B21" s="140"/>
      <x:c r="C21" s="140"/>
      <x:c r="D21" s="140"/>
      <x:c r="E21" s="140"/>
      <x:c r="F21" s="140"/>
      <x:c r="G21" s="140"/>
      <x:c r="H21" s="140"/>
      <x:c r="I21" s="140"/>
      <x:c r="J21" s="140"/>
      <x:c r="K21" s="140"/>
      <x:c r="L21" s="140"/>
      <x:c r="M21" s="140"/>
    </x:row>
    <x:row r="22">
      <x:c r="A22" s="140"/>
      <x:c r="B22" s="140"/>
      <x:c r="C22" s="140"/>
      <x:c r="D22" s="140"/>
      <x:c r="E22" s="140"/>
      <x:c r="F22" s="140"/>
      <x:c r="G22" s="140"/>
      <x:c r="H22" s="140"/>
      <x:c r="I22" s="140"/>
      <x:c r="J22" s="140"/>
      <x:c r="K22" s="140"/>
      <x:c r="L22" s="140"/>
      <x:c r="M22" s="140"/>
    </x:row>
    <x:row r="23">
      <x:c r="A23" s="140"/>
      <x:c r="B23" s="140"/>
      <x:c r="C23" s="140"/>
      <x:c r="D23" s="140"/>
      <x:c r="E23" s="140"/>
      <x:c r="F23" s="140"/>
      <x:c r="G23" s="140"/>
      <x:c r="H23" s="140"/>
      <x:c r="I23" s="140"/>
      <x:c r="J23" s="140"/>
      <x:c r="K23" s="140"/>
      <x:c r="L23" s="140"/>
      <x:c r="M23" s="140"/>
    </x:row>
    <x:row r="24">
      <x:c r="A24" s="140"/>
      <x:c r="B24" s="140"/>
      <x:c r="C24" s="140"/>
      <x:c r="D24" s="140"/>
      <x:c r="E24" s="140"/>
      <x:c r="F24" s="140"/>
      <x:c r="G24" s="140"/>
      <x:c r="H24" s="140"/>
      <x:c r="I24" s="140"/>
      <x:c r="J24" s="140"/>
      <x:c r="K24" s="140"/>
      <x:c r="L24" s="140"/>
      <x:c r="M24" s="140"/>
    </x:row>
    <x:row r="25">
      <x:c r="A25" s="140"/>
      <x:c r="B25" s="140"/>
      <x:c r="C25" s="140"/>
      <x:c r="D25" s="140"/>
      <x:c r="E25" s="140"/>
      <x:c r="F25" s="140"/>
      <x:c r="G25" s="140"/>
      <x:c r="H25" s="140"/>
      <x:c r="I25" s="140"/>
      <x:c r="J25" s="140"/>
      <x:c r="K25" s="140"/>
      <x:c r="L25" s="140"/>
      <x:c r="M25" s="140"/>
    </x:row>
    <x:row r="26">
      <x:c r="A26" s="140"/>
      <x:c r="B26" s="140"/>
      <x:c r="C26" s="140"/>
      <x:c r="D26" s="140"/>
      <x:c r="E26" s="140"/>
      <x:c r="F26" s="140"/>
      <x:c r="G26" s="140"/>
      <x:c r="H26" s="140"/>
      <x:c r="I26" s="140"/>
      <x:c r="J26" s="140"/>
      <x:c r="K26" s="140"/>
      <x:c r="L26" s="140"/>
      <x:c r="M26" s="140"/>
    </x:row>
    <x:row r="27">
      <x:c r="A27" s="140"/>
      <x:c r="B27" s="140"/>
      <x:c r="C27" s="140"/>
      <x:c r="D27" s="140"/>
      <x:c r="E27" s="140"/>
      <x:c r="F27" s="140"/>
      <x:c r="G27" s="140"/>
      <x:c r="H27" s="140"/>
      <x:c r="I27" s="140"/>
      <x:c r="J27" s="140"/>
      <x:c r="K27" s="140"/>
      <x:c r="L27" s="140"/>
      <x:c r="M27" s="140"/>
    </x:row>
    <x:row r="28">
      <x:c r="A28" s="140"/>
      <x:c r="B28" s="140"/>
      <x:c r="C28" s="140"/>
      <x:c r="D28" s="140"/>
      <x:c r="E28" s="140"/>
      <x:c r="F28" s="140"/>
      <x:c r="G28" s="140"/>
      <x:c r="H28" s="140"/>
      <x:c r="I28" s="140"/>
      <x:c r="J28" s="140"/>
      <x:c r="K28" s="140"/>
      <x:c r="L28" s="140"/>
      <x:c r="M28" s="140"/>
    </x:row>
    <x:row r="29">
      <x:c r="A29" s="140"/>
      <x:c r="B29" s="140"/>
      <x:c r="C29" s="140"/>
      <x:c r="D29" s="140"/>
      <x:c r="E29" s="140"/>
      <x:c r="F29" s="140"/>
      <x:c r="G29" s="140"/>
      <x:c r="H29" s="140"/>
      <x:c r="I29" s="140"/>
      <x:c r="J29" s="140"/>
      <x:c r="K29" s="140"/>
      <x:c r="L29" s="140"/>
      <x:c r="M29" s="140"/>
    </x:row>
    <x:row r="30">
      <x:c r="A30" s="140"/>
      <x:c r="B30" s="140"/>
      <x:c r="C30" s="140"/>
      <x:c r="D30" s="140"/>
      <x:c r="E30" s="140"/>
      <x:c r="F30" s="140"/>
      <x:c r="G30" s="140"/>
      <x:c r="H30" s="140"/>
      <x:c r="I30" s="140"/>
      <x:c r="J30" s="140"/>
      <x:c r="K30" s="140"/>
      <x:c r="L30" s="140"/>
      <x:c r="M30" s="140"/>
    </x:row>
    <x:row r="31">
      <x:c r="A31" s="140"/>
      <x:c r="B31" s="140"/>
      <x:c r="C31" s="140"/>
      <x:c r="D31" s="140"/>
      <x:c r="E31" s="140"/>
      <x:c r="F31" s="140"/>
      <x:c r="G31" s="140"/>
      <x:c r="H31" s="140"/>
      <x:c r="I31" s="140"/>
      <x:c r="J31" s="140"/>
      <x:c r="K31" s="140"/>
      <x:c r="L31" s="140"/>
      <x:c r="M31" s="140"/>
    </x:row>
    <x:row r="32">
      <x:c r="A32" s="140"/>
      <x:c r="B32" s="140"/>
      <x:c r="C32" s="140"/>
      <x:c r="D32" s="140"/>
      <x:c r="E32" s="140"/>
      <x:c r="F32" s="140"/>
      <x:c r="G32" s="140"/>
      <x:c r="H32" s="140"/>
      <x:c r="I32" s="140"/>
      <x:c r="J32" s="140"/>
      <x:c r="K32" s="140"/>
      <x:c r="L32" s="140"/>
      <x:c r="M32" s="140"/>
    </x:row>
    <x:row r="33">
      <x:c r="A33" s="140"/>
      <x:c r="B33" s="140"/>
      <x:c r="C33" s="140"/>
      <x:c r="D33" s="140"/>
      <x:c r="E33" s="140"/>
      <x:c r="F33" s="140"/>
      <x:c r="G33" s="140"/>
      <x:c r="H33" s="140"/>
      <x:c r="I33" s="140"/>
      <x:c r="J33" s="140"/>
      <x:c r="K33" s="140"/>
      <x:c r="L33" s="140"/>
      <x:c r="M33" s="140"/>
    </x:row>
    <x:row r="34">
      <x:c r="A34" s="140"/>
      <x:c r="B34" s="140"/>
      <x:c r="C34" s="140"/>
      <x:c r="D34" s="140"/>
      <x:c r="E34" s="140"/>
      <x:c r="F34" s="140"/>
      <x:c r="G34" s="140"/>
      <x:c r="H34" s="140"/>
      <x:c r="I34" s="140"/>
      <x:c r="J34" s="140"/>
      <x:c r="K34" s="140"/>
      <x:c r="L34" s="140"/>
      <x:c r="M34" s="140"/>
    </x:row>
    <x:row r="35">
      <x:c r="A35" s="140"/>
      <x:c r="B35" s="140"/>
      <x:c r="C35" s="140"/>
      <x:c r="D35" s="140"/>
      <x:c r="E35" s="140"/>
      <x:c r="F35" s="140"/>
      <x:c r="G35" s="140"/>
      <x:c r="H35" s="140"/>
      <x:c r="I35" s="140"/>
      <x:c r="J35" s="140"/>
      <x:c r="K35" s="140"/>
      <x:c r="L35" s="140"/>
      <x:c r="M35" s="140"/>
    </x:row>
    <x:row r="36">
      <x:c r="A36" s="140"/>
      <x:c r="B36" s="140"/>
      <x:c r="C36" s="140"/>
      <x:c r="D36" s="140"/>
      <x:c r="E36" s="140"/>
      <x:c r="F36" s="140"/>
      <x:c r="G36" s="140"/>
      <x:c r="H36" s="140"/>
      <x:c r="I36" s="140"/>
      <x:c r="J36" s="140"/>
      <x:c r="K36" s="140"/>
      <x:c r="L36" s="140"/>
      <x:c r="M36" s="140"/>
    </x:row>
    <x:row r="37">
      <x:c r="A37" s="140"/>
      <x:c r="B37" s="140"/>
      <x:c r="C37" s="140"/>
      <x:c r="D37" s="140"/>
      <x:c r="E37" s="140"/>
      <x:c r="F37" s="140"/>
      <x:c r="G37" s="140"/>
      <x:c r="H37" s="140"/>
      <x:c r="I37" s="140"/>
      <x:c r="J37" s="140"/>
      <x:c r="K37" s="140"/>
      <x:c r="L37" s="140"/>
      <x:c r="M37" s="140"/>
    </x:row>
    <x:row r="38">
      <x:c r="A38" s="140"/>
      <x:c r="B38" s="140"/>
      <x:c r="C38" s="140"/>
      <x:c r="D38" s="140"/>
      <x:c r="E38" s="140"/>
      <x:c r="F38" s="140"/>
      <x:c r="G38" s="140"/>
      <x:c r="H38" s="140"/>
      <x:c r="I38" s="140"/>
      <x:c r="J38" s="140"/>
      <x:c r="K38" s="140"/>
      <x:c r="L38" s="140"/>
      <x:c r="M38" s="140"/>
    </x:row>
    <x:row r="39">
      <x:c r="A39" s="140"/>
      <x:c r="B39" s="140"/>
      <x:c r="C39" s="140"/>
      <x:c r="D39" s="140"/>
      <x:c r="E39" s="140"/>
      <x:c r="F39" s="140"/>
      <x:c r="G39" s="140"/>
      <x:c r="H39" s="140"/>
      <x:c r="I39" s="140"/>
      <x:c r="J39" s="140"/>
      <x:c r="K39" s="140"/>
      <x:c r="L39" s="140"/>
      <x:c r="M39" s="140"/>
    </x:row>
    <x:row r="40">
      <x:c r="A40" s="140"/>
      <x:c r="B40" s="140"/>
      <x:c r="C40" s="140"/>
      <x:c r="D40" s="140"/>
      <x:c r="E40" s="140"/>
      <x:c r="F40" s="140"/>
      <x:c r="G40" s="140"/>
      <x:c r="H40" s="140"/>
      <x:c r="I40" s="140"/>
      <x:c r="J40" s="140"/>
      <x:c r="K40" s="140"/>
      <x:c r="L40" s="140"/>
      <x:c r="M40" s="140"/>
    </x:row>
  </x:sheetData>
  <x:mergeCells>
    <x:mergeCell ref="A1:I1"/>
  </x:mergeCells>
  <x:conditionalFormatting sqref="E4:E8">
    <x:cfRule type="expression" dxfId="8" priority="1">
      <x:formula>E4="CONFORME"</x:formula>
    </x:cfRule>
    <x:cfRule type="expression" dxfId="9" priority="2">
      <x:formula>E4="NON CONFORME"</x:formula>
    </x:cfRule>
  </x:conditionalFormatting>
  <x:pageMargins left="0.7" right="0.7" top="0.75" bottom="0.75" header="0.3" footer="0.3"/>
</x:worksheet>
</file>

<file path=xl/worksheets/sheet9.xml><?xml version="1.0" encoding="utf-8"?>
<x:worksheet xmlns:x="http://schemas.openxmlformats.org/spreadsheetml/2006/main">
  <x:sheetFormatPr defaultRowHeight="15"/>
  <x:cols>
    <x:col min="1" max="1" width="2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 min="8" max="8" width="18" hidden="0" customWidth="1"/>
    <x:col min="9" max="9" width="18" hidden="0" customWidth="1"/>
    <x:col min="10" max="10" width="18" hidden="0" customWidth="1"/>
    <x:col min="11" max="11" width="18" hidden="0" customWidth="1"/>
    <x:col min="12" max="12" width="18" hidden="0" customWidth="1"/>
    <x:col min="13" max="13" width="18" hidden="0" customWidth="1"/>
  </x:cols>
  <x:sheetData>
    <x:row r="1">
      <x:c r="A1" s="118" t="str">
        <x:v>Rapport de Validation Méthode Analytique HPLC</x:v>
      </x:c>
      <x:c r="B1" s="140"/>
      <x:c r="C1" s="140"/>
      <x:c r="D1" s="140"/>
      <x:c r="E1" s="140"/>
      <x:c r="F1" s="140"/>
      <x:c r="G1" s="140"/>
      <x:c r="H1" s="140"/>
      <x:c r="I1" s="140"/>
      <x:c r="J1" s="140"/>
      <x:c r="K1" s="140"/>
      <x:c r="L1" s="140"/>
      <x:c r="M1" s="140"/>
    </x:row>
    <x:row r="2">
      <x:c r="A2" s="140"/>
      <x:c r="B2" s="140"/>
      <x:c r="C2" s="140"/>
      <x:c r="D2" s="140"/>
      <x:c r="E2" s="140"/>
      <x:c r="F2" s="140"/>
      <x:c r="G2" s="140"/>
      <x:c r="H2" s="140"/>
      <x:c r="I2" s="140"/>
      <x:c r="J2" s="140"/>
      <x:c r="K2" s="140"/>
      <x:c r="L2" s="140"/>
      <x:c r="M2" s="140"/>
    </x:row>
    <x:row r="3">
      <x:c r="A3" s="38" t="str">
        <x:v>Conclusion automatique</x:v>
      </x:c>
      <x:c r="B3" s="140"/>
      <x:c r="C3" s="140"/>
      <x:c r="D3" s="140"/>
      <x:c r="E3" s="140"/>
      <x:c r="F3" s="140"/>
      <x:c r="G3" s="140"/>
      <x:c r="H3" s="140"/>
      <x:c r="I3" s="140"/>
      <x:c r="J3" s="140"/>
      <x:c r="K3" s="140"/>
      <x:c r="L3" s="140"/>
      <x:c r="M3" s="140"/>
    </x:row>
    <x:row r="4">
      <x:c r="A4" s="162" t="str">
        <x:f>"La méthode "&amp;'Paramètres'!B3&amp;" appliquée au dosage de "&amp;'Paramètres'!B5&amp;" dans "&amp;'Paramètres'!B4&amp;" a été évaluée selon les critères de validation analytique. Le score global est de "&amp;TEXT(Dashboard!E4,"0%")&amp;". Conclusion : "&amp;Dashboard!E7</x:f>
        <x:v>La méthode HPLC-PARA-500-001 appliquée au dosage de Paracétamol dans Paracétamol 500 mg comprimé a été évaluée selon les critères de validation analytique. Le score global est de 100%. Conclusion : VALIDATION ACCEPTÉE</x:v>
      </x:c>
      <x:c r="B4" s="140"/>
      <x:c r="C4" s="140"/>
      <x:c r="D4" s="140"/>
      <x:c r="E4" s="140"/>
      <x:c r="F4" s="140"/>
      <x:c r="G4" s="140"/>
      <x:c r="H4" s="140"/>
      <x:c r="I4" s="140"/>
      <x:c r="J4" s="140"/>
      <x:c r="K4" s="140"/>
      <x:c r="L4" s="140"/>
      <x:c r="M4" s="140"/>
    </x:row>
    <x:row r="5">
      <x:c r="A5" s="140"/>
      <x:c r="B5" s="140"/>
      <x:c r="C5" s="140"/>
      <x:c r="D5" s="140"/>
      <x:c r="E5" s="140"/>
      <x:c r="F5" s="140"/>
      <x:c r="G5" s="140"/>
      <x:c r="H5" s="140"/>
      <x:c r="I5" s="140"/>
      <x:c r="J5" s="140"/>
      <x:c r="K5" s="140"/>
      <x:c r="L5" s="140"/>
      <x:c r="M5" s="140"/>
    </x:row>
    <x:row r="6">
      <x:c r="A6" s="140"/>
      <x:c r="B6" s="140"/>
      <x:c r="C6" s="140"/>
      <x:c r="D6" s="140"/>
      <x:c r="E6" s="140"/>
      <x:c r="F6" s="140"/>
      <x:c r="G6" s="140"/>
      <x:c r="H6" s="140"/>
      <x:c r="I6" s="140"/>
      <x:c r="J6" s="140"/>
      <x:c r="K6" s="140"/>
      <x:c r="L6" s="140"/>
      <x:c r="M6" s="140"/>
    </x:row>
    <x:row r="7">
      <x:c r="A7" s="140"/>
      <x:c r="B7" s="140"/>
      <x:c r="C7" s="140"/>
      <x:c r="D7" s="140"/>
      <x:c r="E7" s="140"/>
      <x:c r="F7" s="140"/>
      <x:c r="G7" s="140"/>
      <x:c r="H7" s="140"/>
      <x:c r="I7" s="140"/>
      <x:c r="J7" s="140"/>
      <x:c r="K7" s="140"/>
      <x:c r="L7" s="140"/>
      <x:c r="M7" s="140"/>
    </x:row>
    <x:row r="8">
      <x:c r="A8" s="140"/>
      <x:c r="B8" s="140"/>
      <x:c r="C8" s="140"/>
      <x:c r="D8" s="140"/>
      <x:c r="E8" s="140"/>
      <x:c r="F8" s="140"/>
      <x:c r="G8" s="140"/>
      <x:c r="H8" s="140"/>
      <x:c r="I8" s="140"/>
      <x:c r="J8" s="140"/>
      <x:c r="K8" s="140"/>
      <x:c r="L8" s="140"/>
      <x:c r="M8" s="140"/>
    </x:row>
    <x:row r="9">
      <x:c r="A9" s="53" t="str">
        <x:v>Paramètre</x:v>
      </x:c>
      <x:c r="B9" s="53" t="str">
        <x:v>Résultat</x:v>
      </x:c>
      <x:c r="C9" s="53" t="str">
        <x:v>Critère</x:v>
      </x:c>
      <x:c r="D9" s="53" t="str">
        <x:v>Conclusion</x:v>
      </x:c>
      <x:c r="E9" s="140"/>
      <x:c r="F9" s="140"/>
      <x:c r="G9" s="140"/>
      <x:c r="H9" s="140"/>
      <x:c r="I9" s="140"/>
      <x:c r="J9" s="140"/>
      <x:c r="K9" s="140"/>
      <x:c r="L9" s="140"/>
      <x:c r="M9" s="140"/>
    </x:row>
    <x:row r="10">
      <x:c r="A10" s="141" t="str">
        <x:v>Linéarité R²</x:v>
      </x:c>
      <x:c r="B10" s="230" t="n">
        <x:f>'Linéarité'!H6</x:f>
        <x:v>0.9999964222192292</x:v>
      </x:c>
      <x:c r="C10" s="189" t="str">
        <x:f>"≥ "&amp;TEXT('Paramètres'!B17,"0.000")</x:f>
        <x:v>≥ 0.999</x:v>
      </x:c>
      <x:c r="D10" s="190" t="str">
        <x:f>'Linéarité'!H8</x:f>
        <x:v>CONFORME</x:v>
      </x:c>
      <x:c r="E10" s="140"/>
      <x:c r="F10" s="140"/>
      <x:c r="G10" s="140"/>
      <x:c r="H10" s="140"/>
      <x:c r="I10" s="140"/>
      <x:c r="J10" s="140"/>
      <x:c r="K10" s="140"/>
      <x:c r="L10" s="140"/>
      <x:c r="M10" s="140"/>
    </x:row>
    <x:row r="11">
      <x:c r="A11" s="141" t="str">
        <x:v>Répétabilité RSD</x:v>
      </x:c>
      <x:c r="B11" s="231" t="n">
        <x:f>'Répétabilité'!G6</x:f>
        <x:v>0.001048475666006938</x:v>
      </x:c>
      <x:c r="C11" s="193" t="str">
        <x:f>"≤ "&amp;TEXT('Paramètres'!B18,"0.00%")</x:f>
        <x:v>≤ 2.00%</x:v>
      </x:c>
      <x:c r="D11" s="194" t="str">
        <x:f>'Répétabilité'!G8</x:f>
        <x:v>CONFORME</x:v>
      </x:c>
      <x:c r="E11" s="140"/>
      <x:c r="F11" s="140"/>
      <x:c r="G11" s="140"/>
      <x:c r="H11" s="140"/>
      <x:c r="I11" s="140"/>
      <x:c r="J11" s="140"/>
      <x:c r="K11" s="140"/>
      <x:c r="L11" s="140"/>
      <x:c r="M11" s="140"/>
    </x:row>
    <x:row r="12">
      <x:c r="A12" s="141" t="str">
        <x:v>Justesse</x:v>
      </x:c>
      <x:c r="B12" s="231" t="n">
        <x:f>'Justesse'!I6</x:f>
        <x:v>0.998675925925926</x:v>
      </x:c>
      <x:c r="C12" s="193" t="str">
        <x:f>"98%-102%"</x:f>
        <x:v>98%-102%</x:v>
      </x:c>
      <x:c r="D12" s="194" t="str">
        <x:f>'Justesse'!I8</x:f>
        <x:v>CONFORME</x:v>
      </x:c>
      <x:c r="E12" s="140"/>
      <x:c r="F12" s="140"/>
      <x:c r="G12" s="140"/>
      <x:c r="H12" s="140"/>
      <x:c r="I12" s="140"/>
      <x:c r="J12" s="140"/>
      <x:c r="K12" s="140"/>
      <x:c r="L12" s="140"/>
      <x:c r="M12" s="140"/>
    </x:row>
    <x:row r="13">
      <x:c r="A13" s="141" t="str">
        <x:v>Robustesse</x:v>
      </x:c>
      <x:c r="B13" s="192" t="str">
        <x:f>Dashboard!B7</x:f>
        <x:v>8/8</x:v>
      </x:c>
      <x:c r="C13" s="193" t="str">
        <x:f>"Variations limitées"</x:f>
        <x:v>Variations limitées</x:v>
      </x:c>
      <x:c r="D13" s="194" t="str">
        <x:f>Dashboard!C7</x:f>
        <x:v>CONFORME</x:v>
      </x:c>
      <x:c r="E13" s="140"/>
      <x:c r="F13" s="140"/>
      <x:c r="G13" s="140"/>
      <x:c r="H13" s="140"/>
      <x:c r="I13" s="140"/>
      <x:c r="J13" s="140"/>
      <x:c r="K13" s="140"/>
      <x:c r="L13" s="140"/>
      <x:c r="M13" s="140"/>
    </x:row>
    <x:row r="14">
      <x:c r="A14" s="141" t="str">
        <x:v>LOD</x:v>
      </x:c>
      <x:c r="B14" s="232" t="n">
        <x:f>'LOD_LOQ'!C6</x:f>
        <x:v>0.4552722087823911</x:v>
      </x:c>
      <x:c r="C14" s="193" t="str">
        <x:f>"Information"</x:f>
        <x:v>Information</x:v>
      </x:c>
      <x:c r="D14" s="194" t="str">
        <x:f>"INFO"</x:f>
        <x:v>INFO</x:v>
      </x:c>
      <x:c r="E14" s="140"/>
      <x:c r="F14" s="140"/>
      <x:c r="G14" s="140"/>
      <x:c r="H14" s="140"/>
      <x:c r="I14" s="140"/>
      <x:c r="J14" s="140"/>
      <x:c r="K14" s="140"/>
      <x:c r="L14" s="140"/>
      <x:c r="M14" s="140"/>
    </x:row>
    <x:row r="15">
      <x:c r="A15" s="141" t="str">
        <x:v>LOQ</x:v>
      </x:c>
      <x:c r="B15" s="232" t="n">
        <x:f>'LOD_LOQ'!C7</x:f>
        <x:v>1.3796127538860337</x:v>
      </x:c>
      <x:c r="C15" s="193" t="str">
        <x:f>"Information"</x:f>
        <x:v>Information</x:v>
      </x:c>
      <x:c r="D15" s="194" t="str">
        <x:f>"INFO"</x:f>
        <x:v>INFO</x:v>
      </x:c>
      <x:c r="E15" s="140"/>
      <x:c r="F15" s="140"/>
      <x:c r="G15" s="140"/>
      <x:c r="H15" s="140"/>
      <x:c r="I15" s="140"/>
      <x:c r="J15" s="140"/>
      <x:c r="K15" s="140"/>
      <x:c r="L15" s="140"/>
      <x:c r="M15" s="140"/>
    </x:row>
    <x:row r="16">
      <x:c r="A16" s="141" t="str">
        <x:v>SST</x:v>
      </x:c>
      <x:c r="B16" s="192" t="str">
        <x:f>Dashboard!B10</x:f>
        <x:v>5/5</x:v>
      </x:c>
      <x:c r="C16" s="193" t="str">
        <x:f>"Tous critères conformes"</x:f>
        <x:v>Tous critères conformes</x:v>
      </x:c>
      <x:c r="D16" s="194" t="str">
        <x:f>Dashboard!C10</x:f>
        <x:v>CONFORME</x:v>
      </x:c>
      <x:c r="E16" s="140"/>
      <x:c r="F16" s="140"/>
      <x:c r="G16" s="140"/>
      <x:c r="H16" s="140"/>
      <x:c r="I16" s="140"/>
      <x:c r="J16" s="140"/>
      <x:c r="K16" s="140"/>
      <x:c r="L16" s="140"/>
      <x:c r="M16" s="140"/>
    </x:row>
    <x:row r="17">
      <x:c r="A17" s="141" t="str">
        <x:v>Décision finale</x:v>
      </x:c>
      <x:c r="B17" s="195" t="n">
        <x:f>Dashboard!E4</x:f>
        <x:v>1</x:v>
      </x:c>
      <x:c r="C17" s="196" t="str">
        <x:f>"Score global"</x:f>
        <x:v>Score global</x:v>
      </x:c>
      <x:c r="D17" s="197" t="str">
        <x:f>Dashboard!E7</x:f>
        <x:v>VALIDATION ACCEPTÉE</x:v>
      </x:c>
      <x:c r="E17" s="140"/>
      <x:c r="F17" s="140"/>
      <x:c r="G17" s="140"/>
      <x:c r="H17" s="140"/>
      <x:c r="I17" s="140"/>
      <x:c r="J17" s="140"/>
      <x:c r="K17" s="140"/>
      <x:c r="L17" s="140"/>
      <x:c r="M17" s="140"/>
    </x:row>
    <x:row r="18">
      <x:c r="A18" s="140"/>
      <x:c r="B18" s="140"/>
      <x:c r="C18" s="140"/>
      <x:c r="D18" s="140"/>
      <x:c r="E18" s="140"/>
      <x:c r="F18" s="140"/>
      <x:c r="G18" s="140"/>
      <x:c r="H18" s="140"/>
      <x:c r="I18" s="140"/>
      <x:c r="J18" s="140"/>
      <x:c r="K18" s="140"/>
      <x:c r="L18" s="140"/>
      <x:c r="M18" s="140"/>
    </x:row>
    <x:row r="19">
      <x:c r="A19" s="140"/>
      <x:c r="B19" s="140"/>
      <x:c r="C19" s="140"/>
      <x:c r="D19" s="140"/>
      <x:c r="E19" s="140"/>
      <x:c r="F19" s="140"/>
      <x:c r="G19" s="140"/>
      <x:c r="H19" s="140"/>
      <x:c r="I19" s="140"/>
      <x:c r="J19" s="140"/>
      <x:c r="K19" s="140"/>
      <x:c r="L19" s="140"/>
      <x:c r="M19" s="140"/>
    </x:row>
    <x:row r="20">
      <x:c r="A20" s="140"/>
      <x:c r="B20" s="140"/>
      <x:c r="C20" s="140"/>
      <x:c r="D20" s="140"/>
      <x:c r="E20" s="140"/>
      <x:c r="F20" s="140"/>
      <x:c r="G20" s="140"/>
      <x:c r="H20" s="140"/>
      <x:c r="I20" s="140"/>
      <x:c r="J20" s="140"/>
      <x:c r="K20" s="140"/>
      <x:c r="L20" s="140"/>
      <x:c r="M20" s="140"/>
    </x:row>
    <x:row r="21">
      <x:c r="A21" s="140"/>
      <x:c r="B21" s="140"/>
      <x:c r="C21" s="140"/>
      <x:c r="D21" s="140"/>
      <x:c r="E21" s="140"/>
      <x:c r="F21" s="140"/>
      <x:c r="G21" s="140"/>
      <x:c r="H21" s="140"/>
      <x:c r="I21" s="140"/>
      <x:c r="J21" s="140"/>
      <x:c r="K21" s="140"/>
      <x:c r="L21" s="140"/>
      <x:c r="M21" s="140"/>
    </x:row>
    <x:row r="22">
      <x:c r="A22" s="140"/>
      <x:c r="B22" s="140"/>
      <x:c r="C22" s="140"/>
      <x:c r="D22" s="140"/>
      <x:c r="E22" s="140"/>
      <x:c r="F22" s="140"/>
      <x:c r="G22" s="140"/>
      <x:c r="H22" s="140"/>
      <x:c r="I22" s="140"/>
      <x:c r="J22" s="140"/>
      <x:c r="K22" s="140"/>
      <x:c r="L22" s="140"/>
      <x:c r="M22" s="140"/>
    </x:row>
    <x:row r="23">
      <x:c r="A23" s="140"/>
      <x:c r="B23" s="140"/>
      <x:c r="C23" s="140"/>
      <x:c r="D23" s="140"/>
      <x:c r="E23" s="140"/>
      <x:c r="F23" s="140"/>
      <x:c r="G23" s="140"/>
      <x:c r="H23" s="140"/>
      <x:c r="I23" s="140"/>
      <x:c r="J23" s="140"/>
      <x:c r="K23" s="140"/>
      <x:c r="L23" s="140"/>
      <x:c r="M23" s="140"/>
    </x:row>
    <x:row r="24">
      <x:c r="A24" s="140"/>
      <x:c r="B24" s="140"/>
      <x:c r="C24" s="140"/>
      <x:c r="D24" s="140"/>
      <x:c r="E24" s="140"/>
      <x:c r="F24" s="140"/>
      <x:c r="G24" s="140"/>
      <x:c r="H24" s="140"/>
      <x:c r="I24" s="140"/>
      <x:c r="J24" s="140"/>
      <x:c r="K24" s="140"/>
      <x:c r="L24" s="140"/>
      <x:c r="M24" s="140"/>
    </x:row>
    <x:row r="25">
      <x:c r="A25" s="140"/>
      <x:c r="B25" s="140"/>
      <x:c r="C25" s="140"/>
      <x:c r="D25" s="140"/>
      <x:c r="E25" s="140"/>
      <x:c r="F25" s="140"/>
      <x:c r="G25" s="140"/>
      <x:c r="H25" s="140"/>
      <x:c r="I25" s="140"/>
      <x:c r="J25" s="140"/>
      <x:c r="K25" s="140"/>
      <x:c r="L25" s="140"/>
      <x:c r="M25" s="140"/>
    </x:row>
    <x:row r="26">
      <x:c r="A26" s="140"/>
      <x:c r="B26" s="140"/>
      <x:c r="C26" s="140"/>
      <x:c r="D26" s="140"/>
      <x:c r="E26" s="140"/>
      <x:c r="F26" s="140"/>
      <x:c r="G26" s="140"/>
      <x:c r="H26" s="140"/>
      <x:c r="I26" s="140"/>
      <x:c r="J26" s="140"/>
      <x:c r="K26" s="140"/>
      <x:c r="L26" s="140"/>
      <x:c r="M26" s="140"/>
    </x:row>
    <x:row r="27">
      <x:c r="A27" s="140"/>
      <x:c r="B27" s="140"/>
      <x:c r="C27" s="140"/>
      <x:c r="D27" s="140"/>
      <x:c r="E27" s="140"/>
      <x:c r="F27" s="140"/>
      <x:c r="G27" s="140"/>
      <x:c r="H27" s="140"/>
      <x:c r="I27" s="140"/>
      <x:c r="J27" s="140"/>
      <x:c r="K27" s="140"/>
      <x:c r="L27" s="140"/>
      <x:c r="M27" s="140"/>
    </x:row>
    <x:row r="28">
      <x:c r="A28" s="140"/>
      <x:c r="B28" s="140"/>
      <x:c r="C28" s="140"/>
      <x:c r="D28" s="140"/>
      <x:c r="E28" s="140"/>
      <x:c r="F28" s="140"/>
      <x:c r="G28" s="140"/>
      <x:c r="H28" s="140"/>
      <x:c r="I28" s="140"/>
      <x:c r="J28" s="140"/>
      <x:c r="K28" s="140"/>
      <x:c r="L28" s="140"/>
      <x:c r="M28" s="140"/>
    </x:row>
    <x:row r="29">
      <x:c r="A29" s="140"/>
      <x:c r="B29" s="140"/>
      <x:c r="C29" s="140"/>
      <x:c r="D29" s="140"/>
      <x:c r="E29" s="140"/>
      <x:c r="F29" s="140"/>
      <x:c r="G29" s="140"/>
      <x:c r="H29" s="140"/>
      <x:c r="I29" s="140"/>
      <x:c r="J29" s="140"/>
      <x:c r="K29" s="140"/>
      <x:c r="L29" s="140"/>
      <x:c r="M29" s="140"/>
    </x:row>
    <x:row r="30">
      <x:c r="A30" s="140"/>
      <x:c r="B30" s="140"/>
      <x:c r="C30" s="140"/>
      <x:c r="D30" s="140"/>
      <x:c r="E30" s="140"/>
      <x:c r="F30" s="140"/>
      <x:c r="G30" s="140"/>
      <x:c r="H30" s="140"/>
      <x:c r="I30" s="140"/>
      <x:c r="J30" s="140"/>
      <x:c r="K30" s="140"/>
      <x:c r="L30" s="140"/>
      <x:c r="M30" s="140"/>
    </x:row>
    <x:row r="31">
      <x:c r="A31" s="140"/>
      <x:c r="B31" s="140"/>
      <x:c r="C31" s="140"/>
      <x:c r="D31" s="140"/>
      <x:c r="E31" s="140"/>
      <x:c r="F31" s="140"/>
      <x:c r="G31" s="140"/>
      <x:c r="H31" s="140"/>
      <x:c r="I31" s="140"/>
      <x:c r="J31" s="140"/>
      <x:c r="K31" s="140"/>
      <x:c r="L31" s="140"/>
      <x:c r="M31" s="140"/>
    </x:row>
    <x:row r="32">
      <x:c r="A32" s="140"/>
      <x:c r="B32" s="140"/>
      <x:c r="C32" s="140"/>
      <x:c r="D32" s="140"/>
      <x:c r="E32" s="140"/>
      <x:c r="F32" s="140"/>
      <x:c r="G32" s="140"/>
      <x:c r="H32" s="140"/>
      <x:c r="I32" s="140"/>
      <x:c r="J32" s="140"/>
      <x:c r="K32" s="140"/>
      <x:c r="L32" s="140"/>
      <x:c r="M32" s="140"/>
    </x:row>
    <x:row r="33">
      <x:c r="A33" s="140"/>
      <x:c r="B33" s="140"/>
      <x:c r="C33" s="140"/>
      <x:c r="D33" s="140"/>
      <x:c r="E33" s="140"/>
      <x:c r="F33" s="140"/>
      <x:c r="G33" s="140"/>
      <x:c r="H33" s="140"/>
      <x:c r="I33" s="140"/>
      <x:c r="J33" s="140"/>
      <x:c r="K33" s="140"/>
      <x:c r="L33" s="140"/>
      <x:c r="M33" s="140"/>
    </x:row>
    <x:row r="34">
      <x:c r="A34" s="140"/>
      <x:c r="B34" s="140"/>
      <x:c r="C34" s="140"/>
      <x:c r="D34" s="140"/>
      <x:c r="E34" s="140"/>
      <x:c r="F34" s="140"/>
      <x:c r="G34" s="140"/>
      <x:c r="H34" s="140"/>
      <x:c r="I34" s="140"/>
      <x:c r="J34" s="140"/>
      <x:c r="K34" s="140"/>
      <x:c r="L34" s="140"/>
      <x:c r="M34" s="140"/>
    </x:row>
    <x:row r="35">
      <x:c r="A35" s="140"/>
      <x:c r="B35" s="140"/>
      <x:c r="C35" s="140"/>
      <x:c r="D35" s="140"/>
      <x:c r="E35" s="140"/>
      <x:c r="F35" s="140"/>
      <x:c r="G35" s="140"/>
      <x:c r="H35" s="140"/>
      <x:c r="I35" s="140"/>
      <x:c r="J35" s="140"/>
      <x:c r="K35" s="140"/>
      <x:c r="L35" s="140"/>
      <x:c r="M35" s="140"/>
    </x:row>
    <x:row r="36">
      <x:c r="A36" s="140"/>
      <x:c r="B36" s="140"/>
      <x:c r="C36" s="140"/>
      <x:c r="D36" s="140"/>
      <x:c r="E36" s="140"/>
      <x:c r="F36" s="140"/>
      <x:c r="G36" s="140"/>
      <x:c r="H36" s="140"/>
      <x:c r="I36" s="140"/>
      <x:c r="J36" s="140"/>
      <x:c r="K36" s="140"/>
      <x:c r="L36" s="140"/>
      <x:c r="M36" s="140"/>
    </x:row>
    <x:row r="37">
      <x:c r="A37" s="140"/>
      <x:c r="B37" s="140"/>
      <x:c r="C37" s="140"/>
      <x:c r="D37" s="140"/>
      <x:c r="E37" s="140"/>
      <x:c r="F37" s="140"/>
      <x:c r="G37" s="140"/>
      <x:c r="H37" s="140"/>
      <x:c r="I37" s="140"/>
      <x:c r="J37" s="140"/>
      <x:c r="K37" s="140"/>
      <x:c r="L37" s="140"/>
      <x:c r="M37" s="140"/>
    </x:row>
    <x:row r="38">
      <x:c r="A38" s="140"/>
      <x:c r="B38" s="140"/>
      <x:c r="C38" s="140"/>
      <x:c r="D38" s="140"/>
      <x:c r="E38" s="140"/>
      <x:c r="F38" s="140"/>
      <x:c r="G38" s="140"/>
      <x:c r="H38" s="140"/>
      <x:c r="I38" s="140"/>
      <x:c r="J38" s="140"/>
      <x:c r="K38" s="140"/>
      <x:c r="L38" s="140"/>
      <x:c r="M38" s="140"/>
    </x:row>
    <x:row r="39">
      <x:c r="A39" s="140"/>
      <x:c r="B39" s="140"/>
      <x:c r="C39" s="140"/>
      <x:c r="D39" s="140"/>
      <x:c r="E39" s="140"/>
      <x:c r="F39" s="140"/>
      <x:c r="G39" s="140"/>
      <x:c r="H39" s="140"/>
      <x:c r="I39" s="140"/>
      <x:c r="J39" s="140"/>
      <x:c r="K39" s="140"/>
      <x:c r="L39" s="140"/>
      <x:c r="M39" s="140"/>
    </x:row>
    <x:row r="40">
      <x:c r="A40" s="140"/>
      <x:c r="B40" s="140"/>
      <x:c r="C40" s="140"/>
      <x:c r="D40" s="140"/>
      <x:c r="E40" s="140"/>
      <x:c r="F40" s="140"/>
      <x:c r="G40" s="140"/>
      <x:c r="H40" s="140"/>
      <x:c r="I40" s="140"/>
      <x:c r="J40" s="140"/>
      <x:c r="K40" s="140"/>
      <x:c r="L40" s="140"/>
      <x:c r="M40" s="140"/>
    </x:row>
  </x:sheetData>
  <x:mergeCells>
    <x:mergeCell ref="A1:H1"/>
    <x:mergeCell ref="A3:H3"/>
    <x:mergeCell ref="A4:H7"/>
  </x:mergeCells>
  <x:conditionalFormatting sqref="D10:D17">
    <x:cfRule type="expression" dxfId="13" priority="1">
      <x:formula>D10="CONFORME"</x:formula>
    </x:cfRule>
    <x:cfRule type="expression" dxfId="14" priority="2">
      <x:formula>D10="NON CONFORME"</x:formula>
    </x:cfRule>
    <x:cfRule type="expression" dxfId="15" priority="3">
      <x:formula>D10="À SURVEILLER"</x:formula>
    </x:cfRule>
  </x:conditionalFormatting>
  <x:pageMargins left="0.7" right="0.7" top="0.75" bottom="0.75" header="0.3" footer="0.3"/>
</x:worksheet>
</file>

<file path=xl/worksheets/sheet10.xml><?xml version="1.0" encoding="utf-8"?>
<x:worksheet xmlns:x="http://schemas.openxmlformats.org/spreadsheetml/2006/main">
  <x:sheetFormatPr defaultRowHeight="15"/>
  <x:cols>
    <x:col min="1" max="1" width="24" hidden="0" customWidth="1"/>
    <x:col min="2" max="2" width="28" hidden="0" customWidth="1"/>
    <x:col min="3" max="3" width="28" hidden="0" customWidth="1"/>
    <x:col min="4" max="4" width="24" hidden="0" customWidth="1"/>
    <x:col min="6" max="6" width="4" hidden="0" customWidth="1"/>
    <x:col min="7" max="7" width="24" hidden="0" customWidth="1"/>
    <x:col min="8" max="8" width="18" hidden="0" customWidth="1"/>
    <x:col min="9" max="9" width="22" hidden="0" customWidth="1"/>
    <x:col min="10" max="10" width="18" hidden="0" customWidth="1"/>
    <x:col min="11" max="11" width="4" hidden="0" customWidth="1"/>
    <x:col min="5" max="5" width="16" hidden="0" customWidth="1"/>
  </x:cols>
  <x:sheetData>
    <x:row r="1" ht="28" customHeight="1">
      <x:c r="A1" s="268" t="str">
        <x:v>Cas appliqué - Validation HPLC du paracétamol 500 mg comprimé</x:v>
      </x:c>
      <x:c r="B1" s="269"/>
      <x:c r="C1" s="269"/>
      <x:c r="D1" s="269"/>
      <x:c r="E1" s="269"/>
      <x:c r="F1" s="269"/>
      <x:c r="G1" s="269"/>
      <x:c r="H1" s="269"/>
      <x:c r="I1" s="269"/>
      <x:c r="J1" s="269"/>
      <x:c r="K1" s="269"/>
    </x:row>
    <x:row r="3">
      <x:c r="A3" s="252" t="str">
        <x:v>Contexte laboratoire</x:v>
      </x:c>
      <x:c r="B3"/>
      <x:c r="C3"/>
      <x:c r="D3"/>
      <x:c r="E3"/>
      <x:c r="F3"/>
      <x:c r="G3"/>
      <x:c r="H3"/>
      <x:c r="I3"/>
      <x:c r="J3"/>
      <x:c r="K3"/>
    </x:row>
    <x:row r="4">
      <x:c r="A4" s="253" t="str">
        <x:v>Objectif analytique</x:v>
      </x:c>
      <x:c r="B4" s="253" t="str">
        <x:v>Doser le paracétamol dans un comprimé 500 mg par HPLC-UV avant utilisation en routine CQ.</x:v>
      </x:c>
      <x:c r="C4" s="253"/>
      <x:c r="D4" s="253"/>
      <x:c r="E4" s="253" t="str">
        <x:v>Matrice</x:v>
      </x:c>
      <x:c r="F4" s="253" t="str">
        <x:v>Comprimé broyé</x:v>
      </x:c>
      <x:c r="G4" s="253"/>
      <x:c r="H4" s="253" t="str">
        <x:v>Référentiel</x:v>
      </x:c>
      <x:c r="I4" s="253" t="str">
        <x:v>ICH Q2(R2) / BPF</x:v>
      </x:c>
      <x:c r="J4" s="253"/>
      <x:c r="K4" s="253"/>
    </x:row>
    <x:row r="5">
      <x:c r="A5" s="253" t="str">
        <x:v>Technique</x:v>
      </x:c>
      <x:c r="B5" s="253" t="str">
        <x:v>HPLC-UV, colonne C18, détection 243 nm</x:v>
      </x:c>
      <x:c r="C5" s="253"/>
      <x:c r="D5" s="253"/>
      <x:c r="E5" s="253" t="str">
        <x:v>Phase mobile</x:v>
      </x:c>
      <x:c r="F5" s="253" t="str">
        <x:v>Tampon phosphate pH 3,0 / Acétonitrile 80:20</x:v>
      </x:c>
      <x:c r="G5" s="253"/>
      <x:c r="H5" s="253" t="str">
        <x:v>Décision</x:v>
      </x:c>
      <x:c r="I5" s="253" t="str">
        <x:f>Dashboard!E7</x:f>
        <x:v>VALIDATION ACCEPTÉE</x:v>
      </x:c>
      <x:c r="J5" s="253"/>
      <x:c r="K5" s="253"/>
    </x:row>
    <x:row r="6">
      <x:c r="A6" s="253" t="str">
        <x:v>Étalonnage</x:v>
      </x:c>
      <x:c r="B6" s="253" t="str">
        <x:v>50 à 150 mg/L, aire de pic utilisée comme réponse analytique</x:v>
      </x:c>
      <x:c r="C6" s="253"/>
      <x:c r="D6" s="253"/>
      <x:c r="E6" s="253" t="str">
        <x:v>Critères critiques</x:v>
      </x:c>
      <x:c r="F6" s="253" t="str">
        <x:v>R² ≥ 0,999 ; RSD ≤ 2% ; récupération 98-102%</x:v>
      </x:c>
      <x:c r="G6" s="253"/>
      <x:c r="H6" s="253" t="str">
        <x:v>Score</x:v>
      </x:c>
      <x:c r="I6" s="271" t="n">
        <x:f>Dashboard!E4</x:f>
        <x:v>1</x:v>
      </x:c>
      <x:c r="J6" s="253"/>
      <x:c r="K6" s="253"/>
    </x:row>
    <x:row r="7">
      <x:c r="A7" s="253" t="str">
        <x:v>Note</x:v>
      </x:c>
      <x:c r="B7" s="253" t="str">
        <x:v>Jeu de données réaliste destiné à l'entraînement et à la documentation d'un modèle Excel. À adapter avec les données brutes du laboratoire.</x:v>
      </x:c>
      <x:c r="C7" s="253"/>
      <x:c r="D7" s="253"/>
      <x:c r="E7" s="253"/>
      <x:c r="F7" s="253"/>
      <x:c r="G7" s="253"/>
      <x:c r="H7" s="253"/>
      <x:c r="I7" s="253"/>
      <x:c r="J7" s="253"/>
      <x:c r="K7" s="253"/>
    </x:row>
    <x:row r="10">
      <x:c r="A10" s="256" t="str">
        <x:v>Paramètre validé</x:v>
      </x:c>
      <x:c r="B10" s="256" t="str">
        <x:v>Résultat automatique</x:v>
      </x:c>
      <x:c r="C10" s="256" t="str">
        <x:v>Critère</x:v>
      </x:c>
      <x:c r="D10" s="256" t="str">
        <x:v>Conclusion</x:v>
      </x:c>
      <x:c r="F10" s="259" t="str">
        <x:v>Étalonnage HPLC</x:v>
      </x:c>
      <x:c r="G10" s="259" t="str">
        <x:v>Niveau</x:v>
      </x:c>
      <x:c r="H10" s="259" t="str">
        <x:v>Concentration mg/L</x:v>
      </x:c>
      <x:c r="I10" s="259" t="str">
        <x:v>Aire de pic</x:v>
      </x:c>
      <x:c r="J10" s="259" t="str">
        <x:v>Résidu</x:v>
      </x:c>
      <x:c r="K10" s="259" t="str">
        <x:v>Statut</x:v>
      </x:c>
    </x:row>
    <x:row r="11">
      <x:c r="A11" t="str">
        <x:v>Linéarité R²</x:v>
      </x:c>
      <x:c r="B11" s="305" t="n">
        <x:f>'Linéarité'!H6</x:f>
        <x:v>0.9999964222192292</x:v>
      </x:c>
      <x:c r="C11" t="str">
        <x:v>≥ 0,999</x:v>
      </x:c>
      <x:c r="D11" t="str">
        <x:f>'Linéarité'!H8</x:f>
        <x:v>CONFORME</x:v>
      </x:c>
      <x:c r="F11" t="str">
        <x:v>Standard</x:v>
      </x:c>
      <x:c r="G11" t="n">
        <x:v>1</x:v>
      </x:c>
      <x:c r="H11" t="n">
        <x:v>50</x:v>
      </x:c>
      <x:c r="I11" t="n">
        <x:v>672850</x:v>
      </x:c>
      <x:c r="J11" t="n">
        <x:f>'Linéarité'!E4</x:f>
        <x:v>344</x:v>
      </x:c>
      <x:c r="K11" t="str"/>
    </x:row>
    <x:row r="12">
      <x:c r="A12" t="str">
        <x:v>Répétabilité RSD</x:v>
      </x:c>
      <x:c r="B12" s="305" t="n">
        <x:f>'Répétabilité'!G6</x:f>
        <x:v>0.001048475666006938</x:v>
      </x:c>
      <x:c r="C12" t="str">
        <x:v>≤ 2%</x:v>
      </x:c>
      <x:c r="D12" t="str">
        <x:f>'Répétabilité'!G8</x:f>
        <x:v>CONFORME</x:v>
      </x:c>
      <x:c r="F12" t="str">
        <x:v>Standard</x:v>
      </x:c>
      <x:c r="G12" t="n">
        <x:v>2</x:v>
      </x:c>
      <x:c r="H12" t="n">
        <x:v>75</x:v>
      </x:c>
      <x:c r="I12" t="n">
        <x:v>1007850</x:v>
      </x:c>
      <x:c r="J12" t="n">
        <x:f>'Linéarité'!E5</x:f>
        <x:v>105</x:v>
      </x:c>
      <x:c r="K12" t="str"/>
    </x:row>
    <x:row r="13">
      <x:c r="A13" t="str">
        <x:v>Justesse moyenne</x:v>
      </x:c>
      <x:c r="B13" s="305" t="n">
        <x:f>'Justesse'!I6</x:f>
        <x:v>0.998675925925926</x:v>
      </x:c>
      <x:c r="C13" t="str">
        <x:v>98% - 102%</x:v>
      </x:c>
      <x:c r="D13" t="str">
        <x:f>'Justesse'!I8</x:f>
        <x:v>CONFORME</x:v>
      </x:c>
      <x:c r="F13" t="str">
        <x:v>Standard</x:v>
      </x:c>
      <x:c r="G13" t="n">
        <x:v>3</x:v>
      </x:c>
      <x:c r="H13" t="n">
        <x:v>100</x:v>
      </x:c>
      <x:c r="I13" t="n">
        <x:v>1341500</x:v>
      </x:c>
      <x:c r="J13" t="n">
        <x:f>'Linéarité'!E6</x:f>
        <x:v>-1484</x:v>
      </x:c>
      <x:c r="K13" t="str"/>
    </x:row>
    <x:row r="14">
      <x:c r="A14" t="str">
        <x:v>Robustesse</x:v>
      </x:c>
      <x:c r="B14" s="76" t="str">
        <x:f>Dashboard!B7</x:f>
        <x:v>8/8</x:v>
      </x:c>
      <x:c r="C14" t="str">
        <x:v>Variations ≤ 2%</x:v>
      </x:c>
      <x:c r="D14" t="str">
        <x:f>Dashboard!C7</x:f>
        <x:v>CONFORME</x:v>
      </x:c>
      <x:c r="F14" t="str">
        <x:v>Standard</x:v>
      </x:c>
      <x:c r="G14" t="n">
        <x:v>4</x:v>
      </x:c>
      <x:c r="H14" t="n">
        <x:v>125</x:v>
      </x:c>
      <x:c r="I14" t="n">
        <x:v>1679500</x:v>
      </x:c>
      <x:c r="J14" t="n">
        <x:f>'Linéarité'!E7</x:f>
        <x:v>1277</x:v>
      </x:c>
      <x:c r="K14" t="str"/>
    </x:row>
    <x:row r="15">
      <x:c r="A15" t="str">
        <x:v>LOD</x:v>
      </x:c>
      <x:c r="B15" s="270" t="n">
        <x:f>'LOD_LOQ'!C6</x:f>
        <x:v>0.4552722087823911</x:v>
      </x:c>
      <x:c r="C15" t="str">
        <x:v>Information</x:v>
      </x:c>
      <x:c r="D15" t="str">
        <x:v>INFO</x:v>
      </x:c>
      <x:c r="F15" t="str">
        <x:v>Standard</x:v>
      </x:c>
      <x:c r="G15" t="n">
        <x:v>5</x:v>
      </x:c>
      <x:c r="H15" t="n">
        <x:v>150</x:v>
      </x:c>
      <x:c r="I15" t="n">
        <x:v>2013220</x:v>
      </x:c>
      <x:c r="J15" t="n">
        <x:f>'Linéarité'!E8</x:f>
        <x:v>-242</x:v>
      </x:c>
      <x:c r="K15" t="str"/>
    </x:row>
    <x:row r="16">
      <x:c r="A16" t="str">
        <x:v>LOQ</x:v>
      </x:c>
      <x:c r="B16" s="270" t="n">
        <x:f>'LOD_LOQ'!C7</x:f>
        <x:v>1.3796127538860337</x:v>
      </x:c>
      <x:c r="C16" t="str">
        <x:v>Information</x:v>
      </x:c>
      <x:c r="D16" t="str">
        <x:v>INFO</x:v>
      </x:c>
    </x:row>
    <x:row r="17">
      <x:c r="A17" t="str">
        <x:v>SST</x:v>
      </x:c>
      <x:c r="B17" s="76" t="str">
        <x:f>Dashboard!B10</x:f>
        <x:v>5/5</x:v>
      </x:c>
      <x:c r="C17" t="str">
        <x:v>Tous critères conformes</x:v>
      </x:c>
      <x:c r="D17" t="str">
        <x:f>Dashboard!C10</x:f>
        <x:v>CONFORME</x:v>
      </x:c>
    </x:row>
    <x:row r="20">
      <x:c r="A20" s="261" t="str">
        <x:v>Interprétation synthétique du cas</x:v>
      </x:c>
    </x:row>
    <x:row r="21">
      <x:c r="A21" s="265" t="str">
        <x:v>Les données montrent une réponse chromatographique linéaire entre 50 et 150 mg/L, une répétabilité inférieure au seuil de 2%, des récupérations comprises dans l'intervalle 98-102% et une robustesse satisfaisante lors des variations de débit, température, pH et longueur d'onde. L'aptitude du système confirme que le système HPLC est performant avant exploitation des résultats. Le modèle conclut automatiquement à l'acceptation de la méthode.</x:v>
      </x:c>
    </x:row>
    <x:row r="23" ht="32" customHeight="1">
      <x:c r="A23" s="311" t="str">
        <x:v>Caractérisation du cas réel HPLC - éléments spécifiques à conserver dans le dossier analytique</x:v>
      </x:c>
      <x:c r="B23" s="311"/>
      <x:c r="C23" s="311"/>
      <x:c r="D23" s="311"/>
      <x:c r="E23" s="311"/>
      <x:c r="F23" s="311"/>
      <x:c r="G23" s="311"/>
      <x:c r="H23" s="311"/>
      <x:c r="I23" s="311"/>
      <x:c r="J23" s="311"/>
      <x:c r="K23" s="311"/>
    </x:row>
    <x:row r="24" ht="24" customHeight="1">
      <x:c r="A24" s="119"/>
      <x:c r="B24" s="119"/>
      <x:c r="C24" s="119"/>
      <x:c r="D24" s="119"/>
      <x:c r="E24" s="119"/>
      <x:c r="F24" s="119"/>
      <x:c r="G24" s="119"/>
      <x:c r="H24" s="119"/>
      <x:c r="I24" s="119"/>
      <x:c r="J24" s="119"/>
      <x:c r="K24" s="119"/>
    </x:row>
    <x:row r="25" ht="24" customHeight="1">
      <x:c r="A25" s="312" t="str">
        <x:v>1. Identité analytique du cas</x:v>
      </x:c>
      <x:c r="B25" s="312"/>
      <x:c r="C25" s="312"/>
      <x:c r="D25" s="312"/>
      <x:c r="E25" s="312"/>
      <x:c r="F25" s="119"/>
      <x:c r="G25" s="312" t="str">
        <x:v>2. Conditions chromatographiques du cas</x:v>
      </x:c>
      <x:c r="H25" s="312"/>
      <x:c r="I25" s="312"/>
      <x:c r="J25" s="312"/>
      <x:c r="K25" s="312"/>
    </x:row>
    <x:row r="26" ht="24" customHeight="1">
      <x:c r="A26" s="313" t="str">
        <x:v>Élément</x:v>
      </x:c>
      <x:c r="B26" s="313" t="str">
        <x:v>Valeur du cas</x:v>
      </x:c>
      <x:c r="C26" s="313" t="str">
        <x:v>Pourquoi c’est important</x:v>
      </x:c>
      <x:c r="D26" s="313" t="str">
        <x:v>Impact validation</x:v>
      </x:c>
      <x:c r="E26" s="313" t="str">
        <x:v>Statut</x:v>
      </x:c>
      <x:c r="F26" s="119"/>
      <x:c r="G26" s="313" t="str">
        <x:v>Paramètre HPLC</x:v>
      </x:c>
      <x:c r="H26" s="313" t="str">
        <x:v>Condition retenue</x:v>
      </x:c>
      <x:c r="I26" s="313" t="str">
        <x:v>Rôle</x:v>
      </x:c>
      <x:c r="J26" s="313" t="str">
        <x:v>Risque si dérive</x:v>
      </x:c>
      <x:c r="K26" s="313" t="str">
        <x:v>Critère suivi</x:v>
      </x:c>
    </x:row>
    <x:row r="27" ht="24" customHeight="1">
      <x:c r="A27" s="314" t="str">
        <x:v>Substance dosée</x:v>
      </x:c>
      <x:c r="B27" s="314" t="str">
        <x:v>Paracétamol</x:v>
      </x:c>
      <x:c r="C27" s="314" t="str">
        <x:v>Définit l’analyte suivi par la méthode</x:v>
      </x:c>
      <x:c r="D27" s="314" t="str">
        <x:v>Spécificité / linéarité</x:v>
      </x:c>
      <x:c r="E27" s="314" t="str">
        <x:v>Documenté</x:v>
      </x:c>
      <x:c r="F27" s="119"/>
      <x:c r="G27" s="314" t="str">
        <x:v>Colonne</x:v>
      </x:c>
      <x:c r="H27" s="314" t="str">
        <x:v>C18, 250 × 4,6 mm, 5 µm</x:v>
      </x:c>
      <x:c r="I27" s="314" t="str">
        <x:v>Séparation de l’analyte</x:v>
      </x:c>
      <x:c r="J27" s="314" t="str">
        <x:v>Coélution / pic déformé</x:v>
      </x:c>
      <x:c r="K27" s="314" t="str">
        <x:v>Résolution</x:v>
      </x:c>
    </x:row>
    <x:row r="28" ht="24" customHeight="1">
      <x:c r="A28" s="314" t="str">
        <x:v>Forme pharmaceutique</x:v>
      </x:c>
      <x:c r="B28" s="314" t="str">
        <x:v>Comprimé 500 mg</x:v>
      </x:c>
      <x:c r="C28" s="314" t="str">
        <x:v>Décrit la matrice réelle analysée</x:v>
      </x:c>
      <x:c r="D28" s="314" t="str">
        <x:v>Justesse / robustesse</x:v>
      </x:c>
      <x:c r="E28" s="314" t="str">
        <x:v>Documenté</x:v>
      </x:c>
      <x:c r="F28" s="119"/>
      <x:c r="G28" s="314" t="str">
        <x:v>Phase mobile</x:v>
      </x:c>
      <x:c r="H28" s="314" t="str">
        <x:v>Tampon phosphate pH 3,0 / ACN 80:20</x:v>
      </x:c>
      <x:c r="I28" s="314" t="str">
        <x:v>Élution et forme du pic</x:v>
      </x:c>
      <x:c r="J28" s="314" t="str">
        <x:v>Temps de rétention instable</x:v>
      </x:c>
      <x:c r="K28" s="314" t="str">
        <x:v>Robustesse</x:v>
      </x:c>
    </x:row>
    <x:row r="29" ht="24" customHeight="1">
      <x:c r="A29" s="314" t="str">
        <x:v>Usage méthode</x:v>
      </x:c>
      <x:c r="B29" s="314" t="str">
        <x:v>Dosage assay en contrôle qualité</x:v>
      </x:c>
      <x:c r="C29" s="314" t="str">
        <x:v>Indique l’usage prévu de la méthode</x:v>
      </x:c>
      <x:c r="D29" s="314" t="str">
        <x:v>Critères d’acceptation</x:v>
      </x:c>
      <x:c r="E29" s="314" t="str">
        <x:v>Documenté</x:v>
      </x:c>
      <x:c r="F29" s="119"/>
      <x:c r="G29" s="314" t="str">
        <x:v>Débit</x:v>
      </x:c>
      <x:c r="H29" s="314" t="str">
        <x:v>1,0 mL/min</x:v>
      </x:c>
      <x:c r="I29" s="314" t="str">
        <x:v>Contrôle du temps de rétention</x:v>
      </x:c>
      <x:c r="J29" s="314" t="str">
        <x:v>Décalage chromatographique</x:v>
      </x:c>
      <x:c r="K29" s="314" t="str">
        <x:v>Robustesse</x:v>
      </x:c>
    </x:row>
    <x:row r="30" ht="24" customHeight="1">
      <x:c r="A30" s="314" t="str">
        <x:v>Détection</x:v>
      </x:c>
      <x:c r="B30" s="314" t="str">
        <x:v>UV 243 nm</x:v>
      </x:c>
      <x:c r="C30" s="314" t="str">
        <x:v>Condition critique pour la réponse analytique</x:v>
      </x:c>
      <x:c r="D30" s="314" t="str">
        <x:v>Sensibilité / spécificité</x:v>
      </x:c>
      <x:c r="E30" s="314" t="str">
        <x:v>Documenté</x:v>
      </x:c>
      <x:c r="F30" s="119"/>
      <x:c r="G30" s="314" t="str">
        <x:v>Température</x:v>
      </x:c>
      <x:c r="H30" s="314" t="str">
        <x:v>30 °C</x:v>
      </x:c>
      <x:c r="I30" s="314" t="str">
        <x:v>Stabilité de la séparation</x:v>
      </x:c>
      <x:c r="J30" s="314" t="str">
        <x:v>Variation de résolution</x:v>
      </x:c>
      <x:c r="K30" s="314" t="str">
        <x:v>Robustesse</x:v>
      </x:c>
    </x:row>
    <x:row r="31" ht="24" customHeight="1">
      <x:c r="A31" s="314" t="str">
        <x:v>Référentiel</x:v>
      </x:c>
      <x:c r="B31" s="314" t="str">
        <x:v>ICH Q2(R2) / BPF</x:v>
      </x:c>
      <x:c r="C31" s="314" t="str">
        <x:v>Cadre qualité de la validation</x:v>
      </x:c>
      <x:c r="D31" s="314" t="str">
        <x:v>Dossier de validation</x:v>
      </x:c>
      <x:c r="E31" s="314" t="str">
        <x:v>Documenté</x:v>
      </x:c>
      <x:c r="F31" s="119"/>
      <x:c r="G31" s="314" t="str">
        <x:v>Volume injecté</x:v>
      </x:c>
      <x:c r="H31" s="314" t="str">
        <x:v>20 µL</x:v>
      </x:c>
      <x:c r="I31" s="314" t="str">
        <x:v>Signal chromatographique</x:v>
      </x:c>
      <x:c r="J31" s="314" t="str">
        <x:v>Variation aire de pic</x:v>
      </x:c>
      <x:c r="K31" s="314" t="str">
        <x:v>Répétabilité</x:v>
      </x:c>
    </x:row>
    <x:row r="32" ht="24" customHeight="1">
      <x:c r="A32" s="119"/>
      <x:c r="B32" s="119"/>
      <x:c r="C32" s="119"/>
      <x:c r="D32" s="119"/>
      <x:c r="E32" s="119"/>
      <x:c r="F32" s="119"/>
      <x:c r="G32" s="119"/>
      <x:c r="H32" s="119"/>
      <x:c r="I32" s="119"/>
      <x:c r="J32" s="119"/>
      <x:c r="K32" s="119"/>
    </x:row>
    <x:row r="33" ht="24" customHeight="1">
      <x:c r="A33" s="312" t="str">
        <x:v>3. Préparation de l’échantillon</x:v>
      </x:c>
      <x:c r="B33" s="312"/>
      <x:c r="C33" s="312"/>
      <x:c r="D33" s="312"/>
      <x:c r="E33" s="312"/>
      <x:c r="F33" s="119"/>
      <x:c r="G33" s="312" t="str">
        <x:v>4. Critères d’acceptation appliqués au cas</x:v>
      </x:c>
      <x:c r="H33" s="312"/>
      <x:c r="I33" s="312"/>
      <x:c r="J33" s="312"/>
      <x:c r="K33" s="312"/>
    </x:row>
    <x:row r="34" ht="24" customHeight="1">
      <x:c r="A34" s="313" t="str">
        <x:v>Étape</x:v>
      </x:c>
      <x:c r="B34" s="313" t="str">
        <x:v>Description</x:v>
      </x:c>
      <x:c r="C34" s="313" t="str">
        <x:v>Point critique</x:v>
      </x:c>
      <x:c r="D34" s="313" t="str">
        <x:v>Contrôle associé</x:v>
      </x:c>
      <x:c r="E34" s="313" t="str">
        <x:v>Statut</x:v>
      </x:c>
      <x:c r="F34" s="119"/>
      <x:c r="G34" s="315" t="str">
        <x:v>Critère</x:v>
      </x:c>
      <x:c r="H34" s="313" t="str">
        <x:v>Seuil retenu</x:v>
      </x:c>
      <x:c r="I34" s="313" t="str">
        <x:v>Résultat du cas</x:v>
      </x:c>
      <x:c r="J34" s="313" t="str">
        <x:v>Lecture qualité</x:v>
      </x:c>
      <x:c r="K34" s="313" t="str">
        <x:v>Décision</x:v>
      </x:c>
    </x:row>
    <x:row r="35" ht="24" customHeight="1">
      <x:c r="A35" s="314" t="str">
        <x:v>Broyage</x:v>
      </x:c>
      <x:c r="B35" s="314" t="str">
        <x:v>20 comprimés homogénéisés</x:v>
      </x:c>
      <x:c r="C35" s="314" t="str">
        <x:v>Représentativité de la prise d’essai</x:v>
      </x:c>
      <x:c r="D35" s="314" t="str">
        <x:v>Homogénéité</x:v>
      </x:c>
      <x:c r="E35" s="314" t="str">
        <x:v>OK</x:v>
      </x:c>
      <x:c r="F35" s="119"/>
      <x:c r="G35" s="316" t="str">
        <x:v>Linéarité</x:v>
      </x:c>
      <x:c r="H35" s="314" t="str">
        <x:v>R² ≥ 0,999</x:v>
      </x:c>
      <x:c r="I35" s="316" t="n">
        <x:f>B11</x:f>
        <x:v>0.9999964222192292</x:v>
      </x:c>
      <x:c r="J35" s="314" t="str">
        <x:v>Réponse proportionnelle</x:v>
      </x:c>
      <x:c r="K35" s="314" t="str">
        <x:f>D11</x:f>
        <x:v>CONFORME</x:v>
      </x:c>
    </x:row>
    <x:row r="36" ht="24" customHeight="1">
      <x:c r="A36" s="314" t="str">
        <x:v>Pesée</x:v>
      </x:c>
      <x:c r="B36" s="314" t="str">
        <x:v>Masse équivalente à 500 mg de paracétamol</x:v>
      </x:c>
      <x:c r="C36" s="314" t="str">
        <x:v>Erreur de pesée</x:v>
      </x:c>
      <x:c r="D36" s="314" t="str">
        <x:v>Balance qualifiée</x:v>
      </x:c>
      <x:c r="E36" s="314" t="str">
        <x:v>OK</x:v>
      </x:c>
      <x:c r="F36" s="119"/>
      <x:c r="G36" s="316" t="str">
        <x:v>Répétabilité</x:v>
      </x:c>
      <x:c r="H36" s="314" t="str">
        <x:v>RSD ≤ 2%</x:v>
      </x:c>
      <x:c r="I36" s="316" t="n">
        <x:f>B12</x:f>
        <x:v>0.001048475666006938</x:v>
      </x:c>
      <x:c r="J36" s="314" t="str">
        <x:v>Injections cohérentes</x:v>
      </x:c>
      <x:c r="K36" s="314" t="str">
        <x:f>D12</x:f>
        <x:v>CONFORME</x:v>
      </x:c>
    </x:row>
    <x:row r="37" ht="24" customHeight="1">
      <x:c r="A37" s="314" t="str">
        <x:v>Dissolution</x:v>
      </x:c>
      <x:c r="B37" s="314" t="str">
        <x:v>Dilution dans phase mobile / sonication</x:v>
      </x:c>
      <x:c r="C37" s="314" t="str">
        <x:v>Extraction incomplète</x:v>
      </x:c>
      <x:c r="D37" s="314" t="str">
        <x:v>Récupération</x:v>
      </x:c>
      <x:c r="E37" s="314" t="str">
        <x:v>OK</x:v>
      </x:c>
      <x:c r="F37" s="119"/>
      <x:c r="G37" s="317" t="str">
        <x:v>Justesse</x:v>
      </x:c>
      <x:c r="H37" s="314" t="str">
        <x:v>98% à 102%</x:v>
      </x:c>
      <x:c r="I37" s="316" t="n">
        <x:f>B13</x:f>
        <x:v>0.998675925925926</x:v>
      </x:c>
      <x:c r="J37" s="314" t="str">
        <x:v>Récupération acceptable</x:v>
      </x:c>
      <x:c r="K37" s="314" t="str">
        <x:f>D13</x:f>
        <x:v>CONFORME</x:v>
      </x:c>
    </x:row>
    <x:row r="38" ht="24" customHeight="1">
      <x:c r="A38" s="314" t="str">
        <x:v>Filtration</x:v>
      </x:c>
      <x:c r="B38" s="314" t="str">
        <x:v>Filtre 0,45 µm compatible HPLC</x:v>
      </x:c>
      <x:c r="C38" s="314" t="str">
        <x:v>Adsorption de l’analyte</x:v>
      </x:c>
      <x:c r="D38" s="314" t="str">
        <x:v>Blanc filtre</x:v>
      </x:c>
      <x:c r="E38" s="314" t="str">
        <x:v>OK</x:v>
      </x:c>
      <x:c r="F38" s="119"/>
      <x:c r="G38" s="317" t="str">
        <x:v>Robustesse</x:v>
      </x:c>
      <x:c r="H38" s="314" t="str">
        <x:v>Variations ≤ 2%</x:v>
      </x:c>
      <x:c r="I38" s="314" t="str">
        <x:v>8/8</x:v>
      </x:c>
      <x:c r="J38" s="314" t="str">
        <x:v>Méthode stable</x:v>
      </x:c>
      <x:c r="K38" s="314" t="str">
        <x:f>D14</x:f>
        <x:v>CONFORME</x:v>
      </x:c>
    </x:row>
    <x:row r="39" ht="24" customHeight="1">
      <x:c r="A39" s="314" t="str">
        <x:v>Injection</x:v>
      </x:c>
      <x:c r="B39" s="314" t="str">
        <x:v>Solution échantillon à 100 mg/L</x:v>
      </x:c>
      <x:c r="C39" s="314" t="str">
        <x:v>Carry-over / répétabilité</x:v>
      </x:c>
      <x:c r="D39" s="314" t="str">
        <x:v>SST + injections</x:v>
      </x:c>
      <x:c r="E39" s="314" t="str">
        <x:v>OK</x:v>
      </x:c>
      <x:c r="F39" s="119"/>
      <x:c r="G39" s="317" t="str">
        <x:v>SST</x:v>
      </x:c>
      <x:c r="H39" s="314" t="str">
        <x:v>Tous critères conformes</x:v>
      </x:c>
      <x:c r="I39" s="314" t="str">
        <x:v>5/5</x:v>
      </x:c>
      <x:c r="J39" s="314" t="str">
        <x:v>Système apte</x:v>
      </x:c>
      <x:c r="K39" s="314" t="str">
        <x:f>D17</x:f>
        <x:v>CONFORME</x:v>
      </x:c>
    </x:row>
    <x:row r="40" ht="24" customHeight="1">
      <x:c r="A40" s="119"/>
      <x:c r="B40" s="119"/>
      <x:c r="C40" s="119"/>
      <x:c r="D40" s="119"/>
      <x:c r="E40" s="119"/>
      <x:c r="F40" s="119"/>
      <x:c r="G40" s="119"/>
      <x:c r="H40" s="119"/>
      <x:c r="I40" s="119"/>
      <x:c r="J40" s="119"/>
      <x:c r="K40" s="119"/>
    </x:row>
    <x:row r="41" ht="24" customHeight="1">
      <x:c r="A41" s="119"/>
      <x:c r="B41" s="119"/>
      <x:c r="C41" s="119"/>
      <x:c r="D41" s="119"/>
      <x:c r="E41" s="119"/>
      <x:c r="F41" s="119"/>
      <x:c r="G41" s="119"/>
      <x:c r="H41" s="119"/>
      <x:c r="I41" s="119"/>
      <x:c r="J41" s="119"/>
      <x:c r="K41" s="119"/>
    </x:row>
    <x:row r="42" ht="32" customHeight="1">
      <x:c r="A42" s="311" t="str">
        <x:v>5. Calcul de teneur appliqué au cas paracétamol 500 mg</x:v>
      </x:c>
      <x:c r="B42" s="311"/>
      <x:c r="C42" s="311"/>
      <x:c r="D42" s="311"/>
      <x:c r="E42" s="311"/>
      <x:c r="F42" s="311"/>
      <x:c r="G42" s="311"/>
      <x:c r="H42" s="311"/>
      <x:c r="I42" s="311"/>
      <x:c r="J42" s="311"/>
      <x:c r="K42" s="311"/>
    </x:row>
    <x:row r="43" ht="24" customHeight="1">
      <x:c r="A43" s="313" t="str">
        <x:v>Donnée</x:v>
      </x:c>
      <x:c r="B43" s="313" t="str">
        <x:v>Valeur</x:v>
      </x:c>
      <x:c r="C43" s="313" t="str">
        <x:v>Unité</x:v>
      </x:c>
      <x:c r="D43" s="313" t="str">
        <x:v>Formule / source</x:v>
      </x:c>
      <x:c r="E43" s="313"/>
      <x:c r="F43" s="313" t="str">
        <x:v>Indicateur</x:v>
      </x:c>
      <x:c r="G43" s="313" t="str">
        <x:v>Résultat</x:v>
      </x:c>
      <x:c r="H43" s="313" t="str">
        <x:v>Unité</x:v>
      </x:c>
      <x:c r="I43" s="313" t="str">
        <x:v>Critère</x:v>
      </x:c>
      <x:c r="J43" s="313" t="str">
        <x:v>Conclusion</x:v>
      </x:c>
      <x:c r="K43" s="313"/>
    </x:row>
    <x:row r="44" ht="24" customHeight="1">
      <x:c r="A44" s="314" t="str">
        <x:v>Teneur nominale</x:v>
      </x:c>
      <x:c r="B44" s="318" t="n">
        <x:v>500</x:v>
      </x:c>
      <x:c r="C44" s="314" t="str">
        <x:v>mg/comprimé</x:v>
      </x:c>
      <x:c r="D44" s="314" t="str">
        <x:v>Spécification produit</x:v>
      </x:c>
      <x:c r="E44" s="314"/>
      <x:c r="F44" s="314" t="str">
        <x:v>Concentration mesurée</x:v>
      </x:c>
      <x:c r="G44" s="318" t="n">
        <x:v>99.87</x:v>
      </x:c>
      <x:c r="H44" s="314" t="str">
        <x:v>mg/L</x:v>
      </x:c>
      <x:c r="I44" s="314" t="str">
        <x:v>Proche de 100 mg/L</x:v>
      </x:c>
      <x:c r="J44" s="314" t="str">
        <x:v>OK</x:v>
      </x:c>
      <x:c r="K44" s="314"/>
    </x:row>
    <x:row r="45" ht="24" customHeight="1">
      <x:c r="A45" s="314" t="str">
        <x:v>Concentration théorique solution</x:v>
      </x:c>
      <x:c r="B45" s="318" t="n">
        <x:v>100</x:v>
      </x:c>
      <x:c r="C45" s="314" t="str">
        <x:v>mg/L</x:v>
      </x:c>
      <x:c r="D45" s="314" t="str">
        <x:v>Préparation cible</x:v>
      </x:c>
      <x:c r="E45" s="314"/>
      <x:c r="F45" s="314" t="str">
        <x:v>Teneur calculée</x:v>
      </x:c>
      <x:c r="G45" s="318" t="n">
        <x:f>G44/B45*B44</x:f>
        <x:v>499.35</x:v>
      </x:c>
      <x:c r="H45" s="314" t="str">
        <x:v>mg/comprimé</x:v>
      </x:c>
      <x:c r="I45" s="314" t="str">
        <x:v>475 à 525 mg</x:v>
      </x:c>
      <x:c r="J45" s="314" t="str">
        <x:f>IF(AND(G45&gt;=475,G45&lt;=525),"CONFORME","NON CONFORME")</x:f>
        <x:v>CONFORME</x:v>
      </x:c>
      <x:c r="K45" s="314"/>
    </x:row>
    <x:row r="46" ht="24" customHeight="1">
      <x:c r="A46" s="314" t="str">
        <x:v>Concentration mesurée</x:v>
      </x:c>
      <x:c r="B46" s="318" t="n">
        <x:f>G44</x:f>
        <x:v>99.87</x:v>
      </x:c>
      <x:c r="C46" s="314" t="str">
        <x:v>mg/L</x:v>
      </x:c>
      <x:c r="D46" s="314" t="str">
        <x:v>Retour droite d’étalonnage</x:v>
      </x:c>
      <x:c r="E46" s="314"/>
      <x:c r="F46" s="314" t="str">
        <x:v>% teneur nominale</x:v>
      </x:c>
      <x:c r="G46" s="319" t="n">
        <x:f>G45/B44</x:f>
        <x:v>0.9987</x:v>
      </x:c>
      <x:c r="H46" s="314" t="str">
        <x:v>%</x:v>
      </x:c>
      <x:c r="I46" s="314" t="str">
        <x:v>95% à 105%</x:v>
      </x:c>
      <x:c r="J46" s="314" t="str">
        <x:f>IF(AND(G46&gt;=0.95,G46&lt;=1.05),"CONFORME","NON CONFORME")</x:f>
        <x:v>CONFORME</x:v>
      </x:c>
      <x:c r="K46" s="314"/>
    </x:row>
    <x:row r="47" ht="24" customHeight="1">
      <x:c r="A47" s="314" t="str">
        <x:v>Aire échantillon moyenne</x:v>
      </x:c>
      <x:c r="B47" s="314" t="n">
        <x:v>1340000</x:v>
      </x:c>
      <x:c r="C47" s="314" t="str">
        <x:v>aire</x:v>
      </x:c>
      <x:c r="D47" s="314" t="str">
        <x:v>Moyenne injections échantillon</x:v>
      </x:c>
      <x:c r="E47" s="314"/>
      <x:c r="F47" s="314" t="str">
        <x:v>Décision dosage</x:v>
      </x:c>
      <x:c r="G47" s="314"/>
      <x:c r="H47" s="314"/>
      <x:c r="I47" s="314" t="str">
        <x:v>Tous critères dosage conformes</x:v>
      </x:c>
      <x:c r="J47" s="314" t="str">
        <x:f>IF(AND(J45="CONFORME",J46="CONFORME"),"DOSAGE ACCEPTÉ","À INVESTIGUER")</x:f>
        <x:v>DOSAGE ACCEPTÉ</x:v>
      </x:c>
      <x:c r="K47" s="314"/>
    </x:row>
    <x:row r="48" ht="24" customHeight="1">
      <x:c r="A48" s="119"/>
      <x:c r="B48" s="119"/>
      <x:c r="C48" s="119"/>
      <x:c r="D48" s="119"/>
      <x:c r="E48" s="119"/>
      <x:c r="F48" s="119"/>
      <x:c r="G48" s="119"/>
      <x:c r="H48" s="119"/>
      <x:c r="I48" s="119"/>
      <x:c r="J48" s="119"/>
      <x:c r="K48" s="119"/>
    </x:row>
    <x:row r="49" ht="24" customHeight="1">
      <x:c r="A49" s="119"/>
      <x:c r="B49" s="119"/>
      <x:c r="C49" s="119"/>
      <x:c r="D49" s="119"/>
      <x:c r="E49" s="119"/>
      <x:c r="F49" s="119"/>
      <x:c r="G49" s="119"/>
      <x:c r="H49" s="119"/>
      <x:c r="I49" s="119"/>
      <x:c r="J49" s="119"/>
      <x:c r="K49" s="119"/>
    </x:row>
    <x:row r="50" ht="32" customHeight="1">
      <x:c r="A50" s="311" t="str">
        <x:v>6. Traçabilité à conserver avec le fichier Excel</x:v>
      </x:c>
      <x:c r="B50" s="311"/>
      <x:c r="C50" s="311"/>
      <x:c r="D50" s="311"/>
      <x:c r="E50" s="311"/>
      <x:c r="F50" s="311"/>
      <x:c r="G50" s="311"/>
      <x:c r="H50" s="311"/>
      <x:c r="I50" s="311"/>
      <x:c r="J50" s="311"/>
      <x:c r="K50" s="311"/>
    </x:row>
    <x:row r="51" ht="24" customHeight="1">
      <x:c r="A51" s="313" t="str">
        <x:v>Document</x:v>
      </x:c>
      <x:c r="B51" s="313" t="str">
        <x:v>Référence</x:v>
      </x:c>
      <x:c r="C51" s="313" t="str">
        <x:v>À joindre au dossier</x:v>
      </x:c>
      <x:c r="D51" s="313" t="str">
        <x:v>Responsable</x:v>
      </x:c>
      <x:c r="E51" s="313" t="str">
        <x:v>Statut</x:v>
      </x:c>
      <x:c r="F51" s="119"/>
      <x:c r="G51" s="119"/>
      <x:c r="H51" s="119"/>
      <x:c r="I51" s="119"/>
      <x:c r="J51" s="119"/>
      <x:c r="K51" s="119"/>
    </x:row>
    <x:row r="52" ht="24" customHeight="1">
      <x:c r="A52" s="314" t="str">
        <x:v>Chromatogrammes bruts</x:v>
      </x:c>
      <x:c r="B52" s="314" t="str">
        <x:v>Série HPLC-PARA-VAL-001</x:v>
      </x:c>
      <x:c r="C52" s="314" t="str">
        <x:v>Oui</x:v>
      </x:c>
      <x:c r="D52" s="314" t="str">
        <x:v>Analyste CQ</x:v>
      </x:c>
      <x:c r="E52" s="314" t="str">
        <x:v>À archiver</x:v>
      </x:c>
      <x:c r="F52" s="119"/>
      <x:c r="G52" s="119"/>
      <x:c r="H52" s="119"/>
      <x:c r="I52" s="119"/>
      <x:c r="J52" s="119"/>
      <x:c r="K52" s="119"/>
    </x:row>
    <x:row r="53" ht="24" customHeight="1">
      <x:c r="A53" s="314" t="str">
        <x:v>Certificat étalon de référence</x:v>
      </x:c>
      <x:c r="B53" s="314" t="str">
        <x:v>PARA-RS-2026-01</x:v>
      </x:c>
      <x:c r="C53" s="314" t="str">
        <x:v>Oui</x:v>
      </x:c>
      <x:c r="D53" s="314" t="str">
        <x:v>Assurance qualité</x:v>
      </x:c>
      <x:c r="E53" s="314" t="str">
        <x:v>À archiver</x:v>
      </x:c>
      <x:c r="F53" s="119"/>
      <x:c r="G53" s="119"/>
      <x:c r="H53" s="119"/>
      <x:c r="I53" s="119"/>
      <x:c r="J53" s="119"/>
      <x:c r="K53" s="119"/>
    </x:row>
    <x:row r="54" ht="24" customHeight="1">
      <x:c r="A54" s="314" t="str">
        <x:v>Fiche colonne C18</x:v>
      </x:c>
      <x:c r="B54" s="314" t="str">
        <x:v>COL-C18-250-001</x:v>
      </x:c>
      <x:c r="C54" s="314" t="str">
        <x:v>Oui</x:v>
      </x:c>
      <x:c r="D54" s="314" t="str">
        <x:v>Laboratoire CQ</x:v>
      </x:c>
      <x:c r="E54" s="314" t="str">
        <x:v>À archiver</x:v>
      </x:c>
      <x:c r="F54" s="119"/>
      <x:c r="G54" s="119"/>
      <x:c r="H54" s="119"/>
      <x:c r="I54" s="119"/>
      <x:c r="J54" s="119"/>
      <x:c r="K54" s="119"/>
    </x:row>
    <x:row r="55" ht="24" customHeight="1">
      <x:c r="A55" s="314" t="str">
        <x:v>Protocole validation</x:v>
      </x:c>
      <x:c r="B55" s="314" t="str">
        <x:v>PV-HPLC-PARA-001</x:v>
      </x:c>
      <x:c r="C55" s="314" t="str">
        <x:v>Oui</x:v>
      </x:c>
      <x:c r="D55" s="314" t="str">
        <x:v>Développement analytique</x:v>
      </x:c>
      <x:c r="E55" s="314" t="str">
        <x:v>Validé</x:v>
      </x:c>
      <x:c r="F55" s="119"/>
      <x:c r="G55" s="119"/>
      <x:c r="H55" s="119"/>
      <x:c r="I55" s="119"/>
      <x:c r="J55" s="119"/>
      <x:c r="K55" s="119"/>
    </x:row>
    <x:row r="56" ht="24" customHeight="1">
      <x:c r="A56" s="314" t="str">
        <x:v>Rapport validation</x:v>
      </x:c>
      <x:c r="B56" s="314" t="str">
        <x:v>RV-HPLC-PARA-001</x:v>
      </x:c>
      <x:c r="C56" s="314" t="str">
        <x:v>Oui</x:v>
      </x:c>
      <x:c r="D56" s="314" t="str">
        <x:v>Responsable CQ</x:v>
      </x:c>
      <x:c r="E56" s="314" t="str">
        <x:v>À compléter</x:v>
      </x:c>
      <x:c r="F56" s="119"/>
      <x:c r="G56" s="119"/>
      <x:c r="H56" s="119"/>
      <x:c r="I56" s="119"/>
      <x:c r="J56" s="119"/>
      <x:c r="K56" s="119"/>
    </x:row>
  </x:sheetData>
  <x:mergeCells>
    <x:mergeCell ref="A1:K1"/>
    <x:mergeCell ref="A3:K3"/>
    <x:mergeCell ref="B4:D4"/>
    <x:mergeCell ref="F4:G4"/>
    <x:mergeCell ref="I4:K4"/>
    <x:mergeCell ref="B5:D5"/>
    <x:mergeCell ref="F5:G5"/>
    <x:mergeCell ref="I5:K5"/>
    <x:mergeCell ref="B6:D6"/>
    <x:mergeCell ref="F6:G6"/>
    <x:mergeCell ref="I6:K6"/>
    <x:mergeCell ref="B7:K7"/>
    <x:mergeCell ref="A20:K20"/>
    <x:mergeCell ref="A21:K25"/>
    <x:mergeCell ref="A23:K23"/>
    <x:mergeCell ref="A25:E25"/>
    <x:mergeCell ref="G25:K25"/>
    <x:mergeCell ref="A33:E33"/>
    <x:mergeCell ref="G33:K33"/>
    <x:mergeCell ref="A42:K42"/>
    <x:mergeCell ref="A50:K50"/>
  </x:mergeCells>
  <x:conditionalFormatting sqref="D11:D17">
    <x:cfRule type="expression" dxfId="16" priority="1">
      <x:formula>D11="CONFORME"</x:formula>
    </x:cfRule>
    <x:cfRule type="expression" dxfId="17" priority="2">
      <x:formula>D11="NON CONFORME"</x:formula>
    </x:cfRule>
    <x:cfRule type="expression" dxfId="18" priority="3">
      <x:formula>D11="À SURVEILLER"</x:formula>
    </x:cfRule>
  </x:conditionalFormatting>
  <x:conditionalFormatting sqref="E27:E31">
    <x:cfRule type="expression" dxfId="19" priority="4">
      <x:formula>OR(E27="CONFORME",E27="OK",E27="Documenté",E27="Validé",E27="DOSAGE ACCEPTÉ")</x:formula>
    </x:cfRule>
    <x:cfRule type="expression" dxfId="20" priority="5">
      <x:formula>OR(E27="NON CONFORME",E27="À INVESTIGUER")</x:formula>
    </x:cfRule>
    <x:cfRule type="expression" dxfId="21" priority="6">
      <x:formula>OR(E27="À archiver",E27="À compléter")</x:formula>
    </x:cfRule>
  </x:conditionalFormatting>
  <x:conditionalFormatting sqref="E35:E39">
    <x:cfRule type="expression" dxfId="22" priority="7">
      <x:formula>OR(E35="CONFORME",E35="OK",E35="Documenté",E35="Validé",E35="DOSAGE ACCEPTÉ")</x:formula>
    </x:cfRule>
    <x:cfRule type="expression" dxfId="23" priority="8">
      <x:formula>OR(E35="NON CONFORME",E35="À INVESTIGUER")</x:formula>
    </x:cfRule>
    <x:cfRule type="expression" dxfId="24" priority="9">
      <x:formula>OR(E35="À archiver",E35="À compléter")</x:formula>
    </x:cfRule>
  </x:conditionalFormatting>
  <x:conditionalFormatting sqref="K34:K39">
    <x:cfRule type="expression" dxfId="25" priority="10">
      <x:formula>OR(K34="CONFORME",K34="OK",K34="Documenté",K34="Validé",K34="DOSAGE ACCEPTÉ")</x:formula>
    </x:cfRule>
    <x:cfRule type="expression" dxfId="26" priority="11">
      <x:formula>OR(K34="NON CONFORME",K34="À INVESTIGUER")</x:formula>
    </x:cfRule>
    <x:cfRule type="expression" dxfId="27" priority="12">
      <x:formula>OR(K34="À archiver",K34="À compléter")</x:formula>
    </x:cfRule>
  </x:conditionalFormatting>
  <x:conditionalFormatting sqref="J44:J47">
    <x:cfRule type="expression" dxfId="28" priority="13">
      <x:formula>OR(J44="CONFORME",J44="OK",J44="Documenté",J44="Validé",J44="DOSAGE ACCEPTÉ")</x:formula>
    </x:cfRule>
    <x:cfRule type="expression" dxfId="29" priority="14">
      <x:formula>OR(J44="NON CONFORME",J44="À INVESTIGUER")</x:formula>
    </x:cfRule>
    <x:cfRule type="expression" dxfId="30" priority="15">
      <x:formula>OR(J44="À archiver",J44="À compléter")</x:formula>
    </x:cfRule>
  </x:conditionalFormatting>
  <x:conditionalFormatting sqref="E52:E56">
    <x:cfRule type="expression" dxfId="31" priority="16">
      <x:formula>OR(E52="CONFORME",E52="OK",E52="Documenté",E52="Validé",E52="DOSAGE ACCEPTÉ")</x:formula>
    </x:cfRule>
    <x:cfRule type="expression" dxfId="32" priority="17">
      <x:formula>OR(E52="NON CONFORME",E52="À INVESTIGUER")</x:formula>
    </x:cfRule>
    <x:cfRule type="expression" dxfId="33" priority="18">
      <x:formula>OR(E52="À archiver",E52="À compléter")</x:formula>
    </x:cfRule>
  </x:conditionalFormatting>
  <x:pageMargins left="0.7" right="0.7" top="0.75" bottom="0.75" header="0.3" footer="0.3"/>
</x:worksheet>
</file>