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drawings/charts/chart5.xml" ContentType="application/vnd.openxmlformats-officedocument.drawingml.chart+xml"/>
  <Override PartName="/xl/drawings/charts/chart6.xml" ContentType="application/vnd.openxmlformats-officedocument.drawingml.chart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drawings/charts/chart7.xml" ContentType="application/vnd.openxmlformats-officedocument.drawingml.chart+xml"/>
  <Override PartName="/xl/drawings/charts/chart8.xml" ContentType="application/vnd.openxmlformats-officedocument.drawingml.chart+xml"/>
  <Override PartName="/xl/worksheets/sheet5.xml" ContentType="application/vnd.openxmlformats-officedocument.spreadsheetml.worksheet+xml"/>
  <Override PartName="/xl/drawings/drawing4.xml" ContentType="application/vnd.openxmlformats-officedocument.drawing+xml"/>
  <Override PartName="/xl/drawings/charts/chart9.xml" ContentType="application/vnd.openxmlformats-officedocument.drawingml.chart+xml"/>
  <Override PartName="/xl/drawings/charts/chart10.xml" ContentType="application/vnd.openxmlformats-officedocument.drawingml.chart+xml"/>
  <Override PartName="/xl/worksheets/sheet6.xml" ContentType="application/vnd.openxmlformats-officedocument.spreadsheetml.worksheet+xml"/>
  <Override PartName="/xl/drawings/drawing5.xml" ContentType="application/vnd.openxmlformats-officedocument.drawing+xml"/>
  <Override PartName="/xl/drawings/charts/chart11.xml" ContentType="application/vnd.openxmlformats-officedocument.drawingml.chart+xml"/>
  <Override PartName="/xl/drawings/charts/chart12.xml" ContentType="application/vnd.openxmlformats-officedocument.drawingml.chart+xml"/>
  <Override PartName="/xl/worksheets/sheet7.xml" ContentType="application/vnd.openxmlformats-officedocument.spreadsheetml.worksheet+xml"/>
  <Override PartName="/xl/drawings/drawing6.xml" ContentType="application/vnd.openxmlformats-officedocument.drawing+xml"/>
  <Override PartName="/xl/drawings/charts/chart13.xml" ContentType="application/vnd.openxmlformats-officedocument.drawingml.chart+xml"/>
  <Override PartName="/xl/drawings/charts/chart14.xml" ContentType="application/vnd.openxmlformats-officedocument.drawingml.chart+xml"/>
  <Override PartName="/xl/worksheets/sheet8.xml" ContentType="application/vnd.openxmlformats-officedocument.spreadsheetml.worksheet+xml"/>
  <Override PartName="/xl/tables/table2.xml" ContentType="application/vnd.openxmlformats-officedocument.spreadsheetml.table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66baaa7e3b461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_Executive" sheetId="1" r:id="R7ca98b506b734c99"/>
    <x:sheet xmlns:r="http://schemas.openxmlformats.org/officeDocument/2006/relationships" name="Données_Entrée" sheetId="2" r:id="Rc8f2b957136345d4"/>
    <x:sheet xmlns:r="http://schemas.openxmlformats.org/officeDocument/2006/relationships" name="Finance" sheetId="3" r:id="R99fbf6ed93ea4485"/>
    <x:sheet xmlns:r="http://schemas.openxmlformats.org/officeDocument/2006/relationships" name="Commercial" sheetId="4" r:id="Ra785fad00c4743ed"/>
    <x:sheet xmlns:r="http://schemas.openxmlformats.org/officeDocument/2006/relationships" name="Operations" sheetId="5" r:id="R1a600f0893e74aab"/>
    <x:sheet xmlns:r="http://schemas.openxmlformats.org/officeDocument/2006/relationships" name="RH" sheetId="6" r:id="R44a1005da4db4b90"/>
    <x:sheet xmlns:r="http://schemas.openxmlformats.org/officeDocument/2006/relationships" name="Risques" sheetId="7" r:id="R8482c50f4c294418"/>
    <x:sheet xmlns:r="http://schemas.openxmlformats.org/officeDocument/2006/relationships" name="Pilotage_Actions" sheetId="8" r:id="R36953eeb8c8f4fbf"/>
    <x:sheet xmlns:r="http://schemas.openxmlformats.org/officeDocument/2006/relationships" name="Paramètres" sheetId="9" r:id="R9572ab24e62f438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#,##0.00"/>
    <x:numFmt numFmtId="201" formatCode="0%"/>
    <x:numFmt numFmtId="202" formatCode="€ #,##0"/>
    <x:numFmt numFmtId="203" formatCode="0.0%"/>
    <x:numFmt numFmtId="204" formatCode="#,##0"/>
    <x:numFmt numFmtId="205" formatCode="0.0"/>
  </x:numFmts>
  <x:fonts count="7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b/>
      <x:sz val="11"/>
      <x:color rgb="1E3A8A"/>
      <x:name val="Carlito"/>
    </x:font>
    <x:font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334155"/>
      <x:name val="Carlito"/>
    </x:font>
  </x:fonts>
  <x:fills count="13">
    <x:fill>
      <x:patternFill patternType="none"/>
    </x:fill>
    <x:fill>
      <x:patternFill patternType="gray125"/>
    </x:fill>
    <x:fill>
      <x:patternFill patternType="solid">
        <x:fgColor rgb="111827"/>
      </x:patternFill>
    </x:fill>
    <x:fill>
      <x:patternFill patternType="solid">
        <x:fgColor rgb="0F172A"/>
      </x:patternFill>
    </x:fill>
    <x:fill>
      <x:patternFill patternType="solid">
        <x:fgColor rgb="08111F"/>
      </x:patternFill>
    </x:fill>
    <x:fill>
      <x:patternFill patternType="solid">
        <x:fgColor rgb="DBEAFE"/>
      </x:patternFill>
    </x:fill>
    <x:fill>
      <x:patternFill patternType="solid">
        <x:fgColor rgb="1D4ED8"/>
      </x:patternFill>
    </x:fill>
    <x:fill>
      <x:patternFill patternType="solid">
        <x:fgColor rgb="7C3AED"/>
      </x:patternFill>
    </x:fill>
    <x:fill>
      <x:patternFill patternType="solid">
        <x:fgColor rgb="059669"/>
      </x:patternFill>
    </x:fill>
    <x:fill>
      <x:patternFill patternType="solid">
        <x:fgColor rgb="EA580C"/>
      </x:patternFill>
    </x:fill>
    <x:fill>
      <x:patternFill patternType="solid">
        <x:fgColor rgb="DC2626"/>
      </x:patternFill>
    </x:fill>
    <x:fill>
      <x:patternFill patternType="solid">
        <x:fgColor rgb="334155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15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200" fontId="1" fillId="3" borderId="0" xfId="0" applyNumberFormat="1" applyFont="1" applyFill="1" applyBorder="1" applyAlignment="1">
      <x:alignment horizontal="center"/>
    </x:xf>
    <x:xf numFmtId="200" fontId="1" fillId="3" borderId="1" xfId="0" applyNumberFormat="1" applyFont="1" applyFill="1" applyBorder="1" applyAlignment="1">
      <x:alignment horizontal="center"/>
    </x:xf>
    <x:xf numFmtId="201" fontId="1" fillId="3" borderId="0" xfId="0" applyNumberFormat="1" applyFont="1" applyFill="1" applyBorder="1" applyAlignment="1">
      <x:alignment horizontal="center"/>
    </x:xf>
    <x:xf numFmtId="201" fontId="1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 applyAlignment="1">
      <x:alignment horizontal="center" vertical="center"/>
    </x:xf>
    <x:xf numFmtId="202" fontId="2" fillId="6" borderId="0" xfId="0" applyNumberFormat="1" applyFont="1" applyFill="1" applyBorder="1" applyAlignment="1">
      <x:alignment horizontal="center" vertical="center"/>
    </x:xf>
    <x:xf numFmtId="0" fontId="2" fillId="6" borderId="1" xfId="0" applyNumberFormat="1" applyFont="1" applyFill="1" applyBorder="1" applyAlignment="1">
      <x:alignment horizontal="center" vertical="center"/>
    </x:xf>
    <x:xf numFmtId="202" fontId="2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2" fillId="7" borderId="0" xfId="0" applyNumberFormat="1" applyFont="1" applyFill="1" applyBorder="1" applyAlignment="1">
      <x:alignment horizontal="center" vertical="center"/>
    </x:xf>
    <x:xf numFmtId="203" fontId="2" fillId="7" borderId="0" xfId="0" applyNumberFormat="1" applyFont="1" applyFill="1" applyBorder="1" applyAlignment="1">
      <x:alignment horizontal="center" vertical="center"/>
    </x:xf>
    <x:xf numFmtId="0" fontId="2" fillId="7" borderId="1" xfId="0" applyNumberFormat="1" applyFont="1" applyFill="1" applyBorder="1" applyAlignment="1">
      <x:alignment horizontal="center" vertical="center"/>
    </x:xf>
    <x:xf numFmtId="203" fontId="2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 applyAlignment="1">
      <x:alignment horizontal="center" vertical="center"/>
    </x:xf>
    <x:xf numFmtId="204" fontId="2" fillId="8" borderId="0" xfId="0" applyNumberFormat="1" applyFont="1" applyFill="1" applyBorder="1" applyAlignment="1">
      <x:alignment horizontal="center" vertical="center"/>
    </x:xf>
    <x:xf numFmtId="0" fontId="2" fillId="8" borderId="1" xfId="0" applyNumberFormat="1" applyFont="1" applyFill="1" applyBorder="1" applyAlignment="1">
      <x:alignment horizontal="center" vertical="center"/>
    </x:xf>
    <x:xf numFmtId="204" fontId="2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 applyAlignment="1">
      <x:alignment horizontal="center" vertical="center"/>
    </x:xf>
    <x:xf numFmtId="203" fontId="2" fillId="9" borderId="0" xfId="0" applyNumberFormat="1" applyFont="1" applyFill="1" applyBorder="1" applyAlignment="1">
      <x:alignment horizontal="center" vertical="center"/>
    </x:xf>
    <x:xf numFmtId="0" fontId="2" fillId="9" borderId="1" xfId="0" applyNumberFormat="1" applyFont="1" applyFill="1" applyBorder="1" applyAlignment="1">
      <x:alignment horizontal="center" vertical="center"/>
    </x:xf>
    <x:xf numFmtId="203" fontId="2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4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center"/>
    </x:xf>
    <x:xf numFmtId="0" fontId="4" fillId="10" borderId="1" xfId="0" applyNumberFormat="1" applyFont="1" applyFill="1" applyBorder="1" applyAlignment="1">
      <x:alignment horizontal="center" vertic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2" fillId="10" borderId="0" xfId="0" applyNumberFormat="1" applyFont="1" applyFill="1" applyBorder="1" applyAlignment="1">
      <x:alignment horizontal="center" vertical="center"/>
    </x:xf>
    <x:xf numFmtId="205" fontId="2" fillId="10" borderId="0" xfId="0" applyNumberFormat="1" applyFont="1" applyFill="1" applyBorder="1" applyAlignment="1">
      <x:alignment horizontal="center" vertical="center"/>
    </x:xf>
    <x:xf numFmtId="0" fontId="2" fillId="10" borderId="1" xfId="0" applyNumberFormat="1" applyFont="1" applyFill="1" applyBorder="1" applyAlignment="1">
      <x:alignment horizontal="center" vertical="center"/>
    </x:xf>
    <x:xf numFmtId="205" fontId="2" fillId="10" borderId="1" xfId="0" applyNumberFormat="1" applyFont="1" applyFill="1" applyBorder="1" applyAlignment="1">
      <x:alignment horizontal="center" vertic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200" fontId="0" fillId="11" borderId="0" xfId="0" applyNumberFormat="1" applyFont="1" applyFill="1" applyBorder="1"/>
    <x:xf numFmtId="201" fontId="0" fillId="11" borderId="0" xfId="0" applyNumberFormat="1" applyFont="1" applyFill="1" applyBorder="1"/>
    <x:xf numFmtId="0" fontId="1" fillId="11" borderId="0" xfId="0" applyNumberFormat="1" applyFont="1" applyFill="1" applyBorder="1"/>
    <x:xf numFmtId="200" fontId="1" fillId="11" borderId="0" xfId="0" applyNumberFormat="1" applyFont="1" applyFill="1" applyBorder="1"/>
    <x:xf numFmtId="201" fontId="1" fillId="11" borderId="0" xfId="0" applyNumberFormat="1" applyFont="1" applyFill="1" applyBorder="1"/>
    <x:xf numFmtId="0" fontId="0" fillId="11" borderId="1" xfId="0" applyNumberFormat="1" applyFont="1" applyFill="1" applyBorder="1"/>
    <x:xf numFmtId="200" fontId="0" fillId="11" borderId="1" xfId="0" applyNumberFormat="1" applyFont="1" applyFill="1" applyBorder="1"/>
    <x:xf numFmtId="201" fontId="0" fillId="11" borderId="1" xfId="0" applyNumberFormat="1" applyFont="1" applyFill="1" applyBorder="1"/>
    <x:xf numFmtId="0" fontId="1" fillId="11" borderId="1" xfId="0" applyNumberFormat="1" applyFont="1" applyFill="1" applyBorder="1"/>
    <x:xf numFmtId="200" fontId="1" fillId="11" borderId="1" xfId="0" applyNumberFormat="1" applyFont="1" applyFill="1" applyBorder="1"/>
    <x:xf numFmtId="201" fontId="1" fillId="11" borderId="1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wrapText="1"/>
    </x:xf>
    <x:xf numFmtId="0" fontId="6" fillId="12" borderId="0" xfId="0" applyNumberFormat="1" applyFont="1" applyFill="1" applyBorder="1" applyAlignment="1">
      <x:alignment horizontal="center" wrapText="1"/>
    </x:xf>
    <x:xf numFmtId="0" fontId="6" fillId="12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1">
    <x:dxf>
      <x:font>
        <x:b/>
        <x:color rgb="7F1D1D"/>
      </x:font>
      <x:fill>
        <x:patternFill patternType="solid">
          <x:bgColor rgb="FCA5A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334cf6c4a784787" /><Relationship Type="http://schemas.openxmlformats.org/officeDocument/2006/relationships/theme" Target="/xl/theme/theme1.xml" Id="Ra37a415c3bf149d5" /><Relationship Type="http://schemas.openxmlformats.org/officeDocument/2006/relationships/sharedStrings" Target="/xl/sharedStrings.xml" Id="Re5cea3199520481d" /><Relationship Type="http://schemas.openxmlformats.org/officeDocument/2006/relationships/worksheet" Target="/xl/worksheets/sheet1.xml" Id="R7ca98b506b734c99" /><Relationship Type="http://schemas.openxmlformats.org/officeDocument/2006/relationships/worksheet" Target="/xl/worksheets/sheet2.xml" Id="Rc8f2b957136345d4" /><Relationship Type="http://schemas.openxmlformats.org/officeDocument/2006/relationships/worksheet" Target="/xl/worksheets/sheet3.xml" Id="R99fbf6ed93ea4485" /><Relationship Type="http://schemas.openxmlformats.org/officeDocument/2006/relationships/worksheet" Target="/xl/worksheets/sheet4.xml" Id="Ra785fad00c4743ed" /><Relationship Type="http://schemas.openxmlformats.org/officeDocument/2006/relationships/worksheet" Target="/xl/worksheets/sheet5.xml" Id="R1a600f0893e74aab" /><Relationship Type="http://schemas.openxmlformats.org/officeDocument/2006/relationships/worksheet" Target="/xl/worksheets/sheet6.xml" Id="R44a1005da4db4b90" /><Relationship Type="http://schemas.openxmlformats.org/officeDocument/2006/relationships/worksheet" Target="/xl/worksheets/sheet7.xml" Id="R8482c50f4c294418" /><Relationship Type="http://schemas.openxmlformats.org/officeDocument/2006/relationships/worksheet" Target="/xl/worksheets/sheet8.xml" Id="R36953eeb8c8f4fbf" /><Relationship Type="http://schemas.openxmlformats.org/officeDocument/2006/relationships/worksheet" Target="/xl/worksheets/sheet9.xml" Id="R9572ab24e62f438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f405c87be814587" /><Relationship Type="http://schemas.openxmlformats.org/officeDocument/2006/relationships/chart" Target="/xl/drawings/charts/chart2.xml" Id="Rc8a294ad8a3a45cb" /><Relationship Type="http://schemas.openxmlformats.org/officeDocument/2006/relationships/chart" Target="/xl/drawings/charts/chart3.xml" Id="R1feb832823214466" /><Relationship Type="http://schemas.openxmlformats.org/officeDocument/2006/relationships/chart" Target="/xl/drawings/charts/chart4.xml" Id="R03f7dca06047470c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5.xml" Id="Re481a89ba6c0417e" /><Relationship Type="http://schemas.openxmlformats.org/officeDocument/2006/relationships/chart" Target="/xl/drawings/charts/chart6.xml" Id="R6def6c9ef0984eb3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7.xml" Id="Rea7c0d5bfcba4e34" /><Relationship Type="http://schemas.openxmlformats.org/officeDocument/2006/relationships/chart" Target="/xl/drawings/charts/chart8.xml" Id="R8c5a3624218448df" /></Relationships>
</file>

<file path=xl/drawings/_rels/drawing4.xml.rels>&#65279;<?xml version="1.0" encoding="utf-8"?><Relationships xmlns="http://schemas.openxmlformats.org/package/2006/relationships"><Relationship Type="http://schemas.openxmlformats.org/officeDocument/2006/relationships/chart" Target="/xl/drawings/charts/chart9.xml" Id="Rcf712871caba4cce" /><Relationship Type="http://schemas.openxmlformats.org/officeDocument/2006/relationships/chart" Target="/xl/drawings/charts/chart10.xml" Id="Rdc62ec4fc94c461e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chart" Target="/xl/drawings/charts/chart11.xml" Id="Re8dc3e589fae4e72" /><Relationship Type="http://schemas.openxmlformats.org/officeDocument/2006/relationships/chart" Target="/xl/drawings/charts/chart12.xml" Id="R5d8e3e7904174a85" /></Relationships>
</file>

<file path=xl/drawings/_rels/drawing6.xml.rels>&#65279;<?xml version="1.0" encoding="utf-8"?><Relationships xmlns="http://schemas.openxmlformats.org/package/2006/relationships"><Relationship Type="http://schemas.openxmlformats.org/officeDocument/2006/relationships/chart" Target="/xl/drawings/charts/chart13.xml" Id="R07325d66270a4613" /><Relationship Type="http://schemas.openxmlformats.org/officeDocument/2006/relationships/chart" Target="/xl/drawings/charts/chart14.xml" Id="Rd2e7638db5444a4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: Réalisé vs Objectif vs Forecast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'Dashboard_Executive'!$B$11:$B$16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'Dashboard_Executive'!$C$11:$C$16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'Dashboard_Executive'!$D$11:$D$16</c:f>
              <c:numCache>
                <c:formatCode>€ #,##0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Performance par domaine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Objectif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'Dashboard_Executive'!$I$11:$I$15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'Dashboard_Executive'!$J$11:$J$15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'Dashboard_Executive'!$K$11:$K$15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'Dashboard_Executive'!$L$11:$L$15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N-1 vs Réalisé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'Dashboard_Executive'!$B$11:$B$16</c:f>
              <c:numCache>
                <c:formatCode>€ #,##0</c:formatCode>
                <c:ptCount val="0"/>
              </c:numCache>
            </c:numRef>
          </c:val>
        </c:ser>
        <c:ser>
          <c:idx val="1"/>
          <c:order val="1"/>
          <c:tx>
            <c:v>Objectif 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'Dashboard_Executive'!$C$11:$C$16</c:f>
              <c:numCache>
                <c:formatCode>€ #,##0</c:formatCode>
                <c:ptCount val="0"/>
              </c:numCache>
            </c:numRef>
          </c:val>
        </c:ser>
        <c:ser>
          <c:idx val="2"/>
          <c:order val="2"/>
          <c:tx>
            <c:v>Forecast 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'Dashboard_Executive'!$D$11:$D$16</c:f>
              <c:numCache>
                <c:formatCode>€ #,##0</c:formatCode>
                <c:ptCount val="0"/>
              </c:numCache>
            </c:numRef>
          </c:val>
        </c:ser>
        <c:ser>
          <c:idx val="3"/>
          <c:order val="3"/>
          <c:tx>
            <c:v>Marge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'Dashboard_Executive'!$E$11:$E$16</c:f>
              <c:numCache>
                <c:formatCode>0.0%</c:formatCode>
                <c:ptCount val="0"/>
              </c:numCache>
            </c:numRef>
          </c:val>
        </c:ser>
        <c:ser>
          <c:idx val="4"/>
          <c:order val="4"/>
          <c:tx>
            <c:v>N-1 CA</c:v>
          </c:tx>
          <c:cat>
            <c:strRef>
              <c:f>'Dashboard_Executive'!$A$11:$A$16</c:f>
              <c:strCache>
                <c:ptCount val="0"/>
              </c:strCache>
            </c:strRef>
          </c:cat>
          <c:val>
            <c:numRef>
              <c:f>'Dashboard_Executive'!$F$11:$F$16</c:f>
              <c:numCache>
                <c:formatCode>€ 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du réalisé par domaine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Objectif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'Dashboard_Executive'!$I$11:$I$15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</c:v>
          </c:tx>
          <c:cat>
            <c:strRef>
              <c:f>'Dashboard_Executive'!$H$11:$H$15</c:f>
              <c:strCache>
                <c:ptCount val="0"/>
              </c:strCache>
            </c:strRef>
          </c:cat>
          <c:val>
            <c:numRef>
              <c:f>'Dashboard_Executive'!$J$11:$J$15</c:f>
              <c:numCache>
                <c:formatCode>#,##0.00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Finance — KPI principal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Réalisé KPI 1</c:v>
          </c:tx>
          <c:cat>
            <c:strRef>
              <c:f>'Finance'!$A$12:$A$17</c:f>
              <c:strCache>
                <c:ptCount val="0"/>
              </c:strCache>
            </c:strRef>
          </c:cat>
          <c:val>
            <c:numRef>
              <c:f>'Finance'!$B$12:$B$17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KPI 1</c:v>
          </c:tx>
          <c:cat>
            <c:strRef>
              <c:f>'Finance'!$A$12:$A$17</c:f>
              <c:strCache>
                <c:ptCount val="0"/>
              </c:strCache>
            </c:strRef>
          </c:cat>
          <c:val>
            <c:numRef>
              <c:f>'Finance'!$C$12:$C$17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KPI 1</c:v>
          </c:tx>
          <c:cat>
            <c:strRef>
              <c:f>'Finance'!$A$12:$A$17</c:f>
              <c:strCache>
                <c:ptCount val="0"/>
              </c:strCache>
            </c:strRef>
          </c:cat>
          <c:val>
            <c:numRef>
              <c:f>'Finance'!$D$12:$D$17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3"/>
          <c:order val="3"/>
          <c:tx>
            <c:v>N-1 KPI 1</c:v>
          </c:tx>
          <c:cat>
            <c:strRef>
              <c:f>'Finance'!$A$12:$A$17</c:f>
              <c:strCache>
                <c:ptCount val="0"/>
              </c:strCache>
            </c:strRef>
          </c:cat>
          <c:val>
            <c:numRef>
              <c:f>'Finance'!$E$12:$E$17</c:f>
              <c:numCache>
                <c:formatCode>#,##0.00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6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Objectif / Réalisé / Forecast — Finance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Objectif total</c:v>
          </c:tx>
          <c:cat>
            <c:strRef>
              <c:f>'Finance'!$A$4:$A$6</c:f>
              <c:strCache>
                <c:ptCount val="0"/>
              </c:strCache>
            </c:strRef>
          </c:cat>
          <c:val>
            <c:numRef>
              <c:f>'Finance'!$B$4:$B$6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 total</c:v>
          </c:tx>
          <c:cat>
            <c:strRef>
              <c:f>'Finance'!$A$4:$A$6</c:f>
              <c:strCache>
                <c:ptCount val="0"/>
              </c:strCache>
            </c:strRef>
          </c:cat>
          <c:val>
            <c:numRef>
              <c:f>'Finance'!$C$4:$C$6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'Finance'!$A$4:$A$6</c:f>
              <c:strCache>
                <c:ptCount val="0"/>
              </c:strCache>
            </c:strRef>
          </c:cat>
          <c:val>
            <c:numRef>
              <c:f>'Finance'!$D$4:$D$6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'Finance'!$A$4:$A$6</c:f>
              <c:strCache>
                <c:ptCount val="0"/>
              </c:strCache>
            </c:strRef>
          </c:cat>
          <c:val>
            <c:numRef>
              <c:f>'Finance'!$E$4:$E$6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7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Commercial — KPI principal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Réalisé KPI 1</c:v>
          </c:tx>
          <c:cat>
            <c:strRef>
              <c:f>'Commercial'!$A$12:$A$17</c:f>
              <c:strCache>
                <c:ptCount val="0"/>
              </c:strCache>
            </c:strRef>
          </c:cat>
          <c:val>
            <c:numRef>
              <c:f>'Commercial'!$B$12:$B$17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KPI 1</c:v>
          </c:tx>
          <c:cat>
            <c:strRef>
              <c:f>'Commercial'!$A$12:$A$17</c:f>
              <c:strCache>
                <c:ptCount val="0"/>
              </c:strCache>
            </c:strRef>
          </c:cat>
          <c:val>
            <c:numRef>
              <c:f>'Commercial'!$C$12:$C$17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KPI 1</c:v>
          </c:tx>
          <c:cat>
            <c:strRef>
              <c:f>'Commercial'!$A$12:$A$17</c:f>
              <c:strCache>
                <c:ptCount val="0"/>
              </c:strCache>
            </c:strRef>
          </c:cat>
          <c:val>
            <c:numRef>
              <c:f>'Commercial'!$D$12:$D$17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3"/>
          <c:order val="3"/>
          <c:tx>
            <c:v>N-1 KPI 1</c:v>
          </c:tx>
          <c:cat>
            <c:strRef>
              <c:f>'Commercial'!$A$12:$A$17</c:f>
              <c:strCache>
                <c:ptCount val="0"/>
              </c:strCache>
            </c:strRef>
          </c:cat>
          <c:val>
            <c:numRef>
              <c:f>'Commercial'!$E$12:$E$17</c:f>
              <c:numCache>
                <c:formatCode>#,##0.00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8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Objectif / Réalisé / Forecast — Commercial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Objectif total</c:v>
          </c:tx>
          <c:cat>
            <c:strRef>
              <c:f>'Commercial'!$A$4:$A$6</c:f>
              <c:strCache>
                <c:ptCount val="0"/>
              </c:strCache>
            </c:strRef>
          </c:cat>
          <c:val>
            <c:numRef>
              <c:f>'Commercial'!$B$4:$B$6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 total</c:v>
          </c:tx>
          <c:cat>
            <c:strRef>
              <c:f>'Commercial'!$A$4:$A$6</c:f>
              <c:strCache>
                <c:ptCount val="0"/>
              </c:strCache>
            </c:strRef>
          </c:cat>
          <c:val>
            <c:numRef>
              <c:f>'Commercial'!$C$4:$C$6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'Commercial'!$A$4:$A$6</c:f>
              <c:strCache>
                <c:ptCount val="0"/>
              </c:strCache>
            </c:strRef>
          </c:cat>
          <c:val>
            <c:numRef>
              <c:f>'Commercial'!$D$4:$D$6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'Commercial'!$A$4:$A$6</c:f>
              <c:strCache>
                <c:ptCount val="0"/>
              </c:strCache>
            </c:strRef>
          </c:cat>
          <c:val>
            <c:numRef>
              <c:f>'Commercial'!$E$4:$E$6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9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Operations — KPI principal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Réalisé KPI 1</c:v>
          </c:tx>
          <c:cat>
            <c:strRef>
              <c:f>'Operations'!$A$12:$A$17</c:f>
              <c:strCache>
                <c:ptCount val="0"/>
              </c:strCache>
            </c:strRef>
          </c:cat>
          <c:val>
            <c:numRef>
              <c:f>'Operations'!$B$12:$B$17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KPI 1</c:v>
          </c:tx>
          <c:cat>
            <c:strRef>
              <c:f>'Operations'!$A$12:$A$17</c:f>
              <c:strCache>
                <c:ptCount val="0"/>
              </c:strCache>
            </c:strRef>
          </c:cat>
          <c:val>
            <c:numRef>
              <c:f>'Operations'!$C$12:$C$17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KPI 1</c:v>
          </c:tx>
          <c:cat>
            <c:strRef>
              <c:f>'Operations'!$A$12:$A$17</c:f>
              <c:strCache>
                <c:ptCount val="0"/>
              </c:strCache>
            </c:strRef>
          </c:cat>
          <c:val>
            <c:numRef>
              <c:f>'Operations'!$D$12:$D$17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3"/>
          <c:order val="3"/>
          <c:tx>
            <c:v>N-1 KPI 1</c:v>
          </c:tx>
          <c:cat>
            <c:strRef>
              <c:f>'Operations'!$A$12:$A$17</c:f>
              <c:strCache>
                <c:ptCount val="0"/>
              </c:strCache>
            </c:strRef>
          </c:cat>
          <c:val>
            <c:numRef>
              <c:f>'Operations'!$E$12:$E$17</c:f>
              <c:numCache>
                <c:formatCode>#,##0.00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0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Objectif / Réalisé / Forecast — Operations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Objectif total</c:v>
          </c:tx>
          <c:cat>
            <c:strRef>
              <c:f>'Operations'!$A$4:$A$6</c:f>
              <c:strCache>
                <c:ptCount val="0"/>
              </c:strCache>
            </c:strRef>
          </c:cat>
          <c:val>
            <c:numRef>
              <c:f>'Operations'!$B$4:$B$6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 total</c:v>
          </c:tx>
          <c:cat>
            <c:strRef>
              <c:f>'Operations'!$A$4:$A$6</c:f>
              <c:strCache>
                <c:ptCount val="0"/>
              </c:strCache>
            </c:strRef>
          </c:cat>
          <c:val>
            <c:numRef>
              <c:f>'Operations'!$C$4:$C$6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'Operations'!$A$4:$A$6</c:f>
              <c:strCache>
                <c:ptCount val="0"/>
              </c:strCache>
            </c:strRef>
          </c:cat>
          <c:val>
            <c:numRef>
              <c:f>'Operations'!$D$4:$D$6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'Operations'!$A$4:$A$6</c:f>
              <c:strCache>
                <c:ptCount val="0"/>
              </c:strCache>
            </c:strRef>
          </c:cat>
          <c:val>
            <c:numRef>
              <c:f>'Operations'!$E$4:$E$6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RH — KPI principal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Réalisé KPI 1</c:v>
          </c:tx>
          <c:cat>
            <c:strRef>
              <c:f>'RH'!$A$12:$A$17</c:f>
              <c:strCache>
                <c:ptCount val="0"/>
              </c:strCache>
            </c:strRef>
          </c:cat>
          <c:val>
            <c:numRef>
              <c:f>'RH'!$B$12:$B$17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KPI 1</c:v>
          </c:tx>
          <c:cat>
            <c:strRef>
              <c:f>'RH'!$A$12:$A$17</c:f>
              <c:strCache>
                <c:ptCount val="0"/>
              </c:strCache>
            </c:strRef>
          </c:cat>
          <c:val>
            <c:numRef>
              <c:f>'RH'!$C$12:$C$17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KPI 1</c:v>
          </c:tx>
          <c:cat>
            <c:strRef>
              <c:f>'RH'!$A$12:$A$17</c:f>
              <c:strCache>
                <c:ptCount val="0"/>
              </c:strCache>
            </c:strRef>
          </c:cat>
          <c:val>
            <c:numRef>
              <c:f>'RH'!$D$12:$D$17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3"/>
          <c:order val="3"/>
          <c:tx>
            <c:v>N-1 KPI 1</c:v>
          </c:tx>
          <c:cat>
            <c:strRef>
              <c:f>'RH'!$A$12:$A$17</c:f>
              <c:strCache>
                <c:ptCount val="0"/>
              </c:strCache>
            </c:strRef>
          </c:cat>
          <c:val>
            <c:numRef>
              <c:f>'RH'!$E$12:$E$17</c:f>
              <c:numCache>
                <c:formatCode>#,##0.00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Objectif / Réalisé / Forecast — RH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Objectif total</c:v>
          </c:tx>
          <c:cat>
            <c:strRef>
              <c:f>'RH'!$A$4:$A$6</c:f>
              <c:strCache>
                <c:ptCount val="0"/>
              </c:strCache>
            </c:strRef>
          </c:cat>
          <c:val>
            <c:numRef>
              <c:f>'RH'!$B$4:$B$6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 total</c:v>
          </c:tx>
          <c:cat>
            <c:strRef>
              <c:f>'RH'!$A$4:$A$6</c:f>
              <c:strCache>
                <c:ptCount val="0"/>
              </c:strCache>
            </c:strRef>
          </c:cat>
          <c:val>
            <c:numRef>
              <c:f>'RH'!$C$4:$C$6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'RH'!$A$4:$A$6</c:f>
              <c:strCache>
                <c:ptCount val="0"/>
              </c:strCache>
            </c:strRef>
          </c:cat>
          <c:val>
            <c:numRef>
              <c:f>'RH'!$D$4:$D$6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'RH'!$A$4:$A$6</c:f>
              <c:strCache>
                <c:ptCount val="0"/>
              </c:strCache>
            </c:strRef>
          </c:cat>
          <c:val>
            <c:numRef>
              <c:f>'RH'!$E$4:$E$6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Tendance Risques — KPI principal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Réalisé KPI 1</c:v>
          </c:tx>
          <c:cat>
            <c:strRef>
              <c:f>'Risques'!$A$12:$A$17</c:f>
              <c:strCache>
                <c:ptCount val="0"/>
              </c:strCache>
            </c:strRef>
          </c:cat>
          <c:val>
            <c:numRef>
              <c:f>'Risques'!$B$12:$B$17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 KPI 1</c:v>
          </c:tx>
          <c:cat>
            <c:strRef>
              <c:f>'Risques'!$A$12:$A$17</c:f>
              <c:strCache>
                <c:ptCount val="0"/>
              </c:strCache>
            </c:strRef>
          </c:cat>
          <c:val>
            <c:numRef>
              <c:f>'Risques'!$C$12:$C$17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2"/>
          <c:order val="2"/>
          <c:tx>
            <c:v>Forecast KPI 1</c:v>
          </c:tx>
          <c:cat>
            <c:strRef>
              <c:f>'Risques'!$A$12:$A$17</c:f>
              <c:strCache>
                <c:ptCount val="0"/>
              </c:strCache>
            </c:strRef>
          </c:cat>
          <c:val>
            <c:numRef>
              <c:f>'Risques'!$D$12:$D$17</c:f>
              <c:numCache>
                <c:formatCode>#,##0.00</c:formatCode>
                <c:ptCount val="0"/>
              </c:numCache>
            </c:numRef>
          </c:val>
          <c:smooth val="0"/>
        </c:ser>
        <c:ser>
          <c:idx val="3"/>
          <c:order val="3"/>
          <c:tx>
            <c:v>N-1 KPI 1</c:v>
          </c:tx>
          <c:cat>
            <c:strRef>
              <c:f>'Risques'!$A$12:$A$17</c:f>
              <c:strCache>
                <c:ptCount val="0"/>
              </c:strCache>
            </c:strRef>
          </c:cat>
          <c:val>
            <c:numRef>
              <c:f>'Risques'!$E$12:$E$17</c:f>
              <c:numCache>
                <c:formatCode>#,##0.00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Objectif / Réalisé / Forecast — Risques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Objectif total</c:v>
          </c:tx>
          <c:cat>
            <c:strRef>
              <c:f>'Risques'!$A$4:$A$6</c:f>
              <c:strCache>
                <c:ptCount val="0"/>
              </c:strCache>
            </c:strRef>
          </c:cat>
          <c:val>
            <c:numRef>
              <c:f>'Risques'!$B$4:$B$6</c:f>
              <c:numCache>
                <c:formatCode>#,##0.00</c:formatCode>
                <c:ptCount val="0"/>
              </c:numCache>
            </c:numRef>
          </c:val>
        </c:ser>
        <c:ser>
          <c:idx val="1"/>
          <c:order val="1"/>
          <c:tx>
            <c:v>Réalisé total</c:v>
          </c:tx>
          <c:cat>
            <c:strRef>
              <c:f>'Risques'!$A$4:$A$6</c:f>
              <c:strCache>
                <c:ptCount val="0"/>
              </c:strCache>
            </c:strRef>
          </c:cat>
          <c:val>
            <c:numRef>
              <c:f>'Risques'!$C$4:$C$6</c:f>
              <c:numCache>
                <c:formatCode>#,##0.00</c:formatCode>
                <c:ptCount val="0"/>
              </c:numCache>
            </c:numRef>
          </c:val>
        </c:ser>
        <c:ser>
          <c:idx val="2"/>
          <c:order val="2"/>
          <c:tx>
            <c:v>Forecast</c:v>
          </c:tx>
          <c:cat>
            <c:strRef>
              <c:f>'Risques'!$A$4:$A$6</c:f>
              <c:strCache>
                <c:ptCount val="0"/>
              </c:strCache>
            </c:strRef>
          </c:cat>
          <c:val>
            <c:numRef>
              <c:f>'Risques'!$D$4:$D$6</c:f>
              <c:numCache>
                <c:formatCode>#,##0.00</c:formatCode>
                <c:ptCount val="0"/>
              </c:numCache>
            </c:numRef>
          </c:val>
        </c:ser>
        <c:ser>
          <c:idx val="3"/>
          <c:order val="3"/>
          <c:tx>
            <c:v>Taux</c:v>
          </c:tx>
          <c:cat>
            <c:strRef>
              <c:f>'Risques'!$A$4:$A$6</c:f>
              <c:strCache>
                <c:ptCount val="0"/>
              </c:strCache>
            </c:strRef>
          </c:cat>
          <c:val>
            <c:numRef>
              <c:f>'Risques'!$E$4:$E$6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17</xdr:row>
      <xdr:rowOff>0</xdr:rowOff>
    </xdr:from>
    <xdr:to>
      <xdr:col>7</xdr:col>
      <xdr:colOff>0</xdr:colOff>
      <xdr:row>34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f405c87be814587"/>
        </a:graphicData>
      </a:graphic>
    </xdr:graphicFrame>
    <xdr:clientData/>
  </xdr:twoCellAnchor>
  <xdr:twoCellAnchor>
    <xdr:from>
      <xdr:col>7</xdr:col>
      <xdr:colOff>0</xdr:colOff>
      <xdr:row>17</xdr:row>
      <xdr:rowOff>0</xdr:rowOff>
    </xdr:from>
    <xdr:to>
      <xdr:col>14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8a294ad8a3a45cb"/>
        </a:graphicData>
      </a:graphic>
    </xdr:graphicFrame>
    <xdr:clientData/>
  </xdr:twoCellAnchor>
  <xdr:twoCellAnchor>
    <xdr:from>
      <xdr:col>0</xdr:col>
      <xdr:colOff>0</xdr:colOff>
      <xdr:row>35</xdr:row>
      <xdr:rowOff>0</xdr:rowOff>
    </xdr:from>
    <xdr:to>
      <xdr:col>7</xdr:col>
      <xdr:colOff>0</xdr:colOff>
      <xdr:row>52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feb832823214466"/>
        </a:graphicData>
      </a:graphic>
    </xdr:graphicFrame>
    <xdr:clientData/>
  </xdr:twoCellAnchor>
  <xdr:twoCellAnchor>
    <xdr:from>
      <xdr:col>7</xdr:col>
      <xdr:colOff>0</xdr:colOff>
      <xdr:row>35</xdr:row>
      <xdr:rowOff>0</xdr:rowOff>
    </xdr:from>
    <xdr:to>
      <xdr:col>14</xdr:col>
      <xdr:colOff>0</xdr:colOff>
      <xdr:row>52</xdr:row>
      <xdr:rowOff>0</xdr:rowOff>
    </xdr:to>
    <xdr:graphicFrame macro="">
      <xdr:nvGraphicFramePr>
        <xdr:cNvPr id="4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3f7dca06047470c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481a89ba6c0417e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def6c9ef0984eb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a7c0d5bfcba4e34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c5a3624218448df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f712871caba4cce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c62ec4fc94c461e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8dc3e589fae4e72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d8e3e7904174a8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7325d66270a4613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2e7638db5444a4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Donnees_Entree" displayName="Table_Donnees_Entree" ref="A1:N49" headerRowCount="1">
  <x:tableColumns count="14">
    <x:tableColumn id="1" name="Mois"/>
    <x:tableColumn id="2" name="Domaine"/>
    <x:tableColumn id="3" name="KPI"/>
    <x:tableColumn id="4" name="Unité"/>
    <x:tableColumn id="5" name="Objectif"/>
    <x:tableColumn id="6" name="Réalisé"/>
    <x:tableColumn id="7" name="Forecast"/>
    <x:tableColumn id="8" name="N-1"/>
    <x:tableColumn id="9" name="Responsable"/>
    <x:tableColumn id="10" name="Commentaire"/>
    <x:tableColumn id="11" name="Taux réalisation"/>
    <x:tableColumn id="12" name="Écart"/>
    <x:tableColumn id="13" name="Évolution N-1"/>
    <x:tableColumn id="14" name="Statut"/>
  </x:tableColumns>
  <x:tableStyleInfo name="TableStyleMedium2" showRowStripes="1"/>
</x:table>
</file>

<file path=xl/tables/table2.xml><?xml version="1.0" encoding="utf-8"?>
<x:table xmlns:x="http://schemas.openxmlformats.org/spreadsheetml/2006/main" id="2" name="Table_Plan_Actions" displayName="Table_Plan_Actions" ref="A3:I8" headerRowCount="1">
  <x:tableColumns count="9">
    <x:tableColumn id="1" name="Priorité"/>
    <x:tableColumn id="2" name="Domaine"/>
    <x:tableColumn id="3" name="Sujet"/>
    <x:tableColumn id="4" name="Décision attendue"/>
    <x:tableColumn id="5" name="Responsable"/>
    <x:tableColumn id="6" name="Échéance"/>
    <x:tableColumn id="7" name="Statut"/>
    <x:tableColumn id="8" name="Impact estimé"/>
    <x:tableColumn id="9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60f70e243ce4e3a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0d5e0d12d1c4c1f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2.xml" Id="R020c02a212c54d56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3.xml" Id="R2ec6b23f7dc04a0a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4.xml" Id="Re6828eda3b1a4a59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5.xml" Id="R924794779d174ca8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6.xml" Id="R5b06e1f718e54644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2.xml" Id="R26b5fecd28ad41ac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34" customHeight="1">
      <x:c r="A1" s="19" t="str">
        <x:v>TABLEAU DE BORD DIRIGEANT — EXECUTIVE KPI CENTER</x:v>
      </x:c>
    </x:row>
    <x:row r="2" ht="24" customHeight="1">
      <x:c r="A2" s="26" t="str">
        <x:v>Modifiez les données dans Données_Entrée : KPI, objectifs, réalisés, forecasts et commentaires. Le reporting se met à jour automatiquement.</x:v>
      </x:c>
    </x:row>
    <x:row r="4">
      <x:c r="A4" s="38" t="str">
        <x:v>CA réalisé</x:v>
      </x:c>
      <x:c r="B4" s="33"/>
      <x:c r="C4" s="33"/>
      <x:c r="D4" s="52" t="str">
        <x:v>Marge moyenne</x:v>
      </x:c>
      <x:c r="E4" s="47"/>
      <x:c r="F4" s="47"/>
      <x:c r="G4" s="66" t="str">
        <x:v>Nouveaux clients</x:v>
      </x:c>
      <x:c r="H4" s="61"/>
      <x:c r="I4" s="61"/>
      <x:c r="J4" s="80" t="str">
        <x:v>Taux service moyen</x:v>
      </x:c>
      <x:c r="K4" s="75"/>
      <x:c r="L4" s="75"/>
      <x:c r="M4" s="94" t="str">
        <x:v>Score risque moyen</x:v>
      </x:c>
      <x:c r="N4" s="89"/>
    </x:row>
    <x:row r="5">
      <x:c r="A5" s="41" t="n">
        <x:f>SUM('Données_Entrée'!F2:F7)</x:f>
        <x:v>5555000</x:v>
      </x:c>
      <x:c r="B5" s="33"/>
      <x:c r="C5" s="33"/>
      <x:c r="D5" s="55" t="n">
        <x:f>AVERAGE('Données_Entrée'!F8:F13)</x:f>
        <x:v>0.18966666666666668</x:v>
      </x:c>
      <x:c r="E5" s="47"/>
      <x:c r="F5" s="47"/>
      <x:c r="G5" s="69" t="n">
        <x:f>SUM('Données_Entrée'!F14:F19)</x:f>
        <x:v>295</x:v>
      </x:c>
      <x:c r="H5" s="61"/>
      <x:c r="I5" s="61"/>
      <x:c r="J5" s="83" t="n">
        <x:f>AVERAGE('Données_Entrée'!F26:F31)</x:f>
        <x:v>0.9453333333333331</x:v>
      </x:c>
      <x:c r="K5" s="75"/>
      <x:c r="L5" s="75"/>
      <x:c r="M5" s="97" t="n">
        <x:f>AVERAGE('Données_Entrée'!F44:F49)</x:f>
        <x:v>68.16666666666667</x:v>
      </x:c>
      <x:c r="N5" s="89"/>
    </x:row>
    <x:row r="6">
      <x:c r="A6" s="33"/>
      <x:c r="B6" s="33"/>
      <x:c r="C6" s="33"/>
      <x:c r="D6" s="47"/>
      <x:c r="E6" s="47"/>
      <x:c r="F6" s="47"/>
      <x:c r="G6" s="61"/>
      <x:c r="H6" s="61"/>
      <x:c r="I6" s="61"/>
      <x:c r="J6" s="75"/>
      <x:c r="K6" s="75"/>
      <x:c r="L6" s="75"/>
      <x:c r="M6" s="89"/>
      <x:c r="N6" s="89"/>
    </x:row>
    <x:row r="7">
      <x:c r="A7" s="33"/>
      <x:c r="B7" s="33"/>
      <x:c r="C7" s="33"/>
      <x:c r="D7" s="47"/>
      <x:c r="E7" s="47"/>
      <x:c r="F7" s="47"/>
      <x:c r="G7" s="61"/>
      <x:c r="H7" s="61"/>
      <x:c r="I7" s="61"/>
      <x:c r="J7" s="75"/>
      <x:c r="K7" s="75"/>
      <x:c r="L7" s="75"/>
      <x:c r="M7" s="89"/>
      <x:c r="N7" s="89"/>
    </x:row>
    <x:row r="10">
      <x:c r="A10" s="7" t="str">
        <x:v>Mois</x:v>
      </x:c>
      <x:c r="B10" s="7" t="str">
        <x:v>CA</x:v>
      </x:c>
      <x:c r="C10" s="7" t="str">
        <x:v>Objectif CA</x:v>
      </x:c>
      <x:c r="D10" s="7" t="str">
        <x:v>Forecast CA</x:v>
      </x:c>
      <x:c r="E10" s="7" t="str">
        <x:v>Marge</x:v>
      </x:c>
      <x:c r="F10" s="7" t="str">
        <x:v>N-1 CA</x:v>
      </x:c>
      <x:c r="H10" s="7" t="str">
        <x:v>Domaine</x:v>
      </x:c>
      <x:c r="I10" s="7" t="str">
        <x:v>Objectif</x:v>
      </x:c>
      <x:c r="J10" s="7" t="str">
        <x:v>Réalisé</x:v>
      </x:c>
      <x:c r="K10" s="7" t="str">
        <x:v>Forecast</x:v>
      </x:c>
      <x:c r="L10" s="7" t="str">
        <x:v>Taux</x:v>
      </x:c>
      <x:c r="M10" s="7" t="str">
        <x:v>Statut</x:v>
      </x:c>
    </x:row>
    <x:row r="11">
      <x:c r="A11" t="str">
        <x:v>Janvier</x:v>
      </x:c>
      <x:c r="B11" s="100" t="n">
        <x:f>'Données_Entrée'!F2</x:f>
        <x:v>810000</x:v>
      </x:c>
      <x:c r="C11" s="100" t="n">
        <x:f>'Données_Entrée'!E2</x:f>
        <x:v>850000</x:v>
      </x:c>
      <x:c r="D11" s="100" t="n">
        <x:f>'Données_Entrée'!G2</x:f>
        <x:v>835000</x:v>
      </x:c>
      <x:c r="E11" s="102" t="n">
        <x:f>'Données_Entrée'!F8</x:f>
        <x:v>0.165</x:v>
      </x:c>
      <x:c r="F11" s="100" t="n">
        <x:f>'Données_Entrée'!H2</x:f>
        <x:v>760000</x:v>
      </x:c>
      <x:c r="H11" t="str">
        <x:v>Finance</x:v>
      </x:c>
      <x:c r="I11" s="104" t="n">
        <x:f>SUM('Données_Entrée'!E2:E13)</x:f>
        <x:v>5580001.140000001</x:v>
      </x:c>
      <x:c r="J11" s="104" t="n">
        <x:f>SUM('Données_Entrée'!F2:F13)</x:f>
        <x:v>5555001.137999999</x:v>
      </x:c>
      <x:c r="K11" s="104" t="n">
        <x:f>SUM('Données_Entrée'!G2:G13)</x:f>
        <x:v>5685001.165000001</x:v>
      </x:c>
      <x:c r="L11" s="106" t="n">
        <x:f>IFERROR(J11/I11,0)</x:f>
        <x:v>0.9955197138185529</x:v>
      </x:c>
      <x:c r="M11" t="str">
        <x:f>IF(L11&lt;0.75,"Critique",IF(L11&lt;0.9,"À surveiller",IF(L11&lt;1.05,"Bon","Excellent")))</x:f>
        <x:v>Bon</x:v>
      </x:c>
    </x:row>
    <x:row r="12">
      <x:c r="A12" t="str">
        <x:v>Février</x:v>
      </x:c>
      <x:c r="B12" s="100" t="n">
        <x:f>'Données_Entrée'!F3</x:f>
        <x:v>900000</x:v>
      </x:c>
      <x:c r="C12" s="100" t="n">
        <x:f>'Données_Entrée'!E3</x:f>
        <x:v>880000</x:v>
      </x:c>
      <x:c r="D12" s="100" t="n">
        <x:f>'Données_Entrée'!G3</x:f>
        <x:v>910000</x:v>
      </x:c>
      <x:c r="E12" s="102" t="n">
        <x:f>'Données_Entrée'!F9</x:f>
        <x:v>0.185</x:v>
      </x:c>
      <x:c r="F12" s="100" t="n">
        <x:f>'Données_Entrée'!H3</x:f>
        <x:v>790000</x:v>
      </x:c>
      <x:c r="H12" t="str">
        <x:v>Commercial</x:v>
      </x:c>
      <x:c r="I12" s="104" t="n">
        <x:f>SUM('Données_Entrée'!E14:E25)</x:f>
        <x:v>293.23</x:v>
      </x:c>
      <x:c r="J12" s="104" t="n">
        <x:f>SUM('Données_Entrée'!F14:F25)</x:f>
        <x:v>296.235</x:v>
      </x:c>
      <x:c r="K12" s="104" t="n">
        <x:f>SUM('Données_Entrée'!G14:G25)</x:f>
        <x:v>307.273</x:v>
      </x:c>
      <x:c r="L12" s="106" t="n">
        <x:f>IFERROR(J12/I12,0)</x:f>
        <x:v>1.0102479282474508</x:v>
      </x:c>
      <x:c r="M12" t="str">
        <x:f>IF(L12&lt;0.75,"Critique",IF(L12&lt;0.9,"À surveiller",IF(L12&lt;1.05,"Bon","Excellent")))</x:f>
        <x:v>Bon</x:v>
      </x:c>
    </x:row>
    <x:row r="13">
      <x:c r="A13" t="str">
        <x:v>Mars</x:v>
      </x:c>
      <x:c r="B13" s="100" t="n">
        <x:f>'Données_Entrée'!F4</x:f>
        <x:v>895000</x:v>
      </x:c>
      <x:c r="C13" s="100" t="n">
        <x:f>'Données_Entrée'!E4</x:f>
        <x:v>920000</x:v>
      </x:c>
      <x:c r="D13" s="100" t="n">
        <x:f>'Données_Entrée'!G4</x:f>
        <x:v>930000</x:v>
      </x:c>
      <x:c r="E13" s="102" t="n">
        <x:f>'Données_Entrée'!F10</x:f>
        <x:v>0.18</x:v>
      </x:c>
      <x:c r="F13" s="100" t="n">
        <x:f>'Données_Entrée'!H4</x:f>
        <x:v>820000</x:v>
      </x:c>
      <x:c r="H13" t="str">
        <x:v>Operations</x:v>
      </x:c>
      <x:c r="I13" s="104" t="n">
        <x:f>SUM('Données_Entrée'!E26:E37)</x:f>
        <x:v>34.2</x:v>
      </x:c>
      <x:c r="J13" s="104" t="n">
        <x:f>SUM('Données_Entrée'!F26:F37)</x:f>
        <x:v>33.922</x:v>
      </x:c>
      <x:c r="K13" s="104" t="n">
        <x:f>SUM('Données_Entrée'!G26:G37)</x:f>
        <x:v>34.565</x:v>
      </x:c>
      <x:c r="L13" s="106" t="n">
        <x:f>IFERROR(J13/I13,0)</x:f>
        <x:v>0.9918713450292396</x:v>
      </x:c>
      <x:c r="M13" t="str">
        <x:f>IF(L13&lt;0.75,"Critique",IF(L13&lt;0.9,"À surveiller",IF(L13&lt;1.05,"Bon","Excellent")))</x:f>
        <x:v>Bon</x:v>
      </x:c>
    </x:row>
    <x:row r="14">
      <x:c r="A14" t="str">
        <x:v>Avril</x:v>
      </x:c>
      <x:c r="B14" s="100" t="n">
        <x:f>'Données_Entrée'!F5</x:f>
        <x:v>970000</x:v>
      </x:c>
      <x:c r="C14" s="100" t="n">
        <x:f>'Données_Entrée'!E5</x:f>
        <x:v>950000</x:v>
      </x:c>
      <x:c r="D14" s="100" t="n">
        <x:f>'Données_Entrée'!G5</x:f>
        <x:v>980000</x:v>
      </x:c>
      <x:c r="E14" s="102" t="n">
        <x:f>'Données_Entrée'!F11</x:f>
        <x:v>0.205</x:v>
      </x:c>
      <x:c r="F14" s="100" t="n">
        <x:f>'Données_Entrée'!H5</x:f>
        <x:v>850000</x:v>
      </x:c>
      <x:c r="H14" t="str">
        <x:v>RH</x:v>
      </x:c>
      <x:c r="I14" s="104" t="n">
        <x:f>SUM('Données_Entrée'!E38:E43)</x:f>
        <x:v>0.195</x:v>
      </x:c>
      <x:c r="J14" s="104" t="n">
        <x:f>SUM('Données_Entrée'!F38:F43)</x:f>
        <x:v>0.20500000000000002</x:v>
      </x:c>
      <x:c r="K14" s="104" t="n">
        <x:f>SUM('Données_Entrée'!G38:G43)</x:f>
        <x:v>0.195</x:v>
      </x:c>
      <x:c r="L14" s="106" t="n">
        <x:f>IFERROR(J14/I14,0)</x:f>
        <x:v>1.0512820512820513</x:v>
      </x:c>
      <x:c r="M14" t="str">
        <x:f>IF(L14&lt;0.75,"Critique",IF(L14&lt;0.9,"À surveiller",IF(L14&lt;1.05,"Bon","Excellent")))</x:f>
        <x:v>Excellent</x:v>
      </x:c>
    </x:row>
    <x:row r="15">
      <x:c r="A15" t="str">
        <x:v>Mai</x:v>
      </x:c>
      <x:c r="B15" s="100" t="n">
        <x:f>'Données_Entrée'!F6</x:f>
        <x:v>945000</x:v>
      </x:c>
      <x:c r="C15" s="100" t="n">
        <x:f>'Données_Entrée'!E6</x:f>
        <x:v>980000</x:v>
      </x:c>
      <x:c r="D15" s="100" t="n">
        <x:f>'Données_Entrée'!G6</x:f>
        <x:v>990000</x:v>
      </x:c>
      <x:c r="E15" s="102" t="n">
        <x:f>'Données_Entrée'!F12</x:f>
        <x:v>0.188</x:v>
      </x:c>
      <x:c r="F15" s="100" t="n">
        <x:f>'Données_Entrée'!H6</x:f>
        <x:v>870000</x:v>
      </x:c>
      <x:c r="H15" t="str">
        <x:v>Risques</x:v>
      </x:c>
      <x:c r="I15" s="104" t="n">
        <x:f>SUM('Données_Entrée'!E44:E49)</x:f>
        <x:v>400</x:v>
      </x:c>
      <x:c r="J15" s="104" t="n">
        <x:f>SUM('Données_Entrée'!F44:F49)</x:f>
        <x:v>409</x:v>
      </x:c>
      <x:c r="K15" s="104" t="n">
        <x:f>SUM('Données_Entrée'!G44:G49)</x:f>
        <x:v>402</x:v>
      </x:c>
      <x:c r="L15" s="106" t="n">
        <x:f>IFERROR(J15/I15,0)</x:f>
        <x:v>1.0225</x:v>
      </x:c>
      <x:c r="M15" t="str">
        <x:f>IF(L15&lt;0.75,"Critique",IF(L15&lt;0.9,"À surveiller",IF(L15&lt;1.05,"Bon","Excellent")))</x:f>
        <x:v>Bon</x:v>
      </x:c>
    </x:row>
    <x:row r="16">
      <x:c r="A16" t="str">
        <x:v>Juin</x:v>
      </x:c>
      <x:c r="B16" s="100" t="n">
        <x:f>'Données_Entrée'!F7</x:f>
        <x:v>1035000</x:v>
      </x:c>
      <x:c r="C16" s="100" t="n">
        <x:f>'Données_Entrée'!E7</x:f>
        <x:v>1000000</x:v>
      </x:c>
      <x:c r="D16" s="100" t="n">
        <x:f>'Données_Entrée'!G7</x:f>
        <x:v>1040000</x:v>
      </x:c>
      <x:c r="E16" s="102" t="n">
        <x:f>'Données_Entrée'!F13</x:f>
        <x:v>0.215</x:v>
      </x:c>
      <x:c r="F16" s="100" t="n">
        <x:f>'Données_Entrée'!H7</x:f>
        <x:v>910000</x:v>
      </x:c>
    </x:row>
    <x:row r="54">
      <x:c r="A54" s="150" t="str">
        <x:v>Mode d'emploi : 1) Remplir Données_Entrée  2) Adapter les objectifs  3) Lire Dashboard_Executive  4) Suivre Pilotage_Actions. Les feuilles métier reprennent automatiquement les KPI par domaine.</x:v>
      </x:c>
    </x:row>
  </x:sheetData>
  <x:mergeCells>
    <x:mergeCell ref="A1:N1"/>
    <x:mergeCell ref="A2:N2"/>
    <x:mergeCell ref="A4:C4"/>
    <x:mergeCell ref="A5:C7"/>
    <x:mergeCell ref="D4:F4"/>
    <x:mergeCell ref="D5:F7"/>
    <x:mergeCell ref="G4:I4"/>
    <x:mergeCell ref="G5:I7"/>
    <x:mergeCell ref="J4:L4"/>
    <x:mergeCell ref="J5:L7"/>
    <x:mergeCell ref="M4:N4"/>
    <x:mergeCell ref="M5:N7"/>
    <x:mergeCell ref="A54:N58"/>
  </x:mergeCells>
  <x:conditionalFormatting sqref="L11:L15">
    <x:cfRule type="colorScale" priority="1">
      <x:colorScale>
        <x:cfvo type="min"/>
        <x:cfvo type="percentile" val="50"/>
        <x:cfvo type="max"/>
        <x:color rgb="EF4444"/>
        <x:color rgb="FBBF24"/>
        <x:color rgb="22C55E"/>
      </x:colorScale>
    </x:cfRule>
  </x:conditionalFormatting>
  <x:conditionalFormatting sqref="I11:K15">
    <x:cfRule type="dataBar" priority="2">
      <x:dataBar>
        <x:cfvo type="min"/>
        <x:cfvo type="max"/>
        <x:color rgb="3B82F6"/>
      </x:dataBar>
      <x:extLst>
        <x:ext xmlns:x14="http://schemas.microsoft.com/office/spreadsheetml/2009/9/main" uri="{B025F937-C7B1-47D3-B67F-A62EFF666E3E}">
          <x14:id>{21252CDC-54A6-56B2-48CC-18DF3E2B1045}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060f70e243ce4e3a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21252CDC-54A6-56B2-48CC-18DF3E2B1045}">
            <x14:dataBar gradient="1">
              <x14:cfvo type="min"/>
              <x14:cfvo type="max"/>
              <x14:fillColor rgb="3B82F6"/>
            </x14:dataBar>
          </x14:cfRule>
          <xm:sqref>I11:K15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28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8" t="str">
        <x:v>Mois</x:v>
      </x:c>
      <x:c r="B1" s="8" t="str">
        <x:v>Domaine</x:v>
      </x:c>
      <x:c r="C1" s="8" t="str">
        <x:v>KPI</x:v>
      </x:c>
      <x:c r="D1" s="8" t="str">
        <x:v>Unité</x:v>
      </x:c>
      <x:c r="E1" s="12" t="str">
        <x:v>Objectif</x:v>
      </x:c>
      <x:c r="F1" s="12" t="str">
        <x:v>Réalisé</x:v>
      </x:c>
      <x:c r="G1" s="12" t="str">
        <x:v>Forecast</x:v>
      </x:c>
      <x:c r="H1" s="12" t="str">
        <x:v>N-1</x:v>
      </x:c>
      <x:c r="I1" s="8" t="str">
        <x:v>Responsable</x:v>
      </x:c>
      <x:c r="J1" s="8" t="str">
        <x:v>Commentaire</x:v>
      </x:c>
      <x:c r="K1" s="14" t="str">
        <x:v>Taux réalisation</x:v>
      </x:c>
      <x:c r="L1" s="12" t="str">
        <x:v>Écart</x:v>
      </x:c>
      <x:c r="M1" s="14" t="str">
        <x:v>Évolution N-1</x:v>
      </x:c>
      <x:c r="N1" s="8" t="str">
        <x:v>Statut</x:v>
      </x:c>
    </x:row>
    <x:row r="2">
      <x:c r="A2" t="str">
        <x:v>Janvier</x:v>
      </x:c>
      <x:c r="B2" t="str">
        <x:v>Finance</x:v>
      </x:c>
      <x:c r="C2" t="str">
        <x:v>Chiffre d'affaires</x:v>
      </x:c>
      <x:c r="D2" t="str">
        <x:v>€</x:v>
      </x:c>
      <x:c r="E2" t="n">
        <x:v>850000</x:v>
      </x:c>
      <x:c r="F2" t="n">
        <x:v>810000</x:v>
      </x:c>
      <x:c r="G2" t="n">
        <x:v>835000</x:v>
      </x:c>
      <x:c r="H2" t="n">
        <x:v>760000</x:v>
      </x:c>
      <x:c r="I2" t="str">
        <x:v>DAF</x:v>
      </x:c>
      <x:c r="J2" t="str">
        <x:v>Croissance modérée</x:v>
      </x:c>
      <x:c r="K2" t="n">
        <x:f>IFERROR(F2/E2,0)</x:f>
        <x:v>0.9529411764705882</x:v>
      </x:c>
      <x:c r="L2" t="n">
        <x:f>F2-E2</x:f>
        <x:v>-40000</x:v>
      </x:c>
      <x:c r="M2" t="n">
        <x:f>IFERROR((F2-H2)/H2,0)</x:f>
        <x:v>0.06578947368421052</x:v>
      </x:c>
      <x:c r="N2" t="str">
        <x:f>IF(K2&lt;0.75,"Critique",IF(K2&lt;0.9,"À surveiller",IF(K2&lt;1.05,"Bon","Excellent")))</x:f>
        <x:v>Bon</x:v>
      </x:c>
    </x:row>
    <x:row r="3">
      <x:c r="A3" t="str">
        <x:v>Février</x:v>
      </x:c>
      <x:c r="B3" t="str">
        <x:v>Finance</x:v>
      </x:c>
      <x:c r="C3" t="str">
        <x:v>Chiffre d'affaires</x:v>
      </x:c>
      <x:c r="D3" t="str">
        <x:v>€</x:v>
      </x:c>
      <x:c r="E3" t="n">
        <x:v>880000</x:v>
      </x:c>
      <x:c r="F3" t="n">
        <x:v>900000</x:v>
      </x:c>
      <x:c r="G3" t="n">
        <x:v>910000</x:v>
      </x:c>
      <x:c r="H3" t="n">
        <x:v>790000</x:v>
      </x:c>
      <x:c r="I3" t="str">
        <x:v>DAF</x:v>
      </x:c>
      <x:c r="J3" t="str">
        <x:v>Bon mois</x:v>
      </x:c>
      <x:c r="K3" t="n">
        <x:f>IFERROR(F3/E3,0)</x:f>
        <x:v>1.0227272727272727</x:v>
      </x:c>
      <x:c r="L3" t="n">
        <x:f>F3-E3</x:f>
        <x:v>20000</x:v>
      </x:c>
      <x:c r="M3" t="n">
        <x:f>IFERROR((F3-H3)/H3,0)</x:f>
        <x:v>0.13924050632911392</x:v>
      </x:c>
      <x:c r="N3" t="str">
        <x:f>IF(K3&lt;0.75,"Critique",IF(K3&lt;0.9,"À surveiller",IF(K3&lt;1.05,"Bon","Excellent")))</x:f>
        <x:v>Bon</x:v>
      </x:c>
    </x:row>
    <x:row r="4">
      <x:c r="A4" t="str">
        <x:v>Mars</x:v>
      </x:c>
      <x:c r="B4" t="str">
        <x:v>Finance</x:v>
      </x:c>
      <x:c r="C4" t="str">
        <x:v>Chiffre d'affaires</x:v>
      </x:c>
      <x:c r="D4" t="str">
        <x:v>€</x:v>
      </x:c>
      <x:c r="E4" t="n">
        <x:v>920000</x:v>
      </x:c>
      <x:c r="F4" t="n">
        <x:v>895000</x:v>
      </x:c>
      <x:c r="G4" t="n">
        <x:v>930000</x:v>
      </x:c>
      <x:c r="H4" t="n">
        <x:v>820000</x:v>
      </x:c>
      <x:c r="I4" t="str">
        <x:v>DAF</x:v>
      </x:c>
      <x:c r="J4" t="str">
        <x:v>Retard conversion</x:v>
      </x:c>
      <x:c r="K4" t="n">
        <x:f>IFERROR(F4/E4,0)</x:f>
        <x:v>0.9728260869565217</x:v>
      </x:c>
      <x:c r="L4" t="n">
        <x:f>F4-E4</x:f>
        <x:v>-25000</x:v>
      </x:c>
      <x:c r="M4" t="n">
        <x:f>IFERROR((F4-H4)/H4,0)</x:f>
        <x:v>0.09146341463414634</x:v>
      </x:c>
      <x:c r="N4" t="str">
        <x:f>IF(K4&lt;0.75,"Critique",IF(K4&lt;0.9,"À surveiller",IF(K4&lt;1.05,"Bon","Excellent")))</x:f>
        <x:v>Bon</x:v>
      </x:c>
    </x:row>
    <x:row r="5">
      <x:c r="A5" t="str">
        <x:v>Avril</x:v>
      </x:c>
      <x:c r="B5" t="str">
        <x:v>Finance</x:v>
      </x:c>
      <x:c r="C5" t="str">
        <x:v>Chiffre d'affaires</x:v>
      </x:c>
      <x:c r="D5" t="str">
        <x:v>€</x:v>
      </x:c>
      <x:c r="E5" t="n">
        <x:v>950000</x:v>
      </x:c>
      <x:c r="F5" t="n">
        <x:v>970000</x:v>
      </x:c>
      <x:c r="G5" t="n">
        <x:v>980000</x:v>
      </x:c>
      <x:c r="H5" t="n">
        <x:v>850000</x:v>
      </x:c>
      <x:c r="I5" t="str">
        <x:v>DAF</x:v>
      </x:c>
      <x:c r="J5" t="str">
        <x:v>Dépassement</x:v>
      </x:c>
      <x:c r="K5" t="n">
        <x:f>IFERROR(F5/E5,0)</x:f>
        <x:v>1.0210526315789474</x:v>
      </x:c>
      <x:c r="L5" t="n">
        <x:f>F5-E5</x:f>
        <x:v>20000</x:v>
      </x:c>
      <x:c r="M5" t="n">
        <x:f>IFERROR((F5-H5)/H5,0)</x:f>
        <x:v>0.1411764705882353</x:v>
      </x:c>
      <x:c r="N5" t="str">
        <x:f>IF(K5&lt;0.75,"Critique",IF(K5&lt;0.9,"À surveiller",IF(K5&lt;1.05,"Bon","Excellent")))</x:f>
        <x:v>Bon</x:v>
      </x:c>
    </x:row>
    <x:row r="6">
      <x:c r="A6" t="str">
        <x:v>Mai</x:v>
      </x:c>
      <x:c r="B6" t="str">
        <x:v>Finance</x:v>
      </x:c>
      <x:c r="C6" t="str">
        <x:v>Chiffre d'affaires</x:v>
      </x:c>
      <x:c r="D6" t="str">
        <x:v>€</x:v>
      </x:c>
      <x:c r="E6" t="n">
        <x:v>980000</x:v>
      </x:c>
      <x:c r="F6" t="n">
        <x:v>945000</x:v>
      </x:c>
      <x:c r="G6" t="n">
        <x:v>990000</x:v>
      </x:c>
      <x:c r="H6" t="n">
        <x:v>870000</x:v>
      </x:c>
      <x:c r="I6" t="str">
        <x:v>DAF</x:v>
      </x:c>
      <x:c r="J6" t="str">
        <x:v>À renforcer</x:v>
      </x:c>
      <x:c r="K6" t="n">
        <x:f>IFERROR(F6/E6,0)</x:f>
        <x:v>0.9642857142857143</x:v>
      </x:c>
      <x:c r="L6" t="n">
        <x:f>F6-E6</x:f>
        <x:v>-35000</x:v>
      </x:c>
      <x:c r="M6" t="n">
        <x:f>IFERROR((F6-H6)/H6,0)</x:f>
        <x:v>0.08620689655172414</x:v>
      </x:c>
      <x:c r="N6" t="str">
        <x:f>IF(K6&lt;0.75,"Critique",IF(K6&lt;0.9,"À surveiller",IF(K6&lt;1.05,"Bon","Excellent")))</x:f>
        <x:v>Bon</x:v>
      </x:c>
    </x:row>
    <x:row r="7">
      <x:c r="A7" t="str">
        <x:v>Juin</x:v>
      </x:c>
      <x:c r="B7" t="str">
        <x:v>Finance</x:v>
      </x:c>
      <x:c r="C7" t="str">
        <x:v>Chiffre d'affaires</x:v>
      </x:c>
      <x:c r="D7" t="str">
        <x:v>€</x:v>
      </x:c>
      <x:c r="E7" t="n">
        <x:v>1000000</x:v>
      </x:c>
      <x:c r="F7" t="n">
        <x:v>1035000</x:v>
      </x:c>
      <x:c r="G7" t="n">
        <x:v>1040000</x:v>
      </x:c>
      <x:c r="H7" t="n">
        <x:v>910000</x:v>
      </x:c>
      <x:c r="I7" t="str">
        <x:v>DAF</x:v>
      </x:c>
      <x:c r="J7" t="str">
        <x:v>Excellent</x:v>
      </x:c>
      <x:c r="K7" t="n">
        <x:f>IFERROR(F7/E7,0)</x:f>
        <x:v>1.035</x:v>
      </x:c>
      <x:c r="L7" t="n">
        <x:f>F7-E7</x:f>
        <x:v>35000</x:v>
      </x:c>
      <x:c r="M7" t="n">
        <x:f>IFERROR((F7-H7)/H7,0)</x:f>
        <x:v>0.13736263736263737</x:v>
      </x:c>
      <x:c r="N7" t="str">
        <x:f>IF(K7&lt;0.75,"Critique",IF(K7&lt;0.9,"À surveiller",IF(K7&lt;1.05,"Bon","Excellent")))</x:f>
        <x:v>Bon</x:v>
      </x:c>
    </x:row>
    <x:row r="8">
      <x:c r="A8" t="str">
        <x:v>Janvier</x:v>
      </x:c>
      <x:c r="B8" t="str">
        <x:v>Finance</x:v>
      </x:c>
      <x:c r="C8" t="str">
        <x:v>Marge EBITDA</x:v>
      </x:c>
      <x:c r="D8" t="str">
        <x:v>%</x:v>
      </x:c>
      <x:c r="E8" t="n">
        <x:v>0.18</x:v>
      </x:c>
      <x:c r="F8" t="n">
        <x:v>0.165</x:v>
      </x:c>
      <x:c r="G8" t="n">
        <x:v>0.17</x:v>
      </x:c>
      <x:c r="H8" t="n">
        <x:v>0.15</x:v>
      </x:c>
      <x:c r="I8" t="str">
        <x:v>DAF</x:v>
      </x:c>
      <x:c r="J8" t="str">
        <x:v>Compression marge</x:v>
      </x:c>
      <x:c r="K8" t="n">
        <x:f>IFERROR(F8/E8,0)</x:f>
        <x:v>0.9166666666666667</x:v>
      </x:c>
      <x:c r="L8" t="n">
        <x:f>F8-E8</x:f>
        <x:v>-0.014999999999999986</x:v>
      </x:c>
      <x:c r="M8" t="n">
        <x:f>IFERROR((F8-H8)/H8,0)</x:f>
        <x:v>0.10000000000000009</x:v>
      </x:c>
      <x:c r="N8" t="str">
        <x:f>IF(K8&lt;0.75,"Critique",IF(K8&lt;0.9,"À surveiller",IF(K8&lt;1.05,"Bon","Excellent")))</x:f>
        <x:v>Bon</x:v>
      </x:c>
    </x:row>
    <x:row r="9">
      <x:c r="A9" t="str">
        <x:v>Février</x:v>
      </x:c>
      <x:c r="B9" t="str">
        <x:v>Finance</x:v>
      </x:c>
      <x:c r="C9" t="str">
        <x:v>Marge EBITDA</x:v>
      </x:c>
      <x:c r="D9" t="str">
        <x:v>%</x:v>
      </x:c>
      <x:c r="E9" t="n">
        <x:v>0.18</x:v>
      </x:c>
      <x:c r="F9" t="n">
        <x:v>0.185</x:v>
      </x:c>
      <x:c r="G9" t="n">
        <x:v>0.19</x:v>
      </x:c>
      <x:c r="H9" t="n">
        <x:v>0.16</x:v>
      </x:c>
      <x:c r="I9" t="str">
        <x:v>DAF</x:v>
      </x:c>
      <x:c r="J9" t="str">
        <x:v>Amélioration</x:v>
      </x:c>
      <x:c r="K9" t="n">
        <x:f>IFERROR(F9/E9,0)</x:f>
        <x:v>1.027777777777778</x:v>
      </x:c>
      <x:c r="L9" t="n">
        <x:f>F9-E9</x:f>
        <x:v>0.0050000000000000044</x:v>
      </x:c>
      <x:c r="M9" t="n">
        <x:f>IFERROR((F9-H9)/H9,0)</x:f>
        <x:v>0.15624999999999997</x:v>
      </x:c>
      <x:c r="N9" t="str">
        <x:f>IF(K9&lt;0.75,"Critique",IF(K9&lt;0.9,"À surveiller",IF(K9&lt;1.05,"Bon","Excellent")))</x:f>
        <x:v>Bon</x:v>
      </x:c>
    </x:row>
    <x:row r="10">
      <x:c r="A10" t="str">
        <x:v>Mars</x:v>
      </x:c>
      <x:c r="B10" t="str">
        <x:v>Finance</x:v>
      </x:c>
      <x:c r="C10" t="str">
        <x:v>Marge EBITDA</x:v>
      </x:c>
      <x:c r="D10" t="str">
        <x:v>%</x:v>
      </x:c>
      <x:c r="E10" t="n">
        <x:v>0.19</x:v>
      </x:c>
      <x:c r="F10" t="n">
        <x:v>0.18</x:v>
      </x:c>
      <x:c r="G10" t="n">
        <x:v>0.19</x:v>
      </x:c>
      <x:c r="H10" t="n">
        <x:v>0.17</x:v>
      </x:c>
      <x:c r="I10" t="str">
        <x:v>DAF</x:v>
      </x:c>
      <x:c r="J10" t="str">
        <x:v>Stable</x:v>
      </x:c>
      <x:c r="K10" t="n">
        <x:f>IFERROR(F10/E10,0)</x:f>
        <x:v>0.9473684210526315</x:v>
      </x:c>
      <x:c r="L10" t="n">
        <x:f>F10-E10</x:f>
        <x:v>-0.010000000000000009</x:v>
      </x:c>
      <x:c r="M10" t="n">
        <x:f>IFERROR((F10-H10)/H10,0)</x:f>
        <x:v>0.058823529411764594</x:v>
      </x:c>
      <x:c r="N10" t="str">
        <x:f>IF(K10&lt;0.75,"Critique",IF(K10&lt;0.9,"À surveiller",IF(K10&lt;1.05,"Bon","Excellent")))</x:f>
        <x:v>Bon</x:v>
      </x:c>
    </x:row>
    <x:row r="11">
      <x:c r="A11" t="str">
        <x:v>Avril</x:v>
      </x:c>
      <x:c r="B11" t="str">
        <x:v>Finance</x:v>
      </x:c>
      <x:c r="C11" t="str">
        <x:v>Marge EBITDA</x:v>
      </x:c>
      <x:c r="D11" t="str">
        <x:v>%</x:v>
      </x:c>
      <x:c r="E11" t="n">
        <x:v>0.19</x:v>
      </x:c>
      <x:c r="F11" t="n">
        <x:v>0.205</x:v>
      </x:c>
      <x:c r="G11" t="n">
        <x:v>0.2</x:v>
      </x:c>
      <x:c r="H11" t="n">
        <x:v>0.175</x:v>
      </x:c>
      <x:c r="I11" t="str">
        <x:v>DAF</x:v>
      </x:c>
      <x:c r="J11" t="str">
        <x:v>Très bon</x:v>
      </x:c>
      <x:c r="K11" t="n">
        <x:f>IFERROR(F11/E11,0)</x:f>
        <x:v>1.0789473684210527</x:v>
      </x:c>
      <x:c r="L11" t="n">
        <x:f>F11-E11</x:f>
        <x:v>0.014999999999999986</x:v>
      </x:c>
      <x:c r="M11" t="n">
        <x:f>IFERROR((F11-H11)/H11,0)</x:f>
        <x:v>0.17142857142857143</x:v>
      </x:c>
      <x:c r="N11" t="str">
        <x:f>IF(K11&lt;0.75,"Critique",IF(K11&lt;0.9,"À surveiller",IF(K11&lt;1.05,"Bon","Excellent")))</x:f>
        <x:v>Excellent</x:v>
      </x:c>
    </x:row>
    <x:row r="12">
      <x:c r="A12" t="str">
        <x:v>Mai</x:v>
      </x:c>
      <x:c r="B12" t="str">
        <x:v>Finance</x:v>
      </x:c>
      <x:c r="C12" t="str">
        <x:v>Marge EBITDA</x:v>
      </x:c>
      <x:c r="D12" t="str">
        <x:v>%</x:v>
      </x:c>
      <x:c r="E12" t="n">
        <x:v>0.2</x:v>
      </x:c>
      <x:c r="F12" t="n">
        <x:v>0.188</x:v>
      </x:c>
      <x:c r="G12" t="n">
        <x:v>0.195</x:v>
      </x:c>
      <x:c r="H12" t="n">
        <x:v>0.18</x:v>
      </x:c>
      <x:c r="I12" t="str">
        <x:v>DAF</x:v>
      </x:c>
      <x:c r="J12" t="str">
        <x:v>Coûts élevés</x:v>
      </x:c>
      <x:c r="K12" t="n">
        <x:f>IFERROR(F12/E12,0)</x:f>
        <x:v>0.94</x:v>
      </x:c>
      <x:c r="L12" t="n">
        <x:f>F12-E12</x:f>
        <x:v>-0.01200000000000001</x:v>
      </x:c>
      <x:c r="M12" t="n">
        <x:f>IFERROR((F12-H12)/H12,0)</x:f>
        <x:v>0.04444444444444449</x:v>
      </x:c>
      <x:c r="N12" t="str">
        <x:f>IF(K12&lt;0.75,"Critique",IF(K12&lt;0.9,"À surveiller",IF(K12&lt;1.05,"Bon","Excellent")))</x:f>
        <x:v>Bon</x:v>
      </x:c>
    </x:row>
    <x:row r="13">
      <x:c r="A13" t="str">
        <x:v>Juin</x:v>
      </x:c>
      <x:c r="B13" t="str">
        <x:v>Finance</x:v>
      </x:c>
      <x:c r="C13" t="str">
        <x:v>Marge EBITDA</x:v>
      </x:c>
      <x:c r="D13" t="str">
        <x:v>%</x:v>
      </x:c>
      <x:c r="E13" t="n">
        <x:v>0.2</x:v>
      </x:c>
      <x:c r="F13" t="n">
        <x:v>0.215</x:v>
      </x:c>
      <x:c r="G13" t="n">
        <x:v>0.22</x:v>
      </x:c>
      <x:c r="H13" t="n">
        <x:v>0.185</x:v>
      </x:c>
      <x:c r="I13" t="str">
        <x:v>DAF</x:v>
      </x:c>
      <x:c r="J13" t="str">
        <x:v>Bon pilotage</x:v>
      </x:c>
      <x:c r="K13" t="n">
        <x:f>IFERROR(F13/E13,0)</x:f>
        <x:v>1.075</x:v>
      </x:c>
      <x:c r="L13" t="n">
        <x:f>F13-E13</x:f>
        <x:v>0.014999999999999986</x:v>
      </x:c>
      <x:c r="M13" t="n">
        <x:f>IFERROR((F13-H13)/H13,0)</x:f>
        <x:v>0.16216216216216217</x:v>
      </x:c>
      <x:c r="N13" t="str">
        <x:f>IF(K13&lt;0.75,"Critique",IF(K13&lt;0.9,"À surveiller",IF(K13&lt;1.05,"Bon","Excellent")))</x:f>
        <x:v>Excellent</x:v>
      </x:c>
    </x:row>
    <x:row r="14">
      <x:c r="A14" t="str">
        <x:v>Janvier</x:v>
      </x:c>
      <x:c r="B14" t="str">
        <x:v>Commercial</x:v>
      </x:c>
      <x:c r="C14" t="str">
        <x:v>Nouveaux clients</x:v>
      </x:c>
      <x:c r="D14" t="str">
        <x:v>Nb</x:v>
      </x:c>
      <x:c r="E14" t="n">
        <x:v>42</x:v>
      </x:c>
      <x:c r="F14" t="n">
        <x:v>38</x:v>
      </x:c>
      <x:c r="G14" t="n">
        <x:v>40</x:v>
      </x:c>
      <x:c r="H14" t="n">
        <x:v>34</x:v>
      </x:c>
      <x:c r="I14" t="str">
        <x:v>Directeur commercial</x:v>
      </x:c>
      <x:c r="J14" t="str">
        <x:v>Pipeline faible</x:v>
      </x:c>
      <x:c r="K14" t="n">
        <x:f>IFERROR(F14/E14,0)</x:f>
        <x:v>0.9047619047619048</x:v>
      </x:c>
      <x:c r="L14" t="n">
        <x:f>F14-E14</x:f>
        <x:v>-4</x:v>
      </x:c>
      <x:c r="M14" t="n">
        <x:f>IFERROR((F14-H14)/H14,0)</x:f>
        <x:v>0.11764705882352941</x:v>
      </x:c>
      <x:c r="N14" t="str">
        <x:f>IF(K14&lt;0.75,"Critique",IF(K14&lt;0.9,"À surveiller",IF(K14&lt;1.05,"Bon","Excellent")))</x:f>
        <x:v>Bon</x:v>
      </x:c>
    </x:row>
    <x:row r="15">
      <x:c r="A15" t="str">
        <x:v>Février</x:v>
      </x:c>
      <x:c r="B15" t="str">
        <x:v>Commercial</x:v>
      </x:c>
      <x:c r="C15" t="str">
        <x:v>Nouveaux clients</x:v>
      </x:c>
      <x:c r="D15" t="str">
        <x:v>Nb</x:v>
      </x:c>
      <x:c r="E15" t="n">
        <x:v>45</x:v>
      </x:c>
      <x:c r="F15" t="n">
        <x:v>49</x:v>
      </x:c>
      <x:c r="G15" t="n">
        <x:v>50</x:v>
      </x:c>
      <x:c r="H15" t="n">
        <x:v>37</x:v>
      </x:c>
      <x:c r="I15" t="str">
        <x:v>Directeur commercial</x:v>
      </x:c>
      <x:c r="J15" t="str">
        <x:v>Campagne efficace</x:v>
      </x:c>
      <x:c r="K15" t="n">
        <x:f>IFERROR(F15/E15,0)</x:f>
        <x:v>1.0888888888888888</x:v>
      </x:c>
      <x:c r="L15" t="n">
        <x:f>F15-E15</x:f>
        <x:v>4</x:v>
      </x:c>
      <x:c r="M15" t="n">
        <x:f>IFERROR((F15-H15)/H15,0)</x:f>
        <x:v>0.32432432432432434</x:v>
      </x:c>
      <x:c r="N15" t="str">
        <x:f>IF(K15&lt;0.75,"Critique",IF(K15&lt;0.9,"À surveiller",IF(K15&lt;1.05,"Bon","Excellent")))</x:f>
        <x:v>Excellent</x:v>
      </x:c>
    </x:row>
    <x:row r="16">
      <x:c r="A16" t="str">
        <x:v>Mars</x:v>
      </x:c>
      <x:c r="B16" t="str">
        <x:v>Commercial</x:v>
      </x:c>
      <x:c r="C16" t="str">
        <x:v>Nouveaux clients</x:v>
      </x:c>
      <x:c r="D16" t="str">
        <x:v>Nb</x:v>
      </x:c>
      <x:c r="E16" t="n">
        <x:v>48</x:v>
      </x:c>
      <x:c r="F16" t="n">
        <x:v>45</x:v>
      </x:c>
      <x:c r="G16" t="n">
        <x:v>47</x:v>
      </x:c>
      <x:c r="H16" t="n">
        <x:v>39</x:v>
      </x:c>
      <x:c r="I16" t="str">
        <x:v>Directeur commercial</x:v>
      </x:c>
      <x:c r="J16" t="str">
        <x:v>Relance needed</x:v>
      </x:c>
      <x:c r="K16" t="n">
        <x:f>IFERROR(F16/E16,0)</x:f>
        <x:v>0.9375</x:v>
      </x:c>
      <x:c r="L16" t="n">
        <x:f>F16-E16</x:f>
        <x:v>-3</x:v>
      </x:c>
      <x:c r="M16" t="n">
        <x:f>IFERROR((F16-H16)/H16,0)</x:f>
        <x:v>0.15384615384615385</x:v>
      </x:c>
      <x:c r="N16" t="str">
        <x:f>IF(K16&lt;0.75,"Critique",IF(K16&lt;0.9,"À surveiller",IF(K16&lt;1.05,"Bon","Excellent")))</x:f>
        <x:v>Bon</x:v>
      </x:c>
    </x:row>
    <x:row r="17">
      <x:c r="A17" t="str">
        <x:v>Avril</x:v>
      </x:c>
      <x:c r="B17" t="str">
        <x:v>Commercial</x:v>
      </x:c>
      <x:c r="C17" t="str">
        <x:v>Nouveaux clients</x:v>
      </x:c>
      <x:c r="D17" t="str">
        <x:v>Nb</x:v>
      </x:c>
      <x:c r="E17" t="n">
        <x:v>50</x:v>
      </x:c>
      <x:c r="F17" t="n">
        <x:v>55</x:v>
      </x:c>
      <x:c r="G17" t="n">
        <x:v>56</x:v>
      </x:c>
      <x:c r="H17" t="n">
        <x:v>41</x:v>
      </x:c>
      <x:c r="I17" t="str">
        <x:v>Directeur commercial</x:v>
      </x:c>
      <x:c r="J17" t="str">
        <x:v>Très bon</x:v>
      </x:c>
      <x:c r="K17" t="n">
        <x:f>IFERROR(F17/E17,0)</x:f>
        <x:v>1.1</x:v>
      </x:c>
      <x:c r="L17" t="n">
        <x:f>F17-E17</x:f>
        <x:v>5</x:v>
      </x:c>
      <x:c r="M17" t="n">
        <x:f>IFERROR((F17-H17)/H17,0)</x:f>
        <x:v>0.34146341463414637</x:v>
      </x:c>
      <x:c r="N17" t="str">
        <x:f>IF(K17&lt;0.75,"Critique",IF(K17&lt;0.9,"À surveiller",IF(K17&lt;1.05,"Bon","Excellent")))</x:f>
        <x:v>Excellent</x:v>
      </x:c>
    </x:row>
    <x:row r="18">
      <x:c r="A18" t="str">
        <x:v>Mai</x:v>
      </x:c>
      <x:c r="B18" t="str">
        <x:v>Commercial</x:v>
      </x:c>
      <x:c r="C18" t="str">
        <x:v>Nouveaux clients</x:v>
      </x:c>
      <x:c r="D18" t="str">
        <x:v>Nb</x:v>
      </x:c>
      <x:c r="E18" t="n">
        <x:v>52</x:v>
      </x:c>
      <x:c r="F18" t="n">
        <x:v>48</x:v>
      </x:c>
      <x:c r="G18" t="n">
        <x:v>51</x:v>
      </x:c>
      <x:c r="H18" t="n">
        <x:v>43</x:v>
      </x:c>
      <x:c r="I18" t="str">
        <x:v>Directeur commercial</x:v>
      </x:c>
      <x:c r="J18" t="str">
        <x:v>Cycle long</x:v>
      </x:c>
      <x:c r="K18" t="n">
        <x:f>IFERROR(F18/E18,0)</x:f>
        <x:v>0.9230769230769231</x:v>
      </x:c>
      <x:c r="L18" t="n">
        <x:f>F18-E18</x:f>
        <x:v>-4</x:v>
      </x:c>
      <x:c r="M18" t="n">
        <x:f>IFERROR((F18-H18)/H18,0)</x:f>
        <x:v>0.11627906976744186</x:v>
      </x:c>
      <x:c r="N18" t="str">
        <x:f>IF(K18&lt;0.75,"Critique",IF(K18&lt;0.9,"À surveiller",IF(K18&lt;1.05,"Bon","Excellent")))</x:f>
        <x:v>Bon</x:v>
      </x:c>
    </x:row>
    <x:row r="19">
      <x:c r="A19" t="str">
        <x:v>Juin</x:v>
      </x:c>
      <x:c r="B19" t="str">
        <x:v>Commercial</x:v>
      </x:c>
      <x:c r="C19" t="str">
        <x:v>Nouveaux clients</x:v>
      </x:c>
      <x:c r="D19" t="str">
        <x:v>Nb</x:v>
      </x:c>
      <x:c r="E19" t="n">
        <x:v>55</x:v>
      </x:c>
      <x:c r="F19" t="n">
        <x:v>60</x:v>
      </x:c>
      <x:c r="G19" t="n">
        <x:v>62</x:v>
      </x:c>
      <x:c r="H19" t="n">
        <x:v>45</x:v>
      </x:c>
      <x:c r="I19" t="str">
        <x:v>Directeur commercial</x:v>
      </x:c>
      <x:c r="J19" t="str">
        <x:v>Excellent</x:v>
      </x:c>
      <x:c r="K19" t="n">
        <x:f>IFERROR(F19/E19,0)</x:f>
        <x:v>1.0909090909090908</x:v>
      </x:c>
      <x:c r="L19" t="n">
        <x:f>F19-E19</x:f>
        <x:v>5</x:v>
      </x:c>
      <x:c r="M19" t="n">
        <x:f>IFERROR((F19-H19)/H19,0)</x:f>
        <x:v>0.3333333333333333</x:v>
      </x:c>
      <x:c r="N19" t="str">
        <x:f>IF(K19&lt;0.75,"Critique",IF(K19&lt;0.9,"À surveiller",IF(K19&lt;1.05,"Bon","Excellent")))</x:f>
        <x:v>Excellent</x:v>
      </x:c>
    </x:row>
    <x:row r="20">
      <x:c r="A20" t="str">
        <x:v>Janvier</x:v>
      </x:c>
      <x:c r="B20" t="str">
        <x:v>Commercial</x:v>
      </x:c>
      <x:c r="C20" t="str">
        <x:v>Taux de conversion</x:v>
      </x:c>
      <x:c r="D20" t="str">
        <x:v>%</x:v>
      </x:c>
      <x:c r="E20" t="n">
        <x:v>0.18</x:v>
      </x:c>
      <x:c r="F20" t="n">
        <x:v>0.165</x:v>
      </x:c>
      <x:c r="G20" t="n">
        <x:v>0.17</x:v>
      </x:c>
      <x:c r="H20" t="n">
        <x:v>0.15</x:v>
      </x:c>
      <x:c r="I20" t="str">
        <x:v>Directeur commercial</x:v>
      </x:c>
      <x:c r="J20" t="str">
        <x:v>Optimiser devis</x:v>
      </x:c>
      <x:c r="K20" t="n">
        <x:f>IFERROR(F20/E20,0)</x:f>
        <x:v>0.9166666666666667</x:v>
      </x:c>
      <x:c r="L20" t="n">
        <x:f>F20-E20</x:f>
        <x:v>-0.014999999999999986</x:v>
      </x:c>
      <x:c r="M20" t="n">
        <x:f>IFERROR((F20-H20)/H20,0)</x:f>
        <x:v>0.10000000000000009</x:v>
      </x:c>
      <x:c r="N20" t="str">
        <x:f>IF(K20&lt;0.75,"Critique",IF(K20&lt;0.9,"À surveiller",IF(K20&lt;1.05,"Bon","Excellent")))</x:f>
        <x:v>Bon</x:v>
      </x:c>
    </x:row>
    <x:row r="21">
      <x:c r="A21" t="str">
        <x:v>Février</x:v>
      </x:c>
      <x:c r="B21" t="str">
        <x:v>Commercial</x:v>
      </x:c>
      <x:c r="C21" t="str">
        <x:v>Taux de conversion</x:v>
      </x:c>
      <x:c r="D21" t="str">
        <x:v>%</x:v>
      </x:c>
      <x:c r="E21" t="n">
        <x:v>0.19</x:v>
      </x:c>
      <x:c r="F21" t="n">
        <x:v>0.2</x:v>
      </x:c>
      <x:c r="G21" t="n">
        <x:v>0.205</x:v>
      </x:c>
      <x:c r="H21" t="n">
        <x:v>0.16</x:v>
      </x:c>
      <x:c r="I21" t="str">
        <x:v>Directeur commercial</x:v>
      </x:c>
      <x:c r="J21" t="str">
        <x:v>Bon ciblage</x:v>
      </x:c>
      <x:c r="K21" t="n">
        <x:f>IFERROR(F21/E21,0)</x:f>
        <x:v>1.0526315789473684</x:v>
      </x:c>
      <x:c r="L21" t="n">
        <x:f>F21-E21</x:f>
        <x:v>0.010000000000000009</x:v>
      </x:c>
      <x:c r="M21" t="n">
        <x:f>IFERROR((F21-H21)/H21,0)</x:f>
        <x:v>0.25000000000000006</x:v>
      </x:c>
      <x:c r="N21" t="str">
        <x:f>IF(K21&lt;0.75,"Critique",IF(K21&lt;0.9,"À surveiller",IF(K21&lt;1.05,"Bon","Excellent")))</x:f>
        <x:v>Excellent</x:v>
      </x:c>
    </x:row>
    <x:row r="22">
      <x:c r="A22" t="str">
        <x:v>Mars</x:v>
      </x:c>
      <x:c r="B22" t="str">
        <x:v>Commercial</x:v>
      </x:c>
      <x:c r="C22" t="str">
        <x:v>Taux de conversion</x:v>
      </x:c>
      <x:c r="D22" t="str">
        <x:v>%</x:v>
      </x:c>
      <x:c r="E22" t="n">
        <x:v>0.2</x:v>
      </x:c>
      <x:c r="F22" t="n">
        <x:v>0.19</x:v>
      </x:c>
      <x:c r="G22" t="n">
        <x:v>0.2</x:v>
      </x:c>
      <x:c r="H22" t="n">
        <x:v>0.17</x:v>
      </x:c>
      <x:c r="I22" t="str">
        <x:v>Directeur commercial</x:v>
      </x:c>
      <x:c r="J22" t="str">
        <x:v>Stable</x:v>
      </x:c>
      <x:c r="K22" t="n">
        <x:f>IFERROR(F22/E22,0)</x:f>
        <x:v>0.95</x:v>
      </x:c>
      <x:c r="L22" t="n">
        <x:f>F22-E22</x:f>
        <x:v>-0.010000000000000009</x:v>
      </x:c>
      <x:c r="M22" t="n">
        <x:f>IFERROR((F22-H22)/H22,0)</x:f>
        <x:v>0.11764705882352934</x:v>
      </x:c>
      <x:c r="N22" t="str">
        <x:f>IF(K22&lt;0.75,"Critique",IF(K22&lt;0.9,"À surveiller",IF(K22&lt;1.05,"Bon","Excellent")))</x:f>
        <x:v>Bon</x:v>
      </x:c>
    </x:row>
    <x:row r="23">
      <x:c r="A23" t="str">
        <x:v>Avril</x:v>
      </x:c>
      <x:c r="B23" t="str">
        <x:v>Commercial</x:v>
      </x:c>
      <x:c r="C23" t="str">
        <x:v>Taux de conversion</x:v>
      </x:c>
      <x:c r="D23" t="str">
        <x:v>%</x:v>
      </x:c>
      <x:c r="E23" t="n">
        <x:v>0.21</x:v>
      </x:c>
      <x:c r="F23" t="n">
        <x:v>0.225</x:v>
      </x:c>
      <x:c r="G23" t="n">
        <x:v>0.23</x:v>
      </x:c>
      <x:c r="H23" t="n">
        <x:v>0.18</x:v>
      </x:c>
      <x:c r="I23" t="str">
        <x:v>Directeur commercial</x:v>
      </x:c>
      <x:c r="J23" t="str">
        <x:v>Très bon</x:v>
      </x:c>
      <x:c r="K23" t="n">
        <x:f>IFERROR(F23/E23,0)</x:f>
        <x:v>1.0714285714285714</x:v>
      </x:c>
      <x:c r="L23" t="n">
        <x:f>F23-E23</x:f>
        <x:v>0.015000000000000013</x:v>
      </x:c>
      <x:c r="M23" t="n">
        <x:f>IFERROR((F23-H23)/H23,0)</x:f>
        <x:v>0.25000000000000006</x:v>
      </x:c>
      <x:c r="N23" t="str">
        <x:f>IF(K23&lt;0.75,"Critique",IF(K23&lt;0.9,"À surveiller",IF(K23&lt;1.05,"Bon","Excellent")))</x:f>
        <x:v>Excellent</x:v>
      </x:c>
    </x:row>
    <x:row r="24">
      <x:c r="A24" t="str">
        <x:v>Mai</x:v>
      </x:c>
      <x:c r="B24" t="str">
        <x:v>Commercial</x:v>
      </x:c>
      <x:c r="C24" t="str">
        <x:v>Taux de conversion</x:v>
      </x:c>
      <x:c r="D24" t="str">
        <x:v>%</x:v>
      </x:c>
      <x:c r="E24" t="n">
        <x:v>0.22</x:v>
      </x:c>
      <x:c r="F24" t="n">
        <x:v>0.21</x:v>
      </x:c>
      <x:c r="G24" t="n">
        <x:v>0.218</x:v>
      </x:c>
      <x:c r="H24" t="n">
        <x:v>0.19</x:v>
      </x:c>
      <x:c r="I24" t="str">
        <x:v>Directeur commercial</x:v>
      </x:c>
      <x:c r="J24" t="str">
        <x:v>À suivre</x:v>
      </x:c>
      <x:c r="K24" t="n">
        <x:f>IFERROR(F24/E24,0)</x:f>
        <x:v>0.9545454545454545</x:v>
      </x:c>
      <x:c r="L24" t="n">
        <x:f>F24-E24</x:f>
        <x:v>-0.010000000000000009</x:v>
      </x:c>
      <x:c r="M24" t="n">
        <x:f>IFERROR((F24-H24)/H24,0)</x:f>
        <x:v>0.1052631578947368</x:v>
      </x:c>
      <x:c r="N24" t="str">
        <x:f>IF(K24&lt;0.75,"Critique",IF(K24&lt;0.9,"À surveiller",IF(K24&lt;1.05,"Bon","Excellent")))</x:f>
        <x:v>Bon</x:v>
      </x:c>
    </x:row>
    <x:row r="25">
      <x:c r="A25" t="str">
        <x:v>Juin</x:v>
      </x:c>
      <x:c r="B25" t="str">
        <x:v>Commercial</x:v>
      </x:c>
      <x:c r="C25" t="str">
        <x:v>Taux de conversion</x:v>
      </x:c>
      <x:c r="D25" t="str">
        <x:v>%</x:v>
      </x:c>
      <x:c r="E25" t="n">
        <x:v>0.23</x:v>
      </x:c>
      <x:c r="F25" t="n">
        <x:v>0.245</x:v>
      </x:c>
      <x:c r="G25" t="n">
        <x:v>0.25</x:v>
      </x:c>
      <x:c r="H25" t="n">
        <x:v>0.2</x:v>
      </x:c>
      <x:c r="I25" t="str">
        <x:v>Directeur commercial</x:v>
      </x:c>
      <x:c r="J25" t="str">
        <x:v>Performance forte</x:v>
      </x:c>
      <x:c r="K25" t="n">
        <x:f>IFERROR(F25/E25,0)</x:f>
        <x:v>1.0652173913043477</x:v>
      </x:c>
      <x:c r="L25" t="n">
        <x:f>F25-E25</x:f>
        <x:v>0.014999999999999986</x:v>
      </x:c>
      <x:c r="M25" t="n">
        <x:f>IFERROR((F25-H25)/H25,0)</x:f>
        <x:v>0.22499999999999992</x:v>
      </x:c>
      <x:c r="N25" t="str">
        <x:f>IF(K25&lt;0.75,"Critique",IF(K25&lt;0.9,"À surveiller",IF(K25&lt;1.05,"Bon","Excellent")))</x:f>
        <x:v>Excellent</x:v>
      </x:c>
    </x:row>
    <x:row r="26">
      <x:c r="A26" t="str">
        <x:v>Janvier</x:v>
      </x:c>
      <x:c r="B26" t="str">
        <x:v>Operations</x:v>
      </x:c>
      <x:c r="C26" t="str">
        <x:v>Taux de service</x:v>
      </x:c>
      <x:c r="D26" t="str">
        <x:v>%</x:v>
      </x:c>
      <x:c r="E26" t="n">
        <x:v>0.94</x:v>
      </x:c>
      <x:c r="F26" t="n">
        <x:v>0.91</x:v>
      </x:c>
      <x:c r="G26" t="n">
        <x:v>0.925</x:v>
      </x:c>
      <x:c r="H26" t="n">
        <x:v>0.89</x:v>
      </x:c>
      <x:c r="I26" t="str">
        <x:v>COO</x:v>
      </x:c>
      <x:c r="J26" t="str">
        <x:v>Retards fournisseurs</x:v>
      </x:c>
      <x:c r="K26" t="n">
        <x:f>IFERROR(F26/E26,0)</x:f>
        <x:v>0.9680851063829788</x:v>
      </x:c>
      <x:c r="L26" t="n">
        <x:f>F26-E26</x:f>
        <x:v>-0.029999999999999916</x:v>
      </x:c>
      <x:c r="M26" t="n">
        <x:f>IFERROR((F26-H26)/H26,0)</x:f>
        <x:v>0.02247191011235957</x:v>
      </x:c>
      <x:c r="N26" t="str">
        <x:f>IF(K26&lt;0.75,"Critique",IF(K26&lt;0.9,"À surveiller",IF(K26&lt;1.05,"Bon","Excellent")))</x:f>
        <x:v>Bon</x:v>
      </x:c>
    </x:row>
    <x:row r="27">
      <x:c r="A27" t="str">
        <x:v>Février</x:v>
      </x:c>
      <x:c r="B27" t="str">
        <x:v>Operations</x:v>
      </x:c>
      <x:c r="C27" t="str">
        <x:v>Taux de service</x:v>
      </x:c>
      <x:c r="D27" t="str">
        <x:v>%</x:v>
      </x:c>
      <x:c r="E27" t="n">
        <x:v>0.94</x:v>
      </x:c>
      <x:c r="F27" t="n">
        <x:v>0.945</x:v>
      </x:c>
      <x:c r="G27" t="n">
        <x:v>0.95</x:v>
      </x:c>
      <x:c r="H27" t="n">
        <x:v>0.9</x:v>
      </x:c>
      <x:c r="I27" t="str">
        <x:v>COO</x:v>
      </x:c>
      <x:c r="J27" t="str">
        <x:v>Bon niveau</x:v>
      </x:c>
      <x:c r="K27" t="n">
        <x:f>IFERROR(F27/E27,0)</x:f>
        <x:v>1.0053191489361701</x:v>
      </x:c>
      <x:c r="L27" t="n">
        <x:f>F27-E27</x:f>
        <x:v>0.0050000000000000044</x:v>
      </x:c>
      <x:c r="M27" t="n">
        <x:f>IFERROR((F27-H27)/H27,0)</x:f>
        <x:v>0.04999999999999992</x:v>
      </x:c>
      <x:c r="N27" t="str">
        <x:f>IF(K27&lt;0.75,"Critique",IF(K27&lt;0.9,"À surveiller",IF(K27&lt;1.05,"Bon","Excellent")))</x:f>
        <x:v>Bon</x:v>
      </x:c>
    </x:row>
    <x:row r="28">
      <x:c r="A28" t="str">
        <x:v>Mars</x:v>
      </x:c>
      <x:c r="B28" t="str">
        <x:v>Operations</x:v>
      </x:c>
      <x:c r="C28" t="str">
        <x:v>Taux de service</x:v>
      </x:c>
      <x:c r="D28" t="str">
        <x:v>%</x:v>
      </x:c>
      <x:c r="E28" t="n">
        <x:v>0.95</x:v>
      </x:c>
      <x:c r="F28" t="n">
        <x:v>0.935</x:v>
      </x:c>
      <x:c r="G28" t="n">
        <x:v>0.945</x:v>
      </x:c>
      <x:c r="H28" t="n">
        <x:v>0.91</x:v>
      </x:c>
      <x:c r="I28" t="str">
        <x:v>COO</x:v>
      </x:c>
      <x:c r="J28" t="str">
        <x:v>À surveiller</x:v>
      </x:c>
      <x:c r="K28" t="n">
        <x:f>IFERROR(F28/E28,0)</x:f>
        <x:v>0.9842105263157895</x:v>
      </x:c>
      <x:c r="L28" t="n">
        <x:f>F28-E28</x:f>
        <x:v>-0.014999999999999902</x:v>
      </x:c>
      <x:c r="M28" t="n">
        <x:f>IFERROR((F28-H28)/H28,0)</x:f>
        <x:v>0.027472527472527496</x:v>
      </x:c>
      <x:c r="N28" t="str">
        <x:f>IF(K28&lt;0.75,"Critique",IF(K28&lt;0.9,"À surveiller",IF(K28&lt;1.05,"Bon","Excellent")))</x:f>
        <x:v>Bon</x:v>
      </x:c>
    </x:row>
    <x:row r="29">
      <x:c r="A29" t="str">
        <x:v>Avril</x:v>
      </x:c>
      <x:c r="B29" t="str">
        <x:v>Operations</x:v>
      </x:c>
      <x:c r="C29" t="str">
        <x:v>Taux de service</x:v>
      </x:c>
      <x:c r="D29" t="str">
        <x:v>%</x:v>
      </x:c>
      <x:c r="E29" t="n">
        <x:v>0.95</x:v>
      </x:c>
      <x:c r="F29" t="n">
        <x:v>0.962</x:v>
      </x:c>
      <x:c r="G29" t="n">
        <x:v>0.965</x:v>
      </x:c>
      <x:c r="H29" t="n">
        <x:v>0.92</x:v>
      </x:c>
      <x:c r="I29" t="str">
        <x:v>COO</x:v>
      </x:c>
      <x:c r="J29" t="str">
        <x:v>Bon mois</x:v>
      </x:c>
      <x:c r="K29" t="n">
        <x:f>IFERROR(F29/E29,0)</x:f>
        <x:v>1.0126315789473683</x:v>
      </x:c>
      <x:c r="L29" t="n">
        <x:f>F29-E29</x:f>
        <x:v>0.01200000000000001</x:v>
      </x:c>
      <x:c r="M29" t="n">
        <x:f>IFERROR((F29-H29)/H29,0)</x:f>
        <x:v>0.045652173913043395</x:v>
      </x:c>
      <x:c r="N29" t="str">
        <x:f>IF(K29&lt;0.75,"Critique",IF(K29&lt;0.9,"À surveiller",IF(K29&lt;1.05,"Bon","Excellent")))</x:f>
        <x:v>Bon</x:v>
      </x:c>
    </x:row>
    <x:row r="30">
      <x:c r="A30" t="str">
        <x:v>Mai</x:v>
      </x:c>
      <x:c r="B30" t="str">
        <x:v>Operations</x:v>
      </x:c>
      <x:c r="C30" t="str">
        <x:v>Taux de service</x:v>
      </x:c>
      <x:c r="D30" t="str">
        <x:v>%</x:v>
      </x:c>
      <x:c r="E30" t="n">
        <x:v>0.96</x:v>
      </x:c>
      <x:c r="F30" t="n">
        <x:v>0.948</x:v>
      </x:c>
      <x:c r="G30" t="n">
        <x:v>0.955</x:v>
      </x:c>
      <x:c r="H30" t="n">
        <x:v>0.93</x:v>
      </x:c>
      <x:c r="I30" t="str">
        <x:v>COO</x:v>
      </x:c>
      <x:c r="J30" t="str">
        <x:v>Risque rupture</x:v>
      </x:c>
      <x:c r="K30" t="n">
        <x:f>IFERROR(F30/E30,0)</x:f>
        <x:v>0.9874999999999999</x:v>
      </x:c>
      <x:c r="L30" t="n">
        <x:f>F30-E30</x:f>
        <x:v>-0.01200000000000001</x:v>
      </x:c>
      <x:c r="M30" t="n">
        <x:f>IFERROR((F30-H30)/H30,0)</x:f>
        <x:v>0.019354838709677316</x:v>
      </x:c>
      <x:c r="N30" t="str">
        <x:f>IF(K30&lt;0.75,"Critique",IF(K30&lt;0.9,"À surveiller",IF(K30&lt;1.05,"Bon","Excellent")))</x:f>
        <x:v>Bon</x:v>
      </x:c>
    </x:row>
    <x:row r="31">
      <x:c r="A31" t="str">
        <x:v>Juin</x:v>
      </x:c>
      <x:c r="B31" t="str">
        <x:v>Operations</x:v>
      </x:c>
      <x:c r="C31" t="str">
        <x:v>Taux de service</x:v>
      </x:c>
      <x:c r="D31" t="str">
        <x:v>%</x:v>
      </x:c>
      <x:c r="E31" t="n">
        <x:v>0.96</x:v>
      </x:c>
      <x:c r="F31" t="n">
        <x:v>0.972</x:v>
      </x:c>
      <x:c r="G31" t="n">
        <x:v>0.975</x:v>
      </x:c>
      <x:c r="H31" t="n">
        <x:v>0.94</x:v>
      </x:c>
      <x:c r="I31" t="str">
        <x:v>COO</x:v>
      </x:c>
      <x:c r="J31" t="str">
        <x:v>Très bon</x:v>
      </x:c>
      <x:c r="K31" t="n">
        <x:f>IFERROR(F31/E31,0)</x:f>
        <x:v>1.0125</x:v>
      </x:c>
      <x:c r="L31" t="n">
        <x:f>F31-E31</x:f>
        <x:v>0.01200000000000001</x:v>
      </x:c>
      <x:c r="M31" t="n">
        <x:f>IFERROR((F31-H31)/H31,0)</x:f>
        <x:v>0.0340425531914894</x:v>
      </x:c>
      <x:c r="N31" t="str">
        <x:f>IF(K31&lt;0.75,"Critique",IF(K31&lt;0.9,"À surveiller",IF(K31&lt;1.05,"Bon","Excellent")))</x:f>
        <x:v>Bon</x:v>
      </x:c>
    </x:row>
    <x:row r="32">
      <x:c r="A32" t="str">
        <x:v>Janvier</x:v>
      </x:c>
      <x:c r="B32" t="str">
        <x:v>Operations</x:v>
      </x:c>
      <x:c r="C32" t="str">
        <x:v>Rotation stock</x:v>
      </x:c>
      <x:c r="D32" t="str">
        <x:v>x</x:v>
      </x:c>
      <x:c r="E32" t="n">
        <x:v>4.5</x:v>
      </x:c>
      <x:c r="F32" t="n">
        <x:v>4.1</x:v>
      </x:c>
      <x:c r="G32" t="n">
        <x:v>4.3</x:v>
      </x:c>
      <x:c r="H32" t="n">
        <x:v>3.8</x:v>
      </x:c>
      <x:c r="I32" t="str">
        <x:v>COO</x:v>
      </x:c>
      <x:c r="J32" t="str">
        <x:v>Stock élevé</x:v>
      </x:c>
      <x:c r="K32" t="n">
        <x:f>IFERROR(F32/E32,0)</x:f>
        <x:v>0.911111111111111</x:v>
      </x:c>
      <x:c r="L32" t="n">
        <x:f>F32-E32</x:f>
        <x:v>-0.40000000000000036</x:v>
      </x:c>
      <x:c r="M32" t="n">
        <x:f>IFERROR((F32-H32)/H32,0)</x:f>
        <x:v>0.07894736842105259</x:v>
      </x:c>
      <x:c r="N32" t="str">
        <x:f>IF(K32&lt;0.75,"Critique",IF(K32&lt;0.9,"À surveiller",IF(K32&lt;1.05,"Bon","Excellent")))</x:f>
        <x:v>Bon</x:v>
      </x:c>
    </x:row>
    <x:row r="33">
      <x:c r="A33" t="str">
        <x:v>Février</x:v>
      </x:c>
      <x:c r="B33" t="str">
        <x:v>Operations</x:v>
      </x:c>
      <x:c r="C33" t="str">
        <x:v>Rotation stock</x:v>
      </x:c>
      <x:c r="D33" t="str">
        <x:v>x</x:v>
      </x:c>
      <x:c r="E33" t="n">
        <x:v>4.6</x:v>
      </x:c>
      <x:c r="F33" t="n">
        <x:v>4.7</x:v>
      </x:c>
      <x:c r="G33" t="n">
        <x:v>4.8</x:v>
      </x:c>
      <x:c r="H33" t="n">
        <x:v>3.9</x:v>
      </x:c>
      <x:c r="I33" t="str">
        <x:v>COO</x:v>
      </x:c>
      <x:c r="J33" t="str">
        <x:v>Fluidité</x:v>
      </x:c>
      <x:c r="K33" t="n">
        <x:f>IFERROR(F33/E33,0)</x:f>
        <x:v>1.0217391304347827</x:v>
      </x:c>
      <x:c r="L33" t="n">
        <x:f>F33-E33</x:f>
        <x:v>0.10000000000000053</x:v>
      </x:c>
      <x:c r="M33" t="n">
        <x:f>IFERROR((F33-H33)/H33,0)</x:f>
        <x:v>0.2051282051282052</x:v>
      </x:c>
      <x:c r="N33" t="str">
        <x:f>IF(K33&lt;0.75,"Critique",IF(K33&lt;0.9,"À surveiller",IF(K33&lt;1.05,"Bon","Excellent")))</x:f>
        <x:v>Bon</x:v>
      </x:c>
    </x:row>
    <x:row r="34">
      <x:c r="A34" t="str">
        <x:v>Mars</x:v>
      </x:c>
      <x:c r="B34" t="str">
        <x:v>Operations</x:v>
      </x:c>
      <x:c r="C34" t="str">
        <x:v>Rotation stock</x:v>
      </x:c>
      <x:c r="D34" t="str">
        <x:v>x</x:v>
      </x:c>
      <x:c r="E34" t="n">
        <x:v>4.7</x:v>
      </x:c>
      <x:c r="F34" t="n">
        <x:v>4.55</x:v>
      </x:c>
      <x:c r="G34" t="n">
        <x:v>4.65</x:v>
      </x:c>
      <x:c r="H34" t="n">
        <x:v>4</x:v>
      </x:c>
      <x:c r="I34" t="str">
        <x:v>COO</x:v>
      </x:c>
      <x:c r="J34" t="str">
        <x:v>Stable</x:v>
      </x:c>
      <x:c r="K34" t="n">
        <x:f>IFERROR(F34/E34,0)</x:f>
        <x:v>0.9680851063829786</x:v>
      </x:c>
      <x:c r="L34" t="n">
        <x:f>F34-E34</x:f>
        <x:v>-0.15000000000000036</x:v>
      </x:c>
      <x:c r="M34" t="n">
        <x:f>IFERROR((F34-H34)/H34,0)</x:f>
        <x:v>0.13749999999999996</x:v>
      </x:c>
      <x:c r="N34" t="str">
        <x:f>IF(K34&lt;0.75,"Critique",IF(K34&lt;0.9,"À surveiller",IF(K34&lt;1.05,"Bon","Excellent")))</x:f>
        <x:v>Bon</x:v>
      </x:c>
    </x:row>
    <x:row r="35">
      <x:c r="A35" t="str">
        <x:v>Avril</x:v>
      </x:c>
      <x:c r="B35" t="str">
        <x:v>Operations</x:v>
      </x:c>
      <x:c r="C35" t="str">
        <x:v>Rotation stock</x:v>
      </x:c>
      <x:c r="D35" t="str">
        <x:v>x</x:v>
      </x:c>
      <x:c r="E35" t="n">
        <x:v>4.8</x:v>
      </x:c>
      <x:c r="F35" t="n">
        <x:v>4.95</x:v>
      </x:c>
      <x:c r="G35" t="n">
        <x:v>5</x:v>
      </x:c>
      <x:c r="H35" t="n">
        <x:v>4.1</x:v>
      </x:c>
      <x:c r="I35" t="str">
        <x:v>COO</x:v>
      </x:c>
      <x:c r="J35" t="str">
        <x:v>Excellent</x:v>
      </x:c>
      <x:c r="K35" t="n">
        <x:f>IFERROR(F35/E35,0)</x:f>
        <x:v>1.03125</x:v>
      </x:c>
      <x:c r="L35" t="n">
        <x:f>F35-E35</x:f>
        <x:v>0.15000000000000036</x:v>
      </x:c>
      <x:c r="M35" t="n">
        <x:f>IFERROR((F35-H35)/H35,0)</x:f>
        <x:v>0.20731707317073186</x:v>
      </x:c>
      <x:c r="N35" t="str">
        <x:f>IF(K35&lt;0.75,"Critique",IF(K35&lt;0.9,"À surveiller",IF(K35&lt;1.05,"Bon","Excellent")))</x:f>
        <x:v>Bon</x:v>
      </x:c>
    </x:row>
    <x:row r="36">
      <x:c r="A36" t="str">
        <x:v>Mai</x:v>
      </x:c>
      <x:c r="B36" t="str">
        <x:v>Operations</x:v>
      </x:c>
      <x:c r="C36" t="str">
        <x:v>Rotation stock</x:v>
      </x:c>
      <x:c r="D36" t="str">
        <x:v>x</x:v>
      </x:c>
      <x:c r="E36" t="n">
        <x:v>4.9</x:v>
      </x:c>
      <x:c r="F36" t="n">
        <x:v>4.7</x:v>
      </x:c>
      <x:c r="G36" t="n">
        <x:v>4.8</x:v>
      </x:c>
      <x:c r="H36" t="n">
        <x:v>4.2</x:v>
      </x:c>
      <x:c r="I36" t="str">
        <x:v>COO</x:v>
      </x:c>
      <x:c r="J36" t="str">
        <x:v>À optimiser</x:v>
      </x:c>
      <x:c r="K36" t="n">
        <x:f>IFERROR(F36/E36,0)</x:f>
        <x:v>0.9591836734693877</x:v>
      </x:c>
      <x:c r="L36" t="n">
        <x:f>F36-E36</x:f>
        <x:v>-0.20000000000000018</x:v>
      </x:c>
      <x:c r="M36" t="n">
        <x:f>IFERROR((F36-H36)/H36,0)</x:f>
        <x:v>0.11904761904761904</x:v>
      </x:c>
      <x:c r="N36" t="str">
        <x:f>IF(K36&lt;0.75,"Critique",IF(K36&lt;0.9,"À surveiller",IF(K36&lt;1.05,"Bon","Excellent")))</x:f>
        <x:v>Bon</x:v>
      </x:c>
    </x:row>
    <x:row r="37">
      <x:c r="A37" t="str">
        <x:v>Juin</x:v>
      </x:c>
      <x:c r="B37" t="str">
        <x:v>Operations</x:v>
      </x:c>
      <x:c r="C37" t="str">
        <x:v>Rotation stock</x:v>
      </x:c>
      <x:c r="D37" t="str">
        <x:v>x</x:v>
      </x:c>
      <x:c r="E37" t="n">
        <x:v>5</x:v>
      </x:c>
      <x:c r="F37" t="n">
        <x:v>5.25</x:v>
      </x:c>
      <x:c r="G37" t="n">
        <x:v>5.3</x:v>
      </x:c>
      <x:c r="H37" t="n">
        <x:v>4.3</x:v>
      </x:c>
      <x:c r="I37" t="str">
        <x:v>COO</x:v>
      </x:c>
      <x:c r="J37" t="str">
        <x:v>Très bon</x:v>
      </x:c>
      <x:c r="K37" t="n">
        <x:f>IFERROR(F37/E37,0)</x:f>
        <x:v>1.05</x:v>
      </x:c>
      <x:c r="L37" t="n">
        <x:f>F37-E37</x:f>
        <x:v>0.25</x:v>
      </x:c>
      <x:c r="M37" t="n">
        <x:f>IFERROR((F37-H37)/H37,0)</x:f>
        <x:v>0.2209302325581396</x:v>
      </x:c>
      <x:c r="N37" t="str">
        <x:f>IF(K37&lt;0.75,"Critique",IF(K37&lt;0.9,"À surveiller",IF(K37&lt;1.05,"Bon","Excellent")))</x:f>
        <x:v>Excellent</x:v>
      </x:c>
    </x:row>
    <x:row r="38">
      <x:c r="A38" t="str">
        <x:v>Janvier</x:v>
      </x:c>
      <x:c r="B38" t="str">
        <x:v>RH</x:v>
      </x:c>
      <x:c r="C38" t="str">
        <x:v>Absentéisme</x:v>
      </x:c>
      <x:c r="D38" t="str">
        <x:v>%</x:v>
      </x:c>
      <x:c r="E38" t="n">
        <x:v>0.035</x:v>
      </x:c>
      <x:c r="F38" t="n">
        <x:v>0.042</x:v>
      </x:c>
      <x:c r="G38" t="n">
        <x:v>0.039</x:v>
      </x:c>
      <x:c r="H38" t="n">
        <x:v>0.045</x:v>
      </x:c>
      <x:c r="I38" t="str">
        <x:v>DRH</x:v>
      </x:c>
      <x:c r="J38" t="str">
        <x:v>Tension équipe</x:v>
      </x:c>
      <x:c r="K38" t="n">
        <x:f>IFERROR(F38/E38,0)</x:f>
        <x:v>1.2</x:v>
      </x:c>
      <x:c r="L38" t="n">
        <x:f>F38-E38</x:f>
        <x:v>0.006999999999999999</x:v>
      </x:c>
      <x:c r="M38" t="n">
        <x:f>IFERROR((F38-H38)/H38,0)</x:f>
        <x:v>-0.06666666666666657</x:v>
      </x:c>
      <x:c r="N38" t="str">
        <x:f>IF(K38&lt;0.75,"Critique",IF(K38&lt;0.9,"À surveiller",IF(K38&lt;1.05,"Bon","Excellent")))</x:f>
        <x:v>Excellent</x:v>
      </x:c>
    </x:row>
    <x:row r="39">
      <x:c r="A39" t="str">
        <x:v>Février</x:v>
      </x:c>
      <x:c r="B39" t="str">
        <x:v>RH</x:v>
      </x:c>
      <x:c r="C39" t="str">
        <x:v>Absentéisme</x:v>
      </x:c>
      <x:c r="D39" t="str">
        <x:v>%</x:v>
      </x:c>
      <x:c r="E39" t="n">
        <x:v>0.034</x:v>
      </x:c>
      <x:c r="F39" t="n">
        <x:v>0.033</x:v>
      </x:c>
      <x:c r="G39" t="n">
        <x:v>0.032</x:v>
      </x:c>
      <x:c r="H39" t="n">
        <x:v>0.043</x:v>
      </x:c>
      <x:c r="I39" t="str">
        <x:v>DRH</x:v>
      </x:c>
      <x:c r="J39" t="str">
        <x:v>Amélioration</x:v>
      </x:c>
      <x:c r="K39" t="n">
        <x:f>IFERROR(F39/E39,0)</x:f>
        <x:v>0.9705882352941176</x:v>
      </x:c>
      <x:c r="L39" t="n">
        <x:f>F39-E39</x:f>
        <x:v>-0.0010000000000000009</x:v>
      </x:c>
      <x:c r="M39" t="n">
        <x:f>IFERROR((F39-H39)/H39,0)</x:f>
        <x:v>-0.23255813953488363</x:v>
      </x:c>
      <x:c r="N39" t="str">
        <x:f>IF(K39&lt;0.75,"Critique",IF(K39&lt;0.9,"À surveiller",IF(K39&lt;1.05,"Bon","Excellent")))</x:f>
        <x:v>Bon</x:v>
      </x:c>
    </x:row>
    <x:row r="40">
      <x:c r="A40" t="str">
        <x:v>Mars</x:v>
      </x:c>
      <x:c r="B40" t="str">
        <x:v>RH</x:v>
      </x:c>
      <x:c r="C40" t="str">
        <x:v>Absentéisme</x:v>
      </x:c>
      <x:c r="D40" t="str">
        <x:v>%</x:v>
      </x:c>
      <x:c r="E40" t="n">
        <x:v>0.033</x:v>
      </x:c>
      <x:c r="F40" t="n">
        <x:v>0.036</x:v>
      </x:c>
      <x:c r="G40" t="n">
        <x:v>0.034</x:v>
      </x:c>
      <x:c r="H40" t="n">
        <x:v>0.041</x:v>
      </x:c>
      <x:c r="I40" t="str">
        <x:v>DRH</x:v>
      </x:c>
      <x:c r="J40" t="str">
        <x:v>À surveiller</x:v>
      </x:c>
      <x:c r="K40" t="n">
        <x:f>IFERROR(F40/E40,0)</x:f>
        <x:v>1.0909090909090908</x:v>
      </x:c>
      <x:c r="L40" t="n">
        <x:f>F40-E40</x:f>
        <x:v>0.0029999999999999957</x:v>
      </x:c>
      <x:c r="M40" t="n">
        <x:f>IFERROR((F40-H40)/H40,0)</x:f>
        <x:v>-0.12195121951219523</x:v>
      </x:c>
      <x:c r="N40" t="str">
        <x:f>IF(K40&lt;0.75,"Critique",IF(K40&lt;0.9,"À surveiller",IF(K40&lt;1.05,"Bon","Excellent")))</x:f>
        <x:v>Excellent</x:v>
      </x:c>
    </x:row>
    <x:row r="41">
      <x:c r="A41" t="str">
        <x:v>Avril</x:v>
      </x:c>
      <x:c r="B41" t="str">
        <x:v>RH</x:v>
      </x:c>
      <x:c r="C41" t="str">
        <x:v>Absentéisme</x:v>
      </x:c>
      <x:c r="D41" t="str">
        <x:v>%</x:v>
      </x:c>
      <x:c r="E41" t="n">
        <x:v>0.032</x:v>
      </x:c>
      <x:c r="F41" t="n">
        <x:v>0.031</x:v>
      </x:c>
      <x:c r="G41" t="n">
        <x:v>0.03</x:v>
      </x:c>
      <x:c r="H41" t="n">
        <x:v>0.04</x:v>
      </x:c>
      <x:c r="I41" t="str">
        <x:v>DRH</x:v>
      </x:c>
      <x:c r="J41" t="str">
        <x:v>Bon</x:v>
      </x:c>
      <x:c r="K41" t="n">
        <x:f>IFERROR(F41/E41,0)</x:f>
        <x:v>0.96875</x:v>
      </x:c>
      <x:c r="L41" t="n">
        <x:f>F41-E41</x:f>
        <x:v>-0.0010000000000000009</x:v>
      </x:c>
      <x:c r="M41" t="n">
        <x:f>IFERROR((F41-H41)/H41,0)</x:f>
        <x:v>-0.22500000000000003</x:v>
      </x:c>
      <x:c r="N41" t="str">
        <x:f>IF(K41&lt;0.75,"Critique",IF(K41&lt;0.9,"À surveiller",IF(K41&lt;1.05,"Bon","Excellent")))</x:f>
        <x:v>Bon</x:v>
      </x:c>
    </x:row>
    <x:row r="42">
      <x:c r="A42" t="str">
        <x:v>Mai</x:v>
      </x:c>
      <x:c r="B42" t="str">
        <x:v>RH</x:v>
      </x:c>
      <x:c r="C42" t="str">
        <x:v>Absentéisme</x:v>
      </x:c>
      <x:c r="D42" t="str">
        <x:v>%</x:v>
      </x:c>
      <x:c r="E42" t="n">
        <x:v>0.031</x:v>
      </x:c>
      <x:c r="F42" t="n">
        <x:v>0.035</x:v>
      </x:c>
      <x:c r="G42" t="n">
        <x:v>0.033</x:v>
      </x:c>
      <x:c r="H42" t="n">
        <x:v>0.039</x:v>
      </x:c>
      <x:c r="I42" t="str">
        <x:v>DRH</x:v>
      </x:c>
      <x:c r="J42" t="str">
        <x:v>Charge haute</x:v>
      </x:c>
      <x:c r="K42" t="n">
        <x:f>IFERROR(F42/E42,0)</x:f>
        <x:v>1.1290322580645162</x:v>
      </x:c>
      <x:c r="L42" t="n">
        <x:f>F42-E42</x:f>
        <x:v>0.0040000000000000036</x:v>
      </x:c>
      <x:c r="M42" t="n">
        <x:f>IFERROR((F42-H42)/H42,0)</x:f>
        <x:v>-0.10256410256410248</x:v>
      </x:c>
      <x:c r="N42" t="str">
        <x:f>IF(K42&lt;0.75,"Critique",IF(K42&lt;0.9,"À surveiller",IF(K42&lt;1.05,"Bon","Excellent")))</x:f>
        <x:v>Excellent</x:v>
      </x:c>
    </x:row>
    <x:row r="43">
      <x:c r="A43" t="str">
        <x:v>Juin</x:v>
      </x:c>
      <x:c r="B43" t="str">
        <x:v>RH</x:v>
      </x:c>
      <x:c r="C43" t="str">
        <x:v>Absentéisme</x:v>
      </x:c>
      <x:c r="D43" t="str">
        <x:v>%</x:v>
      </x:c>
      <x:c r="E43" t="n">
        <x:v>0.03</x:v>
      </x:c>
      <x:c r="F43" t="n">
        <x:v>0.028</x:v>
      </x:c>
      <x:c r="G43" t="n">
        <x:v>0.027</x:v>
      </x:c>
      <x:c r="H43" t="n">
        <x:v>0.038</x:v>
      </x:c>
      <x:c r="I43" t="str">
        <x:v>DRH</x:v>
      </x:c>
      <x:c r="J43" t="str">
        <x:v>Excellent</x:v>
      </x:c>
      <x:c r="K43" t="n">
        <x:f>IFERROR(F43/E43,0)</x:f>
        <x:v>0.9333333333333333</x:v>
      </x:c>
      <x:c r="L43" t="n">
        <x:f>F43-E43</x:f>
        <x:v>-0.0019999999999999983</x:v>
      </x:c>
      <x:c r="M43" t="n">
        <x:f>IFERROR((F43-H43)/H43,0)</x:f>
        <x:v>-0.2631578947368421</x:v>
      </x:c>
      <x:c r="N43" t="str">
        <x:f>IF(K43&lt;0.75,"Critique",IF(K43&lt;0.9,"À surveiller",IF(K43&lt;1.05,"Bon","Excellent")))</x:f>
        <x:v>Bon</x:v>
      </x:c>
    </x:row>
    <x:row r="44">
      <x:c r="A44" t="str">
        <x:v>Janvier</x:v>
      </x:c>
      <x:c r="B44" t="str">
        <x:v>Risques</x:v>
      </x:c>
      <x:c r="C44" t="str">
        <x:v>Score risque global</x:v>
      </x:c>
      <x:c r="D44" t="str">
        <x:v>Score</x:v>
      </x:c>
      <x:c r="E44" t="n">
        <x:v>70</x:v>
      </x:c>
      <x:c r="F44" t="n">
        <x:v>78</x:v>
      </x:c>
      <x:c r="G44" t="n">
        <x:v>76</x:v>
      </x:c>
      <x:c r="H44" t="n">
        <x:v>82</x:v>
      </x:c>
      <x:c r="I44" t="str">
        <x:v>Risk Manager</x:v>
      </x:c>
      <x:c r="J44" t="str">
        <x:v>Risque moyen</x:v>
      </x:c>
      <x:c r="K44" t="n">
        <x:f>IFERROR(F44/E44,0)</x:f>
        <x:v>1.1142857142857143</x:v>
      </x:c>
      <x:c r="L44" t="n">
        <x:f>F44-E44</x:f>
        <x:v>8</x:v>
      </x:c>
      <x:c r="M44" t="n">
        <x:f>IFERROR((F44-H44)/H44,0)</x:f>
        <x:v>-0.04878048780487805</x:v>
      </x:c>
      <x:c r="N44" t="str">
        <x:f>IF(K44&lt;0.75,"Critique",IF(K44&lt;0.9,"À surveiller",IF(K44&lt;1.05,"Bon","Excellent")))</x:f>
        <x:v>Excellent</x:v>
      </x:c>
    </x:row>
    <x:row r="45">
      <x:c r="A45" t="str">
        <x:v>Février</x:v>
      </x:c>
      <x:c r="B45" t="str">
        <x:v>Risques</x:v>
      </x:c>
      <x:c r="C45" t="str">
        <x:v>Score risque global</x:v>
      </x:c>
      <x:c r="D45" t="str">
        <x:v>Score</x:v>
      </x:c>
      <x:c r="E45" t="n">
        <x:v>70</x:v>
      </x:c>
      <x:c r="F45" t="n">
        <x:v>68</x:v>
      </x:c>
      <x:c r="G45" t="n">
        <x:v>69</x:v>
      </x:c>
      <x:c r="H45" t="n">
        <x:v>80</x:v>
      </x:c>
      <x:c r="I45" t="str">
        <x:v>Risk Manager</x:v>
      </x:c>
      <x:c r="J45" t="str">
        <x:v>Réduction</x:v>
      </x:c>
      <x:c r="K45" t="n">
        <x:f>IFERROR(F45/E45,0)</x:f>
        <x:v>0.9714285714285714</x:v>
      </x:c>
      <x:c r="L45" t="n">
        <x:f>F45-E45</x:f>
        <x:v>-2</x:v>
      </x:c>
      <x:c r="M45" t="n">
        <x:f>IFERROR((F45-H45)/H45,0)</x:f>
        <x:v>-0.15</x:v>
      </x:c>
      <x:c r="N45" t="str">
        <x:f>IF(K45&lt;0.75,"Critique",IF(K45&lt;0.9,"À surveiller",IF(K45&lt;1.05,"Bon","Excellent")))</x:f>
        <x:v>Bon</x:v>
      </x:c>
    </x:row>
    <x:row r="46">
      <x:c r="A46" t="str">
        <x:v>Mars</x:v>
      </x:c>
      <x:c r="B46" t="str">
        <x:v>Risques</x:v>
      </x:c>
      <x:c r="C46" t="str">
        <x:v>Score risque global</x:v>
      </x:c>
      <x:c r="D46" t="str">
        <x:v>Score</x:v>
      </x:c>
      <x:c r="E46" t="n">
        <x:v>68</x:v>
      </x:c>
      <x:c r="F46" t="n">
        <x:v>72</x:v>
      </x:c>
      <x:c r="G46" t="n">
        <x:v>70</x:v>
      </x:c>
      <x:c r="H46" t="n">
        <x:v>78</x:v>
      </x:c>
      <x:c r="I46" t="str">
        <x:v>Risk Manager</x:v>
      </x:c>
      <x:c r="J46" t="str">
        <x:v>À suivre</x:v>
      </x:c>
      <x:c r="K46" t="n">
        <x:f>IFERROR(F46/E46,0)</x:f>
        <x:v>1.0588235294117647</x:v>
      </x:c>
      <x:c r="L46" t="n">
        <x:f>F46-E46</x:f>
        <x:v>4</x:v>
      </x:c>
      <x:c r="M46" t="n">
        <x:f>IFERROR((F46-H46)/H46,0)</x:f>
        <x:v>-0.07692307692307693</x:v>
      </x:c>
      <x:c r="N46" t="str">
        <x:f>IF(K46&lt;0.75,"Critique",IF(K46&lt;0.9,"À surveiller",IF(K46&lt;1.05,"Bon","Excellent")))</x:f>
        <x:v>Excellent</x:v>
      </x:c>
    </x:row>
    <x:row r="47">
      <x:c r="A47" t="str">
        <x:v>Avril</x:v>
      </x:c>
      <x:c r="B47" t="str">
        <x:v>Risques</x:v>
      </x:c>
      <x:c r="C47" t="str">
        <x:v>Score risque global</x:v>
      </x:c>
      <x:c r="D47" t="str">
        <x:v>Score</x:v>
      </x:c>
      <x:c r="E47" t="n">
        <x:v>66</x:v>
      </x:c>
      <x:c r="F47" t="n">
        <x:v>64</x:v>
      </x:c>
      <x:c r="G47" t="n">
        <x:v>63</x:v>
      </x:c>
      <x:c r="H47" t="n">
        <x:v>76</x:v>
      </x:c>
      <x:c r="I47" t="str">
        <x:v>Risk Manager</x:v>
      </x:c>
      <x:c r="J47" t="str">
        <x:v>Bon contrôle</x:v>
      </x:c>
      <x:c r="K47" t="n">
        <x:f>IFERROR(F47/E47,0)</x:f>
        <x:v>0.9696969696969697</x:v>
      </x:c>
      <x:c r="L47" t="n">
        <x:f>F47-E47</x:f>
        <x:v>-2</x:v>
      </x:c>
      <x:c r="M47" t="n">
        <x:f>IFERROR((F47-H47)/H47,0)</x:f>
        <x:v>-0.15789473684210525</x:v>
      </x:c>
      <x:c r="N47" t="str">
        <x:f>IF(K47&lt;0.75,"Critique",IF(K47&lt;0.9,"À surveiller",IF(K47&lt;1.05,"Bon","Excellent")))</x:f>
        <x:v>Bon</x:v>
      </x:c>
    </x:row>
    <x:row r="48">
      <x:c r="A48" t="str">
        <x:v>Mai</x:v>
      </x:c>
      <x:c r="B48" t="str">
        <x:v>Risques</x:v>
      </x:c>
      <x:c r="C48" t="str">
        <x:v>Score risque global</x:v>
      </x:c>
      <x:c r="D48" t="str">
        <x:v>Score</x:v>
      </x:c>
      <x:c r="E48" t="n">
        <x:v>64</x:v>
      </x:c>
      <x:c r="F48" t="n">
        <x:v>69</x:v>
      </x:c>
      <x:c r="G48" t="n">
        <x:v>67</x:v>
      </x:c>
      <x:c r="H48" t="n">
        <x:v>74</x:v>
      </x:c>
      <x:c r="I48" t="str">
        <x:v>Risk Manager</x:v>
      </x:c>
      <x:c r="J48" t="str">
        <x:v>Vigilance</x:v>
      </x:c>
      <x:c r="K48" t="n">
        <x:f>IFERROR(F48/E48,0)</x:f>
        <x:v>1.078125</x:v>
      </x:c>
      <x:c r="L48" t="n">
        <x:f>F48-E48</x:f>
        <x:v>5</x:v>
      </x:c>
      <x:c r="M48" t="n">
        <x:f>IFERROR((F48-H48)/H48,0)</x:f>
        <x:v>-0.06756756756756757</x:v>
      </x:c>
      <x:c r="N48" t="str">
        <x:f>IF(K48&lt;0.75,"Critique",IF(K48&lt;0.9,"À surveiller",IF(K48&lt;1.05,"Bon","Excellent")))</x:f>
        <x:v>Excellent</x:v>
      </x:c>
    </x:row>
    <x:row r="49">
      <x:c r="A49" t="str">
        <x:v>Juin</x:v>
      </x:c>
      <x:c r="B49" t="str">
        <x:v>Risques</x:v>
      </x:c>
      <x:c r="C49" t="str">
        <x:v>Score risque global</x:v>
      </x:c>
      <x:c r="D49" t="str">
        <x:v>Score</x:v>
      </x:c>
      <x:c r="E49" t="n">
        <x:v>62</x:v>
      </x:c>
      <x:c r="F49" t="n">
        <x:v>58</x:v>
      </x:c>
      <x:c r="G49" t="n">
        <x:v>57</x:v>
      </x:c>
      <x:c r="H49" t="n">
        <x:v>72</x:v>
      </x:c>
      <x:c r="I49" t="str">
        <x:v>Risk Manager</x:v>
      </x:c>
      <x:c r="J49" t="str">
        <x:v>Amélioration nette</x:v>
      </x:c>
      <x:c r="K49" t="n">
        <x:f>IFERROR(F49/E49,0)</x:f>
        <x:v>0.9354838709677419</x:v>
      </x:c>
      <x:c r="L49" t="n">
        <x:f>F49-E49</x:f>
        <x:v>-4</x:v>
      </x:c>
      <x:c r="M49" t="n">
        <x:f>IFERROR((F49-H49)/H49,0)</x:f>
        <x:v>-0.19444444444444445</x:v>
      </x:c>
      <x:c r="N49" t="str">
        <x:f>IF(K49&lt;0.75,"Critique",IF(K49&lt;0.9,"À surveiller",IF(K49&lt;1.05,"Bon","Excellent")))</x:f>
        <x:v>Bon</x:v>
      </x:c>
    </x:row>
  </x:sheetData>
  <x:conditionalFormatting sqref="K2:K49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M2:M49">
    <x:cfRule type="dataBar" priority="2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{57278331-DD5B-2456-3A86-4FB1357BADC7}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20d5e0d12d1c4c1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57278331-DD5B-2456-3A86-4FB1357BADC7}">
            <x14:dataBar gradient="1">
              <x14:cfvo type="min"/>
              <x14:cfvo type="max"/>
              <x14:fillColor rgb="60A5FA"/>
            </x14:dataBar>
          </x14:cfRule>
          <xm:sqref>M2:M49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109" t="str">
        <x:v>VUE FINANCE — KPI, TENDANCES ET ALERTES</x:v>
      </x:c>
    </x:row>
    <x:row r="3">
      <x:c r="A3" s="112" t="str">
        <x:v>KPI</x:v>
      </x:c>
      <x:c r="B3" s="112" t="str">
        <x:v>Objectif total</x:v>
      </x:c>
      <x:c r="C3" s="112" t="str">
        <x:v>Réalisé total</x:v>
      </x:c>
      <x:c r="D3" s="112" t="str">
        <x:v>Forecast</x:v>
      </x:c>
      <x:c r="E3" s="112" t="str">
        <x:v>Taux</x:v>
      </x:c>
      <x:c r="F3" s="112" t="str">
        <x:v>Écart</x:v>
      </x:c>
      <x:c r="G3" s="112" t="str">
        <x:v>Évolution N-1</x:v>
      </x:c>
      <x:c r="H3" s="112" t="str">
        <x:v>Statut</x:v>
      </x:c>
    </x:row>
    <x:row r="4">
      <x:c r="A4" t="str">
        <x:v>Chiffre d'affaires</x:v>
      </x:c>
      <x:c r="B4" s="104" t="n">
        <x:f>SUM('Données_Entrée'!E2:E7)</x:f>
        <x:v>5580000</x:v>
      </x:c>
      <x:c r="C4" s="104" t="n">
        <x:f>SUM('Données_Entrée'!F2:F7)</x:f>
        <x:v>5555000</x:v>
      </x:c>
      <x:c r="D4" s="104" t="n">
        <x:f>SUM('Données_Entrée'!G2:G7)</x:f>
        <x:v>5685000</x:v>
      </x:c>
      <x:c r="E4" s="106" t="n">
        <x:f>IFERROR(C4/B4,0)</x:f>
        <x:v>0.9955197132616488</x:v>
      </x:c>
      <x:c r="F4" s="104" t="n">
        <x:f>C4-B4</x:f>
        <x:v>-25000</x:v>
      </x:c>
      <x:c r="G4" s="106" t="n">
        <x:f>IFERROR((C4-SUM('Données_Entrée'!H2:H7))/SUM('Données_Entrée'!H2:H7),0)</x:f>
        <x:v>0.111</x:v>
      </x:c>
      <x:c r="H4" t="str">
        <x:f>IF(E4&lt;0.75,"Critique",IF(E4&lt;0.9,"À surveiller",IF(E4&lt;1.05,"Bon","Excellent")))</x:f>
        <x:v>Bon</x:v>
      </x:c>
    </x:row>
    <x:row r="5">
      <x:c r="A5" t="str">
        <x:v>Marge EBITDA</x:v>
      </x:c>
      <x:c r="B5" s="104" t="n">
        <x:f>SUM('Données_Entrée'!E8:E13)</x:f>
        <x:v>1.14</x:v>
      </x:c>
      <x:c r="C5" s="104" t="n">
        <x:f>SUM('Données_Entrée'!F8:F13)</x:f>
        <x:v>1.1380000000000001</x:v>
      </x:c>
      <x:c r="D5" s="104" t="n">
        <x:f>SUM('Données_Entrée'!G8:G13)</x:f>
        <x:v>1.165</x:v>
      </x:c>
      <x:c r="E5" s="106" t="n">
        <x:f>IFERROR(C5/B5,0)</x:f>
        <x:v>0.9982456140350879</x:v>
      </x:c>
      <x:c r="F5" s="104" t="n">
        <x:f>C5-B5</x:f>
        <x:v>-0.0019999999999997797</x:v>
      </x:c>
      <x:c r="G5" s="106" t="n">
        <x:f>IFERROR((C5-SUM('Données_Entrée'!H8:H13))/SUM('Données_Entrée'!H8:H13),0)</x:f>
        <x:v>0.11568627450980402</x:v>
      </x:c>
      <x:c r="H5" t="str">
        <x:f>IF(E5&lt;0.75,"Critique",IF(E5&lt;0.9,"À surveiller",IF(E5&lt;1.05,"Bon","Excellent")))</x:f>
        <x:v>Bon</x:v>
      </x:c>
    </x:row>
    <x:row r="6">
      <x:c r="B6" s="104"/>
      <x:c r="C6" s="104"/>
      <x:c r="D6" s="104"/>
      <x:c r="E6" s="106"/>
      <x:c r="F6" s="104"/>
      <x:c r="G6" s="106"/>
    </x:row>
    <x:row r="7">
      <x:c r="B7" s="104"/>
      <x:c r="C7" s="104"/>
      <x:c r="D7" s="104"/>
      <x:c r="E7" s="106"/>
      <x:c r="F7" s="104"/>
      <x:c r="G7" s="106"/>
    </x:row>
    <x:row r="8">
      <x:c r="B8" s="104"/>
      <x:c r="C8" s="104"/>
      <x:c r="D8" s="104"/>
      <x:c r="E8" s="106"/>
      <x:c r="F8" s="104"/>
      <x:c r="G8" s="106"/>
    </x:row>
    <x:row r="9">
      <x:c r="B9" s="104"/>
      <x:c r="C9" s="104"/>
      <x:c r="D9" s="104"/>
      <x:c r="E9" s="106"/>
      <x:c r="F9" s="104"/>
      <x:c r="G9" s="106"/>
    </x:row>
    <x:row r="10">
      <x:c r="B10" s="104"/>
      <x:c r="C10" s="104"/>
      <x:c r="D10" s="104"/>
      <x:c r="E10" s="106"/>
      <x:c r="F10" s="104"/>
      <x:c r="G10" s="106"/>
    </x:row>
    <x:row r="11">
      <x:c r="A11" s="117" t="str">
        <x:v>Mois</x:v>
      </x:c>
      <x:c r="B11" s="118" t="str">
        <x:v>Réalisé KPI 1</x:v>
      </x:c>
      <x:c r="C11" s="118" t="str">
        <x:v>Objectif KPI 1</x:v>
      </x:c>
      <x:c r="D11" s="118" t="str">
        <x:v>Forecast KPI 1</x:v>
      </x:c>
      <x:c r="E11" s="119" t="str">
        <x:v>N-1 KPI 1</x:v>
      </x:c>
      <x:c r="F11" s="118" t="str">
        <x:v>Taux</x:v>
      </x:c>
      <x:c r="G11" s="106"/>
    </x:row>
    <x:row r="12">
      <x:c r="A12" t="str">
        <x:v>Janvier</x:v>
      </x:c>
      <x:c r="B12" s="104" t="n">
        <x:f>'Données_Entrée'!F2</x:f>
        <x:v>810000</x:v>
      </x:c>
      <x:c r="C12" s="104" t="n">
        <x:f>'Données_Entrée'!E2</x:f>
        <x:v>850000</x:v>
      </x:c>
      <x:c r="D12" s="104" t="n">
        <x:f>'Données_Entrée'!G2</x:f>
        <x:v>835000</x:v>
      </x:c>
      <x:c r="E12" s="104" t="n">
        <x:f>'Données_Entrée'!H2</x:f>
        <x:v>760000</x:v>
      </x:c>
      <x:c r="F12" s="106" t="n">
        <x:f>IFERROR(B12/C12,0)</x:f>
        <x:v>0.9529411764705882</x:v>
      </x:c>
      <x:c r="G12" s="106"/>
    </x:row>
    <x:row r="13">
      <x:c r="A13" t="str">
        <x:v>Février</x:v>
      </x:c>
      <x:c r="B13" s="104" t="n">
        <x:f>'Données_Entrée'!F3</x:f>
        <x:v>900000</x:v>
      </x:c>
      <x:c r="C13" s="104" t="n">
        <x:f>'Données_Entrée'!E3</x:f>
        <x:v>880000</x:v>
      </x:c>
      <x:c r="D13" s="104" t="n">
        <x:f>'Données_Entrée'!G3</x:f>
        <x:v>910000</x:v>
      </x:c>
      <x:c r="E13" s="104" t="n">
        <x:f>'Données_Entrée'!H3</x:f>
        <x:v>790000</x:v>
      </x:c>
      <x:c r="F13" s="106" t="n">
        <x:f>IFERROR(B13/C13,0)</x:f>
        <x:v>1.0227272727272727</x:v>
      </x:c>
      <x:c r="G13" s="106"/>
    </x:row>
    <x:row r="14">
      <x:c r="A14" t="str">
        <x:v>Mars</x:v>
      </x:c>
      <x:c r="B14" s="104" t="n">
        <x:f>'Données_Entrée'!F4</x:f>
        <x:v>895000</x:v>
      </x:c>
      <x:c r="C14" s="104" t="n">
        <x:f>'Données_Entrée'!E4</x:f>
        <x:v>920000</x:v>
      </x:c>
      <x:c r="D14" s="104" t="n">
        <x:f>'Données_Entrée'!G4</x:f>
        <x:v>930000</x:v>
      </x:c>
      <x:c r="E14" s="104" t="n">
        <x:f>'Données_Entrée'!H4</x:f>
        <x:v>820000</x:v>
      </x:c>
      <x:c r="F14" s="106" t="n">
        <x:f>IFERROR(B14/C14,0)</x:f>
        <x:v>0.9728260869565217</x:v>
      </x:c>
      <x:c r="G14" s="106"/>
    </x:row>
    <x:row r="15">
      <x:c r="A15" t="str">
        <x:v>Avril</x:v>
      </x:c>
      <x:c r="B15" s="104" t="n">
        <x:f>'Données_Entrée'!F5</x:f>
        <x:v>970000</x:v>
      </x:c>
      <x:c r="C15" s="104" t="n">
        <x:f>'Données_Entrée'!E5</x:f>
        <x:v>950000</x:v>
      </x:c>
      <x:c r="D15" s="104" t="n">
        <x:f>'Données_Entrée'!G5</x:f>
        <x:v>980000</x:v>
      </x:c>
      <x:c r="E15" s="104" t="n">
        <x:f>'Données_Entrée'!H5</x:f>
        <x:v>850000</x:v>
      </x:c>
      <x:c r="F15" s="106" t="n">
        <x:f>IFERROR(B15/C15,0)</x:f>
        <x:v>1.0210526315789474</x:v>
      </x:c>
      <x:c r="G15" s="106"/>
    </x:row>
    <x:row r="16">
      <x:c r="A16" t="str">
        <x:v>Mai</x:v>
      </x:c>
      <x:c r="B16" s="104" t="n">
        <x:f>'Données_Entrée'!F6</x:f>
        <x:v>945000</x:v>
      </x:c>
      <x:c r="C16" s="104" t="n">
        <x:f>'Données_Entrée'!E6</x:f>
        <x:v>980000</x:v>
      </x:c>
      <x:c r="D16" s="104" t="n">
        <x:f>'Données_Entrée'!G6</x:f>
        <x:v>990000</x:v>
      </x:c>
      <x:c r="E16" s="104" t="n">
        <x:f>'Données_Entrée'!H6</x:f>
        <x:v>870000</x:v>
      </x:c>
      <x:c r="F16" s="106" t="n">
        <x:f>IFERROR(B16/C16,0)</x:f>
        <x:v>0.9642857142857143</x:v>
      </x:c>
      <x:c r="G16" s="106"/>
    </x:row>
    <x:row r="17">
      <x:c r="A17" t="str">
        <x:v>Juin</x:v>
      </x:c>
      <x:c r="B17" s="104" t="n">
        <x:f>'Données_Entrée'!F7</x:f>
        <x:v>1035000</x:v>
      </x:c>
      <x:c r="C17" s="104" t="n">
        <x:f>'Données_Entrée'!E7</x:f>
        <x:v>1000000</x:v>
      </x:c>
      <x:c r="D17" s="104" t="n">
        <x:f>'Données_Entrée'!G7</x:f>
        <x:v>1040000</x:v>
      </x:c>
      <x:c r="E17" s="104" t="n">
        <x:f>'Données_Entrée'!H7</x:f>
        <x:v>910000</x:v>
      </x:c>
      <x:c r="F17" s="106" t="n">
        <x:f>IFERROR(B17/C17,0)</x:f>
        <x:v>1.035</x:v>
      </x:c>
      <x:c r="G17" s="106"/>
    </x:row>
    <x:row r="18">
      <x:c r="B18" s="104"/>
      <x:c r="C18" s="104"/>
      <x:c r="D18" s="104"/>
      <x:c r="E18" s="106"/>
      <x:c r="F18" s="104"/>
      <x:c r="G18" s="106"/>
    </x:row>
    <x:row r="19">
      <x:c r="B19" s="104"/>
      <x:c r="C19" s="104"/>
      <x:c r="D19" s="104"/>
      <x:c r="E19" s="106"/>
      <x:c r="F19" s="104"/>
      <x:c r="G19" s="106"/>
    </x:row>
    <x:row r="20">
      <x:c r="B20" s="104"/>
      <x:c r="C20" s="104"/>
      <x:c r="D20" s="104"/>
      <x:c r="E20" s="106"/>
      <x:c r="F20" s="104"/>
      <x:c r="G20" s="106"/>
    </x:row>
  </x:sheetData>
  <x:mergeCells>
    <x:mergeCell ref="A1:J1"/>
  </x:mergeCells>
  <x:conditionalFormatting sqref="E4:E20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G4:G20">
    <x:cfRule type="dataBar" priority="2">
      <x:dataBar>
        <x:cfvo type="min"/>
        <x:cfvo type="max"/>
        <x:color rgb="8B5CF6"/>
      </x:dataBar>
      <x:extLst>
        <x:ext xmlns:x14="http://schemas.microsoft.com/office/spreadsheetml/2009/9/main" uri="{B025F937-C7B1-47D3-B67F-A62EFF666E3E}">
          <x14:id>{15CA0014-3311-8A5A-23E8-D00B22487EE0}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020c02a212c54d56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5CA0014-3311-8A5A-23E8-D00B22487EE0}">
            <x14:dataBar gradient="1">
              <x14:cfvo type="min"/>
              <x14:cfvo type="max"/>
              <x14:fillColor rgb="8B5CF6"/>
            </x14:dataBar>
          </x14:cfRule>
          <xm:sqref>G4:G20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127" t="str">
        <x:v>VUE COMMERCIAL — KPI, TENDANCES ET ALERTES</x:v>
      </x:c>
    </x:row>
    <x:row r="3">
      <x:c r="A3" s="112" t="str">
        <x:v>KPI</x:v>
      </x:c>
      <x:c r="B3" s="112" t="str">
        <x:v>Objectif total</x:v>
      </x:c>
      <x:c r="C3" s="112" t="str">
        <x:v>Réalisé total</x:v>
      </x:c>
      <x:c r="D3" s="112" t="str">
        <x:v>Forecast</x:v>
      </x:c>
      <x:c r="E3" s="112" t="str">
        <x:v>Taux</x:v>
      </x:c>
      <x:c r="F3" s="112" t="str">
        <x:v>Écart</x:v>
      </x:c>
      <x:c r="G3" s="112" t="str">
        <x:v>Évolution N-1</x:v>
      </x:c>
      <x:c r="H3" s="112" t="str">
        <x:v>Statut</x:v>
      </x:c>
    </x:row>
    <x:row r="4">
      <x:c r="A4" t="str">
        <x:v>Nouveaux clients</x:v>
      </x:c>
      <x:c r="B4" s="104" t="n">
        <x:f>SUM('Données_Entrée'!E14:E19)</x:f>
        <x:v>292</x:v>
      </x:c>
      <x:c r="C4" s="104" t="n">
        <x:f>SUM('Données_Entrée'!F14:F19)</x:f>
        <x:v>295</x:v>
      </x:c>
      <x:c r="D4" s="104" t="n">
        <x:f>SUM('Données_Entrée'!G14:G19)</x:f>
        <x:v>306</x:v>
      </x:c>
      <x:c r="E4" s="106" t="n">
        <x:f>IFERROR(C4/B4,0)</x:f>
        <x:v>1.0102739726027397</x:v>
      </x:c>
      <x:c r="F4" s="104" t="n">
        <x:f>C4-B4</x:f>
        <x:v>3</x:v>
      </x:c>
      <x:c r="G4" s="106" t="n">
        <x:f>IFERROR((C4-SUM('Données_Entrée'!H14:H19))/SUM('Données_Entrée'!H14:H19),0)</x:f>
        <x:v>0.23430962343096234</x:v>
      </x:c>
      <x:c r="H4" t="str">
        <x:f>IF(E4&lt;0.75,"Critique",IF(E4&lt;0.9,"À surveiller",IF(E4&lt;1.05,"Bon","Excellent")))</x:f>
        <x:v>Bon</x:v>
      </x:c>
    </x:row>
    <x:row r="5">
      <x:c r="A5" t="str">
        <x:v>Taux de conversion</x:v>
      </x:c>
      <x:c r="B5" s="104" t="n">
        <x:f>SUM('Données_Entrée'!E20:E25)</x:f>
        <x:v>1.23</x:v>
      </x:c>
      <x:c r="C5" s="104" t="n">
        <x:f>SUM('Données_Entrée'!F20:F25)</x:f>
        <x:v>1.2349999999999999</x:v>
      </x:c>
      <x:c r="D5" s="104" t="n">
        <x:f>SUM('Données_Entrée'!G20:G25)</x:f>
        <x:v>1.273</x:v>
      </x:c>
      <x:c r="E5" s="106" t="n">
        <x:f>IFERROR(C5/B5,0)</x:f>
        <x:v>1.0040650406504064</x:v>
      </x:c>
      <x:c r="F5" s="104" t="n">
        <x:f>C5-B5</x:f>
        <x:v>0.004999999999999893</x:v>
      </x:c>
      <x:c r="G5" s="106" t="n">
        <x:f>IFERROR((C5-SUM('Données_Entrée'!H20:H25))/SUM('Données_Entrée'!H20:H25),0)</x:f>
        <x:v>0.17619047619047626</x:v>
      </x:c>
      <x:c r="H5" t="str">
        <x:f>IF(E5&lt;0.75,"Critique",IF(E5&lt;0.9,"À surveiller",IF(E5&lt;1.05,"Bon","Excellent")))</x:f>
        <x:v>Bon</x:v>
      </x:c>
    </x:row>
    <x:row r="6">
      <x:c r="B6" s="104"/>
      <x:c r="C6" s="104"/>
      <x:c r="D6" s="104"/>
      <x:c r="E6" s="106"/>
      <x:c r="F6" s="104"/>
      <x:c r="G6" s="106"/>
    </x:row>
    <x:row r="7">
      <x:c r="B7" s="104"/>
      <x:c r="C7" s="104"/>
      <x:c r="D7" s="104"/>
      <x:c r="E7" s="106"/>
      <x:c r="F7" s="104"/>
      <x:c r="G7" s="106"/>
    </x:row>
    <x:row r="8">
      <x:c r="B8" s="104"/>
      <x:c r="C8" s="104"/>
      <x:c r="D8" s="104"/>
      <x:c r="E8" s="106"/>
      <x:c r="F8" s="104"/>
      <x:c r="G8" s="106"/>
    </x:row>
    <x:row r="9">
      <x:c r="B9" s="104"/>
      <x:c r="C9" s="104"/>
      <x:c r="D9" s="104"/>
      <x:c r="E9" s="106"/>
      <x:c r="F9" s="104"/>
      <x:c r="G9" s="106"/>
    </x:row>
    <x:row r="10">
      <x:c r="B10" s="104"/>
      <x:c r="C10" s="104"/>
      <x:c r="D10" s="104"/>
      <x:c r="E10" s="106"/>
      <x:c r="F10" s="104"/>
      <x:c r="G10" s="106"/>
    </x:row>
    <x:row r="11">
      <x:c r="A11" s="117" t="str">
        <x:v>Mois</x:v>
      </x:c>
      <x:c r="B11" s="118" t="str">
        <x:v>Réalisé KPI 1</x:v>
      </x:c>
      <x:c r="C11" s="118" t="str">
        <x:v>Objectif KPI 1</x:v>
      </x:c>
      <x:c r="D11" s="118" t="str">
        <x:v>Forecast KPI 1</x:v>
      </x:c>
      <x:c r="E11" s="119" t="str">
        <x:v>N-1 KPI 1</x:v>
      </x:c>
      <x:c r="F11" s="118" t="str">
        <x:v>Taux</x:v>
      </x:c>
      <x:c r="G11" s="106"/>
    </x:row>
    <x:row r="12">
      <x:c r="A12" t="str">
        <x:v>Janvier</x:v>
      </x:c>
      <x:c r="B12" s="104" t="n">
        <x:f>'Données_Entrée'!F14</x:f>
        <x:v>38</x:v>
      </x:c>
      <x:c r="C12" s="104" t="n">
        <x:f>'Données_Entrée'!E14</x:f>
        <x:v>42</x:v>
      </x:c>
      <x:c r="D12" s="104" t="n">
        <x:f>'Données_Entrée'!G14</x:f>
        <x:v>40</x:v>
      </x:c>
      <x:c r="E12" s="104" t="n">
        <x:f>'Données_Entrée'!H14</x:f>
        <x:v>34</x:v>
      </x:c>
      <x:c r="F12" s="106" t="n">
        <x:f>IFERROR(B12/C12,0)</x:f>
        <x:v>0.9047619047619048</x:v>
      </x:c>
      <x:c r="G12" s="106"/>
    </x:row>
    <x:row r="13">
      <x:c r="A13" t="str">
        <x:v>Février</x:v>
      </x:c>
      <x:c r="B13" s="104" t="n">
        <x:f>'Données_Entrée'!F15</x:f>
        <x:v>49</x:v>
      </x:c>
      <x:c r="C13" s="104" t="n">
        <x:f>'Données_Entrée'!E15</x:f>
        <x:v>45</x:v>
      </x:c>
      <x:c r="D13" s="104" t="n">
        <x:f>'Données_Entrée'!G15</x:f>
        <x:v>50</x:v>
      </x:c>
      <x:c r="E13" s="104" t="n">
        <x:f>'Données_Entrée'!H15</x:f>
        <x:v>37</x:v>
      </x:c>
      <x:c r="F13" s="106" t="n">
        <x:f>IFERROR(B13/C13,0)</x:f>
        <x:v>1.0888888888888888</x:v>
      </x:c>
      <x:c r="G13" s="106"/>
    </x:row>
    <x:row r="14">
      <x:c r="A14" t="str">
        <x:v>Mars</x:v>
      </x:c>
      <x:c r="B14" s="104" t="n">
        <x:f>'Données_Entrée'!F16</x:f>
        <x:v>45</x:v>
      </x:c>
      <x:c r="C14" s="104" t="n">
        <x:f>'Données_Entrée'!E16</x:f>
        <x:v>48</x:v>
      </x:c>
      <x:c r="D14" s="104" t="n">
        <x:f>'Données_Entrée'!G16</x:f>
        <x:v>47</x:v>
      </x:c>
      <x:c r="E14" s="104" t="n">
        <x:f>'Données_Entrée'!H16</x:f>
        <x:v>39</x:v>
      </x:c>
      <x:c r="F14" s="106" t="n">
        <x:f>IFERROR(B14/C14,0)</x:f>
        <x:v>0.9375</x:v>
      </x:c>
      <x:c r="G14" s="106"/>
    </x:row>
    <x:row r="15">
      <x:c r="A15" t="str">
        <x:v>Avril</x:v>
      </x:c>
      <x:c r="B15" s="104" t="n">
        <x:f>'Données_Entrée'!F17</x:f>
        <x:v>55</x:v>
      </x:c>
      <x:c r="C15" s="104" t="n">
        <x:f>'Données_Entrée'!E17</x:f>
        <x:v>50</x:v>
      </x:c>
      <x:c r="D15" s="104" t="n">
        <x:f>'Données_Entrée'!G17</x:f>
        <x:v>56</x:v>
      </x:c>
      <x:c r="E15" s="104" t="n">
        <x:f>'Données_Entrée'!H17</x:f>
        <x:v>41</x:v>
      </x:c>
      <x:c r="F15" s="106" t="n">
        <x:f>IFERROR(B15/C15,0)</x:f>
        <x:v>1.1</x:v>
      </x:c>
      <x:c r="G15" s="106"/>
    </x:row>
    <x:row r="16">
      <x:c r="A16" t="str">
        <x:v>Mai</x:v>
      </x:c>
      <x:c r="B16" s="104" t="n">
        <x:f>'Données_Entrée'!F18</x:f>
        <x:v>48</x:v>
      </x:c>
      <x:c r="C16" s="104" t="n">
        <x:f>'Données_Entrée'!E18</x:f>
        <x:v>52</x:v>
      </x:c>
      <x:c r="D16" s="104" t="n">
        <x:f>'Données_Entrée'!G18</x:f>
        <x:v>51</x:v>
      </x:c>
      <x:c r="E16" s="104" t="n">
        <x:f>'Données_Entrée'!H18</x:f>
        <x:v>43</x:v>
      </x:c>
      <x:c r="F16" s="106" t="n">
        <x:f>IFERROR(B16/C16,0)</x:f>
        <x:v>0.9230769230769231</x:v>
      </x:c>
      <x:c r="G16" s="106"/>
    </x:row>
    <x:row r="17">
      <x:c r="A17" t="str">
        <x:v>Juin</x:v>
      </x:c>
      <x:c r="B17" s="104" t="n">
        <x:f>'Données_Entrée'!F19</x:f>
        <x:v>60</x:v>
      </x:c>
      <x:c r="C17" s="104" t="n">
        <x:f>'Données_Entrée'!E19</x:f>
        <x:v>55</x:v>
      </x:c>
      <x:c r="D17" s="104" t="n">
        <x:f>'Données_Entrée'!G19</x:f>
        <x:v>62</x:v>
      </x:c>
      <x:c r="E17" s="104" t="n">
        <x:f>'Données_Entrée'!H19</x:f>
        <x:v>45</x:v>
      </x:c>
      <x:c r="F17" s="106" t="n">
        <x:f>IFERROR(B17/C17,0)</x:f>
        <x:v>1.0909090909090908</x:v>
      </x:c>
      <x:c r="G17" s="106"/>
    </x:row>
    <x:row r="18">
      <x:c r="B18" s="104"/>
      <x:c r="C18" s="104"/>
      <x:c r="D18" s="104"/>
      <x:c r="E18" s="106"/>
      <x:c r="F18" s="104"/>
      <x:c r="G18" s="106"/>
    </x:row>
    <x:row r="19">
      <x:c r="B19" s="104"/>
      <x:c r="C19" s="104"/>
      <x:c r="D19" s="104"/>
      <x:c r="E19" s="106"/>
      <x:c r="F19" s="104"/>
      <x:c r="G19" s="106"/>
    </x:row>
    <x:row r="20">
      <x:c r="B20" s="104"/>
      <x:c r="C20" s="104"/>
      <x:c r="D20" s="104"/>
      <x:c r="E20" s="106"/>
      <x:c r="F20" s="104"/>
      <x:c r="G20" s="106"/>
    </x:row>
  </x:sheetData>
  <x:mergeCells>
    <x:mergeCell ref="A1:J1"/>
  </x:mergeCells>
  <x:conditionalFormatting sqref="E4:E20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G4:G20">
    <x:cfRule type="dataBar" priority="2">
      <x:dataBar>
        <x:cfvo type="min"/>
        <x:cfvo type="max"/>
        <x:color rgb="8B5CF6"/>
      </x:dataBar>
      <x:extLst>
        <x:ext xmlns:x14="http://schemas.microsoft.com/office/spreadsheetml/2009/9/main" uri="{B025F937-C7B1-47D3-B67F-A62EFF666E3E}">
          <x14:id>{5DA0C909-B96F-9671-9BF7-8909B29A525E}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2ec6b23f7dc04a0a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5DA0C909-B96F-9671-9BF7-8909B29A525E}">
            <x14:dataBar gradient="1">
              <x14:cfvo type="min"/>
              <x14:cfvo type="max"/>
              <x14:fillColor rgb="8B5CF6"/>
            </x14:dataBar>
          </x14:cfRule>
          <xm:sqref>G4:G20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131" t="str">
        <x:v>VUE OPERATIONS — KPI, TENDANCES ET ALERTES</x:v>
      </x:c>
    </x:row>
    <x:row r="3">
      <x:c r="A3" s="112" t="str">
        <x:v>KPI</x:v>
      </x:c>
      <x:c r="B3" s="112" t="str">
        <x:v>Objectif total</x:v>
      </x:c>
      <x:c r="C3" s="112" t="str">
        <x:v>Réalisé total</x:v>
      </x:c>
      <x:c r="D3" s="112" t="str">
        <x:v>Forecast</x:v>
      </x:c>
      <x:c r="E3" s="112" t="str">
        <x:v>Taux</x:v>
      </x:c>
      <x:c r="F3" s="112" t="str">
        <x:v>Écart</x:v>
      </x:c>
      <x:c r="G3" s="112" t="str">
        <x:v>Évolution N-1</x:v>
      </x:c>
      <x:c r="H3" s="112" t="str">
        <x:v>Statut</x:v>
      </x:c>
    </x:row>
    <x:row r="4">
      <x:c r="A4" t="str">
        <x:v>Taux de service</x:v>
      </x:c>
      <x:c r="B4" s="104" t="n">
        <x:f>SUM('Données_Entrée'!E26:E31)</x:f>
        <x:v>5.7</x:v>
      </x:c>
      <x:c r="C4" s="104" t="n">
        <x:f>SUM('Données_Entrée'!F26:F31)</x:f>
        <x:v>5.671999999999999</x:v>
      </x:c>
      <x:c r="D4" s="104" t="n">
        <x:f>SUM('Données_Entrée'!G26:G31)</x:f>
        <x:v>5.714999999999999</x:v>
      </x:c>
      <x:c r="E4" s="106" t="n">
        <x:f>IFERROR(C4/B4,0)</x:f>
        <x:v>0.9950877192982454</x:v>
      </x:c>
      <x:c r="F4" s="104" t="n">
        <x:f>C4-B4</x:f>
        <x:v>-0.028000000000001357</x:v>
      </x:c>
      <x:c r="G4" s="106" t="n">
        <x:f>IFERROR((C4-SUM('Données_Entrée'!H26:H31))/SUM('Données_Entrée'!H26:H31),0)</x:f>
        <x:v>0.03315118397085585</x:v>
      </x:c>
      <x:c r="H4" t="str">
        <x:f>IF(E4&lt;0.75,"Critique",IF(E4&lt;0.9,"À surveiller",IF(E4&lt;1.05,"Bon","Excellent")))</x:f>
        <x:v>Bon</x:v>
      </x:c>
    </x:row>
    <x:row r="5">
      <x:c r="A5" t="str">
        <x:v>Rotation stock</x:v>
      </x:c>
      <x:c r="B5" s="104" t="n">
        <x:f>SUM('Données_Entrée'!E32:E37)</x:f>
        <x:v>28.5</x:v>
      </x:c>
      <x:c r="C5" s="104" t="n">
        <x:f>SUM('Données_Entrée'!F32:F37)</x:f>
        <x:v>28.25</x:v>
      </x:c>
      <x:c r="D5" s="104" t="n">
        <x:f>SUM('Données_Entrée'!G32:G37)</x:f>
        <x:v>28.85</x:v>
      </x:c>
      <x:c r="E5" s="106" t="n">
        <x:f>IFERROR(C5/B5,0)</x:f>
        <x:v>0.9912280701754386</x:v>
      </x:c>
      <x:c r="F5" s="104" t="n">
        <x:f>C5-B5</x:f>
        <x:v>-0.25</x:v>
      </x:c>
      <x:c r="G5" s="106" t="n">
        <x:f>IFERROR((C5-SUM('Données_Entrée'!H32:H37))/SUM('Données_Entrée'!H32:H37),0)</x:f>
        <x:v>0.16255144032921806</x:v>
      </x:c>
      <x:c r="H5" t="str">
        <x:f>IF(E5&lt;0.75,"Critique",IF(E5&lt;0.9,"À surveiller",IF(E5&lt;1.05,"Bon","Excellent")))</x:f>
        <x:v>Bon</x:v>
      </x:c>
    </x:row>
    <x:row r="6">
      <x:c r="B6" s="104"/>
      <x:c r="C6" s="104"/>
      <x:c r="D6" s="104"/>
      <x:c r="E6" s="106"/>
      <x:c r="F6" s="104"/>
      <x:c r="G6" s="106"/>
    </x:row>
    <x:row r="7">
      <x:c r="B7" s="104"/>
      <x:c r="C7" s="104"/>
      <x:c r="D7" s="104"/>
      <x:c r="E7" s="106"/>
      <x:c r="F7" s="104"/>
      <x:c r="G7" s="106"/>
    </x:row>
    <x:row r="8">
      <x:c r="B8" s="104"/>
      <x:c r="C8" s="104"/>
      <x:c r="D8" s="104"/>
      <x:c r="E8" s="106"/>
      <x:c r="F8" s="104"/>
      <x:c r="G8" s="106"/>
    </x:row>
    <x:row r="9">
      <x:c r="B9" s="104"/>
      <x:c r="C9" s="104"/>
      <x:c r="D9" s="104"/>
      <x:c r="E9" s="106"/>
      <x:c r="F9" s="104"/>
      <x:c r="G9" s="106"/>
    </x:row>
    <x:row r="10">
      <x:c r="B10" s="104"/>
      <x:c r="C10" s="104"/>
      <x:c r="D10" s="104"/>
      <x:c r="E10" s="106"/>
      <x:c r="F10" s="104"/>
      <x:c r="G10" s="106"/>
    </x:row>
    <x:row r="11">
      <x:c r="A11" s="117" t="str">
        <x:v>Mois</x:v>
      </x:c>
      <x:c r="B11" s="118" t="str">
        <x:v>Réalisé KPI 1</x:v>
      </x:c>
      <x:c r="C11" s="118" t="str">
        <x:v>Objectif KPI 1</x:v>
      </x:c>
      <x:c r="D11" s="118" t="str">
        <x:v>Forecast KPI 1</x:v>
      </x:c>
      <x:c r="E11" s="119" t="str">
        <x:v>N-1 KPI 1</x:v>
      </x:c>
      <x:c r="F11" s="118" t="str">
        <x:v>Taux</x:v>
      </x:c>
      <x:c r="G11" s="106"/>
    </x:row>
    <x:row r="12">
      <x:c r="A12" t="str">
        <x:v>Janvier</x:v>
      </x:c>
      <x:c r="B12" s="104" t="n">
        <x:f>'Données_Entrée'!F26</x:f>
        <x:v>0.91</x:v>
      </x:c>
      <x:c r="C12" s="104" t="n">
        <x:f>'Données_Entrée'!E26</x:f>
        <x:v>0.94</x:v>
      </x:c>
      <x:c r="D12" s="104" t="n">
        <x:f>'Données_Entrée'!G26</x:f>
        <x:v>0.925</x:v>
      </x:c>
      <x:c r="E12" s="104" t="n">
        <x:f>'Données_Entrée'!H26</x:f>
        <x:v>0.89</x:v>
      </x:c>
      <x:c r="F12" s="106" t="n">
        <x:f>IFERROR(B12/C12,0)</x:f>
        <x:v>0.9680851063829788</x:v>
      </x:c>
      <x:c r="G12" s="106"/>
    </x:row>
    <x:row r="13">
      <x:c r="A13" t="str">
        <x:v>Février</x:v>
      </x:c>
      <x:c r="B13" s="104" t="n">
        <x:f>'Données_Entrée'!F27</x:f>
        <x:v>0.945</x:v>
      </x:c>
      <x:c r="C13" s="104" t="n">
        <x:f>'Données_Entrée'!E27</x:f>
        <x:v>0.94</x:v>
      </x:c>
      <x:c r="D13" s="104" t="n">
        <x:f>'Données_Entrée'!G27</x:f>
        <x:v>0.95</x:v>
      </x:c>
      <x:c r="E13" s="104" t="n">
        <x:f>'Données_Entrée'!H27</x:f>
        <x:v>0.9</x:v>
      </x:c>
      <x:c r="F13" s="106" t="n">
        <x:f>IFERROR(B13/C13,0)</x:f>
        <x:v>1.0053191489361701</x:v>
      </x:c>
      <x:c r="G13" s="106"/>
    </x:row>
    <x:row r="14">
      <x:c r="A14" t="str">
        <x:v>Mars</x:v>
      </x:c>
      <x:c r="B14" s="104" t="n">
        <x:f>'Données_Entrée'!F28</x:f>
        <x:v>0.935</x:v>
      </x:c>
      <x:c r="C14" s="104" t="n">
        <x:f>'Données_Entrée'!E28</x:f>
        <x:v>0.95</x:v>
      </x:c>
      <x:c r="D14" s="104" t="n">
        <x:f>'Données_Entrée'!G28</x:f>
        <x:v>0.945</x:v>
      </x:c>
      <x:c r="E14" s="104" t="n">
        <x:f>'Données_Entrée'!H28</x:f>
        <x:v>0.91</x:v>
      </x:c>
      <x:c r="F14" s="106" t="n">
        <x:f>IFERROR(B14/C14,0)</x:f>
        <x:v>0.9842105263157895</x:v>
      </x:c>
      <x:c r="G14" s="106"/>
    </x:row>
    <x:row r="15">
      <x:c r="A15" t="str">
        <x:v>Avril</x:v>
      </x:c>
      <x:c r="B15" s="104" t="n">
        <x:f>'Données_Entrée'!F29</x:f>
        <x:v>0.962</x:v>
      </x:c>
      <x:c r="C15" s="104" t="n">
        <x:f>'Données_Entrée'!E29</x:f>
        <x:v>0.95</x:v>
      </x:c>
      <x:c r="D15" s="104" t="n">
        <x:f>'Données_Entrée'!G29</x:f>
        <x:v>0.965</x:v>
      </x:c>
      <x:c r="E15" s="104" t="n">
        <x:f>'Données_Entrée'!H29</x:f>
        <x:v>0.92</x:v>
      </x:c>
      <x:c r="F15" s="106" t="n">
        <x:f>IFERROR(B15/C15,0)</x:f>
        <x:v>1.0126315789473683</x:v>
      </x:c>
      <x:c r="G15" s="106"/>
    </x:row>
    <x:row r="16">
      <x:c r="A16" t="str">
        <x:v>Mai</x:v>
      </x:c>
      <x:c r="B16" s="104" t="n">
        <x:f>'Données_Entrée'!F30</x:f>
        <x:v>0.948</x:v>
      </x:c>
      <x:c r="C16" s="104" t="n">
        <x:f>'Données_Entrée'!E30</x:f>
        <x:v>0.96</x:v>
      </x:c>
      <x:c r="D16" s="104" t="n">
        <x:f>'Données_Entrée'!G30</x:f>
        <x:v>0.955</x:v>
      </x:c>
      <x:c r="E16" s="104" t="n">
        <x:f>'Données_Entrée'!H30</x:f>
        <x:v>0.93</x:v>
      </x:c>
      <x:c r="F16" s="106" t="n">
        <x:f>IFERROR(B16/C16,0)</x:f>
        <x:v>0.9874999999999999</x:v>
      </x:c>
      <x:c r="G16" s="106"/>
    </x:row>
    <x:row r="17">
      <x:c r="A17" t="str">
        <x:v>Juin</x:v>
      </x:c>
      <x:c r="B17" s="104" t="n">
        <x:f>'Données_Entrée'!F31</x:f>
        <x:v>0.972</x:v>
      </x:c>
      <x:c r="C17" s="104" t="n">
        <x:f>'Données_Entrée'!E31</x:f>
        <x:v>0.96</x:v>
      </x:c>
      <x:c r="D17" s="104" t="n">
        <x:f>'Données_Entrée'!G31</x:f>
        <x:v>0.975</x:v>
      </x:c>
      <x:c r="E17" s="104" t="n">
        <x:f>'Données_Entrée'!H31</x:f>
        <x:v>0.94</x:v>
      </x:c>
      <x:c r="F17" s="106" t="n">
        <x:f>IFERROR(B17/C17,0)</x:f>
        <x:v>1.0125</x:v>
      </x:c>
      <x:c r="G17" s="106"/>
    </x:row>
    <x:row r="18">
      <x:c r="B18" s="104"/>
      <x:c r="C18" s="104"/>
      <x:c r="D18" s="104"/>
      <x:c r="E18" s="106"/>
      <x:c r="F18" s="104"/>
      <x:c r="G18" s="106"/>
    </x:row>
    <x:row r="19">
      <x:c r="B19" s="104"/>
      <x:c r="C19" s="104"/>
      <x:c r="D19" s="104"/>
      <x:c r="E19" s="106"/>
      <x:c r="F19" s="104"/>
      <x:c r="G19" s="106"/>
    </x:row>
    <x:row r="20">
      <x:c r="B20" s="104"/>
      <x:c r="C20" s="104"/>
      <x:c r="D20" s="104"/>
      <x:c r="E20" s="106"/>
      <x:c r="F20" s="104"/>
      <x:c r="G20" s="106"/>
    </x:row>
  </x:sheetData>
  <x:mergeCells>
    <x:mergeCell ref="A1:J1"/>
  </x:mergeCells>
  <x:conditionalFormatting sqref="E4:E20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G4:G20">
    <x:cfRule type="dataBar" priority="2">
      <x:dataBar>
        <x:cfvo type="min"/>
        <x:cfvo type="max"/>
        <x:color rgb="8B5CF6"/>
      </x:dataBar>
      <x:extLst>
        <x:ext xmlns:x14="http://schemas.microsoft.com/office/spreadsheetml/2009/9/main" uri="{B025F937-C7B1-47D3-B67F-A62EFF666E3E}">
          <x14:id>{7ACB2133-A4A2-67B6-A944-4467970DF78F}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e6828eda3b1a4a59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7ACB2133-A4A2-67B6-A944-4467970DF78F}">
            <x14:dataBar gradient="1">
              <x14:cfvo type="min"/>
              <x14:cfvo type="max"/>
              <x14:fillColor rgb="8B5CF6"/>
            </x14:dataBar>
          </x14:cfRule>
          <xm:sqref>G4:G20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135" t="str">
        <x:v>VUE RH — KPI, TENDANCES ET ALERTES</x:v>
      </x:c>
    </x:row>
    <x:row r="3">
      <x:c r="A3" s="112" t="str">
        <x:v>KPI</x:v>
      </x:c>
      <x:c r="B3" s="112" t="str">
        <x:v>Objectif total</x:v>
      </x:c>
      <x:c r="C3" s="112" t="str">
        <x:v>Réalisé total</x:v>
      </x:c>
      <x:c r="D3" s="112" t="str">
        <x:v>Forecast</x:v>
      </x:c>
      <x:c r="E3" s="112" t="str">
        <x:v>Taux</x:v>
      </x:c>
      <x:c r="F3" s="112" t="str">
        <x:v>Écart</x:v>
      </x:c>
      <x:c r="G3" s="112" t="str">
        <x:v>Évolution N-1</x:v>
      </x:c>
      <x:c r="H3" s="112" t="str">
        <x:v>Statut</x:v>
      </x:c>
    </x:row>
    <x:row r="4">
      <x:c r="A4" t="str">
        <x:v>Absentéisme</x:v>
      </x:c>
      <x:c r="B4" s="104" t="n">
        <x:f>SUM('Données_Entrée'!E38:E43)</x:f>
        <x:v>0.195</x:v>
      </x:c>
      <x:c r="C4" s="104" t="n">
        <x:f>SUM('Données_Entrée'!F38:F43)</x:f>
        <x:v>0.20500000000000002</x:v>
      </x:c>
      <x:c r="D4" s="104" t="n">
        <x:f>SUM('Données_Entrée'!G38:G43)</x:f>
        <x:v>0.195</x:v>
      </x:c>
      <x:c r="E4" s="106" t="n">
        <x:f>IFERROR(C4/B4,0)</x:f>
        <x:v>1.0512820512820513</x:v>
      </x:c>
      <x:c r="F4" s="104" t="n">
        <x:f>C4-B4</x:f>
        <x:v>0.010000000000000009</x:v>
      </x:c>
      <x:c r="G4" s="106" t="n">
        <x:f>IFERROR((C4-SUM('Données_Entrée'!H38:H43))/SUM('Données_Entrée'!H38:H43),0)</x:f>
        <x:v>-0.16666666666666669</x:v>
      </x:c>
      <x:c r="H4" t="str">
        <x:f>IF(E4&lt;0.75,"Critique",IF(E4&lt;0.9,"À surveiller",IF(E4&lt;1.05,"Bon","Excellent")))</x:f>
        <x:v>Excellent</x:v>
      </x:c>
    </x:row>
    <x:row r="5">
      <x:c r="B5" s="104"/>
      <x:c r="C5" s="104"/>
      <x:c r="D5" s="104"/>
      <x:c r="E5" s="106"/>
      <x:c r="F5" s="104"/>
      <x:c r="G5" s="106"/>
    </x:row>
    <x:row r="6">
      <x:c r="B6" s="104"/>
      <x:c r="C6" s="104"/>
      <x:c r="D6" s="104"/>
      <x:c r="E6" s="106"/>
      <x:c r="F6" s="104"/>
      <x:c r="G6" s="106"/>
    </x:row>
    <x:row r="7">
      <x:c r="B7" s="104"/>
      <x:c r="C7" s="104"/>
      <x:c r="D7" s="104"/>
      <x:c r="E7" s="106"/>
      <x:c r="F7" s="104"/>
      <x:c r="G7" s="106"/>
    </x:row>
    <x:row r="8">
      <x:c r="B8" s="104"/>
      <x:c r="C8" s="104"/>
      <x:c r="D8" s="104"/>
      <x:c r="E8" s="106"/>
      <x:c r="F8" s="104"/>
      <x:c r="G8" s="106"/>
    </x:row>
    <x:row r="9">
      <x:c r="B9" s="104"/>
      <x:c r="C9" s="104"/>
      <x:c r="D9" s="104"/>
      <x:c r="E9" s="106"/>
      <x:c r="F9" s="104"/>
      <x:c r="G9" s="106"/>
    </x:row>
    <x:row r="10">
      <x:c r="B10" s="104"/>
      <x:c r="C10" s="104"/>
      <x:c r="D10" s="104"/>
      <x:c r="E10" s="106"/>
      <x:c r="F10" s="104"/>
      <x:c r="G10" s="106"/>
    </x:row>
    <x:row r="11">
      <x:c r="A11" s="117" t="str">
        <x:v>Mois</x:v>
      </x:c>
      <x:c r="B11" s="118" t="str">
        <x:v>Réalisé KPI 1</x:v>
      </x:c>
      <x:c r="C11" s="118" t="str">
        <x:v>Objectif KPI 1</x:v>
      </x:c>
      <x:c r="D11" s="118" t="str">
        <x:v>Forecast KPI 1</x:v>
      </x:c>
      <x:c r="E11" s="119" t="str">
        <x:v>N-1 KPI 1</x:v>
      </x:c>
      <x:c r="F11" s="118" t="str">
        <x:v>Taux</x:v>
      </x:c>
      <x:c r="G11" s="106"/>
    </x:row>
    <x:row r="12">
      <x:c r="A12" t="str">
        <x:v>Janvier</x:v>
      </x:c>
      <x:c r="B12" s="104" t="n">
        <x:f>'Données_Entrée'!F38</x:f>
        <x:v>0.042</x:v>
      </x:c>
      <x:c r="C12" s="104" t="n">
        <x:f>'Données_Entrée'!E38</x:f>
        <x:v>0.035</x:v>
      </x:c>
      <x:c r="D12" s="104" t="n">
        <x:f>'Données_Entrée'!G38</x:f>
        <x:v>0.039</x:v>
      </x:c>
      <x:c r="E12" s="104" t="n">
        <x:f>'Données_Entrée'!H38</x:f>
        <x:v>0.045</x:v>
      </x:c>
      <x:c r="F12" s="106" t="n">
        <x:f>IFERROR(B12/C12,0)</x:f>
        <x:v>1.2</x:v>
      </x:c>
      <x:c r="G12" s="106"/>
    </x:row>
    <x:row r="13">
      <x:c r="A13" t="str">
        <x:v>Février</x:v>
      </x:c>
      <x:c r="B13" s="104" t="n">
        <x:f>'Données_Entrée'!F39</x:f>
        <x:v>0.033</x:v>
      </x:c>
      <x:c r="C13" s="104" t="n">
        <x:f>'Données_Entrée'!E39</x:f>
        <x:v>0.034</x:v>
      </x:c>
      <x:c r="D13" s="104" t="n">
        <x:f>'Données_Entrée'!G39</x:f>
        <x:v>0.032</x:v>
      </x:c>
      <x:c r="E13" s="104" t="n">
        <x:f>'Données_Entrée'!H39</x:f>
        <x:v>0.043</x:v>
      </x:c>
      <x:c r="F13" s="106" t="n">
        <x:f>IFERROR(B13/C13,0)</x:f>
        <x:v>0.9705882352941176</x:v>
      </x:c>
      <x:c r="G13" s="106"/>
    </x:row>
    <x:row r="14">
      <x:c r="A14" t="str">
        <x:v>Mars</x:v>
      </x:c>
      <x:c r="B14" s="104" t="n">
        <x:f>'Données_Entrée'!F40</x:f>
        <x:v>0.036</x:v>
      </x:c>
      <x:c r="C14" s="104" t="n">
        <x:f>'Données_Entrée'!E40</x:f>
        <x:v>0.033</x:v>
      </x:c>
      <x:c r="D14" s="104" t="n">
        <x:f>'Données_Entrée'!G40</x:f>
        <x:v>0.034</x:v>
      </x:c>
      <x:c r="E14" s="104" t="n">
        <x:f>'Données_Entrée'!H40</x:f>
        <x:v>0.041</x:v>
      </x:c>
      <x:c r="F14" s="106" t="n">
        <x:f>IFERROR(B14/C14,0)</x:f>
        <x:v>1.0909090909090908</x:v>
      </x:c>
      <x:c r="G14" s="106"/>
    </x:row>
    <x:row r="15">
      <x:c r="A15" t="str">
        <x:v>Avril</x:v>
      </x:c>
      <x:c r="B15" s="104" t="n">
        <x:f>'Données_Entrée'!F41</x:f>
        <x:v>0.031</x:v>
      </x:c>
      <x:c r="C15" s="104" t="n">
        <x:f>'Données_Entrée'!E41</x:f>
        <x:v>0.032</x:v>
      </x:c>
      <x:c r="D15" s="104" t="n">
        <x:f>'Données_Entrée'!G41</x:f>
        <x:v>0.03</x:v>
      </x:c>
      <x:c r="E15" s="104" t="n">
        <x:f>'Données_Entrée'!H41</x:f>
        <x:v>0.04</x:v>
      </x:c>
      <x:c r="F15" s="106" t="n">
        <x:f>IFERROR(B15/C15,0)</x:f>
        <x:v>0.96875</x:v>
      </x:c>
      <x:c r="G15" s="106"/>
    </x:row>
    <x:row r="16">
      <x:c r="A16" t="str">
        <x:v>Mai</x:v>
      </x:c>
      <x:c r="B16" s="104" t="n">
        <x:f>'Données_Entrée'!F42</x:f>
        <x:v>0.035</x:v>
      </x:c>
      <x:c r="C16" s="104" t="n">
        <x:f>'Données_Entrée'!E42</x:f>
        <x:v>0.031</x:v>
      </x:c>
      <x:c r="D16" s="104" t="n">
        <x:f>'Données_Entrée'!G42</x:f>
        <x:v>0.033</x:v>
      </x:c>
      <x:c r="E16" s="104" t="n">
        <x:f>'Données_Entrée'!H42</x:f>
        <x:v>0.039</x:v>
      </x:c>
      <x:c r="F16" s="106" t="n">
        <x:f>IFERROR(B16/C16,0)</x:f>
        <x:v>1.1290322580645162</x:v>
      </x:c>
      <x:c r="G16" s="106"/>
    </x:row>
    <x:row r="17">
      <x:c r="A17" t="str">
        <x:v>Juin</x:v>
      </x:c>
      <x:c r="B17" s="104" t="n">
        <x:f>'Données_Entrée'!F43</x:f>
        <x:v>0.028</x:v>
      </x:c>
      <x:c r="C17" s="104" t="n">
        <x:f>'Données_Entrée'!E43</x:f>
        <x:v>0.03</x:v>
      </x:c>
      <x:c r="D17" s="104" t="n">
        <x:f>'Données_Entrée'!G43</x:f>
        <x:v>0.027</x:v>
      </x:c>
      <x:c r="E17" s="104" t="n">
        <x:f>'Données_Entrée'!H43</x:f>
        <x:v>0.038</x:v>
      </x:c>
      <x:c r="F17" s="106" t="n">
        <x:f>IFERROR(B17/C17,0)</x:f>
        <x:v>0.9333333333333333</x:v>
      </x:c>
      <x:c r="G17" s="106"/>
    </x:row>
    <x:row r="18">
      <x:c r="B18" s="104"/>
      <x:c r="C18" s="104"/>
      <x:c r="D18" s="104"/>
      <x:c r="E18" s="106"/>
      <x:c r="F18" s="104"/>
      <x:c r="G18" s="106"/>
    </x:row>
    <x:row r="19">
      <x:c r="B19" s="104"/>
      <x:c r="C19" s="104"/>
      <x:c r="D19" s="104"/>
      <x:c r="E19" s="106"/>
      <x:c r="F19" s="104"/>
      <x:c r="G19" s="106"/>
    </x:row>
    <x:row r="20">
      <x:c r="B20" s="104"/>
      <x:c r="C20" s="104"/>
      <x:c r="D20" s="104"/>
      <x:c r="E20" s="106"/>
      <x:c r="F20" s="104"/>
      <x:c r="G20" s="106"/>
    </x:row>
  </x:sheetData>
  <x:mergeCells>
    <x:mergeCell ref="A1:J1"/>
  </x:mergeCells>
  <x:conditionalFormatting sqref="E4:E20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G4:G20">
    <x:cfRule type="dataBar" priority="2">
      <x:dataBar>
        <x:cfvo type="min"/>
        <x:cfvo type="max"/>
        <x:color rgb="8B5CF6"/>
      </x:dataBar>
      <x:extLst>
        <x:ext xmlns:x14="http://schemas.microsoft.com/office/spreadsheetml/2009/9/main" uri="{B025F937-C7B1-47D3-B67F-A62EFF666E3E}">
          <x14:id>{6AF1B36D-9BD9-AB4B-04BB-AAE29AF28A51}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924794779d174ca8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6AF1B36D-9BD9-AB4B-04BB-AAE29AF28A51}">
            <x14:dataBar gradient="1">
              <x14:cfvo type="min"/>
              <x14:cfvo type="max"/>
              <x14:fillColor rgb="8B5CF6"/>
            </x14:dataBar>
          </x14:cfRule>
          <xm:sqref>G4:G20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139" t="str">
        <x:v>VUE RISQUES — KPI, TENDANCES ET ALERTES</x:v>
      </x:c>
    </x:row>
    <x:row r="3">
      <x:c r="A3" s="112" t="str">
        <x:v>KPI</x:v>
      </x:c>
      <x:c r="B3" s="112" t="str">
        <x:v>Objectif total</x:v>
      </x:c>
      <x:c r="C3" s="112" t="str">
        <x:v>Réalisé total</x:v>
      </x:c>
      <x:c r="D3" s="112" t="str">
        <x:v>Forecast</x:v>
      </x:c>
      <x:c r="E3" s="112" t="str">
        <x:v>Taux</x:v>
      </x:c>
      <x:c r="F3" s="112" t="str">
        <x:v>Écart</x:v>
      </x:c>
      <x:c r="G3" s="112" t="str">
        <x:v>Évolution N-1</x:v>
      </x:c>
      <x:c r="H3" s="112" t="str">
        <x:v>Statut</x:v>
      </x:c>
    </x:row>
    <x:row r="4">
      <x:c r="A4" t="str">
        <x:v>Score risque global</x:v>
      </x:c>
      <x:c r="B4" s="104" t="n">
        <x:f>SUM('Données_Entrée'!E44:E49)</x:f>
        <x:v>400</x:v>
      </x:c>
      <x:c r="C4" s="104" t="n">
        <x:f>SUM('Données_Entrée'!F44:F49)</x:f>
        <x:v>409</x:v>
      </x:c>
      <x:c r="D4" s="104" t="n">
        <x:f>SUM('Données_Entrée'!G44:G49)</x:f>
        <x:v>402</x:v>
      </x:c>
      <x:c r="E4" s="106" t="n">
        <x:f>IFERROR(C4/B4,0)</x:f>
        <x:v>1.0225</x:v>
      </x:c>
      <x:c r="F4" s="104" t="n">
        <x:f>C4-B4</x:f>
        <x:v>9</x:v>
      </x:c>
      <x:c r="G4" s="106" t="n">
        <x:f>IFERROR((C4-SUM('Données_Entrée'!H44:H49))/SUM('Données_Entrée'!H44:H49),0)</x:f>
        <x:v>-0.11471861471861472</x:v>
      </x:c>
      <x:c r="H4" t="str">
        <x:f>IF(E4&lt;0.75,"Critique",IF(E4&lt;0.9,"À surveiller",IF(E4&lt;1.05,"Bon","Excellent")))</x:f>
        <x:v>Bon</x:v>
      </x:c>
    </x:row>
    <x:row r="5">
      <x:c r="B5" s="104"/>
      <x:c r="C5" s="104"/>
      <x:c r="D5" s="104"/>
      <x:c r="E5" s="106"/>
      <x:c r="F5" s="104"/>
      <x:c r="G5" s="106"/>
    </x:row>
    <x:row r="6">
      <x:c r="B6" s="104"/>
      <x:c r="C6" s="104"/>
      <x:c r="D6" s="104"/>
      <x:c r="E6" s="106"/>
      <x:c r="F6" s="104"/>
      <x:c r="G6" s="106"/>
    </x:row>
    <x:row r="7">
      <x:c r="B7" s="104"/>
      <x:c r="C7" s="104"/>
      <x:c r="D7" s="104"/>
      <x:c r="E7" s="106"/>
      <x:c r="F7" s="104"/>
      <x:c r="G7" s="106"/>
    </x:row>
    <x:row r="8">
      <x:c r="B8" s="104"/>
      <x:c r="C8" s="104"/>
      <x:c r="D8" s="104"/>
      <x:c r="E8" s="106"/>
      <x:c r="F8" s="104"/>
      <x:c r="G8" s="106"/>
    </x:row>
    <x:row r="9">
      <x:c r="B9" s="104"/>
      <x:c r="C9" s="104"/>
      <x:c r="D9" s="104"/>
      <x:c r="E9" s="106"/>
      <x:c r="F9" s="104"/>
      <x:c r="G9" s="106"/>
    </x:row>
    <x:row r="10">
      <x:c r="B10" s="104"/>
      <x:c r="C10" s="104"/>
      <x:c r="D10" s="104"/>
      <x:c r="E10" s="106"/>
      <x:c r="F10" s="104"/>
      <x:c r="G10" s="106"/>
    </x:row>
    <x:row r="11">
      <x:c r="A11" s="117" t="str">
        <x:v>Mois</x:v>
      </x:c>
      <x:c r="B11" s="118" t="str">
        <x:v>Réalisé KPI 1</x:v>
      </x:c>
      <x:c r="C11" s="118" t="str">
        <x:v>Objectif KPI 1</x:v>
      </x:c>
      <x:c r="D11" s="118" t="str">
        <x:v>Forecast KPI 1</x:v>
      </x:c>
      <x:c r="E11" s="119" t="str">
        <x:v>N-1 KPI 1</x:v>
      </x:c>
      <x:c r="F11" s="118" t="str">
        <x:v>Taux</x:v>
      </x:c>
      <x:c r="G11" s="106"/>
    </x:row>
    <x:row r="12">
      <x:c r="A12" t="str">
        <x:v>Janvier</x:v>
      </x:c>
      <x:c r="B12" s="104" t="n">
        <x:f>'Données_Entrée'!F44</x:f>
        <x:v>78</x:v>
      </x:c>
      <x:c r="C12" s="104" t="n">
        <x:f>'Données_Entrée'!E44</x:f>
        <x:v>70</x:v>
      </x:c>
      <x:c r="D12" s="104" t="n">
        <x:f>'Données_Entrée'!G44</x:f>
        <x:v>76</x:v>
      </x:c>
      <x:c r="E12" s="104" t="n">
        <x:f>'Données_Entrée'!H44</x:f>
        <x:v>82</x:v>
      </x:c>
      <x:c r="F12" s="106" t="n">
        <x:f>IFERROR(B12/C12,0)</x:f>
        <x:v>1.1142857142857143</x:v>
      </x:c>
      <x:c r="G12" s="106"/>
    </x:row>
    <x:row r="13">
      <x:c r="A13" t="str">
        <x:v>Février</x:v>
      </x:c>
      <x:c r="B13" s="104" t="n">
        <x:f>'Données_Entrée'!F45</x:f>
        <x:v>68</x:v>
      </x:c>
      <x:c r="C13" s="104" t="n">
        <x:f>'Données_Entrée'!E45</x:f>
        <x:v>70</x:v>
      </x:c>
      <x:c r="D13" s="104" t="n">
        <x:f>'Données_Entrée'!G45</x:f>
        <x:v>69</x:v>
      </x:c>
      <x:c r="E13" s="104" t="n">
        <x:f>'Données_Entrée'!H45</x:f>
        <x:v>80</x:v>
      </x:c>
      <x:c r="F13" s="106" t="n">
        <x:f>IFERROR(B13/C13,0)</x:f>
        <x:v>0.9714285714285714</x:v>
      </x:c>
      <x:c r="G13" s="106"/>
    </x:row>
    <x:row r="14">
      <x:c r="A14" t="str">
        <x:v>Mars</x:v>
      </x:c>
      <x:c r="B14" s="104" t="n">
        <x:f>'Données_Entrée'!F46</x:f>
        <x:v>72</x:v>
      </x:c>
      <x:c r="C14" s="104" t="n">
        <x:f>'Données_Entrée'!E46</x:f>
        <x:v>68</x:v>
      </x:c>
      <x:c r="D14" s="104" t="n">
        <x:f>'Données_Entrée'!G46</x:f>
        <x:v>70</x:v>
      </x:c>
      <x:c r="E14" s="104" t="n">
        <x:f>'Données_Entrée'!H46</x:f>
        <x:v>78</x:v>
      </x:c>
      <x:c r="F14" s="106" t="n">
        <x:f>IFERROR(B14/C14,0)</x:f>
        <x:v>1.0588235294117647</x:v>
      </x:c>
      <x:c r="G14" s="106"/>
    </x:row>
    <x:row r="15">
      <x:c r="A15" t="str">
        <x:v>Avril</x:v>
      </x:c>
      <x:c r="B15" s="104" t="n">
        <x:f>'Données_Entrée'!F47</x:f>
        <x:v>64</x:v>
      </x:c>
      <x:c r="C15" s="104" t="n">
        <x:f>'Données_Entrée'!E47</x:f>
        <x:v>66</x:v>
      </x:c>
      <x:c r="D15" s="104" t="n">
        <x:f>'Données_Entrée'!G47</x:f>
        <x:v>63</x:v>
      </x:c>
      <x:c r="E15" s="104" t="n">
        <x:f>'Données_Entrée'!H47</x:f>
        <x:v>76</x:v>
      </x:c>
      <x:c r="F15" s="106" t="n">
        <x:f>IFERROR(B15/C15,0)</x:f>
        <x:v>0.9696969696969697</x:v>
      </x:c>
      <x:c r="G15" s="106"/>
    </x:row>
    <x:row r="16">
      <x:c r="A16" t="str">
        <x:v>Mai</x:v>
      </x:c>
      <x:c r="B16" s="104" t="n">
        <x:f>'Données_Entrée'!F48</x:f>
        <x:v>69</x:v>
      </x:c>
      <x:c r="C16" s="104" t="n">
        <x:f>'Données_Entrée'!E48</x:f>
        <x:v>64</x:v>
      </x:c>
      <x:c r="D16" s="104" t="n">
        <x:f>'Données_Entrée'!G48</x:f>
        <x:v>67</x:v>
      </x:c>
      <x:c r="E16" s="104" t="n">
        <x:f>'Données_Entrée'!H48</x:f>
        <x:v>74</x:v>
      </x:c>
      <x:c r="F16" s="106" t="n">
        <x:f>IFERROR(B16/C16,0)</x:f>
        <x:v>1.078125</x:v>
      </x:c>
      <x:c r="G16" s="106"/>
    </x:row>
    <x:row r="17">
      <x:c r="A17" t="str">
        <x:v>Juin</x:v>
      </x:c>
      <x:c r="B17" s="104" t="n">
        <x:f>'Données_Entrée'!F49</x:f>
        <x:v>58</x:v>
      </x:c>
      <x:c r="C17" s="104" t="n">
        <x:f>'Données_Entrée'!E49</x:f>
        <x:v>62</x:v>
      </x:c>
      <x:c r="D17" s="104" t="n">
        <x:f>'Données_Entrée'!G49</x:f>
        <x:v>57</x:v>
      </x:c>
      <x:c r="E17" s="104" t="n">
        <x:f>'Données_Entrée'!H49</x:f>
        <x:v>72</x:v>
      </x:c>
      <x:c r="F17" s="106" t="n">
        <x:f>IFERROR(B17/C17,0)</x:f>
        <x:v>0.9354838709677419</x:v>
      </x:c>
      <x:c r="G17" s="106"/>
    </x:row>
    <x:row r="18">
      <x:c r="B18" s="104"/>
      <x:c r="C18" s="104"/>
      <x:c r="D18" s="104"/>
      <x:c r="E18" s="106"/>
      <x:c r="F18" s="104"/>
      <x:c r="G18" s="106"/>
    </x:row>
    <x:row r="19">
      <x:c r="B19" s="104"/>
      <x:c r="C19" s="104"/>
      <x:c r="D19" s="104"/>
      <x:c r="E19" s="106"/>
      <x:c r="F19" s="104"/>
      <x:c r="G19" s="106"/>
    </x:row>
    <x:row r="20">
      <x:c r="B20" s="104"/>
      <x:c r="C20" s="104"/>
      <x:c r="D20" s="104"/>
      <x:c r="E20" s="106"/>
      <x:c r="F20" s="104"/>
      <x:c r="G20" s="106"/>
    </x:row>
  </x:sheetData>
  <x:mergeCells>
    <x:mergeCell ref="A1:J1"/>
  </x:mergeCells>
  <x:conditionalFormatting sqref="E4:E20">
    <x:cfRule type="colorScale" priority="1">
      <x:colorScale>
        <x:cfvo type="min"/>
        <x:cfvo type="percentile" val="50"/>
        <x:cfvo type="max"/>
        <x:color rgb="F87171"/>
        <x:color rgb="FDE68A"/>
        <x:color rgb="86EFAC"/>
      </x:colorScale>
    </x:cfRule>
  </x:conditionalFormatting>
  <x:conditionalFormatting sqref="G4:G20">
    <x:cfRule type="dataBar" priority="2">
      <x:dataBar>
        <x:cfvo type="min"/>
        <x:cfvo type="max"/>
        <x:color rgb="8B5CF6"/>
      </x:dataBar>
      <x:extLst>
        <x:ext xmlns:x14="http://schemas.microsoft.com/office/spreadsheetml/2009/9/main" uri="{B025F937-C7B1-47D3-B67F-A62EFF666E3E}">
          <x14:id>{CB1F7506-63C2-5030-0976-AAF705A1AE16}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5b06e1f718e54644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CB1F7506-63C2-5030-0976-AAF705A1AE16}">
            <x14:dataBar gradient="1">
              <x14:cfvo type="min"/>
              <x14:cfvo type="max"/>
              <x14:fillColor rgb="8B5CF6"/>
            </x14:dataBar>
          </x14:cfRule>
          <xm:sqref>G4:G20</xm:sqref>
        </x14:conditionalFormatting>
      </x14:conditionalFormattings>
    </x:ext>
  </x:extLst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2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28" hidden="0" customWidth="1"/>
  </x:cols>
  <x:sheetData>
    <x:row r="1" ht="30" customHeight="1">
      <x:c r="A1" s="143" t="str">
        <x:v>PLAN D'ACTIONS DIRIGEANT — PRIORITÉS, RISQUES ET DÉCISIONS</x:v>
      </x:c>
    </x:row>
    <x:row r="3">
      <x:c r="A3" s="112" t="str">
        <x:v>Priorité</x:v>
      </x:c>
      <x:c r="B3" s="112" t="str">
        <x:v>Domaine</x:v>
      </x:c>
      <x:c r="C3" s="112" t="str">
        <x:v>Sujet</x:v>
      </x:c>
      <x:c r="D3" s="112" t="str">
        <x:v>Décision attendue</x:v>
      </x:c>
      <x:c r="E3" s="112" t="str">
        <x:v>Responsable</x:v>
      </x:c>
      <x:c r="F3" s="112" t="str">
        <x:v>Échéance</x:v>
      </x:c>
      <x:c r="G3" s="112" t="str">
        <x:v>Statut</x:v>
      </x:c>
      <x:c r="H3" s="112" t="str">
        <x:v>Impact estimé</x:v>
      </x:c>
      <x:c r="I3" s="112" t="str">
        <x:v>Commentaire</x:v>
      </x:c>
    </x:row>
    <x:row r="4">
      <x:c r="A4" t="str">
        <x:v>Haute</x:v>
      </x:c>
      <x:c r="B4" t="str">
        <x:v>Finance</x:v>
      </x:c>
      <x:c r="C4" t="str">
        <x:v>Marge EBITDA sous pression</x:v>
      </x:c>
      <x:c r="D4" t="str">
        <x:v>Revoir pricing et coûts variables</x:v>
      </x:c>
      <x:c r="E4" t="str">
        <x:v>DAF</x:v>
      </x:c>
      <x:c r="F4" t="str">
        <x:v>2026-07-15</x:v>
      </x:c>
      <x:c r="G4" t="str">
        <x:v>En cours</x:v>
      </x:c>
      <x:c r="H4" t="str">
        <x:v>Fort</x:v>
      </x:c>
      <x:c r="I4" t="str">
        <x:v>Analyse mensuelle à renforcer</x:v>
      </x:c>
    </x:row>
    <x:row r="5">
      <x:c r="A5" t="str">
        <x:v>Moyenne</x:v>
      </x:c>
      <x:c r="B5" t="str">
        <x:v>Commercial</x:v>
      </x:c>
      <x:c r="C5" t="str">
        <x:v>Conversion devis</x:v>
      </x:c>
      <x:c r="D5" t="str">
        <x:v>Améliorer relance commerciale</x:v>
      </x:c>
      <x:c r="E5" t="str">
        <x:v>Directeur commercial</x:v>
      </x:c>
      <x:c r="F5" t="str">
        <x:v>2026-07-20</x:v>
      </x:c>
      <x:c r="G5" t="str">
        <x:v>À lancer</x:v>
      </x:c>
      <x:c r="H5" t="str">
        <x:v>Moyen</x:v>
      </x:c>
      <x:c r="I5" t="str">
        <x:v>Tester séquence CRM</x:v>
      </x:c>
    </x:row>
    <x:row r="6">
      <x:c r="A6" t="str">
        <x:v>Haute</x:v>
      </x:c>
      <x:c r="B6" t="str">
        <x:v>Operations</x:v>
      </x:c>
      <x:c r="C6" t="str">
        <x:v>Risque rupture stock</x:v>
      </x:c>
      <x:c r="D6" t="str">
        <x:v>Sécuriser fournisseurs critiques</x:v>
      </x:c>
      <x:c r="E6" t="str">
        <x:v>COO</x:v>
      </x:c>
      <x:c r="F6" t="str">
        <x:v>2026-07-10</x:v>
      </x:c>
      <x:c r="G6" t="str">
        <x:v>En cours</x:v>
      </x:c>
      <x:c r="H6" t="str">
        <x:v>Fort</x:v>
      </x:c>
      <x:c r="I6" t="str">
        <x:v>Négocier délais</x:v>
      </x:c>
    </x:row>
    <x:row r="7">
      <x:c r="A7" t="str">
        <x:v>Moyenne</x:v>
      </x:c>
      <x:c r="B7" t="str">
        <x:v>RH</x:v>
      </x:c>
      <x:c r="C7" t="str">
        <x:v>Absentéisme ponctuel</x:v>
      </x:c>
      <x:c r="D7" t="str">
        <x:v>Analyser charge et planning</x:v>
      </x:c>
      <x:c r="E7" t="str">
        <x:v>DRH</x:v>
      </x:c>
      <x:c r="F7" t="str">
        <x:v>2026-07-25</x:v>
      </x:c>
      <x:c r="G7" t="str">
        <x:v>À surveiller</x:v>
      </x:c>
      <x:c r="H7" t="str">
        <x:v>Moyen</x:v>
      </x:c>
      <x:c r="I7" t="str">
        <x:v>Suivi hebdomadaire</x:v>
      </x:c>
    </x:row>
    <x:row r="8">
      <x:c r="A8" t="str">
        <x:v>Haute</x:v>
      </x:c>
      <x:c r="B8" t="str">
        <x:v>Risques</x:v>
      </x:c>
      <x:c r="C8" t="str">
        <x:v>Score risque global</x:v>
      </x:c>
      <x:c r="D8" t="str">
        <x:v>Mettre à jour plan de contrôle</x:v>
      </x:c>
      <x:c r="E8" t="str">
        <x:v>Risk Manager</x:v>
      </x:c>
      <x:c r="F8" t="str">
        <x:v>2026-07-12</x:v>
      </x:c>
      <x:c r="G8" t="str">
        <x:v>En cours</x:v>
      </x:c>
      <x:c r="H8" t="str">
        <x:v>Fort</x:v>
      </x:c>
      <x:c r="I8" t="str">
        <x:v>Reporting COMEX</x:v>
      </x:c>
    </x:row>
  </x:sheetData>
  <x:mergeCells>
    <x:mergeCell ref="A1:I1"/>
  </x:mergeCells>
  <x:conditionalFormatting sqref="A4:A8">
    <x:cfRule type="expression" dxfId="0" priority="1">
      <x:formula>A4="Haute"</x:formula>
    </x:cfRule>
  </x:conditionalFormatting>
  <x:dataValidations count="2">
    <x:dataValidation type="list" sqref="G4:G8">
      <x:formula1>"À lancer,En cours,À surveiller,Terminé"</x:formula1>
    </x:dataValidation>
    <x:dataValidation type="list" sqref="A4:A8">
      <x:formula1>"Haute,Moyenne,Basse"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6b5fecd28ad41ac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3" t="str">
        <x:v>Statut</x:v>
      </x:c>
      <x:c r="B1" s="3" t="str">
        <x:v>Seuil min</x:v>
      </x:c>
      <x:c r="C1" s="3" t="str">
        <x:v>Seuil cible</x:v>
      </x:c>
      <x:c r="D1" s="3" t="str">
        <x:v>Couleur</x:v>
      </x:c>
    </x:row>
    <x:row r="2">
      <x:c r="A2" t="str">
        <x:v>Critique</x:v>
      </x:c>
      <x:c r="B2" t="n">
        <x:v>0</x:v>
      </x:c>
      <x:c r="C2" t="n">
        <x:v>0.75</x:v>
      </x:c>
      <x:c r="D2" t="str">
        <x:v>#F87171</x:v>
      </x:c>
    </x:row>
    <x:row r="3">
      <x:c r="A3" t="str">
        <x:v>À surveiller</x:v>
      </x:c>
      <x:c r="B3" t="n">
        <x:v>0.75</x:v>
      </x:c>
      <x:c r="C3" t="n">
        <x:v>0.9</x:v>
      </x:c>
      <x:c r="D3" t="str">
        <x:v>#FBBF24</x:v>
      </x:c>
    </x:row>
    <x:row r="4">
      <x:c r="A4" t="str">
        <x:v>Bon</x:v>
      </x:c>
      <x:c r="B4" t="n">
        <x:v>0.9</x:v>
      </x:c>
      <x:c r="C4" t="n">
        <x:v>1.05</x:v>
      </x:c>
      <x:c r="D4" t="str">
        <x:v>#34D399</x:v>
      </x:c>
    </x:row>
    <x:row r="5">
      <x:c r="A5" t="str">
        <x:v>Excellent</x:v>
      </x:c>
      <x:c r="B5" t="n">
        <x:v>1.05</x:v>
      </x:c>
      <x:c r="C5" t="n">
        <x:v>2</x:v>
      </x:c>
      <x:c r="D5" t="str">
        <x:v>#60A5FA</x:v>
      </x:c>
    </x:row>
  </x:sheetData>
  <x:pageMargins left="0.7" right="0.7" top="0.75" bottom="0.75" header="0.3" footer="0.3"/>
</x:worksheet>
</file>