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a3c183a4f44db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fe0b3b0ae3a3454d"/>
    <x:sheet xmlns:r="http://schemas.openxmlformats.org/officeDocument/2006/relationships" name="Budget Projet" sheetId="2" r:id="Rcee654f6830b407d"/>
    <x:sheet xmlns:r="http://schemas.openxmlformats.org/officeDocument/2006/relationships" name="Plan Financement" sheetId="3" r:id="Rc24cad7b95cd4f12"/>
    <x:sheet xmlns:r="http://schemas.openxmlformats.org/officeDocument/2006/relationships" name="Tresorerie 12 mois" sheetId="4" r:id="R64c7419b188e4abf"/>
    <x:sheet xmlns:r="http://schemas.openxmlformats.org/officeDocument/2006/relationships" name="Hypotheses" sheetId="5" r:id="Ref98c9f0dd174d96"/>
    <x:sheet xmlns:r="http://schemas.openxmlformats.org/officeDocument/2006/relationships" name="Guide" sheetId="6" r:id="R970a450323f04be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 €;[Red](#,##0 €);-"/>
    <x:numFmt numFmtId="201" formatCode="0.0%;[Red](0.0%);-"/>
    <x:numFmt numFmtId="202" formatCode="#,##0;[Red](#,##0);-"/>
  </x:numFmts>
  <x:fonts count="12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sz val="11"/>
      <x:color rgb="0000FF"/>
      <x:name val="Carlito"/>
    </x:font>
    <x:font>
      <x:i/>
      <x:sz val="11"/>
      <x:color rgb="17324D"/>
      <x:name val="Carlito"/>
    </x:font>
    <x:font>
      <x:b/>
      <x:sz val="18"/>
      <x:color rgb="FFFFFF"/>
      <x:name val="Carlito"/>
    </x:font>
    <x:font>
      <x:b/>
      <x:sz val="11"/>
      <x:color rgb="17324D"/>
      <x:name val="Carlito"/>
    </x:font>
    <x:font>
      <x:b/>
      <x:sz val="12"/>
      <x:color rgb="FFFFFF"/>
      <x:name val="Carlito"/>
    </x:font>
    <x:font>
      <x:b/>
      <x:sz val="16"/>
      <x:color rgb="000000"/>
      <x:name val="Carlito"/>
    </x:font>
    <x:font>
      <x:b/>
      <x:sz val="10"/>
      <x:color rgb="FFFFFF"/>
      <x:name val="Calibri"/>
    </x:font>
    <x:font>
      <x:sz val="10"/>
      <x:name val="Calibri"/>
    </x:font>
  </x:fonts>
  <x:fills count="13">
    <x:fill>
      <x:patternFill patternType="none"/>
    </x:fill>
    <x:fill>
      <x:patternFill patternType="gray125"/>
    </x:fill>
    <x:fill>
      <x:patternFill patternType="solid">
        <x:fgColor rgb="17324D"/>
      </x:patternFill>
    </x:fill>
    <x:fill>
      <x:patternFill patternType="solid">
        <x:fgColor rgb="1D4ED8"/>
      </x:patternFill>
    </x:fill>
    <x:fill>
      <x:patternFill patternType="solid">
        <x:fgColor rgb="F3F4F6"/>
      </x:patternFill>
    </x:fill>
    <x:fill>
      <x:patternFill patternType="solid">
        <x:fgColor rgb="FFF200"/>
      </x:patternFill>
    </x:fill>
    <x:fill>
      <x:patternFill patternType="solid">
        <x:fgColor rgb="DBEAFE"/>
      </x:patternFill>
    </x:fill>
    <x:fill>
      <x:patternFill patternType="solid">
        <x:fgColor rgb="0F766E"/>
      </x:patternFill>
    </x:fill>
    <x:fill>
      <x:patternFill patternType="solid">
        <x:fgColor rgb="7C3AED"/>
      </x:patternFill>
    </x:fill>
    <x:fill>
      <x:patternFill patternType="solid">
        <x:fgColor rgb="F59E0B"/>
      </x:patternFill>
    </x:fill>
    <x:fill>
      <x:patternFill patternType="solid">
        <x:fgColor rgb="16A34A"/>
      </x:patternFill>
    </x:fill>
    <x:fill>
      <x:patternFill patternType="solid">
        <x:fgColor rgb="DC2626"/>
      </x:patternFill>
    </x:fill>
    <x:fill>
      <x:patternFill patternType="solid">
        <x:fgColor rgb="FFFFFF"/>
      </x:patternFill>
    </x:fill>
  </x:fills>
  <x:borders count="2">
    <x:border/>
    <x:border/>
  </x:borders>
  <x:cellStyleXfs count="1">
    <x:xf numFmtId="0" fontId="0" fillId="0" borderId="0"/>
  </x:cellStyleXfs>
  <x:cellXfs count="18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200" fontId="4" fillId="0" borderId="0" xfId="0" applyNumberFormat="1" applyFont="1" applyFill="1" applyBorder="1"/>
    <x:xf numFmtId="200" fontId="4" fillId="0" borderId="1" xfId="0" applyNumberFormat="1" applyFont="1" applyFill="1" applyBorder="1"/>
    <x:xf numFmtId="201" fontId="4" fillId="0" borderId="0" xfId="0" applyNumberFormat="1" applyFont="1" applyFill="1" applyBorder="1"/>
    <x:xf numFmtId="201" fontId="4" fillId="0" borderId="1" xfId="0" applyNumberFormat="1" applyFont="1" applyFill="1" applyBorder="1"/>
    <x:xf numFmtId="201" fontId="4" fillId="5" borderId="0" xfId="0" applyNumberFormat="1" applyFont="1" applyFill="1" applyBorder="1"/>
    <x:xf numFmtId="201" fontId="4" fillId="5" borderId="1" xfId="0" applyNumberFormat="1" applyFont="1" applyFill="1" applyBorder="1"/>
    <x:xf numFmtId="0" fontId="4" fillId="0" borderId="0" xfId="0" applyNumberFormat="1" applyFont="1" applyFill="1" applyBorder="1" applyAlignment="1">
      <x:alignment wrapText="1"/>
    </x:xf>
    <x:xf numFmtId="200" fontId="4" fillId="0" borderId="0" xfId="0" applyNumberFormat="1" applyFont="1" applyFill="1" applyBorder="1" applyAlignment="1">
      <x:alignment wrapText="1"/>
    </x:xf>
    <x:xf numFmtId="201" fontId="4" fillId="5" borderId="0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wrapText="1"/>
    </x:xf>
    <x:xf numFmtId="200" fontId="4" fillId="0" borderId="1" xfId="0" applyNumberFormat="1" applyFont="1" applyFill="1" applyBorder="1" applyAlignment="1">
      <x:alignment wrapText="1"/>
    </x:xf>
    <x:xf numFmtId="201" fontId="4" fillId="5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wrapText="1"/>
    </x:xf>
    <x:xf numFmtId="0" fontId="2" fillId="7" borderId="0" xfId="0" applyNumberFormat="1" applyFont="1" applyFill="1" applyBorder="1" applyAlignment="1">
      <x:alignment horizontal="center" wrapText="1"/>
    </x:xf>
    <x:xf numFmtId="0" fontId="2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wrapText="1"/>
    </x:xf>
    <x:xf numFmtId="0" fontId="2" fillId="7" borderId="1" xfId="0" applyNumberFormat="1" applyFont="1" applyFill="1" applyBorder="1" applyAlignment="1">
      <x:alignment horizontal="center" wrapText="1"/>
    </x:xf>
    <x:xf numFmtId="0" fontId="2" fillId="7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0" fontId="4" fillId="0" borderId="0" xfId="0" applyNumberFormat="1" applyFont="1" applyFill="1" applyBorder="1" applyAlignment="1">
      <x:alignment vertical="top" wrapText="1"/>
    </x:xf>
    <x:xf numFmtId="0" fontId="4" fillId="0" borderId="1" xfId="0" applyNumberFormat="1" applyFont="1" applyFill="1" applyBorder="1" applyAlignment="1">
      <x:alignment vertical="top" wrapText="1"/>
    </x:xf>
    <x:xf numFmtId="202" fontId="4" fillId="0" borderId="0" xfId="0" applyNumberFormat="1" applyFont="1" applyFill="1" applyBorder="1" applyAlignment="1">
      <x:alignment vertical="top" wrapText="1"/>
    </x:xf>
    <x:xf numFmtId="202" fontId="4" fillId="0" borderId="1" xfId="0" applyNumberFormat="1" applyFont="1" applyFill="1" applyBorder="1" applyAlignment="1">
      <x:alignment vertical="top" wrapText="1"/>
    </x:xf>
    <x:xf numFmtId="200" fontId="4" fillId="0" borderId="0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/>
    <x:xf numFmtId="200" fontId="4" fillId="0" borderId="1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/>
    <x:xf numFmtId="201" fontId="0" fillId="0" borderId="0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 applyAlignment="1">
      <x:alignment vertical="top" wrapText="1"/>
    </x:xf>
    <x:xf numFmtId="201" fontId="0" fillId="0" borderId="1" xfId="0" applyNumberFormat="1" applyFont="1" applyFill="1" applyBorder="1"/>
    <x:xf numFmtId="200" fontId="0" fillId="2" borderId="0" xfId="0" applyNumberFormat="1" applyFont="1" applyFill="1" applyBorder="1"/>
    <x:xf numFmtId="201" fontId="0" fillId="2" borderId="0" xfId="0" applyNumberFormat="1" applyFont="1" applyFill="1" applyBorder="1"/>
    <x:xf numFmtId="0" fontId="2" fillId="2" borderId="0" xfId="0" applyNumberFormat="1" applyFont="1" applyFill="1" applyBorder="1"/>
    <x:xf numFmtId="200" fontId="2" fillId="2" borderId="0" xfId="0" applyNumberFormat="1" applyFont="1" applyFill="1" applyBorder="1"/>
    <x:xf numFmtId="201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200" fontId="2" fillId="2" borderId="0" xfId="0" applyNumberFormat="1" applyFont="1" applyFill="1" applyBorder="1" applyAlignment="1">
      <x:alignment horizontal="center"/>
    </x:xf>
    <x:xf numFmtId="201" fontId="2" fillId="2" borderId="0" xfId="0" applyNumberFormat="1" applyFont="1" applyFill="1" applyBorder="1" applyAlignment="1">
      <x:alignment horizontal="center"/>
    </x:xf>
    <x:xf numFmtId="200" fontId="0" fillId="2" borderId="1" xfId="0" applyNumberFormat="1" applyFont="1" applyFill="1" applyBorder="1"/>
    <x:xf numFmtId="201" fontId="0" fillId="2" borderId="1" xfId="0" applyNumberFormat="1" applyFont="1" applyFill="1" applyBorder="1"/>
    <x:xf numFmtId="0" fontId="2" fillId="2" borderId="1" xfId="0" applyNumberFormat="1" applyFont="1" applyFill="1" applyBorder="1"/>
    <x:xf numFmtId="200" fontId="2" fillId="2" borderId="1" xfId="0" applyNumberFormat="1" applyFont="1" applyFill="1" applyBorder="1"/>
    <x:xf numFmtId="201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200" fontId="2" fillId="2" borderId="1" xfId="0" applyNumberFormat="1" applyFont="1" applyFill="1" applyBorder="1" applyAlignment="1">
      <x:alignment horizontal="center"/>
    </x:xf>
    <x:xf numFmtId="201" fontId="2" fillId="2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2" fillId="8" borderId="0" xfId="0" applyNumberFormat="1" applyFont="1" applyFill="1" applyBorder="1"/>
    <x:xf numFmtId="0" fontId="2" fillId="8" borderId="0" xfId="0" applyNumberFormat="1" applyFont="1" applyFill="1" applyBorder="1" applyAlignment="1">
      <x:alignment wrapText="1"/>
    </x:xf>
    <x:xf numFmtId="0" fontId="2" fillId="8" borderId="0" xfId="0" applyNumberFormat="1" applyFont="1" applyFill="1" applyBorder="1" applyAlignment="1">
      <x:alignment horizontal="center" wrapText="1"/>
    </x:xf>
    <x:xf numFmtId="0" fontId="0" fillId="8" borderId="1" xfId="0" applyNumberFormat="1" applyFont="1" applyFill="1" applyBorder="1"/>
    <x:xf numFmtId="0" fontId="2" fillId="8" borderId="1" xfId="0" applyNumberFormat="1" applyFont="1" applyFill="1" applyBorder="1"/>
    <x:xf numFmtId="0" fontId="2" fillId="8" borderId="1" xfId="0" applyNumberFormat="1" applyFont="1" applyFill="1" applyBorder="1" applyAlignment="1">
      <x:alignment wrapText="1"/>
    </x:xf>
    <x:xf numFmtId="0" fontId="2" fillId="8" borderId="1" xfId="0" applyNumberFormat="1" applyFont="1" applyFill="1" applyBorder="1" applyAlignment="1">
      <x:alignment horizontal="center" wrapText="1"/>
    </x:xf>
    <x:xf numFmtId="201" fontId="4" fillId="0" borderId="0" xfId="0" applyNumberFormat="1" applyFont="1" applyFill="1" applyBorder="1" applyAlignment="1">
      <x:alignment vertical="top" wrapText="1"/>
    </x:xf>
    <x:xf numFmtId="201" fontId="4" fillId="0" borderId="1" xfId="0" applyNumberFormat="1" applyFont="1" applyFill="1" applyBorder="1" applyAlignment="1">
      <x:alignment vertical="top" wrapText="1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8" fillId="3" borderId="0" xfId="0" applyNumberFormat="1" applyFont="1" applyFill="1" applyBorder="1"/>
    <x:xf numFmtId="0" fontId="8" fillId="3" borderId="0" xfId="0" applyNumberFormat="1" applyFont="1" applyFill="1" applyBorder="1" applyAlignment="1">
      <x:alignment wrapText="1"/>
    </x:xf>
    <x:xf numFmtId="0" fontId="8" fillId="3" borderId="0" xfId="0" applyNumberFormat="1" applyFont="1" applyFill="1" applyBorder="1" applyAlignment="1">
      <x:alignment horizontal="center" wrapText="1"/>
    </x:xf>
    <x:xf numFmtId="0" fontId="8" fillId="3" borderId="0" xfId="0" applyNumberFormat="1" applyFont="1" applyFill="1" applyBorder="1" applyAlignment="1">
      <x:alignment horizontal="center" vertical="top" wrapText="1"/>
    </x:xf>
    <x:xf numFmtId="0" fontId="8" fillId="3" borderId="1" xfId="0" applyNumberFormat="1" applyFont="1" applyFill="1" applyBorder="1"/>
    <x:xf numFmtId="0" fontId="8" fillId="3" borderId="1" xfId="0" applyNumberFormat="1" applyFont="1" applyFill="1" applyBorder="1" applyAlignment="1">
      <x:alignment wrapText="1"/>
    </x:xf>
    <x:xf numFmtId="0" fontId="8" fillId="3" borderId="1" xfId="0" applyNumberFormat="1" applyFont="1" applyFill="1" applyBorder="1" applyAlignment="1">
      <x:alignment horizontal="center" wrapText="1"/>
    </x:xf>
    <x:xf numFmtId="0" fontId="8" fillId="3" borderId="1" xfId="0" applyNumberFormat="1" applyFont="1" applyFill="1" applyBorder="1" applyAlignment="1">
      <x:alignment horizontal="center" vertical="top" wrapText="1"/>
    </x:xf>
    <x:xf numFmtId="0" fontId="0" fillId="10" borderId="0" xfId="0" applyNumberFormat="1" applyFont="1" applyFill="1" applyBorder="1"/>
    <x:xf numFmtId="0" fontId="8" fillId="10" borderId="0" xfId="0" applyNumberFormat="1" applyFont="1" applyFill="1" applyBorder="1"/>
    <x:xf numFmtId="0" fontId="8" fillId="10" borderId="0" xfId="0" applyNumberFormat="1" applyFont="1" applyFill="1" applyBorder="1" applyAlignment="1">
      <x:alignment wrapText="1"/>
    </x:xf>
    <x:xf numFmtId="0" fontId="8" fillId="10" borderId="0" xfId="0" applyNumberFormat="1" applyFont="1" applyFill="1" applyBorder="1" applyAlignment="1">
      <x:alignment horizontal="center" wrapText="1"/>
    </x:xf>
    <x:xf numFmtId="0" fontId="8" fillId="10" borderId="0" xfId="0" applyNumberFormat="1" applyFont="1" applyFill="1" applyBorder="1" applyAlignment="1">
      <x:alignment horizontal="center" vertical="top" wrapText="1"/>
    </x:xf>
    <x:xf numFmtId="0" fontId="0" fillId="10" borderId="1" xfId="0" applyNumberFormat="1" applyFont="1" applyFill="1" applyBorder="1"/>
    <x:xf numFmtId="0" fontId="8" fillId="10" borderId="1" xfId="0" applyNumberFormat="1" applyFont="1" applyFill="1" applyBorder="1"/>
    <x:xf numFmtId="0" fontId="8" fillId="10" borderId="1" xfId="0" applyNumberFormat="1" applyFont="1" applyFill="1" applyBorder="1" applyAlignment="1">
      <x:alignment wrapText="1"/>
    </x:xf>
    <x:xf numFmtId="0" fontId="8" fillId="10" borderId="1" xfId="0" applyNumberFormat="1" applyFont="1" applyFill="1" applyBorder="1" applyAlignment="1">
      <x:alignment horizontal="center" wrapText="1"/>
    </x:xf>
    <x:xf numFmtId="0" fontId="8" fillId="10" borderId="1" xfId="0" applyNumberFormat="1" applyFont="1" applyFill="1" applyBorder="1" applyAlignment="1">
      <x:alignment horizontal="center" vertical="top" wrapText="1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wrapText="1"/>
    </x:xf>
    <x:xf numFmtId="0" fontId="8" fillId="11" borderId="0" xfId="0" applyNumberFormat="1" applyFont="1" applyFill="1" applyBorder="1" applyAlignment="1">
      <x:alignment horizontal="center" wrapText="1"/>
    </x:xf>
    <x:xf numFmtId="0" fontId="8" fillId="11" borderId="0" xfId="0" applyNumberFormat="1" applyFont="1" applyFill="1" applyBorder="1" applyAlignment="1">
      <x:alignment horizontal="center" vertical="top" wrapText="1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wrapText="1"/>
    </x:xf>
    <x:xf numFmtId="0" fontId="8" fillId="11" borderId="1" xfId="0" applyNumberFormat="1" applyFont="1" applyFill="1" applyBorder="1" applyAlignment="1">
      <x:alignment horizontal="center" wrapText="1"/>
    </x:xf>
    <x:xf numFmtId="0" fontId="8" fillId="11" borderId="1" xfId="0" applyNumberFormat="1" applyFont="1" applyFill="1" applyBorder="1" applyAlignment="1">
      <x:alignment horizontal="center" vertical="top" wrapText="1"/>
    </x:xf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wrapText="1"/>
    </x:xf>
    <x:xf numFmtId="0" fontId="8" fillId="8" borderId="0" xfId="0" applyNumberFormat="1" applyFont="1" applyFill="1" applyBorder="1" applyAlignment="1">
      <x:alignment horizontal="center" wrapText="1"/>
    </x:xf>
    <x:xf numFmtId="0" fontId="8" fillId="8" borderId="0" xfId="0" applyNumberFormat="1" applyFont="1" applyFill="1" applyBorder="1" applyAlignment="1">
      <x:alignment horizontal="center" vertical="top" wrapText="1"/>
    </x:xf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wrapText="1"/>
    </x:xf>
    <x:xf numFmtId="0" fontId="8" fillId="8" borderId="1" xfId="0" applyNumberFormat="1" applyFont="1" applyFill="1" applyBorder="1" applyAlignment="1">
      <x:alignment horizontal="center" wrapText="1"/>
    </x:xf>
    <x:xf numFmtId="0" fontId="8" fillId="8" borderId="1" xfId="0" applyNumberFormat="1" applyFont="1" applyFill="1" applyBorder="1" applyAlignment="1">
      <x:alignment horizontal="center" vertical="top" wrapText="1"/>
    </x:xf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wrapText="1"/>
    </x:xf>
    <x:xf numFmtId="0" fontId="8" fillId="9" borderId="0" xfId="0" applyNumberFormat="1" applyFont="1" applyFill="1" applyBorder="1" applyAlignment="1">
      <x:alignment horizontal="center" wrapText="1"/>
    </x:xf>
    <x:xf numFmtId="0" fontId="8" fillId="9" borderId="0" xfId="0" applyNumberFormat="1" applyFont="1" applyFill="1" applyBorder="1" applyAlignment="1">
      <x:alignment horizontal="center" vertical="top" wrapText="1"/>
    </x:xf>
    <x:xf numFmtId="0" fontId="8" fillId="9" borderId="1" xfId="0" applyNumberFormat="1" applyFont="1" applyFill="1" applyBorder="1"/>
    <x:xf numFmtId="0" fontId="8" fillId="9" borderId="1" xfId="0" applyNumberFormat="1" applyFont="1" applyFill="1" applyBorder="1" applyAlignment="1">
      <x:alignment wrapText="1"/>
    </x:xf>
    <x:xf numFmtId="0" fontId="8" fillId="9" borderId="1" xfId="0" applyNumberFormat="1" applyFont="1" applyFill="1" applyBorder="1" applyAlignment="1">
      <x:alignment horizontal="center" wrapText="1"/>
    </x:xf>
    <x:xf numFmtId="0" fontId="8" fillId="9" borderId="1" xfId="0" applyNumberFormat="1" applyFont="1" applyFill="1" applyBorder="1" applyAlignment="1">
      <x:alignment horizontal="center" vertical="top" wrapText="1"/>
    </x:xf>
    <x:xf numFmtId="0" fontId="0" fillId="12" borderId="0" xfId="0" applyNumberFormat="1" applyFont="1" applyFill="1" applyBorder="1"/>
    <x:xf numFmtId="0" fontId="9" fillId="12" borderId="0" xfId="0" applyNumberFormat="1" applyFont="1" applyFill="1" applyBorder="1"/>
    <x:xf numFmtId="0" fontId="9" fillId="12" borderId="0" xfId="0" applyNumberFormat="1" applyFont="1" applyFill="1" applyBorder="1" applyAlignment="1">
      <x:alignment horizontal="center"/>
    </x:xf>
    <x:xf numFmtId="0" fontId="9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9" fillId="12" borderId="1" xfId="0" applyNumberFormat="1" applyFont="1" applyFill="1" applyBorder="1"/>
    <x:xf numFmtId="0" fontId="9" fillId="12" borderId="1" xfId="0" applyNumberFormat="1" applyFont="1" applyFill="1" applyBorder="1" applyAlignment="1">
      <x:alignment horizontal="center"/>
    </x:xf>
    <x:xf numFmtId="0" fontId="9" fillId="12" borderId="1" xfId="0" applyNumberFormat="1" applyFont="1" applyFill="1" applyBorder="1" applyAlignment="1">
      <x:alignment horizontal="center" vertical="center"/>
    </x:xf>
    <x:xf numFmtId="200" fontId="9" fillId="12" borderId="0" xfId="0" applyNumberFormat="1" applyFont="1" applyFill="1" applyBorder="1" applyAlignment="1">
      <x:alignment horizontal="center" vertical="center"/>
    </x:xf>
    <x:xf numFmtId="200" fontId="9" fillId="12" borderId="1" xfId="0" applyNumberFormat="1" applyFont="1" applyFill="1" applyBorder="1" applyAlignment="1">
      <x:alignment horizontal="center" vertical="center"/>
    </x:xf>
    <x:xf numFmtId="201" fontId="9" fillId="12" borderId="0" xfId="0" applyNumberFormat="1" applyFont="1" applyFill="1" applyBorder="1" applyAlignment="1">
      <x:alignment horizontal="center" vertical="center"/>
    </x:xf>
    <x:xf numFmtId="201" fontId="9" fillId="12" borderId="1" xfId="0" applyNumberFormat="1" applyFont="1" applyFill="1" applyBorder="1" applyAlignment="1">
      <x:alignment horizontal="center" vertical="center"/>
    </x:xf>
    <x:xf numFmtId="0" fontId="2" fillId="7" borderId="0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2" fillId="8" borderId="0" xfId="0" applyNumberFormat="1" applyFont="1" applyFill="1" applyBorder="1" applyAlignment="1">
      <x:alignment horizontal="center"/>
    </x:xf>
    <x:xf numFmtId="0" fontId="2" fillId="8" borderId="1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1" fillId="0" borderId="0" xfId="0" applyNumberFormat="1" applyFont="1" applyFill="1" applyBorder="1" applyAlignment="1">
      <x:alignment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1" fillId="0" borderId="1" xfId="0" applyNumberFormat="1" applyFont="1" applyFill="1" applyBorder="1" applyAlignment="1">
      <x:alignment vertical="center"/>
    </x:xf>
  </x:cellXfs>
  <x:cellStyles count="1">
    <x:cellStyle name="Normal" xfId="0"/>
  </x:cellStyles>
  <x:dxfs count="8">
    <x:dxf>
      <x:fill>
        <x:patternFill patternType="solid">
          <x:bgColor rgb="DCFCE7"/>
        </x:patternFill>
      </x:fill>
    </x:dxf>
    <x:dxf>
      <x:fill>
        <x:patternFill patternType="solid">
          <x:bgColor rgb="FEF3C7"/>
        </x:patternFill>
      </x:fill>
    </x:dxf>
    <x:dxf>
      <x:fill>
        <x:patternFill patternType="solid">
          <x:bgColor rgb="FEE2E2"/>
        </x:patternFill>
      </x:fill>
    </x:dxf>
    <x:dxf>
      <x:fill>
        <x:patternFill patternType="solid">
          <x:bgColor rgb="DCFCE7"/>
        </x:patternFill>
      </x:fill>
    </x:dxf>
    <x:dxf>
      <x:fill>
        <x:patternFill patternType="solid">
          <x:bgColor rgb="FEF3C7"/>
        </x:patternFill>
      </x:fill>
    </x:dxf>
    <x:dxf>
      <x:fill>
        <x:patternFill patternType="solid">
          <x:bgColor rgb="FEE2E2"/>
        </x:patternFill>
      </x:fill>
    </x:dxf>
    <x:dxf>
      <x:fill>
        <x:patternFill patternType="solid">
          <x:bgColor rgb="FEE2E2"/>
        </x:patternFill>
      </x:fill>
    </x:dxf>
    <x:dxf>
      <x:font>
        <x:color rgb="DC2626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cc151a6fd9b4327" /><Relationship Type="http://schemas.openxmlformats.org/officeDocument/2006/relationships/theme" Target="/xl/theme/theme1.xml" Id="R5464fdd57de04b45" /><Relationship Type="http://schemas.openxmlformats.org/officeDocument/2006/relationships/sharedStrings" Target="/xl/sharedStrings.xml" Id="Rd9cb05bd0c0a4c9e" /><Relationship Type="http://schemas.openxmlformats.org/officeDocument/2006/relationships/worksheet" Target="/xl/worksheets/sheet1.xml" Id="Rfe0b3b0ae3a3454d" /><Relationship Type="http://schemas.openxmlformats.org/officeDocument/2006/relationships/worksheet" Target="/xl/worksheets/sheet2.xml" Id="Rcee654f6830b407d" /><Relationship Type="http://schemas.openxmlformats.org/officeDocument/2006/relationships/worksheet" Target="/xl/worksheets/sheet3.xml" Id="Rc24cad7b95cd4f12" /><Relationship Type="http://schemas.openxmlformats.org/officeDocument/2006/relationships/worksheet" Target="/xl/worksheets/sheet4.xml" Id="R64c7419b188e4abf" /><Relationship Type="http://schemas.openxmlformats.org/officeDocument/2006/relationships/worksheet" Target="/xl/worksheets/sheet5.xml" Id="Ref98c9f0dd174d96" /><Relationship Type="http://schemas.openxmlformats.org/officeDocument/2006/relationships/worksheet" Target="/xl/worksheets/sheet6.xml" Id="R970a450323f04be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88ead64b9944bd8" /><Relationship Type="http://schemas.openxmlformats.org/officeDocument/2006/relationships/chart" Target="/xl/drawings/charts/chart2.xml" Id="Rd13f471f9da24177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Budget (€)</c:v>
          </c:tx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'Dashboard'!$B$11:$B$17</c:f>
              <c:numCache>
                <c:formatCode>#,##0 €;[Red](#,##0 €);-</c:formatCode>
                <c:ptCount val="0"/>
              </c:numCache>
            </c:numRef>
          </c:val>
        </c:ser>
        <c:ser>
          <c:idx val="1"/>
          <c:order val="1"/>
          <c:tx>
            <c:v>Demandé (€)</c:v>
          </c:tx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'Dashboard'!$C$11:$C$17</c:f>
              <c:numCache>
                <c:formatCode>#,##0 €;[Red](#,##0 €);-</c:formatCode>
                <c:ptCount val="0"/>
              </c:numCache>
            </c:numRef>
          </c:val>
        </c:ser>
        <c:ser>
          <c:idx val="2"/>
          <c:order val="2"/>
          <c:tx>
            <c:v>Autres (€)</c:v>
          </c:tx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'Dashboard'!$D$11:$D$17</c:f>
              <c:numCache>
                <c:formatCode>#,##0 €;[Red](#,##0 €);-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Solde mensuel et cumulé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Series 1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mois'!$B$11:$B$12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Series 2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mois'!$C$11:$C$12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Series 3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mois'!$D$11:$D$12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Series 4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mois'!$E$11:$E$12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Series 5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mois'!$F$11:$F$12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Series 6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mois'!$G$11:$G$12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Series 7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mois'!$H$11:$H$12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Series 8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mois'!$I$11:$I$12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Series 9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mois'!$J$11:$J$12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Series 10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mois'!$K$11:$K$12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Series 11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mois'!$L$11:$L$12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1"/>
          <c:order val="11"/>
          <c:tx>
            <c:v>Series 12</c:v>
          </c:tx>
          <c:cat>
            <c:strRef>
              <c:f>'Tresorerie 12 mois'!$A$11:$A$12</c:f>
              <c:strCache>
                <c:ptCount val="0"/>
              </c:strCache>
            </c:strRef>
          </c:cat>
          <c:val>
            <c:numRef>
              <c:f>'Tresorerie 12 mois'!$M$11:$M$12</c:f>
              <c:numCache>
                <c:formatCode>#,##0 €;[Red](#,##0 €);-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9</xdr:row>
      <xdr:rowOff>0</xdr:rowOff>
    </xdr:from>
    <xdr:to>
      <xdr:col>14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88ead64b9944bd8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8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13f471f9da2417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BudgetProjet" displayName="BudgetProjet" ref="A4:K16" headerRowCount="1">
  <x:tableColumns count="11">
    <x:tableColumn id="1" name="Poste"/>
    <x:tableColumn id="2" name="Catégorie"/>
    <x:tableColumn id="3" name="Description"/>
    <x:tableColumn id="4" name="Quantité"/>
    <x:tableColumn id="5" name="Coût unitaire (€)"/>
    <x:tableColumn id="6" name="Montant demandé (€)"/>
    <x:tableColumn id="7" name="Autres financements (€)"/>
    <x:tableColumn id="8" name="Total poste (€)"/>
    <x:tableColumn id="9" name="% Budget"/>
    <x:tableColumn id="10" name="Statut"/>
    <x:tableColumn id="11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2" name="PlanFinancement" displayName="PlanFinancement" ref="A3:J12" headerRowCount="1">
  <x:tableColumns count="10">
    <x:tableColumn id="1" name="Financeur"/>
    <x:tableColumn id="2" name="Type"/>
    <x:tableColumn id="3" name="Montant demandé (€)"/>
    <x:tableColumn id="4" name="Montant accordé (€)"/>
    <x:tableColumn id="5" name="Date demande"/>
    <x:tableColumn id="6" name="Date réponse prévue"/>
    <x:tableColumn id="7" name="Probabilité"/>
    <x:tableColumn id="8" name="Montant pondéré (€)"/>
    <x:tableColumn id="9" name="Statut"/>
    <x:tableColumn id="10" name="Pièces à joindre"/>
  </x:tableColumns>
  <x:tableStyleInfo name="TableStyleMedium2" showRowStripes="1"/>
</x:table>
</file>

<file path=xl/tables/table3.xml><?xml version="1.0" encoding="utf-8"?>
<x:table xmlns:x="http://schemas.openxmlformats.org/spreadsheetml/2006/main" id="3" name="TresorerieProjet" displayName="TresorerieProjet" ref="A3:N12" headerRowCount="1">
  <x:tableColumns count="14">
    <x:tableColumn id="1" name="Flux"/>
    <x:tableColumn id="2" name="M1"/>
    <x:tableColumn id="3" name="M2"/>
    <x:tableColumn id="4" name="M3"/>
    <x:tableColumn id="5" name="M4"/>
    <x:tableColumn id="6" name="M5"/>
    <x:tableColumn id="7" name="M6"/>
    <x:tableColumn id="8" name="M7"/>
    <x:tableColumn id="9" name="M8"/>
    <x:tableColumn id="10" name="M9"/>
    <x:tableColumn id="11" name="M10"/>
    <x:tableColumn id="12" name="M11"/>
    <x:tableColumn id="13" name="M12"/>
    <x:tableColumn id="14" name="Total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6b4f28f4b3e4240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749bca256547439b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36840f4bf8024e00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9e15218d43a34905" /></Relationships>
</file>

<file path=xl/worksheets/sheet1.xml><?xml version="1.0" encoding="utf-8"?>
<x:worksheet xmlns:x="http://schemas.openxmlformats.org/spreadsheetml/2006/main">
  <x:sheetFormatPr defaultRowHeight="15"/>
  <x:sheetData>
    <x:row r="1" ht="36" customHeight="1">
      <x:c r="A1" s="184" t="str">
        <x:v>TABLEAU DE BORD — FINANCEMENT PROJET ASSOCIATION</x:v>
      </x:c>
      <x:c r="B1" s="185"/>
      <x:c r="C1" s="185"/>
      <x:c r="D1" s="185"/>
      <x:c r="E1" s="185"/>
      <x:c r="F1" s="185"/>
      <x:c r="G1" s="185"/>
      <x:c r="H1" s="185"/>
      <x:c r="I1" s="185"/>
      <x:c r="J1" s="185"/>
      <x:c r="K1" s="185"/>
      <x:c r="L1" s="185"/>
      <x:c r="M1" s="185"/>
      <x:c r="N1" s="185"/>
      <x:c r="O1" s="185"/>
      <x:c r="P1" s="185"/>
      <x:c r="Q1" s="185"/>
      <x:c r="R1" s="185"/>
      <x:c r="S1" s="185"/>
      <x:c r="T1" s="185"/>
      <x:c r="U1" s="185"/>
      <x:c r="V1" s="185"/>
      <x:c r="W1" s="185"/>
      <x:c r="X1" s="185"/>
      <x:c r="Y1" s="185"/>
      <x:c r="Z1" s="185"/>
    </x:row>
    <x:row r="2">
      <x:c r="A2" s="109" t="str">
        <x:f>"Projet : "&amp;Hypotheses!B5&amp;" | Association : "&amp;Hypotheses!B4&amp;" | Ville : "&amp;Hypotheses!B6</x:f>
        <x:v>Projet : Ateliers numériques seniors | Association : Association Horizon Solidaire | Ville : Lyon</x:v>
      </x:c>
    </x:row>
    <x:row r="4">
      <x:c r="A4" s="115" t="str">
        <x:v>Budget total</x:v>
      </x:c>
      <x:c r="D4" s="124" t="str">
        <x:v>Financement accordé</x:v>
      </x:c>
      <x:c r="G4" s="134" t="str">
        <x:v>Écart financement</x:v>
      </x:c>
      <x:c r="J4" s="143" t="str">
        <x:v>Couverture</x:v>
      </x:c>
      <x:c r="M4" s="151" t="str">
        <x:v>Solde final</x:v>
      </x:c>
    </x:row>
    <x:row r="7">
      <x:c r="A7" s="164" t="n">
        <x:f>'Budget Projet'!H16</x:f>
        <x:v>36400</x:v>
      </x:c>
      <x:c r="B7" s="164"/>
      <x:c r="C7" s="164"/>
      <x:c r="D7" s="164" t="n">
        <x:f>'Plan Financement'!F12</x:f>
        <x:v>10700</x:v>
      </x:c>
      <x:c r="E7" s="164"/>
      <x:c r="F7" s="164"/>
      <x:c r="G7" s="164" t="n">
        <x:f>'Plan Financement'!H12</x:f>
        <x:v>-25700</x:v>
      </x:c>
      <x:c r="H7" s="164"/>
      <x:c r="I7" s="164"/>
      <x:c r="J7" s="166" t="n">
        <x:f>'Plan Financement'!J12</x:f>
        <x:v>0.29395604395604397</x:v>
      </x:c>
      <x:c r="K7" s="166"/>
      <x:c r="L7" s="166"/>
      <x:c r="M7" s="164" t="n">
        <x:f>'Tresorerie 12 mois'!N12</x:f>
        <x:v>-9620</x:v>
      </x:c>
      <x:c r="N7" s="164"/>
    </x:row>
    <x:row r="8">
      <x:c r="A8" s="164"/>
      <x:c r="B8" s="164"/>
      <x:c r="C8" s="164"/>
      <x:c r="D8" s="164"/>
      <x:c r="E8" s="164"/>
      <x:c r="F8" s="164"/>
      <x:c r="G8" s="164"/>
      <x:c r="H8" s="164"/>
      <x:c r="I8" s="164"/>
      <x:c r="J8" s="166"/>
      <x:c r="K8" s="166"/>
      <x:c r="L8" s="166"/>
      <x:c r="M8" s="164"/>
      <x:c r="N8" s="164"/>
    </x:row>
    <x:row r="10">
      <x:c r="A10" s="168" t="str">
        <x:v>Catégorie</x:v>
      </x:c>
      <x:c r="B10" s="168" t="str">
        <x:v>Budget (€)</x:v>
      </x:c>
      <x:c r="C10" s="168" t="str">
        <x:v>Demandé (€)</x:v>
      </x:c>
      <x:c r="D10" s="168" t="str">
        <x:v>Autres (€)</x:v>
      </x:c>
      <x:c r="F10" s="172" t="str">
        <x:v>Statut financeur</x:v>
      </x:c>
      <x:c r="G10" s="172" t="str">
        <x:v>Nombre</x:v>
      </x:c>
      <x:c r="H10" s="172" t="str">
        <x:v>Montant accordé (€)</x:v>
      </x:c>
    </x:row>
    <x:row r="11">
      <x:c r="A11" s="50" t="str">
        <x:v>Ressources humaines</x:v>
      </x:c>
      <x:c r="B11" s="170" t="n">
        <x:f>SUMIF('Budget Projet'!B:B,A11,'Budget Projet'!H:H)</x:f>
        <x:v>28000</x:v>
      </x:c>
      <x:c r="C11" s="170" t="n">
        <x:f>SUMIF('Budget Projet'!B:B,A11,'Budget Projet'!F:F)</x:f>
        <x:v>14000</x:v>
      </x:c>
      <x:c r="D11" s="170" t="n">
        <x:f>SUMIF('Budget Projet'!B:B,A11,'Budget Projet'!G:G)</x:f>
        <x:v>14000</x:v>
      </x:c>
      <x:c r="F11" t="str">
        <x:v>Validé</x:v>
      </x:c>
      <x:c r="G11" t="n">
        <x:f>COUNTIF('Plan Financement'!I:I,F11)</x:f>
        <x:v>1</x:v>
      </x:c>
      <x:c r="H11" s="60" t="n">
        <x:f>SUMIF('Plan Financement'!I:I,F11,'Plan Financement'!D:D)</x:f>
        <x:v>2500</x:v>
      </x:c>
    </x:row>
    <x:row r="12">
      <x:c r="A12" s="50" t="str">
        <x:v>Fonctionnement</x:v>
      </x:c>
      <x:c r="B12" s="170" t="n">
        <x:f>SUMIF('Budget Projet'!B:B,A12,'Budget Projet'!H:H)</x:f>
        <x:v>2580</x:v>
      </x:c>
      <x:c r="C12" s="170" t="n">
        <x:f>SUMIF('Budget Projet'!B:B,A12,'Budget Projet'!F:F)</x:f>
        <x:v>1620</x:v>
      </x:c>
      <x:c r="D12" s="170" t="n">
        <x:f>SUMIF('Budget Projet'!B:B,A12,'Budget Projet'!G:G)</x:f>
        <x:v>960</x:v>
      </x:c>
      <x:c r="F12" t="str">
        <x:v>Accord probable</x:v>
      </x:c>
      <x:c r="G12" t="n">
        <x:f>COUNTIF('Plan Financement'!I:I,F12)</x:f>
        <x:v>1</x:v>
      </x:c>
      <x:c r="H12" s="60" t="n">
        <x:f>SUMIF('Plan Financement'!I:I,F12,'Plan Financement'!D:D)</x:f>
        <x:v>7000</x:v>
      </x:c>
    </x:row>
    <x:row r="13">
      <x:c r="A13" s="50" t="str">
        <x:v>Équipement</x:v>
      </x:c>
      <x:c r="B13" s="170" t="n">
        <x:f>SUMIF('Budget Projet'!B:B,A13,'Budget Projet'!H:H)</x:f>
        <x:v>3520</x:v>
      </x:c>
      <x:c r="C13" s="170" t="n">
        <x:f>SUMIF('Budget Projet'!B:B,A13,'Budget Projet'!F:F)</x:f>
        <x:v>2600</x:v>
      </x:c>
      <x:c r="D13" s="170" t="n">
        <x:f>SUMIF('Budget Projet'!B:B,A13,'Budget Projet'!G:G)</x:f>
        <x:v>920</x:v>
      </x:c>
      <x:c r="F13" t="str">
        <x:v>Accord partiel</x:v>
      </x:c>
      <x:c r="G13" t="n">
        <x:f>COUNTIF('Plan Financement'!I:I,F13)</x:f>
        <x:v>1</x:v>
      </x:c>
      <x:c r="H13" s="60" t="n">
        <x:f>SUMIF('Plan Financement'!I:I,F13,'Plan Financement'!D:D)</x:f>
        <x:v>1200</x:v>
      </x:c>
    </x:row>
    <x:row r="14">
      <x:c r="A14" s="50" t="str">
        <x:v>Communication</x:v>
      </x:c>
      <x:c r="B14" s="170" t="n">
        <x:f>SUMIF('Budget Projet'!B:B,A14,'Budget Projet'!H:H)</x:f>
        <x:v>900</x:v>
      </x:c>
      <x:c r="C14" s="170" t="n">
        <x:f>SUMIF('Budget Projet'!B:B,A14,'Budget Projet'!F:F)</x:f>
        <x:v>700</x:v>
      </x:c>
      <x:c r="D14" s="170" t="n">
        <x:f>SUMIF('Budget Projet'!B:B,A14,'Budget Projet'!G:G)</x:f>
        <x:v>200</x:v>
      </x:c>
      <x:c r="F14" t="str">
        <x:v>Déposé</x:v>
      </x:c>
      <x:c r="G14" t="n">
        <x:f>COUNTIF('Plan Financement'!I:I,F14)</x:f>
        <x:v>1</x:v>
      </x:c>
      <x:c r="H14" s="60" t="n">
        <x:f>SUMIF('Plan Financement'!I:I,F14,'Plan Financement'!D:D)</x:f>
        <x:v>0</x:v>
      </x:c>
    </x:row>
    <x:row r="15">
      <x:c r="A15" s="50" t="str">
        <x:v>Déplacements</x:v>
      </x:c>
      <x:c r="B15" s="170" t="n">
        <x:f>SUMIF('Budget Projet'!B:B,A15,'Budget Projet'!H:H)</x:f>
        <x:v>650</x:v>
      </x:c>
      <x:c r="C15" s="170" t="n">
        <x:f>SUMIF('Budget Projet'!B:B,A15,'Budget Projet'!F:F)</x:f>
        <x:v>300</x:v>
      </x:c>
      <x:c r="D15" s="170" t="n">
        <x:f>SUMIF('Budget Projet'!B:B,A15,'Budget Projet'!G:G)</x:f>
        <x:v>350</x:v>
      </x:c>
      <x:c r="F15" t="str">
        <x:v>À déposer</x:v>
      </x:c>
      <x:c r="G15" t="n">
        <x:f>COUNTIF('Plan Financement'!I:I,F15)</x:f>
        <x:v>1</x:v>
      </x:c>
      <x:c r="H15" s="60" t="n">
        <x:f>SUMIF('Plan Financement'!I:I,F15,'Plan Financement'!D:D)</x:f>
        <x:v>0</x:v>
      </x:c>
    </x:row>
    <x:row r="16">
      <x:c r="A16" s="50" t="str">
        <x:v>Suivi &amp; évaluation</x:v>
      </x:c>
      <x:c r="B16" s="170" t="n">
        <x:f>SUMIF('Budget Projet'!B:B,A16,'Budget Projet'!H:H)</x:f>
        <x:v>750</x:v>
      </x:c>
      <x:c r="C16" s="170" t="n">
        <x:f>SUMIF('Budget Projet'!B:B,A16,'Budget Projet'!F:F)</x:f>
        <x:v>500</x:v>
      </x:c>
      <x:c r="D16" s="170" t="n">
        <x:f>SUMIF('Budget Projet'!B:B,A16,'Budget Projet'!G:G)</x:f>
        <x:v>250</x:v>
      </x:c>
      <x:c r="F16" t="str">
        <x:v>À relancer</x:v>
      </x:c>
      <x:c r="G16" t="n">
        <x:f>COUNTIF('Plan Financement'!I:I,F16)</x:f>
        <x:v>1</x:v>
      </x:c>
      <x:c r="H16" s="60" t="n">
        <x:f>SUMIF('Plan Financement'!I:I,F16,'Plan Financement'!D:D)</x:f>
        <x:v>0</x:v>
      </x:c>
    </x:row>
    <x:row r="17">
      <x:c r="A17" s="50" t="str">
        <x:v>Réserve</x:v>
      </x:c>
      <x:c r="B17" s="170" t="n">
        <x:f>SUMIF('Budget Projet'!B:B,A17,'Budget Projet'!H:H)</x:f>
        <x:v>0</x:v>
      </x:c>
      <x:c r="C17" s="170" t="n">
        <x:f>SUMIF('Budget Projet'!B:B,A17,'Budget Projet'!F:F)</x:f>
        <x:v>0</x:v>
      </x:c>
      <x:c r="D17" s="170" t="n">
        <x:f>SUMIF('Budget Projet'!B:B,A17,'Budget Projet'!G:G)</x:f>
        <x:v>0</x:v>
      </x:c>
      <x:c r="F17" t="str">
        <x:v>Prévisionnel</x:v>
      </x:c>
      <x:c r="G17" t="n">
        <x:f>COUNTIF('Plan Financement'!I:I,F17)</x:f>
        <x:v>1</x:v>
      </x:c>
      <x:c r="H17" s="60" t="n">
        <x:f>SUMIF('Plan Financement'!I:I,F17,'Plan Financement'!D:D)</x:f>
        <x:v>0</x:v>
      </x:c>
    </x:row>
    <x:row r="18">
      <x:c r="F18" t="str">
        <x:v>Refusé</x:v>
      </x:c>
      <x:c r="G18" t="n">
        <x:f>COUNTIF('Plan Financement'!I:I,F18)</x:f>
        <x:v>0</x:v>
      </x:c>
      <x:c r="H18" s="60" t="n">
        <x:f>SUMIF('Plan Financement'!I:I,F18,'Plan Financement'!D:D)</x:f>
        <x:v>0</x:v>
      </x:c>
    </x:row>
  </x:sheetData>
  <x:mergeCells>
    <x:mergeCell ref="A1:N1"/>
    <x:mergeCell ref="A2:N2"/>
    <x:mergeCell ref="A4:C6"/>
    <x:mergeCell ref="D4:F6"/>
    <x:mergeCell ref="G4:I6"/>
    <x:mergeCell ref="J4:L6"/>
    <x:mergeCell ref="M4:N6"/>
    <x:mergeCell ref="A7:C8"/>
    <x:mergeCell ref="D7:F8"/>
    <x:mergeCell ref="G7:I8"/>
    <x:mergeCell ref="J7:L8"/>
    <x:mergeCell ref="M7:N8"/>
  </x:mergeCells>
  <x:pageMargins left="0.7" right="0.7" top="0.75" bottom="0.75" header="0.3" footer="0.3"/>
  <x:drawing xmlns:r="http://schemas.openxmlformats.org/officeDocument/2006/relationships" r:id="Rf6b4f28f4b3e4240"/>
</x:worksheet>
</file>

<file path=xl/worksheets/sheet2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36" hidden="0" customWidth="1"/>
    <x:col min="4" max="4" width="12" hidden="0" customWidth="1"/>
    <x:col min="5" max="5" width="16" hidden="0" customWidth="1"/>
    <x:col min="6" max="6" width="18" hidden="0" customWidth="1"/>
    <x:col min="7" max="7" width="20" hidden="0" customWidth="1"/>
    <x:col min="8" max="8" width="16" hidden="0" customWidth="1"/>
    <x:col min="9" max="9" width="12" hidden="0" customWidth="1"/>
    <x:col min="10" max="10" width="16" hidden="0" customWidth="1"/>
    <x:col min="11" max="11" width="30" hidden="0" customWidth="1"/>
  </x:cols>
  <x:sheetData>
    <x:row r="1" ht="32" customHeight="1">
      <x:c r="A1" s="184" t="str">
        <x:v>BUDGET PRÉVISIONNEL — FINANCEMENT DE PROJET ASSOCIATIF</x:v>
      </x:c>
      <x:c r="B1" s="185"/>
      <x:c r="C1" s="185"/>
      <x:c r="D1" s="185"/>
      <x:c r="E1" s="185"/>
      <x:c r="F1" s="185"/>
      <x:c r="G1" s="185"/>
      <x:c r="H1" s="185"/>
      <x:c r="I1" s="185"/>
      <x:c r="J1" s="185"/>
      <x:c r="K1" s="185"/>
      <x:c r="L1" s="185"/>
      <x:c r="M1" s="185"/>
      <x:c r="N1" s="185"/>
      <x:c r="O1" s="185"/>
      <x:c r="P1" s="185"/>
      <x:c r="Q1" s="185"/>
      <x:c r="R1" s="185"/>
      <x:c r="S1" s="185"/>
      <x:c r="T1" s="185"/>
      <x:c r="U1" s="185"/>
      <x:c r="V1" s="185"/>
      <x:c r="W1" s="185"/>
      <x:c r="X1" s="185"/>
      <x:c r="Y1" s="185"/>
      <x:c r="Z1" s="185"/>
    </x:row>
    <x:row r="2">
      <x:c r="A2" s="36" t="str">
        <x:v>Saisir les quantités et coûts unitaires en bleu. Les totaux, taux de financement et écarts se calculent automatiquement.</x:v>
      </x:c>
    </x:row>
    <x:row r="4">
      <x:c r="A4" s="44" t="str">
        <x:v>Poste</x:v>
      </x:c>
      <x:c r="B4" s="44" t="str">
        <x:v>Catégorie</x:v>
      </x:c>
      <x:c r="C4" s="44" t="str">
        <x:v>Description</x:v>
      </x:c>
      <x:c r="D4" s="44" t="str">
        <x:v>Quantité</x:v>
      </x:c>
      <x:c r="E4" s="44" t="str">
        <x:v>Coût unitaire (€)</x:v>
      </x:c>
      <x:c r="F4" s="44" t="str">
        <x:v>Montant demandé (€)</x:v>
      </x:c>
      <x:c r="G4" s="44" t="str">
        <x:v>Autres financements (€)</x:v>
      </x:c>
      <x:c r="H4" s="44" t="str">
        <x:v>Total poste (€)</x:v>
      </x:c>
      <x:c r="I4" s="44" t="str">
        <x:v>% Budget</x:v>
      </x:c>
      <x:c r="J4" s="44" t="str">
        <x:v>Statut</x:v>
      </x:c>
      <x:c r="K4" s="44" t="str">
        <x:v>Commentaire</x:v>
      </x:c>
    </x:row>
    <x:row r="5">
      <x:c r="A5" s="51" t="str">
        <x:v>Personnel coordination</x:v>
      </x:c>
      <x:c r="B5" s="51" t="str">
        <x:v>Ressources humaines</x:v>
      </x:c>
      <x:c r="C5" s="51" t="str">
        <x:v>Coordination projet 12 mois</x:v>
      </x:c>
      <x:c r="D5" s="56" t="n">
        <x:v>12</x:v>
      </x:c>
      <x:c r="E5" s="58" t="n">
        <x:v>1800</x:v>
      </x:c>
      <x:c r="F5" s="58" t="n">
        <x:v>10000</x:v>
      </x:c>
      <x:c r="G5" s="58" t="n">
        <x:v>11600</x:v>
      </x:c>
      <x:c r="H5" s="59" t="n">
        <x:f>F5+G5</x:f>
        <x:v>21600</x:v>
      </x:c>
      <x:c r="I5" s="64" t="n">
        <x:f>IFERROR(H5/$H$16,0)</x:f>
        <x:v>0.5934065934065934</x:v>
      </x:c>
      <x:c r="J5" s="51" t="str">
        <x:v>Validé</x:v>
      </x:c>
      <x:c r="K5" s="51" t="str">
        <x:v>Temps partiel / prestation</x:v>
      </x:c>
    </x:row>
    <x:row r="6">
      <x:c r="A6" s="51" t="str">
        <x:v>Formateurs numériques</x:v>
      </x:c>
      <x:c r="B6" s="51" t="str">
        <x:v>Ressources humaines</x:v>
      </x:c>
      <x:c r="C6" s="51" t="str">
        <x:v>Animation ateliers</x:v>
      </x:c>
      <x:c r="D6" s="56" t="n">
        <x:v>80</x:v>
      </x:c>
      <x:c r="E6" s="58" t="n">
        <x:v>80</x:v>
      </x:c>
      <x:c r="F6" s="58" t="n">
        <x:v>4000</x:v>
      </x:c>
      <x:c r="G6" s="58" t="n">
        <x:v>2400</x:v>
      </x:c>
      <x:c r="H6" s="59" t="n">
        <x:f>F6+G6</x:f>
        <x:v>6400</x:v>
      </x:c>
      <x:c r="I6" s="64" t="n">
        <x:f>IFERROR(H6/$H$16,0)</x:f>
        <x:v>0.17582417582417584</x:v>
      </x:c>
      <x:c r="J6" s="51" t="str">
        <x:v>Validé</x:v>
      </x:c>
      <x:c r="K6" s="51" t="str">
        <x:v>Sessions collectives</x:v>
      </x:c>
    </x:row>
    <x:row r="7">
      <x:c r="A7" s="51" t="str">
        <x:v>Location salle</x:v>
      </x:c>
      <x:c r="B7" s="51" t="str">
        <x:v>Fonctionnement</x:v>
      </x:c>
      <x:c r="C7" s="51" t="str">
        <x:v>Salle équipée</x:v>
      </x:c>
      <x:c r="D7" s="56" t="n">
        <x:v>24</x:v>
      </x:c>
      <x:c r="E7" s="58" t="n">
        <x:v>90</x:v>
      </x:c>
      <x:c r="F7" s="58" t="n">
        <x:v>1200</x:v>
      </x:c>
      <x:c r="G7" s="58" t="n">
        <x:v>960</x:v>
      </x:c>
      <x:c r="H7" s="59" t="n">
        <x:f>F7+G7</x:f>
        <x:v>2160</x:v>
      </x:c>
      <x:c r="I7" s="64" t="n">
        <x:f>IFERROR(H7/$H$16,0)</x:f>
        <x:v>0.05934065934065934</x:v>
      </x:c>
      <x:c r="J7" s="51" t="str">
        <x:v>À confirmer</x:v>
      </x:c>
      <x:c r="K7" s="51" t="str">
        <x:v>Mise à disposition partielle</x:v>
      </x:c>
    </x:row>
    <x:row r="8">
      <x:c r="A8" s="51" t="str">
        <x:v>Matériel pédagogique</x:v>
      </x:c>
      <x:c r="B8" s="51" t="str">
        <x:v>Équipement</x:v>
      </x:c>
      <x:c r="C8" s="51" t="str">
        <x:v>Supports imprimés + consommables</x:v>
      </x:c>
      <x:c r="D8" s="56" t="n">
        <x:v>120</x:v>
      </x:c>
      <x:c r="E8" s="58" t="n">
        <x:v>12</x:v>
      </x:c>
      <x:c r="F8" s="58" t="n">
        <x:v>1000</x:v>
      </x:c>
      <x:c r="G8" s="58" t="n">
        <x:v>440</x:v>
      </x:c>
      <x:c r="H8" s="59" t="n">
        <x:f>F8+G8</x:f>
        <x:v>1440</x:v>
      </x:c>
      <x:c r="I8" s="64" t="n">
        <x:f>IFERROR(H8/$H$16,0)</x:f>
        <x:v>0.03956043956043956</x:v>
      </x:c>
      <x:c r="J8" s="51" t="str">
        <x:v>Validé</x:v>
      </x:c>
      <x:c r="K8" s="51" t="str">
        <x:v>Par participant</x:v>
      </x:c>
    </x:row>
    <x:row r="9">
      <x:c r="A9" s="51" t="str">
        <x:v>Ordinateurs reconditionnés</x:v>
      </x:c>
      <x:c r="B9" s="51" t="str">
        <x:v>Équipement</x:v>
      </x:c>
      <x:c r="C9" s="51" t="str">
        <x:v>Parc d'apprentissage</x:v>
      </x:c>
      <x:c r="D9" s="56" t="n">
        <x:v>8</x:v>
      </x:c>
      <x:c r="E9" s="58" t="n">
        <x:v>260</x:v>
      </x:c>
      <x:c r="F9" s="58" t="n">
        <x:v>1600</x:v>
      </x:c>
      <x:c r="G9" s="58" t="n">
        <x:v>480</x:v>
      </x:c>
      <x:c r="H9" s="59" t="n">
        <x:f>F9+G9</x:f>
        <x:v>2080</x:v>
      </x:c>
      <x:c r="I9" s="64" t="n">
        <x:f>IFERROR(H9/$H$16,0)</x:f>
        <x:v>0.05714285714285714</x:v>
      </x:c>
      <x:c r="J9" s="51" t="str">
        <x:v>À confirmer</x:v>
      </x:c>
      <x:c r="K9" s="51" t="str">
        <x:v>Devis à joindre</x:v>
      </x:c>
    </x:row>
    <x:row r="10">
      <x:c r="A10" s="51" t="str">
        <x:v>Communication locale</x:v>
      </x:c>
      <x:c r="B10" s="51" t="str">
        <x:v>Communication</x:v>
      </x:c>
      <x:c r="C10" s="51" t="str">
        <x:v>Affiches, flyers, réseaux sociaux</x:v>
      </x:c>
      <x:c r="D10" s="56" t="n">
        <x:v>1</x:v>
      </x:c>
      <x:c r="E10" s="58" t="n">
        <x:v>900</x:v>
      </x:c>
      <x:c r="F10" s="58" t="n">
        <x:v>700</x:v>
      </x:c>
      <x:c r="G10" s="58" t="n">
        <x:v>200</x:v>
      </x:c>
      <x:c r="H10" s="59" t="n">
        <x:f>F10+G10</x:f>
        <x:v>900</x:v>
      </x:c>
      <x:c r="I10" s="64" t="n">
        <x:f>IFERROR(H10/$H$16,0)</x:f>
        <x:v>0.024725274725274724</x:v>
      </x:c>
      <x:c r="J10" s="51" t="str">
        <x:v>Validé</x:v>
      </x:c>
      <x:c r="K10" s="51" t="str">
        <x:v>Campagne quartier</x:v>
      </x:c>
    </x:row>
    <x:row r="11">
      <x:c r="A11" s="51" t="str">
        <x:v>Transport bénévoles</x:v>
      </x:c>
      <x:c r="B11" s="51" t="str">
        <x:v>Déplacements</x:v>
      </x:c>
      <x:c r="C11" s="51" t="str">
        <x:v>Indemnités kilométriques et tickets</x:v>
      </x:c>
      <x:c r="D11" s="56" t="n">
        <x:v>1</x:v>
      </x:c>
      <x:c r="E11" s="58" t="n">
        <x:v>650</x:v>
      </x:c>
      <x:c r="F11" s="58" t="n">
        <x:v>300</x:v>
      </x:c>
      <x:c r="G11" s="58" t="n">
        <x:v>350</x:v>
      </x:c>
      <x:c r="H11" s="59" t="n">
        <x:f>F11+G11</x:f>
        <x:v>650</x:v>
      </x:c>
      <x:c r="I11" s="64" t="n">
        <x:f>IFERROR(H11/$H$16,0)</x:f>
        <x:v>0.017857142857142856</x:v>
      </x:c>
      <x:c r="J11" s="51" t="str">
        <x:v>À confirmer</x:v>
      </x:c>
      <x:c r="K11" s="51" t="str">
        <x:v>Sur justificatifs</x:v>
      </x:c>
    </x:row>
    <x:row r="12">
      <x:c r="A12" s="51" t="str">
        <x:v>Assurance projet</x:v>
      </x:c>
      <x:c r="B12" s="51" t="str">
        <x:v>Fonctionnement</x:v>
      </x:c>
      <x:c r="C12" s="51" t="str">
        <x:v>Extension assurance</x:v>
      </x:c>
      <x:c r="D12" s="56" t="n">
        <x:v>1</x:v>
      </x:c>
      <x:c r="E12" s="58" t="n">
        <x:v>420</x:v>
      </x:c>
      <x:c r="F12" s="58" t="n">
        <x:v>420</x:v>
      </x:c>
      <x:c r="G12" s="58" t="n">
        <x:v>0</x:v>
      </x:c>
      <x:c r="H12" s="59" t="n">
        <x:f>F12+G12</x:f>
        <x:v>420</x:v>
      </x:c>
      <x:c r="I12" s="64" t="n">
        <x:f>IFERROR(H12/$H$16,0)</x:f>
        <x:v>0.011538461538461539</x:v>
      </x:c>
      <x:c r="J12" s="51" t="str">
        <x:v>Validé</x:v>
      </x:c>
      <x:c r="K12" s="51" t="str">
        <x:v>Contrat annuel</x:v>
      </x:c>
    </x:row>
    <x:row r="13">
      <x:c r="A13" s="51" t="str">
        <x:v>Évaluation impact</x:v>
      </x:c>
      <x:c r="B13" s="51" t="str">
        <x:v>Suivi &amp; évaluation</x:v>
      </x:c>
      <x:c r="C13" s="51" t="str">
        <x:v>Questionnaires, bilan, rapport final</x:v>
      </x:c>
      <x:c r="D13" s="56" t="n">
        <x:v>1</x:v>
      </x:c>
      <x:c r="E13" s="58" t="n">
        <x:v>750</x:v>
      </x:c>
      <x:c r="F13" s="58" t="n">
        <x:v>500</x:v>
      </x:c>
      <x:c r="G13" s="58" t="n">
        <x:v>250</x:v>
      </x:c>
      <x:c r="H13" s="59" t="n">
        <x:f>F13+G13</x:f>
        <x:v>750</x:v>
      </x:c>
      <x:c r="I13" s="64" t="n">
        <x:f>IFERROR(H13/$H$16,0)</x:f>
        <x:v>0.020604395604395604</x:v>
      </x:c>
      <x:c r="J13" s="51" t="str">
        <x:v>Validé</x:v>
      </x:c>
      <x:c r="K13" s="51" t="str">
        <x:v>Indicateurs sociaux</x:v>
      </x:c>
    </x:row>
    <x:row r="14">
      <x:c r="A14" s="51" t="str">
        <x:v>Imprévus</x:v>
      </x:c>
      <x:c r="B14" s="51" t="str">
        <x:v>Réserve</x:v>
      </x:c>
      <x:c r="C14" s="51" t="str">
        <x:v>Réserve calculée</x:v>
      </x:c>
      <x:c r="D14" s="56" t="n">
        <x:v>1</x:v>
      </x:c>
      <x:c r="E14" s="58" t="n">
        <x:v>0</x:v>
      </x:c>
      <x:c r="F14" s="58" t="n">
        <x:v>0</x:v>
      </x:c>
      <x:c r="G14" s="58" t="n">
        <x:v>0</x:v>
      </x:c>
      <x:c r="H14" s="59" t="n">
        <x:f>F14+G14</x:f>
        <x:v>0</x:v>
      </x:c>
      <x:c r="I14" s="64" t="n">
        <x:f>IFERROR(H14/$H$16,0)</x:f>
        <x:v>0</x:v>
      </x:c>
      <x:c r="J14" s="51" t="str">
        <x:v>À ajuster</x:v>
      </x:c>
      <x:c r="K14" s="51" t="str">
        <x:v>Automatisable selon hypothèses</x:v>
      </x:c>
    </x:row>
    <x:row r="15">
      <x:c r="E15" s="60"/>
      <x:c r="F15" s="60"/>
      <x:c r="G15" s="60"/>
      <x:c r="H15" s="60"/>
      <x:c r="I15" s="65"/>
    </x:row>
    <x:row r="16">
      <x:c r="A16" s="73" t="str">
        <x:v>TOTAL BUDGET PROJET</x:v>
      </x:c>
      <x:c r="B16" s="73"/>
      <x:c r="C16" s="73"/>
      <x:c r="D16" s="73"/>
      <x:c r="E16" s="74"/>
      <x:c r="F16" s="74" t="n">
        <x:f>SUM(F5:F14)</x:f>
        <x:v>19720</x:v>
      </x:c>
      <x:c r="G16" s="74" t="n">
        <x:f>SUM(G5:G14)</x:f>
        <x:v>16680</x:v>
      </x:c>
      <x:c r="H16" s="74" t="n">
        <x:f>SUM(H5:H14)</x:f>
        <x:v>36400</x:v>
      </x:c>
      <x:c r="I16" s="75" t="n">
        <x:f>SUM(I5:I14)</x:f>
        <x:v>1</x:v>
      </x:c>
      <x:c r="J16" s="73"/>
      <x:c r="K16" s="73"/>
    </x:row>
  </x:sheetData>
  <x:mergeCells>
    <x:mergeCell ref="A1:K1"/>
    <x:mergeCell ref="A2:K2"/>
    <x:mergeCell ref="A16:G16"/>
  </x:mergeCells>
  <x:conditionalFormatting sqref="J5:J14">
    <x:cfRule type="expression" dxfId="0" priority="1">
      <x:formula>J5="Validé"</x:formula>
    </x:cfRule>
    <x:cfRule type="expression" dxfId="1" priority="2">
      <x:formula>J5="À confirmer"</x:formula>
    </x:cfRule>
    <x:cfRule type="expression" dxfId="2" priority="3">
      <x:formula>J5="Refusé"</x:formula>
    </x:cfRule>
  </x:conditionalFormatting>
  <x:conditionalFormatting sqref="I5:I14">
    <x:cfRule type="dataBar" priority="4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{318A3C97-B9BC-D8D6-F59A-93F185FD0609}</x14:id>
        </x:ext>
      </x:extLst>
    </x:cfRule>
  </x:conditionalFormatting>
  <x:dataValidations count="1">
    <x:dataValidation type="list" sqref="J5:J14">
      <x:formula1>"Validé,À confirmer,À ajuster,Refusé"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49bca256547439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318A3C97-B9BC-D8D6-F59A-93F185FD0609}">
            <x14:dataBar gradient="1">
              <x14:cfvo type="min"/>
              <x14:cfvo type="max"/>
              <x14:fillColor rgb="60A5FA"/>
            </x14:dataBar>
          </x14:cfRule>
          <xm:sqref>I5:I14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2" hidden="0" customWidth="1"/>
    <x:col min="3" max="3" width="17" hidden="0" customWidth="1"/>
    <x:col min="4" max="4" width="17" hidden="0" customWidth="1"/>
    <x:col min="5" max="5" width="15" hidden="0" customWidth="1"/>
    <x:col min="6" max="6" width="18" hidden="0" customWidth="1"/>
    <x:col min="7" max="7" width="13" hidden="0" customWidth="1"/>
    <x:col min="8" max="8" width="18" hidden="0" customWidth="1"/>
    <x:col min="9" max="9" width="17" hidden="0" customWidth="1"/>
    <x:col min="10" max="10" width="32" hidden="0" customWidth="1"/>
  </x:cols>
  <x:sheetData>
    <x:row r="1" ht="32" customHeight="1">
      <x:c r="A1" s="184" t="str">
        <x:v>PLAN DE FINANCEMENT — SUBVENTIONS, MÉCÉNAT ET APPORTS</x:v>
      </x:c>
      <x:c r="B1" s="185"/>
      <x:c r="C1" s="185"/>
      <x:c r="D1" s="185"/>
      <x:c r="E1" s="185"/>
      <x:c r="F1" s="185"/>
      <x:c r="G1" s="185"/>
      <x:c r="H1" s="185"/>
      <x:c r="I1" s="185"/>
      <x:c r="J1" s="185"/>
      <x:c r="K1" s="185"/>
      <x:c r="L1" s="185"/>
      <x:c r="M1" s="185"/>
      <x:c r="N1" s="185"/>
      <x:c r="O1" s="185"/>
      <x:c r="P1" s="185"/>
      <x:c r="Q1" s="185"/>
      <x:c r="R1" s="185"/>
      <x:c r="S1" s="185"/>
      <x:c r="T1" s="185"/>
      <x:c r="U1" s="185"/>
      <x:c r="V1" s="185"/>
      <x:c r="W1" s="185"/>
      <x:c r="X1" s="185"/>
      <x:c r="Y1" s="185"/>
      <x:c r="Z1" s="185"/>
    </x:row>
    <x:row r="3">
      <x:c r="A3" s="87" t="str">
        <x:v>Financeur</x:v>
      </x:c>
      <x:c r="B3" s="87" t="str">
        <x:v>Type</x:v>
      </x:c>
      <x:c r="C3" s="87" t="str">
        <x:v>Montant demandé (€)</x:v>
      </x:c>
      <x:c r="D3" s="87" t="str">
        <x:v>Montant accordé (€)</x:v>
      </x:c>
      <x:c r="E3" s="87" t="str">
        <x:v>Date demande</x:v>
      </x:c>
      <x:c r="F3" s="87" t="str">
        <x:v>Date réponse prévue</x:v>
      </x:c>
      <x:c r="G3" s="87" t="str">
        <x:v>Probabilité</x:v>
      </x:c>
      <x:c r="H3" s="87" t="str">
        <x:v>Montant pondéré (€)</x:v>
      </x:c>
      <x:c r="I3" s="87" t="str">
        <x:v>Statut</x:v>
      </x:c>
      <x:c r="J3" s="87" t="str">
        <x:v>Pièces à joindre</x:v>
      </x:c>
    </x:row>
    <x:row r="4">
      <x:c r="A4" s="51" t="str">
        <x:v>Ville de Lyon</x:v>
      </x:c>
      <x:c r="B4" s="51" t="str">
        <x:v>Subvention publique</x:v>
      </x:c>
      <x:c r="C4" s="58" t="n">
        <x:v>9000</x:v>
      </x:c>
      <x:c r="D4" s="58" t="n">
        <x:v>7000</x:v>
      </x:c>
      <x:c r="E4" s="51" t="n">
        <x:v>45945</x:v>
      </x:c>
      <x:c r="F4" s="51" t="n">
        <x:v>46006</x:v>
      </x:c>
      <x:c r="G4" s="92" t="n">
        <x:v>0.8</x:v>
      </x:c>
      <x:c r="H4" s="59" t="n">
        <x:f>D4*G4</x:f>
        <x:v>5600</x:v>
      </x:c>
      <x:c r="I4" s="51" t="str">
        <x:v>Accord probable</x:v>
      </x:c>
      <x:c r="J4" s="51" t="str">
        <x:v>Cerfa, budget, RIB, statuts</x:v>
      </x:c>
    </x:row>
    <x:row r="5">
      <x:c r="A5" s="51" t="str">
        <x:v>Département</x:v>
      </x:c>
      <x:c r="B5" s="51" t="str">
        <x:v>Subvention publique</x:v>
      </x:c>
      <x:c r="C5" s="58" t="n">
        <x:v>5000</x:v>
      </x:c>
      <x:c r="D5" s="58" t="n">
        <x:v>0</x:v>
      </x:c>
      <x:c r="E5" s="51" t="n">
        <x:v>45962</x:v>
      </x:c>
      <x:c r="F5" s="51" t="n">
        <x:v>46042</x:v>
      </x:c>
      <x:c r="G5" s="92" t="n">
        <x:v>0.55</x:v>
      </x:c>
      <x:c r="H5" s="59" t="n">
        <x:f>D5*G5</x:f>
        <x:v>0</x:v>
      </x:c>
      <x:c r="I5" s="51" t="str">
        <x:v>Déposé</x:v>
      </x:c>
      <x:c r="J5" s="51" t="str">
        <x:v>Dossier + bilan activité</x:v>
      </x:c>
    </x:row>
    <x:row r="6">
      <x:c r="A6" s="51" t="str">
        <x:v>CAF / partenaire social</x:v>
      </x:c>
      <x:c r="B6" s="51" t="str">
        <x:v>Subvention ciblée</x:v>
      </x:c>
      <x:c r="C6" s="58" t="n">
        <x:v>3500</x:v>
      </x:c>
      <x:c r="D6" s="58" t="n">
        <x:v>0</x:v>
      </x:c>
      <x:c r="E6" s="51" t="n">
        <x:v>45971</x:v>
      </x:c>
      <x:c r="F6" s="51" t="n">
        <x:v>46054</x:v>
      </x:c>
      <x:c r="G6" s="92" t="n">
        <x:v>0.45</x:v>
      </x:c>
      <x:c r="H6" s="59" t="n">
        <x:f>D6*G6</x:f>
        <x:v>0</x:v>
      </x:c>
      <x:c r="I6" s="51" t="str">
        <x:v>À relancer</x:v>
      </x:c>
      <x:c r="J6" s="51" t="str">
        <x:v>Note d'impact social</x:v>
      </x:c>
    </x:row>
    <x:row r="7">
      <x:c r="A7" s="51" t="str">
        <x:v>Fondation privée</x:v>
      </x:c>
      <x:c r="B7" s="51" t="str">
        <x:v>Mécénat</x:v>
      </x:c>
      <x:c r="C7" s="58" t="n">
        <x:v>4000</x:v>
      </x:c>
      <x:c r="D7" s="58" t="n">
        <x:v>0</x:v>
      </x:c>
      <x:c r="E7" s="51" t="n">
        <x:v>45992</x:v>
      </x:c>
      <x:c r="F7" s="51" t="n">
        <x:v>46068</x:v>
      </x:c>
      <x:c r="G7" s="92" t="n">
        <x:v>0.35</x:v>
      </x:c>
      <x:c r="H7" s="59" t="n">
        <x:f>D7*G7</x:f>
        <x:v>0</x:v>
      </x:c>
      <x:c r="I7" s="51" t="str">
        <x:v>À déposer</x:v>
      </x:c>
      <x:c r="J7" s="51" t="str">
        <x:v>Dossier mécénat</x:v>
      </x:c>
    </x:row>
    <x:row r="8">
      <x:c r="A8" s="51" t="str">
        <x:v>Entreprises locales</x:v>
      </x:c>
      <x:c r="B8" s="51" t="str">
        <x:v>Mécénat</x:v>
      </x:c>
      <x:c r="C8" s="58" t="n">
        <x:v>2500</x:v>
      </x:c>
      <x:c r="D8" s="58" t="n">
        <x:v>1200</x:v>
      </x:c>
      <x:c r="E8" s="51" t="n">
        <x:v>45996</x:v>
      </x:c>
      <x:c r="F8" s="51" t="n">
        <x:v>46037</x:v>
      </x:c>
      <x:c r="G8" s="92" t="n">
        <x:v>0.6</x:v>
      </x:c>
      <x:c r="H8" s="59" t="n">
        <x:f>D8*G8</x:f>
        <x:v>720</x:v>
      </x:c>
      <x:c r="I8" s="51" t="str">
        <x:v>Accord partiel</x:v>
      </x:c>
      <x:c r="J8" s="51" t="str">
        <x:v>Convention mécénat</x:v>
      </x:c>
    </x:row>
    <x:row r="9">
      <x:c r="A9" s="51" t="str">
        <x:v>Fonds propres association</x:v>
      </x:c>
      <x:c r="B9" s="51" t="str">
        <x:v>Autofinancement</x:v>
      </x:c>
      <x:c r="C9" s="58" t="n">
        <x:v>2500</x:v>
      </x:c>
      <x:c r="D9" s="58" t="n">
        <x:v>2500</x:v>
      </x:c>
      <x:c r="E9" s="51" t="n">
        <x:v>45931</x:v>
      </x:c>
      <x:c r="F9" s="51" t="n">
        <x:v>45931</x:v>
      </x:c>
      <x:c r="G9" s="92" t="n">
        <x:v>1</x:v>
      </x:c>
      <x:c r="H9" s="59" t="n">
        <x:f>D9*G9</x:f>
        <x:v>2500</x:v>
      </x:c>
      <x:c r="I9" s="51" t="str">
        <x:v>Validé</x:v>
      </x:c>
      <x:c r="J9" s="51" t="str">
        <x:v>Décision CA</x:v>
      </x:c>
    </x:row>
    <x:row r="10">
      <x:c r="A10" s="51" t="str">
        <x:v>Participation symbolique usagers</x:v>
      </x:c>
      <x:c r="B10" s="51" t="str">
        <x:v>Recettes propres</x:v>
      </x:c>
      <x:c r="C10" s="58" t="n">
        <x:v>1200</x:v>
      </x:c>
      <x:c r="D10" s="58" t="n">
        <x:v>0</x:v>
      </x:c>
      <x:c r="E10" s="51" t="n">
        <x:v>46023</x:v>
      </x:c>
      <x:c r="F10" s="51" t="n">
        <x:v>46387</x:v>
      </x:c>
      <x:c r="G10" s="92" t="n">
        <x:v>0.8</x:v>
      </x:c>
      <x:c r="H10" s="59" t="n">
        <x:f>D10*G10</x:f>
        <x:v>0</x:v>
      </x:c>
      <x:c r="I10" s="51" t="str">
        <x:v>Prévisionnel</x:v>
      </x:c>
      <x:c r="J10" s="51" t="str">
        <x:v>Grille tarifaire</x:v>
      </x:c>
    </x:row>
    <x:row r="11">
      <x:c r="C11" s="60"/>
      <x:c r="D11" s="60"/>
    </x:row>
    <x:row r="12">
      <x:c r="A12" s="73" t="str">
        <x:v>TOTAL FINANCEMENT ACCORDÉ</x:v>
      </x:c>
      <x:c r="B12" s="73"/>
      <x:c r="C12" s="74" t="str">
        <x:v>Budget projet</x:v>
      </x:c>
      <x:c r="D12" s="74" t="n">
        <x:f>'Budget Projet'!H16</x:f>
        <x:v>36400</x:v>
      </x:c>
      <x:c r="E12" s="73" t="str">
        <x:v>Accordé</x:v>
      </x:c>
      <x:c r="F12" s="74" t="n">
        <x:f>SUM(D4:D10)</x:f>
        <x:v>10700</x:v>
      </x:c>
      <x:c r="G12" s="74" t="str">
        <x:v>Écart</x:v>
      </x:c>
      <x:c r="H12" s="74" t="n">
        <x:f>F12-D12</x:f>
        <x:v>-25700</x:v>
      </x:c>
      <x:c r="I12" s="73" t="str">
        <x:v>Couverture</x:v>
      </x:c>
      <x:c r="J12" s="75" t="n">
        <x:f>IFERROR(F12/D12,0)</x:f>
        <x:v>0.29395604395604397</x:v>
      </x:c>
    </x:row>
  </x:sheetData>
  <x:mergeCells>
    <x:mergeCell ref="A1:J1"/>
    <x:mergeCell ref="A12:B12"/>
  </x:mergeCells>
  <x:conditionalFormatting sqref="I4:I10">
    <x:cfRule type="expression" dxfId="3" priority="1">
      <x:formula>OR(I4="Validé",I4="Accord probable")</x:formula>
    </x:cfRule>
    <x:cfRule type="expression" dxfId="4" priority="2">
      <x:formula>OR(I4="Déposé",I4="À déposer",I4="À relancer")</x:formula>
    </x:cfRule>
    <x:cfRule type="expression" dxfId="5" priority="3">
      <x:formula>I4="Refusé"</x:formula>
    </x:cfRule>
  </x:conditionalFormatting>
  <x:conditionalFormatting sqref="H4:H10">
    <x:cfRule type="dataBar" priority="4">
      <x:dataBar>
        <x:cfvo type="min"/>
        <x:cfvo type="max"/>
        <x:color rgb="A78BFA"/>
      </x:dataBar>
      <x:extLst>
        <x:ext xmlns:x14="http://schemas.microsoft.com/office/spreadsheetml/2009/9/main" uri="{B025F937-C7B1-47D3-B67F-A62EFF666E3E}">
          <x14:id>{C6652EF9-BDC8-364E-6A06-A5A8CBD9A682}</x14:id>
        </x:ext>
      </x:extLst>
    </x:cfRule>
  </x:conditionalFormatting>
  <x:dataValidations count="1">
    <x:dataValidation type="list" sqref="I4:I10">
      <x:formula1>"Validé,Accord probable,Accord partiel,Déposé,À déposer,À relancer,Refusé,Prévisionnel"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6840f4bf8024e00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C6652EF9-BDC8-364E-6A06-A5A8CBD9A682}">
            <x14:dataBar gradient="1">
              <x14:cfvo type="min"/>
              <x14:cfvo type="max"/>
              <x14:fillColor rgb="A78BFA"/>
            </x14:dataBar>
          </x14:cfRule>
          <xm:sqref>H4:H10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32" customHeight="1">
      <x:c r="A1" s="184" t="str">
        <x:v>TRÉSORERIE PRÉVISIONNELLE 12 MOIS — PROJET ASSOCIATIF</x:v>
      </x:c>
      <x:c r="B1" s="185"/>
      <x:c r="C1" s="185"/>
      <x:c r="D1" s="185"/>
      <x:c r="E1" s="185"/>
      <x:c r="F1" s="185"/>
      <x:c r="G1" s="185"/>
      <x:c r="H1" s="185"/>
      <x:c r="I1" s="185"/>
      <x:c r="J1" s="185"/>
      <x:c r="K1" s="185"/>
      <x:c r="L1" s="185"/>
      <x:c r="M1" s="185"/>
      <x:c r="N1" s="185"/>
      <x:c r="O1" s="185"/>
      <x:c r="P1" s="185"/>
      <x:c r="Q1" s="185"/>
      <x:c r="R1" s="185"/>
      <x:c r="S1" s="185"/>
      <x:c r="T1" s="185"/>
      <x:c r="U1" s="185"/>
      <x:c r="V1" s="185"/>
      <x:c r="W1" s="185"/>
      <x:c r="X1" s="185"/>
      <x:c r="Y1" s="185"/>
      <x:c r="Z1" s="185"/>
    </x:row>
    <x:row r="3">
      <x:c r="A3" s="96" t="str">
        <x:v>Flux</x:v>
      </x:c>
      <x:c r="B3" s="96" t="str">
        <x:v>M1</x:v>
      </x:c>
      <x:c r="C3" s="96" t="str">
        <x:v>M2</x:v>
      </x:c>
      <x:c r="D3" s="96" t="str">
        <x:v>M3</x:v>
      </x:c>
      <x:c r="E3" s="96" t="str">
        <x:v>M4</x:v>
      </x:c>
      <x:c r="F3" s="96" t="str">
        <x:v>M5</x:v>
      </x:c>
      <x:c r="G3" s="96" t="str">
        <x:v>M6</x:v>
      </x:c>
      <x:c r="H3" s="96" t="str">
        <x:v>M7</x:v>
      </x:c>
      <x:c r="I3" s="96" t="str">
        <x:v>M8</x:v>
      </x:c>
      <x:c r="J3" s="96" t="str">
        <x:v>M9</x:v>
      </x:c>
      <x:c r="K3" s="96" t="str">
        <x:v>M10</x:v>
      </x:c>
      <x:c r="L3" s="96" t="str">
        <x:v>M11</x:v>
      </x:c>
      <x:c r="M3" s="96" t="str">
        <x:v>M12</x:v>
      </x:c>
      <x:c r="N3" s="96" t="str">
        <x:v>Total</x:v>
      </x:c>
    </x:row>
    <x:row r="4">
      <x:c r="A4" s="17" t="str">
        <x:v>Subventions encaissées</x:v>
      </x:c>
      <x:c r="B4" s="22" t="n">
        <x:v>2500</x:v>
      </x:c>
      <x:c r="C4" s="22" t="n">
        <x:v>3500</x:v>
      </x:c>
      <x:c r="D4" s="22" t="n">
        <x:v>7000</x:v>
      </x:c>
      <x:c r="E4" s="22" t="n">
        <x:v>0</x:v>
      </x:c>
      <x:c r="F4" s="22" t="n">
        <x:v>2500</x:v>
      </x:c>
      <x:c r="G4" s="22" t="n">
        <x:v>0</x:v>
      </x:c>
      <x:c r="H4" s="22" t="n">
        <x:v>0</x:v>
      </x:c>
      <x:c r="I4" s="22" t="n">
        <x:v>1200</x:v>
      </x:c>
      <x:c r="J4" s="22" t="n">
        <x:v>0</x:v>
      </x:c>
      <x:c r="K4" s="22" t="n">
        <x:v>0</x:v>
      </x:c>
      <x:c r="L4" s="22" t="n">
        <x:v>0</x:v>
      </x:c>
      <x:c r="M4" s="22" t="n">
        <x:v>0</x:v>
      </x:c>
      <x:c r="N4" s="60" t="n">
        <x:f>SUM(B4:M4)</x:f>
        <x:v>16700</x:v>
      </x:c>
    </x:row>
    <x:row r="5">
      <x:c r="A5" s="17" t="str">
        <x:v>Mécénat / dons</x:v>
      </x:c>
      <x:c r="B5" s="22" t="n">
        <x:v>500</x:v>
      </x:c>
      <x:c r="C5" s="22" t="n">
        <x:v>700</x:v>
      </x:c>
      <x:c r="D5" s="22" t="n">
        <x:v>0</x:v>
      </x:c>
      <x:c r="E5" s="22" t="n">
        <x:v>0</x:v>
      </x:c>
      <x:c r="F5" s="22" t="n">
        <x:v>1200</x:v>
      </x:c>
      <x:c r="G5" s="22" t="n">
        <x:v>0</x:v>
      </x:c>
      <x:c r="H5" s="22" t="n">
        <x:v>0</x:v>
      </x:c>
      <x:c r="I5" s="22" t="n">
        <x:v>0</x:v>
      </x:c>
      <x:c r="J5" s="22" t="n">
        <x:v>0</x:v>
      </x:c>
      <x:c r="K5" s="22" t="n">
        <x:v>0</x:v>
      </x:c>
      <x:c r="L5" s="22" t="n">
        <x:v>0</x:v>
      </x:c>
      <x:c r="M5" s="22" t="n">
        <x:v>1300</x:v>
      </x:c>
      <x:c r="N5" s="60" t="n">
        <x:f>SUM(B5:M5)</x:f>
        <x:v>3700</x:v>
      </x:c>
    </x:row>
    <x:row r="6">
      <x:c r="A6" s="17" t="str">
        <x:v>Recettes propres</x:v>
      </x:c>
      <x:c r="B6" s="22" t="n">
        <x:v>0</x:v>
      </x:c>
      <x:c r="C6" s="22" t="n">
        <x:v>0</x:v>
      </x:c>
      <x:c r="D6" s="22" t="n">
        <x:v>100</x:v>
      </x:c>
      <x:c r="E6" s="22" t="n">
        <x:v>100</x:v>
      </x:c>
      <x:c r="F6" s="22" t="n">
        <x:v>150</x:v>
      </x:c>
      <x:c r="G6" s="22" t="n">
        <x:v>150</x:v>
      </x:c>
      <x:c r="H6" s="22" t="n">
        <x:v>150</x:v>
      </x:c>
      <x:c r="I6" s="22" t="n">
        <x:v>150</x:v>
      </x:c>
      <x:c r="J6" s="22" t="n">
        <x:v>150</x:v>
      </x:c>
      <x:c r="K6" s="22" t="n">
        <x:v>150</x:v>
      </x:c>
      <x:c r="L6" s="22" t="n">
        <x:v>150</x:v>
      </x:c>
      <x:c r="M6" s="22" t="n">
        <x:v>150</x:v>
      </x:c>
      <x:c r="N6" s="60" t="n">
        <x:f>SUM(B6:M6)</x:f>
        <x:v>1400</x:v>
      </x:c>
    </x:row>
    <x:row r="7">
      <x:c r="A7" s="17" t="str">
        <x:v>Dépenses RH</x:v>
      </x:c>
      <x:c r="B7" s="22" t="n">
        <x:v>-1800</x:v>
      </x:c>
      <x:c r="C7" s="22" t="n">
        <x:v>-1800</x:v>
      </x:c>
      <x:c r="D7" s="22" t="n">
        <x:v>-1800</x:v>
      </x:c>
      <x:c r="E7" s="22" t="n">
        <x:v>-1800</x:v>
      </x:c>
      <x:c r="F7" s="22" t="n">
        <x:v>-1800</x:v>
      </x:c>
      <x:c r="G7" s="22" t="n">
        <x:v>-1800</x:v>
      </x:c>
      <x:c r="H7" s="22" t="n">
        <x:v>-1800</x:v>
      </x:c>
      <x:c r="I7" s="22" t="n">
        <x:v>-1800</x:v>
      </x:c>
      <x:c r="J7" s="22" t="n">
        <x:v>-1800</x:v>
      </x:c>
      <x:c r="K7" s="22" t="n">
        <x:v>-1800</x:v>
      </x:c>
      <x:c r="L7" s="22" t="n">
        <x:v>-1800</x:v>
      </x:c>
      <x:c r="M7" s="22" t="n">
        <x:v>-1800</x:v>
      </x:c>
      <x:c r="N7" s="60" t="n">
        <x:f>SUM(B7:M7)</x:f>
        <x:v>-21600</x:v>
      </x:c>
    </x:row>
    <x:row r="8">
      <x:c r="A8" s="17" t="str">
        <x:v>Dépenses fonctionnement</x:v>
      </x:c>
      <x:c r="B8" s="22" t="n">
        <x:v>-650</x:v>
      </x:c>
      <x:c r="C8" s="22" t="n">
        <x:v>-250</x:v>
      </x:c>
      <x:c r="D8" s="22" t="n">
        <x:v>-650</x:v>
      </x:c>
      <x:c r="E8" s="22" t="n">
        <x:v>-250</x:v>
      </x:c>
      <x:c r="F8" s="22" t="n">
        <x:v>-650</x:v>
      </x:c>
      <x:c r="G8" s="22" t="n">
        <x:v>-250</x:v>
      </x:c>
      <x:c r="H8" s="22" t="n">
        <x:v>-650</x:v>
      </x:c>
      <x:c r="I8" s="22" t="n">
        <x:v>-250</x:v>
      </x:c>
      <x:c r="J8" s="22" t="n">
        <x:v>-650</x:v>
      </x:c>
      <x:c r="K8" s="22" t="n">
        <x:v>-250</x:v>
      </x:c>
      <x:c r="L8" s="22" t="n">
        <x:v>-650</x:v>
      </x:c>
      <x:c r="M8" s="22" t="n">
        <x:v>-250</x:v>
      </x:c>
      <x:c r="N8" s="60" t="n">
        <x:f>SUM(B8:M8)</x:f>
        <x:v>-5400</x:v>
      </x:c>
    </x:row>
    <x:row r="9">
      <x:c r="A9" s="17" t="str">
        <x:v>Équipement</x:v>
      </x:c>
      <x:c r="B9" s="22" t="n">
        <x:v>-1200</x:v>
      </x:c>
      <x:c r="C9" s="22" t="n">
        <x:v>-1200</x:v>
      </x:c>
      <x:c r="D9" s="22" t="n">
        <x:v>-800</x:v>
      </x:c>
      <x:c r="E9" s="22" t="n">
        <x:v>0</x:v>
      </x:c>
      <x:c r="F9" s="22" t="n">
        <x:v>0</x:v>
      </x:c>
      <x:c r="G9" s="22" t="n">
        <x:v>0</x:v>
      </x:c>
      <x:c r="H9" s="22" t="n">
        <x:v>0</x:v>
      </x:c>
      <x:c r="I9" s="22" t="n">
        <x:v>0</x:v>
      </x:c>
      <x:c r="J9" s="22" t="n">
        <x:v>0</x:v>
      </x:c>
      <x:c r="K9" s="22" t="n">
        <x:v>0</x:v>
      </x:c>
      <x:c r="L9" s="22" t="n">
        <x:v>0</x:v>
      </x:c>
      <x:c r="M9" s="22" t="n">
        <x:v>-320</x:v>
      </x:c>
      <x:c r="N9" s="60" t="n">
        <x:f>SUM(B9:M9)</x:f>
        <x:v>-3520</x:v>
      </x:c>
    </x:row>
    <x:row r="10">
      <x:c r="A10" s="17" t="str">
        <x:v>Communication</x:v>
      </x:c>
      <x:c r="B10" s="22" t="n">
        <x:v>-400</x:v>
      </x:c>
      <x:c r="C10" s="22" t="n">
        <x:v>-250</x:v>
      </x:c>
      <x:c r="D10" s="22" t="n">
        <x:v>-100</x:v>
      </x:c>
      <x:c r="E10" s="22" t="n">
        <x:v>-50</x:v>
      </x:c>
      <x:c r="F10" s="22" t="n">
        <x:v>-50</x:v>
      </x:c>
      <x:c r="G10" s="22" t="n">
        <x:v>-50</x:v>
      </x:c>
      <x:c r="H10" s="22" t="n">
        <x:v>0</x:v>
      </x:c>
      <x:c r="I10" s="22" t="n">
        <x:v>0</x:v>
      </x:c>
      <x:c r="J10" s="22" t="n">
        <x:v>0</x:v>
      </x:c>
      <x:c r="K10" s="22" t="n">
        <x:v>0</x:v>
      </x:c>
      <x:c r="L10" s="22" t="n">
        <x:v>0</x:v>
      </x:c>
      <x:c r="M10" s="22" t="n">
        <x:v>0</x:v>
      </x:c>
      <x:c r="N10" s="60" t="n">
        <x:f>SUM(B10:M10)</x:f>
        <x:v>-900</x:v>
      </x:c>
    </x:row>
    <x:row r="11">
      <x:c r="A11" s="70" t="str">
        <x:v>Solde mensuel</x:v>
      </x:c>
      <x:c r="B11" s="71" t="n">
        <x:f>SUM(B4:B10)</x:f>
        <x:v>-1050</x:v>
      </x:c>
      <x:c r="C11" s="71" t="n">
        <x:f>SUM(C4:C10)</x:f>
        <x:v>700</x:v>
      </x:c>
      <x:c r="D11" s="71" t="n">
        <x:f>SUM(D4:D10)</x:f>
        <x:v>3750</x:v>
      </x:c>
      <x:c r="E11" s="71" t="n">
        <x:f>SUM(E4:E10)</x:f>
        <x:v>-2000</x:v>
      </x:c>
      <x:c r="F11" s="71" t="n">
        <x:f>SUM(F4:F10)</x:f>
        <x:v>1350</x:v>
      </x:c>
      <x:c r="G11" s="71" t="n">
        <x:f>SUM(G4:G10)</x:f>
        <x:v>-1950</x:v>
      </x:c>
      <x:c r="H11" s="71" t="n">
        <x:f>SUM(H4:H10)</x:f>
        <x:v>-2300</x:v>
      </x:c>
      <x:c r="I11" s="71" t="n">
        <x:f>SUM(I4:I10)</x:f>
        <x:v>-700</x:v>
      </x:c>
      <x:c r="J11" s="71" t="n">
        <x:f>SUM(J4:J10)</x:f>
        <x:v>-2300</x:v>
      </x:c>
      <x:c r="K11" s="71" t="n">
        <x:f>SUM(K4:K10)</x:f>
        <x:v>-1900</x:v>
      </x:c>
      <x:c r="L11" s="71" t="n">
        <x:f>SUM(L4:L10)</x:f>
        <x:v>-2300</x:v>
      </x:c>
      <x:c r="M11" s="71" t="n">
        <x:f>SUM(M4:M10)</x:f>
        <x:v>-920</x:v>
      </x:c>
      <x:c r="N11" s="71" t="n">
        <x:f>SUM(B11:M11)</x:f>
        <x:v>-9620</x:v>
      </x:c>
    </x:row>
    <x:row r="12">
      <x:c r="A12" s="70" t="str">
        <x:v>Solde cumulé</x:v>
      </x:c>
      <x:c r="B12" s="71" t="n">
        <x:f>B11</x:f>
        <x:v>-1050</x:v>
      </x:c>
      <x:c r="C12" s="71" t="n">
        <x:f>B12+C11</x:f>
        <x:v>-350</x:v>
      </x:c>
      <x:c r="D12" s="71" t="n">
        <x:f>C12+D11</x:f>
        <x:v>3400</x:v>
      </x:c>
      <x:c r="E12" s="71" t="n">
        <x:f>D12+E11</x:f>
        <x:v>1400</x:v>
      </x:c>
      <x:c r="F12" s="71" t="n">
        <x:f>E12+F11</x:f>
        <x:v>2750</x:v>
      </x:c>
      <x:c r="G12" s="71" t="n">
        <x:f>F12+G11</x:f>
        <x:v>800</x:v>
      </x:c>
      <x:c r="H12" s="71" t="n">
        <x:f>G12+H11</x:f>
        <x:v>-1500</x:v>
      </x:c>
      <x:c r="I12" s="71" t="n">
        <x:f>H12+I11</x:f>
        <x:v>-2200</x:v>
      </x:c>
      <x:c r="J12" s="71" t="n">
        <x:f>I12+J11</x:f>
        <x:v>-4500</x:v>
      </x:c>
      <x:c r="K12" s="71" t="n">
        <x:f>J12+K11</x:f>
        <x:v>-6400</x:v>
      </x:c>
      <x:c r="L12" s="71" t="n">
        <x:f>K12+L11</x:f>
        <x:v>-8700</x:v>
      </x:c>
      <x:c r="M12" s="71" t="n">
        <x:f>L12+M11</x:f>
        <x:v>-9620</x:v>
      </x:c>
      <x:c r="N12" s="71" t="n">
        <x:f>M12</x:f>
        <x:v>-9620</x:v>
      </x:c>
    </x:row>
  </x:sheetData>
  <x:mergeCells>
    <x:mergeCell ref="A1:N1"/>
  </x:mergeCells>
  <x:conditionalFormatting sqref="B12:M12">
    <x:cfRule type="cellIs" dxfId="6" priority="1" operator="lessThan">
      <x:formula>1500</x:formula>
    </x:cfRule>
  </x:conditionalFormatting>
  <x:conditionalFormatting sqref="B11:M11">
    <x:cfRule type="cellIs" dxfId="7" priority="2" operator="lessThan">
      <x:formula>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9e15218d43a34905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3.149999618530273" hidden="0" customWidth="1"/>
    <x:col min="3" max="3" width="7.400000095367432" hidden="0" customWidth="1"/>
    <x:col min="4" max="4" width="38" hidden="0" customWidth="1"/>
    <x:col min="5" max="5" width="30" hidden="0" customWidth="1"/>
  </x:cols>
  <x:sheetData>
    <x:row r="1" ht="30" customHeight="1">
      <x:c r="A1" s="184" t="str">
        <x:v>HYPOTHÈSES DU PROJET ASSOCIATIF</x:v>
      </x:c>
      <x:c r="B1" s="185"/>
      <x:c r="C1" s="185"/>
      <x:c r="D1" s="185"/>
      <x:c r="E1" s="185"/>
      <x:c r="F1" s="185"/>
      <x:c r="G1" s="185"/>
      <x:c r="H1" s="185"/>
      <x:c r="I1" s="185"/>
      <x:c r="J1" s="185"/>
      <x:c r="K1" s="185"/>
      <x:c r="L1" s="185"/>
      <x:c r="M1" s="185"/>
      <x:c r="N1" s="185"/>
      <x:c r="O1" s="185"/>
      <x:c r="P1" s="185"/>
      <x:c r="Q1" s="185"/>
      <x:c r="R1" s="185"/>
      <x:c r="S1" s="185"/>
      <x:c r="T1" s="185"/>
      <x:c r="U1" s="185"/>
      <x:c r="V1" s="185"/>
      <x:c r="W1" s="185"/>
      <x:c r="X1" s="185"/>
      <x:c r="Y1" s="185"/>
      <x:c r="Z1" s="185"/>
    </x:row>
    <x:row r="3">
      <x:c r="A3" s="12" t="str">
        <x:v>Paramètre</x:v>
      </x:c>
      <x:c r="B3" s="12" t="str">
        <x:v>Valeur</x:v>
      </x:c>
      <x:c r="C3" s="12" t="str">
        <x:v>Unité</x:v>
      </x:c>
      <x:c r="D3" s="12" t="str">
        <x:v>Commentaire</x:v>
      </x:c>
      <x:c r="E3" s="12" t="str">
        <x:v>Source / référence</x:v>
      </x:c>
      <x:c r="F3" t="str"/>
      <x:c r="G3" t="str"/>
      <x:c r="H3" t="str"/>
    </x:row>
    <x:row r="4">
      <x:c r="A4" s="17" t="str">
        <x:v>Nom association</x:v>
      </x:c>
      <x:c r="B4" s="28" t="str">
        <x:v>Association Horizon Solidaire</x:v>
      </x:c>
      <x:c r="C4" t="str"/>
      <x:c r="D4" t="str">
        <x:v>À modifier</x:v>
      </x:c>
      <x:c r="E4" t="str"/>
      <x:c r="F4" t="str"/>
      <x:c r="G4" t="str"/>
      <x:c r="H4" t="str"/>
    </x:row>
    <x:row r="5">
      <x:c r="A5" s="17" t="str">
        <x:v>Nom du projet</x:v>
      </x:c>
      <x:c r="B5" s="28" t="str">
        <x:v>Ateliers numériques seniors</x:v>
      </x:c>
      <x:c r="C5" t="str"/>
      <x:c r="D5" t="str">
        <x:v>Titre du projet</x:v>
      </x:c>
      <x:c r="E5" t="str"/>
      <x:c r="F5" t="str"/>
      <x:c r="G5" t="str"/>
      <x:c r="H5" t="str"/>
    </x:row>
    <x:row r="6">
      <x:c r="A6" s="17" t="str">
        <x:v>Ville</x:v>
      </x:c>
      <x:c r="B6" s="28" t="str">
        <x:v>Lyon</x:v>
      </x:c>
      <x:c r="C6" t="str"/>
      <x:c r="D6" t="str">
        <x:v>Contexte France</x:v>
      </x:c>
      <x:c r="E6" t="str"/>
      <x:c r="F6" t="str"/>
      <x:c r="G6" t="str"/>
      <x:c r="H6" t="str"/>
    </x:row>
    <x:row r="7">
      <x:c r="A7" s="17" t="str">
        <x:v>Date de début</x:v>
      </x:c>
      <x:c r="B7" s="28" t="n">
        <x:v>46023</x:v>
      </x:c>
      <x:c r="C7" t="str"/>
      <x:c r="D7" t="str">
        <x:v>Début prévisionnel</x:v>
      </x:c>
      <x:c r="E7" t="str"/>
      <x:c r="F7" t="str"/>
      <x:c r="G7" t="str"/>
      <x:c r="H7" t="str"/>
    </x:row>
    <x:row r="8">
      <x:c r="A8" s="17" t="str">
        <x:v>Durée du projet</x:v>
      </x:c>
      <x:c r="B8" s="29" t="n">
        <x:v>12</x:v>
      </x:c>
      <x:c r="C8" t="str">
        <x:v>mois</x:v>
      </x:c>
      <x:c r="D8" t="str">
        <x:v>Base calendrier</x:v>
      </x:c>
      <x:c r="E8" t="str"/>
      <x:c r="F8" t="str"/>
      <x:c r="G8" t="str"/>
      <x:c r="H8" t="str"/>
    </x:row>
    <x:row r="9">
      <x:c r="A9" s="17" t="str">
        <x:v>Taux cofinancement cible</x:v>
      </x:c>
      <x:c r="B9" s="30" t="n">
        <x:v>0.3</x:v>
      </x:c>
      <x:c r="C9" t="str">
        <x:v>%</x:v>
      </x:c>
      <x:c r="D9" t="str">
        <x:v>Part fonds propres + mécénat souhaitée</x:v>
      </x:c>
      <x:c r="E9" t="str">
        <x:v>Hypothèse interne</x:v>
      </x:c>
      <x:c r="F9" t="str"/>
      <x:c r="G9" t="str"/>
      <x:c r="H9" t="str"/>
    </x:row>
    <x:row r="10">
      <x:c r="A10" s="17" t="str">
        <x:v>Seuil alerte trésorerie</x:v>
      </x:c>
      <x:c r="B10" s="30" t="n">
        <x:v>1500</x:v>
      </x:c>
      <x:c r="C10" t="str">
        <x:v>€</x:v>
      </x:c>
      <x:c r="D10" t="str">
        <x:v>Alerte si solde mensuel inférieur</x:v>
      </x:c>
      <x:c r="E10" t="str">
        <x:v>Hypothèse interne</x:v>
      </x:c>
      <x:c r="F10" t="str"/>
      <x:c r="G10" t="str"/>
      <x:c r="H10" t="str"/>
    </x:row>
    <x:row r="11">
      <x:c r="A11" s="17" t="str">
        <x:v>Réserve sécurité</x:v>
      </x:c>
      <x:c r="B11" s="28" t="n">
        <x:v>0.05</x:v>
      </x:c>
      <x:c r="C11" t="str">
        <x:v>% budget</x:v>
      </x:c>
      <x:c r="D11" t="str">
        <x:v>Marge imprévus recommandée</x:v>
      </x:c>
      <x:c r="E11" t="str">
        <x:v>Hypothèse interne</x:v>
      </x:c>
      <x:c r="F11" t="str"/>
      <x:c r="G11" t="str"/>
      <x:c r="H11" t="str"/>
    </x:row>
    <x:row r="12">
      <x:c r="A12" s="17" t="str">
        <x:v>Taux TVA récupérable</x:v>
      </x:c>
      <x:c r="B12" s="28" t="n">
        <x:v>0</x:v>
      </x:c>
      <x:c r="C12" t="str">
        <x:v>%</x:v>
      </x:c>
      <x:c r="D12" t="str">
        <x:v>Souvent non récupérable pour association</x:v>
      </x:c>
      <x:c r="E12" t="str">
        <x:v>À vérifier selon régime</x:v>
      </x:c>
      <x:c r="F12" t="str"/>
      <x:c r="G12" t="str"/>
      <x:c r="H12" t="str"/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86.54000091552734" hidden="0" customWidth="1"/>
    <x:col min="2" max="2" width="55" hidden="0" customWidth="1"/>
    <x:col min="3" max="3" width="14.670000076293945" hidden="0" customWidth="1"/>
    <x:col min="4" max="4" width="50" hidden="0" customWidth="1"/>
  </x:cols>
  <x:sheetData>
    <x:row r="1" ht="32" customHeight="1">
      <x:c r="A1" s="184" t="str">
        <x:v>MODE D'EMPLOI — MODÈLE EXCEL FINANCEMENT PROJET ASSOCIATION</x:v>
      </x:c>
      <x:c r="B1" s="185"/>
      <x:c r="C1" s="185"/>
      <x:c r="D1" s="185"/>
      <x:c r="E1" s="185"/>
      <x:c r="F1" s="185"/>
      <x:c r="G1" s="185"/>
      <x:c r="H1" s="185"/>
      <x:c r="I1" s="185"/>
      <x:c r="J1" s="185"/>
      <x:c r="K1" s="185"/>
      <x:c r="L1" s="185"/>
      <x:c r="M1" s="185"/>
      <x:c r="N1" s="185"/>
      <x:c r="O1" s="185"/>
      <x:c r="P1" s="185"/>
      <x:c r="Q1" s="185"/>
      <x:c r="R1" s="185"/>
      <x:c r="S1" s="185"/>
      <x:c r="T1" s="185"/>
      <x:c r="U1" s="185"/>
      <x:c r="V1" s="185"/>
      <x:c r="W1" s="185"/>
      <x:c r="X1" s="185"/>
      <x:c r="Y1" s="185"/>
      <x:c r="Z1" s="185"/>
    </x:row>
    <x:row r="3">
      <x:c r="A3" s="178" t="str">
        <x:v>Étape</x:v>
      </x:c>
      <x:c r="B3" s="178" t="str">
        <x:v>Action</x:v>
      </x:c>
      <x:c r="C3" s="178" t="str">
        <x:v>Feuille concernée</x:v>
      </x:c>
      <x:c r="D3" s="178" t="str">
        <x:v>Conseil</x:v>
      </x:c>
    </x:row>
    <x:row r="4">
      <x:c r="A4" s="179" t="str">
        <x:v>1</x:v>
      </x:c>
      <x:c r="B4" s="50" t="str">
        <x:v>Modifier les informations de l'association et les hypothèses.</x:v>
      </x:c>
      <x:c r="C4" s="50" t="str">
        <x:v>Hypotheses</x:v>
      </x:c>
      <x:c r="D4" s="50" t="str">
        <x:v>Les cellules en bleu sont les entrées modifiables.</x:v>
      </x:c>
    </x:row>
    <x:row r="5">
      <x:c r="A5" s="179" t="str">
        <x:v>2</x:v>
      </x:c>
      <x:c r="B5" s="50" t="str">
        <x:v>Compléter les postes de dépenses et les montants demandés.</x:v>
      </x:c>
      <x:c r="C5" s="50" t="str">
        <x:v>Budget Projet</x:v>
      </x:c>
      <x:c r="D5" s="50" t="str">
        <x:v>Le total poste et le % du budget sont automatiques.</x:v>
      </x:c>
    </x:row>
    <x:row r="6">
      <x:c r="A6" s="179" t="str">
        <x:v>3</x:v>
      </x:c>
      <x:c r="B6" s="50" t="str">
        <x:v>Saisir les financeurs, montants demandés/accordés et probabilités.</x:v>
      </x:c>
      <x:c r="C6" s="50" t="str">
        <x:v>Plan Financement</x:v>
      </x:c>
      <x:c r="D6" s="50" t="str">
        <x:v>Le montant pondéré et le taux de couverture sont automatiques.</x:v>
      </x:c>
    </x:row>
    <x:row r="7">
      <x:c r="A7" s="179" t="str">
        <x:v>4</x:v>
      </x:c>
      <x:c r="B7" s="50" t="str">
        <x:v>Adapter les encaissements/décaissements mois par mois.</x:v>
      </x:c>
      <x:c r="C7" s="50" t="str">
        <x:v>Tresorerie 12 mois</x:v>
      </x:c>
      <x:c r="D7" s="50" t="str">
        <x:v>Les soldes mensuels et cumulés se calculent automatiquement.</x:v>
      </x:c>
    </x:row>
    <x:row r="8">
      <x:c r="A8" s="179" t="str">
        <x:v>5</x:v>
      </x:c>
      <x:c r="B8" s="50" t="str">
        <x:v>Lire les KPI et graphiques de synthèse.</x:v>
      </x:c>
      <x:c r="C8" s="50" t="str">
        <x:v>Dashboard</x:v>
      </x:c>
      <x:c r="D8" s="50" t="str">
        <x:v>À utiliser pour comité, bureau ou dossier de subvention.</x:v>
      </x:c>
    </x:row>
  </x:sheetData>
  <x:mergeCells>
    <x:mergeCell ref="A1:H1"/>
  </x:mergeCells>
  <x:pageMargins left="0.7" right="0.7" top="0.75" bottom="0.75" header="0.3" footer="0.3"/>
</x:worksheet>
</file>