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e04a367ee5459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rtographie achats" sheetId="1" r:id="R7deee9fdc70e4c6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 €"/>
    <x:numFmt numFmtId="201" formatCode="0%"/>
  </x:numFmts>
  <x:fonts count="6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7365D"/>
      <x:name val="Carlito"/>
    </x:font>
    <x:font>
      <x:b/>
      <x:sz val="11"/>
      <x:color rgb="FFFFFFFF"/>
      <x:name val="Carlito"/>
    </x:font>
    <x:font>
      <x:b/>
      <x:sz val="12"/>
      <x:color rgb="FF065F46"/>
      <x:name val="Carlito"/>
    </x:font>
    <x:font>
      <x:b/>
      <x:sz val="11"/>
      <x:color rgb="FF075985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EAF2F8"/>
      </x:patternFill>
    </x:fill>
    <x:fill>
      <x:patternFill patternType="solid">
        <x:fgColor rgb="FF0F766E"/>
      </x:patternFill>
    </x:fill>
    <x:fill>
      <x:patternFill patternType="solid">
        <x:fgColor rgb="FFECFDF5"/>
      </x:patternFill>
    </x:fill>
    <x:fill>
      <x:patternFill patternType="solid">
        <x:fgColor rgb="FF1F4E78"/>
      </x:patternFill>
    </x:fill>
    <x:fill>
      <x:patternFill patternType="solid">
        <x:fgColor rgb="FF7C3AED"/>
      </x:patternFill>
    </x:fill>
    <x:fill>
      <x:patternFill patternType="solid">
        <x:fgColor rgb="FFB45309"/>
      </x:patternFill>
    </x:fill>
    <x:fill>
      <x:patternFill patternType="solid">
        <x:fgColor rgb="FFD9D2E9"/>
      </x:patternFill>
    </x:fill>
    <x:fill>
      <x:patternFill patternType="solid">
        <x:fgColor rgb="FFFFF2CC"/>
      </x:patternFill>
    </x:fill>
    <x:fill>
      <x:patternFill patternType="solid">
        <x:fgColor rgb="FFE0F2FE"/>
      </x:patternFill>
    </x:fill>
  </x:fills>
  <x:borders count="2">
    <x:border/>
    <x:border/>
  </x:borders>
  <x:cellStyleXfs count="1">
    <x:xf numFmtId="0" fontId="0" fillId="0" borderId="0"/>
  </x:cellStyleXfs>
  <x:cellXfs count="7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0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0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0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0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wrapText="1"/>
    </x:xf>
    <x:xf numFmtId="200" fontId="4" fillId="5" borderId="0" xfId="0" applyNumberFormat="1" applyFont="1" applyFill="1" applyBorder="1" applyAlignment="1">
      <x:alignment horizontal="center"/>
    </x:xf>
    <x:xf numFmtId="200" fontId="4" fillId="5" borderId="1" xfId="0" applyNumberFormat="1" applyFont="1" applyFill="1" applyBorder="1" applyAlignment="1">
      <x:alignment horizontal="center"/>
    </x:xf>
    <x:xf numFmtId="201" fontId="4" fillId="5" borderId="0" xfId="0" applyNumberFormat="1" applyFont="1" applyFill="1" applyBorder="1" applyAlignment="1">
      <x:alignment horizontal="center"/>
    </x:xf>
    <x:xf numFmtId="201" fontId="4" fillId="5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0" fontId="0" fillId="9" borderId="0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3" fillId="8" borderId="0" xfId="0" applyNumberFormat="1" applyFont="1" applyFill="1" applyBorder="1" applyAlignment="1">
      <x:alignment horizontal="center"/>
    </x:xf>
    <x:xf numFmtId="200" fontId="0" fillId="10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9">
    <x:dxf>
      <x:font>
        <x:b/>
        <x:color rgb="FF990000"/>
      </x:font>
      <x:fill>
        <x:patternFill patternType="solid">
          <x:bgColor rgb="FFF4CCCC"/>
        </x:patternFill>
      </x:fill>
    </x:dxf>
    <x:dxf>
      <x:font>
        <x:b/>
        <x:color rgb="FF9A3412"/>
      </x:font>
      <x:fill>
        <x:patternFill patternType="solid">
          <x:bgColor rgb="FFFCE4D6"/>
        </x:patternFill>
      </x:fill>
    </x:dxf>
    <x:dxf>
      <x:font>
        <x:b/>
        <x:color rgb="FF166534"/>
      </x:font>
      <x:fill>
        <x:patternFill patternType="solid">
          <x:bgColor rgb="FFC6EFCE"/>
        </x:patternFill>
      </x:fill>
    </x:dxf>
    <x:dxf>
      <x:font>
        <x:b/>
      </x:font>
      <x:fill>
        <x:patternFill patternType="solid">
          <x:bgColor rgb="FFF4CCCC"/>
        </x:patternFill>
      </x:fill>
    </x:dxf>
    <x:dxf>
      <x:font>
        <x:b/>
      </x:font>
      <x:fill>
        <x:patternFill patternType="solid">
          <x:bgColor rgb="FFD9EAD3"/>
        </x:patternFill>
      </x:fill>
    </x:dxf>
    <x:dxf>
      <x:font>
        <x:b/>
      </x:font>
      <x:fill>
        <x:patternFill patternType="solid">
          <x:bgColor rgb="FFFCE4D6"/>
        </x:patternFill>
      </x:fill>
    </x:dxf>
    <x:dxf>
      <x:font>
        <x:b/>
      </x:font>
      <x:fill>
        <x:patternFill patternType="solid">
          <x:bgColor rgb="FFF4CCCC"/>
        </x:patternFill>
      </x:fill>
    </x:dxf>
    <x:dxf>
      <x:font>
        <x:b/>
      </x:font>
      <x:fill>
        <x:patternFill patternType="solid">
          <x:bgColor rgb="FFFFF2CC"/>
        </x:patternFill>
      </x:fill>
    </x:dxf>
    <x:dxf>
      <x:font>
        <x:b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560104ff6c44218" /><Relationship Type="http://schemas.openxmlformats.org/officeDocument/2006/relationships/theme" Target="/xl/theme/theme1.xml" Id="Raa8aad35e4ef4840" /><Relationship Type="http://schemas.openxmlformats.org/officeDocument/2006/relationships/sharedStrings" Target="/xl/sharedStrings.xml" Id="R7d8de116216543d5" /><Relationship Type="http://schemas.openxmlformats.org/officeDocument/2006/relationships/worksheet" Target="/xl/worksheets/sheet1.xml" Id="R7deee9fdc70e4c6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e71059d70684d8c" /><Relationship Type="http://schemas.openxmlformats.org/officeDocument/2006/relationships/chart" Target="/xl/drawings/charts/chart2.xml" Id="R7c32425e69a94a6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Kraljic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Montant €</c:v>
          </c:tx>
          <c:cat>
            <c:strRef>
              <c:f>'Cartographie achats'!$P$5:$P$8</c:f>
              <c:strCache>
                <c:ptCount val="0"/>
              </c:strCache>
            </c:strRef>
          </c:cat>
          <c:val>
            <c:numRef>
              <c:f>'Cartographie achats'!$Q$5:$Q$8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Dépenses par famille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Montant €</c:v>
          </c:tx>
          <c:cat>
            <c:strRef>
              <c:f>'Cartographie achats'!$P$11:$P$16</c:f>
              <c:strCache>
                <c:ptCount val="0"/>
              </c:strCache>
            </c:strRef>
          </c:cat>
          <c:val>
            <c:numRef>
              <c:f>'Cartographie achats'!$Q$11:$Q$16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15</xdr:col>
      <xdr:colOff>0</xdr:colOff>
      <xdr:row>17</xdr:row>
      <xdr:rowOff>0</xdr:rowOff>
    </xdr:from>
    <xdr:to>
      <xdr:col>17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e71059d70684d8c"/>
        </a:graphicData>
      </a:graphic>
    </xdr:graphicFrame>
    <xdr:clientData/>
  </xdr:twoCellAnchor>
  <xdr:twoCellAnchor>
    <xdr:from>
      <xdr:col>0</xdr:col>
      <xdr:colOff>0</xdr:colOff>
      <xdr:row>23</xdr:row>
      <xdr:rowOff>0</xdr:rowOff>
    </xdr:from>
    <xdr:to>
      <xdr:col>8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c32425e69a94a6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Cartographie_Achats" displayName="Table_Cartographie_Achats" ref="A8:N20" headerRowCount="1">
  <x:tableColumns count="14">
    <x:tableColumn id="1" name="Réf."/>
    <x:tableColumn id="2" name="Famille d'achat"/>
    <x:tableColumn id="3" name="Sous-famille"/>
    <x:tableColumn id="4" name="Fournisseur principal"/>
    <x:tableColumn id="5" name="Dépense annuelle €"/>
    <x:tableColumn id="6" name="Impact business"/>
    <x:tableColumn id="7" name="Risque fournisseur"/>
    <x:tableColumn id="8" name="Criticité"/>
    <x:tableColumn id="9" name="Score risque"/>
    <x:tableColumn id="10" name="Segment Kraljic"/>
    <x:tableColumn id="11" name="Contrat"/>
    <x:tableColumn id="12" name="Économie potentielle €"/>
    <x:tableColumn id="13" name="Priorité"/>
    <x:tableColumn id="14" name="Action recommandée"/>
  </x:tableColumns>
  <x:tableStyleInfo name="TableStyleMedium2" showRowStripes="1"/>
</x:table>
</file>

<file path=xl/tables/table2.xml><?xml version="1.0" encoding="utf-8"?>
<x:table xmlns:x="http://schemas.openxmlformats.org/spreadsheetml/2006/main" id="2" name="Table_Segment_Kraljic" displayName="Table_Segment_Kraljic" ref="P4:Q8" headerRowCount="1">
  <x:tableColumns count="2">
    <x:tableColumn id="1" name="Segment"/>
    <x:tableColumn id="2" name="Montant €"/>
  </x:tableColumns>
  <x:tableStyleInfo name="TableStyleMedium2" showRowStripes="1"/>
</x:table>
</file>

<file path=xl/tables/table3.xml><?xml version="1.0" encoding="utf-8"?>
<x:table xmlns:x="http://schemas.openxmlformats.org/spreadsheetml/2006/main" id="3" name="Table_Familles_Achats" displayName="Table_Familles_Achats" ref="P10:Q16" headerRowCount="1">
  <x:tableColumns count="2">
    <x:tableColumn id="1" name="Famille"/>
    <x:tableColumn id="2" name="Montant €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c64d5dad32a4fde" /><Relationship Type="http://schemas.openxmlformats.org/officeDocument/2006/relationships/table" Target="/xl/tables/table1.xml" Id="R16b70221a04f412c" /><Relationship Type="http://schemas.openxmlformats.org/officeDocument/2006/relationships/table" Target="/xl/tables/table2.xml" Id="Raa9b951ee6274792" /><Relationship Type="http://schemas.openxmlformats.org/officeDocument/2006/relationships/table" Target="/xl/tables/table3.xml" Id="R5249bf114a424999" /></Relationships>
</file>

<file path=xl/worksheets/sheet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8" hidden="0" customWidth="1"/>
    <x:col min="3" max="3" width="20" hidden="0" customWidth="1"/>
    <x:col min="4" max="4" width="22" hidden="0" customWidth="1"/>
    <x:col min="5" max="5" width="16" hidden="0" customWidth="1"/>
    <x:col min="6" max="6" width="14" hidden="0" customWidth="1"/>
    <x:col min="7" max="7" width="16" hidden="0" customWidth="1"/>
    <x:col min="8" max="8" width="12" hidden="0" customWidth="1"/>
    <x:col min="9" max="9" width="11" hidden="0" customWidth="1"/>
    <x:col min="10" max="10" width="16" hidden="0" customWidth="1"/>
    <x:col min="11" max="11" width="10" hidden="0" customWidth="1"/>
    <x:col min="12" max="12" width="18" hidden="0" customWidth="1"/>
    <x:col min="13" max="13" width="12" hidden="0" customWidth="1"/>
    <x:col min="14" max="14" width="34" hidden="0" customWidth="1"/>
    <x:col min="16" max="16" width="18" hidden="0" customWidth="1"/>
    <x:col min="17" max="17" width="16" hidden="0" customWidth="1"/>
    <x:col min="15" max="15" width="3" hidden="0" customWidth="1"/>
  </x:cols>
  <x:sheetData>
    <x:row r="1" ht="21.600000381469727" hidden="0" customHeight="1">
      <x:c r="A1" s="5" t="str">
        <x:v>CARTOGRAPHIE DES ACHATS – MODÈLE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</x:row>
    <x:row r="2" ht="15" hidden="0" customHeight="1">
      <x:c r="A2" s="12" t="str">
        <x:v>Segmentation des familles, dépenses, criticité fournisseurs et matrice Kraljic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  <x:c r="P2" s="12"/>
      <x:c r="Q2" s="12"/>
    </x:row>
    <x:row r="3" ht="8" customHeight="1"/>
    <x:row r="4" ht="26.399999618530273" hidden="0" customHeight="1">
      <x:c r="A4" s="19" t="str">
        <x:v>Budget achats</x:v>
      </x:c>
      <x:c r="B4" s="19" t="str">
        <x:v>Dépenses engagées</x:v>
      </x:c>
      <x:c r="C4" s="19" t="str">
        <x:v>Taux conso.</x:v>
      </x:c>
      <x:c r="D4" s="19" t="str">
        <x:v>Fournisseurs</x:v>
      </x:c>
      <x:c r="E4" s="19" t="str">
        <x:v>Achats stratégiques</x:v>
      </x:c>
      <x:c r="F4" s="19" t="str">
        <x:v>Risque moyen</x:v>
      </x:c>
      <x:c r="P4" s="44" t="str">
        <x:v>Segment</x:v>
      </x:c>
      <x:c r="Q4" s="44" t="str">
        <x:v>Montant €</x:v>
      </x:c>
    </x:row>
    <x:row r="5" ht="15" hidden="0" customHeight="1">
      <x:c r="A5" s="68" t="n">
        <x:f>SUM(E9:E20)*1.15</x:f>
        <x:v>1921649.9999999998</x:v>
      </x:c>
      <x:c r="B5" s="68" t="n">
        <x:f>SUM(E9:E20)</x:f>
        <x:v>1671000</x:v>
      </x:c>
      <x:c r="C5" s="70" t="n">
        <x:f>IFERROR(B5/A5,0)</x:f>
        <x:v>0.8695652173913044</x:v>
      </x:c>
      <x:c r="D5" s="26" t="n">
        <x:f>COUNTA(D9:D20)</x:f>
        <x:v>12</x:v>
      </x:c>
      <x:c r="E5" s="26" t="n">
        <x:f>COUNTIF(J9:J20,"Stratégique")</x:f>
        <x:v>3</x:v>
      </x:c>
      <x:c r="F5" s="26" t="str">
        <x:f>IF(AVERAGE(I9:I20)&gt;=2.4,"Élevé",IF(AVERAGE(I9:I20)&gt;=1.7,"Moyen","Faible"))</x:f>
        <x:v>Moyen</x:v>
      </x:c>
      <x:c r="P5" s="55" t="str">
        <x:v>Stratégique</x:v>
      </x:c>
      <x:c r="Q5" s="74" t="n">
        <x:f>SUMIF($J$9:$J$20,P5,$E$9:$E$20)</x:f>
        <x:v>845000</x:v>
      </x:c>
    </x:row>
    <x:row r="6" ht="15" hidden="0" customHeight="1">
      <x:c r="P6" s="55" t="str">
        <x:v>Levier</x:v>
      </x:c>
      <x:c r="Q6" s="74" t="n">
        <x:f>SUMIF($J$9:$J$20,P6,$E$9:$E$20)</x:f>
        <x:v>601000</x:v>
      </x:c>
    </x:row>
    <x:row r="7" ht="15" hidden="0" customHeight="1">
      <x:c r="P7" s="55" t="str">
        <x:v>Goulot</x:v>
      </x:c>
      <x:c r="Q7" s="74" t="n">
        <x:f>SUMIF($J$9:$J$20,P7,$E$9:$E$20)</x:f>
        <x:v>0</x:v>
      </x:c>
    </x:row>
    <x:row r="8" ht="15" hidden="0" customHeight="1">
      <x:c r="A8" s="33" t="str">
        <x:v>Réf.</x:v>
      </x:c>
      <x:c r="B8" s="33" t="str">
        <x:v>Famille d'achat</x:v>
      </x:c>
      <x:c r="C8" s="33" t="str">
        <x:v>Sous-famille</x:v>
      </x:c>
      <x:c r="D8" s="33" t="str">
        <x:v>Fournisseur principal</x:v>
      </x:c>
      <x:c r="E8" s="33" t="str">
        <x:v>Dépense annuelle €</x:v>
      </x:c>
      <x:c r="F8" s="33" t="str">
        <x:v>Impact business</x:v>
      </x:c>
      <x:c r="G8" s="33" t="str">
        <x:v>Risque fournisseur</x:v>
      </x:c>
      <x:c r="H8" s="33" t="str">
        <x:v>Criticité</x:v>
      </x:c>
      <x:c r="I8" s="33" t="str">
        <x:v>Score risque</x:v>
      </x:c>
      <x:c r="J8" s="33" t="str">
        <x:v>Segment Kraljic</x:v>
      </x:c>
      <x:c r="K8" s="33" t="str">
        <x:v>Contrat</x:v>
      </x:c>
      <x:c r="L8" s="33" t="str">
        <x:v>Économie potentielle €</x:v>
      </x:c>
      <x:c r="M8" s="33" t="str">
        <x:v>Priorité</x:v>
      </x:c>
      <x:c r="N8" s="33" t="str">
        <x:v>Action recommandée</x:v>
      </x:c>
      <x:c r="P8" s="55" t="str">
        <x:v>Non critique</x:v>
      </x:c>
      <x:c r="Q8" s="74" t="n">
        <x:f>SUMIF($J$9:$J$20,P8,$E$9:$E$20)</x:f>
        <x:v>225000</x:v>
      </x:c>
    </x:row>
    <x:row r="9" ht="15" hidden="0" customHeight="1">
      <x:c r="A9" s="39" t="str">
        <x:v>ACH-001</x:v>
      </x:c>
      <x:c r="B9" s="39" t="str">
        <x:v>Informatique</x:v>
      </x:c>
      <x:c r="C9" s="39" t="str">
        <x:v>Matériel &amp; postes</x:v>
      </x:c>
      <x:c r="D9" s="39" t="str">
        <x:v>Tech Solutions</x:v>
      </x:c>
      <x:c r="E9" s="72" t="n">
        <x:v>120000</x:v>
      </x:c>
      <x:c r="F9" s="39" t="str">
        <x:v>Fort</x:v>
      </x:c>
      <x:c r="G9" s="39" t="str">
        <x:v>Moyen</x:v>
      </x:c>
      <x:c r="H9" s="39" t="str">
        <x:v>Élevée</x:v>
      </x:c>
      <x:c r="I9" s="39" t="n">
        <x:f>IF(G9="Élevé",3,IF(G9="Moyen",2,1))</x:f>
        <x:v>2</x:v>
      </x:c>
      <x:c r="J9" s="39" t="str">
        <x:f>IF(AND(F9="Fort",G9="Élevé"),"Stratégique",IF(AND(F9="Fort",G9&lt;&gt;"Élevé"),"Levier",IF(AND(F9&lt;&gt;"Fort",G9="Élevé"),"Goulot","Non critique")))</x:f>
        <x:v>Levier</x:v>
      </x:c>
      <x:c r="K9" s="39" t="str">
        <x:v>Oui</x:v>
      </x:c>
      <x:c r="L9" s="72" t="n">
        <x:v>8500</x:v>
      </x:c>
      <x:c r="M9" s="39" t="str">
        <x:f>IF(OR(J9="Stratégique",I9=3),"Haute",IF(J9="Levier","Moyenne","Basse"))</x:f>
        <x:v>Moyenne</x:v>
      </x:c>
      <x:c r="N9" s="39" t="str">
        <x:f>IF(J9="Stratégique","Sécuriser + négocier contrat cadre",IF(J9="Levier","Négocier prix et volumes",IF(J9="Goulot","Réduire dépendance fournisseur","Standardiser / simplifier")))</x:f>
        <x:v>Négocier prix et volumes</x:v>
      </x:c>
      <x:c r="Q9" s="75"/>
    </x:row>
    <x:row r="10" ht="15" hidden="0" customHeight="1">
      <x:c r="A10" s="39" t="str">
        <x:v>ACH-002</x:v>
      </x:c>
      <x:c r="B10" s="39" t="str">
        <x:v>Maintenance</x:v>
      </x:c>
      <x:c r="C10" s="39" t="str">
        <x:v>Pièces critiques</x:v>
      </x:c>
      <x:c r="D10" s="39" t="str">
        <x:v>Industrie Plus</x:v>
      </x:c>
      <x:c r="E10" s="72" t="n">
        <x:v>185000</x:v>
      </x:c>
      <x:c r="F10" s="39" t="str">
        <x:v>Fort</x:v>
      </x:c>
      <x:c r="G10" s="39" t="str">
        <x:v>Élevé</x:v>
      </x:c>
      <x:c r="H10" s="39" t="str">
        <x:v>Élevée</x:v>
      </x:c>
      <x:c r="I10" s="39" t="n">
        <x:f>IF(G10="Élevé",3,IF(G10="Moyen",2,1))</x:f>
        <x:v>3</x:v>
      </x:c>
      <x:c r="J10" s="39" t="str">
        <x:f>IF(AND(F10="Fort",G10="Élevé"),"Stratégique",IF(AND(F10="Fort",G10&lt;&gt;"Élevé"),"Levier",IF(AND(F10&lt;&gt;"Fort",G10="Élevé"),"Goulot","Non critique")))</x:f>
        <x:v>Stratégique</x:v>
      </x:c>
      <x:c r="K10" s="39" t="str">
        <x:v>Oui</x:v>
      </x:c>
      <x:c r="L10" s="72" t="n">
        <x:v>12000</x:v>
      </x:c>
      <x:c r="M10" s="39" t="str">
        <x:f>IF(OR(J10="Stratégique",I10=3),"Haute",IF(J10="Levier","Moyenne","Basse"))</x:f>
        <x:v>Haute</x:v>
      </x:c>
      <x:c r="N10" s="39" t="str">
        <x:f>IF(J10="Stratégique","Sécuriser + négocier contrat cadre",IF(J10="Levier","Négocier prix et volumes",IF(J10="Goulot","Réduire dépendance fournisseur","Standardiser / simplifier")))</x:f>
        <x:v>Sécuriser + négocier contrat cadre</x:v>
      </x:c>
      <x:c r="P10" s="50" t="str">
        <x:v>Famille</x:v>
      </x:c>
      <x:c r="Q10" s="76" t="str">
        <x:v>Montant €</x:v>
      </x:c>
    </x:row>
    <x:row r="11" ht="15" hidden="0" customHeight="1">
      <x:c r="A11" s="39" t="str">
        <x:v>ACH-003</x:v>
      </x:c>
      <x:c r="B11" s="39" t="str">
        <x:v>Logistique</x:v>
      </x:c>
      <x:c r="C11" s="39" t="str">
        <x:v>Transport national</x:v>
      </x:c>
      <x:c r="D11" s="39" t="str">
        <x:v>Express Cargo</x:v>
      </x:c>
      <x:c r="E11" s="72" t="n">
        <x:v>240000</x:v>
      </x:c>
      <x:c r="F11" s="39" t="str">
        <x:v>Fort</x:v>
      </x:c>
      <x:c r="G11" s="39" t="str">
        <x:v>Élevé</x:v>
      </x:c>
      <x:c r="H11" s="39" t="str">
        <x:v>Élevée</x:v>
      </x:c>
      <x:c r="I11" s="39" t="n">
        <x:f>IF(G11="Élevé",3,IF(G11="Moyen",2,1))</x:f>
        <x:v>3</x:v>
      </x:c>
      <x:c r="J11" s="39" t="str">
        <x:f>IF(AND(F11="Fort",G11="Élevé"),"Stratégique",IF(AND(F11="Fort",G11&lt;&gt;"Élevé"),"Levier",IF(AND(F11&lt;&gt;"Fort",G11="Élevé"),"Goulot","Non critique")))</x:f>
        <x:v>Stratégique</x:v>
      </x:c>
      <x:c r="K11" s="39" t="str">
        <x:v>Oui</x:v>
      </x:c>
      <x:c r="L11" s="72" t="n">
        <x:v>18000</x:v>
      </x:c>
      <x:c r="M11" s="39" t="str">
        <x:f>IF(OR(J11="Stratégique",I11=3),"Haute",IF(J11="Levier","Moyenne","Basse"))</x:f>
        <x:v>Haute</x:v>
      </x:c>
      <x:c r="N11" s="39" t="str">
        <x:f>IF(J11="Stratégique","Sécuriser + négocier contrat cadre",IF(J11="Levier","Négocier prix et volumes",IF(J11="Goulot","Réduire dépendance fournisseur","Standardiser / simplifier")))</x:f>
        <x:v>Sécuriser + négocier contrat cadre</x:v>
      </x:c>
      <x:c r="P11" s="59" t="str">
        <x:v>Informatique</x:v>
      </x:c>
      <x:c r="Q11" s="77" t="n">
        <x:f>SUMIF($B$9:$B$20,P11,$E$9:$E$20)</x:f>
        <x:v>120000</x:v>
      </x:c>
    </x:row>
    <x:row r="12" ht="15" hidden="0" customHeight="1">
      <x:c r="A12" s="39" t="str">
        <x:v>ACH-004</x:v>
      </x:c>
      <x:c r="B12" s="39" t="str">
        <x:v>Services généraux</x:v>
      </x:c>
      <x:c r="C12" s="39" t="str">
        <x:v>Nettoyage locaux</x:v>
      </x:c>
      <x:c r="D12" s="39" t="str">
        <x:v>Clean Office</x:v>
      </x:c>
      <x:c r="E12" s="72" t="n">
        <x:v>68000</x:v>
      </x:c>
      <x:c r="F12" s="39" t="str">
        <x:v>Faible</x:v>
      </x:c>
      <x:c r="G12" s="39" t="str">
        <x:v>Faible</x:v>
      </x:c>
      <x:c r="H12" s="39" t="str">
        <x:v>Moyenne</x:v>
      </x:c>
      <x:c r="I12" s="39" t="n">
        <x:f>IF(G12="Élevé",3,IF(G12="Moyen",2,1))</x:f>
        <x:v>1</x:v>
      </x:c>
      <x:c r="J12" s="39" t="str">
        <x:f>IF(AND(F12="Fort",G12="Élevé"),"Stratégique",IF(AND(F12="Fort",G12&lt;&gt;"Élevé"),"Levier",IF(AND(F12&lt;&gt;"Fort",G12="Élevé"),"Goulot","Non critique")))</x:f>
        <x:v>Non critique</x:v>
      </x:c>
      <x:c r="K12" s="39" t="str">
        <x:v>Non</x:v>
      </x:c>
      <x:c r="L12" s="72" t="n">
        <x:v>4200</x:v>
      </x:c>
      <x:c r="M12" s="39" t="str">
        <x:f>IF(OR(J12="Stratégique",I12=3),"Haute",IF(J12="Levier","Moyenne","Basse"))</x:f>
        <x:v>Basse</x:v>
      </x:c>
      <x:c r="N12" s="39" t="str">
        <x:f>IF(J12="Stratégique","Sécuriser + négocier contrat cadre",IF(J12="Levier","Négocier prix et volumes",IF(J12="Goulot","Réduire dépendance fournisseur","Standardiser / simplifier")))</x:f>
        <x:v>Standardiser / simplifier</x:v>
      </x:c>
      <x:c r="P12" s="59" t="str">
        <x:v>Maintenance</x:v>
      </x:c>
      <x:c r="Q12" s="77" t="n">
        <x:f>SUMIF($B$9:$B$20,P12,$E$9:$E$20)</x:f>
        <x:v>185000</x:v>
      </x:c>
    </x:row>
    <x:row r="13" ht="15" hidden="0" customHeight="1">
      <x:c r="A13" s="39" t="str">
        <x:v>ACH-005</x:v>
      </x:c>
      <x:c r="B13" s="39" t="str">
        <x:v>RH</x:v>
      </x:c>
      <x:c r="C13" s="39" t="str">
        <x:v>Formation sécurité</x:v>
      </x:c>
      <x:c r="D13" s="39" t="str">
        <x:v>FormaPro</x:v>
      </x:c>
      <x:c r="E13" s="72" t="n">
        <x:v>35000</x:v>
      </x:c>
      <x:c r="F13" s="39" t="str">
        <x:v>Faible</x:v>
      </x:c>
      <x:c r="G13" s="39" t="str">
        <x:v>Faible</x:v>
      </x:c>
      <x:c r="H13" s="39" t="str">
        <x:v>Moyenne</x:v>
      </x:c>
      <x:c r="I13" s="39" t="n">
        <x:f>IF(G13="Élevé",3,IF(G13="Moyen",2,1))</x:f>
        <x:v>1</x:v>
      </x:c>
      <x:c r="J13" s="39" t="str">
        <x:f>IF(AND(F13="Fort",G13="Élevé"),"Stratégique",IF(AND(F13="Fort",G13&lt;&gt;"Élevé"),"Levier",IF(AND(F13&lt;&gt;"Fort",G13="Élevé"),"Goulot","Non critique")))</x:f>
        <x:v>Non critique</x:v>
      </x:c>
      <x:c r="K13" s="39" t="str">
        <x:v>Non</x:v>
      </x:c>
      <x:c r="L13" s="72" t="n">
        <x:v>2500</x:v>
      </x:c>
      <x:c r="M13" s="39" t="str">
        <x:f>IF(OR(J13="Stratégique",I13=3),"Haute",IF(J13="Levier","Moyenne","Basse"))</x:f>
        <x:v>Basse</x:v>
      </x:c>
      <x:c r="N13" s="39" t="str">
        <x:f>IF(J13="Stratégique","Sécuriser + négocier contrat cadre",IF(J13="Levier","Négocier prix et volumes",IF(J13="Goulot","Réduire dépendance fournisseur","Standardiser / simplifier")))</x:f>
        <x:v>Standardiser / simplifier</x:v>
      </x:c>
      <x:c r="P13" s="59" t="str">
        <x:v>Logistique</x:v>
      </x:c>
      <x:c r="Q13" s="77" t="n">
        <x:f>SUMIF($B$9:$B$20,P13,$E$9:$E$20)</x:f>
        <x:v>240000</x:v>
      </x:c>
    </x:row>
    <x:row r="14" ht="15" hidden="0" customHeight="1">
      <x:c r="A14" s="39" t="str">
        <x:v>ACH-006</x:v>
      </x:c>
      <x:c r="B14" s="39" t="str">
        <x:v>Marketing</x:v>
      </x:c>
      <x:c r="C14" s="39" t="str">
        <x:v>Impression supports</x:v>
      </x:c>
      <x:c r="D14" s="39" t="str">
        <x:v>Print Maroc</x:v>
      </x:c>
      <x:c r="E14" s="72" t="n">
        <x:v>52000</x:v>
      </x:c>
      <x:c r="F14" s="39" t="str">
        <x:v>Faible</x:v>
      </x:c>
      <x:c r="G14" s="39" t="str">
        <x:v>Moyen</x:v>
      </x:c>
      <x:c r="H14" s="39" t="str">
        <x:v>Moyenne</x:v>
      </x:c>
      <x:c r="I14" s="39" t="n">
        <x:f>IF(G14="Élevé",3,IF(G14="Moyen",2,1))</x:f>
        <x:v>2</x:v>
      </x:c>
      <x:c r="J14" s="39" t="str">
        <x:f>IF(AND(F14="Fort",G14="Élevé"),"Stratégique",IF(AND(F14="Fort",G14&lt;&gt;"Élevé"),"Levier",IF(AND(F14&lt;&gt;"Fort",G14="Élevé"),"Goulot","Non critique")))</x:f>
        <x:v>Non critique</x:v>
      </x:c>
      <x:c r="K14" s="39" t="str">
        <x:v>Non</x:v>
      </x:c>
      <x:c r="L14" s="72" t="n">
        <x:v>3600</x:v>
      </x:c>
      <x:c r="M14" s="39" t="str">
        <x:f>IF(OR(J14="Stratégique",I14=3),"Haute",IF(J14="Levier","Moyenne","Basse"))</x:f>
        <x:v>Basse</x:v>
      </x:c>
      <x:c r="N14" s="39" t="str">
        <x:f>IF(J14="Stratégique","Sécuriser + négocier contrat cadre",IF(J14="Levier","Négocier prix et volumes",IF(J14="Goulot","Réduire dépendance fournisseur","Standardiser / simplifier")))</x:f>
        <x:v>Standardiser / simplifier</x:v>
      </x:c>
      <x:c r="P14" s="59" t="str">
        <x:v>Énergie</x:v>
      </x:c>
      <x:c r="Q14" s="77" t="n">
        <x:f>SUMIF($B$9:$B$20,P14,$E$9:$E$20)</x:f>
        <x:v>310000</x:v>
      </x:c>
    </x:row>
    <x:row r="15" ht="15" hidden="0" customHeight="1">
      <x:c r="A15" s="39" t="str">
        <x:v>ACH-007</x:v>
      </x:c>
      <x:c r="B15" s="39" t="str">
        <x:v>Énergie</x:v>
      </x:c>
      <x:c r="C15" s="39" t="str">
        <x:v>Électricité</x:v>
      </x:c>
      <x:c r="D15" s="39" t="str">
        <x:v>Energie Service</x:v>
      </x:c>
      <x:c r="E15" s="72" t="n">
        <x:v>310000</x:v>
      </x:c>
      <x:c r="F15" s="39" t="str">
        <x:v>Fort</x:v>
      </x:c>
      <x:c r="G15" s="39" t="str">
        <x:v>Moyen</x:v>
      </x:c>
      <x:c r="H15" s="39" t="str">
        <x:v>Élevée</x:v>
      </x:c>
      <x:c r="I15" s="39" t="n">
        <x:f>IF(G15="Élevé",3,IF(G15="Moyen",2,1))</x:f>
        <x:v>2</x:v>
      </x:c>
      <x:c r="J15" s="39" t="str">
        <x:f>IF(AND(F15="Fort",G15="Élevé"),"Stratégique",IF(AND(F15="Fort",G15&lt;&gt;"Élevé"),"Levier",IF(AND(F15&lt;&gt;"Fort",G15="Élevé"),"Goulot","Non critique")))</x:f>
        <x:v>Levier</x:v>
      </x:c>
      <x:c r="K15" s="39" t="str">
        <x:v>Oui</x:v>
      </x:c>
      <x:c r="L15" s="72" t="n">
        <x:v>15500</x:v>
      </x:c>
      <x:c r="M15" s="39" t="str">
        <x:f>IF(OR(J15="Stratégique",I15=3),"Haute",IF(J15="Levier","Moyenne","Basse"))</x:f>
        <x:v>Moyenne</x:v>
      </x:c>
      <x:c r="N15" s="39" t="str">
        <x:f>IF(J15="Stratégique","Sécuriser + négocier contrat cadre",IF(J15="Levier","Négocier prix et volumes",IF(J15="Goulot","Réduire dépendance fournisseur","Standardiser / simplifier")))</x:f>
        <x:v>Négocier prix et volumes</x:v>
      </x:c>
      <x:c r="P15" s="59" t="str">
        <x:v>Production</x:v>
      </x:c>
      <x:c r="Q15" s="77" t="n">
        <x:f>SUMIF($B$9:$B$20,P15,$E$9:$E$20)</x:f>
        <x:v>420000</x:v>
      </x:c>
    </x:row>
    <x:row r="16" ht="15" hidden="0" customHeight="1">
      <x:c r="A16" s="39" t="str">
        <x:v>ACH-008</x:v>
      </x:c>
      <x:c r="B16" s="39" t="str">
        <x:v>Production</x:v>
      </x:c>
      <x:c r="C16" s="39" t="str">
        <x:v>Matières premières</x:v>
      </x:c>
      <x:c r="D16" s="39" t="str">
        <x:v>Atlas Supply</x:v>
      </x:c>
      <x:c r="E16" s="72" t="n">
        <x:v>420000</x:v>
      </x:c>
      <x:c r="F16" s="39" t="str">
        <x:v>Fort</x:v>
      </x:c>
      <x:c r="G16" s="39" t="str">
        <x:v>Élevé</x:v>
      </x:c>
      <x:c r="H16" s="39" t="str">
        <x:v>Élevée</x:v>
      </x:c>
      <x:c r="I16" s="39" t="n">
        <x:f>IF(G16="Élevé",3,IF(G16="Moyen",2,1))</x:f>
        <x:v>3</x:v>
      </x:c>
      <x:c r="J16" s="39" t="str">
        <x:f>IF(AND(F16="Fort",G16="Élevé"),"Stratégique",IF(AND(F16="Fort",G16&lt;&gt;"Élevé"),"Levier",IF(AND(F16&lt;&gt;"Fort",G16="Élevé"),"Goulot","Non critique")))</x:f>
        <x:v>Stratégique</x:v>
      </x:c>
      <x:c r="K16" s="39" t="str">
        <x:v>Oui</x:v>
      </x:c>
      <x:c r="L16" s="72" t="n">
        <x:v>26000</x:v>
      </x:c>
      <x:c r="M16" s="39" t="str">
        <x:f>IF(OR(J16="Stratégique",I16=3),"Haute",IF(J16="Levier","Moyenne","Basse"))</x:f>
        <x:v>Haute</x:v>
      </x:c>
      <x:c r="N16" s="39" t="str">
        <x:f>IF(J16="Stratégique","Sécuriser + négocier contrat cadre",IF(J16="Levier","Négocier prix et volumes",IF(J16="Goulot","Réduire dépendance fournisseur","Standardiser / simplifier")))</x:f>
        <x:v>Sécuriser + négocier contrat cadre</x:v>
      </x:c>
      <x:c r="P16" s="59" t="str">
        <x:v>Sécurité</x:v>
      </x:c>
      <x:c r="Q16" s="77" t="n">
        <x:f>SUMIF($B$9:$B$20,P16,$E$9:$E$20)</x:f>
        <x:v>95000</x:v>
      </x:c>
    </x:row>
    <x:row r="17" ht="15" hidden="0" customHeight="1">
      <x:c r="A17" s="39" t="str">
        <x:v>ACH-009</x:v>
      </x:c>
      <x:c r="B17" s="39" t="str">
        <x:v>Juridique</x:v>
      </x:c>
      <x:c r="C17" s="39" t="str">
        <x:v>Conseil contrats</x:v>
      </x:c>
      <x:c r="D17" s="39" t="str">
        <x:v>Cabinet Expert</x:v>
      </x:c>
      <x:c r="E17" s="72" t="n">
        <x:v>48000</x:v>
      </x:c>
      <x:c r="F17" s="39" t="str">
        <x:v>Faible</x:v>
      </x:c>
      <x:c r="G17" s="39" t="str">
        <x:v>Moyen</x:v>
      </x:c>
      <x:c r="H17" s="39" t="str">
        <x:v>Moyenne</x:v>
      </x:c>
      <x:c r="I17" s="39" t="n">
        <x:f>IF(G17="Élevé",3,IF(G17="Moyen",2,1))</x:f>
        <x:v>2</x:v>
      </x:c>
      <x:c r="J17" s="39" t="str">
        <x:f>IF(AND(F17="Fort",G17="Élevé"),"Stratégique",IF(AND(F17="Fort",G17&lt;&gt;"Élevé"),"Levier",IF(AND(F17&lt;&gt;"Fort",G17="Élevé"),"Goulot","Non critique")))</x:f>
        <x:v>Non critique</x:v>
      </x:c>
      <x:c r="K17" s="39" t="str">
        <x:v>Oui</x:v>
      </x:c>
      <x:c r="L17" s="72" t="n">
        <x:v>2800</x:v>
      </x:c>
      <x:c r="M17" s="39" t="str">
        <x:f>IF(OR(J17="Stratégique",I17=3),"Haute",IF(J17="Levier","Moyenne","Basse"))</x:f>
        <x:v>Basse</x:v>
      </x:c>
      <x:c r="N17" s="39" t="str">
        <x:f>IF(J17="Stratégique","Sécuriser + négocier contrat cadre",IF(J17="Levier","Négocier prix et volumes",IF(J17="Goulot","Réduire dépendance fournisseur","Standardiser / simplifier")))</x:f>
        <x:v>Standardiser / simplifier</x:v>
      </x:c>
    </x:row>
    <x:row r="18" ht="15" hidden="0" customHeight="1">
      <x:c r="A18" s="39" t="str">
        <x:v>ACH-010</x:v>
      </x:c>
      <x:c r="B18" s="39" t="str">
        <x:v>Télécom</x:v>
      </x:c>
      <x:c r="C18" s="39" t="str">
        <x:v>Internet &amp; mobile</x:v>
      </x:c>
      <x:c r="D18" s="39" t="str">
        <x:v>Telco Business</x:v>
      </x:c>
      <x:c r="E18" s="72" t="n">
        <x:v>76000</x:v>
      </x:c>
      <x:c r="F18" s="39" t="str">
        <x:v>Fort</x:v>
      </x:c>
      <x:c r="G18" s="39" t="str">
        <x:v>Faible</x:v>
      </x:c>
      <x:c r="H18" s="39" t="str">
        <x:v>Moyenne</x:v>
      </x:c>
      <x:c r="I18" s="39" t="n">
        <x:f>IF(G18="Élevé",3,IF(G18="Moyen",2,1))</x:f>
        <x:v>1</x:v>
      </x:c>
      <x:c r="J18" s="39" t="str">
        <x:f>IF(AND(F18="Fort",G18="Élevé"),"Stratégique",IF(AND(F18="Fort",G18&lt;&gt;"Élevé"),"Levier",IF(AND(F18&lt;&gt;"Fort",G18="Élevé"),"Goulot","Non critique")))</x:f>
        <x:v>Levier</x:v>
      </x:c>
      <x:c r="K18" s="39" t="str">
        <x:v>Oui</x:v>
      </x:c>
      <x:c r="L18" s="72" t="n">
        <x:v>5000</x:v>
      </x:c>
      <x:c r="M18" s="39" t="str">
        <x:f>IF(OR(J18="Stratégique",I18=3),"Haute",IF(J18="Levier","Moyenne","Basse"))</x:f>
        <x:v>Moyenne</x:v>
      </x:c>
      <x:c r="N18" s="39" t="str">
        <x:f>IF(J18="Stratégique","Sécuriser + négocier contrat cadre",IF(J18="Levier","Négocier prix et volumes",IF(J18="Goulot","Réduire dépendance fournisseur","Standardiser / simplifier")))</x:f>
        <x:v>Négocier prix et volumes</x:v>
      </x:c>
    </x:row>
    <x:row r="19" ht="15" hidden="0" customHeight="1">
      <x:c r="A19" s="39" t="str">
        <x:v>ACH-011</x:v>
      </x:c>
      <x:c r="B19" s="39" t="str">
        <x:v>Sécurité</x:v>
      </x:c>
      <x:c r="C19" s="39" t="str">
        <x:v>Gardiennage</x:v>
      </x:c>
      <x:c r="D19" s="39" t="str">
        <x:v>Secure Pro</x:v>
      </x:c>
      <x:c r="E19" s="72" t="n">
        <x:v>95000</x:v>
      </x:c>
      <x:c r="F19" s="39" t="str">
        <x:v>Fort</x:v>
      </x:c>
      <x:c r="G19" s="39" t="str">
        <x:v>Moyen</x:v>
      </x:c>
      <x:c r="H19" s="39" t="str">
        <x:v>Élevée</x:v>
      </x:c>
      <x:c r="I19" s="39" t="n">
        <x:f>IF(G19="Élevé",3,IF(G19="Moyen",2,1))</x:f>
        <x:v>2</x:v>
      </x:c>
      <x:c r="J19" s="39" t="str">
        <x:f>IF(AND(F19="Fort",G19="Élevé"),"Stratégique",IF(AND(F19="Fort",G19&lt;&gt;"Élevé"),"Levier",IF(AND(F19&lt;&gt;"Fort",G19="Élevé"),"Goulot","Non critique")))</x:f>
        <x:v>Levier</x:v>
      </x:c>
      <x:c r="K19" s="39" t="str">
        <x:v>Oui</x:v>
      </x:c>
      <x:c r="L19" s="72" t="n">
        <x:v>6500</x:v>
      </x:c>
      <x:c r="M19" s="39" t="str">
        <x:f>IF(OR(J19="Stratégique",I19=3),"Haute",IF(J19="Levier","Moyenne","Basse"))</x:f>
        <x:v>Moyenne</x:v>
      </x:c>
      <x:c r="N19" s="39" t="str">
        <x:f>IF(J19="Stratégique","Sécuriser + négocier contrat cadre",IF(J19="Levier","Négocier prix et volumes",IF(J19="Goulot","Réduire dépendance fournisseur","Standardiser / simplifier")))</x:f>
        <x:v>Négocier prix et volumes</x:v>
      </x:c>
    </x:row>
    <x:row r="20" ht="15" hidden="0" customHeight="1">
      <x:c r="A20" s="39" t="str">
        <x:v>ACH-012</x:v>
      </x:c>
      <x:c r="B20" s="39" t="str">
        <x:v>Bureautique</x:v>
      </x:c>
      <x:c r="C20" s="39" t="str">
        <x:v>Consommables</x:v>
      </x:c>
      <x:c r="D20" s="39" t="str">
        <x:v>Office Pack</x:v>
      </x:c>
      <x:c r="E20" s="72" t="n">
        <x:v>22000</x:v>
      </x:c>
      <x:c r="F20" s="39" t="str">
        <x:v>Faible</x:v>
      </x:c>
      <x:c r="G20" s="39" t="str">
        <x:v>Faible</x:v>
      </x:c>
      <x:c r="H20" s="39" t="str">
        <x:v>Faible</x:v>
      </x:c>
      <x:c r="I20" s="39" t="n">
        <x:f>IF(G20="Élevé",3,IF(G20="Moyen",2,1))</x:f>
        <x:v>1</x:v>
      </x:c>
      <x:c r="J20" s="39" t="str">
        <x:f>IF(AND(F20="Fort",G20="Élevé"),"Stratégique",IF(AND(F20="Fort",G20&lt;&gt;"Élevé"),"Levier",IF(AND(F20&lt;&gt;"Fort",G20="Élevé"),"Goulot","Non critique")))</x:f>
        <x:v>Non critique</x:v>
      </x:c>
      <x:c r="K20" s="39" t="str">
        <x:v>Non</x:v>
      </x:c>
      <x:c r="L20" s="72" t="n">
        <x:v>1600</x:v>
      </x:c>
      <x:c r="M20" s="39" t="str">
        <x:f>IF(OR(J20="Stratégique",I20=3),"Haute",IF(J20="Levier","Moyenne","Basse"))</x:f>
        <x:v>Basse</x:v>
      </x:c>
      <x:c r="N20" s="39" t="str">
        <x:f>IF(J20="Stratégique","Sécuriser + négocier contrat cadre",IF(J20="Levier","Négocier prix et volumes",IF(J20="Goulot","Réduire dépendance fournisseur","Standardiser / simplifier")))</x:f>
        <x:v>Standardiser / simplifier</x:v>
      </x:c>
    </x:row>
    <x:row r="21"/>
    <x:row r="22" ht="184.8000030517578" hidden="0" customHeight="1">
      <x:c r="A22" s="64" t="str">
        <x:v>Mode d'emploi : modifiez les lignes 9 à 20. Les KPI, segments Kraljic, priorités, actions et graphiques se mettent à jour automatiquement.</x:v>
      </x:c>
      <x:c r="B22" s="64"/>
      <x:c r="C22" s="64"/>
      <x:c r="D22" s="64"/>
      <x:c r="E22" s="64"/>
      <x:c r="F22" s="64"/>
      <x:c r="G22" s="64"/>
      <x:c r="H22" s="64"/>
      <x:c r="I22" s="64"/>
      <x:c r="J22" s="64"/>
      <x:c r="K22" s="64"/>
      <x:c r="L22" s="64"/>
      <x:c r="M22" s="64"/>
      <x:c r="N22" s="64"/>
    </x:row>
  </x:sheetData>
  <x:mergeCells>
    <x:mergeCell ref="A1:Q1"/>
    <x:mergeCell ref="A2:Q2"/>
    <x:mergeCell ref="A22:N22"/>
  </x:mergeCells>
  <x:conditionalFormatting sqref="G9:G20">
    <x:cfRule type="expression" dxfId="0" priority="1">
      <x:formula>G9="Élevé"</x:formula>
    </x:cfRule>
    <x:cfRule type="expression" dxfId="1" priority="2">
      <x:formula>G9="Moyen"</x:formula>
    </x:cfRule>
    <x:cfRule type="expression" dxfId="2" priority="3">
      <x:formula>G9="Faible"</x:formula>
    </x:cfRule>
  </x:conditionalFormatting>
  <x:conditionalFormatting sqref="J9:J20">
    <x:cfRule type="expression" dxfId="3" priority="4">
      <x:formula>J9="Stratégique"</x:formula>
    </x:cfRule>
    <x:cfRule type="expression" dxfId="4" priority="5">
      <x:formula>J9="Levier"</x:formula>
    </x:cfRule>
    <x:cfRule type="expression" dxfId="5" priority="6">
      <x:formula>J9="Goulot"</x:formula>
    </x:cfRule>
  </x:conditionalFormatting>
  <x:conditionalFormatting sqref="M9:M20">
    <x:cfRule type="expression" dxfId="6" priority="7">
      <x:formula>M9="Haute"</x:formula>
    </x:cfRule>
    <x:cfRule type="expression" dxfId="7" priority="8">
      <x:formula>M9="Moyenne"</x:formula>
    </x:cfRule>
    <x:cfRule type="expression" dxfId="8" priority="9">
      <x:formula>M9="Basse"</x:formula>
    </x:cfRule>
  </x:conditionalFormatting>
  <x:conditionalFormatting sqref="E9:E20">
    <x:cfRule type="dataBar" priority="10">
      <x:dataBar>
        <x:cfvo type="min"/>
        <x:cfvo type="max"/>
        <x:color rgb="FF5B9BD5"/>
      </x:dataBar>
      <x:extLst>
        <x:ext xmlns:x14="http://schemas.microsoft.com/office/spreadsheetml/2009/9/main" uri="{B025F937-C7B1-47D3-B67F-A62EFF666E3E}">
          <x14:id>{F604302B-6843-A076-1FEC-22C39579B916}</x14:id>
        </x:ext>
      </x:extLst>
    </x:cfRule>
  </x:conditionalFormatting>
  <x:dataValidations count="4">
    <x:dataValidation type="list" sqref="F9:F20">
      <x:formula1>"Fort,Faible"</x:formula1>
    </x:dataValidation>
    <x:dataValidation type="list" sqref="G9:G20">
      <x:formula1>"Faible,Moyen,Élevé"</x:formula1>
    </x:dataValidation>
    <x:dataValidation type="list" sqref="H9:H20">
      <x:formula1>"Faible,Moyenne,Élevée"</x:formula1>
    </x:dataValidation>
    <x:dataValidation type="list" sqref="K9:K20">
      <x:formula1>"Oui,Non"</x:formula1>
    </x:dataValidation>
  </x:dataValidations>
  <x:pageMargins left="0.7" right="0.7" top="0.75" bottom="0.75" header="0.3" footer="0.3"/>
  <x:drawing xmlns:r="http://schemas.openxmlformats.org/officeDocument/2006/relationships" r:id="Rdc64d5dad32a4fde"/>
  <x:tableParts count="3">
    <x:tablePart xmlns:r="http://schemas.openxmlformats.org/officeDocument/2006/relationships" r:id="R16b70221a04f412c"/>
    <x:tablePart xmlns:r="http://schemas.openxmlformats.org/officeDocument/2006/relationships" r:id="Raa9b951ee6274792"/>
    <x:tablePart xmlns:r="http://schemas.openxmlformats.org/officeDocument/2006/relationships" r:id="R5249bf114a424999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0" id="{F604302B-6843-A076-1FEC-22C39579B916}">
            <x14:dataBar gradient="1">
              <x14:cfvo type="min"/>
              <x14:cfvo type="max"/>
              <x14:fillColor rgb="FF5B9BD5"/>
            </x14:dataBar>
          </x14:cfRule>
          <xm:sqref>E9:E20</xm:sqref>
        </x14:conditionalFormatting>
      </x14:conditionalFormattings>
    </x:ext>
  </x:extLst>
</x:worksheet>
</file>