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c1f326a39af466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807cb005c586492e"/>
    <x:sheet xmlns:r="http://schemas.openxmlformats.org/officeDocument/2006/relationships" name="Bilan détaillé" sheetId="2" r:id="Rcfef3f2a160a4f7b"/>
    <x:sheet xmlns:r="http://schemas.openxmlformats.org/officeDocument/2006/relationships" name="Contrôles" sheetId="3" r:id="R38a689a29d464e4c"/>
    <x:sheet xmlns:r="http://schemas.openxmlformats.org/officeDocument/2006/relationships" name="Paramètres" sheetId="4" r:id="R7058571ce9fb4f9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200" formatCode="dd/mm/yyyy"/>
    <x:numFmt numFmtId="201" formatCode="#,##0.00 €"/>
    <x:numFmt numFmtId="202" formatCode="0.00"/>
    <x:numFmt numFmtId="203" formatCode="0.0%"/>
    <x:numFmt numFmtId="204" formatCode="#,##0 €"/>
  </x:numFmts>
  <x:fonts count="11">
    <x:font>
      <x:sz val="11"/>
      <x:name val="Carlito"/>
    </x:font>
    <x:font>
      <x:b/>
      <x:sz val="18"/>
      <x:color rgb="FFFFFF"/>
      <x:name val="Carlito"/>
    </x:font>
    <x:font>
      <x:i/>
      <x:sz val="11"/>
      <x:color rgb="0F172A"/>
      <x:name val="Carlito"/>
    </x:font>
    <x:font>
      <x:b/>
      <x:sz val="11"/>
      <x:color rgb="FFFFFF"/>
      <x:name val="Carlito"/>
    </x:font>
    <x:font>
      <x:b/>
      <x:sz val="11"/>
      <x:color rgb="0F172A"/>
      <x:name val="Carlito"/>
    </x:font>
    <x:font>
      <x:b/>
      <x:sz val="13"/>
      <x:color rgb="FFFFFF"/>
      <x:name val="Carlito"/>
    </x:font>
    <x:font>
      <x:b/>
      <x:sz val="16"/>
      <x:color rgb="FFFFFF"/>
      <x:name val="Carlito"/>
    </x:font>
    <x:font>
      <x:b/>
      <x:sz val="10"/>
      <x:color rgb="FFFFFF"/>
      <x:name val="Aptos"/>
    </x:font>
    <x:font>
      <x:sz val="10"/>
      <x:name val="Aptos"/>
    </x:font>
    <x:font>
      <x:i/>
      <x:sz val="10"/>
      <x:color rgb="0F172A"/>
      <x:name val="Aptos"/>
    </x:font>
    <x:font>
      <x:b/>
      <x:sz val="10"/>
      <x:color rgb="0F172A"/>
      <x:name val="Aptos"/>
    </x:font>
  </x:fonts>
  <x:fills count="13">
    <x:fill>
      <x:patternFill patternType="none"/>
    </x:fill>
    <x:fill>
      <x:patternFill patternType="gray125"/>
    </x:fill>
    <x:fill>
      <x:patternFill patternType="solid">
        <x:fgColor rgb="0B3A5B"/>
      </x:patternFill>
    </x:fill>
    <x:fill>
      <x:patternFill patternType="solid">
        <x:fgColor rgb="DBEAFE"/>
      </x:patternFill>
    </x:fill>
    <x:fill>
      <x:patternFill patternType="solid">
        <x:fgColor rgb="8B5CF6"/>
      </x:patternFill>
    </x:fill>
    <x:fill>
      <x:patternFill patternType="solid">
        <x:fgColor rgb="EDE9FE"/>
      </x:patternFill>
    </x:fill>
    <x:fill>
      <x:patternFill patternType="solid">
        <x:fgColor rgb="14B8A6"/>
      </x:patternFill>
    </x:fill>
    <x:fill>
      <x:patternFill patternType="solid">
        <x:fgColor rgb="F1F5F9"/>
      </x:patternFill>
    </x:fill>
    <x:fill>
      <x:patternFill patternType="solid">
        <x:fgColor rgb="DCFCE7"/>
      </x:patternFill>
    </x:fill>
    <x:fill>
      <x:patternFill patternType="solid">
        <x:fgColor rgb="FFEDD5"/>
      </x:patternFill>
    </x:fill>
    <x:fill>
      <x:patternFill patternType="solid">
        <x:fgColor rgb="E0F2FE"/>
      </x:patternFill>
    </x:fill>
    <x:fill>
      <x:patternFill patternType="solid">
        <x:fgColor rgb="22C55E"/>
      </x:patternFill>
    </x:fill>
    <x:fill>
      <x:patternFill patternType="solid">
        <x:fgColor rgb="F97316"/>
      </x:patternFill>
    </x:fill>
  </x:fills>
  <x:borders count="2">
    <x:border/>
    <x:border/>
  </x:borders>
  <x:cellStyleXfs count="1">
    <x:xf numFmtId="0" fontId="0" fillId="0" borderId="0"/>
  </x:cellStyleXfs>
  <x:cellXfs count="27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4" fillId="7" borderId="0" xfId="0" applyNumberFormat="1" applyFont="1" applyFill="1" applyBorder="1"/>
    <x:xf numFmtId="0" fontId="4" fillId="7" borderId="0" xfId="0" applyNumberFormat="1" applyFont="1" applyFill="1" applyBorder="1" applyAlignment="1">
      <x:alignment horizontal="center"/>
    </x:xf>
    <x:xf numFmtId="0" fontId="0" fillId="7" borderId="1" xfId="0" applyNumberFormat="1" applyFont="1" applyFill="1" applyBorder="1"/>
    <x:xf numFmtId="0" fontId="4" fillId="7" borderId="1" xfId="0" applyNumberFormat="1" applyFont="1" applyFill="1" applyBorder="1"/>
    <x:xf numFmtId="0" fontId="4" fillId="7" borderId="1" xfId="0" applyNumberFormat="1" applyFont="1" applyFill="1" applyBorder="1" applyAlignment="1">
      <x:alignment horizontal="center"/>
    </x:xf>
    <x:xf numFmtId="0" fontId="0" fillId="8" borderId="0" xfId="0" applyNumberFormat="1" applyFont="1" applyFill="1" applyBorder="1"/>
    <x:xf numFmtId="0" fontId="4" fillId="8" borderId="0" xfId="0" applyNumberFormat="1" applyFont="1" applyFill="1" applyBorder="1"/>
    <x:xf numFmtId="0" fontId="4" fillId="8" borderId="0" xfId="0" applyNumberFormat="1" applyFont="1" applyFill="1" applyBorder="1" applyAlignment="1">
      <x:alignment horizontal="center"/>
    </x:xf>
    <x:xf numFmtId="0" fontId="0" fillId="8" borderId="1" xfId="0" applyNumberFormat="1" applyFont="1" applyFill="1" applyBorder="1"/>
    <x:xf numFmtId="0" fontId="4" fillId="8" borderId="1" xfId="0" applyNumberFormat="1" applyFont="1" applyFill="1" applyBorder="1"/>
    <x:xf numFmtId="0" fontId="4" fillId="8" borderId="1" xfId="0" applyNumberFormat="1" applyFont="1" applyFill="1" applyBorder="1" applyAlignment="1">
      <x:alignment horizontal="center"/>
    </x:xf>
    <x:xf numFmtId="0" fontId="0" fillId="9" borderId="0" xfId="0" applyNumberFormat="1" applyFont="1" applyFill="1" applyBorder="1"/>
    <x:xf numFmtId="0" fontId="4" fillId="9" borderId="0" xfId="0" applyNumberFormat="1" applyFont="1" applyFill="1" applyBorder="1"/>
    <x:xf numFmtId="0" fontId="4" fillId="9" borderId="0" xfId="0" applyNumberFormat="1" applyFont="1" applyFill="1" applyBorder="1" applyAlignment="1">
      <x:alignment horizontal="center"/>
    </x:xf>
    <x:xf numFmtId="0" fontId="0" fillId="9" borderId="1" xfId="0" applyNumberFormat="1" applyFont="1" applyFill="1" applyBorder="1"/>
    <x:xf numFmtId="0" fontId="4" fillId="9" borderId="1" xfId="0" applyNumberFormat="1" applyFont="1" applyFill="1" applyBorder="1"/>
    <x:xf numFmtId="0" fontId="4" fillId="9" borderId="1" xfId="0" applyNumberFormat="1" applyFont="1" applyFill="1" applyBorder="1" applyAlignment="1">
      <x:alignment horizontal="center"/>
    </x:xf>
    <x:xf numFmtId="0" fontId="0" fillId="10" borderId="0" xfId="0" applyNumberFormat="1" applyFont="1" applyFill="1" applyBorder="1"/>
    <x:xf numFmtId="0" fontId="4" fillId="10" borderId="0" xfId="0" applyNumberFormat="1" applyFont="1" applyFill="1" applyBorder="1"/>
    <x:xf numFmtId="0" fontId="4" fillId="10" borderId="0" xfId="0" applyNumberFormat="1" applyFont="1" applyFill="1" applyBorder="1" applyAlignment="1">
      <x:alignment horizontal="center"/>
    </x:xf>
    <x:xf numFmtId="0" fontId="0" fillId="10" borderId="1" xfId="0" applyNumberFormat="1" applyFont="1" applyFill="1" applyBorder="1"/>
    <x:xf numFmtId="0" fontId="4" fillId="10" borderId="1" xfId="0" applyNumberFormat="1" applyFont="1" applyFill="1" applyBorder="1"/>
    <x:xf numFmtId="0" fontId="4" fillId="10" borderId="1" xfId="0" applyNumberFormat="1" applyFont="1" applyFill="1" applyBorder="1" applyAlignment="1">
      <x:alignment horizontal="center"/>
    </x:xf>
    <x:xf numFmtId="201" fontId="4" fillId="8" borderId="0" xfId="0" applyNumberFormat="1" applyFont="1" applyFill="1" applyBorder="1" applyAlignment="1">
      <x:alignment horizontal="center"/>
    </x:xf>
    <x:xf numFmtId="201" fontId="4" fillId="7" borderId="0" xfId="0" applyNumberFormat="1" applyFont="1" applyFill="1" applyBorder="1" applyAlignment="1">
      <x:alignment horizontal="center"/>
    </x:xf>
    <x:xf numFmtId="201" fontId="4" fillId="9" borderId="0" xfId="0" applyNumberFormat="1" applyFont="1" applyFill="1" applyBorder="1" applyAlignment="1">
      <x:alignment horizontal="center"/>
    </x:xf>
    <x:xf numFmtId="201" fontId="4" fillId="10" borderId="0" xfId="0" applyNumberFormat="1" applyFont="1" applyFill="1" applyBorder="1" applyAlignment="1">
      <x:alignment horizontal="center"/>
    </x:xf>
    <x:xf numFmtId="201" fontId="4" fillId="8" borderId="1" xfId="0" applyNumberFormat="1" applyFont="1" applyFill="1" applyBorder="1" applyAlignment="1">
      <x:alignment horizontal="center"/>
    </x:xf>
    <x:xf numFmtId="201" fontId="4" fillId="7" borderId="1" xfId="0" applyNumberFormat="1" applyFont="1" applyFill="1" applyBorder="1" applyAlignment="1">
      <x:alignment horizontal="center"/>
    </x:xf>
    <x:xf numFmtId="201" fontId="4" fillId="9" borderId="1" xfId="0" applyNumberFormat="1" applyFont="1" applyFill="1" applyBorder="1" applyAlignment="1">
      <x:alignment horizontal="center"/>
    </x:xf>
    <x:xf numFmtId="201" fontId="4" fillId="10" borderId="1" xfId="0" applyNumberFormat="1" applyFont="1" applyFill="1" applyBorder="1" applyAlignment="1">
      <x:alignment horizontal="center"/>
    </x:xf>
    <x:xf numFmtId="202" fontId="4" fillId="10" borderId="0" xfId="0" applyNumberFormat="1" applyFont="1" applyFill="1" applyBorder="1" applyAlignment="1">
      <x:alignment horizontal="center"/>
    </x:xf>
    <x:xf numFmtId="202" fontId="4" fillId="10" borderId="1" xfId="0" applyNumberFormat="1" applyFont="1" applyFill="1" applyBorder="1" applyAlignment="1">
      <x:alignment horizontal="center"/>
    </x:xf>
    <x:xf numFmtId="0" fontId="0" fillId="11" borderId="0" xfId="0" applyNumberFormat="1" applyFont="1" applyFill="1" applyBorder="1"/>
    <x:xf numFmtId="0" fontId="5" fillId="11" borderId="0" xfId="0" applyNumberFormat="1" applyFont="1" applyFill="1" applyBorder="1"/>
    <x:xf numFmtId="0" fontId="5" fillId="11" borderId="0" xfId="0" applyNumberFormat="1" applyFont="1" applyFill="1" applyBorder="1" applyAlignment="1">
      <x:alignment horizontal="center"/>
    </x:xf>
    <x:xf numFmtId="0" fontId="0" fillId="11" borderId="1" xfId="0" applyNumberFormat="1" applyFont="1" applyFill="1" applyBorder="1"/>
    <x:xf numFmtId="0" fontId="5" fillId="11" borderId="1" xfId="0" applyNumberFormat="1" applyFont="1" applyFill="1" applyBorder="1"/>
    <x:xf numFmtId="0" fontId="5" fillId="11" borderId="1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wrapText="1"/>
    </x:xf>
    <x:xf numFmtId="0" fontId="3" fillId="2" borderId="0" xfId="0" applyNumberFormat="1" applyFont="1" applyFill="1" applyBorder="1" applyAlignment="1">
      <x:alignment horizontal="center" wrapText="1"/>
    </x:xf>
    <x:xf numFmtId="0" fontId="3" fillId="2" borderId="0" xfId="0" applyNumberFormat="1" applyFont="1" applyFill="1" applyBorder="1" applyAlignment="1">
      <x:alignment horizontal="center" vertical="center" wrapText="1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wrapText="1"/>
    </x:xf>
    <x:xf numFmtId="0" fontId="3" fillId="2" borderId="1" xfId="0" applyNumberFormat="1" applyFont="1" applyFill="1" applyBorder="1" applyAlignment="1">
      <x:alignment horizontal="center" wrapText="1"/>
    </x:xf>
    <x:xf numFmtId="0" fontId="3" fillId="2" borderId="1" xfId="0" applyNumberFormat="1" applyFont="1" applyFill="1" applyBorder="1" applyAlignment="1">
      <x:alignment horizontal="center" vertical="center" wrapText="1"/>
    </x:xf>
    <x:xf numFmtId="0" fontId="0" fillId="12" borderId="0" xfId="0" applyNumberFormat="1" applyFont="1" applyFill="1" applyBorder="1"/>
    <x:xf numFmtId="0" fontId="5" fillId="12" borderId="0" xfId="0" applyNumberFormat="1" applyFont="1" applyFill="1" applyBorder="1"/>
    <x:xf numFmtId="0" fontId="5" fillId="12" borderId="0" xfId="0" applyNumberFormat="1" applyFont="1" applyFill="1" applyBorder="1" applyAlignment="1">
      <x:alignment horizontal="center"/>
    </x:xf>
    <x:xf numFmtId="0" fontId="0" fillId="12" borderId="1" xfId="0" applyNumberFormat="1" applyFont="1" applyFill="1" applyBorder="1"/>
    <x:xf numFmtId="0" fontId="5" fillId="12" borderId="1" xfId="0" applyNumberFormat="1" applyFont="1" applyFill="1" applyBorder="1"/>
    <x:xf numFmtId="0" fontId="5" fillId="12" borderId="1" xfId="0" applyNumberFormat="1" applyFont="1" applyFill="1" applyBorder="1" applyAlignment="1">
      <x:alignment horizontal="center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1" fontId="0" fillId="8" borderId="0" xfId="0" applyNumberFormat="1" applyFont="1" applyFill="1" applyBorder="1"/>
    <x:xf numFmtId="203" fontId="0" fillId="8" borderId="0" xfId="0" applyNumberFormat="1" applyFont="1" applyFill="1" applyBorder="1"/>
    <x:xf numFmtId="201" fontId="4" fillId="8" borderId="0" xfId="0" applyNumberFormat="1" applyFont="1" applyFill="1" applyBorder="1"/>
    <x:xf numFmtId="203" fontId="4" fillId="8" borderId="0" xfId="0" applyNumberFormat="1" applyFont="1" applyFill="1" applyBorder="1"/>
    <x:xf numFmtId="201" fontId="0" fillId="8" borderId="1" xfId="0" applyNumberFormat="1" applyFont="1" applyFill="1" applyBorder="1"/>
    <x:xf numFmtId="203" fontId="0" fillId="8" borderId="1" xfId="0" applyNumberFormat="1" applyFont="1" applyFill="1" applyBorder="1"/>
    <x:xf numFmtId="201" fontId="4" fillId="8" borderId="1" xfId="0" applyNumberFormat="1" applyFont="1" applyFill="1" applyBorder="1"/>
    <x:xf numFmtId="203" fontId="4" fillId="8" borderId="1" xfId="0" applyNumberFormat="1" applyFont="1" applyFill="1" applyBorder="1"/>
    <x:xf numFmtId="201" fontId="0" fillId="9" borderId="0" xfId="0" applyNumberFormat="1" applyFont="1" applyFill="1" applyBorder="1"/>
    <x:xf numFmtId="203" fontId="0" fillId="9" borderId="0" xfId="0" applyNumberFormat="1" applyFont="1" applyFill="1" applyBorder="1"/>
    <x:xf numFmtId="201" fontId="4" fillId="9" borderId="0" xfId="0" applyNumberFormat="1" applyFont="1" applyFill="1" applyBorder="1"/>
    <x:xf numFmtId="203" fontId="4" fillId="9" borderId="0" xfId="0" applyNumberFormat="1" applyFont="1" applyFill="1" applyBorder="1"/>
    <x:xf numFmtId="201" fontId="0" fillId="9" borderId="1" xfId="0" applyNumberFormat="1" applyFont="1" applyFill="1" applyBorder="1"/>
    <x:xf numFmtId="203" fontId="0" fillId="9" borderId="1" xfId="0" applyNumberFormat="1" applyFont="1" applyFill="1" applyBorder="1"/>
    <x:xf numFmtId="201" fontId="4" fillId="9" borderId="1" xfId="0" applyNumberFormat="1" applyFont="1" applyFill="1" applyBorder="1"/>
    <x:xf numFmtId="203" fontId="4" fillId="9" borderId="1" xfId="0" applyNumberFormat="1" applyFont="1" applyFill="1" applyBorder="1"/>
    <x:xf numFmtId="204" fontId="0" fillId="0" borderId="0" xfId="0" applyNumberFormat="1" applyFont="1" applyFill="1" applyBorder="1"/>
    <x:xf numFmtId="204" fontId="0" fillId="0" borderId="1" xfId="0" applyNumberFormat="1" applyFont="1" applyFill="1" applyBorder="1"/>
    <x:xf numFmtId="0" fontId="6" fillId="2" borderId="0" xfId="0" applyNumberFormat="1" applyFont="1" applyFill="1" applyBorder="1"/>
    <x:xf numFmtId="0" fontId="6" fillId="2" borderId="0" xfId="0" applyNumberFormat="1" applyFont="1" applyFill="1" applyBorder="1" applyAlignment="1">
      <x:alignment horizontal="center"/>
    </x:xf>
    <x:xf numFmtId="0" fontId="6" fillId="2" borderId="1" xfId="0" applyNumberFormat="1" applyFont="1" applyFill="1" applyBorder="1"/>
    <x:xf numFmtId="0" fontId="6" fillId="2" borderId="1" xfId="0" applyNumberFormat="1" applyFont="1" applyFill="1" applyBorder="1" applyAlignment="1">
      <x:alignment horizontal="center"/>
    </x:xf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7" fillId="2" borderId="0" xfId="0" applyNumberFormat="1" applyFont="1" applyFill="1" applyBorder="1" applyAlignment="1">
      <x:alignment horizontal="center" vertical="center"/>
    </x:xf>
    <x:xf numFmtId="0" fontId="8" fillId="0" borderId="0" xfId="0" applyNumberFormat="1" applyFont="1" applyFill="1" applyBorder="1"/>
    <x:xf numFmtId="0" fontId="9" fillId="3" borderId="0" xfId="0" applyNumberFormat="1" applyFont="1" applyFill="1" applyBorder="1" applyAlignment="1">
      <x:alignment horizontal="center" vertical="center"/>
    </x:xf>
    <x:xf numFmtId="0" fontId="7" fillId="4" borderId="0" xfId="0" applyNumberFormat="1" applyFont="1" applyFill="1" applyBorder="1" applyAlignment="1">
      <x:alignment horizontal="center"/>
    </x:xf>
    <x:xf numFmtId="0" fontId="7" fillId="6" borderId="0" xfId="0" applyNumberFormat="1" applyFont="1" applyFill="1" applyBorder="1" applyAlignment="1">
      <x:alignment horizontal="center"/>
    </x:xf>
    <x:xf numFmtId="0" fontId="10" fillId="5" borderId="0" xfId="0" applyNumberFormat="1" applyFont="1" applyFill="1" applyBorder="1"/>
    <x:xf numFmtId="0" fontId="10" fillId="7" borderId="0" xfId="0" applyNumberFormat="1" applyFont="1" applyFill="1" applyBorder="1" applyAlignment="1">
      <x:alignment horizontal="center"/>
    </x:xf>
    <x:xf numFmtId="201" fontId="10" fillId="8" borderId="0" xfId="0" applyNumberFormat="1" applyFont="1" applyFill="1" applyBorder="1" applyAlignment="1">
      <x:alignment horizontal="center"/>
    </x:xf>
    <x:xf numFmtId="201" fontId="10" fillId="7" borderId="0" xfId="0" applyNumberFormat="1" applyFont="1" applyFill="1" applyBorder="1" applyAlignment="1">
      <x:alignment horizontal="center"/>
    </x:xf>
    <x:xf numFmtId="201" fontId="10" fillId="9" borderId="0" xfId="0" applyNumberFormat="1" applyFont="1" applyFill="1" applyBorder="1" applyAlignment="1">
      <x:alignment horizontal="center"/>
    </x:xf>
    <x:xf numFmtId="201" fontId="10" fillId="10" borderId="0" xfId="0" applyNumberFormat="1" applyFont="1" applyFill="1" applyBorder="1" applyAlignment="1">
      <x:alignment horizontal="center"/>
    </x:xf>
    <x:xf numFmtId="200" fontId="8" fillId="0" borderId="0" xfId="0" applyNumberFormat="1" applyFont="1" applyFill="1" applyBorder="1"/>
    <x:xf numFmtId="202" fontId="10" fillId="10" borderId="0" xfId="0" applyNumberFormat="1" applyFont="1" applyFill="1" applyBorder="1" applyAlignment="1">
      <x:alignment horizontal="center"/>
    </x:xf>
    <x:xf numFmtId="0" fontId="10" fillId="8" borderId="0" xfId="0" applyNumberFormat="1" applyFont="1" applyFill="1" applyBorder="1" applyAlignment="1">
      <x:alignment horizontal="center"/>
    </x:xf>
    <x:xf numFmtId="0" fontId="10" fillId="10" borderId="0" xfId="0" applyNumberFormat="1" applyFont="1" applyFill="1" applyBorder="1" applyAlignment="1">
      <x:alignment horizontal="center"/>
    </x:xf>
    <x:xf numFmtId="0" fontId="7" fillId="11" borderId="0" xfId="0" applyNumberFormat="1" applyFont="1" applyFill="1" applyBorder="1" applyAlignment="1">
      <x:alignment horizontal="center"/>
    </x:xf>
    <x:xf numFmtId="0" fontId="7" fillId="12" borderId="0" xfId="0" applyNumberFormat="1" applyFont="1" applyFill="1" applyBorder="1" applyAlignment="1">
      <x:alignment horizontal="center"/>
    </x:xf>
    <x:xf numFmtId="0" fontId="7" fillId="2" borderId="0" xfId="0" applyNumberFormat="1" applyFont="1" applyFill="1" applyBorder="1" applyAlignment="1">
      <x:alignment horizontal="center" vertical="center" wrapText="1"/>
    </x:xf>
    <x:xf numFmtId="204" fontId="8" fillId="0" borderId="0" xfId="0" applyNumberFormat="1" applyFont="1" applyFill="1" applyBorder="1"/>
    <x:xf numFmtId="201" fontId="8" fillId="0" borderId="0" xfId="0" applyNumberFormat="1" applyFont="1" applyFill="1" applyBorder="1"/>
    <x:xf numFmtId="203" fontId="8" fillId="0" borderId="0" xfId="0" applyNumberFormat="1" applyFont="1" applyFill="1" applyBorder="1"/>
    <x:xf numFmtId="0" fontId="10" fillId="8" borderId="0" xfId="0" applyNumberFormat="1" applyFont="1" applyFill="1" applyBorder="1"/>
    <x:xf numFmtId="201" fontId="10" fillId="8" borderId="0" xfId="0" applyNumberFormat="1" applyFont="1" applyFill="1" applyBorder="1"/>
    <x:xf numFmtId="203" fontId="10" fillId="8" borderId="0" xfId="0" applyNumberFormat="1" applyFont="1" applyFill="1" applyBorder="1"/>
    <x:xf numFmtId="0" fontId="10" fillId="9" borderId="0" xfId="0" applyNumberFormat="1" applyFont="1" applyFill="1" applyBorder="1"/>
    <x:xf numFmtId="201" fontId="10" fillId="9" borderId="0" xfId="0" applyNumberFormat="1" applyFont="1" applyFill="1" applyBorder="1"/>
    <x:xf numFmtId="203" fontId="10" fillId="9" borderId="0" xfId="0" applyNumberFormat="1" applyFont="1" applyFill="1" applyBorder="1"/>
    <x:xf numFmtId="0" fontId="7" fillId="2" borderId="1" xfId="0" applyNumberFormat="1" applyFont="1" applyFill="1" applyBorder="1" applyAlignment="1">
      <x:alignment horizontal="center" vertical="center"/>
    </x:xf>
    <x:xf numFmtId="0" fontId="8" fillId="0" borderId="1" xfId="0" applyNumberFormat="1" applyFont="1" applyFill="1" applyBorder="1"/>
    <x:xf numFmtId="0" fontId="9" fillId="3" borderId="1" xfId="0" applyNumberFormat="1" applyFont="1" applyFill="1" applyBorder="1" applyAlignment="1">
      <x:alignment horizontal="center" vertical="center"/>
    </x:xf>
    <x:xf numFmtId="0" fontId="7" fillId="4" borderId="1" xfId="0" applyNumberFormat="1" applyFont="1" applyFill="1" applyBorder="1" applyAlignment="1">
      <x:alignment horizontal="center"/>
    </x:xf>
    <x:xf numFmtId="0" fontId="7" fillId="6" borderId="1" xfId="0" applyNumberFormat="1" applyFont="1" applyFill="1" applyBorder="1" applyAlignment="1">
      <x:alignment horizontal="center"/>
    </x:xf>
    <x:xf numFmtId="0" fontId="10" fillId="5" borderId="1" xfId="0" applyNumberFormat="1" applyFont="1" applyFill="1" applyBorder="1"/>
    <x:xf numFmtId="0" fontId="10" fillId="7" borderId="1" xfId="0" applyNumberFormat="1" applyFont="1" applyFill="1" applyBorder="1" applyAlignment="1">
      <x:alignment horizontal="center"/>
    </x:xf>
    <x:xf numFmtId="201" fontId="10" fillId="8" borderId="1" xfId="0" applyNumberFormat="1" applyFont="1" applyFill="1" applyBorder="1" applyAlignment="1">
      <x:alignment horizontal="center"/>
    </x:xf>
    <x:xf numFmtId="201" fontId="10" fillId="7" borderId="1" xfId="0" applyNumberFormat="1" applyFont="1" applyFill="1" applyBorder="1" applyAlignment="1">
      <x:alignment horizontal="center"/>
    </x:xf>
    <x:xf numFmtId="201" fontId="10" fillId="9" borderId="1" xfId="0" applyNumberFormat="1" applyFont="1" applyFill="1" applyBorder="1" applyAlignment="1">
      <x:alignment horizontal="center"/>
    </x:xf>
    <x:xf numFmtId="201" fontId="10" fillId="10" borderId="1" xfId="0" applyNumberFormat="1" applyFont="1" applyFill="1" applyBorder="1" applyAlignment="1">
      <x:alignment horizontal="center"/>
    </x:xf>
    <x:xf numFmtId="200" fontId="8" fillId="0" borderId="1" xfId="0" applyNumberFormat="1" applyFont="1" applyFill="1" applyBorder="1"/>
    <x:xf numFmtId="202" fontId="10" fillId="10" borderId="1" xfId="0" applyNumberFormat="1" applyFont="1" applyFill="1" applyBorder="1" applyAlignment="1">
      <x:alignment horizontal="center"/>
    </x:xf>
    <x:xf numFmtId="0" fontId="10" fillId="8" borderId="1" xfId="0" applyNumberFormat="1" applyFont="1" applyFill="1" applyBorder="1" applyAlignment="1">
      <x:alignment horizontal="center"/>
    </x:xf>
    <x:xf numFmtId="0" fontId="10" fillId="10" borderId="1" xfId="0" applyNumberFormat="1" applyFont="1" applyFill="1" applyBorder="1" applyAlignment="1">
      <x:alignment horizontal="center"/>
    </x:xf>
    <x:xf numFmtId="0" fontId="7" fillId="11" borderId="1" xfId="0" applyNumberFormat="1" applyFont="1" applyFill="1" applyBorder="1" applyAlignment="1">
      <x:alignment horizontal="center"/>
    </x:xf>
    <x:xf numFmtId="0" fontId="7" fillId="12" borderId="1" xfId="0" applyNumberFormat="1" applyFont="1" applyFill="1" applyBorder="1" applyAlignment="1">
      <x:alignment horizontal="center"/>
    </x:xf>
    <x:xf numFmtId="0" fontId="7" fillId="2" borderId="1" xfId="0" applyNumberFormat="1" applyFont="1" applyFill="1" applyBorder="1" applyAlignment="1">
      <x:alignment horizontal="center" vertical="center" wrapText="1"/>
    </x:xf>
    <x:xf numFmtId="204" fontId="8" fillId="0" borderId="1" xfId="0" applyNumberFormat="1" applyFont="1" applyFill="1" applyBorder="1"/>
    <x:xf numFmtId="201" fontId="8" fillId="0" borderId="1" xfId="0" applyNumberFormat="1" applyFont="1" applyFill="1" applyBorder="1"/>
    <x:xf numFmtId="203" fontId="8" fillId="0" borderId="1" xfId="0" applyNumberFormat="1" applyFont="1" applyFill="1" applyBorder="1"/>
    <x:xf numFmtId="0" fontId="10" fillId="8" borderId="1" xfId="0" applyNumberFormat="1" applyFont="1" applyFill="1" applyBorder="1"/>
    <x:xf numFmtId="201" fontId="10" fillId="8" borderId="1" xfId="0" applyNumberFormat="1" applyFont="1" applyFill="1" applyBorder="1"/>
    <x:xf numFmtId="203" fontId="10" fillId="8" borderId="1" xfId="0" applyNumberFormat="1" applyFont="1" applyFill="1" applyBorder="1"/>
    <x:xf numFmtId="0" fontId="10" fillId="9" borderId="1" xfId="0" applyNumberFormat="1" applyFont="1" applyFill="1" applyBorder="1"/>
    <x:xf numFmtId="201" fontId="10" fillId="9" borderId="1" xfId="0" applyNumberFormat="1" applyFont="1" applyFill="1" applyBorder="1"/>
    <x:xf numFmtId="203" fontId="10" fillId="9" borderId="1" xfId="0" applyNumberFormat="1" applyFont="1" applyFill="1" applyBorder="1"/>
    <x:xf numFmtId="0" fontId="8" fillId="0" borderId="0" xfId="0" applyNumberFormat="1" applyFont="1" applyFill="1" applyBorder="1" applyAlignment="1">
      <x:alignment vertical="center"/>
    </x:xf>
    <x:xf numFmtId="0" fontId="7" fillId="4" borderId="0" xfId="0" applyNumberFormat="1" applyFont="1" applyFill="1" applyBorder="1" applyAlignment="1">
      <x:alignment horizontal="center" vertical="center"/>
    </x:xf>
    <x:xf numFmtId="0" fontId="7" fillId="6" borderId="0" xfId="0" applyNumberFormat="1" applyFont="1" applyFill="1" applyBorder="1" applyAlignment="1">
      <x:alignment horizontal="center" vertical="center"/>
    </x:xf>
    <x:xf numFmtId="0" fontId="10" fillId="5" borderId="0" xfId="0" applyNumberFormat="1" applyFont="1" applyFill="1" applyBorder="1" applyAlignment="1">
      <x:alignment vertical="center"/>
    </x:xf>
    <x:xf numFmtId="0" fontId="10" fillId="7" borderId="0" xfId="0" applyNumberFormat="1" applyFont="1" applyFill="1" applyBorder="1" applyAlignment="1">
      <x:alignment horizontal="center" vertical="center"/>
    </x:xf>
    <x:xf numFmtId="201" fontId="10" fillId="8" borderId="0" xfId="0" applyNumberFormat="1" applyFont="1" applyFill="1" applyBorder="1" applyAlignment="1">
      <x:alignment horizontal="center" vertical="center"/>
    </x:xf>
    <x:xf numFmtId="201" fontId="10" fillId="7" borderId="0" xfId="0" applyNumberFormat="1" applyFont="1" applyFill="1" applyBorder="1" applyAlignment="1">
      <x:alignment horizontal="center" vertical="center"/>
    </x:xf>
    <x:xf numFmtId="201" fontId="10" fillId="9" borderId="0" xfId="0" applyNumberFormat="1" applyFont="1" applyFill="1" applyBorder="1" applyAlignment="1">
      <x:alignment horizontal="center" vertical="center"/>
    </x:xf>
    <x:xf numFmtId="201" fontId="10" fillId="10" borderId="0" xfId="0" applyNumberFormat="1" applyFont="1" applyFill="1" applyBorder="1" applyAlignment="1">
      <x:alignment horizontal="center" vertical="center"/>
    </x:xf>
    <x:xf numFmtId="200" fontId="8" fillId="0" borderId="0" xfId="0" applyNumberFormat="1" applyFont="1" applyFill="1" applyBorder="1" applyAlignment="1">
      <x:alignment vertical="center"/>
    </x:xf>
    <x:xf numFmtId="202" fontId="10" fillId="10" borderId="0" xfId="0" applyNumberFormat="1" applyFont="1" applyFill="1" applyBorder="1" applyAlignment="1">
      <x:alignment horizontal="center" vertical="center"/>
    </x:xf>
    <x:xf numFmtId="0" fontId="10" fillId="8" borderId="0" xfId="0" applyNumberFormat="1" applyFont="1" applyFill="1" applyBorder="1" applyAlignment="1">
      <x:alignment horizontal="center" vertical="center"/>
    </x:xf>
    <x:xf numFmtId="0" fontId="10" fillId="10" borderId="0" xfId="0" applyNumberFormat="1" applyFont="1" applyFill="1" applyBorder="1" applyAlignment="1">
      <x:alignment horizontal="center" vertical="center"/>
    </x:xf>
    <x:xf numFmtId="0" fontId="7" fillId="11" borderId="0" xfId="0" applyNumberFormat="1" applyFont="1" applyFill="1" applyBorder="1" applyAlignment="1">
      <x:alignment horizontal="center" vertical="center"/>
    </x:xf>
    <x:xf numFmtId="0" fontId="7" fillId="12" borderId="0" xfId="0" applyNumberFormat="1" applyFont="1" applyFill="1" applyBorder="1" applyAlignment="1">
      <x:alignment horizontal="center" vertical="center"/>
    </x:xf>
    <x:xf numFmtId="204" fontId="8" fillId="0" borderId="0" xfId="0" applyNumberFormat="1" applyFont="1" applyFill="1" applyBorder="1" applyAlignment="1">
      <x:alignment vertical="center"/>
    </x:xf>
    <x:xf numFmtId="201" fontId="8" fillId="0" borderId="0" xfId="0" applyNumberFormat="1" applyFont="1" applyFill="1" applyBorder="1" applyAlignment="1">
      <x:alignment vertical="center"/>
    </x:xf>
    <x:xf numFmtId="203" fontId="8" fillId="0" borderId="0" xfId="0" applyNumberFormat="1" applyFont="1" applyFill="1" applyBorder="1" applyAlignment="1">
      <x:alignment vertical="center"/>
    </x:xf>
    <x:xf numFmtId="0" fontId="10" fillId="8" borderId="0" xfId="0" applyNumberFormat="1" applyFont="1" applyFill="1" applyBorder="1" applyAlignment="1">
      <x:alignment vertical="center"/>
    </x:xf>
    <x:xf numFmtId="201" fontId="10" fillId="8" borderId="0" xfId="0" applyNumberFormat="1" applyFont="1" applyFill="1" applyBorder="1" applyAlignment="1">
      <x:alignment vertical="center"/>
    </x:xf>
    <x:xf numFmtId="203" fontId="10" fillId="8" borderId="0" xfId="0" applyNumberFormat="1" applyFont="1" applyFill="1" applyBorder="1" applyAlignment="1">
      <x:alignment vertical="center"/>
    </x:xf>
    <x:xf numFmtId="0" fontId="10" fillId="9" borderId="0" xfId="0" applyNumberFormat="1" applyFont="1" applyFill="1" applyBorder="1" applyAlignment="1">
      <x:alignment vertical="center"/>
    </x:xf>
    <x:xf numFmtId="201" fontId="10" fillId="9" borderId="0" xfId="0" applyNumberFormat="1" applyFont="1" applyFill="1" applyBorder="1" applyAlignment="1">
      <x:alignment vertical="center"/>
    </x:xf>
    <x:xf numFmtId="203" fontId="10" fillId="9" borderId="0" xfId="0" applyNumberFormat="1" applyFont="1" applyFill="1" applyBorder="1" applyAlignment="1">
      <x:alignment vertical="center"/>
    </x:xf>
    <x:xf numFmtId="0" fontId="8" fillId="0" borderId="1" xfId="0" applyNumberFormat="1" applyFont="1" applyFill="1" applyBorder="1" applyAlignment="1">
      <x:alignment vertical="center"/>
    </x:xf>
    <x:xf numFmtId="0" fontId="7" fillId="4" borderId="1" xfId="0" applyNumberFormat="1" applyFont="1" applyFill="1" applyBorder="1" applyAlignment="1">
      <x:alignment horizontal="center" vertical="center"/>
    </x:xf>
    <x:xf numFmtId="0" fontId="7" fillId="6" borderId="1" xfId="0" applyNumberFormat="1" applyFont="1" applyFill="1" applyBorder="1" applyAlignment="1">
      <x:alignment horizontal="center" vertical="center"/>
    </x:xf>
    <x:xf numFmtId="0" fontId="10" fillId="5" borderId="1" xfId="0" applyNumberFormat="1" applyFont="1" applyFill="1" applyBorder="1" applyAlignment="1">
      <x:alignment vertical="center"/>
    </x:xf>
    <x:xf numFmtId="0" fontId="10" fillId="7" borderId="1" xfId="0" applyNumberFormat="1" applyFont="1" applyFill="1" applyBorder="1" applyAlignment="1">
      <x:alignment horizontal="center" vertical="center"/>
    </x:xf>
    <x:xf numFmtId="201" fontId="10" fillId="8" borderId="1" xfId="0" applyNumberFormat="1" applyFont="1" applyFill="1" applyBorder="1" applyAlignment="1">
      <x:alignment horizontal="center" vertical="center"/>
    </x:xf>
    <x:xf numFmtId="201" fontId="10" fillId="7" borderId="1" xfId="0" applyNumberFormat="1" applyFont="1" applyFill="1" applyBorder="1" applyAlignment="1">
      <x:alignment horizontal="center" vertical="center"/>
    </x:xf>
    <x:xf numFmtId="201" fontId="10" fillId="9" borderId="1" xfId="0" applyNumberFormat="1" applyFont="1" applyFill="1" applyBorder="1" applyAlignment="1">
      <x:alignment horizontal="center" vertical="center"/>
    </x:xf>
    <x:xf numFmtId="201" fontId="10" fillId="10" borderId="1" xfId="0" applyNumberFormat="1" applyFont="1" applyFill="1" applyBorder="1" applyAlignment="1">
      <x:alignment horizontal="center" vertical="center"/>
    </x:xf>
    <x:xf numFmtId="200" fontId="8" fillId="0" borderId="1" xfId="0" applyNumberFormat="1" applyFont="1" applyFill="1" applyBorder="1" applyAlignment="1">
      <x:alignment vertical="center"/>
    </x:xf>
    <x:xf numFmtId="202" fontId="10" fillId="10" borderId="1" xfId="0" applyNumberFormat="1" applyFont="1" applyFill="1" applyBorder="1" applyAlignment="1">
      <x:alignment horizontal="center" vertical="center"/>
    </x:xf>
    <x:xf numFmtId="0" fontId="10" fillId="8" borderId="1" xfId="0" applyNumberFormat="1" applyFont="1" applyFill="1" applyBorder="1" applyAlignment="1">
      <x:alignment horizontal="center" vertical="center"/>
    </x:xf>
    <x:xf numFmtId="0" fontId="10" fillId="10" borderId="1" xfId="0" applyNumberFormat="1" applyFont="1" applyFill="1" applyBorder="1" applyAlignment="1">
      <x:alignment horizontal="center" vertical="center"/>
    </x:xf>
    <x:xf numFmtId="0" fontId="7" fillId="11" borderId="1" xfId="0" applyNumberFormat="1" applyFont="1" applyFill="1" applyBorder="1" applyAlignment="1">
      <x:alignment horizontal="center" vertical="center"/>
    </x:xf>
    <x:xf numFmtId="0" fontId="7" fillId="12" borderId="1" xfId="0" applyNumberFormat="1" applyFont="1" applyFill="1" applyBorder="1" applyAlignment="1">
      <x:alignment horizontal="center" vertical="center"/>
    </x:xf>
    <x:xf numFmtId="204" fontId="8" fillId="0" borderId="1" xfId="0" applyNumberFormat="1" applyFont="1" applyFill="1" applyBorder="1" applyAlignment="1">
      <x:alignment vertical="center"/>
    </x:xf>
    <x:xf numFmtId="201" fontId="8" fillId="0" borderId="1" xfId="0" applyNumberFormat="1" applyFont="1" applyFill="1" applyBorder="1" applyAlignment="1">
      <x:alignment vertical="center"/>
    </x:xf>
    <x:xf numFmtId="203" fontId="8" fillId="0" borderId="1" xfId="0" applyNumberFormat="1" applyFont="1" applyFill="1" applyBorder="1" applyAlignment="1">
      <x:alignment vertical="center"/>
    </x:xf>
    <x:xf numFmtId="0" fontId="10" fillId="8" borderId="1" xfId="0" applyNumberFormat="1" applyFont="1" applyFill="1" applyBorder="1" applyAlignment="1">
      <x:alignment vertical="center"/>
    </x:xf>
    <x:xf numFmtId="201" fontId="10" fillId="8" borderId="1" xfId="0" applyNumberFormat="1" applyFont="1" applyFill="1" applyBorder="1" applyAlignment="1">
      <x:alignment vertical="center"/>
    </x:xf>
    <x:xf numFmtId="203" fontId="10" fillId="8" borderId="1" xfId="0" applyNumberFormat="1" applyFont="1" applyFill="1" applyBorder="1" applyAlignment="1">
      <x:alignment vertical="center"/>
    </x:xf>
    <x:xf numFmtId="0" fontId="10" fillId="9" borderId="1" xfId="0" applyNumberFormat="1" applyFont="1" applyFill="1" applyBorder="1" applyAlignment="1">
      <x:alignment vertical="center"/>
    </x:xf>
    <x:xf numFmtId="201" fontId="10" fillId="9" borderId="1" xfId="0" applyNumberFormat="1" applyFont="1" applyFill="1" applyBorder="1" applyAlignment="1">
      <x:alignment vertical="center"/>
    </x:xf>
    <x:xf numFmtId="203" fontId="10" fillId="9" borderId="1" xfId="0" applyNumberFormat="1" applyFont="1" applyFill="1" applyBorder="1" applyAlignment="1">
      <x:alignment vertical="center"/>
    </x:xf>
    <x:xf numFmtId="0" fontId="8" fillId="0" borderId="0" xfId="0" applyNumberFormat="1" applyFont="1" applyFill="1" applyBorder="1" applyAlignment="1">
      <x:alignment vertical="center" wrapText="1"/>
    </x:xf>
    <x:xf numFmtId="0" fontId="9" fillId="3" borderId="0" xfId="0" applyNumberFormat="1" applyFont="1" applyFill="1" applyBorder="1" applyAlignment="1">
      <x:alignment horizontal="center" vertical="center" wrapText="1"/>
    </x:xf>
    <x:xf numFmtId="0" fontId="7" fillId="4" borderId="0" xfId="0" applyNumberFormat="1" applyFont="1" applyFill="1" applyBorder="1" applyAlignment="1">
      <x:alignment horizontal="center" vertical="center" wrapText="1"/>
    </x:xf>
    <x:xf numFmtId="0" fontId="7" fillId="6" borderId="0" xfId="0" applyNumberFormat="1" applyFont="1" applyFill="1" applyBorder="1" applyAlignment="1">
      <x:alignment horizontal="center" vertical="center" wrapText="1"/>
    </x:xf>
    <x:xf numFmtId="0" fontId="10" fillId="5" borderId="0" xfId="0" applyNumberFormat="1" applyFont="1" applyFill="1" applyBorder="1" applyAlignment="1">
      <x:alignment vertical="center" wrapText="1"/>
    </x:xf>
    <x:xf numFmtId="0" fontId="10" fillId="7" borderId="0" xfId="0" applyNumberFormat="1" applyFont="1" applyFill="1" applyBorder="1" applyAlignment="1">
      <x:alignment horizontal="center" vertical="center" wrapText="1"/>
    </x:xf>
    <x:xf numFmtId="201" fontId="10" fillId="8" borderId="0" xfId="0" applyNumberFormat="1" applyFont="1" applyFill="1" applyBorder="1" applyAlignment="1">
      <x:alignment horizontal="center" vertical="center" wrapText="1"/>
    </x:xf>
    <x:xf numFmtId="201" fontId="10" fillId="7" borderId="0" xfId="0" applyNumberFormat="1" applyFont="1" applyFill="1" applyBorder="1" applyAlignment="1">
      <x:alignment horizontal="center" vertical="center" wrapText="1"/>
    </x:xf>
    <x:xf numFmtId="201" fontId="10" fillId="9" borderId="0" xfId="0" applyNumberFormat="1" applyFont="1" applyFill="1" applyBorder="1" applyAlignment="1">
      <x:alignment horizontal="center" vertical="center" wrapText="1"/>
    </x:xf>
    <x:xf numFmtId="201" fontId="10" fillId="10" borderId="0" xfId="0" applyNumberFormat="1" applyFont="1" applyFill="1" applyBorder="1" applyAlignment="1">
      <x:alignment horizontal="center" vertical="center" wrapText="1"/>
    </x:xf>
    <x:xf numFmtId="200" fontId="8" fillId="0" borderId="0" xfId="0" applyNumberFormat="1" applyFont="1" applyFill="1" applyBorder="1" applyAlignment="1">
      <x:alignment vertical="center" wrapText="1"/>
    </x:xf>
    <x:xf numFmtId="202" fontId="10" fillId="10" borderId="0" xfId="0" applyNumberFormat="1" applyFont="1" applyFill="1" applyBorder="1" applyAlignment="1">
      <x:alignment horizontal="center" vertical="center" wrapText="1"/>
    </x:xf>
    <x:xf numFmtId="0" fontId="10" fillId="8" borderId="0" xfId="0" applyNumberFormat="1" applyFont="1" applyFill="1" applyBorder="1" applyAlignment="1">
      <x:alignment horizontal="center" vertical="center" wrapText="1"/>
    </x:xf>
    <x:xf numFmtId="0" fontId="10" fillId="10" borderId="0" xfId="0" applyNumberFormat="1" applyFont="1" applyFill="1" applyBorder="1" applyAlignment="1">
      <x:alignment horizontal="center" vertical="center" wrapText="1"/>
    </x:xf>
    <x:xf numFmtId="0" fontId="7" fillId="11" borderId="0" xfId="0" applyNumberFormat="1" applyFont="1" applyFill="1" applyBorder="1" applyAlignment="1">
      <x:alignment horizontal="center" vertical="center" wrapText="1"/>
    </x:xf>
    <x:xf numFmtId="0" fontId="7" fillId="12" borderId="0" xfId="0" applyNumberFormat="1" applyFont="1" applyFill="1" applyBorder="1" applyAlignment="1">
      <x:alignment horizontal="center" vertical="center" wrapText="1"/>
    </x:xf>
    <x:xf numFmtId="204" fontId="8" fillId="0" borderId="0" xfId="0" applyNumberFormat="1" applyFont="1" applyFill="1" applyBorder="1" applyAlignment="1">
      <x:alignment vertical="center" wrapText="1"/>
    </x:xf>
    <x:xf numFmtId="201" fontId="8" fillId="0" borderId="0" xfId="0" applyNumberFormat="1" applyFont="1" applyFill="1" applyBorder="1" applyAlignment="1">
      <x:alignment vertical="center" wrapText="1"/>
    </x:xf>
    <x:xf numFmtId="203" fontId="8" fillId="0" borderId="0" xfId="0" applyNumberFormat="1" applyFont="1" applyFill="1" applyBorder="1" applyAlignment="1">
      <x:alignment vertical="center" wrapText="1"/>
    </x:xf>
    <x:xf numFmtId="0" fontId="10" fillId="8" borderId="0" xfId="0" applyNumberFormat="1" applyFont="1" applyFill="1" applyBorder="1" applyAlignment="1">
      <x:alignment vertical="center" wrapText="1"/>
    </x:xf>
    <x:xf numFmtId="201" fontId="10" fillId="8" borderId="0" xfId="0" applyNumberFormat="1" applyFont="1" applyFill="1" applyBorder="1" applyAlignment="1">
      <x:alignment vertical="center" wrapText="1"/>
    </x:xf>
    <x:xf numFmtId="203" fontId="10" fillId="8" borderId="0" xfId="0" applyNumberFormat="1" applyFont="1" applyFill="1" applyBorder="1" applyAlignment="1">
      <x:alignment vertical="center" wrapText="1"/>
    </x:xf>
    <x:xf numFmtId="0" fontId="10" fillId="9" borderId="0" xfId="0" applyNumberFormat="1" applyFont="1" applyFill="1" applyBorder="1" applyAlignment="1">
      <x:alignment vertical="center" wrapText="1"/>
    </x:xf>
    <x:xf numFmtId="201" fontId="10" fillId="9" borderId="0" xfId="0" applyNumberFormat="1" applyFont="1" applyFill="1" applyBorder="1" applyAlignment="1">
      <x:alignment vertical="center" wrapText="1"/>
    </x:xf>
    <x:xf numFmtId="203" fontId="10" fillId="9" borderId="0" xfId="0" applyNumberFormat="1" applyFont="1" applyFill="1" applyBorder="1" applyAlignment="1">
      <x:alignment vertical="center" wrapText="1"/>
    </x:xf>
    <x:xf numFmtId="0" fontId="8" fillId="0" borderId="1" xfId="0" applyNumberFormat="1" applyFont="1" applyFill="1" applyBorder="1" applyAlignment="1">
      <x:alignment vertical="center" wrapText="1"/>
    </x:xf>
    <x:xf numFmtId="0" fontId="9" fillId="3" borderId="1" xfId="0" applyNumberFormat="1" applyFont="1" applyFill="1" applyBorder="1" applyAlignment="1">
      <x:alignment horizontal="center" vertical="center" wrapText="1"/>
    </x:xf>
    <x:xf numFmtId="0" fontId="7" fillId="4" borderId="1" xfId="0" applyNumberFormat="1" applyFont="1" applyFill="1" applyBorder="1" applyAlignment="1">
      <x:alignment horizontal="center" vertical="center" wrapText="1"/>
    </x:xf>
    <x:xf numFmtId="0" fontId="7" fillId="6" borderId="1" xfId="0" applyNumberFormat="1" applyFont="1" applyFill="1" applyBorder="1" applyAlignment="1">
      <x:alignment horizontal="center" vertical="center" wrapText="1"/>
    </x:xf>
    <x:xf numFmtId="0" fontId="10" fillId="5" borderId="1" xfId="0" applyNumberFormat="1" applyFont="1" applyFill="1" applyBorder="1" applyAlignment="1">
      <x:alignment vertical="center" wrapText="1"/>
    </x:xf>
    <x:xf numFmtId="0" fontId="10" fillId="7" borderId="1" xfId="0" applyNumberFormat="1" applyFont="1" applyFill="1" applyBorder="1" applyAlignment="1">
      <x:alignment horizontal="center" vertical="center" wrapText="1"/>
    </x:xf>
    <x:xf numFmtId="201" fontId="10" fillId="8" borderId="1" xfId="0" applyNumberFormat="1" applyFont="1" applyFill="1" applyBorder="1" applyAlignment="1">
      <x:alignment horizontal="center" vertical="center" wrapText="1"/>
    </x:xf>
    <x:xf numFmtId="201" fontId="10" fillId="7" borderId="1" xfId="0" applyNumberFormat="1" applyFont="1" applyFill="1" applyBorder="1" applyAlignment="1">
      <x:alignment horizontal="center" vertical="center" wrapText="1"/>
    </x:xf>
    <x:xf numFmtId="201" fontId="10" fillId="9" borderId="1" xfId="0" applyNumberFormat="1" applyFont="1" applyFill="1" applyBorder="1" applyAlignment="1">
      <x:alignment horizontal="center" vertical="center" wrapText="1"/>
    </x:xf>
    <x:xf numFmtId="201" fontId="10" fillId="10" borderId="1" xfId="0" applyNumberFormat="1" applyFont="1" applyFill="1" applyBorder="1" applyAlignment="1">
      <x:alignment horizontal="center" vertical="center" wrapText="1"/>
    </x:xf>
    <x:xf numFmtId="200" fontId="8" fillId="0" borderId="1" xfId="0" applyNumberFormat="1" applyFont="1" applyFill="1" applyBorder="1" applyAlignment="1">
      <x:alignment vertical="center" wrapText="1"/>
    </x:xf>
    <x:xf numFmtId="202" fontId="10" fillId="10" borderId="1" xfId="0" applyNumberFormat="1" applyFont="1" applyFill="1" applyBorder="1" applyAlignment="1">
      <x:alignment horizontal="center" vertical="center" wrapText="1"/>
    </x:xf>
    <x:xf numFmtId="0" fontId="10" fillId="8" borderId="1" xfId="0" applyNumberFormat="1" applyFont="1" applyFill="1" applyBorder="1" applyAlignment="1">
      <x:alignment horizontal="center" vertical="center" wrapText="1"/>
    </x:xf>
    <x:xf numFmtId="0" fontId="10" fillId="10" borderId="1" xfId="0" applyNumberFormat="1" applyFont="1" applyFill="1" applyBorder="1" applyAlignment="1">
      <x:alignment horizontal="center" vertical="center" wrapText="1"/>
    </x:xf>
    <x:xf numFmtId="0" fontId="7" fillId="11" borderId="1" xfId="0" applyNumberFormat="1" applyFont="1" applyFill="1" applyBorder="1" applyAlignment="1">
      <x:alignment horizontal="center" vertical="center" wrapText="1"/>
    </x:xf>
    <x:xf numFmtId="0" fontId="7" fillId="12" borderId="1" xfId="0" applyNumberFormat="1" applyFont="1" applyFill="1" applyBorder="1" applyAlignment="1">
      <x:alignment horizontal="center" vertical="center" wrapText="1"/>
    </x:xf>
    <x:xf numFmtId="204" fontId="8" fillId="0" borderId="1" xfId="0" applyNumberFormat="1" applyFont="1" applyFill="1" applyBorder="1" applyAlignment="1">
      <x:alignment vertical="center" wrapText="1"/>
    </x:xf>
    <x:xf numFmtId="201" fontId="8" fillId="0" borderId="1" xfId="0" applyNumberFormat="1" applyFont="1" applyFill="1" applyBorder="1" applyAlignment="1">
      <x:alignment vertical="center" wrapText="1"/>
    </x:xf>
    <x:xf numFmtId="203" fontId="8" fillId="0" borderId="1" xfId="0" applyNumberFormat="1" applyFont="1" applyFill="1" applyBorder="1" applyAlignment="1">
      <x:alignment vertical="center" wrapText="1"/>
    </x:xf>
    <x:xf numFmtId="0" fontId="10" fillId="8" borderId="1" xfId="0" applyNumberFormat="1" applyFont="1" applyFill="1" applyBorder="1" applyAlignment="1">
      <x:alignment vertical="center" wrapText="1"/>
    </x:xf>
    <x:xf numFmtId="201" fontId="10" fillId="8" borderId="1" xfId="0" applyNumberFormat="1" applyFont="1" applyFill="1" applyBorder="1" applyAlignment="1">
      <x:alignment vertical="center" wrapText="1"/>
    </x:xf>
    <x:xf numFmtId="203" fontId="10" fillId="8" borderId="1" xfId="0" applyNumberFormat="1" applyFont="1" applyFill="1" applyBorder="1" applyAlignment="1">
      <x:alignment vertical="center" wrapText="1"/>
    </x:xf>
    <x:xf numFmtId="0" fontId="10" fillId="9" borderId="1" xfId="0" applyNumberFormat="1" applyFont="1" applyFill="1" applyBorder="1" applyAlignment="1">
      <x:alignment vertical="center" wrapText="1"/>
    </x:xf>
    <x:xf numFmtId="201" fontId="10" fillId="9" borderId="1" xfId="0" applyNumberFormat="1" applyFont="1" applyFill="1" applyBorder="1" applyAlignment="1">
      <x:alignment vertical="center" wrapText="1"/>
    </x:xf>
    <x:xf numFmtId="203" fontId="10" fillId="9" borderId="1" xfId="0" applyNumberFormat="1" applyFont="1" applyFill="1" applyBorder="1" applyAlignment="1">
      <x:alignment vertical="center" wrapText="1"/>
    </x:xf>
    <x:xf numFmtId="0" fontId="7" fillId="2" borderId="0" xfId="0" applyNumberFormat="1" applyFont="1" applyFill="1" applyBorder="1" applyAlignment="1">
      <x:alignment horizontal="center"/>
    </x:xf>
    <x:xf numFmtId="0" fontId="7" fillId="2" borderId="1" xfId="0" applyNumberFormat="1" applyFont="1" applyFill="1" applyBorder="1" applyAlignment="1">
      <x:alignment horizontal="center"/>
    </x:xf>
    <x:xf numFmtId="202" fontId="8" fillId="0" borderId="0" xfId="0" applyNumberFormat="1" applyFont="1" applyFill="1" applyBorder="1"/>
    <x:xf numFmtId="202" fontId="8" fillId="0" borderId="1" xfId="0" applyNumberFormat="1" applyFont="1" applyFill="1" applyBorder="1"/>
    <x:xf numFmtId="202" fontId="8" fillId="0" borderId="0" xfId="0" applyNumberFormat="1" applyFont="1" applyFill="1" applyBorder="1" applyAlignment="1">
      <x:alignment vertical="center"/>
    </x:xf>
    <x:xf numFmtId="202" fontId="8" fillId="0" borderId="1" xfId="0" applyNumberFormat="1" applyFont="1" applyFill="1" applyBorder="1" applyAlignment="1">
      <x:alignment vertical="center"/>
    </x:xf>
    <x:xf numFmtId="202" fontId="8" fillId="0" borderId="0" xfId="0" applyNumberFormat="1" applyFont="1" applyFill="1" applyBorder="1" applyAlignment="1">
      <x:alignment vertical="center" wrapText="1"/>
    </x:xf>
    <x:xf numFmtId="202" fontId="8" fillId="0" borderId="1" xfId="0" applyNumberFormat="1" applyFont="1" applyFill="1" applyBorder="1" applyAlignment="1">
      <x:alignment vertical="center" wrapText="1"/>
    </x:xf>
  </x:cellXfs>
  <x:cellStyles count="1">
    <x:cellStyle name="Normal" xfId="0"/>
  </x:cellStyles>
  <x:dxfs count="2">
    <x:dxf>
      <x:font>
        <x:b/>
        <x:color rgb="166534"/>
      </x:font>
      <x:fill>
        <x:patternFill patternType="solid">
          <x:bgColor rgb="DCFCE7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b2cbeba0a4f48c2" /><Relationship Type="http://schemas.openxmlformats.org/officeDocument/2006/relationships/theme" Target="/xl/theme/theme1.xml" Id="Rb3526a8d6ab34466" /><Relationship Type="http://schemas.openxmlformats.org/officeDocument/2006/relationships/sharedStrings" Target="/xl/sharedStrings.xml" Id="Ra4c5c1b13222436d" /><Relationship Type="http://schemas.openxmlformats.org/officeDocument/2006/relationships/worksheet" Target="/xl/worksheets/sheet1.xml" Id="R807cb005c586492e" /><Relationship Type="http://schemas.openxmlformats.org/officeDocument/2006/relationships/worksheet" Target="/xl/worksheets/sheet2.xml" Id="Rcfef3f2a160a4f7b" /><Relationship Type="http://schemas.openxmlformats.org/officeDocument/2006/relationships/worksheet" Target="/xl/worksheets/sheet3.xml" Id="R38a689a29d464e4c" /><Relationship Type="http://schemas.openxmlformats.org/officeDocument/2006/relationships/worksheet" Target="/xl/worksheets/sheet4.xml" Id="R7058571ce9fb4f9d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16" hidden="0" customWidth="1"/>
    <x:col min="3" max="3" width="16" hidden="0" customWidth="1"/>
    <x:col min="4" max="4" width="16" hidden="0" customWidth="1"/>
    <x:col min="5" max="5" width="4" hidden="0" customWidth="1"/>
    <x:col min="6" max="6" width="20" hidden="0" customWidth="1"/>
    <x:col min="7" max="7" width="16" hidden="0" customWidth="1"/>
    <x:col min="8" max="8" width="20" hidden="0" customWidth="1"/>
    <x:col min="9" max="9" width="16" hidden="0" customWidth="1"/>
    <x:col min="10" max="10" width="4" hidden="0" customWidth="1"/>
    <x:col min="11" max="11" width="24" hidden="0" customWidth="1"/>
    <x:col min="12" max="12" width="18" hidden="0" customWidth="1"/>
  </x:cols>
  <x:sheetData>
    <x:row r="1" ht="34" customHeight="1">
      <x:c r="A1" s="135" t="str">
        <x:v>BILAN COMPTABLE ASSOCIATION — MODÈLE EXCEL GRATUIT PREMIUM</x:v>
      </x:c>
      <x:c r="B1" s="220"/>
      <x:c r="C1" s="220"/>
      <x:c r="D1" s="220"/>
      <x:c r="E1" s="220"/>
      <x:c r="F1" s="220"/>
      <x:c r="G1" s="220"/>
      <x:c r="H1" s="220"/>
      <x:c r="I1" s="220"/>
      <x:c r="J1" s="220"/>
      <x:c r="K1" s="220"/>
      <x:c r="L1" s="220"/>
    </x:row>
    <x:row r="2" ht="25" customHeight="1">
      <x:c r="A2" s="221" t="str">
        <x:v>Synthèse condensée, multicolore et automatisée : actif, passif, trésorerie, variations et contrôles d’équilibre.</x:v>
      </x:c>
      <x:c r="B2" s="220"/>
      <x:c r="C2" s="220"/>
      <x:c r="D2" s="220"/>
      <x:c r="E2" s="220"/>
      <x:c r="F2" s="220"/>
      <x:c r="G2" s="220"/>
      <x:c r="H2" s="220"/>
      <x:c r="I2" s="220"/>
      <x:c r="J2" s="220"/>
      <x:c r="K2" s="220"/>
      <x:c r="L2" s="220"/>
    </x:row>
    <x:row r="3">
      <x:c r="A3" s="220"/>
      <x:c r="B3" s="220"/>
      <x:c r="C3" s="220"/>
      <x:c r="D3" s="220"/>
      <x:c r="E3" s="220"/>
      <x:c r="F3" s="220"/>
      <x:c r="G3" s="220"/>
      <x:c r="H3" s="220"/>
      <x:c r="I3" s="220"/>
      <x:c r="J3" s="220"/>
      <x:c r="K3" s="220"/>
      <x:c r="L3" s="220"/>
    </x:row>
    <x:row r="4">
      <x:c r="A4" s="222" t="str">
        <x:v>Informations association</x:v>
      </x:c>
      <x:c r="B4" s="222" t="str"/>
      <x:c r="C4" s="222" t="str"/>
      <x:c r="D4" s="222" t="str"/>
      <x:c r="E4" s="220"/>
      <x:c r="F4" s="223" t="str">
        <x:v>Indicateurs automatiques</x:v>
      </x:c>
      <x:c r="G4" s="223" t="str"/>
      <x:c r="H4" s="223" t="str"/>
      <x:c r="I4" s="223" t="str"/>
      <x:c r="J4" s="223" t="str"/>
      <x:c r="K4" s="223" t="str"/>
      <x:c r="L4" s="223" t="str"/>
    </x:row>
    <x:row r="5">
      <x:c r="A5" s="224" t="str">
        <x:v>Nom de l’association</x:v>
      </x:c>
      <x:c r="B5" s="220" t="str">
        <x:v>Association Exemple Solidaire</x:v>
      </x:c>
      <x:c r="C5" s="224" t="str">
        <x:v>Exercice</x:v>
      </x:c>
      <x:c r="D5" s="220" t="str">
        <x:v>2026</x:v>
      </x:c>
      <x:c r="E5" s="220"/>
      <x:c r="F5" s="225" t="str">
        <x:v>Total Actif</x:v>
      </x:c>
      <x:c r="G5" s="226" t="n">
        <x:f>SUM(B13:B18)</x:f>
        <x:v>58250</x:v>
      </x:c>
      <x:c r="H5" s="227" t="str">
        <x:v>Total Passif</x:v>
      </x:c>
      <x:c r="I5" s="228" t="n">
        <x:f>SUM(G13:G18)</x:f>
        <x:v>58250</x:v>
      </x:c>
      <x:c r="J5" s="227" t="str">
        <x:v>Écart</x:v>
      </x:c>
      <x:c r="K5" s="229" t="n">
        <x:f>G5-I5</x:f>
        <x:v>0</x:v>
      </x:c>
      <x:c r="L5" s="225" t="str">
        <x:v>Statut</x:v>
      </x:c>
    </x:row>
    <x:row r="6">
      <x:c r="A6" s="224" t="str">
        <x:v>Date de clôture</x:v>
      </x:c>
      <x:c r="B6" s="230" t="n">
        <x:v>46387</x:v>
      </x:c>
      <x:c r="C6" s="224" t="str">
        <x:v>Responsable</x:v>
      </x:c>
      <x:c r="D6" s="220" t="str">
        <x:v>Trésorier</x:v>
      </x:c>
      <x:c r="E6" s="220"/>
      <x:c r="F6" s="225" t="str">
        <x:v>Trésorerie</x:v>
      </x:c>
      <x:c r="G6" s="226" t="n">
        <x:f>SUM(B16:B17)</x:f>
        <x:v>19550</x:v>
      </x:c>
      <x:c r="H6" s="227" t="str">
        <x:v>Dettes</x:v>
      </x:c>
      <x:c r="I6" s="228" t="n">
        <x:f>SUM(G16:G18)</x:f>
        <x:v>15300</x:v>
      </x:c>
      <x:c r="J6" s="227" t="str">
        <x:v>Liquidité</x:v>
      </x:c>
      <x:c r="K6" s="231" t="n">
        <x:f>IF(I6=0,"",G6/I6)</x:f>
        <x:v>1.2777777777777777</x:v>
      </x:c>
      <x:c r="L6" s="225" t="str">
        <x:v>Solvabilité</x:v>
      </x:c>
    </x:row>
    <x:row r="7">
      <x:c r="A7" s="224" t="str">
        <x:v>Devise</x:v>
      </x:c>
      <x:c r="B7" s="220" t="str">
        <x:v>EUR</x:v>
      </x:c>
      <x:c r="C7" s="224" t="str">
        <x:v>Statut</x:v>
      </x:c>
      <x:c r="D7" s="220" t="str">
        <x:v>Projet</x:v>
      </x:c>
      <x:c r="E7" s="220"/>
      <x:c r="F7" s="225" t="str">
        <x:v>Fonds propres</x:v>
      </x:c>
      <x:c r="G7" s="226" t="n">
        <x:f>SUM(G13:G15)</x:f>
        <x:v>42950</x:v>
      </x:c>
      <x:c r="H7" s="227" t="str">
        <x:v>Résultat</x:v>
      </x:c>
      <x:c r="I7" s="228" t="n">
        <x:f>G15</x:f>
        <x:v>4650</x:v>
      </x:c>
      <x:c r="J7" s="227" t="str">
        <x:v>FR estimé</x:v>
      </x:c>
      <x:c r="K7" s="229" t="n">
        <x:f>G5-I6</x:f>
        <x:v>42950</x:v>
      </x:c>
      <x:c r="L7" s="225" t="str">
        <x:v>Alerte</x:v>
      </x:c>
    </x:row>
    <x:row r="8">
      <x:c r="A8" s="224" t="str">
        <x:v>Version</x:v>
      </x:c>
      <x:c r="B8" s="220" t="str">
        <x:v>Condensée + détaillée</x:v>
      </x:c>
      <x:c r="C8" s="224" t="str">
        <x:v>Impression</x:v>
      </x:c>
      <x:c r="D8" s="220" t="str">
        <x:v>A4 paysage</x:v>
      </x:c>
      <x:c r="E8" s="220"/>
      <x:c r="F8" s="225" t="str">
        <x:v>Contrôle</x:v>
      </x:c>
      <x:c r="G8" s="232" t="str">
        <x:f>IF(ABS(K5)&lt;1,"Bilan équilibré","À corriger")</x:f>
        <x:v>Bilan équilibré</x:v>
      </x:c>
      <x:c r="H8" s="220" t="str"/>
      <x:c r="I8" s="220" t="str"/>
      <x:c r="J8" s="220" t="str"/>
      <x:c r="K8" s="233" t="str">
        <x:f>IF(ABS(K5)&lt;1,"OK","Écart")</x:f>
        <x:v>OK</x:v>
      </x:c>
      <x:c r="L8" s="220" t="str"/>
    </x:row>
    <x:row r="9">
      <x:c r="A9" s="220"/>
      <x:c r="B9" s="220"/>
      <x:c r="C9" s="220"/>
      <x:c r="D9" s="220"/>
      <x:c r="E9" s="220"/>
      <x:c r="F9" s="220"/>
      <x:c r="G9" s="220"/>
      <x:c r="H9" s="220"/>
      <x:c r="I9" s="220"/>
      <x:c r="J9" s="220"/>
      <x:c r="K9" s="220"/>
      <x:c r="L9" s="220"/>
    </x:row>
    <x:row r="10">
      <x:c r="A10" s="220"/>
      <x:c r="B10" s="220"/>
      <x:c r="C10" s="220"/>
      <x:c r="D10" s="220"/>
      <x:c r="E10" s="220"/>
      <x:c r="F10" s="220"/>
      <x:c r="G10" s="220"/>
      <x:c r="H10" s="220"/>
      <x:c r="I10" s="220"/>
      <x:c r="J10" s="220"/>
      <x:c r="K10" s="220"/>
      <x:c r="L10" s="220"/>
    </x:row>
    <x:row r="11">
      <x:c r="A11" s="234" t="str">
        <x:v>ACTIF CONDENSÉ</x:v>
      </x:c>
      <x:c r="B11" s="234" t="str"/>
      <x:c r="C11" s="234" t="str"/>
      <x:c r="D11" s="234" t="str"/>
      <x:c r="E11" s="220"/>
      <x:c r="F11" s="235" t="str">
        <x:v>PASSIF CONDENSÉ</x:v>
      </x:c>
      <x:c r="G11" s="235" t="str"/>
      <x:c r="H11" s="235" t="str"/>
      <x:c r="I11" s="235" t="str"/>
      <x:c r="J11" s="220"/>
      <x:c r="K11" s="135" t="str">
        <x:v>Mini-répartition</x:v>
      </x:c>
      <x:c r="L11" s="135" t="str">
        <x:v>Montant</x:v>
      </x:c>
    </x:row>
    <x:row r="12">
      <x:c r="A12" s="135" t="str">
        <x:v>Rubrique</x:v>
      </x:c>
      <x:c r="B12" s="135" t="str">
        <x:v>Montant N</x:v>
      </x:c>
      <x:c r="C12" s="135" t="str">
        <x:v>Montant N-1</x:v>
      </x:c>
      <x:c r="D12" s="135" t="str">
        <x:v>Variation</x:v>
      </x:c>
      <x:c r="E12" s="220"/>
      <x:c r="F12" s="135" t="str">
        <x:v>Rubrique</x:v>
      </x:c>
      <x:c r="G12" s="135" t="str">
        <x:v>Montant N</x:v>
      </x:c>
      <x:c r="H12" s="135" t="str">
        <x:v>Montant N-1</x:v>
      </x:c>
      <x:c r="I12" s="135" t="str">
        <x:v>Variation</x:v>
      </x:c>
      <x:c r="J12" s="220"/>
      <x:c r="K12" s="220" t="str">
        <x:v>Immobilisations</x:v>
      </x:c>
      <x:c r="L12" s="236" t="n">
        <x:f>B13</x:f>
        <x:v>24500</x:v>
      </x:c>
    </x:row>
    <x:row r="13">
      <x:c r="A13" s="220" t="str">
        <x:v>Immobilisations</x:v>
      </x:c>
      <x:c r="B13" s="237" t="n">
        <x:v>24500</x:v>
      </x:c>
      <x:c r="C13" s="237" t="n">
        <x:v>23000</x:v>
      </x:c>
      <x:c r="D13" s="238" t="n">
        <x:f>IFERROR((B13-C13)/C13,"")</x:f>
        <x:v>0.06521739130434782</x:v>
      </x:c>
      <x:c r="E13" s="220"/>
      <x:c r="F13" s="220" t="str">
        <x:v>Fonds associatifs</x:v>
      </x:c>
      <x:c r="G13" s="237" t="n">
        <x:v>28500</x:v>
      </x:c>
      <x:c r="H13" s="237" t="n">
        <x:v>26000</x:v>
      </x:c>
      <x:c r="I13" s="238" t="n">
        <x:f>IFERROR((G13-H13)/H13,"")</x:f>
        <x:v>0.09615384615384616</x:v>
      </x:c>
      <x:c r="J13" s="220"/>
      <x:c r="K13" s="220" t="str">
        <x:v>Créances/Subventions</x:v>
      </x:c>
      <x:c r="L13" s="236" t="n">
        <x:f>B14+B15</x:f>
        <x:v>13000</x:v>
      </x:c>
    </x:row>
    <x:row r="14">
      <x:c r="A14" s="220" t="str">
        <x:v>Créances adhérents</x:v>
      </x:c>
      <x:c r="B14" s="237" t="n">
        <x:v>5200</x:v>
      </x:c>
      <x:c r="C14" s="237" t="n">
        <x:v>4100</x:v>
      </x:c>
      <x:c r="D14" s="238" t="n">
        <x:f>IFERROR((B14-C14)/C14,"")</x:f>
        <x:v>0.2682926829268293</x:v>
      </x:c>
      <x:c r="E14" s="220"/>
      <x:c r="F14" s="220" t="str">
        <x:v>Réserves</x:v>
      </x:c>
      <x:c r="G14" s="237" t="n">
        <x:v>9800</x:v>
      </x:c>
      <x:c r="H14" s="237" t="n">
        <x:v>8500</x:v>
      </x:c>
      <x:c r="I14" s="238" t="n">
        <x:f>IFERROR((G14-H14)/H14,"")</x:f>
        <x:v>0.15294117647058825</x:v>
      </x:c>
      <x:c r="J14" s="220"/>
      <x:c r="K14" s="220" t="str">
        <x:v>Trésorerie</x:v>
      </x:c>
      <x:c r="L14" s="236" t="n">
        <x:f>B16+B17</x:f>
        <x:v>19550</x:v>
      </x:c>
    </x:row>
    <x:row r="15">
      <x:c r="A15" s="220" t="str">
        <x:v>Subventions à recevoir</x:v>
      </x:c>
      <x:c r="B15" s="237" t="n">
        <x:v>7800</x:v>
      </x:c>
      <x:c r="C15" s="237" t="n">
        <x:v>6800</x:v>
      </x:c>
      <x:c r="D15" s="238" t="n">
        <x:f>IFERROR((B15-C15)/C15,"")</x:f>
        <x:v>0.14705882352941177</x:v>
      </x:c>
      <x:c r="E15" s="220"/>
      <x:c r="F15" s="220" t="str">
        <x:v>Résultat de l’exercice</x:v>
      </x:c>
      <x:c r="G15" s="237" t="n">
        <x:v>4650</x:v>
      </x:c>
      <x:c r="H15" s="237" t="n">
        <x:v>3500</x:v>
      </x:c>
      <x:c r="I15" s="238" t="n">
        <x:f>IFERROR((G15-H15)/H15,"")</x:f>
        <x:v>0.32857142857142857</x:v>
      </x:c>
      <x:c r="J15" s="220"/>
      <x:c r="K15" s="220" t="str">
        <x:v>Autres actifs</x:v>
      </x:c>
      <x:c r="L15" s="236" t="n">
        <x:f>B18</x:f>
        <x:v>1200</x:v>
      </x:c>
    </x:row>
    <x:row r="16">
      <x:c r="A16" s="220" t="str">
        <x:v>Banque</x:v>
      </x:c>
      <x:c r="B16" s="237" t="n">
        <x:v>18600</x:v>
      </x:c>
      <x:c r="C16" s="237" t="n">
        <x:v>15000</x:v>
      </x:c>
      <x:c r="D16" s="238" t="n">
        <x:f>IFERROR((B16-C16)/C16,"")</x:f>
        <x:v>0.24</x:v>
      </x:c>
      <x:c r="E16" s="220"/>
      <x:c r="F16" s="220" t="str">
        <x:v>Dettes fournisseurs</x:v>
      </x:c>
      <x:c r="G16" s="237" t="n">
        <x:v>8200</x:v>
      </x:c>
      <x:c r="H16" s="237" t="n">
        <x:v>7600</x:v>
      </x:c>
      <x:c r="I16" s="238" t="n">
        <x:f>IFERROR((G16-H16)/H16,"")</x:f>
        <x:v>0.07894736842105263</x:v>
      </x:c>
      <x:c r="J16" s="220"/>
      <x:c r="K16" s="220" t="str">
        <x:v>Fonds propres</x:v>
      </x:c>
      <x:c r="L16" s="236" t="n">
        <x:f>G13+G14+G15</x:f>
        <x:v>42950</x:v>
      </x:c>
    </x:row>
    <x:row r="17">
      <x:c r="A17" s="220" t="str">
        <x:v>Caisse</x:v>
      </x:c>
      <x:c r="B17" s="237" t="n">
        <x:v>950</x:v>
      </x:c>
      <x:c r="C17" s="237" t="n">
        <x:v>1200</x:v>
      </x:c>
      <x:c r="D17" s="238" t="n">
        <x:f>IFERROR((B17-C17)/C17,"")</x:f>
        <x:v>-0.20833333333333334</x:v>
      </x:c>
      <x:c r="E17" s="220"/>
      <x:c r="F17" s="220" t="str">
        <x:v>Charges à payer</x:v>
      </x:c>
      <x:c r="G17" s="237" t="n">
        <x:v>3900</x:v>
      </x:c>
      <x:c r="H17" s="237" t="n">
        <x:v>3300</x:v>
      </x:c>
      <x:c r="I17" s="238" t="n">
        <x:f>IFERROR((G17-H17)/H17,"")</x:f>
        <x:v>0.18181818181818182</x:v>
      </x:c>
      <x:c r="J17" s="220"/>
      <x:c r="K17" s="220" t="str">
        <x:v>Dettes</x:v>
      </x:c>
      <x:c r="L17" s="236" t="n">
        <x:f>G16+G17+G18</x:f>
        <x:v>15300</x:v>
      </x:c>
    </x:row>
    <x:row r="18">
      <x:c r="A18" s="220" t="str">
        <x:v>Autres actifs</x:v>
      </x:c>
      <x:c r="B18" s="237" t="n">
        <x:v>1200</x:v>
      </x:c>
      <x:c r="C18" s="237" t="n">
        <x:v>900</x:v>
      </x:c>
      <x:c r="D18" s="238" t="n">
        <x:f>IFERROR((B18-C18)/C18,"")</x:f>
        <x:v>0.3333333333333333</x:v>
      </x:c>
      <x:c r="E18" s="220"/>
      <x:c r="F18" s="220" t="str">
        <x:v>Autres dettes</x:v>
      </x:c>
      <x:c r="G18" s="237" t="n">
        <x:v>3200</x:v>
      </x:c>
      <x:c r="H18" s="237" t="n">
        <x:v>2100</x:v>
      </x:c>
      <x:c r="I18" s="238" t="n">
        <x:f>IFERROR((G18-H18)/H18,"")</x:f>
        <x:v>0.5238095238095238</x:v>
      </x:c>
      <x:c r="J18" s="220"/>
      <x:c r="K18" s="220"/>
      <x:c r="L18" s="220"/>
    </x:row>
    <x:row r="19">
      <x:c r="A19" s="239" t="str">
        <x:v>TOTAL ACTIF</x:v>
      </x:c>
      <x:c r="B19" s="240" t="n">
        <x:f>SUM(B13:B18)</x:f>
        <x:v>58250</x:v>
      </x:c>
      <x:c r="C19" s="240" t="n">
        <x:f>SUM(C13:C18)</x:f>
        <x:v>51000</x:v>
      </x:c>
      <x:c r="D19" s="241" t="n">
        <x:f>IFERROR((B19-C19)/C19,"")</x:f>
        <x:v>0.14215686274509803</x:v>
      </x:c>
      <x:c r="E19" s="220"/>
      <x:c r="F19" s="242" t="str">
        <x:v>TOTAL PASSIF</x:v>
      </x:c>
      <x:c r="G19" s="243" t="n">
        <x:f>SUM(G13:G18)</x:f>
        <x:v>58250</x:v>
      </x:c>
      <x:c r="H19" s="243" t="n">
        <x:f>SUM(H13:H18)</x:f>
        <x:v>51000</x:v>
      </x:c>
      <x:c r="I19" s="244" t="n">
        <x:f>IFERROR((G19-H19)/H19,"")</x:f>
        <x:v>0.14215686274509803</x:v>
      </x:c>
      <x:c r="J19" s="220"/>
      <x:c r="K19" s="220"/>
      <x:c r="L19" s="220"/>
    </x:row>
  </x:sheetData>
  <x:mergeCells>
    <x:mergeCell ref="A1:L1"/>
    <x:mergeCell ref="A2:L2"/>
    <x:mergeCell ref="A4:D4"/>
    <x:mergeCell ref="F4:L4"/>
    <x:mergeCell ref="A11:D11"/>
    <x:mergeCell ref="F11:I11"/>
  </x:mergeCells>
  <x:conditionalFormatting sqref="D13:D19">
    <x:cfRule type="colorScale" priority="1">
      <x:colorScale>
        <x:cfvo type="min"/>
        <x:cfvo type="percentile" val="50"/>
        <x:cfvo type="max"/>
        <x:color rgb="FECACA"/>
        <x:color rgb="FEF3C7"/>
        <x:color rgb="DCFCE7"/>
      </x:colorScale>
    </x:cfRule>
  </x:conditionalFormatting>
  <x:conditionalFormatting sqref="I13:I19">
    <x:cfRule type="colorScale" priority="2">
      <x:colorScale>
        <x:cfvo type="min"/>
        <x:cfvo type="percentile" val="50"/>
        <x:cfvo type="max"/>
        <x:color rgb="DCFCE7"/>
        <x:color rgb="FEF3C7"/>
        <x:color rgb="FECACA"/>
      </x:colorScale>
    </x:cfRule>
  </x:conditionalFormatting>
  <x:conditionalFormatting sqref="B13:B18">
    <x:cfRule type="dataBar" priority="3">
      <x:dataBar>
        <x:cfvo type="min"/>
        <x:cfvo type="max"/>
        <x:color rgb="22C55E"/>
      </x:dataBar>
      <x:extLst>
        <x:ext xmlns:x14="http://schemas.microsoft.com/office/spreadsheetml/2009/9/main" uri="{B025F937-C7B1-47D3-B67F-A62EFF666E3E}">
          <x14:id>{C5593AA7-0028-5BEA-E3E0-8178783C1A47}</x14:id>
        </x:ext>
      </x:extLst>
    </x:cfRule>
  </x:conditionalFormatting>
  <x:conditionalFormatting sqref="G13:G18">
    <x:cfRule type="dataBar" priority="4">
      <x:dataBar>
        <x:cfvo type="min"/>
        <x:cfvo type="max"/>
        <x:color rgb="F97316"/>
      </x:dataBar>
      <x:extLst>
        <x:ext xmlns:x14="http://schemas.microsoft.com/office/spreadsheetml/2009/9/main" uri="{B025F937-C7B1-47D3-B67F-A62EFF666E3E}">
          <x14:id>{9FB71B9A-F398-1C5C-AB63-4C1EA09CC5DA}</x14:id>
        </x:ext>
      </x:extLst>
    </x:cfRule>
  </x:conditionalFormatting>
  <x:conditionalFormatting sqref="L12:L17">
    <x:cfRule type="dataBar" priority="5">
      <x:dataBar>
        <x:cfvo type="min"/>
        <x:cfvo type="max"/>
        <x:color rgb="0EA5E9"/>
      </x:dataBar>
      <x:extLst>
        <x:ext xmlns:x14="http://schemas.microsoft.com/office/spreadsheetml/2009/9/main" uri="{B025F937-C7B1-47D3-B67F-A62EFF666E3E}">
          <x14:id>{A2C5F989-CA60-2928-DF8F-0A7C5049F2CB}</x14:id>
        </x:ext>
      </x:extLst>
    </x:cfRule>
  </x:conditionalFormatting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3" id="{C5593AA7-0028-5BEA-E3E0-8178783C1A47}">
            <x14:dataBar gradient="1">
              <x14:cfvo type="min"/>
              <x14:cfvo type="max"/>
              <x14:fillColor rgb="22C55E"/>
            </x14:dataBar>
          </x14:cfRule>
          <xm:sqref>B13:B18</xm:sqref>
        </x14:conditionalFormatting>
        <x14:conditionalFormatting>
          <x14:cfRule type="dataBar" priority="4" id="{9FB71B9A-F398-1C5C-AB63-4C1EA09CC5DA}">
            <x14:dataBar gradient="1">
              <x14:cfvo type="min"/>
              <x14:cfvo type="max"/>
              <x14:fillColor rgb="F97316"/>
            </x14:dataBar>
          </x14:cfRule>
          <xm:sqref>G13:G18</xm:sqref>
        </x14:conditionalFormatting>
        <x14:conditionalFormatting>
          <x14:cfRule type="dataBar" priority="5" id="{A2C5F989-CA60-2928-DF8F-0A7C5049F2CB}">
            <x14:dataBar gradient="1">
              <x14:cfvo type="min"/>
              <x14:cfvo type="max"/>
              <x14:fillColor rgb="0EA5E9"/>
            </x14:dataBar>
          </x14:cfRule>
          <xm:sqref>L12:L17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16" hidden="0" customWidth="1"/>
    <x:col min="3" max="3" width="16" hidden="0" customWidth="1"/>
    <x:col min="4" max="4" width="16" hidden="0" customWidth="1"/>
    <x:col min="5" max="5" width="4" hidden="0" customWidth="1"/>
    <x:col min="6" max="6" width="20" hidden="0" customWidth="1"/>
    <x:col min="7" max="7" width="16" hidden="0" customWidth="1"/>
    <x:col min="8" max="8" width="20" hidden="0" customWidth="1"/>
    <x:col min="9" max="9" width="16" hidden="0" customWidth="1"/>
    <x:col min="10" max="10" width="4" hidden="0" customWidth="1"/>
    <x:col min="11" max="11" width="24" hidden="0" customWidth="1"/>
    <x:col min="12" max="12" width="18" hidden="0" customWidth="1"/>
  </x:cols>
  <x:sheetData>
    <x:row r="1" ht="32" customHeight="1">
      <x:c r="A1" s="135" t="str">
        <x:v>BILAN COMPTABLE DÉTAILLÉ — ASSOCIATION</x:v>
      </x:c>
      <x:c r="B1" s="220"/>
      <x:c r="C1" s="220"/>
      <x:c r="D1" s="220"/>
      <x:c r="E1" s="220"/>
      <x:c r="F1" s="220"/>
      <x:c r="G1" s="220"/>
      <x:c r="H1" s="220"/>
    </x:row>
    <x:row r="2">
      <x:c r="A2" s="220"/>
      <x:c r="B2" s="220"/>
      <x:c r="C2" s="220"/>
      <x:c r="D2" s="220"/>
      <x:c r="E2" s="220"/>
      <x:c r="F2" s="220"/>
      <x:c r="G2" s="220"/>
      <x:c r="H2" s="220"/>
    </x:row>
    <x:row r="3">
      <x:c r="A3" s="135" t="str">
        <x:v>ACTIF</x:v>
      </x:c>
      <x:c r="B3" s="135" t="str">
        <x:v>Brut</x:v>
      </x:c>
      <x:c r="C3" s="135" t="str">
        <x:v>Amort. / provisions</x:v>
      </x:c>
      <x:c r="D3" s="135" t="str">
        <x:v>Net N</x:v>
      </x:c>
      <x:c r="E3" s="135" t="str">
        <x:v>Net N-1</x:v>
      </x:c>
      <x:c r="F3" s="135" t="str">
        <x:v>Écart</x:v>
      </x:c>
      <x:c r="G3" s="135" t="str">
        <x:v>Var %</x:v>
      </x:c>
      <x:c r="H3" s="135" t="str">
        <x:v>Commentaire</x:v>
      </x:c>
    </x:row>
    <x:row r="4">
      <x:c r="A4" s="220" t="str">
        <x:v>Immobilisations incorporelles</x:v>
      </x:c>
      <x:c r="B4" s="237" t="n">
        <x:v>3500</x:v>
      </x:c>
      <x:c r="C4" s="237" t="n">
        <x:v>700</x:v>
      </x:c>
      <x:c r="D4" s="237" t="n">
        <x:f>B4-C4</x:f>
        <x:v>2800</x:v>
      </x:c>
      <x:c r="E4" s="237" t="n">
        <x:v>2500</x:v>
      </x:c>
      <x:c r="F4" s="237" t="n">
        <x:f>D4-E4</x:f>
        <x:v>300</x:v>
      </x:c>
      <x:c r="G4" s="238" t="n">
        <x:f>IFERROR(F4/E4,"")</x:f>
        <x:v>0.12</x:v>
      </x:c>
      <x:c r="H4" s="220" t="str">
        <x:v>Logiciels, licences</x:v>
      </x:c>
    </x:row>
    <x:row r="5">
      <x:c r="A5" s="220" t="str">
        <x:v>Immobilisations corporelles</x:v>
      </x:c>
      <x:c r="B5" s="237" t="n">
        <x:v>28000</x:v>
      </x:c>
      <x:c r="C5" s="237" t="n">
        <x:v>6300</x:v>
      </x:c>
      <x:c r="D5" s="237" t="n">
        <x:f>B5-C5</x:f>
        <x:v>21700</x:v>
      </x:c>
      <x:c r="E5" s="237" t="n">
        <x:v>20500</x:v>
      </x:c>
      <x:c r="F5" s="237" t="n">
        <x:f>D5-E5</x:f>
        <x:v>1200</x:v>
      </x:c>
      <x:c r="G5" s="238" t="n">
        <x:f>IFERROR(F5/E5,"")</x:f>
        <x:v>0.05853658536585366</x:v>
      </x:c>
      <x:c r="H5" s="220" t="str">
        <x:v>Matériel, mobilier</x:v>
      </x:c>
    </x:row>
    <x:row r="6">
      <x:c r="A6" s="220" t="str">
        <x:v>Immobilisations financières</x:v>
      </x:c>
      <x:c r="B6" s="237" t="n">
        <x:v>3500</x:v>
      </x:c>
      <x:c r="C6" s="237" t="n">
        <x:v>0</x:v>
      </x:c>
      <x:c r="D6" s="237" t="n">
        <x:f>B6-C6</x:f>
        <x:v>3500</x:v>
      </x:c>
      <x:c r="E6" s="237" t="n">
        <x:v>3000</x:v>
      </x:c>
      <x:c r="F6" s="237" t="n">
        <x:f>D6-E6</x:f>
        <x:v>500</x:v>
      </x:c>
      <x:c r="G6" s="238" t="n">
        <x:f>IFERROR(F6/E6,"")</x:f>
        <x:v>0.16666666666666666</x:v>
      </x:c>
      <x:c r="H6" s="220" t="str">
        <x:v>Dépôts et cautions</x:v>
      </x:c>
    </x:row>
    <x:row r="7">
      <x:c r="A7" s="220" t="str">
        <x:v>Stocks et avances</x:v>
      </x:c>
      <x:c r="B7" s="237" t="n">
        <x:v>1200</x:v>
      </x:c>
      <x:c r="C7" s="237" t="n">
        <x:v>0</x:v>
      </x:c>
      <x:c r="D7" s="237" t="n">
        <x:f>B7-C7</x:f>
        <x:v>1200</x:v>
      </x:c>
      <x:c r="E7" s="237" t="n">
        <x:v>900</x:v>
      </x:c>
      <x:c r="F7" s="237" t="n">
        <x:f>D7-E7</x:f>
        <x:v>300</x:v>
      </x:c>
      <x:c r="G7" s="238" t="n">
        <x:f>IFERROR(F7/E7,"")</x:f>
        <x:v>0.3333333333333333</x:v>
      </x:c>
      <x:c r="H7" s="220" t="str">
        <x:v>Petits achats</x:v>
      </x:c>
    </x:row>
    <x:row r="8">
      <x:c r="A8" s="220" t="str">
        <x:v>Créances adhérents</x:v>
      </x:c>
      <x:c r="B8" s="237" t="n">
        <x:v>5200</x:v>
      </x:c>
      <x:c r="C8" s="237" t="n">
        <x:v>0</x:v>
      </x:c>
      <x:c r="D8" s="237" t="n">
        <x:f>B8-C8</x:f>
        <x:v>5200</x:v>
      </x:c>
      <x:c r="E8" s="237" t="n">
        <x:v>4100</x:v>
      </x:c>
      <x:c r="F8" s="237" t="n">
        <x:f>D8-E8</x:f>
        <x:v>1100</x:v>
      </x:c>
      <x:c r="G8" s="238" t="n">
        <x:f>IFERROR(F8/E8,"")</x:f>
        <x:v>0.2682926829268293</x:v>
      </x:c>
      <x:c r="H8" s="220" t="str">
        <x:v>Cotisations à recevoir</x:v>
      </x:c>
    </x:row>
    <x:row r="9">
      <x:c r="A9" s="220" t="str">
        <x:v>Subventions à recevoir</x:v>
      </x:c>
      <x:c r="B9" s="237" t="n">
        <x:v>7800</x:v>
      </x:c>
      <x:c r="C9" s="237" t="n">
        <x:v>0</x:v>
      </x:c>
      <x:c r="D9" s="237" t="n">
        <x:f>B9-C9</x:f>
        <x:v>7800</x:v>
      </x:c>
      <x:c r="E9" s="237" t="n">
        <x:v>6800</x:v>
      </x:c>
      <x:c r="F9" s="237" t="n">
        <x:f>D9-E9</x:f>
        <x:v>1000</x:v>
      </x:c>
      <x:c r="G9" s="238" t="n">
        <x:f>IFERROR(F9/E9,"")</x:f>
        <x:v>0.14705882352941177</x:v>
      </x:c>
      <x:c r="H9" s="220" t="str">
        <x:v>Notifications reçues</x:v>
      </x:c>
    </x:row>
    <x:row r="10">
      <x:c r="A10" s="220" t="str">
        <x:v>Banque</x:v>
      </x:c>
      <x:c r="B10" s="237" t="n">
        <x:v>18600</x:v>
      </x:c>
      <x:c r="C10" s="237" t="n">
        <x:v>0</x:v>
      </x:c>
      <x:c r="D10" s="237" t="n">
        <x:f>B10-C10</x:f>
        <x:v>18600</x:v>
      </x:c>
      <x:c r="E10" s="237" t="n">
        <x:v>15000</x:v>
      </x:c>
      <x:c r="F10" s="237" t="n">
        <x:f>D10-E10</x:f>
        <x:v>3600</x:v>
      </x:c>
      <x:c r="G10" s="238" t="n">
        <x:f>IFERROR(F10/E10,"")</x:f>
        <x:v>0.24</x:v>
      </x:c>
      <x:c r="H10" s="220" t="str">
        <x:v>Solde compte courant</x:v>
      </x:c>
    </x:row>
    <x:row r="11">
      <x:c r="A11" s="220" t="str">
        <x:v>Caisse</x:v>
      </x:c>
      <x:c r="B11" s="237" t="n">
        <x:v>950</x:v>
      </x:c>
      <x:c r="C11" s="237" t="n">
        <x:v>0</x:v>
      </x:c>
      <x:c r="D11" s="237" t="n">
        <x:f>B11-C11</x:f>
        <x:v>950</x:v>
      </x:c>
      <x:c r="E11" s="237" t="n">
        <x:v>1200</x:v>
      </x:c>
      <x:c r="F11" s="237" t="n">
        <x:f>D11-E11</x:f>
        <x:v>-250</x:v>
      </x:c>
      <x:c r="G11" s="238" t="n">
        <x:f>IFERROR(F11/E11,"")</x:f>
        <x:v>-0.20833333333333334</x:v>
      </x:c>
      <x:c r="H11" s="220" t="str">
        <x:v>Petite caisse</x:v>
      </x:c>
    </x:row>
    <x:row r="12">
      <x:c r="A12" s="239" t="str">
        <x:v>TOTAL ACTIF</x:v>
      </x:c>
      <x:c r="B12" s="240" t="n">
        <x:f>SUM(B4:B11)</x:f>
        <x:v>68750</x:v>
      </x:c>
      <x:c r="C12" s="240" t="n">
        <x:f>SUM(C4:C11)</x:f>
        <x:v>7000</x:v>
      </x:c>
      <x:c r="D12" s="240" t="n">
        <x:f>SUM(D4:D11)</x:f>
        <x:v>61750</x:v>
      </x:c>
      <x:c r="E12" s="240" t="n">
        <x:f>SUM(E4:E11)</x:f>
        <x:v>54000</x:v>
      </x:c>
      <x:c r="F12" s="240" t="n">
        <x:f>D12-E12</x:f>
        <x:v>7750</x:v>
      </x:c>
      <x:c r="G12" s="241" t="n">
        <x:f>IFERROR(F12/E12,"")</x:f>
        <x:v>0.14351851851851852</x:v>
      </x:c>
      <x:c r="H12" s="239" t="str"/>
    </x:row>
    <x:row r="13">
      <x:c r="A13" s="220"/>
      <x:c r="B13" s="220"/>
      <x:c r="C13" s="220"/>
      <x:c r="D13" s="220"/>
      <x:c r="E13" s="220"/>
      <x:c r="F13" s="220"/>
      <x:c r="G13" s="220"/>
      <x:c r="H13" s="220"/>
    </x:row>
    <x:row r="14">
      <x:c r="A14" s="220"/>
      <x:c r="B14" s="220"/>
      <x:c r="C14" s="220"/>
      <x:c r="D14" s="220"/>
      <x:c r="E14" s="220"/>
      <x:c r="F14" s="220"/>
      <x:c r="G14" s="220"/>
      <x:c r="H14" s="220"/>
    </x:row>
    <x:row r="15">
      <x:c r="A15" s="135" t="str">
        <x:v>PASSIF</x:v>
      </x:c>
      <x:c r="B15" s="135" t="str">
        <x:v>Montant N</x:v>
      </x:c>
      <x:c r="C15" s="135" t="str"/>
      <x:c r="D15" s="135" t="str"/>
      <x:c r="E15" s="135" t="str">
        <x:v>Montant N-1</x:v>
      </x:c>
      <x:c r="F15" s="135" t="str">
        <x:v>Écart</x:v>
      </x:c>
      <x:c r="G15" s="135" t="str">
        <x:v>Var %</x:v>
      </x:c>
      <x:c r="H15" s="135" t="str">
        <x:v>Commentaire</x:v>
      </x:c>
    </x:row>
    <x:row r="16">
      <x:c r="A16" s="220" t="str">
        <x:v>Fonds associatifs</x:v>
      </x:c>
      <x:c r="B16" s="237" t="n">
        <x:v>28500</x:v>
      </x:c>
      <x:c r="C16" s="220" t="str"/>
      <x:c r="D16" s="220" t="str"/>
      <x:c r="E16" s="237" t="str">
        <x:v>26000</x:v>
      </x:c>
      <x:c r="F16" s="237" t="n">
        <x:f>B16-E16</x:f>
        <x:v>2500</x:v>
      </x:c>
      <x:c r="G16" s="238" t="n">
        <x:f>IFERROR(F16/E16,"")</x:f>
        <x:v>0.09615384615384616</x:v>
      </x:c>
      <x:c r="H16" s="220" t="str">
        <x:v>Apports et fonds propres</x:v>
      </x:c>
    </x:row>
    <x:row r="17">
      <x:c r="A17" s="220" t="str">
        <x:v>Réserves</x:v>
      </x:c>
      <x:c r="B17" s="237" t="n">
        <x:v>9800</x:v>
      </x:c>
      <x:c r="C17" s="220" t="str"/>
      <x:c r="D17" s="220" t="str"/>
      <x:c r="E17" s="237" t="str">
        <x:v>8500</x:v>
      </x:c>
      <x:c r="F17" s="237" t="n">
        <x:f>B17-E17</x:f>
        <x:v>1300</x:v>
      </x:c>
      <x:c r="G17" s="238" t="n">
        <x:f>IFERROR(F17/E17,"")</x:f>
        <x:v>0.15294117647058825</x:v>
      </x:c>
      <x:c r="H17" s="220" t="str">
        <x:v>Réserves statutaires</x:v>
      </x:c>
    </x:row>
    <x:row r="18">
      <x:c r="A18" s="220" t="str">
        <x:v>Report à nouveau</x:v>
      </x:c>
      <x:c r="B18" s="237" t="n">
        <x:v>0</x:v>
      </x:c>
      <x:c r="C18" s="220" t="str"/>
      <x:c r="D18" s="220" t="str"/>
      <x:c r="E18" s="237" t="str">
        <x:v>0</x:v>
      </x:c>
      <x:c r="F18" s="237" t="n">
        <x:f>B18-E18</x:f>
        <x:v>0</x:v>
      </x:c>
      <x:c r="G18" s="238" t="str">
        <x:f>IFERROR(F18/E18,"")</x:f>
      </x:c>
      <x:c r="H18" s="220" t="str"/>
    </x:row>
    <x:row r="19">
      <x:c r="A19" s="220" t="str">
        <x:v>Résultat de l’exercice</x:v>
      </x:c>
      <x:c r="B19" s="237" t="n">
        <x:v>4650</x:v>
      </x:c>
      <x:c r="C19" s="220" t="str"/>
      <x:c r="D19" s="220" t="str"/>
      <x:c r="E19" s="237" t="str">
        <x:v>3500</x:v>
      </x:c>
      <x:c r="F19" s="237" t="n">
        <x:f>B19-E19</x:f>
        <x:v>1150</x:v>
      </x:c>
      <x:c r="G19" s="238" t="n">
        <x:f>IFERROR(F19/E19,"")</x:f>
        <x:v>0.32857142857142857</x:v>
      </x:c>
      <x:c r="H19" s="220" t="str">
        <x:v>Résultat excédentaire</x:v>
      </x:c>
    </x:row>
    <x:row r="20">
      <x:c r="A20" s="220" t="str">
        <x:v>Emprunts</x:v>
      </x:c>
      <x:c r="B20" s="237" t="n">
        <x:v>3200</x:v>
      </x:c>
      <x:c r="C20" s="220" t="str"/>
      <x:c r="D20" s="220" t="str"/>
      <x:c r="E20" s="237" t="str">
        <x:v>2100</x:v>
      </x:c>
      <x:c r="F20" s="237" t="n">
        <x:f>B20-E20</x:f>
        <x:v>1100</x:v>
      </x:c>
      <x:c r="G20" s="238" t="n">
        <x:f>IFERROR(F20/E20,"")</x:f>
        <x:v>0.5238095238095238</x:v>
      </x:c>
      <x:c r="H20" s="220" t="str">
        <x:v>Financements externes</x:v>
      </x:c>
    </x:row>
    <x:row r="21">
      <x:c r="A21" s="220" t="str">
        <x:v>Fournisseurs</x:v>
      </x:c>
      <x:c r="B21" s="237" t="n">
        <x:v>8200</x:v>
      </x:c>
      <x:c r="C21" s="220" t="str"/>
      <x:c r="D21" s="220" t="str"/>
      <x:c r="E21" s="237" t="str">
        <x:v>7600</x:v>
      </x:c>
      <x:c r="F21" s="237" t="n">
        <x:f>B21-E21</x:f>
        <x:v>600</x:v>
      </x:c>
      <x:c r="G21" s="238" t="n">
        <x:f>IFERROR(F21/E21,"")</x:f>
        <x:v>0.07894736842105263</x:v>
      </x:c>
      <x:c r="H21" s="220" t="str">
        <x:v>Factures à payer</x:v>
      </x:c>
    </x:row>
    <x:row r="22">
      <x:c r="A22" s="220" t="str">
        <x:v>Charges à payer</x:v>
      </x:c>
      <x:c r="B22" s="237" t="n">
        <x:v>3900</x:v>
      </x:c>
      <x:c r="C22" s="220" t="str"/>
      <x:c r="D22" s="220" t="str"/>
      <x:c r="E22" s="237" t="str">
        <x:v>3300</x:v>
      </x:c>
      <x:c r="F22" s="237" t="n">
        <x:f>B22-E22</x:f>
        <x:v>600</x:v>
      </x:c>
      <x:c r="G22" s="238" t="n">
        <x:f>IFERROR(F22/E22,"")</x:f>
        <x:v>0.18181818181818182</x:v>
      </x:c>
      <x:c r="H22" s="220" t="str">
        <x:v>Social, fiscal, frais</x:v>
      </x:c>
    </x:row>
    <x:row r="23">
      <x:c r="A23" s="242" t="str">
        <x:v>TOTAL PASSIF</x:v>
      </x:c>
      <x:c r="B23" s="243" t="n">
        <x:f>SUM(B16:B22)</x:f>
        <x:v>58250</x:v>
      </x:c>
      <x:c r="C23" s="242" t="str"/>
      <x:c r="D23" s="242" t="str"/>
      <x:c r="E23" s="243" t="n">
        <x:f>SUM(E16:E22)</x:f>
        <x:v>0</x:v>
      </x:c>
      <x:c r="F23" s="243" t="n">
        <x:f>B23-E23</x:f>
        <x:v>58250</x:v>
      </x:c>
      <x:c r="G23" s="244" t="str">
        <x:f>IFERROR(F23/E23,"")</x:f>
      </x:c>
      <x:c r="H23" s="242" t="str"/>
    </x:row>
  </x:sheetData>
  <x:mergeCells>
    <x:mergeCell ref="A1:H1"/>
  </x:mergeCells>
  <x:conditionalFormatting sqref="G4:G12">
    <x:cfRule type="colorScale" priority="1">
      <x:colorScale>
        <x:cfvo type="min"/>
        <x:cfvo type="percentile" val="50"/>
        <x:cfvo type="max"/>
        <x:color rgb="FECACA"/>
        <x:color rgb="FEF3C7"/>
        <x:color rgb="DCFCE7"/>
      </x:colorScale>
    </x:cfRule>
  </x:conditionalFormatting>
  <x:conditionalFormatting sqref="G16:G23">
    <x:cfRule type="colorScale" priority="2">
      <x:colorScale>
        <x:cfvo type="min"/>
        <x:cfvo type="percentile" val="50"/>
        <x:cfvo type="max"/>
        <x:color rgb="DCFCE7"/>
        <x:color rgb="FEF3C7"/>
        <x:color rgb="FECACA"/>
      </x:colorScale>
    </x:cfRule>
  </x:conditionalFormatting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16" hidden="0" customWidth="1"/>
    <x:col min="3" max="3" width="16" hidden="0" customWidth="1"/>
    <x:col min="4" max="4" width="16" hidden="0" customWidth="1"/>
    <x:col min="5" max="5" width="4" hidden="0" customWidth="1"/>
    <x:col min="6" max="6" width="20" hidden="0" customWidth="1"/>
    <x:col min="7" max="7" width="16" hidden="0" customWidth="1"/>
    <x:col min="8" max="8" width="20" hidden="0" customWidth="1"/>
    <x:col min="9" max="9" width="16" hidden="0" customWidth="1"/>
    <x:col min="10" max="10" width="4" hidden="0" customWidth="1"/>
    <x:col min="11" max="11" width="24" hidden="0" customWidth="1"/>
    <x:col min="12" max="12" width="18" hidden="0" customWidth="1"/>
  </x:cols>
  <x:sheetData>
    <x:row r="1">
      <x:c r="A1" s="135" t="str">
        <x:v>CONTRÔLES AUTOMATIQUES DU BILAN</x:v>
      </x:c>
      <x:c r="B1" s="220"/>
      <x:c r="C1" s="220"/>
      <x:c r="D1" s="220"/>
      <x:c r="E1" s="220"/>
      <x:c r="F1" s="220"/>
      <x:c r="G1" s="220"/>
    </x:row>
    <x:row r="2">
      <x:c r="A2" s="220"/>
      <x:c r="B2" s="220"/>
      <x:c r="C2" s="220"/>
      <x:c r="D2" s="220"/>
      <x:c r="E2" s="220"/>
      <x:c r="F2" s="220"/>
      <x:c r="G2" s="220"/>
    </x:row>
    <x:row r="3">
      <x:c r="A3" s="135" t="str">
        <x:v>Contrôle</x:v>
      </x:c>
      <x:c r="B3" s="135" t="str">
        <x:v>Formule</x:v>
      </x:c>
      <x:c r="C3" s="135" t="str">
        <x:v>Résultat</x:v>
      </x:c>
      <x:c r="D3" s="135" t="str">
        <x:v>Seuil</x:v>
      </x:c>
      <x:c r="E3" s="135" t="str">
        <x:v>Statut</x:v>
      </x:c>
      <x:c r="F3" s="135" t="str">
        <x:v>Action conseillée</x:v>
      </x:c>
      <x:c r="G3" s="135" t="str">
        <x:v>Priorité</x:v>
      </x:c>
    </x:row>
    <x:row r="4">
      <x:c r="A4" s="220" t="str">
        <x:v>Équilibre actif/passif</x:v>
      </x:c>
      <x:c r="B4" s="220" t="str">
        <x:v>Total actif - total passif</x:v>
      </x:c>
      <x:c r="C4" s="276" t="n">
        <x:f>Dashboard!G5-Dashboard!I5</x:f>
        <x:v>0</x:v>
      </x:c>
      <x:c r="D4" s="276" t="n">
        <x:v>0</x:v>
      </x:c>
      <x:c r="E4" s="220" t="str">
        <x:f>IF(ABS(C4)&lt;=D4,"OK","Écart")</x:f>
        <x:v>OK</x:v>
      </x:c>
      <x:c r="F4" s="220" t="str">
        <x:v>Vérifier les rubriques passif ou actif</x:v>
      </x:c>
      <x:c r="G4" s="220" t="str">
        <x:f>IF(E4="OK","Basse","Haute")</x:f>
        <x:v>Basse</x:v>
      </x:c>
    </x:row>
    <x:row r="5">
      <x:c r="A5" s="220" t="str">
        <x:v>Trésorerie positive</x:v>
      </x:c>
      <x:c r="B5" s="220" t="str">
        <x:v>Banque + caisse</x:v>
      </x:c>
      <x:c r="C5" s="276" t="n">
        <x:f>Dashboard!G6</x:f>
        <x:v>19550</x:v>
      </x:c>
      <x:c r="D5" s="276" t="n">
        <x:v>0</x:v>
      </x:c>
      <x:c r="E5" s="220" t="str">
        <x:f>IF(C5&gt;D5,"OK","À surveiller")</x:f>
        <x:v>OK</x:v>
      </x:c>
      <x:c r="F5" s="220" t="str">
        <x:v>Contrôler les décaissements</x:v>
      </x:c>
      <x:c r="G5" s="220" t="str">
        <x:f>IF(E5="OK","Basse","Moyenne")</x:f>
        <x:v>Basse</x:v>
      </x:c>
    </x:row>
    <x:row r="6">
      <x:c r="A6" s="220" t="str">
        <x:v>Liquidité</x:v>
      </x:c>
      <x:c r="B6" s="220" t="str">
        <x:v>Trésorerie / dettes</x:v>
      </x:c>
      <x:c r="C6" s="276" t="n">
        <x:f>Dashboard!K6</x:f>
        <x:v>1.2777777777777777</x:v>
      </x:c>
      <x:c r="D6" s="276" t="n">
        <x:v>1</x:v>
      </x:c>
      <x:c r="E6" s="220" t="str">
        <x:f>IF(C6&gt;=D6,"OK","Fragile")</x:f>
        <x:v>OK</x:v>
      </x:c>
      <x:c r="F6" s="220" t="str">
        <x:v>Renforcer la trésorerie</x:v>
      </x:c>
      <x:c r="G6" s="220" t="str">
        <x:f>IF(E6="OK","Basse","Haute")</x:f>
        <x:v>Basse</x:v>
      </x:c>
    </x:row>
    <x:row r="7">
      <x:c r="A7" s="220" t="str">
        <x:v>Solvabilité</x:v>
      </x:c>
      <x:c r="B7" s="220" t="str">
        <x:v>Fonds propres / total actif</x:v>
      </x:c>
      <x:c r="C7" s="276" t="n">
        <x:f>Dashboard!K7</x:f>
        <x:v>42950</x:v>
      </x:c>
      <x:c r="D7" s="276" t="n">
        <x:v>0.35</x:v>
      </x:c>
      <x:c r="E7" s="220" t="str">
        <x:f>IF(C7&gt;=D7,"OK","Fragile")</x:f>
        <x:v>OK</x:v>
      </x:c>
      <x:c r="F7" s="220" t="str">
        <x:v>Prévoir plan de financement</x:v>
      </x:c>
      <x:c r="G7" s="220" t="str">
        <x:f>IF(E7="OK","Basse","Moyenne")</x:f>
        <x:v>Basse</x:v>
      </x:c>
    </x:row>
    <x:row r="8">
      <x:c r="A8" s="220" t="str">
        <x:v>Variation actif</x:v>
      </x:c>
      <x:c r="B8" s="220" t="str">
        <x:v>Écart année N vs N-1</x:v>
      </x:c>
      <x:c r="C8" s="276" t="n">
        <x:f>Dashboard!D19</x:f>
        <x:v>0.14215686274509803</x:v>
      </x:c>
      <x:c r="D8" s="276" t="n">
        <x:v>-0.2</x:v>
      </x:c>
      <x:c r="E8" s="220" t="str">
        <x:f>IF(C8&gt;=D8,"OK","Forte baisse")</x:f>
        <x:v>OK</x:v>
      </x:c>
      <x:c r="F8" s="220" t="str">
        <x:v>Analyser l’évolution</x:v>
      </x:c>
      <x:c r="G8" s="220" t="str">
        <x:f>IF(E8="OK","Basse","Moyenne")</x:f>
        <x:v>Basse</x:v>
      </x:c>
    </x:row>
  </x:sheetData>
  <x:mergeCells>
    <x:mergeCell ref="A1:G1"/>
  </x:mergeCells>
  <x:conditionalFormatting sqref="E4:E8">
    <x:cfRule type="expression" dxfId="0" priority="1">
      <x:formula>E4="OK"</x:formula>
    </x:cfRule>
    <x:cfRule type="expression" dxfId="1" priority="2">
      <x:formula>E4&lt;&gt;"OK"</x:formula>
    </x:cfRule>
  </x:conditionalFormatting>
  <x:dataValidations count="1">
    <x:dataValidation type="list" sqref="G4:G8">
      <x:formula1>"Basse,Moyenne,Haute"</x:formula1>
    </x:dataValidation>
  </x:dataValidation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16" hidden="0" customWidth="1"/>
    <x:col min="3" max="3" width="16" hidden="0" customWidth="1"/>
    <x:col min="4" max="4" width="16" hidden="0" customWidth="1"/>
    <x:col min="5" max="5" width="4" hidden="0" customWidth="1"/>
    <x:col min="6" max="6" width="20" hidden="0" customWidth="1"/>
    <x:col min="7" max="7" width="16" hidden="0" customWidth="1"/>
    <x:col min="8" max="8" width="20" hidden="0" customWidth="1"/>
    <x:col min="9" max="9" width="16" hidden="0" customWidth="1"/>
    <x:col min="10" max="10" width="4" hidden="0" customWidth="1"/>
    <x:col min="11" max="11" width="24" hidden="0" customWidth="1"/>
    <x:col min="12" max="12" width="18" hidden="0" customWidth="1"/>
  </x:cols>
  <x:sheetData>
    <x:row r="1">
      <x:c r="A1" s="135" t="str">
        <x:v>Paramètre</x:v>
      </x:c>
      <x:c r="B1" s="135" t="str">
        <x:v>Valeur</x:v>
      </x:c>
      <x:c r="C1" s="135" t="str">
        <x:v>Utilisation</x:v>
      </x:c>
      <x:c r="D1" s="135" t="str">
        <x:v>Note</x:v>
      </x:c>
    </x:row>
    <x:row r="2">
      <x:c r="A2" s="220" t="str">
        <x:v>Devise</x:v>
      </x:c>
      <x:c r="B2" s="220" t="str">
        <x:v>EUR</x:v>
      </x:c>
      <x:c r="C2" s="220" t="str">
        <x:v>Formats monétaires</x:v>
      </x:c>
      <x:c r="D2" s="220" t="str">
        <x:v>Modifier selon pays</x:v>
      </x:c>
    </x:row>
    <x:row r="3">
      <x:c r="A3" s="220" t="str">
        <x:v>Seuil liquidité</x:v>
      </x:c>
      <x:c r="B3" s="220" t="n">
        <x:v>1</x:v>
      </x:c>
      <x:c r="C3" s="220" t="str">
        <x:v>Contrôle</x:v>
      </x:c>
      <x:c r="D3" s="220" t="str">
        <x:v>&gt; 1 recommandé</x:v>
      </x:c>
    </x:row>
    <x:row r="4">
      <x:c r="A4" s="220" t="str">
        <x:v>Seuil solvabilité</x:v>
      </x:c>
      <x:c r="B4" s="220" t="n">
        <x:v>0.35</x:v>
      </x:c>
      <x:c r="C4" s="220" t="str">
        <x:v>Contrôle</x:v>
      </x:c>
      <x:c r="D4" s="220" t="str">
        <x:v>À adapter</x:v>
      </x:c>
    </x:row>
    <x:row r="5">
      <x:c r="A5" s="220" t="str">
        <x:v>Statuts</x:v>
      </x:c>
      <x:c r="B5" s="220" t="str">
        <x:v>Projet,Validé,Archivé</x:v>
      </x:c>
      <x:c r="C5" s="220" t="str">
        <x:v>Liste</x:v>
      </x:c>
      <x:c r="D5" s="220" t="str"/>
    </x:row>
    <x:row r="6">
      <x:c r="A6" s="220" t="str">
        <x:v>Responsables</x:v>
      </x:c>
      <x:c r="B6" s="220" t="str">
        <x:v>Trésorier,Président,Comptable</x:v>
      </x:c>
      <x:c r="C6" s="220" t="str">
        <x:v>Liste</x:v>
      </x:c>
      <x:c r="D6" s="220" t="str"/>
    </x:row>
    <x:row r="7">
      <x:c r="A7" s="220" t="str">
        <x:v>Palette</x:v>
      </x:c>
      <x:c r="B7" s="220" t="str">
        <x:v>Bleu, Vert, Orange, Violet</x:v>
      </x:c>
      <x:c r="C7" s="220" t="str">
        <x:v>Design</x:v>
      </x:c>
      <x:c r="D7" s="220" t="str">
        <x:v>Multicolore premium</x:v>
      </x:c>
    </x:row>
  </x:sheetData>
  <x:pageMargins left="0.7" right="0.7" top="0.75" bottom="0.75" header="0.3" footer="0.3"/>
</x:worksheet>
</file>