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worksheets/sheet3.xml" ContentType="application/vnd.openxmlformats-officedocument.spreadsheetml.worksheet+xml"/>
  <Override PartName="/xl/comments/comment2.xml" ContentType="application/vnd.openxmlformats-officedocument.spreadsheetml.comments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_Dashboard" sheetId="1" state="visible" r:id="rId1"/>
    <sheet xmlns:r="http://schemas.openxmlformats.org/officeDocument/2006/relationships" name="Settings" sheetId="2" state="visible" r:id="rId2"/>
    <sheet xmlns:r="http://schemas.openxmlformats.org/officeDocument/2006/relationships" name="Campaign_Data" sheetId="3" state="visible" r:id="rId3"/>
    <sheet xmlns:r="http://schemas.openxmlformats.org/officeDocument/2006/relationships" name="Emailing_Tracker" sheetId="4" state="visible" r:id="rId4"/>
    <sheet xmlns:r="http://schemas.openxmlformats.org/officeDocument/2006/relationships" name="Google_Ads_Dashboard" sheetId="5" state="visible" r:id="rId5"/>
    <sheet xmlns:r="http://schemas.openxmlformats.org/officeDocument/2006/relationships" name="Sales_Marketing" sheetId="6" state="visible" r:id="rId6"/>
    <sheet xmlns:r="http://schemas.openxmlformats.org/officeDocument/2006/relationships" name="How_to_Use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€#,##0.00"/>
    <numFmt numFmtId="166" formatCode="€#,##0"/>
    <numFmt numFmtId="167" formatCode="0.0x"/>
  </numFmts>
  <fonts count="8">
    <font>
      <name val="Calibri"/>
      <family val="2"/>
      <color theme="1"/>
      <sz val="11"/>
      <scheme val="minor"/>
    </font>
    <font>
      <b val="1"/>
      <color rgb="00FFFFFF"/>
      <sz val="22"/>
    </font>
    <font>
      <i val="1"/>
      <color rgb="0044546A"/>
      <sz val="11"/>
    </font>
    <font>
      <b val="1"/>
      <color rgb="00FFFFFF"/>
    </font>
    <font>
      <color rgb="00808080"/>
      <sz val="9"/>
    </font>
    <font>
      <b val="1"/>
      <color rgb="00FFFFFF"/>
      <sz val="15"/>
    </font>
    <font>
      <b val="1"/>
      <color rgb="00FFFFFF"/>
      <sz val="14"/>
    </font>
    <font>
      <b val="1"/>
      <color rgb="000F2F55"/>
    </font>
  </fonts>
  <fills count="10">
    <fill>
      <patternFill/>
    </fill>
    <fill>
      <patternFill patternType="gray125"/>
    </fill>
    <fill>
      <patternFill patternType="solid">
        <fgColor rgb="000F2F55"/>
      </patternFill>
    </fill>
    <fill>
      <patternFill patternType="solid">
        <fgColor rgb="00F7FBFF"/>
      </patternFill>
    </fill>
    <fill>
      <patternFill patternType="solid">
        <fgColor rgb="001F6FEB"/>
      </patternFill>
    </fill>
    <fill>
      <patternFill patternType="solid">
        <fgColor rgb="002E8B57"/>
      </patternFill>
    </fill>
    <fill>
      <patternFill patternType="solid">
        <fgColor rgb="00F4A261"/>
      </patternFill>
    </fill>
    <fill>
      <patternFill patternType="solid">
        <fgColor rgb="007A4CC2"/>
      </patternFill>
    </fill>
    <fill>
      <patternFill patternType="solid">
        <fgColor rgb="0000A6A6"/>
      </patternFill>
    </fill>
    <fill>
      <patternFill patternType="solid">
        <fgColor rgb="00DCEEFF"/>
      </patternFill>
    </fill>
  </fills>
  <borders count="4">
    <border>
      <left/>
      <right/>
      <top/>
      <bottom/>
      <diagonal/>
    </border>
    <border>
      <bottom style="medium">
        <color rgb="000F2F55"/>
      </bottom>
    </border>
    <border>
      <bottom style="thin">
        <color rgb="00D8E7F5"/>
      </bottom>
    </border>
    <border>
      <left style="thin">
        <color rgb="00D8E7F5"/>
      </left>
      <right style="thin">
        <color rgb="00D8E7F5"/>
      </right>
      <top style="thin">
        <color rgb="00D8E7F5"/>
      </top>
      <bottom style="thin">
        <color rgb="00D8E7F5"/>
      </bottom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3" borderId="0" applyAlignment="1" pivotButton="0" quotePrefix="0" xfId="0">
      <alignment horizontal="center" vertical="center"/>
    </xf>
    <xf numFmtId="0" fontId="4" fillId="0" borderId="0" applyAlignment="1" pivotButton="0" quotePrefix="0" xfId="0">
      <alignment vertical="center"/>
    </xf>
    <xf numFmtId="0" fontId="5" fillId="4" borderId="3" applyAlignment="1" pivotButton="0" quotePrefix="0" xfId="0">
      <alignment horizontal="center" vertical="center" wrapText="1"/>
    </xf>
    <xf numFmtId="0" fontId="0" fillId="0" borderId="3" applyAlignment="1" pivotButton="0" quotePrefix="0" xfId="0">
      <alignment vertical="center"/>
    </xf>
    <xf numFmtId="0" fontId="5" fillId="5" borderId="3" applyAlignment="1" pivotButton="0" quotePrefix="0" xfId="0">
      <alignment horizontal="center" vertical="center" wrapText="1"/>
    </xf>
    <xf numFmtId="0" fontId="5" fillId="6" borderId="3" applyAlignment="1" pivotButton="0" quotePrefix="0" xfId="0">
      <alignment horizontal="center" vertical="center" wrapText="1"/>
    </xf>
    <xf numFmtId="0" fontId="5" fillId="7" borderId="3" applyAlignment="1" pivotButton="0" quotePrefix="0" xfId="0">
      <alignment horizontal="center" vertical="center" wrapText="1"/>
    </xf>
    <xf numFmtId="0" fontId="6" fillId="2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center" vertical="center"/>
    </xf>
    <xf numFmtId="166" fontId="0" fillId="0" borderId="2" applyAlignment="1" pivotButton="0" quotePrefix="0" xfId="0">
      <alignment horizontal="center" vertical="center"/>
    </xf>
    <xf numFmtId="167" fontId="0" fillId="0" borderId="2" applyAlignment="1" pivotButton="0" quotePrefix="0" xfId="0">
      <alignment horizontal="center" vertical="center"/>
    </xf>
    <xf numFmtId="0" fontId="7" fillId="0" borderId="2" applyAlignment="1" pivotButton="0" quotePrefix="0" xfId="0">
      <alignment vertical="center" wrapText="1"/>
    </xf>
    <xf numFmtId="0" fontId="0" fillId="0" borderId="2" applyAlignment="1" pivotButton="0" quotePrefix="0" xfId="0">
      <alignment vertical="center" wrapText="1"/>
    </xf>
    <xf numFmtId="0" fontId="3" fillId="4" borderId="3" applyAlignment="1" pivotButton="0" quotePrefix="0" xfId="0">
      <alignment horizontal="center" vertical="center"/>
    </xf>
    <xf numFmtId="0" fontId="3" fillId="8" borderId="3" applyAlignment="1" pivotButton="0" quotePrefix="0" xfId="0">
      <alignment horizontal="center" vertical="center"/>
    </xf>
    <xf numFmtId="0" fontId="3" fillId="6" borderId="3" applyAlignment="1" pivotButton="0" quotePrefix="0" xfId="0">
      <alignment horizontal="center" vertical="center"/>
    </xf>
    <xf numFmtId="0" fontId="3" fillId="5" borderId="3" applyAlignment="1" pivotButton="0" quotePrefix="0" xfId="0">
      <alignment horizontal="center" vertical="center"/>
    </xf>
    <xf numFmtId="0" fontId="2" fillId="3" borderId="3" applyAlignment="1" pivotButton="0" quotePrefix="0" xfId="0">
      <alignment vertical="center" wrapText="1"/>
    </xf>
    <xf numFmtId="0" fontId="3" fillId="2" borderId="1" applyAlignment="1" pivotButton="0" quotePrefix="0" xfId="0">
      <alignment horizontal="center" vertical="center" wrapText="1"/>
    </xf>
    <xf numFmtId="2" fontId="0" fillId="0" borderId="2" applyAlignment="1" pivotButton="0" quotePrefix="0" xfId="0">
      <alignment vertical="center" wrapText="1"/>
    </xf>
    <xf numFmtId="164" fontId="0" fillId="0" borderId="2" applyAlignment="1" pivotButton="0" quotePrefix="0" xfId="0">
      <alignment vertical="center" wrapText="1"/>
    </xf>
    <xf numFmtId="165" fontId="0" fillId="0" borderId="2" applyAlignment="1" pivotButton="0" quotePrefix="0" xfId="0">
      <alignment vertical="center" wrapText="1"/>
    </xf>
    <xf numFmtId="166" fontId="0" fillId="0" borderId="2" applyAlignment="1" pivotButton="0" quotePrefix="0" xfId="0">
      <alignment vertical="center" wrapText="1"/>
    </xf>
    <xf numFmtId="167" fontId="0" fillId="0" borderId="2" applyAlignment="1" pivotButton="0" quotePrefix="0" xfId="0">
      <alignment vertical="center" wrapText="1"/>
    </xf>
    <xf numFmtId="0" fontId="0" fillId="0" borderId="2" applyAlignment="1" pivotButton="0" quotePrefix="0" xfId="0">
      <alignment vertical="center"/>
    </xf>
    <xf numFmtId="164" fontId="0" fillId="0" borderId="2" applyAlignment="1" pivotButton="0" quotePrefix="0" xfId="0">
      <alignment vertical="center"/>
    </xf>
    <xf numFmtId="165" fontId="0" fillId="0" borderId="2" applyAlignment="1" pivotButton="0" quotePrefix="0" xfId="0">
      <alignment vertical="center"/>
    </xf>
    <xf numFmtId="167" fontId="0" fillId="0" borderId="2" applyAlignment="1" pivotButton="0" quotePrefix="0" xfId="0">
      <alignment vertical="center"/>
    </xf>
    <xf numFmtId="166" fontId="0" fillId="0" borderId="2" applyAlignment="1" pivotButton="0" quotePrefix="0" xfId="0">
      <alignment vertical="center"/>
    </xf>
    <xf numFmtId="0" fontId="7" fillId="9" borderId="2" applyAlignment="1" pivotButton="0" quotePrefix="0" xfId="0">
      <alignment vertical="center" wrapText="1"/>
    </xf>
  </cellXfs>
  <cellStyles count="1">
    <cellStyle name="Normal" xfId="0" builtinId="0" hidden="0"/>
  </cellStyles>
  <dxfs count="2">
    <dxf>
      <fill>
        <patternFill patternType="solid">
          <fgColor rgb="00FFE8E5"/>
        </patternFill>
      </fill>
    </dxf>
    <dxf>
      <fill>
        <patternFill patternType="solid">
          <fgColor rgb="00DFF7E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by Campaign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'Campaign_Data'!N5</f>
            </strRef>
          </tx>
          <spPr>
            <a:ln xmlns:a="http://schemas.openxmlformats.org/drawingml/2006/main">
              <a:prstDash val="solid"/>
            </a:ln>
          </spPr>
          <cat>
            <numRef>
              <f>'Campaign_Data'!$B$6:$B$17</f>
            </numRef>
          </cat>
          <val>
            <numRef>
              <f>'Campaign_Data'!$N$6:$N$17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Campaign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Revenue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ROAS Trend</a:t>
            </a:r>
          </a:p>
        </rich>
      </tx>
    </title>
    <plotArea>
      <lineChart>
        <grouping val="standard"/>
        <ser>
          <idx val="0"/>
          <order val="0"/>
          <tx>
            <strRef>
              <f>'Campaign_Data'!O5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'Campaign_Data'!$B$6:$B$17</f>
            </numRef>
          </cat>
          <val>
            <numRef>
              <f>'Campaign_Data'!$O$6:$O$17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Campaign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ROAS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Spend Distribution</a:t>
            </a:r>
          </a:p>
        </rich>
      </tx>
    </title>
    <plotArea>
      <doughnutChart>
        <varyColors val="1"/>
        <ser>
          <idx val="0"/>
          <order val="0"/>
          <tx>
            <strRef>
              <f>'Campaign_Data'!F5</f>
            </strRef>
          </tx>
          <spPr>
            <a:ln xmlns:a="http://schemas.openxmlformats.org/drawingml/2006/main">
              <a:prstDash val="solid"/>
            </a:ln>
          </spPr>
          <cat>
            <numRef>
              <f>'Campaign_Data'!$B$6:$B$17</f>
            </numRef>
          </cat>
          <val>
            <numRef>
              <f>'Campaign_Data'!$F$6:$F$17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B6" authorId="0" shapeId="0">
      <text>
        <t>Change this benchmark according to your business model.</t>
      </text>
    </comment>
  </commentList>
</comments>
</file>

<file path=xl/comments/comment2.xml><?xml version="1.0" encoding="utf-8"?>
<comments xmlns="http://schemas.openxmlformats.org/spreadsheetml/2006/main">
  <authors>
    <author>OpenAI</author>
  </authors>
  <commentList>
    <comment ref="A5" authorId="0" shapeId="0">
      <text>
        <t>Replace sample data with real campaign dates.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0</col>
      <colOff>0</colOff>
      <row>17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17</row>
      <rowOff>0</rowOff>
    </from>
    <ext cx="648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33</row>
      <rowOff>0</rowOff>
    </from>
    <ext cx="504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ables/table1.xml><?xml version="1.0" encoding="utf-8"?>
<table xmlns="http://schemas.openxmlformats.org/spreadsheetml/2006/main" id="1" name="CampaignTable" displayName="CampaignTable" ref="A5:P17" headerRowCount="1">
  <autoFilter ref="A5:P17"/>
  <tableColumns count="16">
    <tableColumn id="1" name="Date"/>
    <tableColumn id="2" name="Campaign"/>
    <tableColumn id="3" name="Channel"/>
    <tableColumn id="4" name="Objective"/>
    <tableColumn id="5" name="Budget (€)"/>
    <tableColumn id="6" name="Spend (€)"/>
    <tableColumn id="7" name="Impressions"/>
    <tableColumn id="8" name="Clicks"/>
    <tableColumn id="9" name="CTR"/>
    <tableColumn id="10" name="Leads"/>
    <tableColumn id="11" name="CPL (€)"/>
    <tableColumn id="12" name="Conversions"/>
    <tableColumn id="13" name="Conversion Rate"/>
    <tableColumn id="14" name="Revenue (€)"/>
    <tableColumn id="15" name="ROAS"/>
    <tableColumn id="16" name="Statu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EmailingTable" displayName="EmailingTable" ref="A5:N10" headerRowCount="1">
  <autoFilter ref="A5:N10"/>
  <tableColumns count="14">
    <tableColumn id="1" name="Campaign"/>
    <tableColumn id="2" name="Date"/>
    <tableColumn id="3" name="Audience"/>
    <tableColumn id="4" name="Emails Sent"/>
    <tableColumn id="5" name="Delivered"/>
    <tableColumn id="6" name="Opened"/>
    <tableColumn id="7" name="Open Rate"/>
    <tableColumn id="8" name="Clicks"/>
    <tableColumn id="9" name="Click Rate"/>
    <tableColumn id="10" name="Unsub."/>
    <tableColumn id="11" name="Unsub. Rate"/>
    <tableColumn id="12" name="Conversions"/>
    <tableColumn id="13" name="Revenue (€)"/>
    <tableColumn id="14" name="Revenue / Emai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GoogleAdsTable" displayName="GoogleAdsTable" ref="A5:N10" headerRowCount="1">
  <autoFilter ref="A5:N10"/>
  <tableColumns count="14">
    <tableColumn id="1" name="Campaign"/>
    <tableColumn id="2" name="Match Type"/>
    <tableColumn id="3" name="Budget (€)"/>
    <tableColumn id="4" name="Spend (€)"/>
    <tableColumn id="5" name="Impressions"/>
    <tableColumn id="6" name="Clicks"/>
    <tableColumn id="7" name="CTR"/>
    <tableColumn id="8" name="Avg CPC (€)"/>
    <tableColumn id="9" name="Conversions"/>
    <tableColumn id="10" name="CPA (€)"/>
    <tableColumn id="11" name="Revenue (€)"/>
    <tableColumn id="12" name="ROAS"/>
    <tableColumn id="13" name="Decision"/>
    <tableColumn id="14" name="Priority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SalesMarketingTable" displayName="SalesMarketingTable" ref="A5:K11" headerRowCount="1">
  <autoFilter ref="A5:K11"/>
  <tableColumns count="11">
    <tableColumn id="1" name="Month"/>
    <tableColumn id="2" name="Marketing Leads"/>
    <tableColumn id="3" name="Qualified Leads"/>
    <tableColumn id="4" name="Opportunities"/>
    <tableColumn id="5" name="Deals Won"/>
    <tableColumn id="6" name="Revenue (€)"/>
    <tableColumn id="7" name="Margin (€)"/>
    <tableColumn id="8" name="Lead → Deal Rate"/>
    <tableColumn id="9" name="Avg Deal Value (€)"/>
    <tableColumn id="10" name="Pipeline Health"/>
    <tableColumn id="11" name="Act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Q47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hidden="1" width="13" customWidth="1" min="16" max="16"/>
    <col hidden="1" width="13" customWidth="1" min="17" max="17"/>
  </cols>
  <sheetData>
    <row r="1" ht="32" customHeight="1">
      <c r="A1" s="1" t="inlineStr">
        <is>
          <t>EXECUTIVE MARKETING PERFORMANCE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 ht="24" customHeight="1">
      <c r="A3" s="3" t="inlineStr">
        <is>
          <t>Automated Excel cockpit for campaigns, emailing, Google Ads and sales alignment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P3" s="4" t="inlineStr">
        <is>
          <t>Total Spend</t>
        </is>
      </c>
      <c r="Q3" s="4">
        <f>SUM(Campaign_Data!F6:F17)</f>
        <v/>
      </c>
    </row>
    <row r="4">
      <c r="A4" s="5" t="inlineStr">
        <is>
          <t>TOTAL SPEND
=Q3</t>
        </is>
      </c>
      <c r="B4" s="6" t="n"/>
      <c r="C4" s="6" t="n"/>
      <c r="D4" s="7" t="inlineStr">
        <is>
          <t>TOTAL REVENUE
=Q4</t>
        </is>
      </c>
      <c r="E4" s="6" t="n"/>
      <c r="F4" s="6" t="n"/>
      <c r="G4" s="8" t="inlineStr">
        <is>
          <t>TOTAL LEADS
=Q5</t>
        </is>
      </c>
      <c r="H4" s="6" t="n"/>
      <c r="I4" s="6" t="n"/>
      <c r="J4" s="9" t="inlineStr">
        <is>
          <t>AVG ROAS
=Q7</t>
        </is>
      </c>
      <c r="K4" s="6" t="n"/>
      <c r="L4" s="6" t="n"/>
      <c r="P4" s="4" t="inlineStr">
        <is>
          <t>Total Revenue</t>
        </is>
      </c>
      <c r="Q4" s="4">
        <f>SUM(Campaign_Data!N6:N17)</f>
        <v/>
      </c>
    </row>
    <row r="5">
      <c r="A5" s="6" t="n"/>
      <c r="B5" s="6" t="n"/>
      <c r="C5" s="6" t="n"/>
      <c r="D5" s="6" t="n"/>
      <c r="E5" s="6" t="n"/>
      <c r="F5" s="6" t="n"/>
      <c r="G5" s="6" t="n"/>
      <c r="H5" s="6" t="n"/>
      <c r="I5" s="6" t="n"/>
      <c r="J5" s="6" t="n"/>
      <c r="K5" s="6" t="n"/>
      <c r="L5" s="6" t="n"/>
      <c r="P5" s="4" t="inlineStr">
        <is>
          <t>Total Leads</t>
        </is>
      </c>
      <c r="Q5" s="4">
        <f>SUM(Campaign_Data!J6:J17)</f>
        <v/>
      </c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  <c r="L6" s="6" t="n"/>
      <c r="P6" s="4" t="inlineStr">
        <is>
          <t>Conversions</t>
        </is>
      </c>
      <c r="Q6" s="4">
        <f>SUM(Campaign_Data!L6:L17)</f>
        <v/>
      </c>
    </row>
    <row r="7">
      <c r="P7" s="4" t="inlineStr">
        <is>
          <t>Average ROAS</t>
        </is>
      </c>
      <c r="Q7" s="4">
        <f>IFERROR(Q4/Q3,0)</f>
        <v/>
      </c>
    </row>
    <row r="8">
      <c r="A8" s="10" t="inlineStr">
        <is>
          <t>Campaign Performance Snapshot</t>
        </is>
      </c>
      <c r="B8" s="2" t="n"/>
      <c r="C8" s="2" t="n"/>
      <c r="D8" s="2" t="n"/>
      <c r="E8" s="2" t="n"/>
      <c r="F8" s="2" t="n"/>
      <c r="H8" s="10" t="inlineStr">
        <is>
          <t>Executive Reading</t>
        </is>
      </c>
      <c r="I8" s="2" t="n"/>
      <c r="J8" s="2" t="n"/>
      <c r="K8" s="2" t="n"/>
      <c r="L8" s="2" t="n"/>
      <c r="P8" s="4" t="inlineStr">
        <is>
          <t>Average Conversion Rate</t>
        </is>
      </c>
      <c r="Q8" s="4">
        <f>IFERROR(Q6/SUM(Campaign_Data!H6:H17),0)</f>
        <v/>
      </c>
    </row>
    <row r="9">
      <c r="A9" s="11" t="inlineStr">
        <is>
          <t>Campaign</t>
        </is>
      </c>
      <c r="B9" s="11" t="inlineStr">
        <is>
          <t>Channel</t>
        </is>
      </c>
      <c r="C9" s="11" t="inlineStr">
        <is>
          <t>Spend</t>
        </is>
      </c>
      <c r="D9" s="11" t="inlineStr">
        <is>
          <t>Leads</t>
        </is>
      </c>
      <c r="E9" s="11" t="inlineStr">
        <is>
          <t>Revenue</t>
        </is>
      </c>
      <c r="F9" s="11" t="inlineStr">
        <is>
          <t>ROAS</t>
        </is>
      </c>
    </row>
    <row r="10">
      <c r="A10" s="12">
        <f>Campaign_Data!B6</f>
        <v/>
      </c>
      <c r="B10" s="12">
        <f>Campaign_Data!C6</f>
        <v/>
      </c>
      <c r="C10" s="13">
        <f>Campaign_Data!F6</f>
        <v/>
      </c>
      <c r="D10" s="12">
        <f>Campaign_Data!J6</f>
        <v/>
      </c>
      <c r="E10" s="13">
        <f>Campaign_Data!N6</f>
        <v/>
      </c>
      <c r="F10" s="14">
        <f>Campaign_Data!O6</f>
        <v/>
      </c>
      <c r="H10" s="15" t="inlineStr">
        <is>
          <t>Spend Control</t>
        </is>
      </c>
      <c r="I10" s="16">
        <f>IF(Q3&lt;=SUM(Campaign_Data!E6:E17),"Budget under control","Overspending detected")</f>
        <v/>
      </c>
      <c r="J10" s="16" t="n"/>
      <c r="K10" s="16" t="n"/>
      <c r="L10" s="16" t="n"/>
    </row>
    <row r="11">
      <c r="A11" s="12">
        <f>Campaign_Data!B7</f>
        <v/>
      </c>
      <c r="B11" s="12">
        <f>Campaign_Data!C7</f>
        <v/>
      </c>
      <c r="C11" s="13">
        <f>Campaign_Data!F7</f>
        <v/>
      </c>
      <c r="D11" s="12">
        <f>Campaign_Data!J7</f>
        <v/>
      </c>
      <c r="E11" s="13">
        <f>Campaign_Data!N7</f>
        <v/>
      </c>
      <c r="F11" s="14">
        <f>Campaign_Data!O7</f>
        <v/>
      </c>
      <c r="H11" s="15" t="inlineStr">
        <is>
          <t>Revenue Signal</t>
        </is>
      </c>
      <c r="I11" s="16">
        <f>IF(Q7&gt;=Settings!$B$6,"Strong profitability","Profitability requires review")</f>
        <v/>
      </c>
      <c r="J11" s="16" t="n"/>
      <c r="K11" s="16" t="n"/>
      <c r="L11" s="16" t="n"/>
    </row>
    <row r="12">
      <c r="A12" s="12">
        <f>Campaign_Data!B8</f>
        <v/>
      </c>
      <c r="B12" s="12">
        <f>Campaign_Data!C8</f>
        <v/>
      </c>
      <c r="C12" s="13">
        <f>Campaign_Data!F8</f>
        <v/>
      </c>
      <c r="D12" s="12">
        <f>Campaign_Data!J8</f>
        <v/>
      </c>
      <c r="E12" s="13">
        <f>Campaign_Data!N8</f>
        <v/>
      </c>
      <c r="F12" s="14">
        <f>Campaign_Data!O8</f>
        <v/>
      </c>
      <c r="H12" s="15" t="inlineStr">
        <is>
          <t>Lead Engine</t>
        </is>
      </c>
      <c r="I12" s="16">
        <f>IF(Q5&gt;=3000,"Strong lead generation","Lead generation below target")</f>
        <v/>
      </c>
      <c r="J12" s="16" t="n"/>
      <c r="K12" s="16" t="n"/>
      <c r="L12" s="16" t="n"/>
    </row>
    <row r="13">
      <c r="A13" s="12">
        <f>Campaign_Data!B9</f>
        <v/>
      </c>
      <c r="B13" s="12">
        <f>Campaign_Data!C9</f>
        <v/>
      </c>
      <c r="C13" s="13">
        <f>Campaign_Data!F9</f>
        <v/>
      </c>
      <c r="D13" s="12">
        <f>Campaign_Data!J9</f>
        <v/>
      </c>
      <c r="E13" s="13">
        <f>Campaign_Data!N9</f>
        <v/>
      </c>
      <c r="F13" s="14">
        <f>Campaign_Data!O9</f>
        <v/>
      </c>
      <c r="H13" s="15" t="inlineStr">
        <is>
          <t>Conversion Quality</t>
        </is>
      </c>
      <c r="I13" s="16">
        <f>IF(Q8&gt;=Settings!$B$7,"Healthy conversion rate","Improve landing pages and funnel")</f>
        <v/>
      </c>
      <c r="J13" s="16" t="n"/>
      <c r="K13" s="16" t="n"/>
      <c r="L13" s="16" t="n"/>
    </row>
    <row r="14">
      <c r="A14" s="12">
        <f>Campaign_Data!B10</f>
        <v/>
      </c>
      <c r="B14" s="12">
        <f>Campaign_Data!C10</f>
        <v/>
      </c>
      <c r="C14" s="13">
        <f>Campaign_Data!F10</f>
        <v/>
      </c>
      <c r="D14" s="12">
        <f>Campaign_Data!J10</f>
        <v/>
      </c>
      <c r="E14" s="13">
        <f>Campaign_Data!N10</f>
        <v/>
      </c>
      <c r="F14" s="14">
        <f>Campaign_Data!O10</f>
        <v/>
      </c>
    </row>
    <row r="15">
      <c r="A15" s="12">
        <f>Campaign_Data!B11</f>
        <v/>
      </c>
      <c r="B15" s="12">
        <f>Campaign_Data!C11</f>
        <v/>
      </c>
      <c r="C15" s="13">
        <f>Campaign_Data!F11</f>
        <v/>
      </c>
      <c r="D15" s="12">
        <f>Campaign_Data!J11</f>
        <v/>
      </c>
      <c r="E15" s="13">
        <f>Campaign_Data!N11</f>
        <v/>
      </c>
      <c r="F15" s="14">
        <f>Campaign_Data!O11</f>
        <v/>
      </c>
    </row>
    <row r="34">
      <c r="H34" s="10" t="inlineStr">
        <is>
          <t>Marketing → Sales Funnel</t>
        </is>
      </c>
      <c r="I34" s="2" t="n"/>
      <c r="J34" s="2" t="n"/>
      <c r="K34" s="2" t="n"/>
      <c r="L34" s="2" t="n"/>
    </row>
    <row r="36" ht="26" customHeight="1">
      <c r="H36" s="17" t="inlineStr">
        <is>
          <t>Visitors / Clicks     =SUM(Campaign_Data!H6:H17)</t>
        </is>
      </c>
      <c r="I36" s="2" t="n"/>
      <c r="J36" s="2" t="n"/>
      <c r="K36" s="2" t="n"/>
      <c r="L36" s="2" t="n"/>
    </row>
    <row r="37" ht="26" customHeight="1">
      <c r="H37" s="18" t="inlineStr">
        <is>
          <t>Leads     =SUM(Campaign_Data!J6:J17)</t>
        </is>
      </c>
      <c r="I37" s="2" t="n"/>
      <c r="J37" s="2" t="n"/>
      <c r="K37" s="2" t="n"/>
      <c r="L37" s="2" t="n"/>
    </row>
    <row r="38" ht="26" customHeight="1">
      <c r="H38" s="19" t="inlineStr">
        <is>
          <t>Conversions     =SUM(Campaign_Data!L6:L17)</t>
        </is>
      </c>
      <c r="I38" s="2" t="n"/>
      <c r="J38" s="2" t="n"/>
      <c r="K38" s="2" t="n"/>
      <c r="L38" s="2" t="n"/>
    </row>
    <row r="39" ht="26" customHeight="1">
      <c r="H39" s="20" t="inlineStr">
        <is>
          <t>Revenue     =SUM(Campaign_Data!N6:N17)</t>
        </is>
      </c>
      <c r="I39" s="2" t="n"/>
      <c r="J39" s="2" t="n"/>
      <c r="K39" s="2" t="n"/>
      <c r="L39" s="2" t="n"/>
    </row>
    <row r="45">
      <c r="A45" s="21" t="inlineStr">
        <is>
          <t>How to use: update raw values in Campaign_Data, Emailing_Tracker, Google_Ads_Dashboard and Sales_Marketing. The executive dashboard refreshes through Excel formulas and charts. Use the Settings sheet to adjust targets.</t>
        </is>
      </c>
      <c r="B45" s="2" t="n"/>
      <c r="C45" s="2" t="n"/>
      <c r="D45" s="2" t="n"/>
      <c r="E45" s="2" t="n"/>
      <c r="F45" s="2" t="n"/>
      <c r="G45" s="2" t="n"/>
      <c r="H45" s="2" t="n"/>
      <c r="I45" s="2" t="n"/>
      <c r="J45" s="2" t="n"/>
      <c r="K45" s="2" t="n"/>
      <c r="L45" s="2" t="n"/>
    </row>
    <row r="46">
      <c r="A46" s="2" t="n"/>
      <c r="B46" s="2" t="n"/>
      <c r="C46" s="2" t="n"/>
      <c r="D46" s="2" t="n"/>
      <c r="E46" s="2" t="n"/>
      <c r="F46" s="2" t="n"/>
      <c r="G46" s="2" t="n"/>
      <c r="H46" s="2" t="n"/>
      <c r="I46" s="2" t="n"/>
      <c r="J46" s="2" t="n"/>
      <c r="K46" s="2" t="n"/>
      <c r="L46" s="2" t="n"/>
    </row>
    <row r="47">
      <c r="A47" s="2" t="n"/>
      <c r="B47" s="2" t="n"/>
      <c r="C47" s="2" t="n"/>
      <c r="D47" s="2" t="n"/>
      <c r="E47" s="2" t="n"/>
      <c r="F47" s="2" t="n"/>
      <c r="G47" s="2" t="n"/>
      <c r="H47" s="2" t="n"/>
      <c r="I47" s="2" t="n"/>
      <c r="J47" s="2" t="n"/>
      <c r="K47" s="2" t="n"/>
      <c r="L47" s="2" t="n"/>
    </row>
  </sheetData>
  <mergeCells count="18">
    <mergeCell ref="I13:L13"/>
    <mergeCell ref="H39:L39"/>
    <mergeCell ref="G4:I6"/>
    <mergeCell ref="H38:L38"/>
    <mergeCell ref="J4:L6"/>
    <mergeCell ref="I12:L12"/>
    <mergeCell ref="A1:L2"/>
    <mergeCell ref="A4:C6"/>
    <mergeCell ref="A8:F8"/>
    <mergeCell ref="D4:F6"/>
    <mergeCell ref="I11:L11"/>
    <mergeCell ref="H36:L36"/>
    <mergeCell ref="A45:L47"/>
    <mergeCell ref="I10:L10"/>
    <mergeCell ref="H37:L37"/>
    <mergeCell ref="A3:L3"/>
    <mergeCell ref="H8:L8"/>
    <mergeCell ref="H34:L34"/>
  </mergeCells>
  <conditionalFormatting sqref="F10:F15">
    <cfRule type="colorScale" priority="1">
      <colorScale>
        <cfvo type="min"/>
        <cfvo type="percentile" val="50"/>
        <cfvo type="max"/>
        <color rgb="00E76F51"/>
        <color rgb="00FFF4CC"/>
        <color rgb="002E8B57"/>
      </colorScale>
    </cfRule>
  </conditionalFormatting>
  <pageMargins left="0.75" right="0.75" top="1" bottom="1" header="0.5" footer="0.5"/>
  <pageSetup fitToHeight="0" fitToWidth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H1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55" customWidth="1" min="3" max="3"/>
  </cols>
  <sheetData>
    <row r="1" ht="32" customHeight="1">
      <c r="A1" s="1" t="inlineStr">
        <is>
          <t>MARKETING DASHBOARD SETTINGS</t>
        </is>
      </c>
      <c r="B1" s="2" t="n"/>
      <c r="C1" s="2" t="n"/>
      <c r="D1" s="2" t="n"/>
      <c r="E1" s="2" t="n"/>
      <c r="F1" s="2" t="n"/>
      <c r="G1" s="2" t="n"/>
      <c r="H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</row>
    <row r="3" ht="24" customHeight="1">
      <c r="A3" s="3" t="inlineStr">
        <is>
          <t>Editable assumptions and targets used by the dashboard</t>
        </is>
      </c>
      <c r="B3" s="2" t="n"/>
      <c r="C3" s="2" t="n"/>
      <c r="D3" s="2" t="n"/>
      <c r="E3" s="2" t="n"/>
      <c r="F3" s="2" t="n"/>
      <c r="G3" s="2" t="n"/>
      <c r="H3" s="2" t="n"/>
    </row>
    <row r="5">
      <c r="A5" s="22" t="inlineStr">
        <is>
          <t>Parameter</t>
        </is>
      </c>
      <c r="B5" s="22" t="inlineStr">
        <is>
          <t>Value</t>
        </is>
      </c>
      <c r="C5" s="22" t="inlineStr">
        <is>
          <t>Usage</t>
        </is>
      </c>
    </row>
    <row r="6">
      <c r="A6" s="16" t="inlineStr">
        <is>
          <t>Target ROAS</t>
        </is>
      </c>
      <c r="B6" s="23" t="n">
        <v>3.5</v>
      </c>
      <c r="C6" s="16" t="inlineStr">
        <is>
          <t>Campaign status and profitability signal</t>
        </is>
      </c>
    </row>
    <row r="7">
      <c r="A7" s="16" t="inlineStr">
        <is>
          <t>Target Conversion Rate</t>
        </is>
      </c>
      <c r="B7" s="24" t="n">
        <v>0.05</v>
      </c>
      <c r="C7" s="16" t="inlineStr">
        <is>
          <t>Conversion quality benchmark</t>
        </is>
      </c>
    </row>
    <row r="8">
      <c r="A8" s="16" t="inlineStr">
        <is>
          <t>Target CPL</t>
        </is>
      </c>
      <c r="B8" s="25" t="n">
        <v>10</v>
      </c>
      <c r="C8" s="16" t="inlineStr">
        <is>
          <t>Lead acquisition cost benchmark</t>
        </is>
      </c>
    </row>
    <row r="9">
      <c r="A9" s="16" t="inlineStr">
        <is>
          <t>Target CAC</t>
        </is>
      </c>
      <c r="B9" s="25" t="n">
        <v>45</v>
      </c>
      <c r="C9" s="16" t="inlineStr">
        <is>
          <t>Customer acquisition cost benchmark</t>
        </is>
      </c>
    </row>
    <row r="10">
      <c r="A10" s="16" t="inlineStr">
        <is>
          <t>Currency</t>
        </is>
      </c>
      <c r="B10" s="16" t="inlineStr">
        <is>
          <t>€</t>
        </is>
      </c>
      <c r="C10" s="16" t="inlineStr">
        <is>
          <t>Displayed in dashboard labels</t>
        </is>
      </c>
    </row>
  </sheetData>
  <mergeCells count="2">
    <mergeCell ref="A1:H2"/>
    <mergeCell ref="A3:H3"/>
  </mergeCells>
  <pageMargins left="0.75" right="0.75" top="1" bottom="1" header="0.5" footer="0.5"/>
  <pageSetup fitToHeight="0" fitToWidth="1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P1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24" customWidth="1" min="2" max="2"/>
    <col width="16" customWidth="1" min="3" max="3"/>
    <col width="20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</cols>
  <sheetData>
    <row r="1" ht="32" customHeight="1">
      <c r="A1" s="1" t="inlineStr">
        <is>
          <t>CAMPAIGN PERFORMANCE DATA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</row>
    <row r="3" ht="24" customHeight="1">
      <c r="A3" s="3" t="inlineStr">
        <is>
          <t>Editable marketing campaign dataset with automated KPI formulas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  <c r="O3" s="2" t="n"/>
      <c r="P3" s="2" t="n"/>
    </row>
    <row r="5">
      <c r="A5" s="22" t="inlineStr">
        <is>
          <t>Date</t>
        </is>
      </c>
      <c r="B5" s="22" t="inlineStr">
        <is>
          <t>Campaign</t>
        </is>
      </c>
      <c r="C5" s="22" t="inlineStr">
        <is>
          <t>Channel</t>
        </is>
      </c>
      <c r="D5" s="22" t="inlineStr">
        <is>
          <t>Objective</t>
        </is>
      </c>
      <c r="E5" s="22" t="inlineStr">
        <is>
          <t>Budget (€)</t>
        </is>
      </c>
      <c r="F5" s="22" t="inlineStr">
        <is>
          <t>Spend (€)</t>
        </is>
      </c>
      <c r="G5" s="22" t="inlineStr">
        <is>
          <t>Impressions</t>
        </is>
      </c>
      <c r="H5" s="22" t="inlineStr">
        <is>
          <t>Clicks</t>
        </is>
      </c>
      <c r="I5" s="22" t="inlineStr">
        <is>
          <t>CTR</t>
        </is>
      </c>
      <c r="J5" s="22" t="inlineStr">
        <is>
          <t>Leads</t>
        </is>
      </c>
      <c r="K5" s="22" t="inlineStr">
        <is>
          <t>CPL (€)</t>
        </is>
      </c>
      <c r="L5" s="22" t="inlineStr">
        <is>
          <t>Conversions</t>
        </is>
      </c>
      <c r="M5" s="22" t="inlineStr">
        <is>
          <t>Conversion Rate</t>
        </is>
      </c>
      <c r="N5" s="22" t="inlineStr">
        <is>
          <t>Revenue (€)</t>
        </is>
      </c>
      <c r="O5" s="22" t="inlineStr">
        <is>
          <t>ROAS</t>
        </is>
      </c>
      <c r="P5" s="22" t="inlineStr">
        <is>
          <t>Status</t>
        </is>
      </c>
    </row>
    <row r="6">
      <c r="A6" s="16" t="inlineStr">
        <is>
          <t>2026-01-08</t>
        </is>
      </c>
      <c r="B6" s="16" t="inlineStr">
        <is>
          <t>Search Leads Pro</t>
        </is>
      </c>
      <c r="C6" s="16" t="inlineStr">
        <is>
          <t>Google Ads</t>
        </is>
      </c>
      <c r="D6" s="16" t="inlineStr">
        <is>
          <t>Lead Generation</t>
        </is>
      </c>
      <c r="E6" s="26" t="n">
        <v>3200</v>
      </c>
      <c r="F6" s="26" t="n">
        <v>2760</v>
      </c>
      <c r="G6" s="16" t="n">
        <v>84500</v>
      </c>
      <c r="H6" s="16" t="n">
        <v>5230</v>
      </c>
      <c r="I6" s="24">
        <f>IFERROR(H6/G6,0)</f>
        <v/>
      </c>
      <c r="J6" s="16" t="n">
        <v>410</v>
      </c>
      <c r="K6" s="26">
        <f>IFERROR(F6/J6,0)</f>
        <v/>
      </c>
      <c r="L6" s="16" t="n">
        <v>82</v>
      </c>
      <c r="M6" s="24">
        <f>IFERROR(L6/H6,0)</f>
        <v/>
      </c>
      <c r="N6" s="26" t="n">
        <v>18200</v>
      </c>
      <c r="O6" s="27">
        <f>IFERROR(N6/F6,0)</f>
        <v/>
      </c>
      <c r="P6" s="16">
        <f>IF(O6&gt;=Settings!$B$6,"Excellent",IF(O6&gt;=2.5,"Good",IF(O6&gt;=1.5,"Review","Critical")))</f>
        <v/>
      </c>
    </row>
    <row r="7">
      <c r="A7" s="16" t="inlineStr">
        <is>
          <t>2026-01-15</t>
        </is>
      </c>
      <c r="B7" s="16" t="inlineStr">
        <is>
          <t>Meta Spring Sales</t>
        </is>
      </c>
      <c r="C7" s="16" t="inlineStr">
        <is>
          <t>Meta Ads</t>
        </is>
      </c>
      <c r="D7" s="16" t="inlineStr">
        <is>
          <t>Sales</t>
        </is>
      </c>
      <c r="E7" s="26" t="n">
        <v>2600</v>
      </c>
      <c r="F7" s="26" t="n">
        <v>2430</v>
      </c>
      <c r="G7" s="16" t="n">
        <v>118000</v>
      </c>
      <c r="H7" s="16" t="n">
        <v>4620</v>
      </c>
      <c r="I7" s="24">
        <f>IFERROR(H7/G7,0)</f>
        <v/>
      </c>
      <c r="J7" s="16" t="n">
        <v>290</v>
      </c>
      <c r="K7" s="26">
        <f>IFERROR(F7/J7,0)</f>
        <v/>
      </c>
      <c r="L7" s="16" t="n">
        <v>64</v>
      </c>
      <c r="M7" s="24">
        <f>IFERROR(L7/H7,0)</f>
        <v/>
      </c>
      <c r="N7" s="26" t="n">
        <v>15900</v>
      </c>
      <c r="O7" s="27">
        <f>IFERROR(N7/F7,0)</f>
        <v/>
      </c>
      <c r="P7" s="16">
        <f>IF(O7&gt;=Settings!$B$6,"Excellent",IF(O7&gt;=2.5,"Good",IF(O7&gt;=1.5,"Review","Critical")))</f>
        <v/>
      </c>
    </row>
    <row r="8">
      <c r="A8" s="16" t="inlineStr">
        <is>
          <t>2026-01-21</t>
        </is>
      </c>
      <c r="B8" s="16" t="inlineStr">
        <is>
          <t>Newsletter Premium</t>
        </is>
      </c>
      <c r="C8" s="16" t="inlineStr">
        <is>
          <t>Emailing</t>
        </is>
      </c>
      <c r="D8" s="16" t="inlineStr">
        <is>
          <t>Sales</t>
        </is>
      </c>
      <c r="E8" s="26" t="n">
        <v>850</v>
      </c>
      <c r="F8" s="26" t="n">
        <v>720</v>
      </c>
      <c r="G8" s="16" t="n">
        <v>42000</v>
      </c>
      <c r="H8" s="16" t="n">
        <v>2650</v>
      </c>
      <c r="I8" s="24">
        <f>IFERROR(H8/G8,0)</f>
        <v/>
      </c>
      <c r="J8" s="16" t="n">
        <v>360</v>
      </c>
      <c r="K8" s="26">
        <f>IFERROR(F8/J8,0)</f>
        <v/>
      </c>
      <c r="L8" s="16" t="n">
        <v>76</v>
      </c>
      <c r="M8" s="24">
        <f>IFERROR(L8/H8,0)</f>
        <v/>
      </c>
      <c r="N8" s="26" t="n">
        <v>12650</v>
      </c>
      <c r="O8" s="27">
        <f>IFERROR(N8/F8,0)</f>
        <v/>
      </c>
      <c r="P8" s="16">
        <f>IF(O8&gt;=Settings!$B$6,"Excellent",IF(O8&gt;=2.5,"Good",IF(O8&gt;=1.5,"Review","Critical")))</f>
        <v/>
      </c>
    </row>
    <row r="9">
      <c r="A9" s="16" t="inlineStr">
        <is>
          <t>2026-02-03</t>
        </is>
      </c>
      <c r="B9" s="16" t="inlineStr">
        <is>
          <t>Organic Growth Push</t>
        </is>
      </c>
      <c r="C9" s="16" t="inlineStr">
        <is>
          <t>SEO</t>
        </is>
      </c>
      <c r="D9" s="16" t="inlineStr">
        <is>
          <t>Traffic</t>
        </is>
      </c>
      <c r="E9" s="26" t="n">
        <v>1800</v>
      </c>
      <c r="F9" s="26" t="n">
        <v>1350</v>
      </c>
      <c r="G9" s="16" t="n">
        <v>96500</v>
      </c>
      <c r="H9" s="16" t="n">
        <v>6100</v>
      </c>
      <c r="I9" s="24">
        <f>IFERROR(H9/G9,0)</f>
        <v/>
      </c>
      <c r="J9" s="16" t="n">
        <v>520</v>
      </c>
      <c r="K9" s="26">
        <f>IFERROR(F9/J9,0)</f>
        <v/>
      </c>
      <c r="L9" s="16" t="n">
        <v>118</v>
      </c>
      <c r="M9" s="24">
        <f>IFERROR(L9/H9,0)</f>
        <v/>
      </c>
      <c r="N9" s="26" t="n">
        <v>21400</v>
      </c>
      <c r="O9" s="27">
        <f>IFERROR(N9/F9,0)</f>
        <v/>
      </c>
      <c r="P9" s="16">
        <f>IF(O9&gt;=Settings!$B$6,"Excellent",IF(O9&gt;=2.5,"Good",IF(O9&gt;=1.5,"Review","Critical")))</f>
        <v/>
      </c>
    </row>
    <row r="10">
      <c r="A10" s="16" t="inlineStr">
        <is>
          <t>2026-02-12</t>
        </is>
      </c>
      <c r="B10" s="16" t="inlineStr">
        <is>
          <t>LinkedIn B2B Offer</t>
        </is>
      </c>
      <c r="C10" s="16" t="inlineStr">
        <is>
          <t>LinkedIn Ads</t>
        </is>
      </c>
      <c r="D10" s="16" t="inlineStr">
        <is>
          <t>Lead Generation</t>
        </is>
      </c>
      <c r="E10" s="26" t="n">
        <v>3900</v>
      </c>
      <c r="F10" s="26" t="n">
        <v>3180</v>
      </c>
      <c r="G10" s="16" t="n">
        <v>38500</v>
      </c>
      <c r="H10" s="16" t="n">
        <v>980</v>
      </c>
      <c r="I10" s="24">
        <f>IFERROR(H10/G10,0)</f>
        <v/>
      </c>
      <c r="J10" s="16" t="n">
        <v>88</v>
      </c>
      <c r="K10" s="26">
        <f>IFERROR(F10/J10,0)</f>
        <v/>
      </c>
      <c r="L10" s="16" t="n">
        <v>23</v>
      </c>
      <c r="M10" s="24">
        <f>IFERROR(L10/H10,0)</f>
        <v/>
      </c>
      <c r="N10" s="26" t="n">
        <v>9100</v>
      </c>
      <c r="O10" s="27">
        <f>IFERROR(N10/F10,0)</f>
        <v/>
      </c>
      <c r="P10" s="16">
        <f>IF(O10&gt;=Settings!$B$6,"Excellent",IF(O10&gt;=2.5,"Good",IF(O10&gt;=1.5,"Review","Critical")))</f>
        <v/>
      </c>
    </row>
    <row r="11">
      <c r="A11" s="16" t="inlineStr">
        <is>
          <t>2026-02-22</t>
        </is>
      </c>
      <c r="B11" s="16" t="inlineStr">
        <is>
          <t>Display Awareness</t>
        </is>
      </c>
      <c r="C11" s="16" t="inlineStr">
        <is>
          <t>Display</t>
        </is>
      </c>
      <c r="D11" s="16" t="inlineStr">
        <is>
          <t>Awareness</t>
        </is>
      </c>
      <c r="E11" s="26" t="n">
        <v>2200</v>
      </c>
      <c r="F11" s="26" t="n">
        <v>1880</v>
      </c>
      <c r="G11" s="16" t="n">
        <v>210000</v>
      </c>
      <c r="H11" s="16" t="n">
        <v>1260</v>
      </c>
      <c r="I11" s="24">
        <f>IFERROR(H11/G11,0)</f>
        <v/>
      </c>
      <c r="J11" s="16" t="n">
        <v>96</v>
      </c>
      <c r="K11" s="26">
        <f>IFERROR(F11/J11,0)</f>
        <v/>
      </c>
      <c r="L11" s="16" t="n">
        <v>12</v>
      </c>
      <c r="M11" s="24">
        <f>IFERROR(L11/H11,0)</f>
        <v/>
      </c>
      <c r="N11" s="26" t="n">
        <v>4200</v>
      </c>
      <c r="O11" s="27">
        <f>IFERROR(N11/F11,0)</f>
        <v/>
      </c>
      <c r="P11" s="16">
        <f>IF(O11&gt;=Settings!$B$6,"Excellent",IF(O11&gt;=2.5,"Good",IF(O11&gt;=1.5,"Review","Critical")))</f>
        <v/>
      </c>
    </row>
    <row r="12">
      <c r="A12" s="16" t="inlineStr">
        <is>
          <t>2026-03-05</t>
        </is>
      </c>
      <c r="B12" s="16" t="inlineStr">
        <is>
          <t>Retargeting Cart</t>
        </is>
      </c>
      <c r="C12" s="16" t="inlineStr">
        <is>
          <t>Retargeting</t>
        </is>
      </c>
      <c r="D12" s="16" t="inlineStr">
        <is>
          <t>Sales</t>
        </is>
      </c>
      <c r="E12" s="26" t="n">
        <v>1700</v>
      </c>
      <c r="F12" s="26" t="n">
        <v>1580</v>
      </c>
      <c r="G12" s="16" t="n">
        <v>56000</v>
      </c>
      <c r="H12" s="16" t="n">
        <v>3140</v>
      </c>
      <c r="I12" s="24">
        <f>IFERROR(H12/G12,0)</f>
        <v/>
      </c>
      <c r="J12" s="16" t="n">
        <v>235</v>
      </c>
      <c r="K12" s="26">
        <f>IFERROR(F12/J12,0)</f>
        <v/>
      </c>
      <c r="L12" s="16" t="n">
        <v>71</v>
      </c>
      <c r="M12" s="24">
        <f>IFERROR(L12/H12,0)</f>
        <v/>
      </c>
      <c r="N12" s="26" t="n">
        <v>17800</v>
      </c>
      <c r="O12" s="27">
        <f>IFERROR(N12/F12,0)</f>
        <v/>
      </c>
      <c r="P12" s="16">
        <f>IF(O12&gt;=Settings!$B$6,"Excellent",IF(O12&gt;=2.5,"Good",IF(O12&gt;=1.5,"Review","Critical")))</f>
        <v/>
      </c>
    </row>
    <row r="13">
      <c r="A13" s="16" t="inlineStr">
        <is>
          <t>2026-03-17</t>
        </is>
      </c>
      <c r="B13" s="16" t="inlineStr">
        <is>
          <t>Launch Webinar</t>
        </is>
      </c>
      <c r="C13" s="16" t="inlineStr">
        <is>
          <t>LinkedIn Ads</t>
        </is>
      </c>
      <c r="D13" s="16" t="inlineStr">
        <is>
          <t>Product Launch</t>
        </is>
      </c>
      <c r="E13" s="26" t="n">
        <v>2400</v>
      </c>
      <c r="F13" s="26" t="n">
        <v>2160</v>
      </c>
      <c r="G13" s="16" t="n">
        <v>29800</v>
      </c>
      <c r="H13" s="16" t="n">
        <v>790</v>
      </c>
      <c r="I13" s="24">
        <f>IFERROR(H13/G13,0)</f>
        <v/>
      </c>
      <c r="J13" s="16" t="n">
        <v>112</v>
      </c>
      <c r="K13" s="26">
        <f>IFERROR(F13/J13,0)</f>
        <v/>
      </c>
      <c r="L13" s="16" t="n">
        <v>28</v>
      </c>
      <c r="M13" s="24">
        <f>IFERROR(L13/H13,0)</f>
        <v/>
      </c>
      <c r="N13" s="26" t="n">
        <v>7600</v>
      </c>
      <c r="O13" s="27">
        <f>IFERROR(N13/F13,0)</f>
        <v/>
      </c>
      <c r="P13" s="16">
        <f>IF(O13&gt;=Settings!$B$6,"Excellent",IF(O13&gt;=2.5,"Good",IF(O13&gt;=1.5,"Review","Critical")))</f>
        <v/>
      </c>
    </row>
    <row r="14">
      <c r="A14" s="16" t="inlineStr">
        <is>
          <t>2026-04-04</t>
        </is>
      </c>
      <c r="B14" s="16" t="inlineStr">
        <is>
          <t>Brand Search Boost</t>
        </is>
      </c>
      <c r="C14" s="16" t="inlineStr">
        <is>
          <t>Google Ads</t>
        </is>
      </c>
      <c r="D14" s="16" t="inlineStr">
        <is>
          <t>Sales</t>
        </is>
      </c>
      <c r="E14" s="26" t="n">
        <v>2800</v>
      </c>
      <c r="F14" s="26" t="n">
        <v>2490</v>
      </c>
      <c r="G14" s="16" t="n">
        <v>67500</v>
      </c>
      <c r="H14" s="16" t="n">
        <v>4020</v>
      </c>
      <c r="I14" s="24">
        <f>IFERROR(H14/G14,0)</f>
        <v/>
      </c>
      <c r="J14" s="16" t="n">
        <v>310</v>
      </c>
      <c r="K14" s="26">
        <f>IFERROR(F14/J14,0)</f>
        <v/>
      </c>
      <c r="L14" s="16" t="n">
        <v>91</v>
      </c>
      <c r="M14" s="24">
        <f>IFERROR(L14/H14,0)</f>
        <v/>
      </c>
      <c r="N14" s="26" t="n">
        <v>23100</v>
      </c>
      <c r="O14" s="27">
        <f>IFERROR(N14/F14,0)</f>
        <v/>
      </c>
      <c r="P14" s="16">
        <f>IF(O14&gt;=Settings!$B$6,"Excellent",IF(O14&gt;=2.5,"Good",IF(O14&gt;=1.5,"Review","Critical")))</f>
        <v/>
      </c>
    </row>
    <row r="15">
      <c r="A15" s="16" t="inlineStr">
        <is>
          <t>2026-04-16</t>
        </is>
      </c>
      <c r="B15" s="16" t="inlineStr">
        <is>
          <t>Social Leads Local</t>
        </is>
      </c>
      <c r="C15" s="16" t="inlineStr">
        <is>
          <t>Meta Ads</t>
        </is>
      </c>
      <c r="D15" s="16" t="inlineStr">
        <is>
          <t>Lead Generation</t>
        </is>
      </c>
      <c r="E15" s="26" t="n">
        <v>1900</v>
      </c>
      <c r="F15" s="26" t="n">
        <v>1750</v>
      </c>
      <c r="G15" s="16" t="n">
        <v>82000</v>
      </c>
      <c r="H15" s="16" t="n">
        <v>3380</v>
      </c>
      <c r="I15" s="24">
        <f>IFERROR(H15/G15,0)</f>
        <v/>
      </c>
      <c r="J15" s="16" t="n">
        <v>260</v>
      </c>
      <c r="K15" s="26">
        <f>IFERROR(F15/J15,0)</f>
        <v/>
      </c>
      <c r="L15" s="16" t="n">
        <v>47</v>
      </c>
      <c r="M15" s="24">
        <f>IFERROR(L15/H15,0)</f>
        <v/>
      </c>
      <c r="N15" s="26" t="n">
        <v>9800</v>
      </c>
      <c r="O15" s="27">
        <f>IFERROR(N15/F15,0)</f>
        <v/>
      </c>
      <c r="P15" s="16">
        <f>IF(O15&gt;=Settings!$B$6,"Excellent",IF(O15&gt;=2.5,"Good",IF(O15&gt;=1.5,"Review","Critical")))</f>
        <v/>
      </c>
    </row>
    <row r="16">
      <c r="A16" s="16" t="inlineStr">
        <is>
          <t>2026-05-02</t>
        </is>
      </c>
      <c r="B16" s="16" t="inlineStr">
        <is>
          <t>Email Reactivation</t>
        </is>
      </c>
      <c r="C16" s="16" t="inlineStr">
        <is>
          <t>Emailing</t>
        </is>
      </c>
      <c r="D16" s="16" t="inlineStr">
        <is>
          <t>Sales</t>
        </is>
      </c>
      <c r="E16" s="26" t="n">
        <v>650</v>
      </c>
      <c r="F16" s="26" t="n">
        <v>520</v>
      </c>
      <c r="G16" s="16" t="n">
        <v>33000</v>
      </c>
      <c r="H16" s="16" t="n">
        <v>1980</v>
      </c>
      <c r="I16" s="24">
        <f>IFERROR(H16/G16,0)</f>
        <v/>
      </c>
      <c r="J16" s="16" t="n">
        <v>250</v>
      </c>
      <c r="K16" s="26">
        <f>IFERROR(F16/J16,0)</f>
        <v/>
      </c>
      <c r="L16" s="16" t="n">
        <v>54</v>
      </c>
      <c r="M16" s="24">
        <f>IFERROR(L16/H16,0)</f>
        <v/>
      </c>
      <c r="N16" s="26" t="n">
        <v>11250</v>
      </c>
      <c r="O16" s="27">
        <f>IFERROR(N16/F16,0)</f>
        <v/>
      </c>
      <c r="P16" s="16">
        <f>IF(O16&gt;=Settings!$B$6,"Excellent",IF(O16&gt;=2.5,"Good",IF(O16&gt;=1.5,"Review","Critical")))</f>
        <v/>
      </c>
    </row>
    <row r="17">
      <c r="A17" s="16" t="inlineStr">
        <is>
          <t>2026-05-14</t>
        </is>
      </c>
      <c r="B17" s="16" t="inlineStr">
        <is>
          <t>SEO Content Sprint</t>
        </is>
      </c>
      <c r="C17" s="16" t="inlineStr">
        <is>
          <t>SEO</t>
        </is>
      </c>
      <c r="D17" s="16" t="inlineStr">
        <is>
          <t>Lead Generation</t>
        </is>
      </c>
      <c r="E17" s="26" t="n">
        <v>2100</v>
      </c>
      <c r="F17" s="26" t="n">
        <v>1620</v>
      </c>
      <c r="G17" s="16" t="n">
        <v>110000</v>
      </c>
      <c r="H17" s="16" t="n">
        <v>7400</v>
      </c>
      <c r="I17" s="24">
        <f>IFERROR(H17/G17,0)</f>
        <v/>
      </c>
      <c r="J17" s="16" t="n">
        <v>620</v>
      </c>
      <c r="K17" s="26">
        <f>IFERROR(F17/J17,0)</f>
        <v/>
      </c>
      <c r="L17" s="16" t="n">
        <v>141</v>
      </c>
      <c r="M17" s="24">
        <f>IFERROR(L17/H17,0)</f>
        <v/>
      </c>
      <c r="N17" s="26" t="n">
        <v>26800</v>
      </c>
      <c r="O17" s="27">
        <f>IFERROR(N17/F17,0)</f>
        <v/>
      </c>
      <c r="P17" s="16">
        <f>IF(O17&gt;=Settings!$B$6,"Excellent",IF(O17&gt;=2.5,"Good",IF(O17&gt;=1.5,"Review","Critical")))</f>
        <v/>
      </c>
    </row>
  </sheetData>
  <mergeCells count="2">
    <mergeCell ref="A1:P2"/>
    <mergeCell ref="A3:P3"/>
  </mergeCells>
  <conditionalFormatting sqref="O6:O17">
    <cfRule type="colorScale" priority="1">
      <colorScale>
        <cfvo type="min"/>
        <cfvo type="percentile" val="50"/>
        <cfvo type="max"/>
        <color rgb="00E76F51"/>
        <color rgb="00FFF4CC"/>
        <color rgb="002E8B57"/>
      </colorScale>
    </cfRule>
  </conditionalFormatting>
  <conditionalFormatting sqref="K6:K17">
    <cfRule type="colorScale" priority="2">
      <colorScale>
        <cfvo type="min"/>
        <cfvo type="percentile" val="50"/>
        <cfvo type="max"/>
        <color rgb="002E8B57"/>
        <color rgb="00FFF4CC"/>
        <color rgb="00E76F51"/>
      </colorScale>
    </cfRule>
  </conditionalFormatting>
  <conditionalFormatting sqref="P6:P17">
    <cfRule type="expression" priority="3" dxfId="0">
      <formula>P6="Critical"</formula>
    </cfRule>
    <cfRule type="expression" priority="4" dxfId="1">
      <formula>P6="Excellent"</formula>
    </cfRule>
  </conditionalFormatting>
  <dataValidations count="2">
    <dataValidation sqref="C6:C100" showDropDown="0" showInputMessage="0" showErrorMessage="0" allowBlank="0" type="list">
      <formula1>"Google Ads,Meta Ads,Emailing,SEO,LinkedIn Ads,Display,Retargeting"</formula1>
    </dataValidation>
    <dataValidation sqref="D6:D100" showDropDown="0" showInputMessage="0" showErrorMessage="0" allowBlank="0" type="list">
      <formula1>"Lead Generation,Sales,Awareness,Traffic,Product Launch"</formula1>
    </dataValidation>
  </dataValidations>
  <pageMargins left="0.75" right="0.75" top="1" bottom="1" header="0.5" footer="0.5"/>
  <pageSetup fitToHeight="0" fitToWidth="1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N1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 ht="32" customHeight="1">
      <c r="A1" s="1" t="inlineStr">
        <is>
          <t>EMAILING PERFORMANCE TRACKER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 ht="24" customHeight="1">
      <c r="A3" s="3" t="inlineStr">
        <is>
          <t>Open rate, click rate, unsubscribe rate and email conversion analysis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5">
      <c r="A5" s="22" t="inlineStr">
        <is>
          <t>Campaign</t>
        </is>
      </c>
      <c r="B5" s="22" t="inlineStr">
        <is>
          <t>Date</t>
        </is>
      </c>
      <c r="C5" s="22" t="inlineStr">
        <is>
          <t>Audience</t>
        </is>
      </c>
      <c r="D5" s="22" t="inlineStr">
        <is>
          <t>Emails Sent</t>
        </is>
      </c>
      <c r="E5" s="22" t="inlineStr">
        <is>
          <t>Delivered</t>
        </is>
      </c>
      <c r="F5" s="22" t="inlineStr">
        <is>
          <t>Opened</t>
        </is>
      </c>
      <c r="G5" s="22" t="inlineStr">
        <is>
          <t>Open Rate</t>
        </is>
      </c>
      <c r="H5" s="22" t="inlineStr">
        <is>
          <t>Clicks</t>
        </is>
      </c>
      <c r="I5" s="22" t="inlineStr">
        <is>
          <t>Click Rate</t>
        </is>
      </c>
      <c r="J5" s="22" t="inlineStr">
        <is>
          <t>Unsub.</t>
        </is>
      </c>
      <c r="K5" s="22" t="inlineStr">
        <is>
          <t>Unsub. Rate</t>
        </is>
      </c>
      <c r="L5" s="22" t="inlineStr">
        <is>
          <t>Conversions</t>
        </is>
      </c>
      <c r="M5" s="22" t="inlineStr">
        <is>
          <t>Revenue (€)</t>
        </is>
      </c>
      <c r="N5" s="22" t="inlineStr">
        <is>
          <t>Revenue / Email</t>
        </is>
      </c>
    </row>
    <row r="6">
      <c r="A6" s="28" t="inlineStr">
        <is>
          <t>Welcome Series</t>
        </is>
      </c>
      <c r="B6" s="28" t="inlineStr">
        <is>
          <t>2026-01-10</t>
        </is>
      </c>
      <c r="C6" s="28" t="inlineStr">
        <is>
          <t>New subscribers</t>
        </is>
      </c>
      <c r="D6" s="28" t="n">
        <v>12000</v>
      </c>
      <c r="E6" s="28" t="n">
        <v>11680</v>
      </c>
      <c r="F6" s="28" t="n">
        <v>5240</v>
      </c>
      <c r="G6" s="29">
        <f>IFERROR(F6/E6,0)</f>
        <v/>
      </c>
      <c r="H6" s="28" t="n">
        <v>1240</v>
      </c>
      <c r="I6" s="29">
        <f>IFERROR(H6/E6,0)</f>
        <v/>
      </c>
      <c r="J6" s="28" t="n">
        <v>62</v>
      </c>
      <c r="K6" s="29">
        <f>IFERROR(J6/E6,0)</f>
        <v/>
      </c>
      <c r="L6" s="28" t="n">
        <v>184</v>
      </c>
      <c r="M6" s="30" t="n">
        <v>6250</v>
      </c>
      <c r="N6" s="30">
        <f>IFERROR(M6/D6,0)</f>
        <v/>
      </c>
    </row>
    <row r="7">
      <c r="A7" s="28" t="inlineStr">
        <is>
          <t>Promo Weekend</t>
        </is>
      </c>
      <c r="B7" s="28" t="inlineStr">
        <is>
          <t>2026-02-11</t>
        </is>
      </c>
      <c r="C7" s="28" t="inlineStr">
        <is>
          <t>Customers</t>
        </is>
      </c>
      <c r="D7" s="28" t="n">
        <v>8500</v>
      </c>
      <c r="E7" s="28" t="n">
        <v>8320</v>
      </c>
      <c r="F7" s="28" t="n">
        <v>3980</v>
      </c>
      <c r="G7" s="29">
        <f>IFERROR(F7/E7,0)</f>
        <v/>
      </c>
      <c r="H7" s="28" t="n">
        <v>1090</v>
      </c>
      <c r="I7" s="29">
        <f>IFERROR(H7/E7,0)</f>
        <v/>
      </c>
      <c r="J7" s="28" t="n">
        <v>45</v>
      </c>
      <c r="K7" s="29">
        <f>IFERROR(J7/E7,0)</f>
        <v/>
      </c>
      <c r="L7" s="28" t="n">
        <v>221</v>
      </c>
      <c r="M7" s="30" t="n">
        <v>14200</v>
      </c>
      <c r="N7" s="30">
        <f>IFERROR(M7/D7,0)</f>
        <v/>
      </c>
    </row>
    <row r="8">
      <c r="A8" s="28" t="inlineStr">
        <is>
          <t>Reactivation</t>
        </is>
      </c>
      <c r="B8" s="28" t="inlineStr">
        <is>
          <t>2026-03-08</t>
        </is>
      </c>
      <c r="C8" s="28" t="inlineStr">
        <is>
          <t>Inactive leads</t>
        </is>
      </c>
      <c r="D8" s="28" t="n">
        <v>15000</v>
      </c>
      <c r="E8" s="28" t="n">
        <v>14350</v>
      </c>
      <c r="F8" s="28" t="n">
        <v>4020</v>
      </c>
      <c r="G8" s="29">
        <f>IFERROR(F8/E8,0)</f>
        <v/>
      </c>
      <c r="H8" s="28" t="n">
        <v>780</v>
      </c>
      <c r="I8" s="29">
        <f>IFERROR(H8/E8,0)</f>
        <v/>
      </c>
      <c r="J8" s="28" t="n">
        <v>96</v>
      </c>
      <c r="K8" s="29">
        <f>IFERROR(J8/E8,0)</f>
        <v/>
      </c>
      <c r="L8" s="28" t="n">
        <v>97</v>
      </c>
      <c r="M8" s="30" t="n">
        <v>5100</v>
      </c>
      <c r="N8" s="30">
        <f>IFERROR(M8/D8,0)</f>
        <v/>
      </c>
    </row>
    <row r="9">
      <c r="A9" s="28" t="inlineStr">
        <is>
          <t>Premium Offer</t>
        </is>
      </c>
      <c r="B9" s="28" t="inlineStr">
        <is>
          <t>2026-04-18</t>
        </is>
      </c>
      <c r="C9" s="28" t="inlineStr">
        <is>
          <t>Qualified leads</t>
        </is>
      </c>
      <c r="D9" s="28" t="n">
        <v>6200</v>
      </c>
      <c r="E9" s="28" t="n">
        <v>6080</v>
      </c>
      <c r="F9" s="28" t="n">
        <v>3120</v>
      </c>
      <c r="G9" s="29">
        <f>IFERROR(F9/E9,0)</f>
        <v/>
      </c>
      <c r="H9" s="28" t="n">
        <v>960</v>
      </c>
      <c r="I9" s="29">
        <f>IFERROR(H9/E9,0)</f>
        <v/>
      </c>
      <c r="J9" s="28" t="n">
        <v>28</v>
      </c>
      <c r="K9" s="29">
        <f>IFERROR(J9/E9,0)</f>
        <v/>
      </c>
      <c r="L9" s="28" t="n">
        <v>176</v>
      </c>
      <c r="M9" s="30" t="n">
        <v>15800</v>
      </c>
      <c r="N9" s="30">
        <f>IFERROR(M9/D9,0)</f>
        <v/>
      </c>
    </row>
    <row r="10">
      <c r="A10" s="28" t="inlineStr">
        <is>
          <t>Monthly Digest</t>
        </is>
      </c>
      <c r="B10" s="28" t="inlineStr">
        <is>
          <t>2026-05-20</t>
        </is>
      </c>
      <c r="C10" s="28" t="inlineStr">
        <is>
          <t>All contacts</t>
        </is>
      </c>
      <c r="D10" s="28" t="n">
        <v>18000</v>
      </c>
      <c r="E10" s="28" t="n">
        <v>17420</v>
      </c>
      <c r="F10" s="28" t="n">
        <v>6880</v>
      </c>
      <c r="G10" s="29">
        <f>IFERROR(F10/E10,0)</f>
        <v/>
      </c>
      <c r="H10" s="28" t="n">
        <v>1500</v>
      </c>
      <c r="I10" s="29">
        <f>IFERROR(H10/E10,0)</f>
        <v/>
      </c>
      <c r="J10" s="28" t="n">
        <v>75</v>
      </c>
      <c r="K10" s="29">
        <f>IFERROR(J10/E10,0)</f>
        <v/>
      </c>
      <c r="L10" s="28" t="n">
        <v>142</v>
      </c>
      <c r="M10" s="30" t="n">
        <v>9200</v>
      </c>
      <c r="N10" s="30">
        <f>IFERROR(M10/D10,0)</f>
        <v/>
      </c>
    </row>
  </sheetData>
  <mergeCells count="2">
    <mergeCell ref="A1:N2"/>
    <mergeCell ref="A3:N3"/>
  </mergeCells>
  <conditionalFormatting sqref="G6:G10">
    <cfRule type="colorScale" priority="1">
      <colorScale>
        <cfvo type="min"/>
        <cfvo type="percentile" val="50"/>
        <cfvo type="max"/>
        <color rgb="00E76F51"/>
        <color rgb="00FFF4CC"/>
        <color rgb="002E8B57"/>
      </colorScale>
    </cfRule>
  </conditionalFormatting>
  <conditionalFormatting sqref="I6:I10">
    <cfRule type="colorScale" priority="2">
      <colorScale>
        <cfvo type="min"/>
        <cfvo type="percentile" val="50"/>
        <cfvo type="max"/>
        <color rgb="00E76F51"/>
        <color rgb="00FFF4CC"/>
        <color rgb="002E8B57"/>
      </colorScale>
    </cfRule>
  </conditionalFormatting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N1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24" customWidth="1" min="13" max="13"/>
    <col width="16" customWidth="1" min="14" max="14"/>
  </cols>
  <sheetData>
    <row r="1" ht="32" customHeight="1">
      <c r="A1" s="1" t="inlineStr">
        <is>
          <t>GOOGLE ADS EXCEL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 ht="24" customHeight="1">
      <c r="A3" s="3" t="inlineStr">
        <is>
          <t>Campaign-level paid search monitoring with automated ROAS, CPA and CTR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5">
      <c r="A5" s="22" t="inlineStr">
        <is>
          <t>Campaign</t>
        </is>
      </c>
      <c r="B5" s="22" t="inlineStr">
        <is>
          <t>Match Type</t>
        </is>
      </c>
      <c r="C5" s="22" t="inlineStr">
        <is>
          <t>Budget (€)</t>
        </is>
      </c>
      <c r="D5" s="22" t="inlineStr">
        <is>
          <t>Spend (€)</t>
        </is>
      </c>
      <c r="E5" s="22" t="inlineStr">
        <is>
          <t>Impressions</t>
        </is>
      </c>
      <c r="F5" s="22" t="inlineStr">
        <is>
          <t>Clicks</t>
        </is>
      </c>
      <c r="G5" s="22" t="inlineStr">
        <is>
          <t>CTR</t>
        </is>
      </c>
      <c r="H5" s="22" t="inlineStr">
        <is>
          <t>Avg CPC (€)</t>
        </is>
      </c>
      <c r="I5" s="22" t="inlineStr">
        <is>
          <t>Conversions</t>
        </is>
      </c>
      <c r="J5" s="22" t="inlineStr">
        <is>
          <t>CPA (€)</t>
        </is>
      </c>
      <c r="K5" s="22" t="inlineStr">
        <is>
          <t>Revenue (€)</t>
        </is>
      </c>
      <c r="L5" s="22" t="inlineStr">
        <is>
          <t>ROAS</t>
        </is>
      </c>
      <c r="M5" s="22" t="inlineStr">
        <is>
          <t>Decision</t>
        </is>
      </c>
      <c r="N5" s="22" t="inlineStr">
        <is>
          <t>Priority</t>
        </is>
      </c>
    </row>
    <row r="6">
      <c r="A6" s="28" t="inlineStr">
        <is>
          <t>Search Brand</t>
        </is>
      </c>
      <c r="B6" s="28" t="inlineStr">
        <is>
          <t>Exact</t>
        </is>
      </c>
      <c r="C6" s="30" t="n">
        <v>1200</v>
      </c>
      <c r="D6" s="30" t="n">
        <v>980</v>
      </c>
      <c r="E6" s="28" t="n">
        <v>29000</v>
      </c>
      <c r="F6" s="28" t="n">
        <v>2460</v>
      </c>
      <c r="G6" s="29">
        <f>IFERROR(F6/E6,0)</f>
        <v/>
      </c>
      <c r="H6" s="30">
        <f>IFERROR(D6/F6,0)</f>
        <v/>
      </c>
      <c r="I6" s="28" t="n">
        <v>102</v>
      </c>
      <c r="J6" s="30">
        <f>IFERROR(D6/I6,0)</f>
        <v/>
      </c>
      <c r="K6" s="30" t="n">
        <v>9200</v>
      </c>
      <c r="L6" s="31">
        <f>IFERROR(K6/D6,0)</f>
        <v/>
      </c>
      <c r="M6" s="28">
        <f>IF(L6&gt;=Settings!$B$6,"Increase budget",IF(L6&gt;=2,"Maintain and test","Reduce or redesign"))</f>
        <v/>
      </c>
      <c r="N6" s="28" t="inlineStr">
        <is>
          <t>High</t>
        </is>
      </c>
    </row>
    <row r="7">
      <c r="A7" s="28" t="inlineStr">
        <is>
          <t>Search Generic</t>
        </is>
      </c>
      <c r="B7" s="28" t="inlineStr">
        <is>
          <t>Phrase</t>
        </is>
      </c>
      <c r="C7" s="30" t="n">
        <v>2800</v>
      </c>
      <c r="D7" s="30" t="n">
        <v>2420</v>
      </c>
      <c r="E7" s="28" t="n">
        <v>68500</v>
      </c>
      <c r="F7" s="28" t="n">
        <v>3510</v>
      </c>
      <c r="G7" s="29">
        <f>IFERROR(F7/E7,0)</f>
        <v/>
      </c>
      <c r="H7" s="30">
        <f>IFERROR(D7/F7,0)</f>
        <v/>
      </c>
      <c r="I7" s="28" t="n">
        <v>118</v>
      </c>
      <c r="J7" s="30">
        <f>IFERROR(D7/I7,0)</f>
        <v/>
      </c>
      <c r="K7" s="30" t="n">
        <v>16800</v>
      </c>
      <c r="L7" s="31">
        <f>IFERROR(K7/D7,0)</f>
        <v/>
      </c>
      <c r="M7" s="28">
        <f>IF(L7&gt;=Settings!$B$6,"Increase budget",IF(L7&gt;=2,"Maintain and test","Reduce or redesign"))</f>
        <v/>
      </c>
      <c r="N7" s="28" t="inlineStr">
        <is>
          <t>High</t>
        </is>
      </c>
    </row>
    <row r="8">
      <c r="A8" s="28" t="inlineStr">
        <is>
          <t>Competitor Terms</t>
        </is>
      </c>
      <c r="B8" s="28" t="inlineStr">
        <is>
          <t>Exact</t>
        </is>
      </c>
      <c r="C8" s="30" t="n">
        <v>1600</v>
      </c>
      <c r="D8" s="30" t="n">
        <v>1510</v>
      </c>
      <c r="E8" s="28" t="n">
        <v>24800</v>
      </c>
      <c r="F8" s="28" t="n">
        <v>890</v>
      </c>
      <c r="G8" s="29">
        <f>IFERROR(F8/E8,0)</f>
        <v/>
      </c>
      <c r="H8" s="30">
        <f>IFERROR(D8/F8,0)</f>
        <v/>
      </c>
      <c r="I8" s="28" t="n">
        <v>31</v>
      </c>
      <c r="J8" s="30">
        <f>IFERROR(D8/I8,0)</f>
        <v/>
      </c>
      <c r="K8" s="30" t="n">
        <v>3900</v>
      </c>
      <c r="L8" s="31">
        <f>IFERROR(K8/D8,0)</f>
        <v/>
      </c>
      <c r="M8" s="28">
        <f>IF(L8&gt;=Settings!$B$6,"Increase budget",IF(L8&gt;=2,"Maintain and test","Reduce or redesign"))</f>
        <v/>
      </c>
      <c r="N8" s="28" t="inlineStr">
        <is>
          <t>Medium</t>
        </is>
      </c>
    </row>
    <row r="9">
      <c r="A9" s="28" t="inlineStr">
        <is>
          <t>Local Services</t>
        </is>
      </c>
      <c r="B9" s="28" t="inlineStr">
        <is>
          <t>Phrase</t>
        </is>
      </c>
      <c r="C9" s="30" t="n">
        <v>2200</v>
      </c>
      <c r="D9" s="30" t="n">
        <v>1890</v>
      </c>
      <c r="E9" s="28" t="n">
        <v>43500</v>
      </c>
      <c r="F9" s="28" t="n">
        <v>2340</v>
      </c>
      <c r="G9" s="29">
        <f>IFERROR(F9/E9,0)</f>
        <v/>
      </c>
      <c r="H9" s="30">
        <f>IFERROR(D9/F9,0)</f>
        <v/>
      </c>
      <c r="I9" s="28" t="n">
        <v>84</v>
      </c>
      <c r="J9" s="30">
        <f>IFERROR(D9/I9,0)</f>
        <v/>
      </c>
      <c r="K9" s="30" t="n">
        <v>12200</v>
      </c>
      <c r="L9" s="31">
        <f>IFERROR(K9/D9,0)</f>
        <v/>
      </c>
      <c r="M9" s="28">
        <f>IF(L9&gt;=Settings!$B$6,"Increase budget",IF(L9&gt;=2,"Maintain and test","Reduce or redesign"))</f>
        <v/>
      </c>
      <c r="N9" s="28" t="inlineStr">
        <is>
          <t>High</t>
        </is>
      </c>
    </row>
    <row r="10">
      <c r="A10" s="28" t="inlineStr">
        <is>
          <t>Remarketing Search</t>
        </is>
      </c>
      <c r="B10" s="28" t="inlineStr">
        <is>
          <t>Broad</t>
        </is>
      </c>
      <c r="C10" s="30" t="n">
        <v>900</v>
      </c>
      <c r="D10" s="30" t="n">
        <v>760</v>
      </c>
      <c r="E10" s="28" t="n">
        <v>15800</v>
      </c>
      <c r="F10" s="28" t="n">
        <v>940</v>
      </c>
      <c r="G10" s="29">
        <f>IFERROR(F10/E10,0)</f>
        <v/>
      </c>
      <c r="H10" s="30">
        <f>IFERROR(D10/F10,0)</f>
        <v/>
      </c>
      <c r="I10" s="28" t="n">
        <v>41</v>
      </c>
      <c r="J10" s="30">
        <f>IFERROR(D10/I10,0)</f>
        <v/>
      </c>
      <c r="K10" s="30" t="n">
        <v>6100</v>
      </c>
      <c r="L10" s="31">
        <f>IFERROR(K10/D10,0)</f>
        <v/>
      </c>
      <c r="M10" s="28">
        <f>IF(L10&gt;=Settings!$B$6,"Increase budget",IF(L10&gt;=2,"Maintain and test","Reduce or redesign"))</f>
        <v/>
      </c>
      <c r="N10" s="28" t="inlineStr">
        <is>
          <t>Medium</t>
        </is>
      </c>
    </row>
  </sheetData>
  <mergeCells count="2">
    <mergeCell ref="A1:N2"/>
    <mergeCell ref="A3:N3"/>
  </mergeCells>
  <conditionalFormatting sqref="L6:L10">
    <cfRule type="colorScale" priority="1">
      <colorScale>
        <cfvo type="min"/>
        <cfvo type="percentile" val="50"/>
        <cfvo type="max"/>
        <color rgb="00E76F51"/>
        <color rgb="00FFF4CC"/>
        <color rgb="002E8B57"/>
      </colorScale>
    </cfRule>
  </conditionalFormatting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M11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24" customWidth="1" min="11" max="11"/>
  </cols>
  <sheetData>
    <row r="1" ht="32" customHeight="1">
      <c r="A1" s="1" t="inlineStr">
        <is>
          <t>COMMERCIAL AND MARKETING COMBINED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</row>
    <row r="3" ht="24" customHeight="1">
      <c r="A3" s="3" t="inlineStr">
        <is>
          <t>From leads to opportunities, sales revenue and margin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</row>
    <row r="5">
      <c r="A5" s="22" t="inlineStr">
        <is>
          <t>Month</t>
        </is>
      </c>
      <c r="B5" s="22" t="inlineStr">
        <is>
          <t>Marketing Leads</t>
        </is>
      </c>
      <c r="C5" s="22" t="inlineStr">
        <is>
          <t>Qualified Leads</t>
        </is>
      </c>
      <c r="D5" s="22" t="inlineStr">
        <is>
          <t>Opportunities</t>
        </is>
      </c>
      <c r="E5" s="22" t="inlineStr">
        <is>
          <t>Deals Won</t>
        </is>
      </c>
      <c r="F5" s="22" t="inlineStr">
        <is>
          <t>Revenue (€)</t>
        </is>
      </c>
      <c r="G5" s="22" t="inlineStr">
        <is>
          <t>Margin (€)</t>
        </is>
      </c>
      <c r="H5" s="22" t="inlineStr">
        <is>
          <t>Lead → Deal Rate</t>
        </is>
      </c>
      <c r="I5" s="22" t="inlineStr">
        <is>
          <t>Avg Deal Value (€)</t>
        </is>
      </c>
      <c r="J5" s="22" t="inlineStr">
        <is>
          <t>Pipeline Health</t>
        </is>
      </c>
      <c r="K5" s="22" t="inlineStr">
        <is>
          <t>Action</t>
        </is>
      </c>
    </row>
    <row r="6">
      <c r="A6" s="28" t="inlineStr">
        <is>
          <t>January</t>
        </is>
      </c>
      <c r="B6" s="28" t="n">
        <v>520</v>
      </c>
      <c r="C6" s="28" t="n">
        <v>310</v>
      </c>
      <c r="D6" s="28" t="n">
        <v>120</v>
      </c>
      <c r="E6" s="28" t="n">
        <v>38</v>
      </c>
      <c r="F6" s="32" t="n">
        <v>74500</v>
      </c>
      <c r="G6" s="32" t="n">
        <v>24800</v>
      </c>
      <c r="H6" s="29">
        <f>IFERROR(E6/B6,0)</f>
        <v/>
      </c>
      <c r="I6" s="32">
        <f>IFERROR(F6/E6,0)</f>
        <v/>
      </c>
      <c r="J6" s="28">
        <f>IF(H6&gt;=0.08,"Strong",IF(H6&gt;=0.055,"Healthy","Needs attention"))</f>
        <v/>
      </c>
      <c r="K6" s="28">
        <f>IF(J6="Strong","Scale campaigns",IF(J6="Healthy","Optimize funnel","Review lead quality"))</f>
        <v/>
      </c>
    </row>
    <row r="7">
      <c r="A7" s="28" t="inlineStr">
        <is>
          <t>February</t>
        </is>
      </c>
      <c r="B7" s="28" t="n">
        <v>610</v>
      </c>
      <c r="C7" s="28" t="n">
        <v>365</v>
      </c>
      <c r="D7" s="28" t="n">
        <v>148</v>
      </c>
      <c r="E7" s="28" t="n">
        <v>45</v>
      </c>
      <c r="F7" s="32" t="n">
        <v>89200</v>
      </c>
      <c r="G7" s="32" t="n">
        <v>31200</v>
      </c>
      <c r="H7" s="29">
        <f>IFERROR(E7/B7,0)</f>
        <v/>
      </c>
      <c r="I7" s="32">
        <f>IFERROR(F7/E7,0)</f>
        <v/>
      </c>
      <c r="J7" s="28">
        <f>IF(H7&gt;=0.08,"Strong",IF(H7&gt;=0.055,"Healthy","Needs attention"))</f>
        <v/>
      </c>
      <c r="K7" s="28">
        <f>IF(J7="Strong","Scale campaigns",IF(J7="Healthy","Optimize funnel","Review lead quality"))</f>
        <v/>
      </c>
    </row>
    <row r="8">
      <c r="A8" s="28" t="inlineStr">
        <is>
          <t>March</t>
        </is>
      </c>
      <c r="B8" s="28" t="n">
        <v>735</v>
      </c>
      <c r="C8" s="28" t="n">
        <v>460</v>
      </c>
      <c r="D8" s="28" t="n">
        <v>172</v>
      </c>
      <c r="E8" s="28" t="n">
        <v>58</v>
      </c>
      <c r="F8" s="32" t="n">
        <v>113400</v>
      </c>
      <c r="G8" s="32" t="n">
        <v>39700</v>
      </c>
      <c r="H8" s="29">
        <f>IFERROR(E8/B8,0)</f>
        <v/>
      </c>
      <c r="I8" s="32">
        <f>IFERROR(F8/E8,0)</f>
        <v/>
      </c>
      <c r="J8" s="28">
        <f>IF(H8&gt;=0.08,"Strong",IF(H8&gt;=0.055,"Healthy","Needs attention"))</f>
        <v/>
      </c>
      <c r="K8" s="28">
        <f>IF(J8="Strong","Scale campaigns",IF(J8="Healthy","Optimize funnel","Review lead quality"))</f>
        <v/>
      </c>
    </row>
    <row r="9">
      <c r="A9" s="28" t="inlineStr">
        <is>
          <t>April</t>
        </is>
      </c>
      <c r="B9" s="28" t="n">
        <v>680</v>
      </c>
      <c r="C9" s="28" t="n">
        <v>405</v>
      </c>
      <c r="D9" s="28" t="n">
        <v>151</v>
      </c>
      <c r="E9" s="28" t="n">
        <v>49</v>
      </c>
      <c r="F9" s="32" t="n">
        <v>98500</v>
      </c>
      <c r="G9" s="32" t="n">
        <v>33600</v>
      </c>
      <c r="H9" s="29">
        <f>IFERROR(E9/B9,0)</f>
        <v/>
      </c>
      <c r="I9" s="32">
        <f>IFERROR(F9/E9,0)</f>
        <v/>
      </c>
      <c r="J9" s="28">
        <f>IF(H9&gt;=0.08,"Strong",IF(H9&gt;=0.055,"Healthy","Needs attention"))</f>
        <v/>
      </c>
      <c r="K9" s="28">
        <f>IF(J9="Strong","Scale campaigns",IF(J9="Healthy","Optimize funnel","Review lead quality"))</f>
        <v/>
      </c>
    </row>
    <row r="10">
      <c r="A10" s="28" t="inlineStr">
        <is>
          <t>May</t>
        </is>
      </c>
      <c r="B10" s="28" t="n">
        <v>790</v>
      </c>
      <c r="C10" s="28" t="n">
        <v>510</v>
      </c>
      <c r="D10" s="28" t="n">
        <v>190</v>
      </c>
      <c r="E10" s="28" t="n">
        <v>64</v>
      </c>
      <c r="F10" s="32" t="n">
        <v>128900</v>
      </c>
      <c r="G10" s="32" t="n">
        <v>45200</v>
      </c>
      <c r="H10" s="29">
        <f>IFERROR(E10/B10,0)</f>
        <v/>
      </c>
      <c r="I10" s="32">
        <f>IFERROR(F10/E10,0)</f>
        <v/>
      </c>
      <c r="J10" s="28">
        <f>IF(H10&gt;=0.08,"Strong",IF(H10&gt;=0.055,"Healthy","Needs attention"))</f>
        <v/>
      </c>
      <c r="K10" s="28">
        <f>IF(J10="Strong","Scale campaigns",IF(J10="Healthy","Optimize funnel","Review lead quality"))</f>
        <v/>
      </c>
    </row>
    <row r="11">
      <c r="A11" s="28" t="inlineStr">
        <is>
          <t>June</t>
        </is>
      </c>
      <c r="B11" s="28" t="n">
        <v>870</v>
      </c>
      <c r="C11" s="28" t="n">
        <v>540</v>
      </c>
      <c r="D11" s="28" t="n">
        <v>215</v>
      </c>
      <c r="E11" s="28" t="n">
        <v>72</v>
      </c>
      <c r="F11" s="32" t="n">
        <v>146700</v>
      </c>
      <c r="G11" s="32" t="n">
        <v>52200</v>
      </c>
      <c r="H11" s="29">
        <f>IFERROR(E11/B11,0)</f>
        <v/>
      </c>
      <c r="I11" s="32">
        <f>IFERROR(F11/E11,0)</f>
        <v/>
      </c>
      <c r="J11" s="28">
        <f>IF(H11&gt;=0.08,"Strong",IF(H11&gt;=0.055,"Healthy","Needs attention"))</f>
        <v/>
      </c>
      <c r="K11" s="28">
        <f>IF(J11="Strong","Scale campaigns",IF(J11="Healthy","Optimize funnel","Review lead quality"))</f>
        <v/>
      </c>
    </row>
  </sheetData>
  <mergeCells count="2">
    <mergeCell ref="A1:M2"/>
    <mergeCell ref="A3:M3"/>
  </mergeCells>
  <conditionalFormatting sqref="H6:H11">
    <cfRule type="colorScale" priority="1">
      <colorScale>
        <cfvo type="min"/>
        <cfvo type="percentile" val="50"/>
        <cfvo type="max"/>
        <color rgb="00E76F51"/>
        <color rgb="00FFF4CC"/>
        <color rgb="002E8B57"/>
      </colorScale>
    </cfRule>
  </conditionalFormatting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J11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80" customWidth="1" min="3" max="3"/>
  </cols>
  <sheetData>
    <row r="1" ht="32" customHeight="1">
      <c r="A1" s="1" t="inlineStr">
        <is>
          <t>HOW TO USE THIS MARKETING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26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 ht="24" customHeight="1">
      <c r="A3" s="3" t="inlineStr">
        <is>
          <t>Practical operating guide for daily and weekly performance reviews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</row>
    <row r="5">
      <c r="A5" s="22" t="inlineStr">
        <is>
          <t>Step</t>
        </is>
      </c>
      <c r="B5" s="22" t="inlineStr">
        <is>
          <t>Action</t>
        </is>
      </c>
      <c r="C5" s="22" t="inlineStr">
        <is>
          <t>Description</t>
        </is>
      </c>
    </row>
    <row r="6" ht="45" customHeight="1">
      <c r="A6" s="33" t="inlineStr">
        <is>
          <t>1</t>
        </is>
      </c>
      <c r="B6" s="16" t="inlineStr">
        <is>
          <t>Update campaign data</t>
        </is>
      </c>
      <c r="C6" s="16" t="inlineStr">
        <is>
          <t>Go to Campaign_Data and replace the sample rows with your real campaign figures.</t>
        </is>
      </c>
    </row>
    <row r="7" ht="45" customHeight="1">
      <c r="A7" s="33" t="inlineStr">
        <is>
          <t>2</t>
        </is>
      </c>
      <c r="B7" s="16" t="inlineStr">
        <is>
          <t>Adjust targets</t>
        </is>
      </c>
      <c r="C7" s="16" t="inlineStr">
        <is>
          <t>Open Settings and change the ROAS, conversion rate, CPL and CAC targets.</t>
        </is>
      </c>
    </row>
    <row r="8" ht="45" customHeight="1">
      <c r="A8" s="33" t="inlineStr">
        <is>
          <t>3</t>
        </is>
      </c>
      <c r="B8" s="16" t="inlineStr">
        <is>
          <t>Analyze paid acquisition</t>
        </is>
      </c>
      <c r="C8" s="16" t="inlineStr">
        <is>
          <t>Use Google_Ads_Dashboard to monitor CTR, CPC, CPA and ROAS.</t>
        </is>
      </c>
    </row>
    <row r="9" ht="45" customHeight="1">
      <c r="A9" s="33" t="inlineStr">
        <is>
          <t>4</t>
        </is>
      </c>
      <c r="B9" s="16" t="inlineStr">
        <is>
          <t>Monitor emailing</t>
        </is>
      </c>
      <c r="C9" s="16" t="inlineStr">
        <is>
          <t>Use Emailing_Tracker to compare open rate, click rate, unsubscribe rate and revenue per email.</t>
        </is>
      </c>
    </row>
    <row r="10" ht="45" customHeight="1">
      <c r="A10" s="33" t="inlineStr">
        <is>
          <t>5</t>
        </is>
      </c>
      <c r="B10" s="16" t="inlineStr">
        <is>
          <t>Connect sales impact</t>
        </is>
      </c>
      <c r="C10" s="16" t="inlineStr">
        <is>
          <t>Use Sales_Marketing to link leads, opportunities, won deals, revenue and margin.</t>
        </is>
      </c>
    </row>
    <row r="11" ht="45" customHeight="1">
      <c r="A11" s="33" t="inlineStr">
        <is>
          <t>6</t>
        </is>
      </c>
      <c r="B11" s="16" t="inlineStr">
        <is>
          <t>Read the executive dashboard</t>
        </is>
      </c>
      <c r="C11" s="16" t="inlineStr">
        <is>
          <t>Use Executive_Dashboard for quick decisions: increase budget, optimize funnel or review weak campaigns.</t>
        </is>
      </c>
    </row>
  </sheetData>
  <mergeCells count="2">
    <mergeCell ref="A1:J2"/>
    <mergeCell ref="A3:J3"/>
  </mergeCells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2026-05-27T03:20:47Z</dcterms:created>
  <dcterms:modified xmlns:dcterms="http://purl.org/dc/terms/" xmlns:xsi="http://www.w3.org/2001/XMLSchema-instance" xsi:type="dcterms:W3CDTF">2026-05-27T03:20:47Z</dcterms:modified>
</cp:coreProperties>
</file>