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omments/comment1.xml" ContentType="application/vnd.openxmlformats-officedocument.spreadsheetml.comments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 lockStructure="1"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Vue DLC HACCP" sheetId="1" state="visible" r:id="rId1"/>
    <sheet xmlns:r="http://schemas.openxmlformats.org/officeDocument/2006/relationships" name="Paramètres" sheetId="2" state="hidden" r:id="rId2"/>
  </sheets>
  <definedNames>
    <definedName name="_xlnm._FilterDatabase" localSheetId="0" hidden="1">'Vue DLC HACCP'!$A$14:$T$54</definedName>
    <definedName name="_xlnm.Print_Area" localSheetId="0">'Vue DLC HACCP'!$A$1:$T$54</definedName>
  </definedNames>
  <calcPr calcId="124519" calcMode="auto" fullCalcOnLoad="1" forceFullCalc="1"/>
</workbook>
</file>

<file path=xl/styles.xml><?xml version="1.0" encoding="utf-8"?>
<styleSheet xmlns="http://schemas.openxmlformats.org/spreadsheetml/2006/main">
  <numFmts count="4">
    <numFmt numFmtId="164" formatCode="#,##0 €"/>
    <numFmt numFmtId="165" formatCode="yyyy-mm-dd"/>
    <numFmt numFmtId="166" formatCode="dd/mm/yyyy"/>
    <numFmt numFmtId="167" formatCode="0.0"/>
  </numFmts>
  <fonts count="11">
    <font>
      <name val="Calibri"/>
      <family val="2"/>
      <color theme="1"/>
      <sz val="11"/>
      <scheme val="minor"/>
    </font>
    <font>
      <b val="1"/>
    </font>
    <font>
      <b val="1"/>
      <color rgb="00FFFFFF"/>
      <sz val="18"/>
    </font>
    <font>
      <i val="1"/>
      <color rgb="000B1F33"/>
      <sz val="11"/>
    </font>
    <font>
      <b val="1"/>
      <color rgb="00FFFFFF"/>
      <sz val="11"/>
    </font>
    <font>
      <b val="1"/>
      <color rgb="00111827"/>
      <sz val="18"/>
    </font>
    <font>
      <b val="1"/>
      <color rgb="007A4B00"/>
    </font>
    <font>
      <b val="1"/>
      <color rgb="00FFFFFF"/>
    </font>
    <font>
      <b val="1"/>
      <color rgb="00FFFFFF"/>
      <sz val="10"/>
    </font>
    <font>
      <color rgb="000000FF"/>
      <sz val="9"/>
    </font>
    <font>
      <color rgb="00111827"/>
      <sz val="9"/>
    </font>
  </fonts>
  <fills count="14">
    <fill>
      <patternFill/>
    </fill>
    <fill>
      <patternFill patternType="gray125"/>
    </fill>
    <fill>
      <patternFill patternType="solid">
        <fgColor rgb="000B1F33"/>
      </patternFill>
    </fill>
    <fill>
      <patternFill patternType="solid">
        <fgColor rgb="00D9EAF7"/>
      </patternFill>
    </fill>
    <fill>
      <patternFill patternType="solid">
        <fgColor rgb="001F4E78"/>
      </patternFill>
    </fill>
    <fill>
      <patternFill patternType="solid">
        <fgColor rgb="00F3F6FA"/>
      </patternFill>
    </fill>
    <fill>
      <patternFill patternType="solid">
        <fgColor rgb="002E7D32"/>
      </patternFill>
    </fill>
    <fill>
      <patternFill patternType="solid">
        <fgColor rgb="00F59E0B"/>
      </patternFill>
    </fill>
    <fill>
      <patternFill patternType="solid">
        <fgColor rgb="00E67E22"/>
      </patternFill>
    </fill>
    <fill>
      <patternFill patternType="solid">
        <fgColor rgb="00C0392B"/>
      </patternFill>
    </fill>
    <fill>
      <patternFill patternType="solid">
        <fgColor rgb="006A4C93"/>
      </patternFill>
    </fill>
    <fill>
      <patternFill patternType="solid">
        <fgColor rgb="00FFF2CC"/>
      </patternFill>
    </fill>
    <fill>
      <patternFill patternType="solid">
        <fgColor rgb="00EAF3FF"/>
      </patternFill>
    </fill>
    <fill>
      <patternFill patternType="solid">
        <fgColor rgb="00F8FAFC"/>
      </patternFill>
    </fill>
  </fills>
  <borders count="2">
    <border>
      <left/>
      <right/>
      <top/>
      <bottom/>
      <diagonal/>
    </border>
    <border>
      <bottom style="thin">
        <color rgb="00E5E7EB"/>
      </bottom>
    </border>
  </borders>
  <cellStyleXfs count="1">
    <xf numFmtId="0" fontId="0" fillId="0" borderId="0"/>
  </cellStyleXfs>
  <cellXfs count="26">
    <xf numFmtId="0" fontId="0" fillId="0" borderId="0" pivotButton="0" quotePrefix="0" xfId="0"/>
    <xf numFmtId="0" fontId="2" fillId="2" borderId="0" applyAlignment="1" applyProtection="1" pivotButton="0" quotePrefix="0" xfId="0">
      <alignment horizontal="center" vertical="center"/>
      <protection locked="1" hidden="1"/>
    </xf>
    <xf numFmtId="0" fontId="0" fillId="0" borderId="0" applyProtection="1" pivotButton="0" quotePrefix="0" xfId="0">
      <protection locked="1" hidden="1"/>
    </xf>
    <xf numFmtId="0" fontId="3" fillId="3" borderId="0" applyAlignment="1" applyProtection="1" pivotButton="0" quotePrefix="0" xfId="0">
      <alignment horizontal="center"/>
      <protection locked="1" hidden="1"/>
    </xf>
    <xf numFmtId="0" fontId="4" fillId="4" borderId="0" applyAlignment="1" applyProtection="1" pivotButton="0" quotePrefix="0" xfId="0">
      <alignment horizontal="center"/>
      <protection locked="1" hidden="1"/>
    </xf>
    <xf numFmtId="0" fontId="4" fillId="6" borderId="0" applyAlignment="1" applyProtection="1" pivotButton="0" quotePrefix="0" xfId="0">
      <alignment horizontal="center"/>
      <protection locked="1" hidden="1"/>
    </xf>
    <xf numFmtId="0" fontId="4" fillId="7" borderId="0" applyAlignment="1" applyProtection="1" pivotButton="0" quotePrefix="0" xfId="0">
      <alignment horizontal="center"/>
      <protection locked="1" hidden="1"/>
    </xf>
    <xf numFmtId="0" fontId="4" fillId="8" borderId="0" applyAlignment="1" applyProtection="1" pivotButton="0" quotePrefix="0" xfId="0">
      <alignment horizontal="center"/>
      <protection locked="1" hidden="1"/>
    </xf>
    <xf numFmtId="0" fontId="4" fillId="9" borderId="0" applyAlignment="1" applyProtection="1" pivotButton="0" quotePrefix="0" xfId="0">
      <alignment horizontal="center"/>
      <protection locked="1" hidden="1"/>
    </xf>
    <xf numFmtId="0" fontId="4" fillId="10" borderId="0" applyAlignment="1" applyProtection="1" pivotButton="0" quotePrefix="0" xfId="0">
      <alignment horizontal="center"/>
      <protection locked="1" hidden="1"/>
    </xf>
    <xf numFmtId="1" fontId="5" fillId="5" borderId="0" applyAlignment="1" applyProtection="1" pivotButton="0" quotePrefix="0" xfId="0">
      <alignment horizontal="center" vertical="center"/>
      <protection locked="1" hidden="1"/>
    </xf>
    <xf numFmtId="164" fontId="5" fillId="5" borderId="0" applyAlignment="1" applyProtection="1" pivotButton="0" quotePrefix="0" xfId="0">
      <alignment horizontal="center" vertical="center"/>
      <protection locked="1" hidden="1"/>
    </xf>
    <xf numFmtId="0" fontId="6" fillId="11" borderId="0" applyAlignment="1" applyProtection="1" pivotButton="0" quotePrefix="0" xfId="0">
      <alignment vertical="center" wrapText="1"/>
      <protection locked="1" hidden="1"/>
    </xf>
    <xf numFmtId="0" fontId="7" fillId="2" borderId="0" applyAlignment="1" applyProtection="1" pivotButton="0" quotePrefix="0" xfId="0">
      <alignment horizontal="center"/>
      <protection locked="1" hidden="1"/>
    </xf>
    <xf numFmtId="0" fontId="0" fillId="5" borderId="1" applyProtection="1" pivotButton="0" quotePrefix="0" xfId="0">
      <protection locked="1" hidden="1"/>
    </xf>
    <xf numFmtId="0" fontId="8" fillId="2" borderId="0" applyAlignment="1" applyProtection="1" pivotButton="0" quotePrefix="0" xfId="0">
      <alignment horizontal="center" vertical="center" wrapText="1"/>
      <protection locked="1" hidden="1"/>
    </xf>
    <xf numFmtId="0" fontId="8" fillId="5" borderId="1" applyAlignment="1" applyProtection="1" pivotButton="0" quotePrefix="0" xfId="0">
      <alignment horizontal="center" vertical="center" wrapText="1"/>
      <protection locked="1" hidden="1"/>
    </xf>
    <xf numFmtId="0" fontId="9" fillId="12" borderId="1" applyAlignment="1" applyProtection="1" pivotButton="0" quotePrefix="0" xfId="0">
      <alignment vertical="center" wrapText="1"/>
      <protection locked="0" hidden="0"/>
    </xf>
    <xf numFmtId="166" fontId="9" fillId="12" borderId="1" applyAlignment="1" applyProtection="1" pivotButton="0" quotePrefix="0" xfId="0">
      <alignment vertical="center" wrapText="1"/>
      <protection locked="0" hidden="0"/>
    </xf>
    <xf numFmtId="167" fontId="9" fillId="12" borderId="1" applyAlignment="1" applyProtection="1" pivotButton="0" quotePrefix="0" xfId="0">
      <alignment vertical="center" wrapText="1"/>
      <protection locked="0" hidden="0"/>
    </xf>
    <xf numFmtId="164" fontId="9" fillId="12" borderId="1" applyAlignment="1" applyProtection="1" pivotButton="0" quotePrefix="0" xfId="0">
      <alignment vertical="center" wrapText="1"/>
      <protection locked="0" hidden="0"/>
    </xf>
    <xf numFmtId="0" fontId="10" fillId="13" borderId="1" applyAlignment="1" applyProtection="1" pivotButton="0" quotePrefix="0" xfId="0">
      <alignment vertical="center" wrapText="1"/>
      <protection locked="1" hidden="1"/>
    </xf>
    <xf numFmtId="0" fontId="9" fillId="5" borderId="1" applyAlignment="1" applyProtection="1" pivotButton="0" quotePrefix="0" xfId="0">
      <alignment vertical="center" wrapText="1"/>
      <protection locked="0" hidden="0"/>
    </xf>
    <xf numFmtId="164" fontId="10" fillId="5" borderId="1" applyAlignment="1" applyProtection="1" pivotButton="0" quotePrefix="0" xfId="0">
      <alignment vertical="center" wrapText="1"/>
      <protection locked="1" hidden="1"/>
    </xf>
    <xf numFmtId="164" fontId="10" fillId="13" borderId="1" applyAlignment="1" applyProtection="1" pivotButton="0" quotePrefix="0" xfId="0">
      <alignment vertical="center" wrapText="1"/>
      <protection locked="1" hidden="1"/>
    </xf>
    <xf numFmtId="0" fontId="1" fillId="0" borderId="0" pivotButton="0" quotePrefix="0" xfId="0"/>
  </cellXfs>
  <cellStyles count="1">
    <cellStyle name="Normal" xfId="0" builtinId="0" hidden="0"/>
  </cellStyles>
  <dxfs count="5">
    <dxf>
      <fill>
        <patternFill patternType="solid">
          <fgColor rgb="00E2F0D9"/>
        </patternFill>
      </fill>
    </dxf>
    <dxf>
      <fill>
        <patternFill patternType="solid">
          <fgColor rgb="00FFF2CC"/>
        </patternFill>
      </fill>
    </dxf>
    <dxf>
      <fill>
        <patternFill patternType="solid">
          <fgColor rgb="00FCE4D6"/>
        </patternFill>
      </fill>
    </dxf>
    <dxf>
      <fill>
        <patternFill patternType="solid">
          <fgColor rgb="00F4CCCC"/>
        </patternFill>
      </fill>
    </dxf>
    <dxf>
      <fill>
        <patternFill patternType="solid">
          <fgColor rgb="00D9D9D9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Répartition DLC</a:t>
            </a:r>
          </a:p>
        </rich>
      </tx>
    </title>
    <plotArea>
      <doughnutChart>
        <varyColors val="1"/>
        <ser>
          <idx val="0"/>
          <order val="0"/>
          <tx>
            <strRef>
              <f>'Vue DLC HACCP'!S11</f>
            </strRef>
          </tx>
          <spPr>
            <a:ln xmlns:a="http://schemas.openxmlformats.org/drawingml/2006/main">
              <a:prstDash val="solid"/>
            </a:ln>
          </spPr>
          <cat>
            <numRef>
              <f>'Vue DLC HACCP'!$R$12:$R$16</f>
            </numRef>
          </cat>
          <val>
            <numRef>
              <f>'Vue DLC HACCP'!$S$12:$S$16</f>
            </numRef>
          </val>
        </ser>
        <firstSliceAng val="0"/>
        <holeSize val="55"/>
      </doughnutChart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Valeur à risque par ligne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'Vue DLC HACCP'!S14</f>
            </strRef>
          </tx>
          <spPr>
            <a:ln xmlns:a="http://schemas.openxmlformats.org/drawingml/2006/main">
              <a:prstDash val="solid"/>
            </a:ln>
          </spPr>
          <cat>
            <numRef>
              <f>'Vue DLC HACCP'!$B$15:$B$24</f>
            </numRef>
          </cat>
          <val>
            <numRef>
              <f>'Vue DLC HACCP'!$S$15:$S$24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Lignes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€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omments/comment1.xml><?xml version="1.0" encoding="utf-8"?>
<comments xmlns="http://schemas.openxmlformats.org/spreadsheetml/2006/main">
  <authors>
    <author>OpenAI</author>
  </authors>
  <commentList>
    <comment ref="A14" authorId="0" shapeId="0">
      <text>
        <t>Cellules bleues = saisie utilisateur. Les calculs et statuts se mettent à jour automatiquement.</t>
      </text>
    </comment>
    <comment ref="L14" authorId="0" shapeId="0">
      <text>
        <t>Statut calculé selon DLC, seuils J-7/J-3 et action faite. Formule masquée.</t>
      </text>
    </comment>
  </commentList>
</comments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/Relationships>
</file>

<file path=xl/drawings/drawing1.xml><?xml version="1.0" encoding="utf-8"?>
<wsDr xmlns="http://schemas.openxmlformats.org/drawingml/2006/spreadsheetDrawing">
  <oneCellAnchor>
    <from>
      <col>17</col>
      <colOff>0</colOff>
      <row>17</row>
      <rowOff>0</rowOff>
    </from>
    <ext cx="2880000" cy="216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17</col>
      <colOff>0</colOff>
      <row>31</row>
      <rowOff>0</rowOff>
    </from>
    <ext cx="3240000" cy="216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</wsDr>
</file>

<file path=xl/tables/table1.xml><?xml version="1.0" encoding="utf-8"?>
<table xmlns="http://schemas.openxmlformats.org/spreadsheetml/2006/main" id="1" name="Table_DLC_HACCP" displayName="Table_DLC_HACCP" ref="A14:T54" headerRowCount="1">
  <autoFilter ref="A14:T54"/>
  <tableColumns count="20">
    <tableColumn id="1" name="Famille"/>
    <tableColumn id="2" name="Produit"/>
    <tableColumn id="3" name="Lot"/>
    <tableColumn id="4" name="Réception"/>
    <tableColumn id="5" name="DLC"/>
    <tableColumn id="6" name="Temp. °C"/>
    <tableColumn id="7" name="Qté"/>
    <tableColumn id="8" name="Valeur €"/>
    <tableColumn id="9" name="Emplacement"/>
    <tableColumn id="10" name="Conso prévue"/>
    <tableColumn id="11" name="Contrôle OK"/>
    <tableColumn id="12" name="Statut"/>
    <tableColumn id="13" name="Jours restants"/>
    <tableColumn id="14" name="Alerte"/>
    <tableColumn id="15" name="Action conseillée"/>
    <tableColumn id="16" name="Responsable"/>
    <tableColumn id="17" name="Action faite"/>
    <tableColumn id="18" name="Observation"/>
    <tableColumn id="19" name="Risque €"/>
    <tableColumn id="20" name="Semaine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Relationship Type="http://schemas.openxmlformats.org/officeDocument/2006/relationships/table" Target="/xl/tables/table1.xml" Id="rId2"/><Relationship Type="http://schemas.openxmlformats.org/officeDocument/2006/relationships/comments" Target="/xl/comments/comment1.xml" Id="comments"/><Relationship Type="http://schemas.openxmlformats.org/officeDocument/2006/relationships/vmlDrawing" Target="/xl/drawings/commentsDrawing1.vml" Id="anysvml"/></Relationships>
</file>

<file path=xl/worksheets/sheet1.xml><?xml version="1.0" encoding="utf-8"?>
<worksheet xmlns="http://schemas.openxmlformats.org/spreadsheetml/2006/main">
  <sheetPr>
    <outlinePr summaryBelow="1" summaryRight="1"/>
    <pageSetUpPr fitToPage="1"/>
  </sheetPr>
  <dimension ref="A1:T54"/>
  <sheetViews>
    <sheetView showGridLines="0" workbookViewId="0">
      <pane ySplit="14" topLeftCell="A15" activePane="bottomLeft" state="frozen"/>
      <selection pane="bottomLeft" activeCell="A1" sqref="A1"/>
    </sheetView>
  </sheetViews>
  <sheetFormatPr baseColWidth="8" defaultRowHeight="15"/>
  <cols>
    <col width="16" customWidth="1" min="1" max="1"/>
    <col width="25" customWidth="1" min="2" max="2"/>
    <col width="12" customWidth="1" min="3" max="3"/>
    <col width="12" customWidth="1" min="4" max="4"/>
    <col width="12" customWidth="1" min="5" max="5"/>
    <col width="12" customWidth="1" min="6" max="6"/>
    <col width="10" customWidth="1" min="7" max="7"/>
    <col width="12" customWidth="1" min="8" max="8"/>
    <col width="18" customWidth="1" min="9" max="9"/>
    <col width="13" customWidth="1" min="10" max="10"/>
    <col width="13" customWidth="1" min="11" max="11"/>
    <col width="15" customWidth="1" min="12" max="12"/>
    <col width="14" customWidth="1" min="13" max="13"/>
    <col width="13" customWidth="1" min="14" max="14"/>
    <col width="16" customWidth="1" min="15" max="15"/>
    <col width="16" customWidth="1" min="16" max="16"/>
    <col width="14" customWidth="1" min="17" max="17"/>
    <col width="17" customWidth="1" min="18" max="18"/>
    <col width="16" customWidth="1" min="19" max="19"/>
    <col width="10" customWidth="1" min="20" max="20"/>
  </cols>
  <sheetData>
    <row r="1" ht="38" customHeight="1">
      <c r="A1" s="1" t="inlineStr">
        <is>
          <t>TABLEAU DE BORD DLC &amp; HACCP AUTOMATISÉ — VUE ONE PAGE</t>
        </is>
      </c>
      <c r="B1" s="2" t="n"/>
      <c r="C1" s="2" t="n"/>
      <c r="D1" s="2" t="n"/>
      <c r="E1" s="2" t="n"/>
      <c r="F1" s="2" t="n"/>
      <c r="G1" s="2" t="n"/>
      <c r="H1" s="2" t="n"/>
      <c r="I1" s="2" t="n"/>
      <c r="J1" s="2" t="n"/>
      <c r="K1" s="2" t="n"/>
      <c r="L1" s="2" t="n"/>
      <c r="M1" s="2" t="n"/>
      <c r="N1" s="2" t="n"/>
      <c r="O1" s="2" t="n"/>
      <c r="P1" s="2" t="n"/>
      <c r="Q1" s="2" t="n"/>
      <c r="R1" s="2" t="n"/>
      <c r="S1" s="2" t="n"/>
      <c r="T1" s="2" t="n"/>
    </row>
    <row r="2" ht="32" customHeight="1">
      <c r="A2" s="3" t="inlineStr">
        <is>
          <t>Alertes J-1 / J-3 / J-7, statuts automatiques, plan anti-gaspillage, conformité HACCP, valeur de stock à risque et impression A4 paysage</t>
        </is>
      </c>
      <c r="B2" s="2" t="n"/>
      <c r="C2" s="2" t="n"/>
      <c r="D2" s="2" t="n"/>
      <c r="E2" s="2" t="n"/>
      <c r="F2" s="2" t="n"/>
      <c r="G2" s="2" t="n"/>
      <c r="H2" s="2" t="n"/>
      <c r="I2" s="2" t="n"/>
      <c r="J2" s="2" t="n"/>
      <c r="K2" s="2" t="n"/>
      <c r="L2" s="2" t="n"/>
      <c r="M2" s="2" t="n"/>
      <c r="N2" s="2" t="n"/>
      <c r="O2" s="2" t="n"/>
      <c r="P2" s="2" t="n"/>
      <c r="Q2" s="2" t="n"/>
      <c r="R2" s="2" t="n"/>
      <c r="S2" s="2" t="n"/>
      <c r="T2" s="2" t="n"/>
    </row>
    <row r="3" ht="22" customHeight="1">
      <c r="A3" s="2" t="n"/>
      <c r="B3" s="2" t="n"/>
      <c r="C3" s="2" t="n"/>
      <c r="D3" s="2" t="n"/>
      <c r="E3" s="2" t="n"/>
      <c r="F3" s="2" t="n"/>
      <c r="G3" s="2" t="n"/>
      <c r="H3" s="2" t="n"/>
      <c r="I3" s="2" t="n"/>
      <c r="J3" s="2" t="n"/>
      <c r="K3" s="2" t="n"/>
      <c r="L3" s="2" t="n"/>
      <c r="M3" s="2" t="n"/>
      <c r="N3" s="2" t="n"/>
      <c r="O3" s="2" t="n"/>
      <c r="P3" s="2" t="n"/>
      <c r="Q3" s="2" t="n"/>
      <c r="R3" s="2" t="n"/>
      <c r="S3" s="2" t="n"/>
      <c r="T3" s="2" t="n"/>
    </row>
    <row r="4" ht="22" customHeight="1">
      <c r="A4" s="4" t="inlineStr">
        <is>
          <t>Lots actifs</t>
        </is>
      </c>
      <c r="B4" s="2" t="n"/>
      <c r="C4" s="2" t="n"/>
      <c r="D4" s="5" t="inlineStr">
        <is>
          <t>Conformes</t>
        </is>
      </c>
      <c r="E4" s="2" t="n"/>
      <c r="F4" s="2" t="n"/>
      <c r="G4" s="6" t="inlineStr">
        <is>
          <t>Surveillance J-7</t>
        </is>
      </c>
      <c r="H4" s="2" t="n"/>
      <c r="I4" s="2" t="n"/>
      <c r="J4" s="7" t="inlineStr">
        <is>
          <t>Priorité J-3</t>
        </is>
      </c>
      <c r="K4" s="2" t="n"/>
      <c r="L4" s="2" t="n"/>
      <c r="M4" s="8" t="inlineStr">
        <is>
          <t>Expirés</t>
        </is>
      </c>
      <c r="N4" s="2" t="n"/>
      <c r="O4" s="2" t="n"/>
      <c r="P4" s="9" t="inlineStr">
        <is>
          <t>Valeur à risque</t>
        </is>
      </c>
      <c r="Q4" s="2" t="n"/>
      <c r="R4" s="2" t="n"/>
      <c r="S4" s="2" t="n"/>
      <c r="T4" s="2" t="n"/>
    </row>
    <row r="5" ht="22" customHeight="1">
      <c r="A5" s="10">
        <f>COUNTA($B$15:$B$54)</f>
        <v/>
      </c>
      <c r="B5" s="2" t="n"/>
      <c r="C5" s="2" t="n"/>
      <c r="D5" s="10">
        <f>COUNTIF($L$15:$L$54,"Conforme")</f>
        <v/>
      </c>
      <c r="E5" s="2" t="n"/>
      <c r="F5" s="2" t="n"/>
      <c r="G5" s="10">
        <f>COUNTIF($L$15:$L$54,"Surveillance")</f>
        <v/>
      </c>
      <c r="H5" s="2" t="n"/>
      <c r="I5" s="2" t="n"/>
      <c r="J5" s="10">
        <f>COUNTIF($L$15:$L$54,"Priorité")</f>
        <v/>
      </c>
      <c r="K5" s="2" t="n"/>
      <c r="L5" s="2" t="n"/>
      <c r="M5" s="10">
        <f>COUNTIF($L$15:$L$54,"Expiré")</f>
        <v/>
      </c>
      <c r="N5" s="2" t="n"/>
      <c r="O5" s="2" t="n"/>
      <c r="P5" s="11">
        <f>SUMIF($L$15:$L$54,"&lt;&gt;Conforme",$H$15:$H$54)</f>
        <v/>
      </c>
      <c r="Q5" s="2" t="n"/>
      <c r="R5" s="2" t="n"/>
      <c r="S5" s="2" t="n"/>
      <c r="T5" s="2" t="n"/>
    </row>
    <row r="6" ht="22" customHeight="1">
      <c r="A6" s="2" t="n"/>
      <c r="B6" s="2" t="n"/>
      <c r="C6" s="2" t="n"/>
      <c r="D6" s="2" t="n"/>
      <c r="E6" s="2" t="n"/>
      <c r="F6" s="2" t="n"/>
      <c r="G6" s="2" t="n"/>
      <c r="H6" s="2" t="n"/>
      <c r="I6" s="2" t="n"/>
      <c r="J6" s="2" t="n"/>
      <c r="K6" s="2" t="n"/>
      <c r="L6" s="2" t="n"/>
      <c r="M6" s="2" t="n"/>
      <c r="N6" s="2" t="n"/>
      <c r="O6" s="2" t="n"/>
      <c r="P6" s="2" t="n"/>
      <c r="Q6" s="2" t="n"/>
      <c r="R6" s="2" t="n"/>
      <c r="S6" s="2" t="n"/>
      <c r="T6" s="2" t="n"/>
    </row>
    <row r="7" ht="22" customHeight="1">
      <c r="A7" s="2" t="n"/>
      <c r="B7" s="2" t="n"/>
      <c r="C7" s="2" t="n"/>
      <c r="D7" s="2" t="n"/>
      <c r="E7" s="2" t="n"/>
      <c r="F7" s="2" t="n"/>
      <c r="G7" s="2" t="n"/>
      <c r="H7" s="2" t="n"/>
      <c r="I7" s="2" t="n"/>
      <c r="J7" s="2" t="n"/>
      <c r="K7" s="2" t="n"/>
      <c r="L7" s="2" t="n"/>
      <c r="M7" s="2" t="n"/>
      <c r="N7" s="2" t="n"/>
      <c r="O7" s="2" t="n"/>
      <c r="P7" s="2" t="n"/>
      <c r="Q7" s="2" t="n"/>
      <c r="R7" s="2" t="n"/>
      <c r="S7" s="2" t="n"/>
      <c r="T7" s="2" t="n"/>
    </row>
    <row r="8" ht="22" customHeight="1">
      <c r="A8" s="12" t="inlineStr">
        <is>
          <t>Mode d’emploi rapide : renseigner uniquement les cellules bleues du registre. Le fichier calcule les jours restants, le statut, le niveau de risque, la valeur à risque, les actions conseillées et les KPI. Les formules sont masquées.</t>
        </is>
      </c>
      <c r="B8" s="2" t="n"/>
      <c r="C8" s="2" t="n"/>
      <c r="D8" s="2" t="n"/>
      <c r="E8" s="2" t="n"/>
      <c r="F8" s="2" t="n"/>
      <c r="G8" s="2" t="n"/>
      <c r="H8" s="2" t="n"/>
      <c r="I8" s="2" t="n"/>
      <c r="J8" s="2" t="n"/>
      <c r="K8" s="2" t="n"/>
      <c r="L8" s="2" t="n"/>
      <c r="M8" s="2" t="n"/>
      <c r="N8" s="2" t="n"/>
      <c r="O8" s="2" t="n"/>
      <c r="P8" s="2" t="n"/>
      <c r="Q8" s="2" t="n"/>
      <c r="R8" s="2" t="n"/>
      <c r="S8" s="2" t="n"/>
      <c r="T8" s="2" t="n"/>
    </row>
    <row r="9" ht="22" customHeight="1">
      <c r="A9" s="2" t="n"/>
      <c r="B9" s="2" t="n"/>
      <c r="C9" s="2" t="n"/>
      <c r="D9" s="2" t="n"/>
      <c r="E9" s="2" t="n"/>
      <c r="F9" s="2" t="n"/>
      <c r="G9" s="2" t="n"/>
      <c r="H9" s="2" t="n"/>
      <c r="I9" s="2" t="n"/>
      <c r="J9" s="2" t="n"/>
      <c r="K9" s="2" t="n"/>
      <c r="L9" s="2" t="n"/>
      <c r="M9" s="2" t="n"/>
      <c r="N9" s="2" t="n"/>
      <c r="O9" s="2" t="n"/>
      <c r="P9" s="2" t="n"/>
      <c r="Q9" s="2" t="n"/>
      <c r="R9" s="2" t="n"/>
      <c r="S9" s="2" t="n"/>
      <c r="T9" s="2" t="n"/>
    </row>
    <row r="10" ht="34" customHeight="1">
      <c r="A10" s="2" t="n"/>
      <c r="B10" s="2" t="n"/>
      <c r="C10" s="2" t="n"/>
      <c r="D10" s="2" t="n"/>
      <c r="E10" s="2" t="n"/>
      <c r="F10" s="2" t="n"/>
      <c r="G10" s="2" t="n"/>
      <c r="H10" s="2" t="n"/>
      <c r="I10" s="2" t="n"/>
      <c r="J10" s="2" t="n"/>
      <c r="K10" s="2" t="n"/>
      <c r="L10" s="2" t="n"/>
      <c r="M10" s="2" t="n"/>
      <c r="N10" s="2" t="n"/>
      <c r="O10" s="2" t="n"/>
      <c r="P10" s="2" t="n"/>
      <c r="Q10" s="2" t="n"/>
      <c r="R10" s="2" t="n"/>
      <c r="S10" s="2" t="n"/>
      <c r="T10" s="2" t="n"/>
    </row>
    <row r="11" ht="22" customHeight="1">
      <c r="A11" s="2" t="n"/>
      <c r="B11" s="2" t="n"/>
      <c r="C11" s="2" t="n"/>
      <c r="D11" s="2" t="n"/>
      <c r="E11" s="2" t="n"/>
      <c r="F11" s="2" t="n"/>
      <c r="G11" s="2" t="n"/>
      <c r="H11" s="2" t="n"/>
      <c r="I11" s="2" t="n"/>
      <c r="J11" s="2" t="n"/>
      <c r="K11" s="2" t="n"/>
      <c r="L11" s="2" t="n"/>
      <c r="M11" s="2" t="n"/>
      <c r="N11" s="2" t="n"/>
      <c r="O11" s="2" t="n"/>
      <c r="P11" s="2" t="n"/>
      <c r="Q11" s="2" t="n"/>
      <c r="R11" s="13" t="inlineStr">
        <is>
          <t>Statut</t>
        </is>
      </c>
      <c r="S11" s="13" t="inlineStr">
        <is>
          <t>Nombre</t>
        </is>
      </c>
      <c r="T11" s="2" t="n"/>
    </row>
    <row r="12" ht="22" customHeight="1">
      <c r="A12" s="2" t="n"/>
      <c r="B12" s="2" t="n"/>
      <c r="C12" s="2" t="n"/>
      <c r="D12" s="2" t="n"/>
      <c r="E12" s="2" t="n"/>
      <c r="F12" s="2" t="n"/>
      <c r="G12" s="2" t="n"/>
      <c r="H12" s="2" t="n"/>
      <c r="I12" s="2" t="n"/>
      <c r="J12" s="2" t="n"/>
      <c r="K12" s="2" t="n"/>
      <c r="L12" s="2" t="n"/>
      <c r="M12" s="2" t="n"/>
      <c r="N12" s="2" t="n"/>
      <c r="O12" s="2" t="n"/>
      <c r="P12" s="2" t="n"/>
      <c r="Q12" s="2" t="n"/>
      <c r="R12" s="14" t="inlineStr">
        <is>
          <t>Conforme</t>
        </is>
      </c>
      <c r="S12" s="14">
        <f>COUNTIF($L$15:$L$54,"Conforme")</f>
        <v/>
      </c>
      <c r="T12" s="2" t="n"/>
    </row>
    <row r="13" ht="22" customHeight="1">
      <c r="A13" s="2" t="n"/>
      <c r="B13" s="2" t="n"/>
      <c r="C13" s="2" t="n"/>
      <c r="D13" s="2" t="n"/>
      <c r="E13" s="2" t="n"/>
      <c r="F13" s="2" t="n"/>
      <c r="G13" s="2" t="n"/>
      <c r="H13" s="2" t="n"/>
      <c r="I13" s="2" t="n"/>
      <c r="J13" s="2" t="n"/>
      <c r="K13" s="2" t="n"/>
      <c r="L13" s="2" t="n"/>
      <c r="M13" s="2" t="n"/>
      <c r="N13" s="2" t="n"/>
      <c r="O13" s="2" t="n"/>
      <c r="P13" s="2" t="n"/>
      <c r="Q13" s="2" t="n"/>
      <c r="R13" s="14" t="inlineStr">
        <is>
          <t>Surveillance</t>
        </is>
      </c>
      <c r="S13" s="14">
        <f>COUNTIF($L$15:$L$54,"Surveillance")</f>
        <v/>
      </c>
      <c r="T13" s="2" t="n"/>
    </row>
    <row r="14" ht="22" customHeight="1">
      <c r="A14" s="15" t="inlineStr">
        <is>
          <t>Famille</t>
        </is>
      </c>
      <c r="B14" s="15" t="inlineStr">
        <is>
          <t>Produit</t>
        </is>
      </c>
      <c r="C14" s="15" t="inlineStr">
        <is>
          <t>Lot</t>
        </is>
      </c>
      <c r="D14" s="15" t="inlineStr">
        <is>
          <t>Réception</t>
        </is>
      </c>
      <c r="E14" s="15" t="inlineStr">
        <is>
          <t>DLC</t>
        </is>
      </c>
      <c r="F14" s="15" t="inlineStr">
        <is>
          <t>Temp. °C</t>
        </is>
      </c>
      <c r="G14" s="15" t="inlineStr">
        <is>
          <t>Qté</t>
        </is>
      </c>
      <c r="H14" s="15" t="inlineStr">
        <is>
          <t>Valeur €</t>
        </is>
      </c>
      <c r="I14" s="15" t="inlineStr">
        <is>
          <t>Emplacement</t>
        </is>
      </c>
      <c r="J14" s="15" t="inlineStr">
        <is>
          <t>Conso prévue</t>
        </is>
      </c>
      <c r="K14" s="15" t="inlineStr">
        <is>
          <t>Contrôle OK</t>
        </is>
      </c>
      <c r="L14" s="15" t="inlineStr">
        <is>
          <t>Statut</t>
        </is>
      </c>
      <c r="M14" s="15" t="inlineStr">
        <is>
          <t>Jours restants</t>
        </is>
      </c>
      <c r="N14" s="15" t="inlineStr">
        <is>
          <t>Alerte</t>
        </is>
      </c>
      <c r="O14" s="15" t="inlineStr">
        <is>
          <t>Action conseillée</t>
        </is>
      </c>
      <c r="P14" s="15" t="inlineStr">
        <is>
          <t>Responsable</t>
        </is>
      </c>
      <c r="Q14" s="15" t="inlineStr">
        <is>
          <t>Action faite</t>
        </is>
      </c>
      <c r="R14" s="16" t="inlineStr">
        <is>
          <t>Observation</t>
        </is>
      </c>
      <c r="S14" s="16" t="inlineStr">
        <is>
          <t>Risque €</t>
        </is>
      </c>
      <c r="T14" s="15" t="inlineStr">
        <is>
          <t>Semaine</t>
        </is>
      </c>
    </row>
    <row r="15" ht="22" customHeight="1">
      <c r="A15" s="17" t="inlineStr">
        <is>
          <t>Viandes</t>
        </is>
      </c>
      <c r="B15" s="17" t="inlineStr">
        <is>
          <t>Steak haché</t>
        </is>
      </c>
      <c r="C15" s="17" t="inlineStr">
        <is>
          <t>V-2401</t>
        </is>
      </c>
      <c r="D15" s="18" t="n">
        <v>46170</v>
      </c>
      <c r="E15" s="18" t="n">
        <v>46173</v>
      </c>
      <c r="F15" s="19" t="n">
        <v>3</v>
      </c>
      <c r="G15" s="17" t="n">
        <v>12</v>
      </c>
      <c r="H15" s="20" t="n">
        <v>168</v>
      </c>
      <c r="I15" s="17" t="inlineStr">
        <is>
          <t>Chambre froide 1</t>
        </is>
      </c>
      <c r="J15" s="18" t="n">
        <v>46172</v>
      </c>
      <c r="K15" s="17" t="inlineStr">
        <is>
          <t>Oui</t>
        </is>
      </c>
      <c r="L15" s="21">
        <f>IF($B15="","",IF($Q15="Oui","Détruit",IF($E15&lt;TODAY(),"Expiré",IF($M15&lt;=$H$2,"Priorité",IF($M15&lt;=$H$1,"Surveillance","Conforme")))))</f>
        <v/>
      </c>
      <c r="M15" s="21">
        <f>IF($E15="","",$E15-TODAY())</f>
        <v/>
      </c>
      <c r="N15" s="21">
        <f>IF($B15="","",IF($L15="Expiré","🔴 Dépassé",IF($L15="Priorité","🟠 J-3",IF($L15="Surveillance","🟡 J-7",IF($L15="Détruit","⚫ Clôturé","🟢 OK")))))</f>
        <v/>
      </c>
      <c r="O15" s="21">
        <f>IF($B15="","",IF($L15="Expiré","Isoler / détruire",IF($L15="Priorité","Consommer ou transformer",IF($L15="Surveillance","Planifier usage",IF($L15="Détruit","Tracer destruction","Stock conforme")))))</f>
        <v/>
      </c>
      <c r="P15" s="17" t="inlineStr">
        <is>
          <t>Chef cuisine</t>
        </is>
      </c>
      <c r="Q15" s="17" t="inlineStr">
        <is>
          <t>Non</t>
        </is>
      </c>
      <c r="R15" s="22" t="inlineStr"/>
      <c r="S15" s="23">
        <f>IF($L15="Conforme",0,$H15)</f>
        <v/>
      </c>
      <c r="T15" s="21">
        <f>IF($E15="","",WEEKNUM($E15,2))</f>
        <v/>
      </c>
    </row>
    <row r="16" ht="22" customHeight="1">
      <c r="A16" s="17" t="inlineStr">
        <is>
          <t>Poissons</t>
        </is>
      </c>
      <c r="B16" s="17" t="inlineStr">
        <is>
          <t>Filet de saumon</t>
        </is>
      </c>
      <c r="C16" s="17" t="inlineStr">
        <is>
          <t>P-1188</t>
        </is>
      </c>
      <c r="D16" s="18" t="n">
        <v>46170</v>
      </c>
      <c r="E16" s="18" t="n">
        <v>46172</v>
      </c>
      <c r="F16" s="19" t="n">
        <v>2.5</v>
      </c>
      <c r="G16" s="17" t="n">
        <v>8</v>
      </c>
      <c r="H16" s="20" t="n">
        <v>192</v>
      </c>
      <c r="I16" s="17" t="inlineStr">
        <is>
          <t>Chambre froide 1</t>
        </is>
      </c>
      <c r="J16" s="18" t="n">
        <v>46171</v>
      </c>
      <c r="K16" s="17" t="inlineStr">
        <is>
          <t>Oui</t>
        </is>
      </c>
      <c r="L16" s="21">
        <f>IF($B16="","",IF($Q16="Oui","Détruit",IF($E16&lt;TODAY(),"Expiré",IF($M16&lt;=$H$2,"Priorité",IF($M16&lt;=$H$1,"Surveillance","Conforme")))))</f>
        <v/>
      </c>
      <c r="M16" s="21">
        <f>IF($E16="","",$E16-TODAY())</f>
        <v/>
      </c>
      <c r="N16" s="21">
        <f>IF($B16="","",IF($L16="Expiré","🔴 Dépassé",IF($L16="Priorité","🟠 J-3",IF($L16="Surveillance","🟡 J-7",IF($L16="Détruit","⚫ Clôturé","🟢 OK")))))</f>
        <v/>
      </c>
      <c r="O16" s="21">
        <f>IF($B16="","",IF($L16="Expiré","Isoler / détruire",IF($L16="Priorité","Consommer ou transformer",IF($L16="Surveillance","Planifier usage",IF($L16="Détruit","Tracer destruction","Stock conforme")))))</f>
        <v/>
      </c>
      <c r="P16" s="17" t="inlineStr">
        <is>
          <t>Resp. qualité</t>
        </is>
      </c>
      <c r="Q16" s="17" t="inlineStr">
        <is>
          <t>Non</t>
        </is>
      </c>
      <c r="R16" s="22" t="inlineStr"/>
      <c r="S16" s="23">
        <f>IF($L16="Conforme",0,$H16)</f>
        <v/>
      </c>
      <c r="T16" s="21">
        <f>IF($E16="","",WEEKNUM($E16,2))</f>
        <v/>
      </c>
    </row>
    <row r="17" ht="22" customHeight="1">
      <c r="A17" s="17" t="inlineStr">
        <is>
          <t>Produits laitiers</t>
        </is>
      </c>
      <c r="B17" s="17" t="inlineStr">
        <is>
          <t>Yaourt nature</t>
        </is>
      </c>
      <c r="C17" s="17" t="inlineStr">
        <is>
          <t>L-7710</t>
        </is>
      </c>
      <c r="D17" s="18" t="n">
        <v>46168</v>
      </c>
      <c r="E17" s="18" t="n">
        <v>46180</v>
      </c>
      <c r="F17" s="19" t="n">
        <v>4</v>
      </c>
      <c r="G17" s="17" t="n">
        <v>50</v>
      </c>
      <c r="H17" s="20" t="n">
        <v>45</v>
      </c>
      <c r="I17" s="17" t="inlineStr">
        <is>
          <t>Chambre froide 2</t>
        </is>
      </c>
      <c r="J17" s="18" t="n">
        <v>46177</v>
      </c>
      <c r="K17" s="17" t="inlineStr">
        <is>
          <t>Oui</t>
        </is>
      </c>
      <c r="L17" s="21">
        <f>IF($B17="","",IF($Q17="Oui","Détruit",IF($E17&lt;TODAY(),"Expiré",IF($M17&lt;=$H$2,"Priorité",IF($M17&lt;=$H$1,"Surveillance","Conforme")))))</f>
        <v/>
      </c>
      <c r="M17" s="21">
        <f>IF($E17="","",$E17-TODAY())</f>
        <v/>
      </c>
      <c r="N17" s="21">
        <f>IF($B17="","",IF($L17="Expiré","🔴 Dépassé",IF($L17="Priorité","🟠 J-3",IF($L17="Surveillance","🟡 J-7",IF($L17="Détruit","⚫ Clôturé","🟢 OK")))))</f>
        <v/>
      </c>
      <c r="O17" s="21">
        <f>IF($B17="","",IF($L17="Expiré","Isoler / détruire",IF($L17="Priorité","Consommer ou transformer",IF($L17="Surveillance","Planifier usage",IF($L17="Détruit","Tracer destruction","Stock conforme")))))</f>
        <v/>
      </c>
      <c r="P17" s="17" t="inlineStr">
        <is>
          <t>Magasinier</t>
        </is>
      </c>
      <c r="Q17" s="17" t="inlineStr">
        <is>
          <t>Non</t>
        </is>
      </c>
      <c r="R17" s="17" t="inlineStr"/>
      <c r="S17" s="24">
        <f>IF($L17="Conforme",0,$H17)</f>
        <v/>
      </c>
      <c r="T17" s="21">
        <f>IF($E17="","",WEEKNUM($E17,2))</f>
        <v/>
      </c>
    </row>
    <row r="18" ht="22" customHeight="1">
      <c r="A18" s="17" t="inlineStr">
        <is>
          <t>Fruits</t>
        </is>
      </c>
      <c r="B18" s="17" t="inlineStr">
        <is>
          <t>Fraises fraîches</t>
        </is>
      </c>
      <c r="C18" s="17" t="inlineStr">
        <is>
          <t>F-2209</t>
        </is>
      </c>
      <c r="D18" s="18" t="n">
        <v>46169</v>
      </c>
      <c r="E18" s="18" t="n">
        <v>46174</v>
      </c>
      <c r="F18" s="19" t="n">
        <v>5.5</v>
      </c>
      <c r="G18" s="17" t="n">
        <v>6</v>
      </c>
      <c r="H18" s="20" t="n">
        <v>42</v>
      </c>
      <c r="I18" s="17" t="inlineStr">
        <is>
          <t>Cuisine froide</t>
        </is>
      </c>
      <c r="J18" s="18" t="n">
        <v>46172</v>
      </c>
      <c r="K18" s="17" t="inlineStr">
        <is>
          <t>Oui</t>
        </is>
      </c>
      <c r="L18" s="21">
        <f>IF($B18="","",IF($Q18="Oui","Détruit",IF($E18&lt;TODAY(),"Expiré",IF($M18&lt;=$H$2,"Priorité",IF($M18&lt;=$H$1,"Surveillance","Conforme")))))</f>
        <v/>
      </c>
      <c r="M18" s="21">
        <f>IF($E18="","",$E18-TODAY())</f>
        <v/>
      </c>
      <c r="N18" s="21">
        <f>IF($B18="","",IF($L18="Expiré","🔴 Dépassé",IF($L18="Priorité","🟠 J-3",IF($L18="Surveillance","🟡 J-7",IF($L18="Détruit","⚫ Clôturé","🟢 OK")))))</f>
        <v/>
      </c>
      <c r="O18" s="21">
        <f>IF($B18="","",IF($L18="Expiré","Isoler / détruire",IF($L18="Priorité","Consommer ou transformer",IF($L18="Surveillance","Planifier usage",IF($L18="Détruit","Tracer destruction","Stock conforme")))))</f>
        <v/>
      </c>
      <c r="P18" s="17" t="inlineStr">
        <is>
          <t>Chef cuisine</t>
        </is>
      </c>
      <c r="Q18" s="17" t="inlineStr">
        <is>
          <t>Non</t>
        </is>
      </c>
      <c r="R18" s="17" t="inlineStr"/>
      <c r="S18" s="24">
        <f>IF($L18="Conforme",0,$H18)</f>
        <v/>
      </c>
      <c r="T18" s="21">
        <f>IF($E18="","",WEEKNUM($E18,2))</f>
        <v/>
      </c>
    </row>
    <row r="19" ht="22" customHeight="1">
      <c r="A19" s="17" t="inlineStr">
        <is>
          <t>Légumes</t>
        </is>
      </c>
      <c r="B19" s="17" t="inlineStr">
        <is>
          <t>Salade sachet</t>
        </is>
      </c>
      <c r="C19" s="17" t="inlineStr">
        <is>
          <t>LG-415</t>
        </is>
      </c>
      <c r="D19" s="18" t="n">
        <v>46167</v>
      </c>
      <c r="E19" s="18" t="n">
        <v>46170</v>
      </c>
      <c r="F19" s="19" t="n">
        <v>4.5</v>
      </c>
      <c r="G19" s="17" t="n">
        <v>10</v>
      </c>
      <c r="H19" s="20" t="n">
        <v>25</v>
      </c>
      <c r="I19" s="17" t="inlineStr">
        <is>
          <t>Chambre froide 2</t>
        </is>
      </c>
      <c r="J19" s="18" t="n">
        <v>46171</v>
      </c>
      <c r="K19" s="17" t="inlineStr">
        <is>
          <t>Non</t>
        </is>
      </c>
      <c r="L19" s="21">
        <f>IF($B19="","",IF($Q19="Oui","Détruit",IF($E19&lt;TODAY(),"Expiré",IF($M19&lt;=$H$2,"Priorité",IF($M19&lt;=$H$1,"Surveillance","Conforme")))))</f>
        <v/>
      </c>
      <c r="M19" s="21">
        <f>IF($E19="","",$E19-TODAY())</f>
        <v/>
      </c>
      <c r="N19" s="21">
        <f>IF($B19="","",IF($L19="Expiré","🔴 Dépassé",IF($L19="Priorité","🟠 J-3",IF($L19="Surveillance","🟡 J-7",IF($L19="Détruit","⚫ Clôturé","🟢 OK")))))</f>
        <v/>
      </c>
      <c r="O19" s="21">
        <f>IF($B19="","",IF($L19="Expiré","Isoler / détruire",IF($L19="Priorité","Consommer ou transformer",IF($L19="Surveillance","Planifier usage",IF($L19="Détruit","Tracer destruction","Stock conforme")))))</f>
        <v/>
      </c>
      <c r="P19" s="17" t="inlineStr">
        <is>
          <t>Resp. qualité</t>
        </is>
      </c>
      <c r="Q19" s="17" t="inlineStr">
        <is>
          <t>Non</t>
        </is>
      </c>
      <c r="R19" s="17" t="inlineStr">
        <is>
          <t>Produit à isoler</t>
        </is>
      </c>
      <c r="S19" s="24">
        <f>IF($L19="Conforme",0,$H19)</f>
        <v/>
      </c>
      <c r="T19" s="21">
        <f>IF($E19="","",WEEKNUM($E19,2))</f>
        <v/>
      </c>
    </row>
    <row r="20" ht="22" customHeight="1">
      <c r="A20" s="17" t="inlineStr">
        <is>
          <t>Surgelés</t>
        </is>
      </c>
      <c r="B20" s="17" t="inlineStr">
        <is>
          <t>Poulet surgelé</t>
        </is>
      </c>
      <c r="C20" s="17" t="inlineStr">
        <is>
          <t>S-9901</t>
        </is>
      </c>
      <c r="D20" s="18" t="n">
        <v>46156</v>
      </c>
      <c r="E20" s="18" t="n">
        <v>46231</v>
      </c>
      <c r="F20" s="19" t="n">
        <v>-18</v>
      </c>
      <c r="G20" s="17" t="n">
        <v>20</v>
      </c>
      <c r="H20" s="20" t="n">
        <v>130</v>
      </c>
      <c r="I20" s="17" t="inlineStr">
        <is>
          <t>Congélateur</t>
        </is>
      </c>
      <c r="J20" s="18" t="n">
        <v>46191</v>
      </c>
      <c r="K20" s="17" t="inlineStr">
        <is>
          <t>Oui</t>
        </is>
      </c>
      <c r="L20" s="21">
        <f>IF($B20="","",IF($Q20="Oui","Détruit",IF($E20&lt;TODAY(),"Expiré",IF($M20&lt;=$H$2,"Priorité",IF($M20&lt;=$H$1,"Surveillance","Conforme")))))</f>
        <v/>
      </c>
      <c r="M20" s="21">
        <f>IF($E20="","",$E20-TODAY())</f>
        <v/>
      </c>
      <c r="N20" s="21">
        <f>IF($B20="","",IF($L20="Expiré","🔴 Dépassé",IF($L20="Priorité","🟠 J-3",IF($L20="Surveillance","🟡 J-7",IF($L20="Détruit","⚫ Clôturé","🟢 OK")))))</f>
        <v/>
      </c>
      <c r="O20" s="21">
        <f>IF($B20="","",IF($L20="Expiré","Isoler / détruire",IF($L20="Priorité","Consommer ou transformer",IF($L20="Surveillance","Planifier usage",IF($L20="Détruit","Tracer destruction","Stock conforme")))))</f>
        <v/>
      </c>
      <c r="P20" s="17" t="inlineStr">
        <is>
          <t>Magasinier</t>
        </is>
      </c>
      <c r="Q20" s="17" t="inlineStr">
        <is>
          <t>Non</t>
        </is>
      </c>
      <c r="R20" s="17" t="inlineStr"/>
      <c r="S20" s="24">
        <f>IF($L20="Conforme",0,$H20)</f>
        <v/>
      </c>
      <c r="T20" s="21">
        <f>IF($E20="","",WEEKNUM($E20,2))</f>
        <v/>
      </c>
    </row>
    <row r="21" ht="22" customHeight="1">
      <c r="A21" s="17" t="inlineStr">
        <is>
          <t>Charcuterie</t>
        </is>
      </c>
      <c r="B21" s="17" t="inlineStr">
        <is>
          <t>Jambon blanc</t>
        </is>
      </c>
      <c r="C21" s="17" t="inlineStr">
        <is>
          <t>C-3344</t>
        </is>
      </c>
      <c r="D21" s="18" t="n">
        <v>46166</v>
      </c>
      <c r="E21" s="18" t="n">
        <v>46177</v>
      </c>
      <c r="F21" s="19" t="n">
        <v>3.5</v>
      </c>
      <c r="G21" s="17" t="n">
        <v>14</v>
      </c>
      <c r="H21" s="20" t="n">
        <v>84</v>
      </c>
      <c r="I21" s="17" t="inlineStr">
        <is>
          <t>Vitrine froide</t>
        </is>
      </c>
      <c r="J21" s="18" t="n">
        <v>46174</v>
      </c>
      <c r="K21" s="17" t="inlineStr">
        <is>
          <t>Oui</t>
        </is>
      </c>
      <c r="L21" s="21">
        <f>IF($B21="","",IF($Q21="Oui","Détruit",IF($E21&lt;TODAY(),"Expiré",IF($M21&lt;=$H$2,"Priorité",IF($M21&lt;=$H$1,"Surveillance","Conforme")))))</f>
        <v/>
      </c>
      <c r="M21" s="21">
        <f>IF($E21="","",$E21-TODAY())</f>
        <v/>
      </c>
      <c r="N21" s="21">
        <f>IF($B21="","",IF($L21="Expiré","🔴 Dépassé",IF($L21="Priorité","🟠 J-3",IF($L21="Surveillance","🟡 J-7",IF($L21="Détruit","⚫ Clôturé","🟢 OK")))))</f>
        <v/>
      </c>
      <c r="O21" s="21">
        <f>IF($B21="","",IF($L21="Expiré","Isoler / détruire",IF($L21="Priorité","Consommer ou transformer",IF($L21="Surveillance","Planifier usage",IF($L21="Détruit","Tracer destruction","Stock conforme")))))</f>
        <v/>
      </c>
      <c r="P21" s="17" t="inlineStr">
        <is>
          <t>Chef cuisine</t>
        </is>
      </c>
      <c r="Q21" s="17" t="inlineStr">
        <is>
          <t>Non</t>
        </is>
      </c>
      <c r="R21" s="17" t="inlineStr"/>
      <c r="S21" s="24">
        <f>IF($L21="Conforme",0,$H21)</f>
        <v/>
      </c>
      <c r="T21" s="21">
        <f>IF($E21="","",WEEKNUM($E21,2))</f>
        <v/>
      </c>
    </row>
    <row r="22" ht="22" customHeight="1">
      <c r="A22" s="17" t="inlineStr">
        <is>
          <t>Desserts</t>
        </is>
      </c>
      <c r="B22" s="17" t="inlineStr">
        <is>
          <t>Mousse chocolat</t>
        </is>
      </c>
      <c r="C22" s="17" t="inlineStr">
        <is>
          <t>D-8802</t>
        </is>
      </c>
      <c r="D22" s="18" t="n">
        <v>46169</v>
      </c>
      <c r="E22" s="18" t="n">
        <v>46171</v>
      </c>
      <c r="F22" s="19" t="n">
        <v>4</v>
      </c>
      <c r="G22" s="17" t="n">
        <v>18</v>
      </c>
      <c r="H22" s="20" t="n">
        <v>54</v>
      </c>
      <c r="I22" s="17" t="inlineStr">
        <is>
          <t>Chambre froide 2</t>
        </is>
      </c>
      <c r="J22" s="18" t="n">
        <v>46171</v>
      </c>
      <c r="K22" s="17" t="inlineStr">
        <is>
          <t>Oui</t>
        </is>
      </c>
      <c r="L22" s="21">
        <f>IF($B22="","",IF($Q22="Oui","Détruit",IF($E22&lt;TODAY(),"Expiré",IF($M22&lt;=$H$2,"Priorité",IF($M22&lt;=$H$1,"Surveillance","Conforme")))))</f>
        <v/>
      </c>
      <c r="M22" s="21">
        <f>IF($E22="","",$E22-TODAY())</f>
        <v/>
      </c>
      <c r="N22" s="21">
        <f>IF($B22="","",IF($L22="Expiré","🔴 Dépassé",IF($L22="Priorité","🟠 J-3",IF($L22="Surveillance","🟡 J-7",IF($L22="Détruit","⚫ Clôturé","🟢 OK")))))</f>
        <v/>
      </c>
      <c r="O22" s="21">
        <f>IF($B22="","",IF($L22="Expiré","Isoler / détruire",IF($L22="Priorité","Consommer ou transformer",IF($L22="Surveillance","Planifier usage",IF($L22="Détruit","Tracer destruction","Stock conforme")))))</f>
        <v/>
      </c>
      <c r="P22" s="17" t="inlineStr">
        <is>
          <t>Resp. qualité</t>
        </is>
      </c>
      <c r="Q22" s="17" t="inlineStr">
        <is>
          <t>Non</t>
        </is>
      </c>
      <c r="R22" s="17" t="inlineStr"/>
      <c r="S22" s="24">
        <f>IF($L22="Conforme",0,$H22)</f>
        <v/>
      </c>
      <c r="T22" s="21">
        <f>IF($E22="","",WEEKNUM($E22,2))</f>
        <v/>
      </c>
    </row>
    <row r="23" ht="22" customHeight="1">
      <c r="A23" s="17" t="inlineStr"/>
      <c r="B23" s="17" t="inlineStr"/>
      <c r="C23" s="17" t="inlineStr"/>
      <c r="D23" s="18" t="inlineStr"/>
      <c r="E23" s="18" t="n"/>
      <c r="F23" s="19" t="n"/>
      <c r="G23" s="17" t="n"/>
      <c r="H23" s="20" t="n"/>
      <c r="I23" s="17" t="inlineStr"/>
      <c r="J23" s="18" t="n"/>
      <c r="K23" s="17" t="inlineStr">
        <is>
          <t>Oui</t>
        </is>
      </c>
      <c r="L23" s="21">
        <f>IF($B23="","",IF($Q23="Oui","Détruit",IF($E23&lt;TODAY(),"Expiré",IF($M23&lt;=$H$2,"Priorité",IF($M23&lt;=$H$1,"Surveillance","Conforme")))))</f>
        <v/>
      </c>
      <c r="M23" s="21">
        <f>IF($E23="","",$E23-TODAY())</f>
        <v/>
      </c>
      <c r="N23" s="21">
        <f>IF($B23="","",IF($L23="Expiré","🔴 Dépassé",IF($L23="Priorité","🟠 J-3",IF($L23="Surveillance","🟡 J-7",IF($L23="Détruit","⚫ Clôturé","🟢 OK")))))</f>
        <v/>
      </c>
      <c r="O23" s="21">
        <f>IF($B23="","",IF($L23="Expiré","Isoler / détruire",IF($L23="Priorité","Consommer ou transformer",IF($L23="Surveillance","Planifier usage",IF($L23="Détruit","Tracer destruction","Stock conforme")))))</f>
        <v/>
      </c>
      <c r="P23" s="17" t="inlineStr"/>
      <c r="Q23" s="17" t="inlineStr">
        <is>
          <t>Non</t>
        </is>
      </c>
      <c r="R23" s="17" t="inlineStr"/>
      <c r="S23" s="24">
        <f>IF($L23="Conforme",0,$H23)</f>
        <v/>
      </c>
      <c r="T23" s="21">
        <f>IF($E23="","",WEEKNUM($E23,2))</f>
        <v/>
      </c>
    </row>
    <row r="24" ht="22" customHeight="1">
      <c r="A24" s="17" t="inlineStr"/>
      <c r="B24" s="17" t="inlineStr"/>
      <c r="C24" s="17" t="inlineStr"/>
      <c r="D24" s="18" t="inlineStr"/>
      <c r="E24" s="18" t="n"/>
      <c r="F24" s="19" t="n"/>
      <c r="G24" s="17" t="n"/>
      <c r="H24" s="20" t="n"/>
      <c r="I24" s="17" t="inlineStr"/>
      <c r="J24" s="18" t="n"/>
      <c r="K24" s="17" t="inlineStr">
        <is>
          <t>Oui</t>
        </is>
      </c>
      <c r="L24" s="21">
        <f>IF($B24="","",IF($Q24="Oui","Détruit",IF($E24&lt;TODAY(),"Expiré",IF($M24&lt;=$H$2,"Priorité",IF($M24&lt;=$H$1,"Surveillance","Conforme")))))</f>
        <v/>
      </c>
      <c r="M24" s="21">
        <f>IF($E24="","",$E24-TODAY())</f>
        <v/>
      </c>
      <c r="N24" s="21">
        <f>IF($B24="","",IF($L24="Expiré","🔴 Dépassé",IF($L24="Priorité","🟠 J-3",IF($L24="Surveillance","🟡 J-7",IF($L24="Détruit","⚫ Clôturé","🟢 OK")))))</f>
        <v/>
      </c>
      <c r="O24" s="21">
        <f>IF($B24="","",IF($L24="Expiré","Isoler / détruire",IF($L24="Priorité","Consommer ou transformer",IF($L24="Surveillance","Planifier usage",IF($L24="Détruit","Tracer destruction","Stock conforme")))))</f>
        <v/>
      </c>
      <c r="P24" s="17" t="inlineStr"/>
      <c r="Q24" s="17" t="inlineStr">
        <is>
          <t>Non</t>
        </is>
      </c>
      <c r="R24" s="17" t="inlineStr"/>
      <c r="S24" s="24">
        <f>IF($L24="Conforme",0,$H24)</f>
        <v/>
      </c>
      <c r="T24" s="21">
        <f>IF($E24="","",WEEKNUM($E24,2))</f>
        <v/>
      </c>
    </row>
    <row r="25" ht="22" customHeight="1">
      <c r="A25" s="17" t="inlineStr"/>
      <c r="B25" s="17" t="inlineStr"/>
      <c r="C25" s="17" t="inlineStr"/>
      <c r="D25" s="18" t="inlineStr"/>
      <c r="E25" s="18" t="n"/>
      <c r="F25" s="19" t="n"/>
      <c r="G25" s="17" t="n"/>
      <c r="H25" s="20" t="n"/>
      <c r="I25" s="17" t="inlineStr"/>
      <c r="J25" s="18" t="n"/>
      <c r="K25" s="17" t="inlineStr">
        <is>
          <t>Oui</t>
        </is>
      </c>
      <c r="L25" s="21">
        <f>IF($B25="","",IF($Q25="Oui","Détruit",IF($E25&lt;TODAY(),"Expiré",IF($M25&lt;=$H$2,"Priorité",IF($M25&lt;=$H$1,"Surveillance","Conforme")))))</f>
        <v/>
      </c>
      <c r="M25" s="21">
        <f>IF($E25="","",$E25-TODAY())</f>
        <v/>
      </c>
      <c r="N25" s="21">
        <f>IF($B25="","",IF($L25="Expiré","🔴 Dépassé",IF($L25="Priorité","🟠 J-3",IF($L25="Surveillance","🟡 J-7",IF($L25="Détruit","⚫ Clôturé","🟢 OK")))))</f>
        <v/>
      </c>
      <c r="O25" s="21">
        <f>IF($B25="","",IF($L25="Expiré","Isoler / détruire",IF($L25="Priorité","Consommer ou transformer",IF($L25="Surveillance","Planifier usage",IF($L25="Détruit","Tracer destruction","Stock conforme")))))</f>
        <v/>
      </c>
      <c r="P25" s="17" t="inlineStr"/>
      <c r="Q25" s="17" t="inlineStr">
        <is>
          <t>Non</t>
        </is>
      </c>
      <c r="R25" s="17" t="inlineStr"/>
      <c r="S25" s="24">
        <f>IF($L25="Conforme",0,$H25)</f>
        <v/>
      </c>
      <c r="T25" s="21">
        <f>IF($E25="","",WEEKNUM($E25,2))</f>
        <v/>
      </c>
    </row>
    <row r="26" ht="22" customHeight="1">
      <c r="A26" s="17" t="inlineStr"/>
      <c r="B26" s="17" t="inlineStr"/>
      <c r="C26" s="17" t="inlineStr"/>
      <c r="D26" s="18" t="inlineStr"/>
      <c r="E26" s="18" t="n"/>
      <c r="F26" s="19" t="n"/>
      <c r="G26" s="17" t="n"/>
      <c r="H26" s="20" t="n"/>
      <c r="I26" s="17" t="inlineStr"/>
      <c r="J26" s="18" t="n"/>
      <c r="K26" s="17" t="inlineStr">
        <is>
          <t>Oui</t>
        </is>
      </c>
      <c r="L26" s="21">
        <f>IF($B26="","",IF($Q26="Oui","Détruit",IF($E26&lt;TODAY(),"Expiré",IF($M26&lt;=$H$2,"Priorité",IF($M26&lt;=$H$1,"Surveillance","Conforme")))))</f>
        <v/>
      </c>
      <c r="M26" s="21">
        <f>IF($E26="","",$E26-TODAY())</f>
        <v/>
      </c>
      <c r="N26" s="21">
        <f>IF($B26="","",IF($L26="Expiré","🔴 Dépassé",IF($L26="Priorité","🟠 J-3",IF($L26="Surveillance","🟡 J-7",IF($L26="Détruit","⚫ Clôturé","🟢 OK")))))</f>
        <v/>
      </c>
      <c r="O26" s="21">
        <f>IF($B26="","",IF($L26="Expiré","Isoler / détruire",IF($L26="Priorité","Consommer ou transformer",IF($L26="Surveillance","Planifier usage",IF($L26="Détruit","Tracer destruction","Stock conforme")))))</f>
        <v/>
      </c>
      <c r="P26" s="17" t="inlineStr"/>
      <c r="Q26" s="17" t="inlineStr">
        <is>
          <t>Non</t>
        </is>
      </c>
      <c r="R26" s="17" t="inlineStr"/>
      <c r="S26" s="24">
        <f>IF($L26="Conforme",0,$H26)</f>
        <v/>
      </c>
      <c r="T26" s="21">
        <f>IF($E26="","",WEEKNUM($E26,2))</f>
        <v/>
      </c>
    </row>
    <row r="27" ht="22" customHeight="1">
      <c r="A27" s="17" t="inlineStr"/>
      <c r="B27" s="17" t="inlineStr"/>
      <c r="C27" s="17" t="inlineStr"/>
      <c r="D27" s="18" t="inlineStr"/>
      <c r="E27" s="18" t="n"/>
      <c r="F27" s="19" t="n"/>
      <c r="G27" s="17" t="n"/>
      <c r="H27" s="20" t="n"/>
      <c r="I27" s="17" t="inlineStr"/>
      <c r="J27" s="18" t="n"/>
      <c r="K27" s="17" t="inlineStr">
        <is>
          <t>Oui</t>
        </is>
      </c>
      <c r="L27" s="21">
        <f>IF($B27="","",IF($Q27="Oui","Détruit",IF($E27&lt;TODAY(),"Expiré",IF($M27&lt;=$H$2,"Priorité",IF($M27&lt;=$H$1,"Surveillance","Conforme")))))</f>
        <v/>
      </c>
      <c r="M27" s="21">
        <f>IF($E27="","",$E27-TODAY())</f>
        <v/>
      </c>
      <c r="N27" s="21">
        <f>IF($B27="","",IF($L27="Expiré","🔴 Dépassé",IF($L27="Priorité","🟠 J-3",IF($L27="Surveillance","🟡 J-7",IF($L27="Détruit","⚫ Clôturé","🟢 OK")))))</f>
        <v/>
      </c>
      <c r="O27" s="21">
        <f>IF($B27="","",IF($L27="Expiré","Isoler / détruire",IF($L27="Priorité","Consommer ou transformer",IF($L27="Surveillance","Planifier usage",IF($L27="Détruit","Tracer destruction","Stock conforme")))))</f>
        <v/>
      </c>
      <c r="P27" s="17" t="inlineStr"/>
      <c r="Q27" s="17" t="inlineStr">
        <is>
          <t>Non</t>
        </is>
      </c>
      <c r="R27" s="17" t="inlineStr"/>
      <c r="S27" s="24">
        <f>IF($L27="Conforme",0,$H27)</f>
        <v/>
      </c>
      <c r="T27" s="21">
        <f>IF($E27="","",WEEKNUM($E27,2))</f>
        <v/>
      </c>
    </row>
    <row r="28" ht="22" customHeight="1">
      <c r="A28" s="17" t="inlineStr"/>
      <c r="B28" s="17" t="inlineStr"/>
      <c r="C28" s="17" t="inlineStr"/>
      <c r="D28" s="18" t="inlineStr"/>
      <c r="E28" s="18" t="n"/>
      <c r="F28" s="19" t="n"/>
      <c r="G28" s="17" t="n"/>
      <c r="H28" s="20" t="n"/>
      <c r="I28" s="17" t="inlineStr"/>
      <c r="J28" s="18" t="n"/>
      <c r="K28" s="17" t="inlineStr">
        <is>
          <t>Oui</t>
        </is>
      </c>
      <c r="L28" s="21">
        <f>IF($B28="","",IF($Q28="Oui","Détruit",IF($E28&lt;TODAY(),"Expiré",IF($M28&lt;=$H$2,"Priorité",IF($M28&lt;=$H$1,"Surveillance","Conforme")))))</f>
        <v/>
      </c>
      <c r="M28" s="21">
        <f>IF($E28="","",$E28-TODAY())</f>
        <v/>
      </c>
      <c r="N28" s="21">
        <f>IF($B28="","",IF($L28="Expiré","🔴 Dépassé",IF($L28="Priorité","🟠 J-3",IF($L28="Surveillance","🟡 J-7",IF($L28="Détruit","⚫ Clôturé","🟢 OK")))))</f>
        <v/>
      </c>
      <c r="O28" s="21">
        <f>IF($B28="","",IF($L28="Expiré","Isoler / détruire",IF($L28="Priorité","Consommer ou transformer",IF($L28="Surveillance","Planifier usage",IF($L28="Détruit","Tracer destruction","Stock conforme")))))</f>
        <v/>
      </c>
      <c r="P28" s="17" t="inlineStr"/>
      <c r="Q28" s="17" t="inlineStr">
        <is>
          <t>Non</t>
        </is>
      </c>
      <c r="R28" s="17" t="inlineStr"/>
      <c r="S28" s="24">
        <f>IF($L28="Conforme",0,$H28)</f>
        <v/>
      </c>
      <c r="T28" s="21">
        <f>IF($E28="","",WEEKNUM($E28,2))</f>
        <v/>
      </c>
    </row>
    <row r="29" ht="22" customHeight="1">
      <c r="A29" s="17" t="inlineStr"/>
      <c r="B29" s="17" t="inlineStr"/>
      <c r="C29" s="17" t="inlineStr"/>
      <c r="D29" s="18" t="inlineStr"/>
      <c r="E29" s="18" t="n"/>
      <c r="F29" s="19" t="n"/>
      <c r="G29" s="17" t="n"/>
      <c r="H29" s="20" t="n"/>
      <c r="I29" s="17" t="inlineStr"/>
      <c r="J29" s="18" t="n"/>
      <c r="K29" s="17" t="inlineStr">
        <is>
          <t>Oui</t>
        </is>
      </c>
      <c r="L29" s="21">
        <f>IF($B29="","",IF($Q29="Oui","Détruit",IF($E29&lt;TODAY(),"Expiré",IF($M29&lt;=$H$2,"Priorité",IF($M29&lt;=$H$1,"Surveillance","Conforme")))))</f>
        <v/>
      </c>
      <c r="M29" s="21">
        <f>IF($E29="","",$E29-TODAY())</f>
        <v/>
      </c>
      <c r="N29" s="21">
        <f>IF($B29="","",IF($L29="Expiré","🔴 Dépassé",IF($L29="Priorité","🟠 J-3",IF($L29="Surveillance","🟡 J-7",IF($L29="Détruit","⚫ Clôturé","🟢 OK")))))</f>
        <v/>
      </c>
      <c r="O29" s="21">
        <f>IF($B29="","",IF($L29="Expiré","Isoler / détruire",IF($L29="Priorité","Consommer ou transformer",IF($L29="Surveillance","Planifier usage",IF($L29="Détruit","Tracer destruction","Stock conforme")))))</f>
        <v/>
      </c>
      <c r="P29" s="17" t="inlineStr"/>
      <c r="Q29" s="17" t="inlineStr">
        <is>
          <t>Non</t>
        </is>
      </c>
      <c r="R29" s="17" t="inlineStr"/>
      <c r="S29" s="24">
        <f>IF($L29="Conforme",0,$H29)</f>
        <v/>
      </c>
      <c r="T29" s="21">
        <f>IF($E29="","",WEEKNUM($E29,2))</f>
        <v/>
      </c>
    </row>
    <row r="30" ht="22" customHeight="1">
      <c r="A30" s="17" t="inlineStr"/>
      <c r="B30" s="17" t="inlineStr"/>
      <c r="C30" s="17" t="inlineStr"/>
      <c r="D30" s="18" t="inlineStr"/>
      <c r="E30" s="18" t="n"/>
      <c r="F30" s="19" t="n"/>
      <c r="G30" s="17" t="n"/>
      <c r="H30" s="20" t="n"/>
      <c r="I30" s="17" t="inlineStr"/>
      <c r="J30" s="18" t="n"/>
      <c r="K30" s="17" t="inlineStr">
        <is>
          <t>Oui</t>
        </is>
      </c>
      <c r="L30" s="21">
        <f>IF($B30="","",IF($Q30="Oui","Détruit",IF($E30&lt;TODAY(),"Expiré",IF($M30&lt;=$H$2,"Priorité",IF($M30&lt;=$H$1,"Surveillance","Conforme")))))</f>
        <v/>
      </c>
      <c r="M30" s="21">
        <f>IF($E30="","",$E30-TODAY())</f>
        <v/>
      </c>
      <c r="N30" s="21">
        <f>IF($B30="","",IF($L30="Expiré","🔴 Dépassé",IF($L30="Priorité","🟠 J-3",IF($L30="Surveillance","🟡 J-7",IF($L30="Détruit","⚫ Clôturé","🟢 OK")))))</f>
        <v/>
      </c>
      <c r="O30" s="21">
        <f>IF($B30="","",IF($L30="Expiré","Isoler / détruire",IF($L30="Priorité","Consommer ou transformer",IF($L30="Surveillance","Planifier usage",IF($L30="Détruit","Tracer destruction","Stock conforme")))))</f>
        <v/>
      </c>
      <c r="P30" s="17" t="inlineStr"/>
      <c r="Q30" s="17" t="inlineStr">
        <is>
          <t>Non</t>
        </is>
      </c>
      <c r="R30" s="17" t="inlineStr"/>
      <c r="S30" s="24">
        <f>IF($L30="Conforme",0,$H30)</f>
        <v/>
      </c>
      <c r="T30" s="21">
        <f>IF($E30="","",WEEKNUM($E30,2))</f>
        <v/>
      </c>
    </row>
    <row r="31" ht="22" customHeight="1">
      <c r="A31" s="17" t="inlineStr"/>
      <c r="B31" s="17" t="inlineStr"/>
      <c r="C31" s="17" t="inlineStr"/>
      <c r="D31" s="18" t="inlineStr"/>
      <c r="E31" s="18" t="n"/>
      <c r="F31" s="19" t="n"/>
      <c r="G31" s="17" t="n"/>
      <c r="H31" s="20" t="n"/>
      <c r="I31" s="17" t="inlineStr"/>
      <c r="J31" s="18" t="n"/>
      <c r="K31" s="17" t="inlineStr">
        <is>
          <t>Oui</t>
        </is>
      </c>
      <c r="L31" s="21">
        <f>IF($B31="","",IF($Q31="Oui","Détruit",IF($E31&lt;TODAY(),"Expiré",IF($M31&lt;=$H$2,"Priorité",IF($M31&lt;=$H$1,"Surveillance","Conforme")))))</f>
        <v/>
      </c>
      <c r="M31" s="21">
        <f>IF($E31="","",$E31-TODAY())</f>
        <v/>
      </c>
      <c r="N31" s="21">
        <f>IF($B31="","",IF($L31="Expiré","🔴 Dépassé",IF($L31="Priorité","🟠 J-3",IF($L31="Surveillance","🟡 J-7",IF($L31="Détruit","⚫ Clôturé","🟢 OK")))))</f>
        <v/>
      </c>
      <c r="O31" s="21">
        <f>IF($B31="","",IF($L31="Expiré","Isoler / détruire",IF($L31="Priorité","Consommer ou transformer",IF($L31="Surveillance","Planifier usage",IF($L31="Détruit","Tracer destruction","Stock conforme")))))</f>
        <v/>
      </c>
      <c r="P31" s="17" t="inlineStr"/>
      <c r="Q31" s="17" t="inlineStr">
        <is>
          <t>Non</t>
        </is>
      </c>
      <c r="R31" s="17" t="inlineStr"/>
      <c r="S31" s="24">
        <f>IF($L31="Conforme",0,$H31)</f>
        <v/>
      </c>
      <c r="T31" s="21">
        <f>IF($E31="","",WEEKNUM($E31,2))</f>
        <v/>
      </c>
    </row>
    <row r="32" ht="22" customHeight="1">
      <c r="A32" s="17" t="inlineStr"/>
      <c r="B32" s="17" t="inlineStr"/>
      <c r="C32" s="17" t="inlineStr"/>
      <c r="D32" s="18" t="inlineStr"/>
      <c r="E32" s="18" t="n"/>
      <c r="F32" s="19" t="n"/>
      <c r="G32" s="17" t="n"/>
      <c r="H32" s="20" t="n"/>
      <c r="I32" s="17" t="inlineStr"/>
      <c r="J32" s="18" t="n"/>
      <c r="K32" s="17" t="inlineStr">
        <is>
          <t>Oui</t>
        </is>
      </c>
      <c r="L32" s="21">
        <f>IF($B32="","",IF($Q32="Oui","Détruit",IF($E32&lt;TODAY(),"Expiré",IF($M32&lt;=$H$2,"Priorité",IF($M32&lt;=$H$1,"Surveillance","Conforme")))))</f>
        <v/>
      </c>
      <c r="M32" s="21">
        <f>IF($E32="","",$E32-TODAY())</f>
        <v/>
      </c>
      <c r="N32" s="21">
        <f>IF($B32="","",IF($L32="Expiré","🔴 Dépassé",IF($L32="Priorité","🟠 J-3",IF($L32="Surveillance","🟡 J-7",IF($L32="Détruit","⚫ Clôturé","🟢 OK")))))</f>
        <v/>
      </c>
      <c r="O32" s="21">
        <f>IF($B32="","",IF($L32="Expiré","Isoler / détruire",IF($L32="Priorité","Consommer ou transformer",IF($L32="Surveillance","Planifier usage",IF($L32="Détruit","Tracer destruction","Stock conforme")))))</f>
        <v/>
      </c>
      <c r="P32" s="17" t="inlineStr"/>
      <c r="Q32" s="17" t="inlineStr">
        <is>
          <t>Non</t>
        </is>
      </c>
      <c r="R32" s="17" t="inlineStr"/>
      <c r="S32" s="24">
        <f>IF($L32="Conforme",0,$H32)</f>
        <v/>
      </c>
      <c r="T32" s="21">
        <f>IF($E32="","",WEEKNUM($E32,2))</f>
        <v/>
      </c>
    </row>
    <row r="33" ht="22" customHeight="1">
      <c r="A33" s="17" t="inlineStr"/>
      <c r="B33" s="17" t="inlineStr"/>
      <c r="C33" s="17" t="inlineStr"/>
      <c r="D33" s="18" t="inlineStr"/>
      <c r="E33" s="18" t="n"/>
      <c r="F33" s="19" t="n"/>
      <c r="G33" s="17" t="n"/>
      <c r="H33" s="20" t="n"/>
      <c r="I33" s="17" t="inlineStr"/>
      <c r="J33" s="18" t="n"/>
      <c r="K33" s="17" t="inlineStr">
        <is>
          <t>Oui</t>
        </is>
      </c>
      <c r="L33" s="21">
        <f>IF($B33="","",IF($Q33="Oui","Détruit",IF($E33&lt;TODAY(),"Expiré",IF($M33&lt;=$H$2,"Priorité",IF($M33&lt;=$H$1,"Surveillance","Conforme")))))</f>
        <v/>
      </c>
      <c r="M33" s="21">
        <f>IF($E33="","",$E33-TODAY())</f>
        <v/>
      </c>
      <c r="N33" s="21">
        <f>IF($B33="","",IF($L33="Expiré","🔴 Dépassé",IF($L33="Priorité","🟠 J-3",IF($L33="Surveillance","🟡 J-7",IF($L33="Détruit","⚫ Clôturé","🟢 OK")))))</f>
        <v/>
      </c>
      <c r="O33" s="21">
        <f>IF($B33="","",IF($L33="Expiré","Isoler / détruire",IF($L33="Priorité","Consommer ou transformer",IF($L33="Surveillance","Planifier usage",IF($L33="Détruit","Tracer destruction","Stock conforme")))))</f>
        <v/>
      </c>
      <c r="P33" s="17" t="inlineStr"/>
      <c r="Q33" s="17" t="inlineStr">
        <is>
          <t>Non</t>
        </is>
      </c>
      <c r="R33" s="17" t="inlineStr"/>
      <c r="S33" s="24">
        <f>IF($L33="Conforme",0,$H33)</f>
        <v/>
      </c>
      <c r="T33" s="21">
        <f>IF($E33="","",WEEKNUM($E33,2))</f>
        <v/>
      </c>
    </row>
    <row r="34" ht="22" customHeight="1">
      <c r="A34" s="17" t="inlineStr"/>
      <c r="B34" s="17" t="inlineStr"/>
      <c r="C34" s="17" t="inlineStr"/>
      <c r="D34" s="18" t="inlineStr"/>
      <c r="E34" s="18" t="n"/>
      <c r="F34" s="19" t="n"/>
      <c r="G34" s="17" t="n"/>
      <c r="H34" s="20" t="n"/>
      <c r="I34" s="17" t="inlineStr"/>
      <c r="J34" s="18" t="n"/>
      <c r="K34" s="17" t="inlineStr">
        <is>
          <t>Oui</t>
        </is>
      </c>
      <c r="L34" s="21">
        <f>IF($B34="","",IF($Q34="Oui","Détruit",IF($E34&lt;TODAY(),"Expiré",IF($M34&lt;=$H$2,"Priorité",IF($M34&lt;=$H$1,"Surveillance","Conforme")))))</f>
        <v/>
      </c>
      <c r="M34" s="21">
        <f>IF($E34="","",$E34-TODAY())</f>
        <v/>
      </c>
      <c r="N34" s="21">
        <f>IF($B34="","",IF($L34="Expiré","🔴 Dépassé",IF($L34="Priorité","🟠 J-3",IF($L34="Surveillance","🟡 J-7",IF($L34="Détruit","⚫ Clôturé","🟢 OK")))))</f>
        <v/>
      </c>
      <c r="O34" s="21">
        <f>IF($B34="","",IF($L34="Expiré","Isoler / détruire",IF($L34="Priorité","Consommer ou transformer",IF($L34="Surveillance","Planifier usage",IF($L34="Détruit","Tracer destruction","Stock conforme")))))</f>
        <v/>
      </c>
      <c r="P34" s="17" t="inlineStr"/>
      <c r="Q34" s="17" t="inlineStr">
        <is>
          <t>Non</t>
        </is>
      </c>
      <c r="R34" s="17" t="inlineStr"/>
      <c r="S34" s="24">
        <f>IF($L34="Conforme",0,$H34)</f>
        <v/>
      </c>
      <c r="T34" s="21">
        <f>IF($E34="","",WEEKNUM($E34,2))</f>
        <v/>
      </c>
    </row>
    <row r="35" ht="22" customHeight="1">
      <c r="A35" s="17" t="inlineStr"/>
      <c r="B35" s="17" t="inlineStr"/>
      <c r="C35" s="17" t="inlineStr"/>
      <c r="D35" s="18" t="inlineStr"/>
      <c r="E35" s="18" t="n"/>
      <c r="F35" s="19" t="n"/>
      <c r="G35" s="17" t="n"/>
      <c r="H35" s="20" t="n"/>
      <c r="I35" s="17" t="inlineStr"/>
      <c r="J35" s="18" t="n"/>
      <c r="K35" s="17" t="inlineStr">
        <is>
          <t>Oui</t>
        </is>
      </c>
      <c r="L35" s="21">
        <f>IF($B35="","",IF($Q35="Oui","Détruit",IF($E35&lt;TODAY(),"Expiré",IF($M35&lt;=$H$2,"Priorité",IF($M35&lt;=$H$1,"Surveillance","Conforme")))))</f>
        <v/>
      </c>
      <c r="M35" s="21">
        <f>IF($E35="","",$E35-TODAY())</f>
        <v/>
      </c>
      <c r="N35" s="21">
        <f>IF($B35="","",IF($L35="Expiré","🔴 Dépassé",IF($L35="Priorité","🟠 J-3",IF($L35="Surveillance","🟡 J-7",IF($L35="Détruit","⚫ Clôturé","🟢 OK")))))</f>
        <v/>
      </c>
      <c r="O35" s="21">
        <f>IF($B35="","",IF($L35="Expiré","Isoler / détruire",IF($L35="Priorité","Consommer ou transformer",IF($L35="Surveillance","Planifier usage",IF($L35="Détruit","Tracer destruction","Stock conforme")))))</f>
        <v/>
      </c>
      <c r="P35" s="17" t="inlineStr"/>
      <c r="Q35" s="17" t="inlineStr">
        <is>
          <t>Non</t>
        </is>
      </c>
      <c r="R35" s="17" t="inlineStr"/>
      <c r="S35" s="24">
        <f>IF($L35="Conforme",0,$H35)</f>
        <v/>
      </c>
      <c r="T35" s="21">
        <f>IF($E35="","",WEEKNUM($E35,2))</f>
        <v/>
      </c>
    </row>
    <row r="36" ht="22" customHeight="1">
      <c r="A36" s="17" t="inlineStr"/>
      <c r="B36" s="17" t="inlineStr"/>
      <c r="C36" s="17" t="inlineStr"/>
      <c r="D36" s="18" t="inlineStr"/>
      <c r="E36" s="18" t="n"/>
      <c r="F36" s="19" t="n"/>
      <c r="G36" s="17" t="n"/>
      <c r="H36" s="20" t="n"/>
      <c r="I36" s="17" t="inlineStr"/>
      <c r="J36" s="18" t="n"/>
      <c r="K36" s="17" t="inlineStr">
        <is>
          <t>Oui</t>
        </is>
      </c>
      <c r="L36" s="21">
        <f>IF($B36="","",IF($Q36="Oui","Détruit",IF($E36&lt;TODAY(),"Expiré",IF($M36&lt;=$H$2,"Priorité",IF($M36&lt;=$H$1,"Surveillance","Conforme")))))</f>
        <v/>
      </c>
      <c r="M36" s="21">
        <f>IF($E36="","",$E36-TODAY())</f>
        <v/>
      </c>
      <c r="N36" s="21">
        <f>IF($B36="","",IF($L36="Expiré","🔴 Dépassé",IF($L36="Priorité","🟠 J-3",IF($L36="Surveillance","🟡 J-7",IF($L36="Détruit","⚫ Clôturé","🟢 OK")))))</f>
        <v/>
      </c>
      <c r="O36" s="21">
        <f>IF($B36="","",IF($L36="Expiré","Isoler / détruire",IF($L36="Priorité","Consommer ou transformer",IF($L36="Surveillance","Planifier usage",IF($L36="Détruit","Tracer destruction","Stock conforme")))))</f>
        <v/>
      </c>
      <c r="P36" s="17" t="inlineStr"/>
      <c r="Q36" s="17" t="inlineStr">
        <is>
          <t>Non</t>
        </is>
      </c>
      <c r="R36" s="17" t="inlineStr"/>
      <c r="S36" s="24">
        <f>IF($L36="Conforme",0,$H36)</f>
        <v/>
      </c>
      <c r="T36" s="21">
        <f>IF($E36="","",WEEKNUM($E36,2))</f>
        <v/>
      </c>
    </row>
    <row r="37" ht="22" customHeight="1">
      <c r="A37" s="17" t="inlineStr"/>
      <c r="B37" s="17" t="inlineStr"/>
      <c r="C37" s="17" t="inlineStr"/>
      <c r="D37" s="18" t="inlineStr"/>
      <c r="E37" s="18" t="n"/>
      <c r="F37" s="19" t="n"/>
      <c r="G37" s="17" t="n"/>
      <c r="H37" s="20" t="n"/>
      <c r="I37" s="17" t="inlineStr"/>
      <c r="J37" s="18" t="n"/>
      <c r="K37" s="17" t="inlineStr">
        <is>
          <t>Oui</t>
        </is>
      </c>
      <c r="L37" s="21">
        <f>IF($B37="","",IF($Q37="Oui","Détruit",IF($E37&lt;TODAY(),"Expiré",IF($M37&lt;=$H$2,"Priorité",IF($M37&lt;=$H$1,"Surveillance","Conforme")))))</f>
        <v/>
      </c>
      <c r="M37" s="21">
        <f>IF($E37="","",$E37-TODAY())</f>
        <v/>
      </c>
      <c r="N37" s="21">
        <f>IF($B37="","",IF($L37="Expiré","🔴 Dépassé",IF($L37="Priorité","🟠 J-3",IF($L37="Surveillance","🟡 J-7",IF($L37="Détruit","⚫ Clôturé","🟢 OK")))))</f>
        <v/>
      </c>
      <c r="O37" s="21">
        <f>IF($B37="","",IF($L37="Expiré","Isoler / détruire",IF($L37="Priorité","Consommer ou transformer",IF($L37="Surveillance","Planifier usage",IF($L37="Détruit","Tracer destruction","Stock conforme")))))</f>
        <v/>
      </c>
      <c r="P37" s="17" t="inlineStr"/>
      <c r="Q37" s="17" t="inlineStr">
        <is>
          <t>Non</t>
        </is>
      </c>
      <c r="R37" s="17" t="inlineStr"/>
      <c r="S37" s="24">
        <f>IF($L37="Conforme",0,$H37)</f>
        <v/>
      </c>
      <c r="T37" s="21">
        <f>IF($E37="","",WEEKNUM($E37,2))</f>
        <v/>
      </c>
    </row>
    <row r="38" ht="22" customHeight="1">
      <c r="A38" s="17" t="inlineStr"/>
      <c r="B38" s="17" t="inlineStr"/>
      <c r="C38" s="17" t="inlineStr"/>
      <c r="D38" s="18" t="inlineStr"/>
      <c r="E38" s="18" t="n"/>
      <c r="F38" s="19" t="n"/>
      <c r="G38" s="17" t="n"/>
      <c r="H38" s="20" t="n"/>
      <c r="I38" s="17" t="inlineStr"/>
      <c r="J38" s="18" t="n"/>
      <c r="K38" s="17" t="inlineStr">
        <is>
          <t>Oui</t>
        </is>
      </c>
      <c r="L38" s="21">
        <f>IF($B38="","",IF($Q38="Oui","Détruit",IF($E38&lt;TODAY(),"Expiré",IF($M38&lt;=$H$2,"Priorité",IF($M38&lt;=$H$1,"Surveillance","Conforme")))))</f>
        <v/>
      </c>
      <c r="M38" s="21">
        <f>IF($E38="","",$E38-TODAY())</f>
        <v/>
      </c>
      <c r="N38" s="21">
        <f>IF($B38="","",IF($L38="Expiré","🔴 Dépassé",IF($L38="Priorité","🟠 J-3",IF($L38="Surveillance","🟡 J-7",IF($L38="Détruit","⚫ Clôturé","🟢 OK")))))</f>
        <v/>
      </c>
      <c r="O38" s="21">
        <f>IF($B38="","",IF($L38="Expiré","Isoler / détruire",IF($L38="Priorité","Consommer ou transformer",IF($L38="Surveillance","Planifier usage",IF($L38="Détruit","Tracer destruction","Stock conforme")))))</f>
        <v/>
      </c>
      <c r="P38" s="17" t="inlineStr"/>
      <c r="Q38" s="17" t="inlineStr">
        <is>
          <t>Non</t>
        </is>
      </c>
      <c r="R38" s="17" t="inlineStr"/>
      <c r="S38" s="24">
        <f>IF($L38="Conforme",0,$H38)</f>
        <v/>
      </c>
      <c r="T38" s="21">
        <f>IF($E38="","",WEEKNUM($E38,2))</f>
        <v/>
      </c>
    </row>
    <row r="39" ht="22" customHeight="1">
      <c r="A39" s="17" t="inlineStr"/>
      <c r="B39" s="17" t="inlineStr"/>
      <c r="C39" s="17" t="inlineStr"/>
      <c r="D39" s="18" t="inlineStr"/>
      <c r="E39" s="18" t="n"/>
      <c r="F39" s="19" t="n"/>
      <c r="G39" s="17" t="n"/>
      <c r="H39" s="20" t="n"/>
      <c r="I39" s="17" t="inlineStr"/>
      <c r="J39" s="18" t="n"/>
      <c r="K39" s="17" t="inlineStr">
        <is>
          <t>Oui</t>
        </is>
      </c>
      <c r="L39" s="21">
        <f>IF($B39="","",IF($Q39="Oui","Détruit",IF($E39&lt;TODAY(),"Expiré",IF($M39&lt;=$H$2,"Priorité",IF($M39&lt;=$H$1,"Surveillance","Conforme")))))</f>
        <v/>
      </c>
      <c r="M39" s="21">
        <f>IF($E39="","",$E39-TODAY())</f>
        <v/>
      </c>
      <c r="N39" s="21">
        <f>IF($B39="","",IF($L39="Expiré","🔴 Dépassé",IF($L39="Priorité","🟠 J-3",IF($L39="Surveillance","🟡 J-7",IF($L39="Détruit","⚫ Clôturé","🟢 OK")))))</f>
        <v/>
      </c>
      <c r="O39" s="21">
        <f>IF($B39="","",IF($L39="Expiré","Isoler / détruire",IF($L39="Priorité","Consommer ou transformer",IF($L39="Surveillance","Planifier usage",IF($L39="Détruit","Tracer destruction","Stock conforme")))))</f>
        <v/>
      </c>
      <c r="P39" s="17" t="inlineStr"/>
      <c r="Q39" s="17" t="inlineStr">
        <is>
          <t>Non</t>
        </is>
      </c>
      <c r="R39" s="17" t="inlineStr"/>
      <c r="S39" s="24">
        <f>IF($L39="Conforme",0,$H39)</f>
        <v/>
      </c>
      <c r="T39" s="21">
        <f>IF($E39="","",WEEKNUM($E39,2))</f>
        <v/>
      </c>
    </row>
    <row r="40" ht="22" customHeight="1">
      <c r="A40" s="17" t="inlineStr"/>
      <c r="B40" s="17" t="inlineStr"/>
      <c r="C40" s="17" t="inlineStr"/>
      <c r="D40" s="18" t="inlineStr"/>
      <c r="E40" s="18" t="n"/>
      <c r="F40" s="19" t="n"/>
      <c r="G40" s="17" t="n"/>
      <c r="H40" s="20" t="n"/>
      <c r="I40" s="17" t="inlineStr"/>
      <c r="J40" s="18" t="n"/>
      <c r="K40" s="17" t="inlineStr">
        <is>
          <t>Oui</t>
        </is>
      </c>
      <c r="L40" s="21">
        <f>IF($B40="","",IF($Q40="Oui","Détruit",IF($E40&lt;TODAY(),"Expiré",IF($M40&lt;=$H$2,"Priorité",IF($M40&lt;=$H$1,"Surveillance","Conforme")))))</f>
        <v/>
      </c>
      <c r="M40" s="21">
        <f>IF($E40="","",$E40-TODAY())</f>
        <v/>
      </c>
      <c r="N40" s="21">
        <f>IF($B40="","",IF($L40="Expiré","🔴 Dépassé",IF($L40="Priorité","🟠 J-3",IF($L40="Surveillance","🟡 J-7",IF($L40="Détruit","⚫ Clôturé","🟢 OK")))))</f>
        <v/>
      </c>
      <c r="O40" s="21">
        <f>IF($B40="","",IF($L40="Expiré","Isoler / détruire",IF($L40="Priorité","Consommer ou transformer",IF($L40="Surveillance","Planifier usage",IF($L40="Détruit","Tracer destruction","Stock conforme")))))</f>
        <v/>
      </c>
      <c r="P40" s="17" t="inlineStr"/>
      <c r="Q40" s="17" t="inlineStr">
        <is>
          <t>Non</t>
        </is>
      </c>
      <c r="R40" s="17" t="inlineStr"/>
      <c r="S40" s="24">
        <f>IF($L40="Conforme",0,$H40)</f>
        <v/>
      </c>
      <c r="T40" s="21">
        <f>IF($E40="","",WEEKNUM($E40,2))</f>
        <v/>
      </c>
    </row>
    <row r="41" ht="22" customHeight="1">
      <c r="A41" s="17" t="inlineStr"/>
      <c r="B41" s="17" t="inlineStr"/>
      <c r="C41" s="17" t="inlineStr"/>
      <c r="D41" s="18" t="inlineStr"/>
      <c r="E41" s="18" t="n"/>
      <c r="F41" s="19" t="n"/>
      <c r="G41" s="17" t="n"/>
      <c r="H41" s="20" t="n"/>
      <c r="I41" s="17" t="inlineStr"/>
      <c r="J41" s="18" t="n"/>
      <c r="K41" s="17" t="inlineStr">
        <is>
          <t>Oui</t>
        </is>
      </c>
      <c r="L41" s="21">
        <f>IF($B41="","",IF($Q41="Oui","Détruit",IF($E41&lt;TODAY(),"Expiré",IF($M41&lt;=$H$2,"Priorité",IF($M41&lt;=$H$1,"Surveillance","Conforme")))))</f>
        <v/>
      </c>
      <c r="M41" s="21">
        <f>IF($E41="","",$E41-TODAY())</f>
        <v/>
      </c>
      <c r="N41" s="21">
        <f>IF($B41="","",IF($L41="Expiré","🔴 Dépassé",IF($L41="Priorité","🟠 J-3",IF($L41="Surveillance","🟡 J-7",IF($L41="Détruit","⚫ Clôturé","🟢 OK")))))</f>
        <v/>
      </c>
      <c r="O41" s="21">
        <f>IF($B41="","",IF($L41="Expiré","Isoler / détruire",IF($L41="Priorité","Consommer ou transformer",IF($L41="Surveillance","Planifier usage",IF($L41="Détruit","Tracer destruction","Stock conforme")))))</f>
        <v/>
      </c>
      <c r="P41" s="17" t="inlineStr"/>
      <c r="Q41" s="17" t="inlineStr">
        <is>
          <t>Non</t>
        </is>
      </c>
      <c r="R41" s="17" t="inlineStr"/>
      <c r="S41" s="24">
        <f>IF($L41="Conforme",0,$H41)</f>
        <v/>
      </c>
      <c r="T41" s="21">
        <f>IF($E41="","",WEEKNUM($E41,2))</f>
        <v/>
      </c>
    </row>
    <row r="42" ht="22" customHeight="1">
      <c r="A42" s="17" t="inlineStr"/>
      <c r="B42" s="17" t="inlineStr"/>
      <c r="C42" s="17" t="inlineStr"/>
      <c r="D42" s="18" t="inlineStr"/>
      <c r="E42" s="18" t="n"/>
      <c r="F42" s="19" t="n"/>
      <c r="G42" s="17" t="n"/>
      <c r="H42" s="20" t="n"/>
      <c r="I42" s="17" t="inlineStr"/>
      <c r="J42" s="18" t="n"/>
      <c r="K42" s="17" t="inlineStr">
        <is>
          <t>Oui</t>
        </is>
      </c>
      <c r="L42" s="21">
        <f>IF($B42="","",IF($Q42="Oui","Détruit",IF($E42&lt;TODAY(),"Expiré",IF($M42&lt;=$H$2,"Priorité",IF($M42&lt;=$H$1,"Surveillance","Conforme")))))</f>
        <v/>
      </c>
      <c r="M42" s="21">
        <f>IF($E42="","",$E42-TODAY())</f>
        <v/>
      </c>
      <c r="N42" s="21">
        <f>IF($B42="","",IF($L42="Expiré","🔴 Dépassé",IF($L42="Priorité","🟠 J-3",IF($L42="Surveillance","🟡 J-7",IF($L42="Détruit","⚫ Clôturé","🟢 OK")))))</f>
        <v/>
      </c>
      <c r="O42" s="21">
        <f>IF($B42="","",IF($L42="Expiré","Isoler / détruire",IF($L42="Priorité","Consommer ou transformer",IF($L42="Surveillance","Planifier usage",IF($L42="Détruit","Tracer destruction","Stock conforme")))))</f>
        <v/>
      </c>
      <c r="P42" s="17" t="inlineStr"/>
      <c r="Q42" s="17" t="inlineStr">
        <is>
          <t>Non</t>
        </is>
      </c>
      <c r="R42" s="17" t="inlineStr"/>
      <c r="S42" s="24">
        <f>IF($L42="Conforme",0,$H42)</f>
        <v/>
      </c>
      <c r="T42" s="21">
        <f>IF($E42="","",WEEKNUM($E42,2))</f>
        <v/>
      </c>
    </row>
    <row r="43" ht="22" customHeight="1">
      <c r="A43" s="17" t="inlineStr"/>
      <c r="B43" s="17" t="inlineStr"/>
      <c r="C43" s="17" t="inlineStr"/>
      <c r="D43" s="18" t="inlineStr"/>
      <c r="E43" s="18" t="n"/>
      <c r="F43" s="19" t="n"/>
      <c r="G43" s="17" t="n"/>
      <c r="H43" s="20" t="n"/>
      <c r="I43" s="17" t="inlineStr"/>
      <c r="J43" s="18" t="n"/>
      <c r="K43" s="17" t="inlineStr">
        <is>
          <t>Oui</t>
        </is>
      </c>
      <c r="L43" s="21">
        <f>IF($B43="","",IF($Q43="Oui","Détruit",IF($E43&lt;TODAY(),"Expiré",IF($M43&lt;=$H$2,"Priorité",IF($M43&lt;=$H$1,"Surveillance","Conforme")))))</f>
        <v/>
      </c>
      <c r="M43" s="21">
        <f>IF($E43="","",$E43-TODAY())</f>
        <v/>
      </c>
      <c r="N43" s="21">
        <f>IF($B43="","",IF($L43="Expiré","🔴 Dépassé",IF($L43="Priorité","🟠 J-3",IF($L43="Surveillance","🟡 J-7",IF($L43="Détruit","⚫ Clôturé","🟢 OK")))))</f>
        <v/>
      </c>
      <c r="O43" s="21">
        <f>IF($B43="","",IF($L43="Expiré","Isoler / détruire",IF($L43="Priorité","Consommer ou transformer",IF($L43="Surveillance","Planifier usage",IF($L43="Détruit","Tracer destruction","Stock conforme")))))</f>
        <v/>
      </c>
      <c r="P43" s="17" t="inlineStr"/>
      <c r="Q43" s="17" t="inlineStr">
        <is>
          <t>Non</t>
        </is>
      </c>
      <c r="R43" s="17" t="inlineStr"/>
      <c r="S43" s="24">
        <f>IF($L43="Conforme",0,$H43)</f>
        <v/>
      </c>
      <c r="T43" s="21">
        <f>IF($E43="","",WEEKNUM($E43,2))</f>
        <v/>
      </c>
    </row>
    <row r="44" ht="22" customHeight="1">
      <c r="A44" s="17" t="inlineStr"/>
      <c r="B44" s="17" t="inlineStr"/>
      <c r="C44" s="17" t="inlineStr"/>
      <c r="D44" s="18" t="inlineStr"/>
      <c r="E44" s="18" t="n"/>
      <c r="F44" s="19" t="n"/>
      <c r="G44" s="17" t="n"/>
      <c r="H44" s="20" t="n"/>
      <c r="I44" s="17" t="inlineStr"/>
      <c r="J44" s="18" t="n"/>
      <c r="K44" s="17" t="inlineStr">
        <is>
          <t>Oui</t>
        </is>
      </c>
      <c r="L44" s="21">
        <f>IF($B44="","",IF($Q44="Oui","Détruit",IF($E44&lt;TODAY(),"Expiré",IF($M44&lt;=$H$2,"Priorité",IF($M44&lt;=$H$1,"Surveillance","Conforme")))))</f>
        <v/>
      </c>
      <c r="M44" s="21">
        <f>IF($E44="","",$E44-TODAY())</f>
        <v/>
      </c>
      <c r="N44" s="21">
        <f>IF($B44="","",IF($L44="Expiré","🔴 Dépassé",IF($L44="Priorité","🟠 J-3",IF($L44="Surveillance","🟡 J-7",IF($L44="Détruit","⚫ Clôturé","🟢 OK")))))</f>
        <v/>
      </c>
      <c r="O44" s="21">
        <f>IF($B44="","",IF($L44="Expiré","Isoler / détruire",IF($L44="Priorité","Consommer ou transformer",IF($L44="Surveillance","Planifier usage",IF($L44="Détruit","Tracer destruction","Stock conforme")))))</f>
        <v/>
      </c>
      <c r="P44" s="17" t="inlineStr"/>
      <c r="Q44" s="17" t="inlineStr">
        <is>
          <t>Non</t>
        </is>
      </c>
      <c r="R44" s="17" t="inlineStr"/>
      <c r="S44" s="24">
        <f>IF($L44="Conforme",0,$H44)</f>
        <v/>
      </c>
      <c r="T44" s="21">
        <f>IF($E44="","",WEEKNUM($E44,2))</f>
        <v/>
      </c>
    </row>
    <row r="45" ht="22" customHeight="1">
      <c r="A45" s="17" t="inlineStr"/>
      <c r="B45" s="17" t="inlineStr"/>
      <c r="C45" s="17" t="inlineStr"/>
      <c r="D45" s="18" t="inlineStr"/>
      <c r="E45" s="18" t="n"/>
      <c r="F45" s="19" t="n"/>
      <c r="G45" s="17" t="n"/>
      <c r="H45" s="20" t="n"/>
      <c r="I45" s="17" t="inlineStr"/>
      <c r="J45" s="18" t="n"/>
      <c r="K45" s="17" t="inlineStr">
        <is>
          <t>Oui</t>
        </is>
      </c>
      <c r="L45" s="21">
        <f>IF($B45="","",IF($Q45="Oui","Détruit",IF($E45&lt;TODAY(),"Expiré",IF($M45&lt;=$H$2,"Priorité",IF($M45&lt;=$H$1,"Surveillance","Conforme")))))</f>
        <v/>
      </c>
      <c r="M45" s="21">
        <f>IF($E45="","",$E45-TODAY())</f>
        <v/>
      </c>
      <c r="N45" s="21">
        <f>IF($B45="","",IF($L45="Expiré","🔴 Dépassé",IF($L45="Priorité","🟠 J-3",IF($L45="Surveillance","🟡 J-7",IF($L45="Détruit","⚫ Clôturé","🟢 OK")))))</f>
        <v/>
      </c>
      <c r="O45" s="21">
        <f>IF($B45="","",IF($L45="Expiré","Isoler / détruire",IF($L45="Priorité","Consommer ou transformer",IF($L45="Surveillance","Planifier usage",IF($L45="Détruit","Tracer destruction","Stock conforme")))))</f>
        <v/>
      </c>
      <c r="P45" s="17" t="inlineStr"/>
      <c r="Q45" s="17" t="inlineStr">
        <is>
          <t>Non</t>
        </is>
      </c>
      <c r="R45" s="17" t="inlineStr"/>
      <c r="S45" s="24">
        <f>IF($L45="Conforme",0,$H45)</f>
        <v/>
      </c>
      <c r="T45" s="21">
        <f>IF($E45="","",WEEKNUM($E45,2))</f>
        <v/>
      </c>
    </row>
    <row r="46" ht="22" customHeight="1">
      <c r="A46" s="17" t="inlineStr"/>
      <c r="B46" s="17" t="inlineStr"/>
      <c r="C46" s="17" t="inlineStr"/>
      <c r="D46" s="18" t="inlineStr"/>
      <c r="E46" s="18" t="n"/>
      <c r="F46" s="19" t="n"/>
      <c r="G46" s="17" t="n"/>
      <c r="H46" s="20" t="n"/>
      <c r="I46" s="17" t="inlineStr"/>
      <c r="J46" s="18" t="n"/>
      <c r="K46" s="17" t="inlineStr">
        <is>
          <t>Oui</t>
        </is>
      </c>
      <c r="L46" s="21">
        <f>IF($B46="","",IF($Q46="Oui","Détruit",IF($E46&lt;TODAY(),"Expiré",IF($M46&lt;=$H$2,"Priorité",IF($M46&lt;=$H$1,"Surveillance","Conforme")))))</f>
        <v/>
      </c>
      <c r="M46" s="21">
        <f>IF($E46="","",$E46-TODAY())</f>
        <v/>
      </c>
      <c r="N46" s="21">
        <f>IF($B46="","",IF($L46="Expiré","🔴 Dépassé",IF($L46="Priorité","🟠 J-3",IF($L46="Surveillance","🟡 J-7",IF($L46="Détruit","⚫ Clôturé","🟢 OK")))))</f>
        <v/>
      </c>
      <c r="O46" s="21">
        <f>IF($B46="","",IF($L46="Expiré","Isoler / détruire",IF($L46="Priorité","Consommer ou transformer",IF($L46="Surveillance","Planifier usage",IF($L46="Détruit","Tracer destruction","Stock conforme")))))</f>
        <v/>
      </c>
      <c r="P46" s="17" t="inlineStr"/>
      <c r="Q46" s="17" t="inlineStr">
        <is>
          <t>Non</t>
        </is>
      </c>
      <c r="R46" s="17" t="inlineStr"/>
      <c r="S46" s="24">
        <f>IF($L46="Conforme",0,$H46)</f>
        <v/>
      </c>
      <c r="T46" s="21">
        <f>IF($E46="","",WEEKNUM($E46,2))</f>
        <v/>
      </c>
    </row>
    <row r="47" ht="22" customHeight="1">
      <c r="A47" s="17" t="inlineStr"/>
      <c r="B47" s="17" t="inlineStr"/>
      <c r="C47" s="17" t="inlineStr"/>
      <c r="D47" s="18" t="inlineStr"/>
      <c r="E47" s="18" t="n"/>
      <c r="F47" s="19" t="n"/>
      <c r="G47" s="17" t="n"/>
      <c r="H47" s="20" t="n"/>
      <c r="I47" s="17" t="inlineStr"/>
      <c r="J47" s="18" t="n"/>
      <c r="K47" s="17" t="inlineStr">
        <is>
          <t>Oui</t>
        </is>
      </c>
      <c r="L47" s="21">
        <f>IF($B47="","",IF($Q47="Oui","Détruit",IF($E47&lt;TODAY(),"Expiré",IF($M47&lt;=$H$2,"Priorité",IF($M47&lt;=$H$1,"Surveillance","Conforme")))))</f>
        <v/>
      </c>
      <c r="M47" s="21">
        <f>IF($E47="","",$E47-TODAY())</f>
        <v/>
      </c>
      <c r="N47" s="21">
        <f>IF($B47="","",IF($L47="Expiré","🔴 Dépassé",IF($L47="Priorité","🟠 J-3",IF($L47="Surveillance","🟡 J-7",IF($L47="Détruit","⚫ Clôturé","🟢 OK")))))</f>
        <v/>
      </c>
      <c r="O47" s="21">
        <f>IF($B47="","",IF($L47="Expiré","Isoler / détruire",IF($L47="Priorité","Consommer ou transformer",IF($L47="Surveillance","Planifier usage",IF($L47="Détruit","Tracer destruction","Stock conforme")))))</f>
        <v/>
      </c>
      <c r="P47" s="17" t="inlineStr"/>
      <c r="Q47" s="17" t="inlineStr">
        <is>
          <t>Non</t>
        </is>
      </c>
      <c r="R47" s="17" t="inlineStr"/>
      <c r="S47" s="24">
        <f>IF($L47="Conforme",0,$H47)</f>
        <v/>
      </c>
      <c r="T47" s="21">
        <f>IF($E47="","",WEEKNUM($E47,2))</f>
        <v/>
      </c>
    </row>
    <row r="48" ht="22" customHeight="1">
      <c r="A48" s="17" t="inlineStr"/>
      <c r="B48" s="17" t="inlineStr"/>
      <c r="C48" s="17" t="inlineStr"/>
      <c r="D48" s="18" t="inlineStr"/>
      <c r="E48" s="18" t="n"/>
      <c r="F48" s="19" t="n"/>
      <c r="G48" s="17" t="n"/>
      <c r="H48" s="20" t="n"/>
      <c r="I48" s="17" t="inlineStr"/>
      <c r="J48" s="18" t="n"/>
      <c r="K48" s="17" t="inlineStr">
        <is>
          <t>Oui</t>
        </is>
      </c>
      <c r="L48" s="21">
        <f>IF($B48="","",IF($Q48="Oui","Détruit",IF($E48&lt;TODAY(),"Expiré",IF($M48&lt;=$H$2,"Priorité",IF($M48&lt;=$H$1,"Surveillance","Conforme")))))</f>
        <v/>
      </c>
      <c r="M48" s="21">
        <f>IF($E48="","",$E48-TODAY())</f>
        <v/>
      </c>
      <c r="N48" s="21">
        <f>IF($B48="","",IF($L48="Expiré","🔴 Dépassé",IF($L48="Priorité","🟠 J-3",IF($L48="Surveillance","🟡 J-7",IF($L48="Détruit","⚫ Clôturé","🟢 OK")))))</f>
        <v/>
      </c>
      <c r="O48" s="21">
        <f>IF($B48="","",IF($L48="Expiré","Isoler / détruire",IF($L48="Priorité","Consommer ou transformer",IF($L48="Surveillance","Planifier usage",IF($L48="Détruit","Tracer destruction","Stock conforme")))))</f>
        <v/>
      </c>
      <c r="P48" s="17" t="inlineStr"/>
      <c r="Q48" s="17" t="inlineStr">
        <is>
          <t>Non</t>
        </is>
      </c>
      <c r="R48" s="17" t="inlineStr"/>
      <c r="S48" s="24">
        <f>IF($L48="Conforme",0,$H48)</f>
        <v/>
      </c>
      <c r="T48" s="21">
        <f>IF($E48="","",WEEKNUM($E48,2))</f>
        <v/>
      </c>
    </row>
    <row r="49" ht="22" customHeight="1">
      <c r="A49" s="17" t="inlineStr"/>
      <c r="B49" s="17" t="inlineStr"/>
      <c r="C49" s="17" t="inlineStr"/>
      <c r="D49" s="18" t="inlineStr"/>
      <c r="E49" s="18" t="n"/>
      <c r="F49" s="19" t="n"/>
      <c r="G49" s="17" t="n"/>
      <c r="H49" s="20" t="n"/>
      <c r="I49" s="17" t="inlineStr"/>
      <c r="J49" s="18" t="n"/>
      <c r="K49" s="17" t="inlineStr">
        <is>
          <t>Oui</t>
        </is>
      </c>
      <c r="L49" s="21">
        <f>IF($B49="","",IF($Q49="Oui","Détruit",IF($E49&lt;TODAY(),"Expiré",IF($M49&lt;=$H$2,"Priorité",IF($M49&lt;=$H$1,"Surveillance","Conforme")))))</f>
        <v/>
      </c>
      <c r="M49" s="21">
        <f>IF($E49="","",$E49-TODAY())</f>
        <v/>
      </c>
      <c r="N49" s="21">
        <f>IF($B49="","",IF($L49="Expiré","🔴 Dépassé",IF($L49="Priorité","🟠 J-3",IF($L49="Surveillance","🟡 J-7",IF($L49="Détruit","⚫ Clôturé","🟢 OK")))))</f>
        <v/>
      </c>
      <c r="O49" s="21">
        <f>IF($B49="","",IF($L49="Expiré","Isoler / détruire",IF($L49="Priorité","Consommer ou transformer",IF($L49="Surveillance","Planifier usage",IF($L49="Détruit","Tracer destruction","Stock conforme")))))</f>
        <v/>
      </c>
      <c r="P49" s="17" t="inlineStr"/>
      <c r="Q49" s="17" t="inlineStr">
        <is>
          <t>Non</t>
        </is>
      </c>
      <c r="R49" s="17" t="inlineStr"/>
      <c r="S49" s="24">
        <f>IF($L49="Conforme",0,$H49)</f>
        <v/>
      </c>
      <c r="T49" s="21">
        <f>IF($E49="","",WEEKNUM($E49,2))</f>
        <v/>
      </c>
    </row>
    <row r="50" ht="22" customHeight="1">
      <c r="A50" s="17" t="inlineStr"/>
      <c r="B50" s="17" t="inlineStr"/>
      <c r="C50" s="17" t="inlineStr"/>
      <c r="D50" s="18" t="inlineStr"/>
      <c r="E50" s="18" t="n"/>
      <c r="F50" s="19" t="n"/>
      <c r="G50" s="17" t="n"/>
      <c r="H50" s="20" t="n"/>
      <c r="I50" s="17" t="inlineStr"/>
      <c r="J50" s="18" t="n"/>
      <c r="K50" s="17" t="inlineStr">
        <is>
          <t>Oui</t>
        </is>
      </c>
      <c r="L50" s="21">
        <f>IF($B50="","",IF($Q50="Oui","Détruit",IF($E50&lt;TODAY(),"Expiré",IF($M50&lt;=$H$2,"Priorité",IF($M50&lt;=$H$1,"Surveillance","Conforme")))))</f>
        <v/>
      </c>
      <c r="M50" s="21">
        <f>IF($E50="","",$E50-TODAY())</f>
        <v/>
      </c>
      <c r="N50" s="21">
        <f>IF($B50="","",IF($L50="Expiré","🔴 Dépassé",IF($L50="Priorité","🟠 J-3",IF($L50="Surveillance","🟡 J-7",IF($L50="Détruit","⚫ Clôturé","🟢 OK")))))</f>
        <v/>
      </c>
      <c r="O50" s="21">
        <f>IF($B50="","",IF($L50="Expiré","Isoler / détruire",IF($L50="Priorité","Consommer ou transformer",IF($L50="Surveillance","Planifier usage",IF($L50="Détruit","Tracer destruction","Stock conforme")))))</f>
        <v/>
      </c>
      <c r="P50" s="17" t="inlineStr"/>
      <c r="Q50" s="17" t="inlineStr">
        <is>
          <t>Non</t>
        </is>
      </c>
      <c r="R50" s="17" t="inlineStr"/>
      <c r="S50" s="24">
        <f>IF($L50="Conforme",0,$H50)</f>
        <v/>
      </c>
      <c r="T50" s="21">
        <f>IF($E50="","",WEEKNUM($E50,2))</f>
        <v/>
      </c>
    </row>
    <row r="51" ht="22" customHeight="1">
      <c r="A51" s="17" t="inlineStr"/>
      <c r="B51" s="17" t="inlineStr"/>
      <c r="C51" s="17" t="inlineStr"/>
      <c r="D51" s="18" t="inlineStr"/>
      <c r="E51" s="18" t="n"/>
      <c r="F51" s="19" t="n"/>
      <c r="G51" s="17" t="n"/>
      <c r="H51" s="20" t="n"/>
      <c r="I51" s="17" t="inlineStr"/>
      <c r="J51" s="18" t="n"/>
      <c r="K51" s="17" t="inlineStr">
        <is>
          <t>Oui</t>
        </is>
      </c>
      <c r="L51" s="21">
        <f>IF($B51="","",IF($Q51="Oui","Détruit",IF($E51&lt;TODAY(),"Expiré",IF($M51&lt;=$H$2,"Priorité",IF($M51&lt;=$H$1,"Surveillance","Conforme")))))</f>
        <v/>
      </c>
      <c r="M51" s="21">
        <f>IF($E51="","",$E51-TODAY())</f>
        <v/>
      </c>
      <c r="N51" s="21">
        <f>IF($B51="","",IF($L51="Expiré","🔴 Dépassé",IF($L51="Priorité","🟠 J-3",IF($L51="Surveillance","🟡 J-7",IF($L51="Détruit","⚫ Clôturé","🟢 OK")))))</f>
        <v/>
      </c>
      <c r="O51" s="21">
        <f>IF($B51="","",IF($L51="Expiré","Isoler / détruire",IF($L51="Priorité","Consommer ou transformer",IF($L51="Surveillance","Planifier usage",IF($L51="Détruit","Tracer destruction","Stock conforme")))))</f>
        <v/>
      </c>
      <c r="P51" s="17" t="inlineStr"/>
      <c r="Q51" s="17" t="inlineStr">
        <is>
          <t>Non</t>
        </is>
      </c>
      <c r="R51" s="17" t="inlineStr"/>
      <c r="S51" s="24">
        <f>IF($L51="Conforme",0,$H51)</f>
        <v/>
      </c>
      <c r="T51" s="21">
        <f>IF($E51="","",WEEKNUM($E51,2))</f>
        <v/>
      </c>
    </row>
    <row r="52" ht="22" customHeight="1">
      <c r="A52" s="17" t="inlineStr"/>
      <c r="B52" s="17" t="inlineStr"/>
      <c r="C52" s="17" t="inlineStr"/>
      <c r="D52" s="18" t="inlineStr"/>
      <c r="E52" s="18" t="n"/>
      <c r="F52" s="19" t="n"/>
      <c r="G52" s="17" t="n"/>
      <c r="H52" s="20" t="n"/>
      <c r="I52" s="17" t="inlineStr"/>
      <c r="J52" s="18" t="n"/>
      <c r="K52" s="17" t="inlineStr">
        <is>
          <t>Oui</t>
        </is>
      </c>
      <c r="L52" s="21">
        <f>IF($B52="","",IF($Q52="Oui","Détruit",IF($E52&lt;TODAY(),"Expiré",IF($M52&lt;=$H$2,"Priorité",IF($M52&lt;=$H$1,"Surveillance","Conforme")))))</f>
        <v/>
      </c>
      <c r="M52" s="21">
        <f>IF($E52="","",$E52-TODAY())</f>
        <v/>
      </c>
      <c r="N52" s="21">
        <f>IF($B52="","",IF($L52="Expiré","🔴 Dépassé",IF($L52="Priorité","🟠 J-3",IF($L52="Surveillance","🟡 J-7",IF($L52="Détruit","⚫ Clôturé","🟢 OK")))))</f>
        <v/>
      </c>
      <c r="O52" s="21">
        <f>IF($B52="","",IF($L52="Expiré","Isoler / détruire",IF($L52="Priorité","Consommer ou transformer",IF($L52="Surveillance","Planifier usage",IF($L52="Détruit","Tracer destruction","Stock conforme")))))</f>
        <v/>
      </c>
      <c r="P52" s="17" t="inlineStr"/>
      <c r="Q52" s="17" t="inlineStr">
        <is>
          <t>Non</t>
        </is>
      </c>
      <c r="R52" s="17" t="inlineStr"/>
      <c r="S52" s="24">
        <f>IF($L52="Conforme",0,$H52)</f>
        <v/>
      </c>
      <c r="T52" s="21">
        <f>IF($E52="","",WEEKNUM($E52,2))</f>
        <v/>
      </c>
    </row>
    <row r="53" ht="22" customHeight="1">
      <c r="A53" s="17" t="inlineStr"/>
      <c r="B53" s="17" t="inlineStr"/>
      <c r="C53" s="17" t="inlineStr"/>
      <c r="D53" s="18" t="inlineStr"/>
      <c r="E53" s="18" t="n"/>
      <c r="F53" s="19" t="n"/>
      <c r="G53" s="17" t="n"/>
      <c r="H53" s="20" t="n"/>
      <c r="I53" s="17" t="inlineStr"/>
      <c r="J53" s="18" t="n"/>
      <c r="K53" s="17" t="inlineStr">
        <is>
          <t>Oui</t>
        </is>
      </c>
      <c r="L53" s="21">
        <f>IF($B53="","",IF($Q53="Oui","Détruit",IF($E53&lt;TODAY(),"Expiré",IF($M53&lt;=$H$2,"Priorité",IF($M53&lt;=$H$1,"Surveillance","Conforme")))))</f>
        <v/>
      </c>
      <c r="M53" s="21">
        <f>IF($E53="","",$E53-TODAY())</f>
        <v/>
      </c>
      <c r="N53" s="21">
        <f>IF($B53="","",IF($L53="Expiré","🔴 Dépassé",IF($L53="Priorité","🟠 J-3",IF($L53="Surveillance","🟡 J-7",IF($L53="Détruit","⚫ Clôturé","🟢 OK")))))</f>
        <v/>
      </c>
      <c r="O53" s="21">
        <f>IF($B53="","",IF($L53="Expiré","Isoler / détruire",IF($L53="Priorité","Consommer ou transformer",IF($L53="Surveillance","Planifier usage",IF($L53="Détruit","Tracer destruction","Stock conforme")))))</f>
        <v/>
      </c>
      <c r="P53" s="17" t="inlineStr"/>
      <c r="Q53" s="17" t="inlineStr">
        <is>
          <t>Non</t>
        </is>
      </c>
      <c r="R53" s="17" t="inlineStr"/>
      <c r="S53" s="24">
        <f>IF($L53="Conforme",0,$H53)</f>
        <v/>
      </c>
      <c r="T53" s="21">
        <f>IF($E53="","",WEEKNUM($E53,2))</f>
        <v/>
      </c>
    </row>
    <row r="54" ht="22" customHeight="1">
      <c r="A54" s="17" t="inlineStr"/>
      <c r="B54" s="17" t="inlineStr"/>
      <c r="C54" s="17" t="inlineStr"/>
      <c r="D54" s="18" t="inlineStr"/>
      <c r="E54" s="18" t="n"/>
      <c r="F54" s="19" t="n"/>
      <c r="G54" s="17" t="n"/>
      <c r="H54" s="20" t="n"/>
      <c r="I54" s="17" t="inlineStr"/>
      <c r="J54" s="18" t="n"/>
      <c r="K54" s="17" t="inlineStr">
        <is>
          <t>Oui</t>
        </is>
      </c>
      <c r="L54" s="21">
        <f>IF($B54="","",IF($Q54="Oui","Détruit",IF($E54&lt;TODAY(),"Expiré",IF($M54&lt;=$H$2,"Priorité",IF($M54&lt;=$H$1,"Surveillance","Conforme")))))</f>
        <v/>
      </c>
      <c r="M54" s="21">
        <f>IF($E54="","",$E54-TODAY())</f>
        <v/>
      </c>
      <c r="N54" s="21">
        <f>IF($B54="","",IF($L54="Expiré","🔴 Dépassé",IF($L54="Priorité","🟠 J-3",IF($L54="Surveillance","🟡 J-7",IF($L54="Détruit","⚫ Clôturé","🟢 OK")))))</f>
        <v/>
      </c>
      <c r="O54" s="21">
        <f>IF($B54="","",IF($L54="Expiré","Isoler / détruire",IF($L54="Priorité","Consommer ou transformer",IF($L54="Surveillance","Planifier usage",IF($L54="Détruit","Tracer destruction","Stock conforme")))))</f>
        <v/>
      </c>
      <c r="P54" s="17" t="inlineStr"/>
      <c r="Q54" s="17" t="inlineStr">
        <is>
          <t>Non</t>
        </is>
      </c>
      <c r="R54" s="17" t="inlineStr"/>
      <c r="S54" s="24">
        <f>IF($L54="Conforme",0,$H54)</f>
        <v/>
      </c>
      <c r="T54" s="21">
        <f>IF($E54="","",WEEKNUM($E54,2))</f>
        <v/>
      </c>
    </row>
    <row r="55" ht="22" customHeight="1"/>
    <row r="56" ht="22" customHeight="1"/>
    <row r="57" ht="22" customHeight="1"/>
    <row r="58" ht="22" customHeight="1"/>
    <row r="59" ht="22" customHeight="1"/>
    <row r="60" ht="22" customHeight="1"/>
    <row r="61" ht="22" customHeight="1"/>
    <row r="62" ht="22" customHeight="1"/>
    <row r="63" ht="22" customHeight="1"/>
    <row r="64" ht="22" customHeight="1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DE8C"/>
  <autoFilter ref="A14:T54"/>
  <mergeCells count="15">
    <mergeCell ref="A1:T1"/>
    <mergeCell ref="A8:T9"/>
    <mergeCell ref="D5:F6"/>
    <mergeCell ref="A5:C6"/>
    <mergeCell ref="G5:I6"/>
    <mergeCell ref="D4:F4"/>
    <mergeCell ref="M4:O4"/>
    <mergeCell ref="P5:R6"/>
    <mergeCell ref="M5:O6"/>
    <mergeCell ref="J5:L6"/>
    <mergeCell ref="G4:I4"/>
    <mergeCell ref="A2:T2"/>
    <mergeCell ref="J4:L4"/>
    <mergeCell ref="A4:C4"/>
    <mergeCell ref="P4:R4"/>
  </mergeCells>
  <conditionalFormatting sqref="A15:T54">
    <cfRule type="expression" priority="1" dxfId="0">
      <formula>$L15="Conforme"</formula>
    </cfRule>
    <cfRule type="expression" priority="2" dxfId="1">
      <formula>$L15="Surveillance"</formula>
    </cfRule>
    <cfRule type="expression" priority="3" dxfId="2">
      <formula>$L15="Priorité"</formula>
    </cfRule>
    <cfRule type="expression" priority="4" dxfId="3">
      <formula>$L15="Expiré"</formula>
    </cfRule>
    <cfRule type="expression" priority="5" dxfId="4">
      <formula>$L15="Détruit"</formula>
    </cfRule>
  </conditionalFormatting>
  <conditionalFormatting sqref="F15:F54">
    <cfRule type="cellIs" priority="6" operator="greaterThan" dxfId="3">
      <formula>6</formula>
    </cfRule>
  </conditionalFormatting>
  <conditionalFormatting sqref="M15:M54">
    <cfRule type="cellIs" priority="7" operator="lessThan" dxfId="3">
      <formula>0</formula>
    </cfRule>
  </conditionalFormatting>
  <dataValidations count="4">
    <dataValidation sqref="A15:A54" showDropDown="0" showInputMessage="0" showErrorMessage="0" allowBlank="1" type="list">
      <formula1>Paramètres!$A$1:$A$10</formula1>
    </dataValidation>
    <dataValidation sqref="I15:I54" showDropDown="0" showInputMessage="0" showErrorMessage="0" allowBlank="1" type="list">
      <formula1>Paramètres!$B$1:$B$7</formula1>
    </dataValidation>
    <dataValidation sqref="K15:K54" showDropDown="0" showInputMessage="0" showErrorMessage="0" allowBlank="1" type="list">
      <formula1>Paramètres!$E$1:$E$2</formula1>
    </dataValidation>
    <dataValidation sqref="Q15:Q54" showDropDown="0" showInputMessage="0" showErrorMessage="0" allowBlank="1" type="list">
      <formula1>Paramètres!$E$1:$E$2</formula1>
    </dataValidation>
  </dataValidations>
  <pageMargins left="0.75" right="0.75" top="1" bottom="1" header="0.5" footer="0.5"/>
  <pageSetup orientation="landscape" paperSize="9" fitToHeight="1" fitToWidth="1"/>
  <drawing xmlns:r="http://schemas.openxmlformats.org/officeDocument/2006/relationships" r:id="rId1"/>
  <legacyDrawing xmlns:r="http://schemas.openxmlformats.org/officeDocument/2006/relationships" r:id="anysvml"/>
  <tableParts count="1">
    <tablePart xmlns:r="http://schemas.openxmlformats.org/officeDocument/2006/relationships" r:id="rId2"/>
  </tableParts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10"/>
  <sheetViews>
    <sheetView workbookViewId="0">
      <selection activeCell="A1" sqref="A1"/>
    </sheetView>
  </sheetViews>
  <sheetFormatPr baseColWidth="8" defaultRowHeight="15"/>
  <sheetData>
    <row r="1">
      <c r="A1" s="25" t="inlineStr">
        <is>
          <t>Viandes</t>
        </is>
      </c>
      <c r="B1" s="25" t="inlineStr">
        <is>
          <t>Chambre froide 1</t>
        </is>
      </c>
      <c r="C1" s="25" t="inlineStr">
        <is>
          <t>À consommer</t>
        </is>
      </c>
      <c r="D1" s="25" t="inlineStr">
        <is>
          <t>Conforme</t>
        </is>
      </c>
      <c r="E1" s="25" t="inlineStr">
        <is>
          <t>Oui</t>
        </is>
      </c>
      <c r="F1" s="25" t="n"/>
      <c r="G1" s="25" t="inlineStr">
        <is>
          <t>Seuil Surveillance</t>
        </is>
      </c>
      <c r="H1" s="25" t="n">
        <v>7</v>
      </c>
    </row>
    <row r="2">
      <c r="A2" t="inlineStr">
        <is>
          <t>Poissons</t>
        </is>
      </c>
      <c r="B2" t="inlineStr">
        <is>
          <t>Chambre froide 2</t>
        </is>
      </c>
      <c r="C2" t="inlineStr">
        <is>
          <t>À transformer</t>
        </is>
      </c>
      <c r="D2" t="inlineStr">
        <is>
          <t>Surveillance</t>
        </is>
      </c>
      <c r="E2" t="inlineStr">
        <is>
          <t>Non</t>
        </is>
      </c>
      <c r="G2" t="inlineStr">
        <is>
          <t>Seuil Priorité</t>
        </is>
      </c>
      <c r="H2" t="n">
        <v>3</v>
      </c>
    </row>
    <row r="3">
      <c r="A3" t="inlineStr">
        <is>
          <t>Produits laitiers</t>
        </is>
      </c>
      <c r="B3" t="inlineStr">
        <is>
          <t>Réserve sèche</t>
        </is>
      </c>
      <c r="C3" t="inlineStr">
        <is>
          <t>À surveiller</t>
        </is>
      </c>
      <c r="D3" t="inlineStr">
        <is>
          <t>Priorité</t>
        </is>
      </c>
      <c r="G3" t="inlineStr">
        <is>
          <t>Date du jour</t>
        </is>
      </c>
      <c r="H3">
        <f>TODAY()</f>
        <v/>
      </c>
    </row>
    <row r="4">
      <c r="A4" t="inlineStr">
        <is>
          <t>Fruits</t>
        </is>
      </c>
      <c r="B4" t="inlineStr">
        <is>
          <t>Congélateur</t>
        </is>
      </c>
      <c r="C4" t="inlineStr">
        <is>
          <t>À isoler</t>
        </is>
      </c>
      <c r="D4" t="inlineStr">
        <is>
          <t>Expiré</t>
        </is>
      </c>
    </row>
    <row r="5">
      <c r="A5" t="inlineStr">
        <is>
          <t>Légumes</t>
        </is>
      </c>
      <c r="B5" t="inlineStr">
        <is>
          <t>Vitrine froide</t>
        </is>
      </c>
      <c r="C5" t="inlineStr">
        <is>
          <t>À détruire</t>
        </is>
      </c>
      <c r="D5" t="inlineStr">
        <is>
          <t>Détruit</t>
        </is>
      </c>
    </row>
    <row r="6">
      <c r="A6" t="inlineStr">
        <is>
          <t>Charcuterie</t>
        </is>
      </c>
      <c r="B6" t="inlineStr">
        <is>
          <t>Cuisine froide</t>
        </is>
      </c>
      <c r="C6" t="inlineStr">
        <is>
          <t>Déjà utilisé</t>
        </is>
      </c>
    </row>
    <row r="7">
      <c r="A7" t="inlineStr">
        <is>
          <t>Épicerie</t>
        </is>
      </c>
      <c r="B7" t="inlineStr">
        <is>
          <t>Zone réception</t>
        </is>
      </c>
      <c r="C7" t="inlineStr">
        <is>
          <t>Don alimentaire</t>
        </is>
      </c>
    </row>
    <row r="8">
      <c r="A8" t="inlineStr">
        <is>
          <t>Desserts</t>
        </is>
      </c>
    </row>
    <row r="9">
      <c r="A9" t="inlineStr">
        <is>
          <t>Surgelés</t>
        </is>
      </c>
    </row>
    <row r="10">
      <c r="A10" t="inlineStr">
        <is>
          <t>Boissons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2026-05-29T02:22:15Z</dcterms:created>
  <dcterms:modified xmlns:dcterms="http://purl.org/dc/terms/" xmlns:xsi="http://www.w3.org/2001/XMLSchema-instance" xsi:type="dcterms:W3CDTF">2026-05-29T02:22:15Z</dcterms:modified>
</cp:coreProperties>
</file>