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e99d2dd85604a8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ubscription Tracker" sheetId="1" r:id="Rcaaeeaf4374d40b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£#,##0.00"/>
    <x:numFmt numFmtId="201" formatCode="dd mmm yyyy"/>
    <x:numFmt numFmtId="202" formatCode="£#,##0"/>
    <x:numFmt numFmtId="203" formatCode="0"/>
  </x:numFmts>
  <x:fonts count="12">
    <x:font>
      <x:sz val="11"/>
      <x:name val="Carlito"/>
    </x:font>
    <x:font>
      <x:sz val="10"/>
      <x:color rgb="0F172A"/>
      <x:name val="Aptos"/>
    </x:font>
    <x:font>
      <x:b/>
      <x:sz val="24"/>
      <x:color rgb="FFFFFF"/>
      <x:name val="Aptos"/>
    </x:font>
    <x:font>
      <x:i/>
      <x:sz val="11"/>
      <x:color rgb="DDEAFE"/>
      <x:name val="Aptos"/>
    </x:font>
    <x:font>
      <x:b/>
      <x:sz val="10"/>
      <x:color rgb="0B132B"/>
      <x:name val="Aptos"/>
    </x:font>
    <x:font>
      <x:b/>
      <x:sz val="18"/>
      <x:color rgb="0B132B"/>
      <x:name val="Aptos"/>
    </x:font>
    <x:font>
      <x:b/>
      <x:sz val="12"/>
      <x:color rgb="0B132B"/>
      <x:name val="Aptos"/>
    </x:font>
    <x:font>
      <x:b/>
      <x:sz val="13"/>
      <x:color rgb="FFFFFF"/>
      <x:name val="Aptos"/>
    </x:font>
    <x:font>
      <x:b/>
      <x:sz val="10"/>
      <x:color rgb="FFFFFF"/>
      <x:name val="Aptos"/>
    </x:font>
    <x:font>
      <x:sz val="9"/>
      <x:color rgb="0F172A"/>
      <x:name val="Aptos"/>
    </x:font>
    <x:font>
      <x:b/>
      <x:sz val="9"/>
      <x:color rgb="0F172A"/>
      <x:name val="Aptos"/>
    </x:font>
    <x:font>
      <x:sz val="8"/>
      <x:color rgb="0F172A"/>
      <x:name val="Aptos"/>
    </x:font>
  </x:fonts>
  <x:fills count="9">
    <x:fill>
      <x:patternFill patternType="none"/>
    </x:fill>
    <x:fill>
      <x:patternFill patternType="gray125"/>
    </x:fill>
    <x:fill>
      <x:patternFill patternType="solid">
        <x:fgColor rgb="F4F7FA"/>
      </x:patternFill>
    </x:fill>
    <x:fill>
      <x:patternFill patternType="solid">
        <x:fgColor rgb="0B132B"/>
      </x:patternFill>
    </x:fill>
    <x:fill>
      <x:patternFill patternType="solid">
        <x:fgColor rgb="1C2541"/>
      </x:patternFill>
    </x:fill>
    <x:fill>
      <x:patternFill patternType="solid">
        <x:fgColor rgb="FFFFFF"/>
      </x:patternFill>
    </x:fill>
    <x:fill>
      <x:patternFill patternType="solid">
        <x:fgColor rgb="5BC0BE"/>
      </x:patternFill>
    </x:fill>
    <x:fill>
      <x:patternFill patternType="solid">
        <x:fgColor rgb="DDF8F7"/>
      </x:patternFill>
    </x:fill>
    <x:fill>
      <x:patternFill patternType="solid">
        <x:fgColor rgb="EEF2FF"/>
      </x:patternFill>
    </x:fill>
  </x:fills>
  <x:borders count="2">
    <x:border/>
    <x:border/>
  </x:borders>
  <x:cellStyleXfs count="1">
    <x:xf numFmtId="0" fontId="0" fillId="0" borderId="0"/>
  </x:cellStyleXfs>
  <x:cellXfs count="10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1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1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1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1" fillId="5" borderId="0" xfId="0" applyNumberFormat="1" applyFont="1" applyFill="1" applyBorder="1" applyAlignment="1">
      <x:alignment horizontal="center" vertical="center"/>
    </x:xf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horizontal="center"/>
    </x:xf>
    <x:xf numFmtId="0" fontId="1" fillId="5" borderId="1" xfId="0" applyNumberFormat="1" applyFont="1" applyFill="1" applyBorder="1" applyAlignment="1">
      <x:alignment horizontal="center" vertical="center"/>
    </x:xf>
    <x:xf numFmtId="0" fontId="1" fillId="6" borderId="0" xfId="0" applyNumberFormat="1" applyFont="1" applyFill="1" applyBorder="1" applyAlignment="1">
      <x:alignment horizontal="center" vertical="center"/>
    </x:xf>
    <x:xf numFmtId="0" fontId="4" fillId="6" borderId="0" xfId="0" applyNumberFormat="1" applyFont="1" applyFill="1" applyBorder="1" applyAlignment="1">
      <x:alignment horizontal="center" vertical="center"/>
    </x:xf>
    <x:xf numFmtId="0" fontId="1" fillId="6" borderId="1" xfId="0" applyNumberFormat="1" applyFont="1" applyFill="1" applyBorder="1" applyAlignment="1">
      <x:alignment horizontal="center" vertical="center"/>
    </x:xf>
    <x:xf numFmtId="0" fontId="4" fillId="6" borderId="1" xfId="0" applyNumberFormat="1" applyFont="1" applyFill="1" applyBorder="1" applyAlignment="1">
      <x:alignment horizontal="center" vertical="center"/>
    </x:xf>
    <x:xf numFmtId="0" fontId="5" fillId="5" borderId="0" xfId="0" applyNumberFormat="1" applyFont="1" applyFill="1" applyBorder="1" applyAlignment="1">
      <x:alignment horizontal="center" vertical="center"/>
    </x:xf>
    <x:xf numFmtId="0" fontId="5" fillId="5" borderId="1" xfId="0" applyNumberFormat="1" applyFont="1" applyFill="1" applyBorder="1" applyAlignment="1">
      <x:alignment horizontal="center" vertical="center"/>
    </x:xf>
    <x:xf numFmtId="0" fontId="1" fillId="7" borderId="0" xfId="0" applyNumberFormat="1" applyFont="1" applyFill="1" applyBorder="1"/>
    <x:xf numFmtId="0" fontId="1" fillId="7" borderId="0" xfId="0" applyNumberFormat="1" applyFont="1" applyFill="1" applyBorder="1" applyAlignment="1">
      <x:alignment wrapText="1"/>
    </x:xf>
    <x:xf numFmtId="0" fontId="1" fillId="7" borderId="0" xfId="0" applyNumberFormat="1" applyFont="1" applyFill="1" applyBorder="1" applyAlignment="1">
      <x:alignment horizontal="center" wrapText="1"/>
    </x:xf>
    <x:xf numFmtId="0" fontId="1" fillId="7" borderId="0" xfId="0" applyNumberFormat="1" applyFont="1" applyFill="1" applyBorder="1" applyAlignment="1">
      <x:alignment horizontal="center" vertical="center" wrapText="1"/>
    </x:xf>
    <x:xf numFmtId="0" fontId="1" fillId="7" borderId="1" xfId="0" applyNumberFormat="1" applyFont="1" applyFill="1" applyBorder="1"/>
    <x:xf numFmtId="0" fontId="1" fillId="7" borderId="1" xfId="0" applyNumberFormat="1" applyFont="1" applyFill="1" applyBorder="1" applyAlignment="1">
      <x:alignment wrapText="1"/>
    </x:xf>
    <x:xf numFmtId="0" fontId="1" fillId="7" borderId="1" xfId="0" applyNumberFormat="1" applyFont="1" applyFill="1" applyBorder="1" applyAlignment="1">
      <x:alignment horizontal="center" wrapText="1"/>
    </x:xf>
    <x:xf numFmtId="0" fontId="1" fillId="7" borderId="1" xfId="0" applyNumberFormat="1" applyFont="1" applyFill="1" applyBorder="1" applyAlignment="1">
      <x:alignment horizontal="center" vertical="center" wrapText="1"/>
    </x:xf>
    <x:xf numFmtId="0" fontId="6" fillId="7" borderId="0" xfId="0" applyNumberFormat="1" applyFont="1" applyFill="1" applyBorder="1" applyAlignment="1">
      <x:alignment horizontal="center" vertical="center" wrapText="1"/>
    </x:xf>
    <x:xf numFmtId="0" fontId="6" fillId="7" borderId="1" xfId="0" applyNumberFormat="1" applyFont="1" applyFill="1" applyBorder="1" applyAlignment="1">
      <x:alignment horizontal="center" vertical="center" wrapText="1"/>
    </x:xf>
    <x:xf numFmtId="0" fontId="7" fillId="4" borderId="0" xfId="0" applyNumberFormat="1" applyFont="1" applyFill="1" applyBorder="1"/>
    <x:xf numFmtId="0" fontId="7" fillId="4" borderId="0" xfId="0" applyNumberFormat="1" applyFont="1" applyFill="1" applyBorder="1" applyAlignment="1">
      <x:alignment horizontal="left"/>
    </x:xf>
    <x:xf numFmtId="0" fontId="7" fillId="4" borderId="1" xfId="0" applyNumberFormat="1" applyFont="1" applyFill="1" applyBorder="1"/>
    <x:xf numFmtId="0" fontId="7" fillId="4" borderId="1" xfId="0" applyNumberFormat="1" applyFont="1" applyFill="1" applyBorder="1" applyAlignment="1">
      <x:alignment horizontal="left"/>
    </x:xf>
    <x:xf numFmtId="0" fontId="8" fillId="3" borderId="0" xfId="0" applyNumberFormat="1" applyFont="1" applyFill="1" applyBorder="1"/>
    <x:xf numFmtId="0" fontId="8" fillId="3" borderId="0" xfId="0" applyNumberFormat="1" applyFont="1" applyFill="1" applyBorder="1" applyAlignment="1">
      <x:alignment wrapText="1"/>
    </x:xf>
    <x:xf numFmtId="0" fontId="8" fillId="3" borderId="0" xfId="0" applyNumberFormat="1" applyFont="1" applyFill="1" applyBorder="1" applyAlignment="1">
      <x:alignment horizontal="center" wrapText="1"/>
    </x:xf>
    <x:xf numFmtId="0" fontId="8" fillId="3" borderId="0" xfId="0" applyNumberFormat="1" applyFont="1" applyFill="1" applyBorder="1" applyAlignment="1">
      <x:alignment horizontal="center" vertical="center" wrapText="1"/>
    </x:xf>
    <x:xf numFmtId="0" fontId="8" fillId="3" borderId="1" xfId="0" applyNumberFormat="1" applyFont="1" applyFill="1" applyBorder="1"/>
    <x:xf numFmtId="0" fontId="8" fillId="3" borderId="1" xfId="0" applyNumberFormat="1" applyFont="1" applyFill="1" applyBorder="1" applyAlignment="1">
      <x:alignment wrapText="1"/>
    </x:xf>
    <x:xf numFmtId="0" fontId="8" fillId="3" borderId="1" xfId="0" applyNumberFormat="1" applyFont="1" applyFill="1" applyBorder="1" applyAlignment="1">
      <x:alignment horizontal="center" wrapText="1"/>
    </x:xf>
    <x:xf numFmtId="0" fontId="8" fillId="3" borderId="1" xfId="0" applyNumberFormat="1" applyFont="1" applyFill="1" applyBorder="1" applyAlignment="1">
      <x:alignment horizontal="center" vertical="center" wrapText="1"/>
    </x:xf>
    <x:xf numFmtId="0" fontId="9" fillId="5" borderId="0" xfId="0" applyNumberFormat="1" applyFont="1" applyFill="1" applyBorder="1"/>
    <x:xf numFmtId="0" fontId="9" fillId="5" borderId="0" xfId="0" applyNumberFormat="1" applyFont="1" applyFill="1" applyBorder="1" applyAlignment="1">
      <x:alignment wrapText="1"/>
    </x:xf>
    <x:xf numFmtId="0" fontId="9" fillId="5" borderId="0" xfId="0" applyNumberFormat="1" applyFont="1" applyFill="1" applyBorder="1" applyAlignment="1">
      <x:alignment vertical="center" wrapText="1"/>
    </x:xf>
    <x:xf numFmtId="0" fontId="9" fillId="5" borderId="1" xfId="0" applyNumberFormat="1" applyFont="1" applyFill="1" applyBorder="1"/>
    <x:xf numFmtId="0" fontId="9" fillId="5" borderId="1" xfId="0" applyNumberFormat="1" applyFont="1" applyFill="1" applyBorder="1" applyAlignment="1">
      <x:alignment wrapText="1"/>
    </x:xf>
    <x:xf numFmtId="0" fontId="9" fillId="5" borderId="1" xfId="0" applyNumberFormat="1" applyFont="1" applyFill="1" applyBorder="1" applyAlignment="1">
      <x:alignment vertical="center" wrapText="1"/>
    </x:xf>
    <x:xf numFmtId="200" fontId="9" fillId="5" borderId="0" xfId="0" applyNumberFormat="1" applyFont="1" applyFill="1" applyBorder="1" applyAlignment="1">
      <x:alignment vertical="center" wrapText="1"/>
    </x:xf>
    <x:xf numFmtId="200" fontId="9" fillId="5" borderId="1" xfId="0" applyNumberFormat="1" applyFont="1" applyFill="1" applyBorder="1" applyAlignment="1">
      <x:alignment vertical="center" wrapText="1"/>
    </x:xf>
    <x:xf numFmtId="201" fontId="9" fillId="5" borderId="0" xfId="0" applyNumberFormat="1" applyFont="1" applyFill="1" applyBorder="1" applyAlignment="1">
      <x:alignment vertical="center" wrapText="1"/>
    </x:xf>
    <x:xf numFmtId="201" fontId="9" fillId="5" borderId="1" xfId="0" applyNumberFormat="1" applyFont="1" applyFill="1" applyBorder="1" applyAlignment="1">
      <x:alignment vertical="center" wrapText="1"/>
    </x:xf>
    <x:xf numFmtId="0" fontId="8" fillId="4" borderId="0" xfId="0" applyNumberFormat="1" applyFont="1" applyFill="1" applyBorder="1"/>
    <x:xf numFmtId="0" fontId="8" fillId="4" borderId="0" xfId="0" applyNumberFormat="1" applyFont="1" applyFill="1" applyBorder="1" applyAlignment="1">
      <x:alignment horizontal="center"/>
    </x:xf>
    <x:xf numFmtId="0" fontId="8" fillId="4" borderId="1" xfId="0" applyNumberFormat="1" applyFont="1" applyFill="1" applyBorder="1"/>
    <x:xf numFmtId="0" fontId="8" fillId="4" borderId="1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 applyAlignment="1">
      <x:alignment horizontal="center"/>
    </x:xf>
    <x:xf numFmtId="0" fontId="10" fillId="5" borderId="0" xfId="0" applyNumberFormat="1" applyFont="1" applyFill="1" applyBorder="1" applyAlignment="1">
      <x:alignment horizontal="center"/>
    </x:xf>
    <x:xf numFmtId="0" fontId="10" fillId="5" borderId="0" xfId="0" applyNumberFormat="1" applyFont="1" applyFill="1" applyBorder="1" applyAlignment="1">
      <x:alignment horizontal="center" wrapText="1"/>
    </x:xf>
    <x:xf numFmtId="0" fontId="4" fillId="5" borderId="1" xfId="0" applyNumberFormat="1" applyFont="1" applyFill="1" applyBorder="1" applyAlignment="1">
      <x:alignment horizontal="center"/>
    </x:xf>
    <x:xf numFmtId="0" fontId="10" fillId="5" borderId="1" xfId="0" applyNumberFormat="1" applyFont="1" applyFill="1" applyBorder="1" applyAlignment="1">
      <x:alignment horizontal="center"/>
    </x:xf>
    <x:xf numFmtId="0" fontId="10" fillId="5" borderId="1" xfId="0" applyNumberFormat="1" applyFont="1" applyFill="1" applyBorder="1" applyAlignment="1">
      <x:alignment horizontal="center" wrapText="1"/>
    </x:xf>
    <x:xf numFmtId="200" fontId="9" fillId="5" borderId="0" xfId="0" applyNumberFormat="1" applyFont="1" applyFill="1" applyBorder="1" applyAlignment="1">
      <x:alignment wrapText="1"/>
    </x:xf>
    <x:xf numFmtId="200" fontId="9" fillId="5" borderId="1" xfId="0" applyNumberFormat="1" applyFont="1" applyFill="1" applyBorder="1" applyAlignment="1">
      <x:alignment wrapText="1"/>
    </x:xf>
    <x:xf numFmtId="0" fontId="4" fillId="6" borderId="0" xfId="0" applyNumberFormat="1" applyFont="1" applyFill="1" applyBorder="1" applyAlignment="1">
      <x:alignment wrapText="1"/>
    </x:xf>
    <x:xf numFmtId="0" fontId="4" fillId="6" borderId="0" xfId="0" applyNumberFormat="1" applyFont="1" applyFill="1" applyBorder="1" applyAlignment="1">
      <x:alignment horizontal="center" wrapText="1"/>
    </x:xf>
    <x:xf numFmtId="0" fontId="4" fillId="6" borderId="1" xfId="0" applyNumberFormat="1" applyFont="1" applyFill="1" applyBorder="1" applyAlignment="1">
      <x:alignment wrapText="1"/>
    </x:xf>
    <x:xf numFmtId="0" fontId="4" fillId="6" borderId="1" xfId="0" applyNumberFormat="1" applyFont="1" applyFill="1" applyBorder="1" applyAlignment="1">
      <x:alignment horizontal="center" wrapText="1"/>
    </x:xf>
    <x:xf numFmtId="200" fontId="1" fillId="2" borderId="0" xfId="0" applyNumberFormat="1" applyFont="1" applyFill="1" applyBorder="1"/>
    <x:xf numFmtId="200" fontId="1" fillId="2" borderId="1" xfId="0" applyNumberFormat="1" applyFont="1" applyFill="1" applyBorder="1"/>
    <x:xf numFmtId="200" fontId="1" fillId="5" borderId="0" xfId="0" applyNumberFormat="1" applyFont="1" applyFill="1" applyBorder="1"/>
    <x:xf numFmtId="200" fontId="9" fillId="5" borderId="0" xfId="0" applyNumberFormat="1" applyFont="1" applyFill="1" applyBorder="1"/>
    <x:xf numFmtId="200" fontId="1" fillId="5" borderId="1" xfId="0" applyNumberFormat="1" applyFont="1" applyFill="1" applyBorder="1"/>
    <x:xf numFmtId="200" fontId="9" fillId="5" borderId="1" xfId="0" applyNumberFormat="1" applyFont="1" applyFill="1" applyBorder="1"/>
    <x:xf numFmtId="0" fontId="1" fillId="8" borderId="0" xfId="0" applyNumberFormat="1" applyFont="1" applyFill="1" applyBorder="1"/>
    <x:xf numFmtId="0" fontId="11" fillId="8" borderId="0" xfId="0" applyNumberFormat="1" applyFont="1" applyFill="1" applyBorder="1"/>
    <x:xf numFmtId="0" fontId="1" fillId="8" borderId="1" xfId="0" applyNumberFormat="1" applyFont="1" applyFill="1" applyBorder="1"/>
    <x:xf numFmtId="0" fontId="11" fillId="8" borderId="1" xfId="0" applyNumberFormat="1" applyFont="1" applyFill="1" applyBorder="1"/>
    <x:xf numFmtId="202" fontId="5" fillId="5" borderId="0" xfId="0" applyNumberFormat="1" applyFont="1" applyFill="1" applyBorder="1" applyAlignment="1">
      <x:alignment horizontal="center" vertical="center"/>
    </x:xf>
    <x:xf numFmtId="202" fontId="5" fillId="5" borderId="1" xfId="0" applyNumberFormat="1" applyFont="1" applyFill="1" applyBorder="1" applyAlignment="1">
      <x:alignment horizontal="center" vertical="center"/>
    </x:xf>
    <x:xf numFmtId="203" fontId="5" fillId="5" borderId="0" xfId="0" applyNumberFormat="1" applyFont="1" applyFill="1" applyBorder="1" applyAlignment="1">
      <x:alignment horizontal="center" vertical="center"/>
    </x:xf>
    <x:xf numFmtId="203" fontId="5" fillId="5" borderId="1" xfId="0" applyNumberFormat="1" applyFont="1" applyFill="1" applyBorder="1" applyAlignment="1">
      <x:alignment horizontal="center" vertical="center"/>
    </x:xf>
  </x:cellXfs>
  <x:cellStyles count="1">
    <x:cellStyle name="Normal" xfId="0"/>
  </x:cellStyles>
  <x:dxfs count="3">
    <x:dxf>
      <x:font>
        <x:b/>
        <x:color rgb="7F1D1D"/>
      </x:font>
      <x:fill>
        <x:patternFill patternType="solid">
          <x:bgColor rgb="FECACA"/>
        </x:patternFill>
      </x:fill>
    </x:dxf>
    <x:dxf>
      <x:font>
        <x:b/>
        <x:color rgb="78350F"/>
      </x:font>
      <x:fill>
        <x:patternFill patternType="solid">
          <x:bgColor rgb="FDE68A"/>
        </x:patternFill>
      </x:fill>
    </x:dxf>
    <x:dxf>
      <x:font>
        <x:b/>
        <x:color rgb="14532D"/>
      </x:font>
      <x:fill>
        <x:patternFill patternType="solid">
          <x:bgColor rgb="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bbe8bb693db4a1e" /><Relationship Type="http://schemas.openxmlformats.org/officeDocument/2006/relationships/theme" Target="/xl/theme/theme1.xml" Id="R6e4d0c916a4c45f9" /><Relationship Type="http://schemas.openxmlformats.org/officeDocument/2006/relationships/sharedStrings" Target="/xl/sharedStrings.xml" Id="Ra986be33c0e64c47" /><Relationship Type="http://schemas.openxmlformats.org/officeDocument/2006/relationships/worksheet" Target="/xl/worksheets/sheet1.xml" Id="Rcaaeeaf4374d40bf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a430d352f3bf43b4" /><Relationship Type="http://schemas.openxmlformats.org/officeDocument/2006/relationships/chart" Target="/xl/drawings/charts/chart2.xml" Id="R9942a1ea4d764c50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Monthly Cost</c:v>
          </c:tx>
          <c:cat>
            <c:strRef>
              <c:f>'Subscription Tracker'!$A$34:$A$42</c:f>
              <c:strCache>
                <c:ptCount val="0"/>
              </c:strCache>
            </c:strRef>
          </c:cat>
          <c:val>
            <c:numRef>
              <c:f>'Subscription Tracker'!$B$34:$B$42</c:f>
              <c:numCache>
                <c:formatCode>£#,##0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doughnutChart>
        <c:ser>
          <c:idx val="0"/>
          <c:order val="0"/>
          <c:tx>
            <c:v>Priority Cost</c:v>
          </c:tx>
          <c:cat>
            <c:strRef>
              <c:f>'Subscription Tracker'!$M$40:$M$42</c:f>
              <c:strCache>
                <c:ptCount val="0"/>
              </c:strCache>
            </c:strRef>
          </c:cat>
          <c:val>
            <c:numRef>
              <c:f>'Subscription Tracker'!$N$40:$N$42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43</xdr:row>
      <xdr:rowOff>0</xdr:rowOff>
    </xdr:from>
    <xdr:to>
      <xdr:col>8</xdr:col>
      <xdr:colOff>0</xdr:colOff>
      <xdr:row>58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430d352f3bf43b4"/>
        </a:graphicData>
      </a:graphic>
    </xdr:graphicFrame>
    <xdr:clientData/>
  </xdr:twoCellAnchor>
  <xdr:twoCellAnchor>
    <xdr:from>
      <xdr:col>8</xdr:col>
      <xdr:colOff>0</xdr:colOff>
      <xdr:row>43</xdr:row>
      <xdr:rowOff>0</xdr:rowOff>
    </xdr:from>
    <xdr:to>
      <xdr:col>17</xdr:col>
      <xdr:colOff>0</xdr:colOff>
      <xdr:row>58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942a1ea4d764c50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SubscriptionTrackerTable" displayName="SubscriptionTrackerTable" ref="A13:Q29" headerRowCount="1">
  <x:tableColumns count="17">
    <x:tableColumn id="1" name="Status"/>
    <x:tableColumn id="2" name="Subscription"/>
    <x:tableColumn id="3" name="Category"/>
    <x:tableColumn id="4" name="Billing"/>
    <x:tableColumn id="5" name="Renewal Date"/>
    <x:tableColumn id="6" name="Monthly £"/>
    <x:tableColumn id="7" name="Annual £"/>
    <x:tableColumn id="8" name="Owner"/>
    <x:tableColumn id="9" name="Payment Method"/>
    <x:tableColumn id="10" name="Last Used"/>
    <x:tableColumn id="11" name="Days Since Use"/>
    <x:tableColumn id="12" name="Need Score"/>
    <x:tableColumn id="13" name="Cancel Priority"/>
    <x:tableColumn id="14" name="Action"/>
    <x:tableColumn id="15" name="Possible Saving"/>
    <x:tableColumn id="16" name="Notes"/>
    <x:tableColumn id="17" name="Sourc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bec78ec3d9cd4c33" /><Relationship Type="http://schemas.openxmlformats.org/officeDocument/2006/relationships/table" Target="/xl/tables/table1.xml" Id="Ra5b4a1a43e744364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6" hidden="0" customWidth="1"/>
    <x:col min="3" max="3" width="14" hidden="0" customWidth="1"/>
    <x:col min="4" max="4" width="14" hidden="0" customWidth="1"/>
    <x:col min="5" max="5" width="14" hidden="0" customWidth="1"/>
    <x:col min="6" max="6" width="15" hidden="0" customWidth="1"/>
    <x:col min="7" max="7" width="15" hidden="0" customWidth="1"/>
    <x:col min="8" max="8" width="16" hidden="0" customWidth="1"/>
    <x:col min="9" max="9" width="14" hidden="0" customWidth="1"/>
    <x:col min="10" max="10" width="14" hidden="0" customWidth="1"/>
    <x:col min="11" max="11" width="13" hidden="0" customWidth="1"/>
    <x:col min="12" max="12" width="13" hidden="0" customWidth="1"/>
    <x:col min="13" max="13" width="16" hidden="0" customWidth="1"/>
    <x:col min="14" max="14" width="13" hidden="0" customWidth="1"/>
    <x:col min="15" max="15" width="15" hidden="0" customWidth="1"/>
    <x:col min="16" max="16" width="20" hidden="0" customWidth="1"/>
    <x:col min="17" max="17" width="18" hidden="0" customWidth="1"/>
  </x:cols>
  <x:sheetData>
    <x:row r="1">
      <x:c r="A1" s="9" t="str">
        <x:v>Subscription Detox Tracker</x:v>
      </x:c>
      <x:c r="B1" s="9"/>
      <x:c r="C1" s="9"/>
      <x:c r="D1" s="9"/>
      <x:c r="E1" s="9"/>
      <x:c r="F1" s="9"/>
      <x:c r="G1" s="9"/>
      <x:c r="H1" s="9"/>
      <x:c r="I1" s="9"/>
      <x:c r="J1" s="9"/>
      <x:c r="K1" s="9"/>
      <x:c r="L1" s="9"/>
      <x:c r="M1" s="9"/>
      <x:c r="N1" s="9"/>
      <x:c r="O1" s="9"/>
      <x:c r="P1" s="9"/>
      <x:c r="Q1" s="9"/>
    </x:row>
    <x:row r="2">
      <x:c r="A2" s="9"/>
      <x:c r="B2" s="9"/>
      <x:c r="C2" s="9"/>
      <x:c r="D2" s="9"/>
      <x:c r="E2" s="9"/>
      <x:c r="F2" s="9"/>
      <x:c r="G2" s="9"/>
      <x:c r="H2" s="9"/>
      <x:c r="I2" s="9"/>
      <x:c r="J2" s="9"/>
      <x:c r="K2" s="9"/>
      <x:c r="L2" s="9"/>
      <x:c r="M2" s="9"/>
      <x:c r="N2" s="9"/>
      <x:c r="O2" s="9"/>
      <x:c r="P2" s="9"/>
      <x:c r="Q2" s="9"/>
    </x:row>
    <x:row r="3">
      <x:c r="A3" s="16" t="str">
        <x:v>A one-page automated dashboard to reveal recurring costs, unused subscriptions, cancellation priorities and annual financial leaks.</x:v>
      </x:c>
      <x:c r="B3" s="16" t="str"/>
      <x:c r="C3" s="16" t="str"/>
      <x:c r="D3" s="16" t="str"/>
      <x:c r="E3" s="16" t="str"/>
      <x:c r="F3" s="16" t="str"/>
      <x:c r="G3" s="16" t="str"/>
      <x:c r="H3" s="16" t="str"/>
      <x:c r="I3" s="16" t="str"/>
      <x:c r="J3" s="16" t="str"/>
      <x:c r="K3" s="16" t="str"/>
      <x:c r="L3" s="16" t="str"/>
      <x:c r="M3" s="16" t="str"/>
      <x:c r="N3" s="16" t="str"/>
      <x:c r="O3" s="16" t="str"/>
      <x:c r="P3" s="16" t="str"/>
      <x:c r="Q3" s="16" t="str"/>
    </x:row>
    <x:row r="4">
      <x:c r="A4" s="3"/>
      <x:c r="B4" s="3"/>
      <x:c r="C4" s="3"/>
      <x:c r="D4" s="3"/>
      <x:c r="E4" s="3"/>
      <x:c r="F4" s="3"/>
      <x:c r="G4" s="3"/>
      <x:c r="H4" s="3"/>
      <x:c r="I4" s="3"/>
      <x:c r="J4" s="3"/>
      <x:c r="K4" s="3"/>
      <x:c r="L4" s="3"/>
      <x:c r="M4" s="3"/>
      <x:c r="N4" s="3"/>
      <x:c r="O4" s="3"/>
      <x:c r="P4" s="3"/>
      <x:c r="Q4" s="3"/>
    </x:row>
    <x:row r="5">
      <x:c r="A5" s="27" t="str">
        <x:v>Monthly Cost</x:v>
      </x:c>
      <x:c r="B5" s="27" t="str"/>
      <x:c r="C5" s="27" t="str">
        <x:v>Annual Impact</x:v>
      </x:c>
      <x:c r="D5" s="27" t="str"/>
      <x:c r="E5" s="27" t="str">
        <x:v>Unused Cost</x:v>
      </x:c>
      <x:c r="F5" s="27" t="str"/>
      <x:c r="G5" s="27" t="str">
        <x:v>High Priority</x:v>
      </x:c>
      <x:c r="H5" s="27" t="str"/>
      <x:c r="I5" s="27" t="str">
        <x:v>Avg Usage Gap</x:v>
      </x:c>
      <x:c r="J5" s="27" t="str"/>
      <x:c r="K5" s="27" t="str">
        <x:v>Detox Score</x:v>
      </x:c>
      <x:c r="L5" s="27" t="str"/>
      <x:c r="M5" s="40" t="str">
        <x:v>Detox target: review every subscription with High priority first, then downgrade Medium priority items before renewal.</x:v>
      </x:c>
      <x:c r="N5" s="35"/>
      <x:c r="O5" s="35"/>
      <x:c r="P5" s="35"/>
      <x:c r="Q5" s="35"/>
    </x:row>
    <x:row r="6">
      <x:c r="A6" s="96" t="n">
        <x:f>SUM(F14:F29)</x:f>
        <x:v>194.60000000000002</x:v>
      </x:c>
      <x:c r="B6" s="96"/>
      <x:c r="C6" s="96" t="n">
        <x:f>SUM(G14:G29)</x:f>
        <x:v>2335.2000000000007</x:v>
      </x:c>
      <x:c r="D6" s="96"/>
      <x:c r="E6" s="96" t="n">
        <x:f>SUMIF(M14:M29,"High",F14:F29)</x:f>
        <x:v>59.470000000000006</x:v>
      </x:c>
      <x:c r="F6" s="96"/>
      <x:c r="G6" s="98" t="n">
        <x:f>COUNTIF(M14:M29,"High")</x:f>
        <x:v>5</x:v>
      </x:c>
      <x:c r="H6" s="98"/>
      <x:c r="I6" s="98" t="n">
        <x:f>ROUND(AVERAGE(K14:K29),0)</x:f>
        <x:v>40</x:v>
      </x:c>
      <x:c r="J6" s="98"/>
      <x:c r="K6" s="98" t="n">
        <x:f>MAX(0,MIN(100,ROUND(100-(SUMIF(M14:M29,"High",F14:F29)/MAX(1,SUM(F14:F29))*45)-(COUNTIF(M14:M29,"High")/MAX(1,COUNTA(B14:B29))*35),0)))</x:f>
        <x:v>75</x:v>
      </x:c>
      <x:c r="L6" s="98"/>
      <x:c r="M6" s="35"/>
      <x:c r="N6" s="35"/>
      <x:c r="O6" s="35"/>
      <x:c r="P6" s="35"/>
      <x:c r="Q6" s="35"/>
    </x:row>
    <x:row r="7">
      <x:c r="A7" s="96"/>
      <x:c r="B7" s="96"/>
      <x:c r="C7" s="96"/>
      <x:c r="D7" s="96"/>
      <x:c r="E7" s="96"/>
      <x:c r="F7" s="96"/>
      <x:c r="G7" s="98"/>
      <x:c r="H7" s="98"/>
      <x:c r="I7" s="98"/>
      <x:c r="J7" s="98"/>
      <x:c r="K7" s="98"/>
      <x:c r="L7" s="98"/>
      <x:c r="M7" s="35"/>
      <x:c r="N7" s="35"/>
      <x:c r="O7" s="35"/>
      <x:c r="P7" s="35"/>
      <x:c r="Q7" s="35"/>
    </x:row>
    <x:row r="8">
      <x:c r="A8" s="3"/>
      <x:c r="B8" s="3"/>
      <x:c r="C8" s="3"/>
      <x:c r="D8" s="3"/>
      <x:c r="E8" s="3"/>
      <x:c r="F8" s="3"/>
      <x:c r="G8" s="3"/>
      <x:c r="H8" s="3"/>
      <x:c r="I8" s="3"/>
      <x:c r="J8" s="3"/>
      <x:c r="K8" s="3"/>
      <x:c r="L8" s="3"/>
      <x:c r="M8" s="3"/>
      <x:c r="N8" s="3"/>
      <x:c r="O8" s="3"/>
      <x:c r="P8" s="3"/>
      <x:c r="Q8" s="3"/>
    </x:row>
    <x:row r="9">
      <x:c r="A9" s="3"/>
      <x:c r="B9" s="3"/>
      <x:c r="C9" s="3"/>
      <x:c r="D9" s="3"/>
      <x:c r="E9" s="3"/>
      <x:c r="F9" s="3"/>
      <x:c r="G9" s="3"/>
      <x:c r="H9" s="3"/>
      <x:c r="I9" s="3"/>
      <x:c r="J9" s="3"/>
      <x:c r="K9" s="3"/>
      <x:c r="L9" s="3"/>
      <x:c r="M9" s="3"/>
      <x:c r="N9" s="3"/>
      <x:c r="O9" s="3"/>
      <x:c r="P9" s="3"/>
      <x:c r="Q9" s="3"/>
    </x:row>
    <x:row r="10">
      <x:c r="A10" s="43" t="str">
        <x:v>Subscription Register — Editable Inputs + Automated Risk Signals</x:v>
      </x:c>
      <x:c r="B10" s="43"/>
      <x:c r="C10" s="43"/>
      <x:c r="D10" s="43"/>
      <x:c r="E10" s="43"/>
      <x:c r="F10" s="43"/>
      <x:c r="G10" s="43"/>
      <x:c r="H10" s="43"/>
      <x:c r="I10" s="43"/>
      <x:c r="J10" s="43"/>
      <x:c r="K10" s="43"/>
      <x:c r="L10" s="43"/>
      <x:c r="M10" s="43"/>
      <x:c r="N10" s="43"/>
      <x:c r="O10" s="43"/>
      <x:c r="P10" s="43"/>
      <x:c r="Q10" s="43"/>
    </x:row>
    <x:row r="11">
      <x:c r="A11" s="3"/>
      <x:c r="B11" s="3"/>
      <x:c r="C11" s="3"/>
      <x:c r="D11" s="3"/>
      <x:c r="E11" s="3"/>
      <x:c r="F11" s="3"/>
      <x:c r="G11" s="3"/>
      <x:c r="H11" s="3"/>
      <x:c r="I11" s="3"/>
      <x:c r="J11" s="3"/>
      <x:c r="K11" s="3"/>
      <x:c r="L11" s="3"/>
      <x:c r="M11" s="3"/>
      <x:c r="N11" s="3"/>
      <x:c r="O11" s="3"/>
      <x:c r="P11" s="3"/>
      <x:c r="Q11" s="3"/>
    </x:row>
    <x:row r="12">
      <x:c r="A12" s="3"/>
      <x:c r="B12" s="3"/>
      <x:c r="C12" s="3"/>
      <x:c r="D12" s="3"/>
      <x:c r="E12" s="3"/>
      <x:c r="F12" s="3"/>
      <x:c r="G12" s="3"/>
      <x:c r="H12" s="3"/>
      <x:c r="I12" s="3"/>
      <x:c r="J12" s="3"/>
      <x:c r="K12" s="3"/>
      <x:c r="L12" s="3"/>
      <x:c r="M12" s="3"/>
      <x:c r="N12" s="3"/>
      <x:c r="O12" s="3"/>
      <x:c r="P12" s="3"/>
      <x:c r="Q12" s="3"/>
    </x:row>
    <x:row r="13">
      <x:c r="A13" s="49" t="str">
        <x:v>Status</x:v>
      </x:c>
      <x:c r="B13" s="49" t="str">
        <x:v>Subscription</x:v>
      </x:c>
      <x:c r="C13" s="49" t="str">
        <x:v>Category</x:v>
      </x:c>
      <x:c r="D13" s="49" t="str">
        <x:v>Billing</x:v>
      </x:c>
      <x:c r="E13" s="49" t="str">
        <x:v>Renewal Date</x:v>
      </x:c>
      <x:c r="F13" s="49" t="str">
        <x:v>Monthly £</x:v>
      </x:c>
      <x:c r="G13" s="49" t="str">
        <x:v>Annual £</x:v>
      </x:c>
      <x:c r="H13" s="49" t="str">
        <x:v>Owner</x:v>
      </x:c>
      <x:c r="I13" s="49" t="str">
        <x:v>Payment Method</x:v>
      </x:c>
      <x:c r="J13" s="49" t="str">
        <x:v>Last Used</x:v>
      </x:c>
      <x:c r="K13" s="49" t="str">
        <x:v>Days Since Use</x:v>
      </x:c>
      <x:c r="L13" s="49" t="str">
        <x:v>Need Score</x:v>
      </x:c>
      <x:c r="M13" s="49" t="str">
        <x:v>Cancel Priority</x:v>
      </x:c>
      <x:c r="N13" s="49" t="str">
        <x:v>Action</x:v>
      </x:c>
      <x:c r="O13" s="49" t="str">
        <x:v>Possible Saving</x:v>
      </x:c>
      <x:c r="P13" s="49" t="str">
        <x:v>Notes</x:v>
      </x:c>
      <x:c r="Q13" s="49" t="str">
        <x:v>Source</x:v>
      </x:c>
    </x:row>
    <x:row r="14">
      <x:c r="A14" s="56" t="str">
        <x:v>Active</x:v>
      </x:c>
      <x:c r="B14" s="56" t="str">
        <x:v>Netflix</x:v>
      </x:c>
      <x:c r="C14" s="56" t="str">
        <x:v>Entertainment</x:v>
      </x:c>
      <x:c r="D14" s="56" t="str">
        <x:v>Monthly</x:v>
      </x:c>
      <x:c r="E14" s="62" t="n">
        <x:v>46160</x:v>
      </x:c>
      <x:c r="F14" s="60" t="n">
        <x:v>14.99</x:v>
      </x:c>
      <x:c r="G14" s="60" t="n">
        <x:f>F14*12</x:f>
        <x:v>179.88</x:v>
      </x:c>
      <x:c r="H14" s="56" t="str">
        <x:v>Household</x:v>
      </x:c>
      <x:c r="I14" s="56" t="str">
        <x:v>Debit Card</x:v>
      </x:c>
      <x:c r="J14" s="62" t="n">
        <x:v>46133</x:v>
      </x:c>
      <x:c r="K14" s="56" t="n">
        <x:f>TODAY()-J14</x:f>
        <x:v>15</x:v>
      </x:c>
      <x:c r="L14" s="56" t="n">
        <x:v>7</x:v>
      </x:c>
      <x:c r="M14" s="56" t="str">
        <x:f>IF(AND(K14&gt;60,L14&lt;=6),"High",IF(OR(K14&gt;30,L14&lt;=7),"Medium","Low"))</x:f>
        <x:v>Medium</x:v>
      </x:c>
      <x:c r="N14" s="56" t="str">
        <x:v>Keep</x:v>
      </x:c>
      <x:c r="O14" s="60" t="n">
        <x:f>IF(M14="High",F14,0)</x:f>
        <x:v>0</x:v>
      </x:c>
      <x:c r="P14" s="56" t="str">
        <x:v>Used occasionally</x:v>
      </x:c>
      <x:c r="Q14" s="56" t="str"/>
    </x:row>
    <x:row r="15">
      <x:c r="A15" s="56" t="str">
        <x:v>Active</x:v>
      </x:c>
      <x:c r="B15" s="56" t="str">
        <x:v>Spotify</x:v>
      </x:c>
      <x:c r="C15" s="56" t="str">
        <x:v>Entertainment</x:v>
      </x:c>
      <x:c r="D15" s="56" t="str">
        <x:v>Monthly</x:v>
      </x:c>
      <x:c r="E15" s="62" t="n">
        <x:v>46154</x:v>
      </x:c>
      <x:c r="F15" s="60" t="n">
        <x:v>10.99</x:v>
      </x:c>
      <x:c r="G15" s="60" t="n">
        <x:f>F15*12</x:f>
        <x:v>131.88</x:v>
      </x:c>
      <x:c r="H15" s="56" t="str">
        <x:v>Personal</x:v>
      </x:c>
      <x:c r="I15" s="56" t="str">
        <x:v>Apple Pay</x:v>
      </x:c>
      <x:c r="J15" s="62" t="n">
        <x:v>46147</x:v>
      </x:c>
      <x:c r="K15" s="56" t="n">
        <x:f>TODAY()-J15</x:f>
        <x:v>1</x:v>
      </x:c>
      <x:c r="L15" s="56" t="n">
        <x:v>9</x:v>
      </x:c>
      <x:c r="M15" s="56" t="str">
        <x:f>IF(AND(K15&gt;60,L15&lt;=6),"High",IF(OR(K15&gt;30,L15&lt;=7),"Medium","Low"))</x:f>
        <x:v>Low</x:v>
      </x:c>
      <x:c r="N15" s="56" t="str">
        <x:v>Keep</x:v>
      </x:c>
      <x:c r="O15" s="60" t="n">
        <x:f>IF(M15="High",F15,0)</x:f>
        <x:v>0</x:v>
      </x:c>
      <x:c r="P15" s="56" t="str">
        <x:v>Daily listening</x:v>
      </x:c>
      <x:c r="Q15" s="56" t="str"/>
    </x:row>
    <x:row r="16">
      <x:c r="A16" s="56" t="str">
        <x:v>Active</x:v>
      </x:c>
      <x:c r="B16" s="56" t="str">
        <x:v>Gym App</x:v>
      </x:c>
      <x:c r="C16" s="56" t="str">
        <x:v>Health</x:v>
      </x:c>
      <x:c r="D16" s="56" t="str">
        <x:v>Monthly</x:v>
      </x:c>
      <x:c r="E16" s="62" t="n">
        <x:v>46170</x:v>
      </x:c>
      <x:c r="F16" s="60" t="n">
        <x:v>22</x:v>
      </x:c>
      <x:c r="G16" s="60" t="n">
        <x:f>F16*12</x:f>
        <x:v>264</x:v>
      </x:c>
      <x:c r="H16" s="56" t="str">
        <x:v>Personal</x:v>
      </x:c>
      <x:c r="I16" s="56" t="str">
        <x:v>Credit Card</x:v>
      </x:c>
      <x:c r="J16" s="62" t="n">
        <x:v>46042</x:v>
      </x:c>
      <x:c r="K16" s="56" t="n">
        <x:f>TODAY()-J16</x:f>
        <x:v>106</x:v>
      </x:c>
      <x:c r="L16" s="56" t="n">
        <x:v>4</x:v>
      </x:c>
      <x:c r="M16" s="56" t="str">
        <x:f>IF(AND(K16&gt;60,L16&lt;=6),"High",IF(OR(K16&gt;30,L16&lt;=7),"Medium","Low"))</x:f>
        <x:v>High</x:v>
      </x:c>
      <x:c r="N16" s="56" t="str">
        <x:v>Cancel</x:v>
      </x:c>
      <x:c r="O16" s="60" t="n">
        <x:f>IF(M16="High",F16,0)</x:f>
        <x:v>22</x:v>
      </x:c>
      <x:c r="P16" s="56" t="str">
        <x:v>Unused fitness app</x:v>
      </x:c>
      <x:c r="Q16" s="56" t="str"/>
    </x:row>
    <x:row r="17">
      <x:c r="A17" s="56" t="str">
        <x:v>Active</x:v>
      </x:c>
      <x:c r="B17" s="56" t="str">
        <x:v>Canva Pro</x:v>
      </x:c>
      <x:c r="C17" s="56" t="str">
        <x:v>Productivity</x:v>
      </x:c>
      <x:c r="D17" s="56" t="str">
        <x:v>Monthly</x:v>
      </x:c>
      <x:c r="E17" s="62" t="n">
        <x:v>46157</x:v>
      </x:c>
      <x:c r="F17" s="60" t="n">
        <x:v>12.99</x:v>
      </x:c>
      <x:c r="G17" s="60" t="n">
        <x:f>F17*12</x:f>
        <x:v>155.88</x:v>
      </x:c>
      <x:c r="H17" s="56" t="str">
        <x:v>Work</x:v>
      </x:c>
      <x:c r="I17" s="56" t="str">
        <x:v>Debit Card</x:v>
      </x:c>
      <x:c r="J17" s="62" t="n">
        <x:v>46144</x:v>
      </x:c>
      <x:c r="K17" s="56" t="n">
        <x:f>TODAY()-J17</x:f>
        <x:v>4</x:v>
      </x:c>
      <x:c r="L17" s="56" t="n">
        <x:v>8</x:v>
      </x:c>
      <x:c r="M17" s="56" t="str">
        <x:f>IF(AND(K17&gt;60,L17&lt;=6),"High",IF(OR(K17&gt;30,L17&lt;=7),"Medium","Low"))</x:f>
        <x:v>Low</x:v>
      </x:c>
      <x:c r="N17" s="56" t="str">
        <x:v>Keep</x:v>
      </x:c>
      <x:c r="O17" s="60" t="n">
        <x:f>IF(M17="High",F17,0)</x:f>
        <x:v>0</x:v>
      </x:c>
      <x:c r="P17" s="56" t="str">
        <x:v>Useful for content</x:v>
      </x:c>
      <x:c r="Q17" s="56" t="str"/>
    </x:row>
    <x:row r="18">
      <x:c r="A18" s="56" t="str">
        <x:v>Trial</x:v>
      </x:c>
      <x:c r="B18" s="56" t="str">
        <x:v>Meal Planner</x:v>
      </x:c>
      <x:c r="C18" s="56" t="str">
        <x:v>Lifestyle</x:v>
      </x:c>
      <x:c r="D18" s="56" t="str">
        <x:v>Monthly</x:v>
      </x:c>
      <x:c r="E18" s="62" t="n">
        <x:v>46163</x:v>
      </x:c>
      <x:c r="F18" s="60" t="n">
        <x:v>6.99</x:v>
      </x:c>
      <x:c r="G18" s="60" t="n">
        <x:f>F18*12</x:f>
        <x:v>83.88</x:v>
      </x:c>
      <x:c r="H18" s="56" t="str">
        <x:v>Personal</x:v>
      </x:c>
      <x:c r="I18" s="56" t="str">
        <x:v>PayPal</x:v>
      </x:c>
      <x:c r="J18" s="62" t="n">
        <x:v>46083</x:v>
      </x:c>
      <x:c r="K18" s="56" t="n">
        <x:f>TODAY()-J18</x:f>
        <x:v>65</x:v>
      </x:c>
      <x:c r="L18" s="56" t="n">
        <x:v>5</x:v>
      </x:c>
      <x:c r="M18" s="56" t="str">
        <x:f>IF(AND(K18&gt;60,L18&lt;=6),"High",IF(OR(K18&gt;30,L18&lt;=7),"Medium","Low"))</x:f>
        <x:v>High</x:v>
      </x:c>
      <x:c r="N18" s="56" t="str">
        <x:v>Review</x:v>
      </x:c>
      <x:c r="O18" s="60" t="n">
        <x:f>IF(M18="High",F18,0)</x:f>
        <x:v>6.99</x:v>
      </x:c>
      <x:c r="P18" s="56" t="str">
        <x:v>Trial may renew</x:v>
      </x:c>
      <x:c r="Q18" s="56" t="str"/>
    </x:row>
    <x:row r="19">
      <x:c r="A19" s="56" t="str">
        <x:v>Active</x:v>
      </x:c>
      <x:c r="B19" s="56" t="str">
        <x:v>Cloud Storage</x:v>
      </x:c>
      <x:c r="C19" s="56" t="str">
        <x:v>Digital Tools</x:v>
      </x:c>
      <x:c r="D19" s="56" t="str">
        <x:v>Monthly</x:v>
      </x:c>
      <x:c r="E19" s="62" t="n">
        <x:v>46174</x:v>
      </x:c>
      <x:c r="F19" s="60" t="n">
        <x:v>8.99</x:v>
      </x:c>
      <x:c r="G19" s="60" t="n">
        <x:f>F19*12</x:f>
        <x:v>107.88</x:v>
      </x:c>
      <x:c r="H19" s="56" t="str">
        <x:v>Household</x:v>
      </x:c>
      <x:c r="I19" s="56" t="str">
        <x:v>Debit Card</x:v>
      </x:c>
      <x:c r="J19" s="62" t="n">
        <x:v>46118</x:v>
      </x:c>
      <x:c r="K19" s="56" t="n">
        <x:f>TODAY()-J19</x:f>
        <x:v>30</x:v>
      </x:c>
      <x:c r="L19" s="56" t="n">
        <x:v>8</x:v>
      </x:c>
      <x:c r="M19" s="56" t="str">
        <x:f>IF(AND(K19&gt;60,L19&lt;=6),"High",IF(OR(K19&gt;30,L19&lt;=7),"Medium","Low"))</x:f>
        <x:v>Low</x:v>
      </x:c>
      <x:c r="N19" s="56" t="str">
        <x:v>Downgrade</x:v>
      </x:c>
      <x:c r="O19" s="60" t="n">
        <x:f>IF(M19="High",F19,0)</x:f>
        <x:v>0</x:v>
      </x:c>
      <x:c r="P19" s="56" t="str">
        <x:v>Check storage use</x:v>
      </x:c>
      <x:c r="Q19" s="56" t="str"/>
    </x:row>
    <x:row r="20">
      <x:c r="A20" s="56" t="str">
        <x:v>Active</x:v>
      </x:c>
      <x:c r="B20" s="56" t="str">
        <x:v>News App</x:v>
      </x:c>
      <x:c r="C20" s="56" t="str">
        <x:v>Learning</x:v>
      </x:c>
      <x:c r="D20" s="56" t="str">
        <x:v>Monthly</x:v>
      </x:c>
      <x:c r="E20" s="62" t="n">
        <x:v>46168</x:v>
      </x:c>
      <x:c r="F20" s="60" t="n">
        <x:v>9.5</x:v>
      </x:c>
      <x:c r="G20" s="60" t="n">
        <x:f>F20*12</x:f>
        <x:v>114</x:v>
      </x:c>
      <x:c r="H20" s="56" t="str">
        <x:v>Personal</x:v>
      </x:c>
      <x:c r="I20" s="56" t="str">
        <x:v>Credit Card</x:v>
      </x:c>
      <x:c r="J20" s="62" t="n">
        <x:v>46069</x:v>
      </x:c>
      <x:c r="K20" s="56" t="n">
        <x:f>TODAY()-J20</x:f>
        <x:v>79</x:v>
      </x:c>
      <x:c r="L20" s="56" t="n">
        <x:v>5</x:v>
      </x:c>
      <x:c r="M20" s="56" t="str">
        <x:f>IF(AND(K20&gt;60,L20&lt;=6),"High",IF(OR(K20&gt;30,L20&lt;=7),"Medium","Low"))</x:f>
        <x:v>High</x:v>
      </x:c>
      <x:c r="N20" s="56" t="str">
        <x:v>Cancel</x:v>
      </x:c>
      <x:c r="O20" s="60" t="n">
        <x:f>IF(M20="High",F20,0)</x:f>
        <x:v>9.5</x:v>
      </x:c>
      <x:c r="P20" s="56" t="str">
        <x:v>Rarely opened</x:v>
      </x:c>
      <x:c r="Q20" s="56" t="str"/>
    </x:row>
    <x:row r="21">
      <x:c r="A21" s="56" t="str">
        <x:v>Active</x:v>
      </x:c>
      <x:c r="B21" s="56" t="str">
        <x:v>Language App</x:v>
      </x:c>
      <x:c r="C21" s="56" t="str">
        <x:v>Learning</x:v>
      </x:c>
      <x:c r="D21" s="56" t="str">
        <x:v>Annual</x:v>
      </x:c>
      <x:c r="E21" s="62" t="n">
        <x:v>46280</x:v>
      </x:c>
      <x:c r="F21" s="60" t="n">
        <x:v>7.5</x:v>
      </x:c>
      <x:c r="G21" s="60" t="n">
        <x:f>F21*12</x:f>
        <x:v>90</x:v>
      </x:c>
      <x:c r="H21" s="56" t="str">
        <x:v>Personal</x:v>
      </x:c>
      <x:c r="I21" s="56" t="str">
        <x:v>Credit Card</x:v>
      </x:c>
      <x:c r="J21" s="62" t="n">
        <x:v>46130</x:v>
      </x:c>
      <x:c r="K21" s="56" t="n">
        <x:f>TODAY()-J21</x:f>
        <x:v>18</x:v>
      </x:c>
      <x:c r="L21" s="56" t="n">
        <x:v>7</x:v>
      </x:c>
      <x:c r="M21" s="56" t="str">
        <x:f>IF(AND(K21&gt;60,L21&lt;=6),"High",IF(OR(K21&gt;30,L21&lt;=7),"Medium","Low"))</x:f>
        <x:v>Medium</x:v>
      </x:c>
      <x:c r="N21" s="56" t="str">
        <x:v>Keep</x:v>
      </x:c>
      <x:c r="O21" s="60" t="n">
        <x:f>IF(M21="High",F21,0)</x:f>
        <x:v>0</x:v>
      </x:c>
      <x:c r="P21" s="56" t="str">
        <x:v>Annual plan divided monthly</x:v>
      </x:c>
      <x:c r="Q21" s="56" t="str"/>
    </x:row>
    <x:row r="22">
      <x:c r="A22" s="56" t="str">
        <x:v>Active</x:v>
      </x:c>
      <x:c r="B22" s="56" t="str">
        <x:v>VPN</x:v>
      </x:c>
      <x:c r="C22" s="56" t="str">
        <x:v>Security</x:v>
      </x:c>
      <x:c r="D22" s="56" t="str">
        <x:v>Monthly</x:v>
      </x:c>
      <x:c r="E22" s="62" t="n">
        <x:v>46162</x:v>
      </x:c>
      <x:c r="F22" s="60" t="n">
        <x:v>11.99</x:v>
      </x:c>
      <x:c r="G22" s="60" t="n">
        <x:f>F22*12</x:f>
        <x:v>143.88</x:v>
      </x:c>
      <x:c r="H22" s="56" t="str">
        <x:v>Work</x:v>
      </x:c>
      <x:c r="I22" s="56" t="str">
        <x:v>PayPal</x:v>
      </x:c>
      <x:c r="J22" s="62" t="n">
        <x:v>46141</x:v>
      </x:c>
      <x:c r="K22" s="56" t="n">
        <x:f>TODAY()-J22</x:f>
        <x:v>7</x:v>
      </x:c>
      <x:c r="L22" s="56" t="n">
        <x:v>8</x:v>
      </x:c>
      <x:c r="M22" s="56" t="str">
        <x:f>IF(AND(K22&gt;60,L22&lt;=6),"High",IF(OR(K22&gt;30,L22&lt;=7),"Medium","Low"))</x:f>
        <x:v>Low</x:v>
      </x:c>
      <x:c r="N22" s="56" t="str">
        <x:v>Keep</x:v>
      </x:c>
      <x:c r="O22" s="60" t="n">
        <x:f>IF(M22="High",F22,0)</x:f>
        <x:v>0</x:v>
      </x:c>
      <x:c r="P22" s="56" t="str">
        <x:v>Useful for travel</x:v>
      </x:c>
      <x:c r="Q22" s="56" t="str"/>
    </x:row>
    <x:row r="23">
      <x:c r="A23" s="56" t="str">
        <x:v>Active</x:v>
      </x:c>
      <x:c r="B23" s="56" t="str">
        <x:v>Meditation App</x:v>
      </x:c>
      <x:c r="C23" s="56" t="str">
        <x:v>Wellness</x:v>
      </x:c>
      <x:c r="D23" s="56" t="str">
        <x:v>Monthly</x:v>
      </x:c>
      <x:c r="E23" s="62" t="n">
        <x:v>46166</x:v>
      </x:c>
      <x:c r="F23" s="60" t="n">
        <x:v>7.99</x:v>
      </x:c>
      <x:c r="G23" s="60" t="n">
        <x:f>F23*12</x:f>
        <x:v>95.88</x:v>
      </x:c>
      <x:c r="H23" s="56" t="str">
        <x:v>Personal</x:v>
      </x:c>
      <x:c r="I23" s="56" t="str">
        <x:v>Apple Pay</x:v>
      </x:c>
      <x:c r="J23" s="62" t="n">
        <x:v>46054</x:v>
      </x:c>
      <x:c r="K23" s="56" t="n">
        <x:f>TODAY()-J23</x:f>
        <x:v>94</x:v>
      </x:c>
      <x:c r="L23" s="56" t="n">
        <x:v>6</x:v>
      </x:c>
      <x:c r="M23" s="56" t="str">
        <x:f>IF(AND(K23&gt;60,L23&lt;=6),"High",IF(OR(K23&gt;30,L23&lt;=7),"Medium","Low"))</x:f>
        <x:v>High</x:v>
      </x:c>
      <x:c r="N23" s="56" t="str">
        <x:v>Review</x:v>
      </x:c>
      <x:c r="O23" s="60" t="n">
        <x:f>IF(M23="High",F23,0)</x:f>
        <x:v>7.99</x:v>
      </x:c>
      <x:c r="P23" s="56" t="str">
        <x:v>Use has dropped</x:v>
      </x:c>
      <x:c r="Q23" s="56" t="str"/>
    </x:row>
    <x:row r="24">
      <x:c r="A24" s="56" t="str">
        <x:v>Paused</x:v>
      </x:c>
      <x:c r="B24" s="56" t="str">
        <x:v>Music Lessons</x:v>
      </x:c>
      <x:c r="C24" s="56" t="str">
        <x:v>Learning</x:v>
      </x:c>
      <x:c r="D24" s="56" t="str">
        <x:v>Monthly</x:v>
      </x:c>
      <x:c r="E24" s="62" t="n">
        <x:v>46178</x:v>
      </x:c>
      <x:c r="F24" s="60" t="n">
        <x:v>30</x:v>
      </x:c>
      <x:c r="G24" s="60" t="n">
        <x:f>F24*12</x:f>
        <x:v>360</x:v>
      </x:c>
      <x:c r="H24" s="56" t="str">
        <x:v>Personal</x:v>
      </x:c>
      <x:c r="I24" s="56" t="str">
        <x:v>Bank Transfer</x:v>
      </x:c>
      <x:c r="J24" s="62" t="n">
        <x:v>46096</x:v>
      </x:c>
      <x:c r="K24" s="56" t="n">
        <x:f>TODAY()-J24</x:f>
        <x:v>52</x:v>
      </x:c>
      <x:c r="L24" s="56" t="n">
        <x:v>6</x:v>
      </x:c>
      <x:c r="M24" s="56" t="str">
        <x:f>IF(AND(K24&gt;60,L24&lt;=6),"High",IF(OR(K24&gt;30,L24&lt;=7),"Medium","Low"))</x:f>
        <x:v>Medium</x:v>
      </x:c>
      <x:c r="N24" s="56" t="str">
        <x:v>Pause</x:v>
      </x:c>
      <x:c r="O24" s="60" t="n">
        <x:f>IF(M24="High",F24,0)</x:f>
        <x:v>0</x:v>
      </x:c>
      <x:c r="P24" s="56" t="str">
        <x:v>Paused until June</x:v>
      </x:c>
      <x:c r="Q24" s="56" t="str"/>
    </x:row>
    <x:row r="25">
      <x:c r="A25" s="56" t="str">
        <x:v>Active</x:v>
      </x:c>
      <x:c r="B25" s="56" t="str">
        <x:v>Delivery Pass</x:v>
      </x:c>
      <x:c r="C25" s="56" t="str">
        <x:v>Lifestyle</x:v>
      </x:c>
      <x:c r="D25" s="56" t="str">
        <x:v>Monthly</x:v>
      </x:c>
      <x:c r="E25" s="62" t="n">
        <x:v>46172</x:v>
      </x:c>
      <x:c r="F25" s="60" t="n">
        <x:v>5.99</x:v>
      </x:c>
      <x:c r="G25" s="60" t="n">
        <x:f>F25*12</x:f>
        <x:v>71.88</x:v>
      </x:c>
      <x:c r="H25" s="56" t="str">
        <x:v>Household</x:v>
      </x:c>
      <x:c r="I25" s="56" t="str">
        <x:v>Debit Card</x:v>
      </x:c>
      <x:c r="J25" s="62" t="n">
        <x:v>46116</x:v>
      </x:c>
      <x:c r="K25" s="56" t="n">
        <x:f>TODAY()-J25</x:f>
        <x:v>32</x:v>
      </x:c>
      <x:c r="L25" s="56" t="n">
        <x:v>5</x:v>
      </x:c>
      <x:c r="M25" s="56" t="str">
        <x:f>IF(AND(K25&gt;60,L25&lt;=6),"High",IF(OR(K25&gt;30,L25&lt;=7),"Medium","Low"))</x:f>
        <x:v>Medium</x:v>
      </x:c>
      <x:c r="N25" s="56" t="str">
        <x:v>Cancel</x:v>
      </x:c>
      <x:c r="O25" s="60" t="n">
        <x:f>IF(M25="High",F25,0)</x:f>
        <x:v>0</x:v>
      </x:c>
      <x:c r="P25" s="56" t="str">
        <x:v>Encourages orders</x:v>
      </x:c>
      <x:c r="Q25" s="56" t="str"/>
    </x:row>
    <x:row r="26">
      <x:c r="A26" s="56" t="str">
        <x:v>Active</x:v>
      </x:c>
      <x:c r="B26" s="56" t="str">
        <x:v>Software Backup</x:v>
      </x:c>
      <x:c r="C26" s="56" t="str">
        <x:v>Digital Tools</x:v>
      </x:c>
      <x:c r="D26" s="56" t="str">
        <x:v>Annual</x:v>
      </x:c>
      <x:c r="E26" s="62" t="n">
        <x:v>46357</x:v>
      </x:c>
      <x:c r="F26" s="60" t="n">
        <x:v>4.2</x:v>
      </x:c>
      <x:c r="G26" s="60" t="n">
        <x:f>F26*12</x:f>
        <x:v>50.400000000000006</x:v>
      </x:c>
      <x:c r="H26" s="56" t="str">
        <x:v>Work</x:v>
      </x:c>
      <x:c r="I26" s="56" t="str">
        <x:v>Credit Card</x:v>
      </x:c>
      <x:c r="J26" s="62" t="n">
        <x:v>46143</x:v>
      </x:c>
      <x:c r="K26" s="56" t="n">
        <x:f>TODAY()-J26</x:f>
        <x:v>5</x:v>
      </x:c>
      <x:c r="L26" s="56" t="n">
        <x:v>9</x:v>
      </x:c>
      <x:c r="M26" s="56" t="str">
        <x:f>IF(AND(K26&gt;60,L26&lt;=6),"High",IF(OR(K26&gt;30,L26&lt;=7),"Medium","Low"))</x:f>
        <x:v>Low</x:v>
      </x:c>
      <x:c r="N26" s="56" t="str">
        <x:v>Keep</x:v>
      </x:c>
      <x:c r="O26" s="60" t="n">
        <x:f>IF(M26="High",F26,0)</x:f>
        <x:v>0</x:v>
      </x:c>
      <x:c r="P26" s="56" t="str">
        <x:v>Critical backup</x:v>
      </x:c>
      <x:c r="Q26" s="56" t="str"/>
    </x:row>
    <x:row r="27">
      <x:c r="A27" s="56" t="str">
        <x:v>Active</x:v>
      </x:c>
      <x:c r="B27" s="56" t="str">
        <x:v>Gaming Pass</x:v>
      </x:c>
      <x:c r="C27" s="56" t="str">
        <x:v>Entertainment</x:v>
      </x:c>
      <x:c r="D27" s="56" t="str">
        <x:v>Monthly</x:v>
      </x:c>
      <x:c r="E27" s="62" t="n">
        <x:v>46161</x:v>
      </x:c>
      <x:c r="F27" s="60" t="n">
        <x:v>12.99</x:v>
      </x:c>
      <x:c r="G27" s="60" t="n">
        <x:f>F27*12</x:f>
        <x:v>155.88</x:v>
      </x:c>
      <x:c r="H27" s="56" t="str">
        <x:v>Personal</x:v>
      </x:c>
      <x:c r="I27" s="56" t="str">
        <x:v>Debit Card</x:v>
      </x:c>
      <x:c r="J27" s="62" t="n">
        <x:v>46082</x:v>
      </x:c>
      <x:c r="K27" s="56" t="n">
        <x:f>TODAY()-J27</x:f>
        <x:v>66</x:v>
      </x:c>
      <x:c r="L27" s="56" t="n">
        <x:v>5</x:v>
      </x:c>
      <x:c r="M27" s="56" t="str">
        <x:f>IF(AND(K27&gt;60,L27&lt;=6),"High",IF(OR(K27&gt;30,L27&lt;=7),"Medium","Low"))</x:f>
        <x:v>High</x:v>
      </x:c>
      <x:c r="N27" s="56" t="str">
        <x:v>Review</x:v>
      </x:c>
      <x:c r="O27" s="60" t="n">
        <x:f>IF(M27="High",F27,0)</x:f>
        <x:v>12.99</x:v>
      </x:c>
      <x:c r="P27" s="56" t="str">
        <x:v>Seasonal use</x:v>
      </x:c>
      <x:c r="Q27" s="56" t="str"/>
    </x:row>
    <x:row r="28">
      <x:c r="A28" s="56" t="str">
        <x:v>Active</x:v>
      </x:c>
      <x:c r="B28" s="56" t="str">
        <x:v>AI Writing Tool</x:v>
      </x:c>
      <x:c r="C28" s="56" t="str">
        <x:v>Productivity</x:v>
      </x:c>
      <x:c r="D28" s="56" t="str">
        <x:v>Monthly</x:v>
      </x:c>
      <x:c r="E28" s="62" t="n">
        <x:v>46153</x:v>
      </x:c>
      <x:c r="F28" s="60" t="n">
        <x:v>19</x:v>
      </x:c>
      <x:c r="G28" s="60" t="n">
        <x:f>F28*12</x:f>
        <x:v>228</x:v>
      </x:c>
      <x:c r="H28" s="56" t="str">
        <x:v>Work</x:v>
      </x:c>
      <x:c r="I28" s="56" t="str">
        <x:v>Credit Card</x:v>
      </x:c>
      <x:c r="J28" s="62" t="n">
        <x:v>46148</x:v>
      </x:c>
      <x:c r="K28" s="56" t="n">
        <x:f>TODAY()-J28</x:f>
        <x:v>0</x:v>
      </x:c>
      <x:c r="L28" s="56" t="n">
        <x:v>9</x:v>
      </x:c>
      <x:c r="M28" s="56" t="str">
        <x:f>IF(AND(K28&gt;60,L28&lt;=6),"High",IF(OR(K28&gt;30,L28&lt;=7),"Medium","Low"))</x:f>
        <x:v>Low</x:v>
      </x:c>
      <x:c r="N28" s="56" t="str">
        <x:v>Keep</x:v>
      </x:c>
      <x:c r="O28" s="60" t="n">
        <x:f>IF(M28="High",F28,0)</x:f>
        <x:v>0</x:v>
      </x:c>
      <x:c r="P28" s="56" t="str">
        <x:v>Core work tool</x:v>
      </x:c>
      <x:c r="Q28" s="56" t="str"/>
    </x:row>
    <x:row r="29">
      <x:c r="A29" s="56" t="str">
        <x:v>Trial</x:v>
      </x:c>
      <x:c r="B29" s="56" t="str">
        <x:v>Photo Editor</x:v>
      </x:c>
      <x:c r="C29" s="56" t="str">
        <x:v>Creative</x:v>
      </x:c>
      <x:c r="D29" s="56" t="str">
        <x:v>Monthly</x:v>
      </x:c>
      <x:c r="E29" s="62" t="n">
        <x:v>46155</x:v>
      </x:c>
      <x:c r="F29" s="60" t="n">
        <x:v>8.49</x:v>
      </x:c>
      <x:c r="G29" s="60" t="n">
        <x:f>F29*12</x:f>
        <x:v>101.88</x:v>
      </x:c>
      <x:c r="H29" s="56" t="str">
        <x:v>Personal</x:v>
      </x:c>
      <x:c r="I29" s="56" t="str">
        <x:v>Apple Pay</x:v>
      </x:c>
      <x:c r="J29" s="62" t="n">
        <x:v>46088</x:v>
      </x:c>
      <x:c r="K29" s="56" t="n">
        <x:f>TODAY()-J29</x:f>
        <x:v>60</x:v>
      </x:c>
      <x:c r="L29" s="56" t="n">
        <x:v>4</x:v>
      </x:c>
      <x:c r="M29" s="56" t="str">
        <x:f>IF(AND(K29&gt;60,L29&lt;=6),"High",IF(OR(K29&gt;30,L29&lt;=7),"Medium","Low"))</x:f>
        <x:v>Medium</x:v>
      </x:c>
      <x:c r="N29" s="56" t="str">
        <x:v>Cancel</x:v>
      </x:c>
      <x:c r="O29" s="60" t="n">
        <x:f>IF(M29="High",F29,0)</x:f>
        <x:v>0</x:v>
      </x:c>
      <x:c r="P29" s="56" t="str">
        <x:v>Trial not needed</x:v>
      </x:c>
      <x:c r="Q29" s="56" t="str"/>
    </x:row>
    <x:row r="30">
      <x:c r="A30" s="3"/>
      <x:c r="B30" s="3"/>
      <x:c r="C30" s="3"/>
      <x:c r="D30" s="3"/>
      <x:c r="E30" s="3"/>
      <x:c r="F30" s="3"/>
      <x:c r="G30" s="3"/>
      <x:c r="H30" s="3"/>
      <x:c r="I30" s="3"/>
      <x:c r="J30" s="3"/>
      <x:c r="K30" s="3"/>
      <x:c r="L30" s="3"/>
      <x:c r="M30" s="3"/>
      <x:c r="N30" s="3"/>
      <x:c r="O30" s="3"/>
      <x:c r="P30" s="3"/>
      <x:c r="Q30" s="3"/>
    </x:row>
    <x:row r="31">
      <x:c r="A31" s="3"/>
      <x:c r="B31" s="3"/>
      <x:c r="C31" s="3"/>
      <x:c r="D31" s="3"/>
      <x:c r="E31" s="3"/>
      <x:c r="F31" s="3"/>
      <x:c r="G31" s="3"/>
      <x:c r="H31" s="3"/>
      <x:c r="I31" s="3"/>
      <x:c r="J31" s="3"/>
      <x:c r="K31" s="3"/>
      <x:c r="L31" s="3"/>
      <x:c r="M31" s="3"/>
      <x:c r="N31" s="3"/>
      <x:c r="O31" s="3"/>
      <x:c r="P31" s="3"/>
      <x:c r="Q31" s="3"/>
    </x:row>
    <x:row r="32">
      <x:c r="A32" s="65" t="str">
        <x:v>Category Cost Summary</x:v>
      </x:c>
      <x:c r="B32" s="65"/>
      <x:c r="C32" s="65"/>
      <x:c r="D32" s="65"/>
      <x:c r="E32" s="65"/>
      <x:c r="F32" s="3"/>
      <x:c r="G32" s="65" t="str">
        <x:v>Detox Action Plan — Start With High Priority Items</x:v>
      </x:c>
      <x:c r="H32" s="65"/>
      <x:c r="I32" s="65"/>
      <x:c r="J32" s="65"/>
      <x:c r="K32" s="65"/>
      <x:c r="L32" s="65"/>
      <x:c r="M32" s="65"/>
      <x:c r="N32" s="65"/>
      <x:c r="O32" s="65"/>
      <x:c r="P32" s="65"/>
      <x:c r="Q32" s="65"/>
    </x:row>
    <x:row r="33">
      <x:c r="A33" s="76" t="str">
        <x:v>Category</x:v>
      </x:c>
      <x:c r="B33" s="76" t="str">
        <x:v>Monthly Cost</x:v>
      </x:c>
      <x:c r="C33" s="76" t="str">
        <x:v>Annual Cost</x:v>
      </x:c>
      <x:c r="D33" s="76" t="str">
        <x:v>High Priority Cost</x:v>
      </x:c>
      <x:c r="E33" s="76" t="str">
        <x:v>Count</x:v>
      </x:c>
      <x:c r="F33" s="3"/>
      <x:c r="G33" s="83" t="str">
        <x:v>Priority</x:v>
      </x:c>
      <x:c r="H33" s="83" t="str">
        <x:v>Recommended Move</x:v>
      </x:c>
      <x:c r="I33" s="83" t="str">
        <x:v>Logic</x:v>
      </x:c>
      <x:c r="J33" s="83" t="str">
        <x:v>Expected Monthly Relief</x:v>
      </x:c>
      <x:c r="K33" s="83" t="str">
        <x:v>Next Review</x:v>
      </x:c>
      <x:c r="L33" s="83" t="str">
        <x:v>Owner Notes</x:v>
      </x:c>
      <x:c r="M33" s="83" t="str"/>
      <x:c r="N33" s="83" t="str"/>
      <x:c r="O33" s="83" t="str"/>
      <x:c r="P33" s="83" t="str"/>
      <x:c r="Q33" s="83" t="str"/>
    </x:row>
    <x:row r="34">
      <x:c r="A34" s="55" t="str">
        <x:v>Entertainment</x:v>
      </x:c>
      <x:c r="B34" s="80" t="n">
        <x:f>SUMIF(C14:C29,A34,F14:F29)</x:f>
        <x:v>38.97</x:v>
      </x:c>
      <x:c r="C34" s="80" t="n">
        <x:f>SUMIF(C14:C29,A34,G14:G29)</x:f>
        <x:v>467.64</x:v>
      </x:c>
      <x:c r="D34" s="80" t="n">
        <x:f>SUMIFS(F14:F29,C14:C29,A34,M14:M29,"High")</x:f>
        <x:v>12.99</x:v>
      </x:c>
      <x:c r="E34" s="55" t="n">
        <x:f>COUNTIF(C14:C29,A34)</x:f>
        <x:v>3</x:v>
      </x:c>
      <x:c r="F34" s="3"/>
      <x:c r="G34" s="55" t="str">
        <x:v>High</x:v>
      </x:c>
      <x:c r="H34" s="55" t="str">
        <x:v>Cancel or downgrade immediately</x:v>
      </x:c>
      <x:c r="I34" s="55" t="str">
        <x:v>Unused for over 60 days or low need score</x:v>
      </x:c>
      <x:c r="J34" s="80" t="n">
        <x:f>SUMIF(M14:M29,"High",F14:F29)</x:f>
        <x:v>59.470000000000006</x:v>
      </x:c>
      <x:c r="K34" s="55" t="str">
        <x:v>Within 7 days</x:v>
      </x:c>
      <x:c r="L34" s="55" t="str">
        <x:v>Check renewal dates first</x:v>
      </x:c>
      <x:c r="M34" s="55" t="str"/>
      <x:c r="N34" s="55" t="str"/>
      <x:c r="O34" s="55" t="str"/>
      <x:c r="P34" s="55" t="str"/>
      <x:c r="Q34" s="55" t="str"/>
    </x:row>
    <x:row r="35">
      <x:c r="A35" s="55" t="str">
        <x:v>Productivity</x:v>
      </x:c>
      <x:c r="B35" s="80" t="n">
        <x:f>SUMIF(C14:C29,A35,F14:F29)</x:f>
        <x:v>31.990000000000002</x:v>
      </x:c>
      <x:c r="C35" s="80" t="n">
        <x:f>SUMIF(C14:C29,A35,G14:G29)</x:f>
        <x:v>383.88</x:v>
      </x:c>
      <x:c r="D35" s="80" t="n">
        <x:f>SUMIFS(F14:F29,C14:C29,A35,M14:M29,"High")</x:f>
        <x:v>0</x:v>
      </x:c>
      <x:c r="E35" s="55" t="n">
        <x:f>COUNTIF(C14:C29,A35)</x:f>
        <x:v>2</x:v>
      </x:c>
      <x:c r="F35" s="3"/>
      <x:c r="G35" s="55" t="str">
        <x:v>Medium</x:v>
      </x:c>
      <x:c r="H35" s="55" t="str">
        <x:v>Review value and usage</x:v>
      </x:c>
      <x:c r="I35" s="55" t="str">
        <x:v>Moderate usage gap or average need score</x:v>
      </x:c>
      <x:c r="J35" s="80" t="n">
        <x:f>SUMIF(M14:M29,"Medium",F14:F29)</x:f>
        <x:v>66.97</x:v>
      </x:c>
      <x:c r="K35" s="55" t="str">
        <x:v>This month</x:v>
      </x:c>
      <x:c r="L35" s="55" t="str">
        <x:v>Keep only if useful</x:v>
      </x:c>
      <x:c r="M35" s="55" t="str"/>
      <x:c r="N35" s="55" t="str"/>
      <x:c r="O35" s="55" t="str"/>
      <x:c r="P35" s="55" t="str"/>
      <x:c r="Q35" s="55" t="str"/>
    </x:row>
    <x:row r="36">
      <x:c r="A36" s="55" t="str">
        <x:v>Digital Tools</x:v>
      </x:c>
      <x:c r="B36" s="80" t="n">
        <x:f>SUMIF(C14:C29,A36,F14:F29)</x:f>
        <x:v>13.190000000000001</x:v>
      </x:c>
      <x:c r="C36" s="80" t="n">
        <x:f>SUMIF(C14:C29,A36,G14:G29)</x:f>
        <x:v>158.28</x:v>
      </x:c>
      <x:c r="D36" s="80" t="n">
        <x:f>SUMIFS(F14:F29,C14:C29,A36,M14:M29,"High")</x:f>
        <x:v>0</x:v>
      </x:c>
      <x:c r="E36" s="55" t="n">
        <x:f>COUNTIF(C14:C29,A36)</x:f>
        <x:v>2</x:v>
      </x:c>
      <x:c r="F36" s="3"/>
      <x:c r="G36" s="55" t="str">
        <x:v>Low</x:v>
      </x:c>
      <x:c r="H36" s="55" t="str">
        <x:v>Keep but monitor</x:v>
      </x:c>
      <x:c r="I36" s="55" t="str">
        <x:v>Recent usage or strong need score</x:v>
      </x:c>
      <x:c r="J36" s="80" t="n">
        <x:f>SUMIF(M14:M29,"Low",F14:F29)</x:f>
        <x:v>68.16</x:v>
      </x:c>
      <x:c r="K36" s="55" t="str">
        <x:v>Next month</x:v>
      </x:c>
      <x:c r="L36" s="55" t="str">
        <x:v>No urgent action</x:v>
      </x:c>
      <x:c r="M36" s="55" t="str"/>
      <x:c r="N36" s="55" t="str"/>
      <x:c r="O36" s="55" t="str"/>
      <x:c r="P36" s="55" t="str"/>
      <x:c r="Q36" s="55" t="str"/>
    </x:row>
    <x:row r="37">
      <x:c r="A37" s="55" t="str">
        <x:v>Health</x:v>
      </x:c>
      <x:c r="B37" s="80" t="n">
        <x:f>SUMIF(C14:C29,A37,F14:F29)</x:f>
        <x:v>22</x:v>
      </x:c>
      <x:c r="C37" s="80" t="n">
        <x:f>SUMIF(C14:C29,A37,G14:G29)</x:f>
        <x:v>264</x:v>
      </x:c>
      <x:c r="D37" s="80" t="n">
        <x:f>SUMIFS(F14:F29,C14:C29,A37,M14:M29,"High")</x:f>
        <x:v>22</x:v>
      </x:c>
      <x:c r="E37" s="55" t="n">
        <x:f>COUNTIF(C14:C29,A37)</x:f>
        <x:v>1</x:v>
      </x:c>
      <x:c r="F37" s="3"/>
      <x:c r="G37" s="3"/>
      <x:c r="H37" s="3"/>
      <x:c r="I37" s="3"/>
      <x:c r="J37" s="3"/>
      <x:c r="K37" s="3"/>
      <x:c r="L37" s="3"/>
      <x:c r="M37" s="3"/>
      <x:c r="N37" s="3"/>
      <x:c r="O37" s="3"/>
      <x:c r="P37" s="3"/>
      <x:c r="Q37" s="3"/>
    </x:row>
    <x:row r="38">
      <x:c r="A38" s="55" t="str">
        <x:v>Wellness</x:v>
      </x:c>
      <x:c r="B38" s="80" t="n">
        <x:f>SUMIF(C14:C29,A38,F14:F29)</x:f>
        <x:v>7.99</x:v>
      </x:c>
      <x:c r="C38" s="80" t="n">
        <x:f>SUMIF(C14:C29,A38,G14:G29)</x:f>
        <x:v>95.88</x:v>
      </x:c>
      <x:c r="D38" s="80" t="n">
        <x:f>SUMIFS(F14:F29,C14:C29,A38,M14:M29,"High")</x:f>
        <x:v>7.99</x:v>
      </x:c>
      <x:c r="E38" s="55" t="n">
        <x:f>COUNTIF(C14:C29,A38)</x:f>
        <x:v>1</x:v>
      </x:c>
      <x:c r="F38" s="3"/>
      <x:c r="G38" s="3"/>
      <x:c r="H38" s="3"/>
      <x:c r="I38" s="3"/>
      <x:c r="J38" s="3"/>
      <x:c r="K38" s="3"/>
      <x:c r="L38" s="3"/>
      <x:c r="M38" s="3"/>
      <x:c r="N38" s="3"/>
      <x:c r="O38" s="3"/>
      <x:c r="P38" s="3"/>
      <x:c r="Q38" s="3"/>
    </x:row>
    <x:row r="39">
      <x:c r="A39" s="55" t="str">
        <x:v>Learning</x:v>
      </x:c>
      <x:c r="B39" s="80" t="n">
        <x:f>SUMIF(C14:C29,A39,F14:F29)</x:f>
        <x:v>47</x:v>
      </x:c>
      <x:c r="C39" s="80" t="n">
        <x:f>SUMIF(C14:C29,A39,G14:G29)</x:f>
        <x:v>564</x:v>
      </x:c>
      <x:c r="D39" s="80" t="n">
        <x:f>SUMIFS(F14:F29,C14:C29,A39,M14:M29,"High")</x:f>
        <x:v>9.5</x:v>
      </x:c>
      <x:c r="E39" s="55" t="n">
        <x:f>COUNTIF(C14:C29,A39)</x:f>
        <x:v>3</x:v>
      </x:c>
      <x:c r="F39" s="3"/>
      <x:c r="G39" s="3"/>
      <x:c r="H39" s="3"/>
      <x:c r="I39" s="3"/>
      <x:c r="J39" s="3"/>
      <x:c r="K39" s="3"/>
      <x:c r="L39" s="3"/>
      <x:c r="M39" s="93" t="str">
        <x:v>Priority</x:v>
      </x:c>
      <x:c r="N39" s="93" t="str">
        <x:v>Monthly Cost</x:v>
      </x:c>
      <x:c r="O39" s="3"/>
      <x:c r="P39" s="3"/>
      <x:c r="Q39" s="3"/>
    </x:row>
    <x:row r="40">
      <x:c r="A40" s="55" t="str">
        <x:v>Lifestyle</x:v>
      </x:c>
      <x:c r="B40" s="80" t="n">
        <x:f>SUMIF(C14:C29,A40,F14:F29)</x:f>
        <x:v>12.98</x:v>
      </x:c>
      <x:c r="C40" s="80" t="n">
        <x:f>SUMIF(C14:C29,A40,G14:G29)</x:f>
        <x:v>155.76</x:v>
      </x:c>
      <x:c r="D40" s="80" t="n">
        <x:f>SUMIFS(F14:F29,C14:C29,A40,M14:M29,"High")</x:f>
        <x:v>6.99</x:v>
      </x:c>
      <x:c r="E40" s="55" t="n">
        <x:f>COUNTIF(C14:C29,A40)</x:f>
        <x:v>2</x:v>
      </x:c>
      <x:c r="F40" s="3"/>
      <x:c r="G40" s="3"/>
      <x:c r="H40" s="3"/>
      <x:c r="I40" s="3"/>
      <x:c r="J40" s="3"/>
      <x:c r="K40" s="3"/>
      <x:c r="L40" s="3"/>
      <x:c r="M40" s="93" t="str">
        <x:v>High</x:v>
      </x:c>
      <x:c r="N40" s="93" t="n">
        <x:f>SUMIF(M14:M29,M40,F14:F29)</x:f>
        <x:v>59.470000000000006</x:v>
      </x:c>
      <x:c r="O40" s="3"/>
      <x:c r="P40" s="3"/>
      <x:c r="Q40" s="3"/>
    </x:row>
    <x:row r="41">
      <x:c r="A41" s="55" t="str">
        <x:v>Security</x:v>
      </x:c>
      <x:c r="B41" s="80" t="n">
        <x:f>SUMIF(C14:C29,A41,F14:F29)</x:f>
        <x:v>11.99</x:v>
      </x:c>
      <x:c r="C41" s="80" t="n">
        <x:f>SUMIF(C14:C29,A41,G14:G29)</x:f>
        <x:v>143.88</x:v>
      </x:c>
      <x:c r="D41" s="80" t="n">
        <x:f>SUMIFS(F14:F29,C14:C29,A41,M14:M29,"High")</x:f>
        <x:v>0</x:v>
      </x:c>
      <x:c r="E41" s="55" t="n">
        <x:f>COUNTIF(C14:C29,A41)</x:f>
        <x:v>1</x:v>
      </x:c>
      <x:c r="F41" s="3"/>
      <x:c r="G41" s="3"/>
      <x:c r="H41" s="3"/>
      <x:c r="I41" s="3"/>
      <x:c r="J41" s="3"/>
      <x:c r="K41" s="3"/>
      <x:c r="L41" s="3"/>
      <x:c r="M41" s="93" t="str">
        <x:v>Medium</x:v>
      </x:c>
      <x:c r="N41" s="93" t="n">
        <x:f>SUMIF(M14:M29,M41,F14:F29)</x:f>
        <x:v>66.97</x:v>
      </x:c>
      <x:c r="O41" s="3"/>
      <x:c r="P41" s="3"/>
      <x:c r="Q41" s="3"/>
    </x:row>
    <x:row r="42">
      <x:c r="A42" s="55" t="str">
        <x:v>Creative</x:v>
      </x:c>
      <x:c r="B42" s="80" t="n">
        <x:f>SUMIF(C14:C29,A42,F14:F29)</x:f>
        <x:v>8.49</x:v>
      </x:c>
      <x:c r="C42" s="80" t="n">
        <x:f>SUMIF(C14:C29,A42,G14:G29)</x:f>
        <x:v>101.88</x:v>
      </x:c>
      <x:c r="D42" s="80" t="n">
        <x:f>SUMIFS(F14:F29,C14:C29,A42,M14:M29,"High")</x:f>
        <x:v>0</x:v>
      </x:c>
      <x:c r="E42" s="55" t="n">
        <x:f>COUNTIF(C14:C29,A42)</x:f>
        <x:v>1</x:v>
      </x:c>
      <x:c r="F42" s="3"/>
      <x:c r="G42" s="3"/>
      <x:c r="H42" s="3"/>
      <x:c r="I42" s="3"/>
      <x:c r="J42" s="3"/>
      <x:c r="K42" s="3"/>
      <x:c r="L42" s="3"/>
      <x:c r="M42" s="93" t="str">
        <x:v>Low</x:v>
      </x:c>
      <x:c r="N42" s="93" t="n">
        <x:f>SUMIF(M14:M29,M42,F14:F29)</x:f>
        <x:v>68.16</x:v>
      </x:c>
      <x:c r="O42" s="3"/>
      <x:c r="P42" s="3"/>
      <x:c r="Q42" s="3"/>
    </x:row>
    <x:row r="43">
      <x:c r="A43" s="3"/>
      <x:c r="B43" s="3"/>
      <x:c r="C43" s="3"/>
      <x:c r="D43" s="3"/>
      <x:c r="E43" s="3"/>
      <x:c r="F43" s="3"/>
      <x:c r="G43" s="3"/>
      <x:c r="H43" s="3"/>
      <x:c r="I43" s="3"/>
      <x:c r="J43" s="3"/>
      <x:c r="K43" s="3"/>
      <x:c r="L43" s="3"/>
      <x:c r="M43" s="3"/>
      <x:c r="N43" s="3"/>
      <x:c r="O43" s="3"/>
      <x:c r="P43" s="3"/>
      <x:c r="Q43" s="3"/>
    </x:row>
    <x:row r="44">
      <x:c r="A44" s="3"/>
      <x:c r="B44" s="3"/>
      <x:c r="C44" s="3"/>
      <x:c r="D44" s="3"/>
      <x:c r="E44" s="3"/>
      <x:c r="F44" s="3"/>
      <x:c r="G44" s="3"/>
      <x:c r="H44" s="3"/>
      <x:c r="I44" s="3"/>
      <x:c r="J44" s="3"/>
      <x:c r="K44" s="3"/>
      <x:c r="L44" s="3"/>
      <x:c r="M44" s="3"/>
      <x:c r="N44" s="3"/>
      <x:c r="O44" s="3"/>
      <x:c r="P44" s="3"/>
      <x:c r="Q44" s="3"/>
    </x:row>
    <x:row r="45">
      <x:c r="A45" s="3"/>
      <x:c r="B45" s="3"/>
      <x:c r="C45" s="3"/>
      <x:c r="D45" s="3"/>
      <x:c r="E45" s="3"/>
      <x:c r="F45" s="3"/>
      <x:c r="G45" s="3"/>
      <x:c r="H45" s="3"/>
      <x:c r="I45" s="3"/>
      <x:c r="J45" s="3"/>
      <x:c r="K45" s="3"/>
      <x:c r="L45" s="3"/>
      <x:c r="M45" s="3"/>
      <x:c r="N45" s="3"/>
      <x:c r="O45" s="3"/>
      <x:c r="P45" s="3"/>
      <x:c r="Q45" s="3"/>
    </x:row>
    <x:row r="46">
      <x:c r="A46" s="3"/>
      <x:c r="B46" s="3"/>
      <x:c r="C46" s="3"/>
      <x:c r="D46" s="3"/>
      <x:c r="E46" s="3"/>
      <x:c r="F46" s="3"/>
      <x:c r="G46" s="3"/>
      <x:c r="H46" s="3"/>
      <x:c r="I46" s="3"/>
      <x:c r="J46" s="3"/>
      <x:c r="K46" s="3"/>
      <x:c r="L46" s="3"/>
      <x:c r="M46" s="3"/>
      <x:c r="N46" s="3"/>
      <x:c r="O46" s="3"/>
      <x:c r="P46" s="3"/>
      <x:c r="Q46" s="3"/>
    </x:row>
    <x:row r="47">
      <x:c r="A47" s="3"/>
      <x:c r="B47" s="3"/>
      <x:c r="C47" s="3"/>
      <x:c r="D47" s="3"/>
      <x:c r="E47" s="3"/>
      <x:c r="F47" s="3"/>
      <x:c r="G47" s="3"/>
      <x:c r="H47" s="3"/>
      <x:c r="I47" s="3"/>
      <x:c r="J47" s="3"/>
      <x:c r="K47" s="3"/>
      <x:c r="L47" s="3"/>
      <x:c r="M47" s="3"/>
      <x:c r="N47" s="3"/>
      <x:c r="O47" s="3"/>
      <x:c r="P47" s="3"/>
      <x:c r="Q47" s="3"/>
    </x:row>
    <x:row r="48">
      <x:c r="A48" s="3"/>
      <x:c r="B48" s="3"/>
      <x:c r="C48" s="3"/>
      <x:c r="D48" s="3"/>
      <x:c r="E48" s="3"/>
      <x:c r="F48" s="3"/>
      <x:c r="G48" s="3"/>
      <x:c r="H48" s="3"/>
      <x:c r="I48" s="3"/>
      <x:c r="J48" s="3"/>
      <x:c r="K48" s="3"/>
      <x:c r="L48" s="3"/>
      <x:c r="M48" s="3"/>
      <x:c r="N48" s="3"/>
      <x:c r="O48" s="3"/>
      <x:c r="P48" s="3"/>
      <x:c r="Q48" s="3"/>
    </x:row>
  </x:sheetData>
  <x:mergeCells>
    <x:mergeCell ref="A1:Q2"/>
    <x:mergeCell ref="A3:Q3"/>
    <x:mergeCell ref="A5:B7"/>
    <x:mergeCell ref="A5:B5"/>
    <x:mergeCell ref="A6:B7"/>
    <x:mergeCell ref="C5:D7"/>
    <x:mergeCell ref="C5:D5"/>
    <x:mergeCell ref="C6:D7"/>
    <x:mergeCell ref="E5:F7"/>
    <x:mergeCell ref="E5:F5"/>
    <x:mergeCell ref="E6:F7"/>
    <x:mergeCell ref="G5:H7"/>
    <x:mergeCell ref="G5:H5"/>
    <x:mergeCell ref="G6:H7"/>
    <x:mergeCell ref="I5:J7"/>
    <x:mergeCell ref="I5:J5"/>
    <x:mergeCell ref="I6:J7"/>
    <x:mergeCell ref="K5:L7"/>
    <x:mergeCell ref="K5:L5"/>
    <x:mergeCell ref="K6:L7"/>
    <x:mergeCell ref="M5:Q7"/>
    <x:mergeCell ref="A10:Q10"/>
    <x:mergeCell ref="A32:E32"/>
    <x:mergeCell ref="G32:Q32"/>
  </x:mergeCells>
  <x:conditionalFormatting sqref="L14:L29">
    <x:cfRule type="colorScale" priority="1">
      <x:colorScale>
        <x:cfvo type="min"/>
        <x:cfvo type="percentile" val="50"/>
        <x:cfvo type="max"/>
        <x:color rgb="FECACA"/>
        <x:color rgb="FDE68A"/>
        <x:color rgb="DCFCE7"/>
      </x:colorScale>
    </x:cfRule>
  </x:conditionalFormatting>
  <x:conditionalFormatting sqref="K14:K29">
    <x:cfRule type="colorScale" priority="2">
      <x:colorScale>
        <x:cfvo type="min"/>
        <x:cfvo type="percentile" val="50"/>
        <x:cfvo type="max"/>
        <x:color rgb="DCFCE7"/>
        <x:color rgb="FDE68A"/>
        <x:color rgb="FECACA"/>
      </x:colorScale>
    </x:cfRule>
  </x:conditionalFormatting>
  <x:conditionalFormatting sqref="M14:M29">
    <x:cfRule type="expression" dxfId="0" priority="3">
      <x:formula>M14="High"</x:formula>
    </x:cfRule>
    <x:cfRule type="expression" dxfId="1" priority="4">
      <x:formula>M14="Medium"</x:formula>
    </x:cfRule>
    <x:cfRule type="expression" dxfId="2" priority="5">
      <x:formula>M14="Low"</x:formula>
    </x:cfRule>
  </x:conditionalFormatting>
  <x:dataValidations count="5">
    <x:dataValidation type="list" sqref="A14:A40">
      <x:formula1>"Active,Trial,Paused,Cancelled"</x:formula1>
    </x:dataValidation>
    <x:dataValidation type="list" sqref="C14:C40">
      <x:formula1>"Entertainment,Productivity,Digital Tools,Health,Wellness,Learning,Lifestyle,Security,Creative,Other"</x:formula1>
    </x:dataValidation>
    <x:dataValidation type="list" sqref="D14:D40">
      <x:formula1>"Monthly,Annual,Quarterly,Trial"</x:formula1>
    </x:dataValidation>
    <x:dataValidation operator="between" sqref="L14:L40">
      <x:formula1>1</x:formula1>
      <x:formula2>10</x:formula2>
    </x:dataValidation>
    <x:dataValidation type="list" sqref="N14:N40">
      <x:formula1>"Keep,Review,Downgrade,Pause,Cancel"</x:formula1>
    </x:dataValidation>
  </x:dataValidations>
  <x:pageMargins left="0.7" right="0.7" top="0.75" bottom="0.75" header="0.3" footer="0.3"/>
  <x:drawing xmlns:r="http://schemas.openxmlformats.org/officeDocument/2006/relationships" r:id="Rbec78ec3d9cd4c33"/>
  <x:tableParts count="1">
    <x:tablePart xmlns:r="http://schemas.openxmlformats.org/officeDocument/2006/relationships" r:id="Ra5b4a1a43e744364"/>
  </x:tableParts>
</x:worksheet>
</file>