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40fdadf409c483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ubscription Tracker" sheetId="1" r:id="Rc4c81abdd443476e"/>
    <x:sheet xmlns:r="http://schemas.openxmlformats.org/officeDocument/2006/relationships" name="Lists" sheetId="2" r:id="R60e9b47706724f7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mmmm yyyy"/>
    <x:numFmt numFmtId="201" formatCode="£#,##0"/>
    <x:numFmt numFmtId="202" formatCode="£#,##0.00"/>
    <x:numFmt numFmtId="203" formatCode="dd mmm yyyy"/>
  </x:numFmts>
  <x:fonts count="11">
    <x:font>
      <x:sz val="11"/>
      <x:name val="Carlito"/>
    </x:font>
    <x:font>
      <x:b/>
      <x:sz val="22"/>
      <x:color rgb="FFFFFF"/>
      <x:name val="Carlito"/>
    </x:font>
    <x:font>
      <x:i/>
      <x:sz val="11"/>
      <x:color rgb="C7D2FE"/>
      <x:name val="Carlito"/>
    </x:font>
    <x:font>
      <x:b/>
      <x:sz val="11"/>
      <x:color rgb="FFFFFF"/>
      <x:name val="Carlito"/>
    </x:font>
    <x:font>
      <x:b/>
      <x:sz val="18"/>
      <x:color rgb="071A2D"/>
      <x:name val="Carlito"/>
    </x:font>
    <x:font>
      <x:b/>
      <x:sz val="10"/>
      <x:color rgb="FFFFFF"/>
      <x:name val="Carlito"/>
    </x:font>
    <x:font>
      <x:sz val="9"/>
      <x:color rgb="132238"/>
      <x:name val="Carlito"/>
    </x:font>
    <x:font>
      <x:b/>
      <x:sz val="12"/>
      <x:color rgb="FFFFFF"/>
      <x:name val="Carlito"/>
    </x:font>
    <x:font>
      <x:sz val="10"/>
      <x:color rgb="132238"/>
      <x:name val="Carlito"/>
    </x:font>
    <x:font>
      <x:b/>
      <x:sz val="28"/>
      <x:color rgb="071A2D"/>
      <x:name val="Carlito"/>
    </x:font>
    <x:font>
      <x:b/>
      <x:sz val="11"/>
      <x:color rgb="132238"/>
      <x:name val="Carlito"/>
    </x:font>
  </x:fonts>
  <x:fills count="19">
    <x:fill>
      <x:patternFill patternType="none"/>
    </x:fill>
    <x:fill>
      <x:patternFill patternType="gray125"/>
    </x:fill>
    <x:fill>
      <x:patternFill patternType="solid">
        <x:fgColor rgb="F6F8FB"/>
      </x:patternFill>
    </x:fill>
    <x:fill>
      <x:patternFill patternType="solid">
        <x:fgColor rgb="071A2D"/>
      </x:patternFill>
    </x:fill>
    <x:fill>
      <x:patternFill patternType="solid">
        <x:fgColor rgb="0B2545"/>
      </x:patternFill>
    </x:fill>
    <x:fill>
      <x:patternFill patternType="solid">
        <x:fgColor rgb="2D9CDB"/>
      </x:patternFill>
    </x:fill>
    <x:fill>
      <x:patternFill patternType="solid">
        <x:fgColor rgb="FFFFFF"/>
      </x:patternFill>
    </x:fill>
    <x:fill>
      <x:patternFill patternType="solid">
        <x:fgColor rgb="00B8A9"/>
      </x:patternFill>
    </x:fill>
    <x:fill>
      <x:patternFill patternType="solid">
        <x:fgColor rgb="7C3AED"/>
      </x:patternFill>
    </x:fill>
    <x:fill>
      <x:patternFill patternType="solid">
        <x:fgColor rgb="F59E0B"/>
      </x:patternFill>
    </x:fill>
    <x:fill>
      <x:patternFill patternType="solid">
        <x:fgColor rgb="F87171"/>
      </x:patternFill>
    </x:fill>
    <x:fill>
      <x:patternFill patternType="solid">
        <x:fgColor rgb="10B981"/>
      </x:patternFill>
    </x:fill>
    <x:fill>
      <x:patternFill patternType="solid">
        <x:fgColor rgb="EDF2F7"/>
      </x:patternFill>
    </x:fill>
    <x:fill>
      <x:patternFill patternType="solid">
        <x:fgColor rgb="EFF6FF"/>
      </x:patternFill>
    </x:fill>
    <x:fill>
      <x:patternFill patternType="solid">
        <x:fgColor rgb="F3F4F6"/>
      </x:patternFill>
    </x:fill>
    <x:fill>
      <x:patternFill patternType="solid">
        <x:fgColor rgb="FEE2E2"/>
      </x:patternFill>
    </x:fill>
    <x:fill>
      <x:patternFill patternType="solid">
        <x:fgColor rgb="FEF3C7"/>
      </x:patternFill>
    </x:fill>
    <x:fill>
      <x:patternFill patternType="solid">
        <x:fgColor rgb="DCFCE7"/>
      </x:patternFill>
    </x:fill>
    <x:fill>
      <x:patternFill patternType="solid">
        <x:fgColor rgb="DBEAFE"/>
      </x:patternFill>
    </x:fill>
  </x:fills>
  <x:borders count="2">
    <x:border/>
    <x:border/>
  </x:borders>
  <x:cellStyleXfs count="1">
    <x:xf numFmtId="0" fontId="0" fillId="0" borderId="0"/>
  </x:cellStyleXfs>
  <x:cellXfs count="15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0" fillId="2" borderId="1" xfId="0" applyNumberFormat="1" applyFont="1" applyFill="1" applyBorder="1"/>
    <x:xf numFmtId="0" fontId="0" fillId="3" borderId="0" xfId="0" applyNumberFormat="1" applyFont="1" applyFill="1" applyBorder="1"/>
    <x:xf numFmtId="0" fontId="1" fillId="3" borderId="0" xfId="0" applyNumberFormat="1" applyFont="1" applyFill="1" applyBorder="1"/>
    <x:xf numFmtId="0" fontId="1" fillId="3" borderId="0" xfId="0" applyNumberFormat="1" applyFont="1" applyFill="1" applyBorder="1" applyAlignment="1">
      <x:alignment horizontal="center"/>
    </x:xf>
    <x:xf numFmtId="0" fontId="1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1" fillId="3" borderId="1" xfId="0" applyNumberFormat="1" applyFont="1" applyFill="1" applyBorder="1"/>
    <x:xf numFmtId="0" fontId="1" fillId="3" borderId="1" xfId="0" applyNumberFormat="1" applyFont="1" applyFill="1" applyBorder="1" applyAlignment="1">
      <x:alignment horizontal="center"/>
    </x:xf>
    <x:xf numFmtId="0" fontId="1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2" fillId="4" borderId="0" xfId="0" applyNumberFormat="1" applyFont="1" applyFill="1" applyBorder="1"/>
    <x:xf numFmtId="0" fontId="2" fillId="4" borderId="0" xfId="0" applyNumberFormat="1" applyFont="1" applyFill="1" applyBorder="1" applyAlignment="1">
      <x:alignment horizontal="center"/>
    </x:xf>
    <x:xf numFmtId="0" fontId="2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2" fillId="4" borderId="1" xfId="0" applyNumberFormat="1" applyFont="1" applyFill="1" applyBorder="1"/>
    <x:xf numFmtId="0" fontId="2" fillId="4" borderId="1" xfId="0" applyNumberFormat="1" applyFont="1" applyFill="1" applyBorder="1" applyAlignment="1">
      <x:alignment horizontal="center"/>
    </x:xf>
    <x:xf numFmtId="0" fontId="2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3" fillId="5" borderId="0" xfId="0" applyNumberFormat="1" applyFont="1" applyFill="1" applyBorder="1"/>
    <x:xf numFmtId="0" fontId="3" fillId="5" borderId="0" xfId="0" applyNumberFormat="1" applyFont="1" applyFill="1" applyBorder="1" applyAlignment="1">
      <x:alignment horizontal="center"/>
    </x:xf>
    <x:xf numFmtId="0" fontId="3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/>
    <x:xf numFmtId="0" fontId="3" fillId="5" borderId="1" xfId="0" applyNumberFormat="1" applyFont="1" applyFill="1" applyBorder="1"/>
    <x:xf numFmtId="0" fontId="3" fillId="5" borderId="1" xfId="0" applyNumberFormat="1" applyFont="1" applyFill="1" applyBorder="1" applyAlignment="1">
      <x:alignment horizontal="center"/>
    </x:xf>
    <x:xf numFmtId="0" fontId="3" fillId="5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horizontal="center"/>
    </x:xf>
    <x:xf numFmtId="0" fontId="4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horizontal="center"/>
    </x:xf>
    <x:xf numFmtId="0" fontId="4" fillId="6" borderId="1" xfId="0" applyNumberFormat="1" applyFont="1" applyFill="1" applyBorder="1" applyAlignment="1">
      <x:alignment horizontal="center" vertical="center"/>
    </x:xf>
    <x:xf numFmtId="200" fontId="4" fillId="6" borderId="0" xfId="0" applyNumberFormat="1" applyFont="1" applyFill="1" applyBorder="1" applyAlignment="1">
      <x:alignment horizontal="center" vertical="center"/>
    </x:xf>
    <x:xf numFmtId="200" fontId="0" fillId="2" borderId="0" xfId="0" applyNumberFormat="1" applyFont="1" applyFill="1" applyBorder="1"/>
    <x:xf numFmtId="200" fontId="4" fillId="6" borderId="1" xfId="0" applyNumberFormat="1" applyFont="1" applyFill="1" applyBorder="1" applyAlignment="1">
      <x:alignment horizontal="center" vertical="center"/>
    </x:xf>
    <x:xf numFmtId="200" fontId="0" fillId="2" borderId="1" xfId="0" applyNumberFormat="1" applyFont="1" applyFill="1" applyBorder="1"/>
    <x:xf numFmtId="0" fontId="0" fillId="7" borderId="0" xfId="0" applyNumberFormat="1" applyFont="1" applyFill="1" applyBorder="1"/>
    <x:xf numFmtId="0" fontId="3" fillId="7" borderId="0" xfId="0" applyNumberFormat="1" applyFont="1" applyFill="1" applyBorder="1"/>
    <x:xf numFmtId="0" fontId="3" fillId="7" borderId="0" xfId="0" applyNumberFormat="1" applyFont="1" applyFill="1" applyBorder="1" applyAlignment="1">
      <x:alignment horizontal="center"/>
    </x:xf>
    <x:xf numFmtId="0" fontId="3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3" fillId="7" borderId="1" xfId="0" applyNumberFormat="1" applyFont="1" applyFill="1" applyBorder="1"/>
    <x:xf numFmtId="0" fontId="3" fillId="7" borderId="1" xfId="0" applyNumberFormat="1" applyFont="1" applyFill="1" applyBorder="1" applyAlignment="1">
      <x:alignment horizontal="center"/>
    </x:xf>
    <x:xf numFmtId="0" fontId="3" fillId="7" borderId="1" xfId="0" applyNumberFormat="1" applyFont="1" applyFill="1" applyBorder="1" applyAlignment="1">
      <x:alignment horizontal="center" vertical="center"/>
    </x:xf>
    <x:xf numFmtId="201" fontId="4" fillId="6" borderId="0" xfId="0" applyNumberFormat="1" applyFont="1" applyFill="1" applyBorder="1" applyAlignment="1">
      <x:alignment horizontal="center" vertical="center"/>
    </x:xf>
    <x:xf numFmtId="201" fontId="0" fillId="2" borderId="0" xfId="0" applyNumberFormat="1" applyFont="1" applyFill="1" applyBorder="1"/>
    <x:xf numFmtId="201" fontId="4" fillId="6" borderId="1" xfId="0" applyNumberFormat="1" applyFont="1" applyFill="1" applyBorder="1" applyAlignment="1">
      <x:alignment horizontal="center" vertical="center"/>
    </x:xf>
    <x:xf numFmtId="201" fontId="0" fillId="2" borderId="1" xfId="0" applyNumberFormat="1" applyFont="1" applyFill="1" applyBorder="1"/>
    <x:xf numFmtId="0" fontId="0" fillId="8" borderId="0" xfId="0" applyNumberFormat="1" applyFont="1" applyFill="1" applyBorder="1"/>
    <x:xf numFmtId="0" fontId="3" fillId="8" borderId="0" xfId="0" applyNumberFormat="1" applyFont="1" applyFill="1" applyBorder="1"/>
    <x:xf numFmtId="0" fontId="3" fillId="8" borderId="0" xfId="0" applyNumberFormat="1" applyFont="1" applyFill="1" applyBorder="1" applyAlignment="1">
      <x:alignment horizontal="center"/>
    </x:xf>
    <x:xf numFmtId="0" fontId="3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3" fillId="8" borderId="1" xfId="0" applyNumberFormat="1" applyFont="1" applyFill="1" applyBorder="1"/>
    <x:xf numFmtId="0" fontId="3" fillId="8" borderId="1" xfId="0" applyNumberFormat="1" applyFont="1" applyFill="1" applyBorder="1" applyAlignment="1">
      <x:alignment horizontal="center"/>
    </x:xf>
    <x:xf numFmtId="0" fontId="3" fillId="8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3" fillId="9" borderId="0" xfId="0" applyNumberFormat="1" applyFont="1" applyFill="1" applyBorder="1"/>
    <x:xf numFmtId="0" fontId="3" fillId="9" borderId="0" xfId="0" applyNumberFormat="1" applyFont="1" applyFill="1" applyBorder="1" applyAlignment="1">
      <x:alignment horizontal="center"/>
    </x:xf>
    <x:xf numFmtId="0" fontId="3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3" fillId="9" borderId="1" xfId="0" applyNumberFormat="1" applyFont="1" applyFill="1" applyBorder="1"/>
    <x:xf numFmtId="0" fontId="3" fillId="9" borderId="1" xfId="0" applyNumberFormat="1" applyFont="1" applyFill="1" applyBorder="1" applyAlignment="1">
      <x:alignment horizontal="center"/>
    </x:xf>
    <x:xf numFmtId="0" fontId="3" fillId="9" borderId="1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/>
    <x:xf numFmtId="0" fontId="3" fillId="10" borderId="0" xfId="0" applyNumberFormat="1" applyFont="1" applyFill="1" applyBorder="1"/>
    <x:xf numFmtId="0" fontId="3" fillId="10" borderId="0" xfId="0" applyNumberFormat="1" applyFont="1" applyFill="1" applyBorder="1" applyAlignment="1">
      <x:alignment horizontal="center"/>
    </x:xf>
    <x:xf numFmtId="0" fontId="3" fillId="10" borderId="0" xfId="0" applyNumberFormat="1" applyFont="1" applyFill="1" applyBorder="1" applyAlignment="1">
      <x:alignment horizontal="center" vertical="center"/>
    </x:xf>
    <x:xf numFmtId="0" fontId="0" fillId="10" borderId="1" xfId="0" applyNumberFormat="1" applyFont="1" applyFill="1" applyBorder="1"/>
    <x:xf numFmtId="0" fontId="3" fillId="10" borderId="1" xfId="0" applyNumberFormat="1" applyFont="1" applyFill="1" applyBorder="1"/>
    <x:xf numFmtId="0" fontId="3" fillId="10" borderId="1" xfId="0" applyNumberFormat="1" applyFont="1" applyFill="1" applyBorder="1" applyAlignment="1">
      <x:alignment horizontal="center"/>
    </x:xf>
    <x:xf numFmtId="0" fontId="3" fillId="10" borderId="1" xfId="0" applyNumberFormat="1" applyFont="1" applyFill="1" applyBorder="1" applyAlignment="1">
      <x:alignment horizontal="center" vertical="center"/>
    </x:xf>
    <x:xf numFmtId="0" fontId="0" fillId="11" borderId="0" xfId="0" applyNumberFormat="1" applyFont="1" applyFill="1" applyBorder="1"/>
    <x:xf numFmtId="0" fontId="3" fillId="11" borderId="0" xfId="0" applyNumberFormat="1" applyFont="1" applyFill="1" applyBorder="1"/>
    <x:xf numFmtId="0" fontId="3" fillId="11" borderId="0" xfId="0" applyNumberFormat="1" applyFont="1" applyFill="1" applyBorder="1" applyAlignment="1">
      <x:alignment horizontal="center"/>
    </x:xf>
    <x:xf numFmtId="0" fontId="3" fillId="11" borderId="0" xfId="0" applyNumberFormat="1" applyFont="1" applyFill="1" applyBorder="1" applyAlignment="1">
      <x:alignment horizontal="center" vertical="center"/>
    </x:xf>
    <x:xf numFmtId="0" fontId="0" fillId="11" borderId="1" xfId="0" applyNumberFormat="1" applyFont="1" applyFill="1" applyBorder="1"/>
    <x:xf numFmtId="0" fontId="3" fillId="11" borderId="1" xfId="0" applyNumberFormat="1" applyFont="1" applyFill="1" applyBorder="1"/>
    <x:xf numFmtId="0" fontId="3" fillId="11" borderId="1" xfId="0" applyNumberFormat="1" applyFont="1" applyFill="1" applyBorder="1" applyAlignment="1">
      <x:alignment horizontal="center"/>
    </x:xf>
    <x:xf numFmtId="0" fontId="3" fillId="11" borderId="1" xfId="0" applyNumberFormat="1" applyFont="1" applyFill="1" applyBorder="1" applyAlignment="1">
      <x:alignment horizontal="center" vertical="center"/>
    </x:xf>
    <x:xf numFmtId="0" fontId="5" fillId="3" borderId="0" xfId="0" applyNumberFormat="1" applyFont="1" applyFill="1" applyBorder="1"/>
    <x:xf numFmtId="0" fontId="5" fillId="3" borderId="0" xfId="0" applyNumberFormat="1" applyFont="1" applyFill="1" applyBorder="1" applyAlignment="1">
      <x:alignment wrapText="1"/>
    </x:xf>
    <x:xf numFmtId="0" fontId="5" fillId="3" borderId="0" xfId="0" applyNumberFormat="1" applyFont="1" applyFill="1" applyBorder="1" applyAlignment="1">
      <x:alignment horizontal="center" wrapText="1"/>
    </x:xf>
    <x:xf numFmtId="0" fontId="5" fillId="3" borderId="0" xfId="0" applyNumberFormat="1" applyFont="1" applyFill="1" applyBorder="1" applyAlignment="1">
      <x:alignment horizontal="center" vertical="center" wrapText="1"/>
    </x:xf>
    <x:xf numFmtId="0" fontId="5" fillId="3" borderId="1" xfId="0" applyNumberFormat="1" applyFont="1" applyFill="1" applyBorder="1"/>
    <x:xf numFmtId="0" fontId="5" fillId="3" borderId="1" xfId="0" applyNumberFormat="1" applyFont="1" applyFill="1" applyBorder="1" applyAlignment="1">
      <x:alignment wrapText="1"/>
    </x:xf>
    <x:xf numFmtId="0" fontId="5" fillId="3" borderId="1" xfId="0" applyNumberFormat="1" applyFont="1" applyFill="1" applyBorder="1" applyAlignment="1">
      <x:alignment horizontal="center" wrapText="1"/>
    </x:xf>
    <x:xf numFmtId="0" fontId="5" fillId="3" borderId="1" xfId="0" applyNumberFormat="1" applyFont="1" applyFill="1" applyBorder="1" applyAlignment="1">
      <x:alignment horizontal="center" vertical="center" wrapText="1"/>
    </x:xf>
    <x:xf numFmtId="0" fontId="6" fillId="6" borderId="0" xfId="0" applyNumberFormat="1" applyFont="1" applyFill="1" applyBorder="1"/>
    <x:xf numFmtId="0" fontId="6" fillId="6" borderId="0" xfId="0" applyNumberFormat="1" applyFont="1" applyFill="1" applyBorder="1" applyAlignment="1">
      <x:alignment wrapText="1"/>
    </x:xf>
    <x:xf numFmtId="0" fontId="6" fillId="6" borderId="0" xfId="0" applyNumberFormat="1" applyFont="1" applyFill="1" applyBorder="1" applyAlignment="1">
      <x:alignment vertical="center" wrapText="1"/>
    </x:xf>
    <x:xf numFmtId="0" fontId="6" fillId="6" borderId="1" xfId="0" applyNumberFormat="1" applyFont="1" applyFill="1" applyBorder="1"/>
    <x:xf numFmtId="0" fontId="6" fillId="6" borderId="1" xfId="0" applyNumberFormat="1" applyFont="1" applyFill="1" applyBorder="1" applyAlignment="1">
      <x:alignment wrapText="1"/>
    </x:xf>
    <x:xf numFmtId="0" fontId="6" fillId="6" borderId="1" xfId="0" applyNumberFormat="1" applyFont="1" applyFill="1" applyBorder="1" applyAlignment="1">
      <x:alignment vertical="center" wrapText="1"/>
    </x:xf>
    <x:xf numFmtId="202" fontId="6" fillId="6" borderId="0" xfId="0" applyNumberFormat="1" applyFont="1" applyFill="1" applyBorder="1" applyAlignment="1">
      <x:alignment vertical="center" wrapText="1"/>
    </x:xf>
    <x:xf numFmtId="202" fontId="6" fillId="6" borderId="1" xfId="0" applyNumberFormat="1" applyFont="1" applyFill="1" applyBorder="1" applyAlignment="1">
      <x:alignment vertical="center" wrapText="1"/>
    </x:xf>
    <x:xf numFmtId="203" fontId="6" fillId="6" borderId="0" xfId="0" applyNumberFormat="1" applyFont="1" applyFill="1" applyBorder="1" applyAlignment="1">
      <x:alignment vertical="center" wrapText="1"/>
    </x:xf>
    <x:xf numFmtId="203" fontId="6" fillId="6" borderId="1" xfId="0" applyNumberFormat="1" applyFont="1" applyFill="1" applyBorder="1" applyAlignment="1">
      <x:alignment vertical="center" wrapText="1"/>
    </x:xf>
    <x:xf numFmtId="201" fontId="6" fillId="6" borderId="0" xfId="0" applyNumberFormat="1" applyFont="1" applyFill="1" applyBorder="1" applyAlignment="1">
      <x:alignment vertical="center" wrapText="1"/>
    </x:xf>
    <x:xf numFmtId="201" fontId="6" fillId="6" borderId="1" xfId="0" applyNumberFormat="1" applyFont="1" applyFill="1" applyBorder="1" applyAlignment="1">
      <x:alignment vertical="center" wrapText="1"/>
    </x:xf>
    <x:xf numFmtId="201" fontId="6" fillId="12" borderId="0" xfId="0" applyNumberFormat="1" applyFont="1" applyFill="1" applyBorder="1" applyAlignment="1">
      <x:alignment vertical="center" wrapText="1"/>
    </x:xf>
    <x:xf numFmtId="201" fontId="6" fillId="12" borderId="1" xfId="0" applyNumberFormat="1" applyFont="1" applyFill="1" applyBorder="1" applyAlignment="1">
      <x:alignment vertical="center" wrapText="1"/>
    </x:xf>
    <x:xf numFmtId="0" fontId="0" fillId="13" borderId="0" xfId="0" applyNumberFormat="1" applyFont="1" applyFill="1" applyBorder="1"/>
    <x:xf numFmtId="0" fontId="0" fillId="13" borderId="1" xfId="0" applyNumberFormat="1" applyFont="1" applyFill="1" applyBorder="1"/>
    <x:xf numFmtId="0" fontId="7" fillId="3" borderId="0" xfId="0" applyNumberFormat="1" applyFont="1" applyFill="1" applyBorder="1"/>
    <x:xf numFmtId="0" fontId="7" fillId="3" borderId="0" xfId="0" applyNumberFormat="1" applyFont="1" applyFill="1" applyBorder="1" applyAlignment="1">
      <x:alignment horizontal="center"/>
    </x:xf>
    <x:xf numFmtId="0" fontId="7" fillId="3" borderId="1" xfId="0" applyNumberFormat="1" applyFont="1" applyFill="1" applyBorder="1"/>
    <x:xf numFmtId="0" fontId="7" fillId="3" borderId="1" xfId="0" applyNumberFormat="1" applyFont="1" applyFill="1" applyBorder="1" applyAlignment="1">
      <x:alignment horizontal="center"/>
    </x:xf>
    <x:xf numFmtId="0" fontId="8" fillId="6" borderId="0" xfId="0" applyNumberFormat="1" applyFont="1" applyFill="1" applyBorder="1"/>
    <x:xf numFmtId="0" fontId="8" fillId="6" borderId="0" xfId="0" applyNumberFormat="1" applyFont="1" applyFill="1" applyBorder="1" applyAlignment="1">
      <x:alignment wrapText="1"/>
    </x:xf>
    <x:xf numFmtId="0" fontId="8" fillId="6" borderId="1" xfId="0" applyNumberFormat="1" applyFont="1" applyFill="1" applyBorder="1"/>
    <x:xf numFmtId="0" fontId="8" fillId="6" borderId="1" xfId="0" applyNumberFormat="1" applyFont="1" applyFill="1" applyBorder="1" applyAlignment="1">
      <x:alignment wrapText="1"/>
    </x:xf>
    <x:xf numFmtId="0" fontId="9" fillId="6" borderId="0" xfId="0" applyNumberFormat="1" applyFont="1" applyFill="1" applyBorder="1"/>
    <x:xf numFmtId="0" fontId="9" fillId="6" borderId="0" xfId="0" applyNumberFormat="1" applyFont="1" applyFill="1" applyBorder="1" applyAlignment="1">
      <x:alignment horizontal="center"/>
    </x:xf>
    <x:xf numFmtId="0" fontId="9" fillId="6" borderId="0" xfId="0" applyNumberFormat="1" applyFont="1" applyFill="1" applyBorder="1" applyAlignment="1">
      <x:alignment horizontal="center" vertical="center"/>
    </x:xf>
    <x:xf numFmtId="0" fontId="9" fillId="6" borderId="1" xfId="0" applyNumberFormat="1" applyFont="1" applyFill="1" applyBorder="1"/>
    <x:xf numFmtId="0" fontId="9" fillId="6" borderId="1" xfId="0" applyNumberFormat="1" applyFont="1" applyFill="1" applyBorder="1" applyAlignment="1">
      <x:alignment horizontal="center"/>
    </x:xf>
    <x:xf numFmtId="0" fontId="9" fillId="6" borderId="1" xfId="0" applyNumberFormat="1" applyFont="1" applyFill="1" applyBorder="1" applyAlignment="1">
      <x:alignment horizontal="center" vertical="center"/>
    </x:xf>
    <x:xf numFmtId="0" fontId="0" fillId="14" borderId="0" xfId="0" applyNumberFormat="1" applyFont="1" applyFill="1" applyBorder="1"/>
    <x:xf numFmtId="0" fontId="10" fillId="14" borderId="0" xfId="0" applyNumberFormat="1" applyFont="1" applyFill="1" applyBorder="1"/>
    <x:xf numFmtId="0" fontId="10" fillId="14" borderId="0" xfId="0" applyNumberFormat="1" applyFont="1" applyFill="1" applyBorder="1" applyAlignment="1">
      <x:alignment wrapText="1"/>
    </x:xf>
    <x:xf numFmtId="0" fontId="10" fillId="14" borderId="0" xfId="0" applyNumberFormat="1" applyFont="1" applyFill="1" applyBorder="1" applyAlignment="1">
      <x:alignment horizontal="center" wrapText="1"/>
    </x:xf>
    <x:xf numFmtId="0" fontId="0" fillId="14" borderId="1" xfId="0" applyNumberFormat="1" applyFont="1" applyFill="1" applyBorder="1"/>
    <x:xf numFmtId="0" fontId="10" fillId="14" borderId="1" xfId="0" applyNumberFormat="1" applyFont="1" applyFill="1" applyBorder="1"/>
    <x:xf numFmtId="0" fontId="10" fillId="14" borderId="1" xfId="0" applyNumberFormat="1" applyFont="1" applyFill="1" applyBorder="1" applyAlignment="1">
      <x:alignment wrapText="1"/>
    </x:xf>
    <x:xf numFmtId="0" fontId="10" fillId="14" borderId="1" xfId="0" applyNumberFormat="1" applyFont="1" applyFill="1" applyBorder="1" applyAlignment="1">
      <x:alignment horizontal="center" wrapText="1"/>
    </x:xf>
    <x:xf numFmtId="0" fontId="8" fillId="6" borderId="0" xfId="0" applyNumberFormat="1" applyFont="1" applyFill="1" applyBorder="1" applyAlignment="1">
      <x:alignment vertical="top" wrapText="1"/>
    </x:xf>
    <x:xf numFmtId="0" fontId="8" fillId="6" borderId="1" xfId="0" applyNumberFormat="1" applyFont="1" applyFill="1" applyBorder="1" applyAlignment="1">
      <x:alignment vertical="top" wrapText="1"/>
    </x:xf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horizontal="center"/>
    </x:xf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horizontal="center"/>
    </x:xf>
    <x:xf numFmtId="0" fontId="0" fillId="15" borderId="0" xfId="0" applyNumberFormat="1" applyFont="1" applyFill="1" applyBorder="1"/>
    <x:xf numFmtId="0" fontId="8" fillId="15" borderId="0" xfId="0" applyNumberFormat="1" applyFont="1" applyFill="1" applyBorder="1"/>
    <x:xf numFmtId="0" fontId="0" fillId="15" borderId="1" xfId="0" applyNumberFormat="1" applyFont="1" applyFill="1" applyBorder="1"/>
    <x:xf numFmtId="0" fontId="8" fillId="15" borderId="1" xfId="0" applyNumberFormat="1" applyFont="1" applyFill="1" applyBorder="1"/>
    <x:xf numFmtId="0" fontId="0" fillId="16" borderId="0" xfId="0" applyNumberFormat="1" applyFont="1" applyFill="1" applyBorder="1"/>
    <x:xf numFmtId="0" fontId="8" fillId="16" borderId="0" xfId="0" applyNumberFormat="1" applyFont="1" applyFill="1" applyBorder="1"/>
    <x:xf numFmtId="0" fontId="0" fillId="16" borderId="1" xfId="0" applyNumberFormat="1" applyFont="1" applyFill="1" applyBorder="1"/>
    <x:xf numFmtId="0" fontId="8" fillId="16" borderId="1" xfId="0" applyNumberFormat="1" applyFont="1" applyFill="1" applyBorder="1"/>
    <x:xf numFmtId="0" fontId="0" fillId="17" borderId="0" xfId="0" applyNumberFormat="1" applyFont="1" applyFill="1" applyBorder="1"/>
    <x:xf numFmtId="0" fontId="8" fillId="17" borderId="0" xfId="0" applyNumberFormat="1" applyFont="1" applyFill="1" applyBorder="1"/>
    <x:xf numFmtId="0" fontId="0" fillId="17" borderId="1" xfId="0" applyNumberFormat="1" applyFont="1" applyFill="1" applyBorder="1"/>
    <x:xf numFmtId="0" fontId="8" fillId="17" borderId="1" xfId="0" applyNumberFormat="1" applyFont="1" applyFill="1" applyBorder="1"/>
    <x:xf numFmtId="0" fontId="0" fillId="18" borderId="0" xfId="0" applyNumberFormat="1" applyFont="1" applyFill="1" applyBorder="1"/>
    <x:xf numFmtId="0" fontId="8" fillId="18" borderId="0" xfId="0" applyNumberFormat="1" applyFont="1" applyFill="1" applyBorder="1"/>
  </x:cellXfs>
  <x:cellStyles count="1">
    <x:cellStyle name="Normal" xfId="0"/>
  </x:cellStyles>
  <x:dxfs count="9"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92400E"/>
      </x:font>
      <x:fill>
        <x:patternFill patternType="solid">
          <x:bgColor rgb="FEF3C7"/>
        </x:patternFill>
      </x:fill>
    </x:dxf>
    <x:dxf>
      <x:font>
        <x:b/>
        <x:color rgb="065F46"/>
      </x:font>
      <x:fill>
        <x:patternFill patternType="solid">
          <x:bgColor rgb="DCFCE7"/>
        </x:patternFill>
      </x:fill>
    </x:dxf>
    <x:dxf>
      <x:font>
        <x:b/>
        <x:color rgb="9F1239"/>
      </x:font>
      <x:fill>
        <x:patternFill patternType="solid">
          <x:bgColor rgb="FFE4E6"/>
        </x:patternFill>
      </x:fill>
    </x:dxf>
    <x:dxf>
      <x:font>
        <x:b/>
        <x:color rgb="9A3412"/>
      </x:font>
      <x:fill>
        <x:patternFill patternType="solid">
          <x:bgColor rgb="FFEDD5"/>
        </x:patternFill>
      </x:fill>
    </x:dxf>
    <x:dxf>
      <x:font>
        <x:b/>
        <x:color rgb="065F46"/>
      </x:font>
      <x:fill>
        <x:patternFill patternType="solid">
          <x:bgColor rgb="D1FAE5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92400E"/>
      </x:font>
      <x:fill>
        <x:patternFill patternType="solid">
          <x:bgColor rgb="FEF3C7"/>
        </x:patternFill>
      </x:fill>
    </x:dxf>
    <x:dxf>
      <x:font>
        <x:b/>
        <x:color rgb="065F46"/>
      </x:font>
      <x:fill>
        <x:patternFill patternType="solid">
          <x:bgColor rgb="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654fd9868cf4062" /><Relationship Type="http://schemas.openxmlformats.org/officeDocument/2006/relationships/theme" Target="/xl/theme/theme1.xml" Id="R54e9b87412ad4d54" /><Relationship Type="http://schemas.openxmlformats.org/officeDocument/2006/relationships/sharedStrings" Target="/xl/sharedStrings.xml" Id="R874d02d849634c3b" /><Relationship Type="http://schemas.openxmlformats.org/officeDocument/2006/relationships/worksheet" Target="/xl/worksheets/sheet1.xml" Id="Rc4c81abdd443476e" /><Relationship Type="http://schemas.openxmlformats.org/officeDocument/2006/relationships/worksheet" Target="/xl/worksheets/sheet2.xml" Id="R60e9b47706724f76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a0933c99f1a54696" /><Relationship Type="http://schemas.openxmlformats.org/officeDocument/2006/relationships/chart" Target="/xl/drawings/charts/chart2.xml" Id="Ra69246829ec04493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Cost</c:v>
          </c:tx>
          <c:cat>
            <c:strRef>
              <c:f>'Lists'!$H$2:$H$7</c:f>
              <c:strCache>
                <c:ptCount val="0"/>
              </c:strCache>
            </c:strRef>
          </c:cat>
          <c:val>
            <c:numRef>
              <c:f>'Lists'!$I$2:$I$7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plotArea>
      <c:layout/>
      <c:doughnutChart>
        <c:ser>
          <c:idx val="0"/>
          <c:order val="0"/>
          <c:tx>
            <c:v>Count</c:v>
          </c:tx>
          <c:cat>
            <c:strRef>
              <c:f>'Lists'!$K$2:$K$4</c:f>
              <c:strCache>
                <c:ptCount val="0"/>
              </c:strCache>
            </c:strRef>
          </c:cat>
          <c:val>
            <c:numRef>
              <c:f>'Lists'!$L$2:$L$4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doughnut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</xdr:col>
      <xdr:colOff>0</xdr:colOff>
      <xdr:row>32</xdr:row>
      <xdr:rowOff>0</xdr:rowOff>
    </xdr:from>
    <xdr:to>
      <xdr:col>8</xdr:col>
      <xdr:colOff>0</xdr:colOff>
      <xdr:row>43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0933c99f1a54696"/>
        </a:graphicData>
      </a:graphic>
    </xdr:graphicFrame>
    <xdr:clientData/>
  </xdr:twoCellAnchor>
  <xdr:twoCellAnchor>
    <xdr:from>
      <xdr:col>8</xdr:col>
      <xdr:colOff>0</xdr:colOff>
      <xdr:row>32</xdr:row>
      <xdr:rowOff>0</xdr:rowOff>
    </xdr:from>
    <xdr:to>
      <xdr:col>15</xdr:col>
      <xdr:colOff>0</xdr:colOff>
      <xdr:row>43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69246829ec0449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74e50010323a481d" /></Relationships>
</file>

<file path=xl/worksheets/sheet1.xml><?xml version="1.0" encoding="utf-8"?>
<x:worksheet xmlns:x="http://schemas.openxmlformats.org/spreadsheetml/2006/main">
  <x:sheetFormatPr defaultRowHeight="15"/>
  <x:cols>
    <x:col min="1" max="1" width="3" hidden="0" customWidth="1"/>
    <x:col min="2" max="2" width="20" hidden="0" customWidth="1"/>
    <x:col min="3" max="3" width="16" hidden="0" customWidth="1"/>
    <x:col min="4" max="4" width="14" hidden="0" customWidth="1"/>
    <x:col min="5" max="5" width="14" hidden="0" customWidth="1"/>
    <x:col min="6" max="6" width="15" hidden="0" customWidth="1"/>
    <x:col min="7" max="7" width="15" hidden="0" customWidth="1"/>
    <x:col min="8" max="8" width="13" hidden="0" customWidth="1"/>
    <x:col min="9" max="9" width="13" hidden="0" customWidth="1"/>
    <x:col min="10" max="10" width="16" hidden="0" customWidth="1"/>
    <x:col min="11" max="11" width="14" hidden="0" customWidth="1"/>
    <x:col min="12" max="12" width="15" hidden="0" customWidth="1"/>
    <x:col min="13" max="13" width="16" hidden="0" customWidth="1"/>
    <x:col min="14" max="14" width="14" hidden="0" customWidth="1"/>
    <x:col min="15" max="15" width="24" hidden="0" customWidth="1"/>
    <x:col min="16" max="16" width="3" hidden="0" customWidth="1"/>
    <x:col min="17" max="17" width="24" hidden="0" customWidth="1"/>
  </x:cols>
  <x:sheetData>
    <x:row r="1" ht="22" customHeight="1">
      <x:c r="A1" s="2"/>
      <x:c r="B1" s="2"/>
      <x:c r="C1" s="2"/>
      <x:c r="D1" s="2"/>
      <x:c r="E1" s="2"/>
      <x:c r="F1" s="2"/>
      <x:c r="G1" s="2"/>
      <x:c r="H1" s="2"/>
      <x:c r="I1" s="2"/>
      <x:c r="J1" s="2"/>
      <x:c r="K1" s="2"/>
      <x:c r="L1" s="2"/>
      <x:c r="M1" s="2"/>
      <x:c r="N1" s="2"/>
      <x:c r="O1" s="2"/>
      <x:c r="P1" s="2"/>
      <x:c r="Q1" s="2"/>
    </x:row>
    <x:row r="2" ht="38" customHeight="1">
      <x:c r="A2" s="2"/>
      <x:c r="B2" s="7" t="str">
        <x:v>Subscription Detox Command Center</x:v>
      </x:c>
      <x:c r="C2" s="2"/>
      <x:c r="D2" s="2"/>
      <x:c r="E2" s="2"/>
      <x:c r="F2" s="2"/>
      <x:c r="G2" s="2"/>
      <x:c r="H2" s="2"/>
      <x:c r="I2" s="2"/>
      <x:c r="J2" s="2"/>
      <x:c r="K2" s="2"/>
      <x:c r="L2" s="2"/>
      <x:c r="M2" s="2"/>
      <x:c r="N2" s="2"/>
      <x:c r="O2" s="2"/>
      <x:c r="P2" s="2"/>
      <x:c r="Q2" s="109" t="str">
        <x:v>One-page Control Notes</x:v>
      </x:c>
    </x:row>
    <x:row r="3" ht="22" customHeight="1">
      <x:c r="A3" s="2"/>
      <x:c r="B3" s="15" t="str">
        <x:v>One-page Excel dashboard to identify hidden recurring costs, unused services and cancellation priorities</x:v>
      </x:c>
      <x:c r="C3" s="2"/>
      <x:c r="D3" s="2"/>
      <x:c r="E3" s="2"/>
      <x:c r="F3" s="2"/>
      <x:c r="G3" s="2"/>
      <x:c r="H3" s="2"/>
      <x:c r="I3" s="2"/>
      <x:c r="J3" s="2"/>
      <x:c r="K3" s="2"/>
      <x:c r="L3" s="2"/>
      <x:c r="M3" s="2"/>
      <x:c r="N3" s="2"/>
      <x:c r="O3" s="2"/>
      <x:c r="P3" s="2"/>
      <x:c r="Q3" s="106"/>
    </x:row>
    <x:row r="4" ht="22" customHeight="1">
      <x:c r="A4" s="2"/>
      <x:c r="B4" s="2"/>
      <x:c r="C4" s="2"/>
      <x:c r="D4" s="2"/>
      <x:c r="E4" s="2"/>
      <x:c r="F4" s="2"/>
      <x:c r="G4" s="2"/>
      <x:c r="H4" s="2"/>
      <x:c r="I4" s="2"/>
      <x:c r="J4" s="2"/>
      <x:c r="K4" s="2"/>
      <x:c r="L4" s="2"/>
      <x:c r="M4" s="2"/>
      <x:c r="N4" s="2"/>
      <x:c r="O4" s="2"/>
      <x:c r="P4" s="2"/>
      <x:c r="Q4" s="42" t="str">
        <x:v>Top cancellation logic</x:v>
      </x:c>
    </x:row>
    <x:row r="5" ht="36" customHeight="1">
      <x:c r="A5" s="2"/>
      <x:c r="B5" s="23" t="str">
        <x:v>Dashboard Month</x:v>
      </x:c>
      <x:c r="C5" s="2"/>
      <x:c r="D5" s="43" t="str">
        <x:v>Active Subs</x:v>
      </x:c>
      <x:c r="E5" s="2"/>
      <x:c r="F5" s="23" t="str">
        <x:v>Monthly Cost</x:v>
      </x:c>
      <x:c r="G5" s="2"/>
      <x:c r="H5" s="55" t="str">
        <x:v>Yearly Impact</x:v>
      </x:c>
      <x:c r="I5" s="2"/>
      <x:c r="J5" s="63" t="str">
        <x:v>High Priority</x:v>
      </x:c>
      <x:c r="K5" s="2"/>
      <x:c r="L5" s="71" t="str">
        <x:v>Unused / Rare</x:v>
      </x:c>
      <x:c r="M5" s="2"/>
      <x:c r="N5" s="79" t="str">
        <x:v>Possible Savings</x:v>
      </x:c>
      <x:c r="O5" s="2"/>
      <x:c r="P5" s="2"/>
      <x:c r="Q5" s="113" t="str">
        <x:f>IFERROR(INDEX($B$12:$B$31,MATCH(LARGE($M$12:$M$31,1),$M$12:$M$31,0))&amp;" → "&amp;TEXT(LARGE($M$12:$M$31,1),"£0")&amp;" risk","")</x:f>
      </x:c>
    </x:row>
    <x:row r="6" ht="36" customHeight="1">
      <x:c r="A6" s="2"/>
      <x:c r="B6" s="36" t="n">
        <x:v>46143</x:v>
      </x:c>
      <x:c r="C6" s="37"/>
      <x:c r="D6" s="31" t="n">
        <x:f>COUNTIF(N12:N31,"Active")</x:f>
        <x:v>19</x:v>
      </x:c>
      <x:c r="E6" s="2"/>
      <x:c r="F6" s="48" t="n">
        <x:f>ROUND(SUMIF(N12:N31,"Active",E12:E31),0)</x:f>
        <x:v>202</x:v>
      </x:c>
      <x:c r="G6" s="49"/>
      <x:c r="H6" s="48" t="n">
        <x:f>ROUND(SUMIF(N12:N31,"Active",L12:L31),0)</x:f>
        <x:v>2422</x:v>
      </x:c>
      <x:c r="I6" s="49"/>
      <x:c r="J6" s="31" t="n">
        <x:f>COUNTIF(J12:J31,"High")</x:f>
        <x:v>9</x:v>
      </x:c>
      <x:c r="K6" s="2"/>
      <x:c r="L6" s="31" t="n">
        <x:f>COUNTIFS(H12:H31,"Rare")+COUNTIFS(H12:H31,"Never")</x:f>
        <x:v>11</x:v>
      </x:c>
      <x:c r="M6" s="2"/>
      <x:c r="N6" s="48" t="n">
        <x:f>ROUND(SUMIF(J12:J31,"High",E12:E31),0)</x:f>
        <x:v>102</x:v>
      </x:c>
      <x:c r="O6" s="49"/>
      <x:c r="P6" s="2"/>
      <x:c r="Q6" s="113" t="str">
        <x:f>IFERROR(INDEX($B$12:$B$31,MATCH(LARGE($M$12:$M$31,2),$M$12:$M$31,0))&amp;" → "&amp;TEXT(LARGE($M$12:$M$31,2),"£0")&amp;" risk","")</x:f>
      </x:c>
    </x:row>
    <x:row r="7" ht="36" customHeight="1">
      <x:c r="A7" s="2"/>
      <x:c r="B7" s="37"/>
      <x:c r="C7" s="37"/>
      <x:c r="D7" s="2"/>
      <x:c r="E7" s="2"/>
      <x:c r="F7" s="49"/>
      <x:c r="G7" s="49"/>
      <x:c r="H7" s="49"/>
      <x:c r="I7" s="49"/>
      <x:c r="J7" s="2"/>
      <x:c r="K7" s="2"/>
      <x:c r="L7" s="2"/>
      <x:c r="M7" s="2"/>
      <x:c r="N7" s="49"/>
      <x:c r="O7" s="49"/>
      <x:c r="P7" s="2"/>
      <x:c r="Q7" s="113" t="str">
        <x:f>IFERROR(INDEX($B$12:$B$31,MATCH(LARGE($M$12:$M$31,3),$M$12:$M$31,0))&amp;" → "&amp;TEXT(LARGE($M$12:$M$31,3),"£0")&amp;" risk","")</x:f>
      </x:c>
    </x:row>
    <x:row r="8" ht="36" customHeight="1">
      <x:c r="A8" s="2"/>
      <x:c r="B8" s="37"/>
      <x:c r="C8" s="37"/>
      <x:c r="D8" s="2"/>
      <x:c r="E8" s="2"/>
      <x:c r="F8" s="49"/>
      <x:c r="G8" s="49"/>
      <x:c r="H8" s="49"/>
      <x:c r="I8" s="49"/>
      <x:c r="J8" s="2"/>
      <x:c r="K8" s="2"/>
      <x:c r="L8" s="2"/>
      <x:c r="M8" s="2"/>
      <x:c r="N8" s="49"/>
      <x:c r="O8" s="49"/>
      <x:c r="P8" s="2"/>
      <x:c r="Q8" s="113" t="str">
        <x:f>IFERROR(INDEX($B$12:$B$31,MATCH(LARGE($M$12:$M$31,4),$M$12:$M$31,0))&amp;" → "&amp;TEXT(LARGE($M$12:$M$31,4),"£0")&amp;" risk","")</x:f>
      </x:c>
    </x:row>
    <x:row r="9" ht="22" customHeight="1">
      <x:c r="A9" s="2"/>
      <x:c r="B9" s="2"/>
      <x:c r="C9" s="2"/>
      <x:c r="D9" s="2"/>
      <x:c r="E9" s="2"/>
      <x:c r="F9" s="2"/>
      <x:c r="G9" s="2"/>
      <x:c r="H9" s="2"/>
      <x:c r="I9" s="2"/>
      <x:c r="J9" s="2"/>
      <x:c r="K9" s="2"/>
      <x:c r="L9" s="2"/>
      <x:c r="M9" s="2"/>
      <x:c r="N9" s="2"/>
      <x:c r="O9" s="2"/>
      <x:c r="P9" s="2"/>
      <x:c r="Q9" s="113" t="str">
        <x:f>IFERROR(INDEX($B$12:$B$31,MATCH(LARGE($M$12:$M$31,5),$M$12:$M$31,0))&amp;" → "&amp;TEXT(LARGE($M$12:$M$31,5),"£0")&amp;" risk","")</x:f>
      </x:c>
    </x:row>
    <x:row r="10" ht="22" customHeight="1">
      <x:c r="A10" s="2"/>
      <x:c r="B10" s="2"/>
      <x:c r="C10" s="2"/>
      <x:c r="D10" s="2"/>
      <x:c r="E10" s="2"/>
      <x:c r="F10" s="2"/>
      <x:c r="G10" s="2"/>
      <x:c r="H10" s="2"/>
      <x:c r="I10" s="2"/>
      <x:c r="J10" s="2"/>
      <x:c r="K10" s="2"/>
      <x:c r="L10" s="2"/>
      <x:c r="M10" s="2"/>
      <x:c r="N10" s="2"/>
      <x:c r="O10" s="2"/>
      <x:c r="P10" s="2"/>
      <x:c r="Q10" s="106"/>
    </x:row>
    <x:row r="11" ht="22" customHeight="1">
      <x:c r="A11" s="2"/>
      <x:c r="B11" s="87" t="str">
        <x:v>Subscription</x:v>
      </x:c>
      <x:c r="C11" s="87" t="str">
        <x:v>Category</x:v>
      </x:c>
      <x:c r="D11" s="87" t="str">
        <x:v>Payment</x:v>
      </x:c>
      <x:c r="E11" s="87" t="str">
        <x:v>Monthly Cost</x:v>
      </x:c>
      <x:c r="F11" s="87" t="str">
        <x:v>Renewal Date</x:v>
      </x:c>
      <x:c r="G11" s="87" t="str">
        <x:v>Last Used</x:v>
      </x:c>
      <x:c r="H11" s="87" t="str">
        <x:v>Usage</x:v>
      </x:c>
      <x:c r="I11" s="87" t="str">
        <x:v>Value /10</x:v>
      </x:c>
      <x:c r="J11" s="87" t="str">
        <x:v>Cancel Priority</x:v>
      </x:c>
      <x:c r="K11" s="87" t="str">
        <x:v>Action</x:v>
      </x:c>
      <x:c r="L11" s="87" t="str">
        <x:v>Yearly Impact</x:v>
      </x:c>
      <x:c r="M11" s="87" t="str">
        <x:v>Waste Risk</x:v>
      </x:c>
      <x:c r="N11" s="87" t="str">
        <x:v>Status</x:v>
      </x:c>
      <x:c r="O11" s="87" t="str">
        <x:v>Note</x:v>
      </x:c>
      <x:c r="P11" s="2"/>
      <x:c r="Q11" s="106"/>
    </x:row>
    <x:row r="12" ht="22" customHeight="1">
      <x:c r="A12" s="2"/>
      <x:c r="B12" s="94" t="str">
        <x:v>Netflix</x:v>
      </x:c>
      <x:c r="C12" s="94" t="str">
        <x:v>Streaming</x:v>
      </x:c>
      <x:c r="D12" s="94" t="str">
        <x:v>Monthly</x:v>
      </x:c>
      <x:c r="E12" s="98" t="n">
        <x:v>15.99</x:v>
      </x:c>
      <x:c r="F12" s="100" t="n">
        <x:v>46157</x:v>
      </x:c>
      <x:c r="G12" s="100" t="n">
        <x:v>46143</x:v>
      </x:c>
      <x:c r="H12" s="94" t="str">
        <x:v>Often</x:v>
      </x:c>
      <x:c r="I12" s="94" t="n">
        <x:v>8</x:v>
      </x:c>
      <x:c r="J12" s="94" t="str">
        <x:v>Medium</x:v>
      </x:c>
      <x:c r="K12" s="94" t="str">
        <x:v>Review</x:v>
      </x:c>
      <x:c r="L12" s="104" t="n">
        <x:f>IF(N12="Active",E12*12,0)</x:f>
        <x:v>191.88</x:v>
      </x:c>
      <x:c r="M12" s="104" t="n">
        <x:f>IF(OR(H12="Never",J12="High"),L12,IF(H12="Rare",L12*0.6,L12*0.25))</x:f>
        <x:v>47.97</x:v>
      </x:c>
      <x:c r="N12" s="94" t="str">
        <x:v>Active</x:v>
      </x:c>
      <x:c r="O12" s="94" t="str">
        <x:v>Keep only if watched weekly</x:v>
      </x:c>
      <x:c r="P12" s="2"/>
      <x:c r="Q12" s="54" t="str">
        <x:v>Detox Score</x:v>
      </x:c>
    </x:row>
    <x:row r="13" ht="22" customHeight="1">
      <x:c r="A13" s="2"/>
      <x:c r="B13" s="94" t="str">
        <x:v>Spotify</x:v>
      </x:c>
      <x:c r="C13" s="94" t="str">
        <x:v>Music</x:v>
      </x:c>
      <x:c r="D13" s="94" t="str">
        <x:v>Monthly</x:v>
      </x:c>
      <x:c r="E13" s="98" t="n">
        <x:v>10.99</x:v>
      </x:c>
      <x:c r="F13" s="100" t="n">
        <x:v>46143</x:v>
      </x:c>
      <x:c r="G13" s="100" t="n">
        <x:v>46159</x:v>
      </x:c>
      <x:c r="H13" s="94" t="str">
        <x:v>Daily</x:v>
      </x:c>
      <x:c r="I13" s="94" t="n">
        <x:v>9</x:v>
      </x:c>
      <x:c r="J13" s="94" t="str">
        <x:v>Low</x:v>
      </x:c>
      <x:c r="K13" s="94" t="str">
        <x:v>Keep</x:v>
      </x:c>
      <x:c r="L13" s="104" t="n">
        <x:f>IF(N13="Active",E13*12,0)</x:f>
        <x:v>131.88</x:v>
      </x:c>
      <x:c r="M13" s="104" t="n">
        <x:f>IF(OR(H13="Never",J13="High"),L13,IF(H13="Rare",L13*0.6,L13*0.25))</x:f>
        <x:v>32.97</x:v>
      </x:c>
      <x:c r="N13" s="94" t="str">
        <x:v>Active</x:v>
      </x:c>
      <x:c r="O13" s="94" t="str">
        <x:v>Strong everyday use</x:v>
      </x:c>
      <x:c r="P13" s="2"/>
      <x:c r="Q13" s="118" t="n">
        <x:f>MAX(0,100-ROUND((COUNTIF(J12:J31,"High")*5)+(COUNTIF(H12:H31,"Never")*6)+(COUNTIF(H12:H31,"Rare")*2)+(SUM(M12:M31)/120),0))</x:f>
        <x:v>4</x:v>
      </x:c>
    </x:row>
    <x:row r="14" ht="22" customHeight="1">
      <x:c r="A14" s="2"/>
      <x:c r="B14" s="94" t="str">
        <x:v>Amazon Prime</x:v>
      </x:c>
      <x:c r="C14" s="94" t="str">
        <x:v>Shopping</x:v>
      </x:c>
      <x:c r="D14" s="94" t="str">
        <x:v>Annual</x:v>
      </x:c>
      <x:c r="E14" s="98" t="n">
        <x:v>8.99</x:v>
      </x:c>
      <x:c r="F14" s="100" t="n">
        <x:v>46346</x:v>
      </x:c>
      <x:c r="G14" s="100" t="n">
        <x:v>46150</x:v>
      </x:c>
      <x:c r="H14" s="94" t="str">
        <x:v>Often</x:v>
      </x:c>
      <x:c r="I14" s="94" t="n">
        <x:v>7</x:v>
      </x:c>
      <x:c r="J14" s="94" t="str">
        <x:v>Medium</x:v>
      </x:c>
      <x:c r="K14" s="94" t="str">
        <x:v>Review</x:v>
      </x:c>
      <x:c r="L14" s="104" t="n">
        <x:f>IF(N14="Active",E14*12,0)</x:f>
        <x:v>107.88</x:v>
      </x:c>
      <x:c r="M14" s="104" t="n">
        <x:f>IF(OR(H14="Never",J14="High"),L14,IF(H14="Rare",L14*0.6,L14*0.25))</x:f>
        <x:v>26.97</x:v>
      </x:c>
      <x:c r="N14" s="94" t="str">
        <x:v>Active</x:v>
      </x:c>
      <x:c r="O14" s="94" t="str">
        <x:v>Check delivery value</x:v>
      </x:c>
      <x:c r="P14" s="2"/>
      <x:c r="Q14" s="125" t="str">
        <x:f>IF(Q13&gt;=85,"Excellent visibility",IF(Q13&gt;=70,"Clean but review costs",IF(Q13&gt;=50,"Subscription fog increasing","Recurring pressure rising")))</x:f>
        <x:v>Recurring pressure rising</x:v>
      </x:c>
    </x:row>
    <x:row r="15" ht="22" customHeight="1">
      <x:c r="A15" s="2"/>
      <x:c r="B15" s="94" t="str">
        <x:v>ChatGPT Plus</x:v>
      </x:c>
      <x:c r="C15" s="94" t="str">
        <x:v>AI Tool</x:v>
      </x:c>
      <x:c r="D15" s="94" t="str">
        <x:v>Monthly</x:v>
      </x:c>
      <x:c r="E15" s="98" t="n">
        <x:v>20</x:v>
      </x:c>
      <x:c r="F15" s="100" t="n">
        <x:v>46154</x:v>
      </x:c>
      <x:c r="G15" s="100" t="n">
        <x:v>46158</x:v>
      </x:c>
      <x:c r="H15" s="94" t="str">
        <x:v>Often</x:v>
      </x:c>
      <x:c r="I15" s="94" t="n">
        <x:v>9</x:v>
      </x:c>
      <x:c r="J15" s="94" t="str">
        <x:v>Low</x:v>
      </x:c>
      <x:c r="K15" s="94" t="str">
        <x:v>Keep</x:v>
      </x:c>
      <x:c r="L15" s="104" t="n">
        <x:f>IF(N15="Active",E15*12,0)</x:f>
        <x:v>240</x:v>
      </x:c>
      <x:c r="M15" s="104" t="n">
        <x:f>IF(OR(H15="Never",J15="High"),L15,IF(H15="Rare",L15*0.6,L15*0.25))</x:f>
        <x:v>60</x:v>
      </x:c>
      <x:c r="N15" s="94" t="str">
        <x:v>Active</x:v>
      </x:c>
      <x:c r="O15" s="94" t="str">
        <x:v>Useful for work</x:v>
      </x:c>
      <x:c r="P15" s="2"/>
      <x:c r="Q15" s="106"/>
    </x:row>
    <x:row r="16" ht="120" customHeight="1">
      <x:c r="A16" s="2"/>
      <x:c r="B16" s="94" t="str">
        <x:v>Canva Pro</x:v>
      </x:c>
      <x:c r="C16" s="94" t="str">
        <x:v>Design</x:v>
      </x:c>
      <x:c r="D16" s="94" t="str">
        <x:v>Monthly</x:v>
      </x:c>
      <x:c r="E16" s="98" t="n">
        <x:v>12.99</x:v>
      </x:c>
      <x:c r="F16" s="100" t="n">
        <x:v>46146</x:v>
      </x:c>
      <x:c r="G16" s="100" t="n">
        <x:v>46068</x:v>
      </x:c>
      <x:c r="H16" s="94" t="str">
        <x:v>Rare</x:v>
      </x:c>
      <x:c r="I16" s="94" t="n">
        <x:v>4</x:v>
      </x:c>
      <x:c r="J16" s="94" t="str">
        <x:v>High</x:v>
      </x:c>
      <x:c r="K16" s="94" t="str">
        <x:v>Cancel</x:v>
      </x:c>
      <x:c r="L16" s="104" t="n">
        <x:f>IF(N16="Active",E16*12,0)</x:f>
        <x:v>155.88</x:v>
      </x:c>
      <x:c r="M16" s="104" t="n">
        <x:f>IF(OR(H16="Never",J16="High"),L16,IF(H16="Rare",L16*0.6,L16*0.25))</x:f>
        <x:v>155.88</x:v>
      </x:c>
      <x:c r="N16" s="94" t="str">
        <x:v>Active</x:v>
      </x:c>
      <x:c r="O16" s="94" t="str">
        <x:v>Cancel if no design work</x:v>
      </x:c>
      <x:c r="P16" s="2"/>
      <x:c r="Q16" s="130" t="str">
        <x:v>Mode d’emploi
Modifiez les cellules blanches.
Utilisez les listes déroulantes.
Filtrez par priorité ou action.
Analysez le coût annuel et le risque de gaspillage.
Décidez quoi garder, revoir ou annuler.</x:v>
      </x:c>
    </x:row>
    <x:row r="17" ht="22" customHeight="1">
      <x:c r="A17" s="2"/>
      <x:c r="B17" s="94" t="str">
        <x:v>Adobe Photography</x:v>
      </x:c>
      <x:c r="C17" s="94" t="str">
        <x:v>Software</x:v>
      </x:c>
      <x:c r="D17" s="94" t="str">
        <x:v>Monthly</x:v>
      </x:c>
      <x:c r="E17" s="98" t="n">
        <x:v>19.97</x:v>
      </x:c>
      <x:c r="F17" s="100" t="n">
        <x:v>46145</x:v>
      </x:c>
      <x:c r="G17" s="100" t="n">
        <x:v>46083</x:v>
      </x:c>
      <x:c r="H17" s="94" t="str">
        <x:v>Rare</x:v>
      </x:c>
      <x:c r="I17" s="94" t="n">
        <x:v>5</x:v>
      </x:c>
      <x:c r="J17" s="94" t="str">
        <x:v>High</x:v>
      </x:c>
      <x:c r="K17" s="94" t="str">
        <x:v>Cancel</x:v>
      </x:c>
      <x:c r="L17" s="104" t="n">
        <x:f>IF(N17="Active",E17*12,0)</x:f>
        <x:v>239.64</x:v>
      </x:c>
      <x:c r="M17" s="104" t="n">
        <x:f>IF(OR(H17="Never",J17="High"),L17,IF(H17="Rare",L17*0.6,L17*0.25))</x:f>
        <x:v>239.64</x:v>
      </x:c>
      <x:c r="N17" s="94" t="str">
        <x:v>Active</x:v>
      </x:c>
      <x:c r="O17" s="94" t="str">
        <x:v>Check alternative</x:v>
      </x:c>
      <x:c r="P17" s="2"/>
      <x:c r="Q17" s="106"/>
    </x:row>
    <x:row r="18" ht="22" customHeight="1">
      <x:c r="A18" s="2"/>
      <x:c r="B18" s="94" t="str">
        <x:v>iCloud+</x:v>
      </x:c>
      <x:c r="C18" s="94" t="str">
        <x:v>Cloud</x:v>
      </x:c>
      <x:c r="D18" s="94" t="str">
        <x:v>Monthly</x:v>
      </x:c>
      <x:c r="E18" s="98" t="n">
        <x:v>2.99</x:v>
      </x:c>
      <x:c r="F18" s="100" t="n">
        <x:v>46150</x:v>
      </x:c>
      <x:c r="G18" s="100" t="n">
        <x:v>46160</x:v>
      </x:c>
      <x:c r="H18" s="94" t="str">
        <x:v>Daily</x:v>
      </x:c>
      <x:c r="I18" s="94" t="n">
        <x:v>8</x:v>
      </x:c>
      <x:c r="J18" s="94" t="str">
        <x:v>Low</x:v>
      </x:c>
      <x:c r="K18" s="94" t="str">
        <x:v>Keep</x:v>
      </x:c>
      <x:c r="L18" s="104" t="n">
        <x:f>IF(N18="Active",E18*12,0)</x:f>
        <x:v>35.88</x:v>
      </x:c>
      <x:c r="M18" s="104" t="n">
        <x:f>IF(OR(H18="Never",J18="High"),L18,IF(H18="Rare",L18*0.6,L18*0.25))</x:f>
        <x:v>8.97</x:v>
      </x:c>
      <x:c r="N18" s="94" t="str">
        <x:v>Active</x:v>
      </x:c>
      <x:c r="O18" s="94" t="str">
        <x:v>Essential storage</x:v>
      </x:c>
      <x:c r="P18" s="2"/>
      <x:c r="Q18" s="106"/>
    </x:row>
    <x:row r="19" ht="22" customHeight="1">
      <x:c r="A19" s="2"/>
      <x:c r="B19" s="94" t="str">
        <x:v>Google One</x:v>
      </x:c>
      <x:c r="C19" s="94" t="str">
        <x:v>Cloud</x:v>
      </x:c>
      <x:c r="D19" s="94" t="str">
        <x:v>Monthly</x:v>
      </x:c>
      <x:c r="E19" s="98" t="n">
        <x:v>7.99</x:v>
      </x:c>
      <x:c r="F19" s="100" t="n">
        <x:v>46152</x:v>
      </x:c>
      <x:c r="G19" s="100" t="n">
        <x:v>46029</x:v>
      </x:c>
      <x:c r="H19" s="94" t="str">
        <x:v>Rare</x:v>
      </x:c>
      <x:c r="I19" s="94" t="n">
        <x:v>3</x:v>
      </x:c>
      <x:c r="J19" s="94" t="str">
        <x:v>High</x:v>
      </x:c>
      <x:c r="K19" s="94" t="str">
        <x:v>Cancel</x:v>
      </x:c>
      <x:c r="L19" s="104" t="n">
        <x:f>IF(N19="Active",E19*12,0)</x:f>
        <x:v>95.88</x:v>
      </x:c>
      <x:c r="M19" s="104" t="n">
        <x:f>IF(OR(H19="Never",J19="High"),L19,IF(H19="Rare",L19*0.6,L19*0.25))</x:f>
        <x:v>95.88</x:v>
      </x:c>
      <x:c r="N19" s="94" t="str">
        <x:v>Active</x:v>
      </x:c>
      <x:c r="O19" s="94" t="str">
        <x:v>Duplicate cloud cost</x:v>
      </x:c>
      <x:c r="P19" s="2"/>
      <x:c r="Q19" s="106"/>
    </x:row>
    <x:row r="20" ht="22" customHeight="1">
      <x:c r="A20" s="2"/>
      <x:c r="B20" s="94" t="str">
        <x:v>Strava</x:v>
      </x:c>
      <x:c r="C20" s="94" t="str">
        <x:v>Fitness</x:v>
      </x:c>
      <x:c r="D20" s="94" t="str">
        <x:v>Monthly</x:v>
      </x:c>
      <x:c r="E20" s="98" t="n">
        <x:v>8.99</x:v>
      </x:c>
      <x:c r="F20" s="100" t="n">
        <x:v>46160</x:v>
      </x:c>
      <x:c r="G20" s="100" t="n">
        <x:v>45996</x:v>
      </x:c>
      <x:c r="H20" s="94" t="str">
        <x:v>Never</x:v>
      </x:c>
      <x:c r="I20" s="94" t="n">
        <x:v>2</x:v>
      </x:c>
      <x:c r="J20" s="94" t="str">
        <x:v>High</x:v>
      </x:c>
      <x:c r="K20" s="94" t="str">
        <x:v>Cancel</x:v>
      </x:c>
      <x:c r="L20" s="104" t="n">
        <x:f>IF(N20="Active",E20*12,0)</x:f>
        <x:v>107.88</x:v>
      </x:c>
      <x:c r="M20" s="104" t="n">
        <x:f>IF(OR(H20="Never",J20="High"),L20,IF(H20="Rare",L20*0.6,L20*0.25))</x:f>
        <x:v>107.88</x:v>
      </x:c>
      <x:c r="N20" s="94" t="str">
        <x:v>Active</x:v>
      </x:c>
      <x:c r="O20" s="94" t="str">
        <x:v>Strong cancel candidate</x:v>
      </x:c>
      <x:c r="P20" s="2"/>
      <x:c r="Q20" s="106"/>
    </x:row>
    <x:row r="21" ht="22" customHeight="1">
      <x:c r="A21" s="2"/>
      <x:c r="B21" s="94" t="str">
        <x:v>Headspace</x:v>
      </x:c>
      <x:c r="C21" s="94" t="str">
        <x:v>Wellbeing</x:v>
      </x:c>
      <x:c r="D21" s="94" t="str">
        <x:v>Monthly</x:v>
      </x:c>
      <x:c r="E21" s="98" t="n">
        <x:v>9.99</x:v>
      </x:c>
      <x:c r="F21" s="100" t="n">
        <x:v>46151</x:v>
      </x:c>
      <x:c r="G21" s="100" t="n">
        <x:v>46055</x:v>
      </x:c>
      <x:c r="H21" s="94" t="str">
        <x:v>Rare</x:v>
      </x:c>
      <x:c r="I21" s="94" t="n">
        <x:v>4</x:v>
      </x:c>
      <x:c r="J21" s="94" t="str">
        <x:v>Medium</x:v>
      </x:c>
      <x:c r="K21" s="94" t="str">
        <x:v>Review</x:v>
      </x:c>
      <x:c r="L21" s="104" t="n">
        <x:f>IF(N21="Active",E21*12,0)</x:f>
        <x:v>119.88</x:v>
      </x:c>
      <x:c r="M21" s="104" t="n">
        <x:f>IF(OR(H21="Never",J21="High"),L21,IF(H21="Rare",L21*0.6,L21*0.25))</x:f>
        <x:v>71.928</x:v>
      </x:c>
      <x:c r="N21" s="94" t="str">
        <x:v>Active</x:v>
      </x:c>
      <x:c r="O21" s="94" t="str">
        <x:v>Use or cancel</x:v>
      </x:c>
      <x:c r="P21" s="2"/>
      <x:c r="Q21" s="106"/>
    </x:row>
    <x:row r="22" ht="22" customHeight="1">
      <x:c r="A22" s="2"/>
      <x:c r="B22" s="94" t="str">
        <x:v>The Times</x:v>
      </x:c>
      <x:c r="C22" s="94" t="str">
        <x:v>News</x:v>
      </x:c>
      <x:c r="D22" s="94" t="str">
        <x:v>Monthly</x:v>
      </x:c>
      <x:c r="E22" s="98" t="n">
        <x:v>10</x:v>
      </x:c>
      <x:c r="F22" s="100" t="n">
        <x:v>46147</x:v>
      </x:c>
      <x:c r="G22" s="100" t="n">
        <x:v>46154</x:v>
      </x:c>
      <x:c r="H22" s="94" t="str">
        <x:v>Often</x:v>
      </x:c>
      <x:c r="I22" s="94" t="n">
        <x:v>7</x:v>
      </x:c>
      <x:c r="J22" s="94" t="str">
        <x:v>Medium</x:v>
      </x:c>
      <x:c r="K22" s="94" t="str">
        <x:v>Review</x:v>
      </x:c>
      <x:c r="L22" s="104" t="n">
        <x:f>IF(N22="Active",E22*12,0)</x:f>
        <x:v>120</x:v>
      </x:c>
      <x:c r="M22" s="104" t="n">
        <x:f>IF(OR(H22="Never",J22="High"),L22,IF(H22="Rare",L22*0.6,L22*0.25))</x:f>
        <x:v>30</x:v>
      </x:c>
      <x:c r="N22" s="94" t="str">
        <x:v>Active</x:v>
      </x:c>
      <x:c r="O22" s="94" t="str">
        <x:v>Keep if reading</x:v>
      </x:c>
      <x:c r="P22" s="2"/>
      <x:c r="Q22" s="106"/>
    </x:row>
    <x:row r="23" ht="22" customHeight="1">
      <x:c r="A23" s="2"/>
      <x:c r="B23" s="94" t="str">
        <x:v>Notion AI</x:v>
      </x:c>
      <x:c r="C23" s="94" t="str">
        <x:v>Productivity</x:v>
      </x:c>
      <x:c r="D23" s="94" t="str">
        <x:v>Monthly</x:v>
      </x:c>
      <x:c r="E23" s="98" t="n">
        <x:v>8</x:v>
      </x:c>
      <x:c r="F23" s="100" t="n">
        <x:v>46143</x:v>
      </x:c>
      <x:c r="G23" s="100" t="n">
        <x:v>46032</x:v>
      </x:c>
      <x:c r="H23" s="94" t="str">
        <x:v>Rare</x:v>
      </x:c>
      <x:c r="I23" s="94" t="n">
        <x:v>4</x:v>
      </x:c>
      <x:c r="J23" s="94" t="str">
        <x:v>High</x:v>
      </x:c>
      <x:c r="K23" s="94" t="str">
        <x:v>Cancel</x:v>
      </x:c>
      <x:c r="L23" s="104" t="n">
        <x:f>IF(N23="Active",E23*12,0)</x:f>
        <x:v>96</x:v>
      </x:c>
      <x:c r="M23" s="104" t="n">
        <x:f>IF(OR(H23="Never",J23="High"),L23,IF(H23="Rare",L23*0.6,L23*0.25))</x:f>
        <x:v>96</x:v>
      </x:c>
      <x:c r="N23" s="94" t="str">
        <x:v>Active</x:v>
      </x:c>
      <x:c r="O23" s="94" t="str">
        <x:v>Overlap with AI stack</x:v>
      </x:c>
      <x:c r="P23" s="2"/>
      <x:c r="Q23" s="106"/>
    </x:row>
    <x:row r="24" ht="22" customHeight="1">
      <x:c r="A24" s="2"/>
      <x:c r="B24" s="94" t="str">
        <x:v>Duolingo Super</x:v>
      </x:c>
      <x:c r="C24" s="94" t="str">
        <x:v>Learning</x:v>
      </x:c>
      <x:c r="D24" s="94" t="str">
        <x:v>Annual</x:v>
      </x:c>
      <x:c r="E24" s="98" t="n">
        <x:v>5.99</x:v>
      </x:c>
      <x:c r="F24" s="100" t="n">
        <x:v>46210</x:v>
      </x:c>
      <x:c r="G24" s="100" t="n">
        <x:v>46157</x:v>
      </x:c>
      <x:c r="H24" s="94" t="str">
        <x:v>Often</x:v>
      </x:c>
      <x:c r="I24" s="94" t="n">
        <x:v>8</x:v>
      </x:c>
      <x:c r="J24" s="94" t="str">
        <x:v>Low</x:v>
      </x:c>
      <x:c r="K24" s="94" t="str">
        <x:v>Keep</x:v>
      </x:c>
      <x:c r="L24" s="104" t="n">
        <x:f>IF(N24="Active",E24*12,0)</x:f>
        <x:v>71.88</x:v>
      </x:c>
      <x:c r="M24" s="104" t="n">
        <x:f>IF(OR(H24="Never",J24="High"),L24,IF(H24="Rare",L24*0.6,L24*0.25))</x:f>
        <x:v>17.97</x:v>
      </x:c>
      <x:c r="N24" s="94" t="str">
        <x:v>Active</x:v>
      </x:c>
      <x:c r="O24" s="94" t="str">
        <x:v>Good habit support</x:v>
      </x:c>
      <x:c r="P24" s="2"/>
      <x:c r="Q24" s="133" t="str">
        <x:v>Colour logic</x:v>
      </x:c>
    </x:row>
    <x:row r="25" ht="22" customHeight="1">
      <x:c r="A25" s="2"/>
      <x:c r="B25" s="94" t="str">
        <x:v>Dropbox</x:v>
      </x:c>
      <x:c r="C25" s="94" t="str">
        <x:v>Cloud</x:v>
      </x:c>
      <x:c r="D25" s="94" t="str">
        <x:v>Monthly</x:v>
      </x:c>
      <x:c r="E25" s="98" t="n">
        <x:v>9.99</x:v>
      </x:c>
      <x:c r="F25" s="100" t="n">
        <x:v>46154</x:v>
      </x:c>
      <x:c r="G25" s="100" t="n">
        <x:v>45940</x:v>
      </x:c>
      <x:c r="H25" s="94" t="str">
        <x:v>Never</x:v>
      </x:c>
      <x:c r="I25" s="94" t="n">
        <x:v>1</x:v>
      </x:c>
      <x:c r="J25" s="94" t="str">
        <x:v>High</x:v>
      </x:c>
      <x:c r="K25" s="94" t="str">
        <x:v>Cancel</x:v>
      </x:c>
      <x:c r="L25" s="104" t="n">
        <x:f>IF(N25="Active",E25*12,0)</x:f>
        <x:v>119.88</x:v>
      </x:c>
      <x:c r="M25" s="104" t="n">
        <x:f>IF(OR(H25="Never",J25="High"),L25,IF(H25="Rare",L25*0.6,L25*0.25))</x:f>
        <x:v>119.88</x:v>
      </x:c>
      <x:c r="N25" s="94" t="str">
        <x:v>Active</x:v>
      </x:c>
      <x:c r="O25" s="94" t="str">
        <x:v>Unused</x:v>
      </x:c>
      <x:c r="P25" s="2"/>
      <x:c r="Q25" s="137" t="str">
        <x:v>Red = Cancel pressure</x:v>
      </x:c>
    </x:row>
    <x:row r="26" ht="22" customHeight="1">
      <x:c r="A26" s="2"/>
      <x:c r="B26" s="94" t="str">
        <x:v>Disney+</x:v>
      </x:c>
      <x:c r="C26" s="94" t="str">
        <x:v>Streaming</x:v>
      </x:c>
      <x:c r="D26" s="94" t="str">
        <x:v>Monthly</x:v>
      </x:c>
      <x:c r="E26" s="98" t="n">
        <x:v>7.99</x:v>
      </x:c>
      <x:c r="F26" s="100" t="n">
        <x:v>46153</x:v>
      </x:c>
      <x:c r="G26" s="100" t="n">
        <x:v>46054</x:v>
      </x:c>
      <x:c r="H26" s="94" t="str">
        <x:v>Rare</x:v>
      </x:c>
      <x:c r="I26" s="94" t="n">
        <x:v>3</x:v>
      </x:c>
      <x:c r="J26" s="94" t="str">
        <x:v>High</x:v>
      </x:c>
      <x:c r="K26" s="94" t="str">
        <x:v>Cancel</x:v>
      </x:c>
      <x:c r="L26" s="104" t="n">
        <x:f>IF(N26="Active",E26*12,0)</x:f>
        <x:v>95.88</x:v>
      </x:c>
      <x:c r="M26" s="104" t="n">
        <x:f>IF(OR(H26="Never",J26="High"),L26,IF(H26="Rare",L26*0.6,L26*0.25))</x:f>
        <x:v>95.88</x:v>
      </x:c>
      <x:c r="N26" s="94" t="str">
        <x:v>Active</x:v>
      </x:c>
      <x:c r="O26" s="94" t="str">
        <x:v>Seasonal only</x:v>
      </x:c>
      <x:c r="P26" s="2"/>
      <x:c r="Q26" s="141" t="str">
        <x:v>Orange = Review soon</x:v>
      </x:c>
    </x:row>
    <x:row r="27" ht="22" customHeight="1">
      <x:c r="A27" s="2"/>
      <x:c r="B27" s="94" t="str">
        <x:v>Calm</x:v>
      </x:c>
      <x:c r="C27" s="94" t="str">
        <x:v>Wellbeing</x:v>
      </x:c>
      <x:c r="D27" s="94" t="str">
        <x:v>Monthly</x:v>
      </x:c>
      <x:c r="E27" s="98" t="n">
        <x:v>7.99</x:v>
      </x:c>
      <x:c r="F27" s="100" t="n">
        <x:v>46144</x:v>
      </x:c>
      <x:c r="G27" s="100" t="n">
        <x:v>45962</x:v>
      </x:c>
      <x:c r="H27" s="94" t="str">
        <x:v>Never</x:v>
      </x:c>
      <x:c r="I27" s="94" t="n">
        <x:v>2</x:v>
      </x:c>
      <x:c r="J27" s="94" t="str">
        <x:v>High</x:v>
      </x:c>
      <x:c r="K27" s="94" t="str">
        <x:v>Cancel</x:v>
      </x:c>
      <x:c r="L27" s="104" t="n">
        <x:f>IF(N27="Active",E27*12,0)</x:f>
        <x:v>0</x:v>
      </x:c>
      <x:c r="M27" s="104" t="n">
        <x:f>IF(OR(H27="Never",J27="High"),L27,IF(H27="Rare",L27*0.6,L27*0.25))</x:f>
        <x:v>0</x:v>
      </x:c>
      <x:c r="N27" s="94" t="str">
        <x:v>Paused</x:v>
      </x:c>
      <x:c r="O27" s="94" t="str">
        <x:v>Reactivate only if needed</x:v>
      </x:c>
      <x:c r="P27" s="2"/>
      <x:c r="Q27" s="145" t="str">
        <x:v>Green = Keep / useful</x:v>
      </x:c>
    </x:row>
    <x:row r="28" ht="22" customHeight="1">
      <x:c r="A28" s="2"/>
      <x:c r="B28" s="94" t="str">
        <x:v>Figma Pro</x:v>
      </x:c>
      <x:c r="C28" s="94" t="str">
        <x:v>Design</x:v>
      </x:c>
      <x:c r="D28" s="94" t="str">
        <x:v>Monthly</x:v>
      </x:c>
      <x:c r="E28" s="98" t="n">
        <x:v>12</x:v>
      </x:c>
      <x:c r="F28" s="100" t="n">
        <x:v>46157</x:v>
      </x:c>
      <x:c r="G28" s="100" t="n">
        <x:v>46156</x:v>
      </x:c>
      <x:c r="H28" s="94" t="str">
        <x:v>Often</x:v>
      </x:c>
      <x:c r="I28" s="94" t="n">
        <x:v>8</x:v>
      </x:c>
      <x:c r="J28" s="94" t="str">
        <x:v>Low</x:v>
      </x:c>
      <x:c r="K28" s="94" t="str">
        <x:v>Keep</x:v>
      </x:c>
      <x:c r="L28" s="104" t="n">
        <x:f>IF(N28="Active",E28*12,0)</x:f>
        <x:v>144</x:v>
      </x:c>
      <x:c r="M28" s="104" t="n">
        <x:f>IF(OR(H28="Never",J28="High"),L28,IF(H28="Rare",L28*0.6,L28*0.25))</x:f>
        <x:v>36</x:v>
      </x:c>
      <x:c r="N28" s="94" t="str">
        <x:v>Active</x:v>
      </x:c>
      <x:c r="O28" s="94" t="str">
        <x:v>Professional value</x:v>
      </x:c>
      <x:c r="P28" s="2"/>
      <x:c r="Q28" s="149" t="str">
        <x:v>Blue = Active recurring cost</x:v>
      </x:c>
    </x:row>
    <x:row r="29" ht="22" customHeight="1">
      <x:c r="A29" s="2"/>
      <x:c r="B29" s="94" t="str">
        <x:v>Meal Delivery Pass</x:v>
      </x:c>
      <x:c r="C29" s="94" t="str">
        <x:v>Delivery</x:v>
      </x:c>
      <x:c r="D29" s="94" t="str">
        <x:v>Monthly</x:v>
      </x:c>
      <x:c r="E29" s="98" t="n">
        <x:v>5.99</x:v>
      </x:c>
      <x:c r="F29" s="100" t="n">
        <x:v>46152</x:v>
      </x:c>
      <x:c r="G29" s="100" t="n">
        <x:v>46096</x:v>
      </x:c>
      <x:c r="H29" s="94" t="str">
        <x:v>Rare</x:v>
      </x:c>
      <x:c r="I29" s="94" t="n">
        <x:v>3</x:v>
      </x:c>
      <x:c r="J29" s="94" t="str">
        <x:v>Medium</x:v>
      </x:c>
      <x:c r="K29" s="94" t="str">
        <x:v>Review</x:v>
      </x:c>
      <x:c r="L29" s="104" t="n">
        <x:f>IF(N29="Active",E29*12,0)</x:f>
        <x:v>71.88</x:v>
      </x:c>
      <x:c r="M29" s="104" t="n">
        <x:f>IF(OR(H29="Never",J29="High"),L29,IF(H29="Rare",L29*0.6,L29*0.25))</x:f>
        <x:v>43.12799999999999</x:v>
      </x:c>
      <x:c r="N29" s="94" t="str">
        <x:v>Active</x:v>
      </x:c>
      <x:c r="O29" s="94" t="str">
        <x:v>Compare real savings</x:v>
      </x:c>
      <x:c r="P29" s="2"/>
      <x:c r="Q29" s="106"/>
    </x:row>
    <x:row r="30" ht="22" customHeight="1">
      <x:c r="A30" s="2"/>
      <x:c r="B30" s="94" t="str">
        <x:v>VPN</x:v>
      </x:c>
      <x:c r="C30" s="94" t="str">
        <x:v>Security</x:v>
      </x:c>
      <x:c r="D30" s="94" t="str">
        <x:v>Monthly</x:v>
      </x:c>
      <x:c r="E30" s="98" t="n">
        <x:v>4.99</x:v>
      </x:c>
      <x:c r="F30" s="100" t="n">
        <x:v>46145</x:v>
      </x:c>
      <x:c r="G30" s="100" t="n">
        <x:v>46143</x:v>
      </x:c>
      <x:c r="H30" s="94" t="str">
        <x:v>Often</x:v>
      </x:c>
      <x:c r="I30" s="94" t="n">
        <x:v>7</x:v>
      </x:c>
      <x:c r="J30" s="94" t="str">
        <x:v>Low</x:v>
      </x:c>
      <x:c r="K30" s="94" t="str">
        <x:v>Keep</x:v>
      </x:c>
      <x:c r="L30" s="104" t="n">
        <x:f>IF(N30="Active",E30*12,0)</x:f>
        <x:v>59.88</x:v>
      </x:c>
      <x:c r="M30" s="104" t="n">
        <x:f>IF(OR(H30="Never",J30="High"),L30,IF(H30="Rare",L30*0.6,L30*0.25))</x:f>
        <x:v>14.97</x:v>
      </x:c>
      <x:c r="N30" s="94" t="str">
        <x:v>Active</x:v>
      </x:c>
      <x:c r="O30" s="94" t="str">
        <x:v>Keep if travelling</x:v>
      </x:c>
      <x:c r="P30" s="2"/>
      <x:c r="Q30" s="106"/>
    </x:row>
    <x:row r="31" ht="22" customHeight="1">
      <x:c r="A31" s="2"/>
      <x:c r="B31" s="94" t="str">
        <x:v>Old Project SaaS</x:v>
      </x:c>
      <x:c r="C31" s="94" t="str">
        <x:v>Software</x:v>
      </x:c>
      <x:c r="D31" s="94" t="str">
        <x:v>Monthly</x:v>
      </x:c>
      <x:c r="E31" s="98" t="n">
        <x:v>18</x:v>
      </x:c>
      <x:c r="F31" s="100" t="n">
        <x:v>46162</x:v>
      </x:c>
      <x:c r="G31" s="100" t="n">
        <x:v>45872</x:v>
      </x:c>
      <x:c r="H31" s="94" t="str">
        <x:v>Never</x:v>
      </x:c>
      <x:c r="I31" s="94" t="n">
        <x:v>1</x:v>
      </x:c>
      <x:c r="J31" s="94" t="str">
        <x:v>High</x:v>
      </x:c>
      <x:c r="K31" s="94" t="str">
        <x:v>Cancel</x:v>
      </x:c>
      <x:c r="L31" s="104" t="n">
        <x:f>IF(N31="Active",E31*12,0)</x:f>
        <x:v>216</x:v>
      </x:c>
      <x:c r="M31" s="104" t="n">
        <x:f>IF(OR(H31="Never",J31="High"),L31,IF(H31="Rare",L31*0.6,L31*0.25))</x:f>
        <x:v>216</x:v>
      </x:c>
      <x:c r="N31" s="94" t="str">
        <x:v>Active</x:v>
      </x:c>
      <x:c r="O31" s="94" t="str">
        <x:v>Cancel immediately</x:v>
      </x:c>
      <x:c r="P31" s="2"/>
      <x:c r="Q31" s="106"/>
    </x:row>
    <x:row r="32" ht="22" customHeight="1">
      <x:c r="A32" s="2"/>
      <x:c r="B32" s="2"/>
      <x:c r="C32" s="2"/>
      <x:c r="D32" s="2"/>
      <x:c r="E32" s="2"/>
      <x:c r="F32" s="2"/>
      <x:c r="G32" s="2"/>
      <x:c r="H32" s="2"/>
      <x:c r="I32" s="2"/>
      <x:c r="J32" s="2"/>
      <x:c r="K32" s="2"/>
      <x:c r="L32" s="2"/>
      <x:c r="M32" s="2"/>
      <x:c r="N32" s="2"/>
      <x:c r="O32" s="2"/>
      <x:c r="P32" s="2"/>
      <x:c r="Q32" s="2"/>
    </x:row>
    <x:row r="33" ht="22" customHeight="1">
      <x:c r="A33" s="2"/>
      <x:c r="B33" s="2"/>
      <x:c r="C33" s="2"/>
      <x:c r="D33" s="2"/>
      <x:c r="E33" s="2"/>
      <x:c r="F33" s="2"/>
      <x:c r="G33" s="2"/>
      <x:c r="H33" s="2"/>
      <x:c r="I33" s="2"/>
      <x:c r="J33" s="2"/>
      <x:c r="K33" s="2"/>
      <x:c r="L33" s="2"/>
      <x:c r="M33" s="2"/>
      <x:c r="N33" s="2"/>
      <x:c r="O33" s="2"/>
      <x:c r="P33" s="2"/>
      <x:c r="Q33" s="2"/>
    </x:row>
    <x:row r="34" ht="22" customHeight="1">
      <x:c r="A34" s="2"/>
      <x:c r="B34" s="2"/>
      <x:c r="C34" s="2"/>
      <x:c r="D34" s="2"/>
      <x:c r="E34" s="2"/>
      <x:c r="F34" s="2"/>
      <x:c r="G34" s="2"/>
      <x:c r="H34" s="2"/>
      <x:c r="I34" s="2"/>
      <x:c r="J34" s="2"/>
      <x:c r="K34" s="2"/>
      <x:c r="L34" s="2"/>
      <x:c r="M34" s="2"/>
      <x:c r="N34" s="2"/>
      <x:c r="O34" s="2"/>
      <x:c r="P34" s="2"/>
      <x:c r="Q34" s="2"/>
    </x:row>
    <x:row r="35" ht="22" customHeight="1">
      <x:c r="A35" s="2"/>
      <x:c r="B35" s="2"/>
      <x:c r="C35" s="2"/>
      <x:c r="D35" s="2"/>
      <x:c r="E35" s="2"/>
      <x:c r="F35" s="2"/>
      <x:c r="G35" s="2"/>
      <x:c r="H35" s="2"/>
      <x:c r="I35" s="2"/>
      <x:c r="J35" s="2"/>
      <x:c r="K35" s="2"/>
      <x:c r="L35" s="2"/>
      <x:c r="M35" s="2"/>
      <x:c r="N35" s="2"/>
      <x:c r="O35" s="2"/>
      <x:c r="P35" s="2"/>
      <x:c r="Q35" s="2"/>
    </x:row>
    <x:row r="36" ht="22" customHeight="1">
      <x:c r="A36" s="2"/>
      <x:c r="B36" s="2"/>
      <x:c r="C36" s="2"/>
      <x:c r="D36" s="2"/>
      <x:c r="E36" s="2"/>
      <x:c r="F36" s="2"/>
      <x:c r="G36" s="2"/>
      <x:c r="H36" s="2"/>
      <x:c r="I36" s="2"/>
      <x:c r="J36" s="2"/>
      <x:c r="K36" s="2"/>
      <x:c r="L36" s="2"/>
      <x:c r="M36" s="2"/>
      <x:c r="N36" s="2"/>
      <x:c r="O36" s="2"/>
      <x:c r="P36" s="2"/>
      <x:c r="Q36" s="2"/>
    </x:row>
    <x:row r="37" ht="22" customHeight="1">
      <x:c r="A37" s="2"/>
      <x:c r="B37" s="2"/>
      <x:c r="C37" s="2"/>
      <x:c r="D37" s="2"/>
      <x:c r="E37" s="2"/>
      <x:c r="F37" s="2"/>
      <x:c r="G37" s="2"/>
      <x:c r="H37" s="2"/>
      <x:c r="I37" s="2"/>
      <x:c r="J37" s="2"/>
      <x:c r="K37" s="2"/>
      <x:c r="L37" s="2"/>
      <x:c r="M37" s="2"/>
      <x:c r="N37" s="2"/>
      <x:c r="O37" s="2"/>
      <x:c r="P37" s="2"/>
      <x:c r="Q37" s="2"/>
    </x:row>
    <x:row r="38" ht="22" customHeight="1">
      <x:c r="A38" s="2"/>
      <x:c r="B38" s="2"/>
      <x:c r="C38" s="2"/>
      <x:c r="D38" s="2"/>
      <x:c r="E38" s="2"/>
      <x:c r="F38" s="2"/>
      <x:c r="G38" s="2"/>
      <x:c r="H38" s="2"/>
      <x:c r="I38" s="2"/>
      <x:c r="J38" s="2"/>
      <x:c r="K38" s="2"/>
      <x:c r="L38" s="2"/>
      <x:c r="M38" s="2"/>
      <x:c r="N38" s="2"/>
      <x:c r="O38" s="2"/>
      <x:c r="P38" s="2"/>
      <x:c r="Q38" s="2"/>
    </x:row>
    <x:row r="39" ht="22" customHeight="1">
      <x:c r="A39" s="2"/>
      <x:c r="B39" s="2"/>
      <x:c r="C39" s="2"/>
      <x:c r="D39" s="2"/>
      <x:c r="E39" s="2"/>
      <x:c r="F39" s="2"/>
      <x:c r="G39" s="2"/>
      <x:c r="H39" s="2"/>
      <x:c r="I39" s="2"/>
      <x:c r="J39" s="2"/>
      <x:c r="K39" s="2"/>
      <x:c r="L39" s="2"/>
      <x:c r="M39" s="2"/>
      <x:c r="N39" s="2"/>
      <x:c r="O39" s="2"/>
      <x:c r="P39" s="2"/>
      <x:c r="Q39" s="2"/>
    </x:row>
    <x:row r="40" ht="22" customHeight="1">
      <x:c r="A40" s="2"/>
      <x:c r="B40" s="2"/>
      <x:c r="C40" s="2"/>
      <x:c r="D40" s="2"/>
      <x:c r="E40" s="2"/>
      <x:c r="F40" s="2"/>
      <x:c r="G40" s="2"/>
      <x:c r="H40" s="2"/>
      <x:c r="I40" s="2"/>
      <x:c r="J40" s="2"/>
      <x:c r="K40" s="2"/>
      <x:c r="L40" s="2"/>
      <x:c r="M40" s="2"/>
      <x:c r="N40" s="2"/>
      <x:c r="O40" s="2"/>
      <x:c r="P40" s="2"/>
      <x:c r="Q40" s="2"/>
    </x:row>
    <x:row r="41" ht="22" customHeight="1">
      <x:c r="A41" s="2"/>
      <x:c r="B41" s="2"/>
      <x:c r="C41" s="2"/>
      <x:c r="D41" s="2"/>
      <x:c r="E41" s="2"/>
      <x:c r="F41" s="2"/>
      <x:c r="G41" s="2"/>
      <x:c r="H41" s="2"/>
      <x:c r="I41" s="2"/>
      <x:c r="J41" s="2"/>
      <x:c r="K41" s="2"/>
      <x:c r="L41" s="2"/>
      <x:c r="M41" s="2"/>
      <x:c r="N41" s="2"/>
      <x:c r="O41" s="2"/>
      <x:c r="P41" s="2"/>
      <x:c r="Q41" s="2"/>
    </x:row>
    <x:row r="42" ht="22" customHeight="1">
      <x:c r="A42" s="2"/>
      <x:c r="B42" s="2"/>
      <x:c r="C42" s="2"/>
      <x:c r="D42" s="2"/>
      <x:c r="E42" s="2"/>
      <x:c r="F42" s="2"/>
      <x:c r="G42" s="2"/>
      <x:c r="H42" s="2"/>
      <x:c r="I42" s="2"/>
      <x:c r="J42" s="2"/>
      <x:c r="K42" s="2"/>
      <x:c r="L42" s="2"/>
      <x:c r="M42" s="2"/>
      <x:c r="N42" s="2"/>
      <x:c r="O42" s="2"/>
      <x:c r="P42" s="2"/>
      <x:c r="Q42" s="2"/>
    </x:row>
    <x:row r="43" ht="22" customHeight="1">
      <x:c r="A43" s="2"/>
      <x:c r="B43" s="2"/>
      <x:c r="C43" s="2"/>
      <x:c r="D43" s="2"/>
      <x:c r="E43" s="2"/>
      <x:c r="F43" s="2"/>
      <x:c r="G43" s="2"/>
      <x:c r="H43" s="2"/>
      <x:c r="I43" s="2"/>
      <x:c r="J43" s="2"/>
      <x:c r="K43" s="2"/>
      <x:c r="L43" s="2"/>
      <x:c r="M43" s="2"/>
      <x:c r="N43" s="2"/>
      <x:c r="O43" s="2"/>
      <x:c r="P43" s="2"/>
      <x:c r="Q43" s="2"/>
    </x:row>
    <x:row r="44" ht="22" customHeight="1">
      <x:c r="A44" s="2"/>
      <x:c r="B44" s="2"/>
      <x:c r="C44" s="2"/>
      <x:c r="D44" s="2"/>
      <x:c r="E44" s="2"/>
      <x:c r="F44" s="2"/>
      <x:c r="G44" s="2"/>
      <x:c r="H44" s="2"/>
      <x:c r="I44" s="2"/>
      <x:c r="J44" s="2"/>
      <x:c r="K44" s="2"/>
      <x:c r="L44" s="2"/>
      <x:c r="M44" s="2"/>
      <x:c r="N44" s="2"/>
      <x:c r="O44" s="2"/>
      <x:c r="P44" s="2"/>
      <x:c r="Q44" s="2"/>
    </x:row>
  </x:sheetData>
  <x:mergeCells>
    <x:mergeCell ref="B2:O2"/>
    <x:mergeCell ref="B3:O3"/>
    <x:mergeCell ref="B5:C5"/>
    <x:mergeCell ref="B6:C8"/>
    <x:mergeCell ref="D5:E5"/>
    <x:mergeCell ref="D6:E8"/>
    <x:mergeCell ref="F5:G5"/>
    <x:mergeCell ref="F6:G8"/>
    <x:mergeCell ref="H5:I5"/>
    <x:mergeCell ref="H6:I8"/>
    <x:mergeCell ref="J5:K5"/>
    <x:mergeCell ref="J6:K8"/>
    <x:mergeCell ref="L5:M5"/>
    <x:mergeCell ref="L6:M8"/>
    <x:mergeCell ref="N5:O5"/>
    <x:mergeCell ref="N6:O8"/>
  </x:mergeCells>
  <x:conditionalFormatting sqref="J12:J31">
    <x:cfRule type="expression" dxfId="0" priority="1">
      <x:formula>J12="High"</x:formula>
    </x:cfRule>
    <x:cfRule type="expression" dxfId="1" priority="2">
      <x:formula>J12="Medium"</x:formula>
    </x:cfRule>
    <x:cfRule type="expression" dxfId="2" priority="3">
      <x:formula>J12="Low"</x:formula>
    </x:cfRule>
  </x:conditionalFormatting>
  <x:conditionalFormatting sqref="H12:H31">
    <x:cfRule type="expression" dxfId="3" priority="4">
      <x:formula>H12="Never"</x:formula>
    </x:cfRule>
    <x:cfRule type="expression" dxfId="4" priority="5">
      <x:formula>H12="Rare"</x:formula>
    </x:cfRule>
    <x:cfRule type="expression" dxfId="5" priority="6">
      <x:formula>H12="Daily"</x:formula>
    </x:cfRule>
  </x:conditionalFormatting>
  <x:conditionalFormatting sqref="K12:K31">
    <x:cfRule type="expression" dxfId="6" priority="7">
      <x:formula>K12="Cancel"</x:formula>
    </x:cfRule>
    <x:cfRule type="expression" dxfId="7" priority="8">
      <x:formula>K12="Review"</x:formula>
    </x:cfRule>
    <x:cfRule type="expression" dxfId="8" priority="9">
      <x:formula>K12="Keep"</x:formula>
    </x:cfRule>
  </x:conditionalFormatting>
  <x:dataValidations count="6">
    <x:dataValidation type="list" sqref="C12:C31">
      <x:formula1>Lists!$A$2:$A$10</x:formula1>
    </x:dataValidation>
    <x:dataValidation type="list" sqref="D12:D31">
      <x:formula1>Lists!$F$2:$F$3</x:formula1>
    </x:dataValidation>
    <x:dataValidation type="list" sqref="H12:H31">
      <x:formula1>Lists!$B$2:$B$5</x:formula1>
    </x:dataValidation>
    <x:dataValidation type="list" sqref="J12:J31">
      <x:formula1>Lists!$C$2:$C$4</x:formula1>
    </x:dataValidation>
    <x:dataValidation type="list" sqref="K12:K31">
      <x:formula1>Lists!$D$2:$D$5</x:formula1>
    </x:dataValidation>
    <x:dataValidation type="list" sqref="N12:N31">
      <x:formula1>Lists!$E$2:$E$4</x:formula1>
    </x:dataValidation>
  </x:dataValidations>
  <x:pageMargins left="0.7" right="0.7" top="0.75" bottom="0.75" header="0.3" footer="0.3"/>
  <x:drawing xmlns:r="http://schemas.openxmlformats.org/officeDocument/2006/relationships" r:id="R74e50010323a481d"/>
</x:worksheet>
</file>

<file path=xl/worksheets/sheet2.xml><?xml version="1.0" encoding="utf-8"?>
<x:worksheet xmlns:x="http://schemas.openxmlformats.org/spreadsheetml/2006/main">
  <x:sheetFormatPr defaultRowHeight="15"/>
  <x:sheetData>
    <x:row r="1">
      <x:c r="A1" t="str">
        <x:v>Category</x:v>
      </x:c>
      <x:c r="B1" t="str">
        <x:v>Usage</x:v>
      </x:c>
      <x:c r="C1" t="str">
        <x:v>Priority</x:v>
      </x:c>
      <x:c r="D1" t="str">
        <x:v>Action</x:v>
      </x:c>
      <x:c r="E1" t="str">
        <x:v>Status</x:v>
      </x:c>
      <x:c r="F1" t="str">
        <x:v>Payment</x:v>
      </x:c>
      <x:c r="H1" t="str">
        <x:v>Category</x:v>
      </x:c>
      <x:c r="I1" t="str">
        <x:v>Cost</x:v>
      </x:c>
      <x:c r="K1" t="str">
        <x:v>Priority</x:v>
      </x:c>
      <x:c r="L1" t="str">
        <x:v>Count</x:v>
      </x:c>
    </x:row>
    <x:row r="2">
      <x:c r="A2" t="str">
        <x:v>Streaming</x:v>
      </x:c>
      <x:c r="B2" t="str">
        <x:v>Daily</x:v>
      </x:c>
      <x:c r="C2" t="str">
        <x:v>Low</x:v>
      </x:c>
      <x:c r="D2" t="str">
        <x:v>Keep</x:v>
      </x:c>
      <x:c r="E2" t="str">
        <x:v>Active</x:v>
      </x:c>
      <x:c r="F2" t="str">
        <x:v>Monthly</x:v>
      </x:c>
      <x:c r="H2" t="str">
        <x:v>Streaming</x:v>
      </x:c>
      <x:c r="I2" t="n">
        <x:f>SUMIF('Subscription Tracker'!C12:C31,H2,'Subscription Tracker'!E12:E31)</x:f>
        <x:v>23.98</x:v>
      </x:c>
      <x:c r="K2" t="str">
        <x:v>High</x:v>
      </x:c>
      <x:c r="L2" t="n">
        <x:f>COUNTIF('Subscription Tracker'!J12:J31,K2)</x:f>
        <x:v>9</x:v>
      </x:c>
    </x:row>
    <x:row r="3">
      <x:c r="A3" t="str">
        <x:v>Music</x:v>
      </x:c>
      <x:c r="B3" t="str">
        <x:v>Often</x:v>
      </x:c>
      <x:c r="C3" t="str">
        <x:v>Medium</x:v>
      </x:c>
      <x:c r="D3" t="str">
        <x:v>Review</x:v>
      </x:c>
      <x:c r="E3" t="str">
        <x:v>Paused</x:v>
      </x:c>
      <x:c r="F3" t="str">
        <x:v>Annual</x:v>
      </x:c>
      <x:c r="H3" t="str">
        <x:v>Music</x:v>
      </x:c>
      <x:c r="I3" t="n">
        <x:f>SUMIF('Subscription Tracker'!C12:C31,H3,'Subscription Tracker'!E12:E31)</x:f>
        <x:v>10.99</x:v>
      </x:c>
      <x:c r="K3" t="str">
        <x:v>Medium</x:v>
      </x:c>
      <x:c r="L3" t="n">
        <x:f>COUNTIF('Subscription Tracker'!J12:J31,K3)</x:f>
        <x:v>5</x:v>
      </x:c>
    </x:row>
    <x:row r="4">
      <x:c r="A4" t="str">
        <x:v>Shopping</x:v>
      </x:c>
      <x:c r="B4" t="str">
        <x:v>Rare</x:v>
      </x:c>
      <x:c r="C4" t="str">
        <x:v>High</x:v>
      </x:c>
      <x:c r="D4" t="str">
        <x:v>Cancel</x:v>
      </x:c>
      <x:c r="E4" t="str">
        <x:v>Cancelled</x:v>
      </x:c>
      <x:c r="H4" t="str">
        <x:v>AI Tool</x:v>
      </x:c>
      <x:c r="I4" t="n">
        <x:f>SUMIF('Subscription Tracker'!C12:C31,H4,'Subscription Tracker'!E12:E31)</x:f>
        <x:v>20</x:v>
      </x:c>
      <x:c r="K4" t="str">
        <x:v>Low</x:v>
      </x:c>
      <x:c r="L4" t="n">
        <x:f>COUNTIF('Subscription Tracker'!J12:J31,K4)</x:f>
        <x:v>6</x:v>
      </x:c>
    </x:row>
    <x:row r="5">
      <x:c r="A5" t="str">
        <x:v>AI Tool</x:v>
      </x:c>
      <x:c r="B5" t="str">
        <x:v>Never</x:v>
      </x:c>
      <x:c r="D5" t="str">
        <x:v>Pause</x:v>
      </x:c>
      <x:c r="H5" t="str">
        <x:v>Cloud</x:v>
      </x:c>
      <x:c r="I5" t="n">
        <x:f>SUMIF('Subscription Tracker'!C12:C31,H5,'Subscription Tracker'!E12:E31)</x:f>
        <x:v>20.97</x:v>
      </x:c>
    </x:row>
    <x:row r="6">
      <x:c r="A6" t="str">
        <x:v>Design</x:v>
      </x:c>
      <x:c r="H6" t="str">
        <x:v>Software</x:v>
      </x:c>
      <x:c r="I6" t="n">
        <x:f>SUMIF('Subscription Tracker'!C12:C31,H6,'Subscription Tracker'!E12:E31)</x:f>
        <x:v>37.97</x:v>
      </x:c>
    </x:row>
    <x:row r="7">
      <x:c r="A7" t="str">
        <x:v>Software</x:v>
      </x:c>
      <x:c r="H7" t="str">
        <x:v>Other</x:v>
      </x:c>
      <x:c r="I7" t="n">
        <x:f>SUM('Subscription Tracker'!E12:E31)-SUM(I2:I6)</x:f>
        <x:v>95.92000000000004</x:v>
      </x:c>
    </x:row>
    <x:row r="8">
      <x:c r="A8" t="str">
        <x:v>Cloud</x:v>
      </x:c>
    </x:row>
    <x:row r="9">
      <x:c r="A9" t="str">
        <x:v>Fitness</x:v>
      </x:c>
    </x:row>
    <x:row r="10">
      <x:c r="A10" t="str">
        <x:v>Wellbeing</x:v>
      </x:c>
    </x:row>
  </x:sheetData>
  <x:pageMargins left="0.7" right="0.7" top="0.75" bottom="0.75" header="0.3" footer="0.3"/>
</x:worksheet>
</file>