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70dbd6da0e467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60573c622ba74151"/>
    <x:sheet xmlns:r="http://schemas.openxmlformats.org/officeDocument/2006/relationships" name="Parametres" sheetId="2" r:id="R2a7972a9edb04a8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dd/mm/yyyy"/>
    <x:numFmt numFmtId="201" formatCode="#,##0"/>
    <x:numFmt numFmtId="202" formatCode="0.0%"/>
    <x:numFmt numFmtId="203" formatCode="0"/>
    <x:numFmt numFmtId="204" formatCode="0.0"/>
  </x:numFmts>
  <x:fonts count="8">
    <x:font>
      <x:sz val="11"/>
      <x:name val="Carlito"/>
    </x:font>
    <x:font>
      <x:b/>
      <x:sz val="18"/>
      <x:color rgb="FFFFFF"/>
      <x:name val="Carlito"/>
    </x:font>
    <x:font>
      <x:b/>
      <x:sz val="11"/>
      <x:color rgb="17324D"/>
      <x:name val="Carlito"/>
    </x:font>
    <x:font>
      <x:b/>
      <x:sz val="11"/>
      <x:color rgb="111827"/>
      <x:name val="Carlito"/>
    </x:font>
    <x:font>
      <x:b/>
      <x:sz val="11"/>
      <x:color rgb="FFFFFF"/>
      <x:name val="Carlito"/>
    </x:font>
    <x:font>
      <x:b/>
      <x:sz val="12"/>
      <x:color rgb="FFFFFF"/>
      <x:name val="Carlito"/>
    </x:font>
    <x:font>
      <x:sz val="10"/>
      <x:name val="Carlito"/>
    </x:font>
    <x:font>
      <x:sz val="11"/>
      <x:color rgb="111827"/>
      <x:name val="Carlito"/>
    </x:font>
  </x:fonts>
  <x:fills count="12">
    <x:fill>
      <x:patternFill patternType="none"/>
    </x:fill>
    <x:fill>
      <x:patternFill patternType="gray125"/>
    </x:fill>
    <x:fill>
      <x:patternFill patternType="solid">
        <x:fgColor rgb="17324D"/>
      </x:patternFill>
    </x:fill>
    <x:fill>
      <x:patternFill patternType="solid">
        <x:fgColor rgb="EAF2FB"/>
      </x:patternFill>
    </x:fill>
    <x:fill>
      <x:patternFill patternType="solid">
        <x:fgColor rgb="F3F4F6"/>
      </x:patternFill>
    </x:fill>
    <x:fill>
      <x:patternFill patternType="solid">
        <x:fgColor rgb="2563EB"/>
      </x:patternFill>
    </x:fill>
    <x:fill>
      <x:patternFill patternType="solid">
        <x:fgColor rgb="16A34A"/>
      </x:patternFill>
    </x:fill>
    <x:fill>
      <x:patternFill patternType="solid">
        <x:fgColor rgb="F59E0B"/>
      </x:patternFill>
    </x:fill>
    <x:fill>
      <x:patternFill patternType="solid">
        <x:fgColor rgb="7C3AED"/>
      </x:patternFill>
    </x:fill>
    <x:fill>
      <x:patternFill patternType="solid">
        <x:fgColor rgb="DC2626"/>
      </x:patternFill>
    </x:fill>
    <x:fill>
      <x:patternFill patternType="solid">
        <x:fgColor rgb="9333EA"/>
      </x:patternFill>
    </x:fill>
    <x:fill>
      <x:patternFill patternType="solid">
        <x:fgColor rgb="F8FAFC"/>
      </x:patternFill>
    </x:fill>
  </x:fills>
  <x:borders count="2">
    <x:border/>
    <x:border/>
  </x:borders>
  <x:cellStyleXfs count="1">
    <x:xf numFmtId="0" fontId="0" fillId="0" borderId="0"/>
  </x:cellStyleXfs>
  <x:cellXfs count="17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200" fontId="3" fillId="4" borderId="0" xfId="0" applyNumberFormat="1" applyFont="1" applyFill="1" applyBorder="1" applyAlignment="1">
      <x:alignment horizontal="center"/>
    </x:xf>
    <x:xf numFmtId="200" fontId="3" fillId="4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5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5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5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horizontal="center"/>
    </x:xf>
    <x:xf numFmtId="0" fontId="5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horizontal="center"/>
    </x:xf>
    <x:xf numFmtId="0" fontId="5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5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horizontal="center"/>
    </x:xf>
    <x:xf numFmtId="0" fontId="5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5" fillId="10" borderId="0" xfId="0" applyNumberFormat="1" applyFont="1" applyFill="1" applyBorder="1" applyAlignment="1">
      <x:alignment horizontal="center"/>
    </x:xf>
    <x:xf numFmtId="0" fontId="5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0" fontId="5" fillId="10" borderId="1" xfId="0" applyNumberFormat="1" applyFont="1" applyFill="1" applyBorder="1" applyAlignment="1">
      <x:alignment horizontal="center"/>
    </x:xf>
    <x:xf numFmtId="0" fontId="5" fillId="10" borderId="1" xfId="0" applyNumberFormat="1" applyFont="1" applyFill="1" applyBorder="1" applyAlignment="1">
      <x:alignment horizontal="center" vertical="center"/>
    </x:xf>
    <x:xf numFmtId="201" fontId="5" fillId="5" borderId="0" xfId="0" applyNumberFormat="1" applyFont="1" applyFill="1" applyBorder="1" applyAlignment="1">
      <x:alignment horizontal="center" vertical="center"/>
    </x:xf>
    <x:xf numFmtId="201" fontId="5" fillId="5" borderId="1" xfId="0" applyNumberFormat="1" applyFont="1" applyFill="1" applyBorder="1" applyAlignment="1">
      <x:alignment horizontal="center" vertical="center"/>
    </x:xf>
    <x:xf numFmtId="201" fontId="5" fillId="6" borderId="0" xfId="0" applyNumberFormat="1" applyFont="1" applyFill="1" applyBorder="1" applyAlignment="1">
      <x:alignment horizontal="center" vertical="center"/>
    </x:xf>
    <x:xf numFmtId="201" fontId="5" fillId="6" borderId="1" xfId="0" applyNumberFormat="1" applyFont="1" applyFill="1" applyBorder="1" applyAlignment="1">
      <x:alignment horizontal="center" vertical="center"/>
    </x:xf>
    <x:xf numFmtId="201" fontId="5" fillId="7" borderId="0" xfId="0" applyNumberFormat="1" applyFont="1" applyFill="1" applyBorder="1" applyAlignment="1">
      <x:alignment horizontal="center" vertical="center"/>
    </x:xf>
    <x:xf numFmtId="201" fontId="5" fillId="7" borderId="1" xfId="0" applyNumberFormat="1" applyFont="1" applyFill="1" applyBorder="1" applyAlignment="1">
      <x:alignment horizontal="center" vertical="center"/>
    </x:xf>
    <x:xf numFmtId="202" fontId="5" fillId="8" borderId="0" xfId="0" applyNumberFormat="1" applyFont="1" applyFill="1" applyBorder="1" applyAlignment="1">
      <x:alignment horizontal="center" vertical="center"/>
    </x:xf>
    <x:xf numFmtId="202" fontId="5" fillId="8" borderId="1" xfId="0" applyNumberFormat="1" applyFont="1" applyFill="1" applyBorder="1" applyAlignment="1">
      <x:alignment horizontal="center" vertical="center"/>
    </x:xf>
    <x:xf numFmtId="203" fontId="5" fillId="9" borderId="0" xfId="0" applyNumberFormat="1" applyFont="1" applyFill="1" applyBorder="1" applyAlignment="1">
      <x:alignment horizontal="center" vertical="center"/>
    </x:xf>
    <x:xf numFmtId="203" fontId="5" fillId="9" borderId="1" xfId="0" applyNumberFormat="1" applyFont="1" applyFill="1" applyBorder="1" applyAlignment="1">
      <x:alignment horizontal="center" vertical="center"/>
    </x:xf>
    <x:xf numFmtId="203" fontId="5" fillId="10" borderId="0" xfId="0" applyNumberFormat="1" applyFont="1" applyFill="1" applyBorder="1" applyAlignment="1">
      <x:alignment horizontal="center" vertical="center"/>
    </x:xf>
    <x:xf numFmtId="203" fontId="5" fillId="10" borderId="1" xfId="0" applyNumberFormat="1" applyFont="1" applyFill="1" applyBorder="1" applyAlignment="1">
      <x:alignment horizontal="center" vertical="center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 vertic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 applyAlignment="1">
      <x:alignment horizontal="center" vertical="center"/>
    </x:xf>
    <x:xf numFmtId="200" fontId="6" fillId="0" borderId="0" xfId="0" applyNumberFormat="1" applyFont="1" applyFill="1" applyBorder="1" applyAlignment="1">
      <x:alignment horizontal="center" vertical="center"/>
    </x:xf>
    <x:xf numFmtId="200" fontId="6" fillId="0" borderId="1" xfId="0" applyNumberFormat="1" applyFont="1" applyFill="1" applyBorder="1" applyAlignment="1">
      <x:alignment horizontal="center" vertical="center"/>
    </x:xf>
    <x:xf numFmtId="201" fontId="6" fillId="0" borderId="0" xfId="0" applyNumberFormat="1" applyFont="1" applyFill="1" applyBorder="1" applyAlignment="1">
      <x:alignment horizontal="center" vertical="center"/>
    </x:xf>
    <x:xf numFmtId="201" fontId="6" fillId="0" borderId="1" xfId="0" applyNumberFormat="1" applyFont="1" applyFill="1" applyBorder="1" applyAlignment="1">
      <x:alignment horizontal="center" vertical="center"/>
    </x:xf>
    <x:xf numFmtId="202" fontId="6" fillId="0" borderId="0" xfId="0" applyNumberFormat="1" applyFont="1" applyFill="1" applyBorder="1" applyAlignment="1">
      <x:alignment horizontal="center" vertical="center"/>
    </x:xf>
    <x:xf numFmtId="202" fontId="6" fillId="0" borderId="1" xfId="0" applyNumberFormat="1" applyFont="1" applyFill="1" applyBorder="1" applyAlignment="1">
      <x:alignment horizontal="center" vertical="center"/>
    </x:xf>
    <x:xf numFmtId="204" fontId="6" fillId="0" borderId="0" xfId="0" applyNumberFormat="1" applyFont="1" applyFill="1" applyBorder="1" applyAlignment="1">
      <x:alignment horizontal="center" vertical="center"/>
    </x:xf>
    <x:xf numFmtId="204" fontId="6" fillId="0" borderId="1" xfId="0" applyNumberFormat="1" applyFont="1" applyFill="1" applyBorder="1" applyAlignment="1">
      <x:alignment horizontal="center" vertical="center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2" fillId="3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wrapText="1"/>
    </x:xf>
    <x:xf numFmtId="200" fontId="3" fillId="4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 applyAlignment="1">
      <x:alignment horizontal="center" vertical="center" wrapText="1"/>
    </x:xf>
    <x:xf numFmtId="201" fontId="5" fillId="5" borderId="0" xfId="0" applyNumberFormat="1" applyFont="1" applyFill="1" applyBorder="1" applyAlignment="1">
      <x:alignment horizontal="center" vertical="center" wrapText="1"/>
    </x:xf>
    <x:xf numFmtId="0" fontId="5" fillId="6" borderId="0" xfId="0" applyNumberFormat="1" applyFont="1" applyFill="1" applyBorder="1" applyAlignment="1">
      <x:alignment horizontal="center" vertical="center" wrapText="1"/>
    </x:xf>
    <x:xf numFmtId="201" fontId="5" fillId="6" borderId="0" xfId="0" applyNumberFormat="1" applyFont="1" applyFill="1" applyBorder="1" applyAlignment="1">
      <x:alignment horizontal="center" vertical="center" wrapText="1"/>
    </x:xf>
    <x:xf numFmtId="0" fontId="5" fillId="7" borderId="0" xfId="0" applyNumberFormat="1" applyFont="1" applyFill="1" applyBorder="1" applyAlignment="1">
      <x:alignment horizontal="center" vertical="center" wrapText="1"/>
    </x:xf>
    <x:xf numFmtId="201" fontId="5" fillId="7" borderId="0" xfId="0" applyNumberFormat="1" applyFont="1" applyFill="1" applyBorder="1" applyAlignment="1">
      <x:alignment horizontal="center" vertical="center" wrapText="1"/>
    </x:xf>
    <x:xf numFmtId="0" fontId="5" fillId="8" borderId="0" xfId="0" applyNumberFormat="1" applyFont="1" applyFill="1" applyBorder="1" applyAlignment="1">
      <x:alignment horizontal="center" vertical="center" wrapText="1"/>
    </x:xf>
    <x:xf numFmtId="202" fontId="5" fillId="8" borderId="0" xfId="0" applyNumberFormat="1" applyFont="1" applyFill="1" applyBorder="1" applyAlignment="1">
      <x:alignment horizontal="center" vertical="center" wrapText="1"/>
    </x:xf>
    <x:xf numFmtId="0" fontId="5" fillId="9" borderId="0" xfId="0" applyNumberFormat="1" applyFont="1" applyFill="1" applyBorder="1" applyAlignment="1">
      <x:alignment horizontal="center" vertical="center" wrapText="1"/>
    </x:xf>
    <x:xf numFmtId="203" fontId="5" fillId="9" borderId="0" xfId="0" applyNumberFormat="1" applyFont="1" applyFill="1" applyBorder="1" applyAlignment="1">
      <x:alignment horizontal="center" vertical="center" wrapText="1"/>
    </x:xf>
    <x:xf numFmtId="0" fontId="5" fillId="10" borderId="0" xfId="0" applyNumberFormat="1" applyFont="1" applyFill="1" applyBorder="1" applyAlignment="1">
      <x:alignment horizontal="center" vertical="center" wrapText="1"/>
    </x:xf>
    <x:xf numFmtId="203" fontId="5" fillId="10" borderId="0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 applyAlignment="1">
      <x:alignment horizontal="center" vertical="center" wrapText="1"/>
    </x:xf>
    <x:xf numFmtId="200" fontId="6" fillId="0" borderId="0" xfId="0" applyNumberFormat="1" applyFont="1" applyFill="1" applyBorder="1" applyAlignment="1">
      <x:alignment horizontal="center" vertical="center" wrapText="1"/>
    </x:xf>
    <x:xf numFmtId="0" fontId="6" fillId="0" borderId="0" xfId="0" applyNumberFormat="1" applyFont="1" applyFill="1" applyBorder="1" applyAlignment="1">
      <x:alignment horizontal="center" vertical="center" wrapText="1"/>
    </x:xf>
    <x:xf numFmtId="201" fontId="6" fillId="0" borderId="0" xfId="0" applyNumberFormat="1" applyFont="1" applyFill="1" applyBorder="1" applyAlignment="1">
      <x:alignment horizontal="center" vertical="center" wrapText="1"/>
    </x:xf>
    <x:xf numFmtId="202" fontId="6" fillId="0" borderId="0" xfId="0" applyNumberFormat="1" applyFont="1" applyFill="1" applyBorder="1" applyAlignment="1">
      <x:alignment horizontal="center" vertical="center" wrapText="1"/>
    </x:xf>
    <x:xf numFmtId="204" fontId="6" fillId="0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2" fillId="3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wrapText="1"/>
    </x:xf>
    <x:xf numFmtId="200" fontId="3" fillId="4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wrapText="1"/>
    </x:xf>
    <x:xf numFmtId="0" fontId="5" fillId="5" borderId="1" xfId="0" applyNumberFormat="1" applyFont="1" applyFill="1" applyBorder="1" applyAlignment="1">
      <x:alignment horizontal="center" vertical="center" wrapText="1"/>
    </x:xf>
    <x:xf numFmtId="201" fontId="5" fillId="5" borderId="1" xfId="0" applyNumberFormat="1" applyFont="1" applyFill="1" applyBorder="1" applyAlignment="1">
      <x:alignment horizontal="center" vertical="center" wrapText="1"/>
    </x:xf>
    <x:xf numFmtId="0" fontId="5" fillId="6" borderId="1" xfId="0" applyNumberFormat="1" applyFont="1" applyFill="1" applyBorder="1" applyAlignment="1">
      <x:alignment horizontal="center" vertical="center" wrapText="1"/>
    </x:xf>
    <x:xf numFmtId="201" fontId="5" fillId="6" borderId="1" xfId="0" applyNumberFormat="1" applyFont="1" applyFill="1" applyBorder="1" applyAlignment="1">
      <x:alignment horizontal="center" vertical="center" wrapText="1"/>
    </x:xf>
    <x:xf numFmtId="0" fontId="5" fillId="7" borderId="1" xfId="0" applyNumberFormat="1" applyFont="1" applyFill="1" applyBorder="1" applyAlignment="1">
      <x:alignment horizontal="center" vertical="center" wrapText="1"/>
    </x:xf>
    <x:xf numFmtId="201" fontId="5" fillId="7" borderId="1" xfId="0" applyNumberFormat="1" applyFont="1" applyFill="1" applyBorder="1" applyAlignment="1">
      <x:alignment horizontal="center" vertical="center" wrapText="1"/>
    </x:xf>
    <x:xf numFmtId="0" fontId="5" fillId="8" borderId="1" xfId="0" applyNumberFormat="1" applyFont="1" applyFill="1" applyBorder="1" applyAlignment="1">
      <x:alignment horizontal="center" vertical="center" wrapText="1"/>
    </x:xf>
    <x:xf numFmtId="202" fontId="5" fillId="8" borderId="1" xfId="0" applyNumberFormat="1" applyFont="1" applyFill="1" applyBorder="1" applyAlignment="1">
      <x:alignment horizontal="center" vertical="center" wrapText="1"/>
    </x:xf>
    <x:xf numFmtId="0" fontId="5" fillId="9" borderId="1" xfId="0" applyNumberFormat="1" applyFont="1" applyFill="1" applyBorder="1" applyAlignment="1">
      <x:alignment horizontal="center" vertical="center" wrapText="1"/>
    </x:xf>
    <x:xf numFmtId="203" fontId="5" fillId="9" borderId="1" xfId="0" applyNumberFormat="1" applyFont="1" applyFill="1" applyBorder="1" applyAlignment="1">
      <x:alignment horizontal="center" vertical="center" wrapText="1"/>
    </x:xf>
    <x:xf numFmtId="0" fontId="5" fillId="10" borderId="1" xfId="0" applyNumberFormat="1" applyFont="1" applyFill="1" applyBorder="1" applyAlignment="1">
      <x:alignment horizontal="center" vertical="center" wrapText="1"/>
    </x:xf>
    <x:xf numFmtId="203" fontId="5" fillId="10" borderId="1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horizontal="center" vertical="center" wrapText="1"/>
    </x:xf>
    <x:xf numFmtId="200" fontId="6" fillId="0" borderId="1" xfId="0" applyNumberFormat="1" applyFont="1" applyFill="1" applyBorder="1" applyAlignment="1">
      <x:alignment horizontal="center" vertical="center" wrapText="1"/>
    </x:xf>
    <x:xf numFmtId="0" fontId="6" fillId="0" borderId="1" xfId="0" applyNumberFormat="1" applyFont="1" applyFill="1" applyBorder="1" applyAlignment="1">
      <x:alignment horizontal="center" vertical="center" wrapText="1"/>
    </x:xf>
    <x:xf numFmtId="201" fontId="6" fillId="0" borderId="1" xfId="0" applyNumberFormat="1" applyFont="1" applyFill="1" applyBorder="1" applyAlignment="1">
      <x:alignment horizontal="center" vertical="center" wrapText="1"/>
    </x:xf>
    <x:xf numFmtId="202" fontId="6" fillId="0" borderId="1" xfId="0" applyNumberFormat="1" applyFont="1" applyFill="1" applyBorder="1" applyAlignment="1">
      <x:alignment horizontal="center" vertical="center" wrapText="1"/>
    </x:xf>
    <x:xf numFmtId="204" fontId="6" fillId="0" borderId="1" xfId="0" applyNumberFormat="1" applyFont="1" applyFill="1" applyBorder="1" applyAlignment="1">
      <x:alignment horizontal="center" vertical="center" wrapText="1"/>
    </x:xf>
    <x:xf numFmtId="0" fontId="0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 applyAlignment="1">
      <x:alignment wrapText="1"/>
    </x:xf>
    <x:xf numFmtId="0" fontId="0" fillId="11" borderId="0" xfId="0" applyNumberFormat="1" applyFont="1" applyFill="1" applyBorder="1" applyAlignment="1">
      <x:alignment wrapText="1"/>
    </x:xf>
    <x:xf numFmtId="0" fontId="0" fillId="11" borderId="0" xfId="0" applyNumberFormat="1" applyFont="1" applyFill="1" applyBorder="1" applyAlignment="1">
      <x:alignment horizontal="center" wrapText="1"/>
    </x:xf>
    <x:xf numFmtId="0" fontId="0" fillId="11" borderId="1" xfId="0" applyNumberFormat="1" applyFont="1" applyFill="1" applyBorder="1" applyAlignment="1">
      <x:alignment wrapText="1"/>
    </x:xf>
    <x:xf numFmtId="0" fontId="0" fillId="11" borderId="1" xfId="0" applyNumberFormat="1" applyFont="1" applyFill="1" applyBorder="1" applyAlignment="1">
      <x:alignment horizontal="center" wrapText="1"/>
    </x:xf>
    <x:xf numFmtId="201" fontId="0" fillId="11" borderId="0" xfId="0" applyNumberFormat="1" applyFont="1" applyFill="1" applyBorder="1" applyAlignment="1">
      <x:alignment horizontal="center" wrapText="1"/>
    </x:xf>
    <x:xf numFmtId="201" fontId="0" fillId="11" borderId="1" xfId="0" applyNumberFormat="1" applyFont="1" applyFill="1" applyBorder="1" applyAlignment="1">
      <x:alignment horizontal="center" wrapText="1"/>
    </x:xf>
    <x:xf numFmtId="202" fontId="0" fillId="11" borderId="0" xfId="0" applyNumberFormat="1" applyFont="1" applyFill="1" applyBorder="1" applyAlignment="1">
      <x:alignment horizontal="center" wrapText="1"/>
    </x:xf>
    <x:xf numFmtId="202" fontId="0" fillId="11" borderId="1" xfId="0" applyNumberFormat="1" applyFont="1" applyFill="1" applyBorder="1" applyAlignment="1">
      <x:alignment horizontal="center" wrapText="1"/>
    </x:xf>
    <x:xf numFmtId="0" fontId="7" fillId="11" borderId="0" xfId="0" applyNumberFormat="1" applyFont="1" applyFill="1" applyBorder="1" applyAlignment="1">
      <x:alignment wrapText="1"/>
    </x:xf>
    <x:xf numFmtId="0" fontId="7" fillId="11" borderId="0" xfId="0" applyNumberFormat="1" applyFont="1" applyFill="1" applyBorder="1" applyAlignment="1">
      <x:alignment horizontal="left" wrapText="1"/>
    </x:xf>
    <x:xf numFmtId="0" fontId="7" fillId="11" borderId="1" xfId="0" applyNumberFormat="1" applyFont="1" applyFill="1" applyBorder="1" applyAlignment="1">
      <x:alignment wrapText="1"/>
    </x:xf>
    <x:xf numFmtId="0" fontId="7" fillId="11" borderId="1" xfId="0" applyNumberFormat="1" applyFont="1" applyFill="1" applyBorder="1" applyAlignment="1">
      <x:alignment horizontal="left" wrapText="1"/>
    </x:xf>
  </x:cellXfs>
  <x:cellStyles count="1">
    <x:cellStyle name="Normal" xfId="0"/>
  </x:cellStyles>
  <x:dxfs count="6">
    <x:dxf>
      <x:font>
        <x:b/>
        <x:color rgb="DC2626"/>
      </x:font>
      <x:fill>
        <x:patternFill patternType="solid">
          <x:bgColor rgb="FEE2E2"/>
        </x:patternFill>
      </x:fill>
    </x:dxf>
    <x:dxf>
      <x:font>
        <x:b/>
        <x:color rgb="16A34A"/>
      </x:font>
      <x:fill>
        <x:patternFill patternType="solid">
          <x:bgColor rgb="DCFCE7"/>
        </x:patternFill>
      </x:fill>
    </x:dxf>
    <x:dxf>
      <x:font>
        <x:b/>
        <x:color rgb="16A34A"/>
      </x:font>
      <x:fill>
        <x:patternFill patternType="solid">
          <x:bgColor rgb="DCFCE7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C2410C"/>
      </x:font>
      <x:fill>
        <x:patternFill patternType="solid">
          <x:bgColor rgb="FED7AA"/>
        </x:patternFill>
      </x:fill>
    </x:dxf>
    <x:dxf>
      <x:font>
        <x:b/>
        <x:color rgb="DC2626"/>
      </x:font>
      <x:fill>
        <x:patternFill patternType="solid">
          <x:bgColor rgb="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1741fc4d37e46e8" /><Relationship Type="http://schemas.openxmlformats.org/officeDocument/2006/relationships/theme" Target="/xl/theme/theme1.xml" Id="Rdb370fe2a2e4465f" /><Relationship Type="http://schemas.openxmlformats.org/officeDocument/2006/relationships/sharedStrings" Target="/xl/sharedStrings.xml" Id="R73a7f24ef7d943a0" /><Relationship Type="http://schemas.openxmlformats.org/officeDocument/2006/relationships/worksheet" Target="/xl/worksheets/sheet1.xml" Id="R60573c622ba74151" /><Relationship Type="http://schemas.openxmlformats.org/officeDocument/2006/relationships/worksheet" Target="/xl/worksheets/sheet2.xml" Id="R2a7972a9edb04a87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324bbdd0038b4f1a" /><Relationship Type="http://schemas.openxmlformats.org/officeDocument/2006/relationships/chart" Target="/xl/drawings/charts/chart2.xml" Id="Ra3268722960e4b8b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Prévu</c:v>
          </c:tx>
          <c:cat>
            <c:strRef>
              <c:f>'Dashboard'!$A$33:$A$36</c:f>
              <c:strCache>
                <c:ptCount val="0"/>
              </c:strCache>
            </c:strRef>
          </c:cat>
          <c:val>
            <c:numRef>
              <c:f>'Dashboard'!$B$33:$B$36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Réalisé</c:v>
          </c:tx>
          <c:cat>
            <c:strRef>
              <c:f>'Dashboard'!$A$33:$A$36</c:f>
              <c:strCache>
                <c:ptCount val="0"/>
              </c:strCache>
            </c:strRef>
          </c:cat>
          <c:val>
            <c:numRef>
              <c:f>'Dashboard'!$C$33:$C$36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lineChart>
        <c:ser>
          <c:idx val="0"/>
          <c:order val="0"/>
          <c:tx>
            <c:v>Réalisé</c:v>
          </c:tx>
          <c:cat>
            <c:strRef>
              <c:f>'Dashboard'!$A$10:$A$29</c:f>
              <c:strCache>
                <c:ptCount val="0"/>
              </c:strCache>
            </c:strRef>
          </c:cat>
          <c:val>
            <c:numRef>
              <c:f>'Dashboard'!$F$10:$F$29</c:f>
              <c:numCache>
                <c:formatCode/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37</xdr:row>
      <xdr:rowOff>0</xdr:rowOff>
    </xdr:from>
    <xdr:to>
      <xdr:col>6</xdr:col>
      <xdr:colOff>0</xdr:colOff>
      <xdr:row>54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24bbdd0038b4f1a"/>
        </a:graphicData>
      </a:graphic>
    </xdr:graphicFrame>
    <xdr:clientData/>
  </xdr:twoCellAnchor>
  <xdr:twoCellAnchor>
    <xdr:from>
      <xdr:col>6</xdr:col>
      <xdr:colOff>0</xdr:colOff>
      <xdr:row>37</xdr:row>
      <xdr:rowOff>0</xdr:rowOff>
    </xdr:from>
    <xdr:to>
      <xdr:col>12</xdr:col>
      <xdr:colOff>0</xdr:colOff>
      <xdr:row>54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3268722960e4b8b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ProductionTable" displayName="ProductionTable" ref="A9:L29" headerRowCount="1">
  <x:tableColumns count="12">
    <x:tableColumn id="1" name="Date"/>
    <x:tableColumn id="2" name="Atelier"/>
    <x:tableColumn id="3" name="Machine"/>
    <x:tableColumn id="4" name="Produit"/>
    <x:tableColumn id="5" name="Prévu"/>
    <x:tableColumn id="6" name="Réalisé"/>
    <x:tableColumn id="7" name="Écart"/>
    <x:tableColumn id="8" name="% Réal."/>
    <x:tableColumn id="9" name="Statut"/>
    <x:tableColumn id="10" name="Rebuts"/>
    <x:tableColumn id="11" name="Temps arrêt h"/>
    <x:tableColumn id="12" name="Commentaire"/>
  </x:tableColumns>
  <x:tableStyleInfo name="TableStyleMedium2" showRowStripes="1"/>
</x:table>
</file>

<file path=xl/tables/table2.xml><?xml version="1.0" encoding="utf-8"?>
<x:table xmlns:x="http://schemas.openxmlformats.org/spreadsheetml/2006/main" id="2" name="SyntheseAtelier" displayName="SyntheseAtelier" ref="A32:F36" headerRowCount="1">
  <x:tableColumns count="6">
    <x:tableColumn id="1" name="Atelier"/>
    <x:tableColumn id="2" name="Prévu"/>
    <x:tableColumn id="3" name="Réalisé"/>
    <x:tableColumn id="4" name="Écart"/>
    <x:tableColumn id="5" name="% Réal."/>
    <x:tableColumn id="6" name="Statut moye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3cec4000ee5a427d" /><Relationship Type="http://schemas.openxmlformats.org/officeDocument/2006/relationships/table" Target="/xl/tables/table1.xml" Id="R4b584c5df0c0495c" /><Relationship Type="http://schemas.openxmlformats.org/officeDocument/2006/relationships/table" Target="/xl/tables/table2.xml" Id="R0625acfe8e504082" /></Relationships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6" hidden="0" customWidth="1"/>
    <x:col min="3" max="3" width="12" hidden="0" customWidth="1"/>
    <x:col min="4" max="4" width="14" hidden="0" customWidth="1"/>
    <x:col min="5" max="5" width="12" hidden="0" customWidth="1"/>
    <x:col min="6" max="6" width="12" hidden="0" customWidth="1"/>
    <x:col min="7" max="7" width="11" hidden="0" customWidth="1"/>
    <x:col min="8" max="8" width="12" hidden="0" customWidth="1"/>
    <x:col min="9" max="9" width="16" hidden="0" customWidth="1"/>
    <x:col min="10" max="10" width="10" hidden="0" customWidth="1"/>
    <x:col min="11" max="11" width="13" hidden="0" customWidth="1"/>
    <x:col min="12" max="12" width="28" hidden="0" customWidth="1"/>
  </x:cols>
  <x:sheetData>
    <x:row r="1" ht="32" customHeight="1">
      <x:c r="A1" s="106" t="str">
        <x:v>SUIVI PRODUCTION INDUSTRIEL — PRÉVU VS RÉALISÉ</x:v>
      </x:c>
      <x:c r="B1" s="106" t="str"/>
      <x:c r="C1" s="106" t="str"/>
      <x:c r="D1" s="106" t="str"/>
      <x:c r="E1" s="106" t="str"/>
      <x:c r="F1" s="106" t="str"/>
      <x:c r="G1" s="106" t="str"/>
      <x:c r="H1" s="106" t="str"/>
      <x:c r="I1" s="106" t="str"/>
      <x:c r="J1" s="106" t="str"/>
      <x:c r="K1" s="106" t="str"/>
      <x:c r="L1" s="106" t="str"/>
    </x:row>
    <x:row r="2" ht="24" customHeight="1">
      <x:c r="A2" s="107" t="str">
        <x:v>Tableau de bord one page automatisé — www.lecoursgratuit.com</x:v>
      </x:c>
      <x:c r="B2" s="107" t="str"/>
      <x:c r="C2" s="107" t="str"/>
      <x:c r="D2" s="107" t="str"/>
      <x:c r="E2" s="107" t="str"/>
      <x:c r="F2" s="107" t="str"/>
      <x:c r="G2" s="107" t="str"/>
      <x:c r="H2" s="107" t="str"/>
      <x:c r="I2" s="107" t="str"/>
      <x:c r="J2" s="107" t="str"/>
      <x:c r="K2" s="107" t="str"/>
      <x:c r="L2" s="107" t="str"/>
    </x:row>
    <x:row r="3">
      <x:c r="A3" s="108" t="str">
        <x:v>Période</x:v>
      </x:c>
      <x:c r="B3" s="108" t="str">
        <x:v>Semaine 21</x:v>
      </x:c>
      <x:c r="C3" s="108" t="str">
        <x:v>Responsable</x:v>
      </x:c>
      <x:c r="D3" s="108" t="str">
        <x:v>Chef d’atelier</x:v>
      </x:c>
      <x:c r="E3" s="108" t="str">
        <x:v>Site</x:v>
      </x:c>
      <x:c r="F3" s="108" t="str">
        <x:v>Production</x:v>
      </x:c>
      <x:c r="G3" s="108" t="str">
        <x:v>Date MAJ</x:v>
      </x:c>
      <x:c r="H3" s="109" t="n">
        <x:v>46160</x:v>
      </x:c>
      <x:c r="I3" s="108" t="str"/>
      <x:c r="J3" s="108" t="str"/>
      <x:c r="K3" s="108" t="str">
        <x:v>Lien</x:v>
      </x:c>
      <x:c r="L3" s="110" t="str">
        <x:v>www.lecoursgratuit.com</x:v>
      </x:c>
    </x:row>
    <x:row r="4">
      <x:c r="A4" s="111"/>
      <x:c r="B4" s="111"/>
      <x:c r="C4" s="111"/>
      <x:c r="D4" s="111"/>
      <x:c r="E4" s="111"/>
      <x:c r="F4" s="111"/>
      <x:c r="G4" s="111"/>
      <x:c r="H4" s="111"/>
      <x:c r="I4" s="111"/>
      <x:c r="J4" s="111"/>
      <x:c r="K4" s="111"/>
      <x:c r="L4" s="111"/>
    </x:row>
    <x:row r="5" ht="38" customHeight="1">
      <x:c r="A5" s="112" t="str">
        <x:v>Production prévue</x:v>
      </x:c>
      <x:c r="B5" s="113" t="n">
        <x:f>SUM(E10:E29)</x:f>
        <x:v>19830</x:v>
      </x:c>
      <x:c r="C5" s="114" t="str">
        <x:v>Production réalisée</x:v>
      </x:c>
      <x:c r="D5" s="115" t="n">
        <x:f>SUM(F10:F29)</x:f>
        <x:v>19210</x:v>
      </x:c>
      <x:c r="E5" s="116" t="str">
        <x:v>Écart total</x:v>
      </x:c>
      <x:c r="F5" s="117" t="n">
        <x:f>D5-B5</x:f>
        <x:v>-620</x:v>
      </x:c>
      <x:c r="G5" s="118" t="str">
        <x:v>Taux réalisation</x:v>
      </x:c>
      <x:c r="H5" s="119" t="n">
        <x:f>IFERROR(D5/B5,0)</x:f>
        <x:v>0.9687342410489158</x:v>
      </x:c>
      <x:c r="I5" s="120" t="str">
        <x:v>Retards</x:v>
      </x:c>
      <x:c r="J5" s="121" t="n">
        <x:f>COUNTIF(I10:I29,"RETARD")</x:f>
        <x:v>2</x:v>
      </x:c>
      <x:c r="K5" s="122" t="str">
        <x:v>Lots critiques</x:v>
      </x:c>
      <x:c r="L5" s="123" t="n">
        <x:f>COUNTIF(I10:I29,"CRITIQUE")</x:f>
        <x:v>0</x:v>
      </x:c>
    </x:row>
    <x:row r="6">
      <x:c r="A6" s="111"/>
      <x:c r="B6" s="111"/>
      <x:c r="C6" s="111"/>
      <x:c r="D6" s="111"/>
      <x:c r="E6" s="111"/>
      <x:c r="F6" s="111"/>
      <x:c r="G6" s="111"/>
      <x:c r="H6" s="111"/>
      <x:c r="I6" s="111"/>
      <x:c r="J6" s="111"/>
      <x:c r="K6" s="111"/>
      <x:c r="L6" s="111"/>
    </x:row>
    <x:row r="7">
      <x:c r="A7" s="111"/>
      <x:c r="B7" s="111"/>
      <x:c r="C7" s="111"/>
      <x:c r="D7" s="111"/>
      <x:c r="E7" s="111"/>
      <x:c r="F7" s="111"/>
      <x:c r="G7" s="111"/>
      <x:c r="H7" s="111"/>
      <x:c r="I7" s="111"/>
      <x:c r="J7" s="111"/>
      <x:c r="K7" s="111"/>
      <x:c r="L7" s="111"/>
    </x:row>
    <x:row r="8">
      <x:c r="A8" s="111"/>
      <x:c r="B8" s="111"/>
      <x:c r="C8" s="111"/>
      <x:c r="D8" s="111"/>
      <x:c r="E8" s="111"/>
      <x:c r="F8" s="111"/>
      <x:c r="G8" s="111"/>
      <x:c r="H8" s="111"/>
      <x:c r="I8" s="111"/>
      <x:c r="J8" s="111"/>
      <x:c r="K8" s="111"/>
      <x:c r="L8" s="111"/>
    </x:row>
    <x:row r="9" ht="24" customHeight="1">
      <x:c r="A9" s="124" t="str">
        <x:v>Date</x:v>
      </x:c>
      <x:c r="B9" s="124" t="str">
        <x:v>Atelier</x:v>
      </x:c>
      <x:c r="C9" s="124" t="str">
        <x:v>Machine</x:v>
      </x:c>
      <x:c r="D9" s="124" t="str">
        <x:v>Produit</x:v>
      </x:c>
      <x:c r="E9" s="124" t="str">
        <x:v>Prévu</x:v>
      </x:c>
      <x:c r="F9" s="124" t="str">
        <x:v>Réalisé</x:v>
      </x:c>
      <x:c r="G9" s="124" t="str">
        <x:v>Écart</x:v>
      </x:c>
      <x:c r="H9" s="124" t="str">
        <x:v>% Réal.</x:v>
      </x:c>
      <x:c r="I9" s="124" t="str">
        <x:v>Statut</x:v>
      </x:c>
      <x:c r="J9" s="124" t="str">
        <x:v>Rebuts</x:v>
      </x:c>
      <x:c r="K9" s="124" t="str">
        <x:v>Temps arrêt h</x:v>
      </x:c>
      <x:c r="L9" s="124" t="str">
        <x:v>Commentaire</x:v>
      </x:c>
    </x:row>
    <x:row r="10">
      <x:c r="A10" s="125" t="n">
        <x:v>46143</x:v>
      </x:c>
      <x:c r="B10" s="126" t="str">
        <x:v>Découpe</x:v>
      </x:c>
      <x:c r="C10" s="126" t="str">
        <x:v>M-101</x:v>
      </x:c>
      <x:c r="D10" s="126" t="str">
        <x:v>Pièce A</x:v>
      </x:c>
      <x:c r="E10" s="127" t="n">
        <x:v>1200</x:v>
      </x:c>
      <x:c r="F10" s="127" t="n">
        <x:v>1160</x:v>
      </x:c>
      <x:c r="G10" s="127" t="n">
        <x:f>F10-E10</x:f>
        <x:v>-40</x:v>
      </x:c>
      <x:c r="H10" s="128" t="n">
        <x:f>IFERROR(F10/E10,0)</x:f>
        <x:v>0.9666666666666667</x:v>
      </x:c>
      <x:c r="I10" s="126" t="str">
        <x:f>IF(H10&gt;=1,"ATTEINT",IF(H10&gt;=0.9,"SURVEILLANCE",IF(H10&gt;=0.8,"RETARD","CRITIQUE")))</x:f>
        <x:v>SURVEILLANCE</x:v>
      </x:c>
      <x:c r="J10" s="126" t="n">
        <x:v>0</x:v>
      </x:c>
      <x:c r="K10" s="129" t="n">
        <x:v>0</x:v>
      </x:c>
      <x:c r="L10" s="126" t="str"/>
    </x:row>
    <x:row r="11">
      <x:c r="A11" s="125" t="n">
        <x:v>46144</x:v>
      </x:c>
      <x:c r="B11" s="126" t="str">
        <x:v>Usinage</x:v>
      </x:c>
      <x:c r="C11" s="126" t="str">
        <x:v>M-204</x:v>
      </x:c>
      <x:c r="D11" s="126" t="str">
        <x:v>Pièce B</x:v>
      </x:c>
      <x:c r="E11" s="127" t="n">
        <x:v>950</x:v>
      </x:c>
      <x:c r="F11" s="127" t="n">
        <x:v>970</x:v>
      </x:c>
      <x:c r="G11" s="127" t="n">
        <x:f>F11-E11</x:f>
        <x:v>20</x:v>
      </x:c>
      <x:c r="H11" s="128" t="n">
        <x:f>IFERROR(F11/E11,0)</x:f>
        <x:v>1.0210526315789474</x:v>
      </x:c>
      <x:c r="I11" s="126" t="str">
        <x:f>IF(H11&gt;=1,"ATTEINT",IF(H11&gt;=0.9,"SURVEILLANCE",IF(H11&gt;=0.8,"RETARD","CRITIQUE")))</x:f>
        <x:v>ATTEINT</x:v>
      </x:c>
      <x:c r="J11" s="126" t="n">
        <x:v>0</x:v>
      </x:c>
      <x:c r="K11" s="129" t="n">
        <x:v>0.5</x:v>
      </x:c>
      <x:c r="L11" s="126" t="str"/>
    </x:row>
    <x:row r="12">
      <x:c r="A12" s="125" t="n">
        <x:v>46145</x:v>
      </x:c>
      <x:c r="B12" s="126" t="str">
        <x:v>Assemblage</x:v>
      </x:c>
      <x:c r="C12" s="126" t="str">
        <x:v>M-312</x:v>
      </x:c>
      <x:c r="D12" s="126" t="str">
        <x:v>Kit C</x:v>
      </x:c>
      <x:c r="E12" s="127" t="n">
        <x:v>800</x:v>
      </x:c>
      <x:c r="F12" s="127" t="n">
        <x:v>720</x:v>
      </x:c>
      <x:c r="G12" s="127" t="n">
        <x:f>F12-E12</x:f>
        <x:v>-80</x:v>
      </x:c>
      <x:c r="H12" s="128" t="n">
        <x:f>IFERROR(F12/E12,0)</x:f>
        <x:v>0.9</x:v>
      </x:c>
      <x:c r="I12" s="126" t="str">
        <x:f>IF(H12&gt;=1,"ATTEINT",IF(H12&gt;=0.9,"SURVEILLANCE",IF(H12&gt;=0.8,"RETARD","CRITIQUE")))</x:f>
        <x:v>SURVEILLANCE</x:v>
      </x:c>
      <x:c r="J12" s="126" t="n">
        <x:v>1</x:v>
      </x:c>
      <x:c r="K12" s="129" t="n">
        <x:v>1</x:v>
      </x:c>
      <x:c r="L12" s="126" t="str"/>
    </x:row>
    <x:row r="13">
      <x:c r="A13" s="125" t="n">
        <x:v>46146</x:v>
      </x:c>
      <x:c r="B13" s="126" t="str">
        <x:v>Conditionnement</x:v>
      </x:c>
      <x:c r="C13" s="126" t="str">
        <x:v>M-408</x:v>
      </x:c>
      <x:c r="D13" s="126" t="str">
        <x:v>Lot D</x:v>
      </x:c>
      <x:c r="E13" s="127" t="n">
        <x:v>1100</x:v>
      </x:c>
      <x:c r="F13" s="127" t="n">
        <x:v>1090</x:v>
      </x:c>
      <x:c r="G13" s="127" t="n">
        <x:f>F13-E13</x:f>
        <x:v>-10</x:v>
      </x:c>
      <x:c r="H13" s="128" t="n">
        <x:f>IFERROR(F13/E13,0)</x:f>
        <x:v>0.990909090909091</x:v>
      </x:c>
      <x:c r="I13" s="126" t="str">
        <x:f>IF(H13&gt;=1,"ATTEINT",IF(H13&gt;=0.9,"SURVEILLANCE",IF(H13&gt;=0.8,"RETARD","CRITIQUE")))</x:f>
        <x:v>SURVEILLANCE</x:v>
      </x:c>
      <x:c r="J13" s="126" t="n">
        <x:v>0</x:v>
      </x:c>
      <x:c r="K13" s="129" t="n">
        <x:v>1.5</x:v>
      </x:c>
      <x:c r="L13" s="126" t="str"/>
    </x:row>
    <x:row r="14">
      <x:c r="A14" s="125" t="n">
        <x:v>46147</x:v>
      </x:c>
      <x:c r="B14" s="126" t="str">
        <x:v>Découpe</x:v>
      </x:c>
      <x:c r="C14" s="126" t="str">
        <x:v>M-101</x:v>
      </x:c>
      <x:c r="D14" s="126" t="str">
        <x:v>Pièce A</x:v>
      </x:c>
      <x:c r="E14" s="127" t="n">
        <x:v>1000</x:v>
      </x:c>
      <x:c r="F14" s="127" t="n">
        <x:v>1030</x:v>
      </x:c>
      <x:c r="G14" s="127" t="n">
        <x:f>F14-E14</x:f>
        <x:v>30</x:v>
      </x:c>
      <x:c r="H14" s="128" t="n">
        <x:f>IFERROR(F14/E14,0)</x:f>
        <x:v>1.03</x:v>
      </x:c>
      <x:c r="I14" s="126" t="str">
        <x:f>IF(H14&gt;=1,"ATTEINT",IF(H14&gt;=0.9,"SURVEILLANCE",IF(H14&gt;=0.8,"RETARD","CRITIQUE")))</x:f>
        <x:v>ATTEINT</x:v>
      </x:c>
      <x:c r="J14" s="126" t="n">
        <x:v>0</x:v>
      </x:c>
      <x:c r="K14" s="129" t="n">
        <x:v>2</x:v>
      </x:c>
      <x:c r="L14" s="126" t="str"/>
    </x:row>
    <x:row r="15">
      <x:c r="A15" s="125" t="n">
        <x:v>46148</x:v>
      </x:c>
      <x:c r="B15" s="126" t="str">
        <x:v>Usinage</x:v>
      </x:c>
      <x:c r="C15" s="126" t="str">
        <x:v>M-204</x:v>
      </x:c>
      <x:c r="D15" s="126" t="str">
        <x:v>Pièce B</x:v>
      </x:c>
      <x:c r="E15" s="127" t="n">
        <x:v>750</x:v>
      </x:c>
      <x:c r="F15" s="127" t="n">
        <x:v>690</x:v>
      </x:c>
      <x:c r="G15" s="127" t="n">
        <x:f>F15-E15</x:f>
        <x:v>-60</x:v>
      </x:c>
      <x:c r="H15" s="128" t="n">
        <x:f>IFERROR(F15/E15,0)</x:f>
        <x:v>0.92</x:v>
      </x:c>
      <x:c r="I15" s="126" t="str">
        <x:f>IF(H15&gt;=1,"ATTEINT",IF(H15&gt;=0.9,"SURVEILLANCE",IF(H15&gt;=0.8,"RETARD","CRITIQUE")))</x:f>
        <x:v>SURVEILLANCE</x:v>
      </x:c>
      <x:c r="J15" s="126" t="n">
        <x:v>1</x:v>
      </x:c>
      <x:c r="K15" s="129" t="n">
        <x:v>0</x:v>
      </x:c>
      <x:c r="L15" s="126" t="str"/>
    </x:row>
    <x:row r="16">
      <x:c r="A16" s="125" t="n">
        <x:v>46149</x:v>
      </x:c>
      <x:c r="B16" s="126" t="str">
        <x:v>Assemblage</x:v>
      </x:c>
      <x:c r="C16" s="126" t="str">
        <x:v>M-312</x:v>
      </x:c>
      <x:c r="D16" s="126" t="str">
        <x:v>Kit C</x:v>
      </x:c>
      <x:c r="E16" s="127" t="n">
        <x:v>1300</x:v>
      </x:c>
      <x:c r="F16" s="127" t="n">
        <x:v>1280</x:v>
      </x:c>
      <x:c r="G16" s="127" t="n">
        <x:f>F16-E16</x:f>
        <x:v>-20</x:v>
      </x:c>
      <x:c r="H16" s="128" t="n">
        <x:f>IFERROR(F16/E16,0)</x:f>
        <x:v>0.9846153846153847</x:v>
      </x:c>
      <x:c r="I16" s="126" t="str">
        <x:f>IF(H16&gt;=1,"ATTEINT",IF(H16&gt;=0.9,"SURVEILLANCE",IF(H16&gt;=0.8,"RETARD","CRITIQUE")))</x:f>
        <x:v>SURVEILLANCE</x:v>
      </x:c>
      <x:c r="J16" s="126" t="n">
        <x:v>0</x:v>
      </x:c>
      <x:c r="K16" s="129" t="n">
        <x:v>0.5</x:v>
      </x:c>
      <x:c r="L16" s="126" t="str"/>
    </x:row>
    <x:row r="17">
      <x:c r="A17" s="125" t="n">
        <x:v>46150</x:v>
      </x:c>
      <x:c r="B17" s="126" t="str">
        <x:v>Conditionnement</x:v>
      </x:c>
      <x:c r="C17" s="126" t="str">
        <x:v>M-408</x:v>
      </x:c>
      <x:c r="D17" s="126" t="str">
        <x:v>Lot D</x:v>
      </x:c>
      <x:c r="E17" s="127" t="n">
        <x:v>900</x:v>
      </x:c>
      <x:c r="F17" s="127" t="n">
        <x:v>760</x:v>
      </x:c>
      <x:c r="G17" s="127" t="n">
        <x:f>F17-E17</x:f>
        <x:v>-140</x:v>
      </x:c>
      <x:c r="H17" s="128" t="n">
        <x:f>IFERROR(F17/E17,0)</x:f>
        <x:v>0.8444444444444444</x:v>
      </x:c>
      <x:c r="I17" s="126" t="str">
        <x:f>IF(H17&gt;=1,"ATTEINT",IF(H17&gt;=0.9,"SURVEILLANCE",IF(H17&gt;=0.8,"RETARD","CRITIQUE")))</x:f>
        <x:v>RETARD</x:v>
      </x:c>
      <x:c r="J17" s="126" t="n">
        <x:v>2</x:v>
      </x:c>
      <x:c r="K17" s="129" t="n">
        <x:v>1</x:v>
      </x:c>
      <x:c r="L17" s="126" t="str"/>
    </x:row>
    <x:row r="18">
      <x:c r="A18" s="125" t="n">
        <x:v>46151</x:v>
      </x:c>
      <x:c r="B18" s="126" t="str">
        <x:v>Découpe</x:v>
      </x:c>
      <x:c r="C18" s="126" t="str">
        <x:v>M-101</x:v>
      </x:c>
      <x:c r="D18" s="126" t="str">
        <x:v>Pièce A</x:v>
      </x:c>
      <x:c r="E18" s="127" t="n">
        <x:v>850</x:v>
      </x:c>
      <x:c r="F18" s="127" t="n">
        <x:v>870</x:v>
      </x:c>
      <x:c r="G18" s="127" t="n">
        <x:f>F18-E18</x:f>
        <x:v>20</x:v>
      </x:c>
      <x:c r="H18" s="128" t="n">
        <x:f>IFERROR(F18/E18,0)</x:f>
        <x:v>1.0235294117647058</x:v>
      </x:c>
      <x:c r="I18" s="126" t="str">
        <x:f>IF(H18&gt;=1,"ATTEINT",IF(H18&gt;=0.9,"SURVEILLANCE",IF(H18&gt;=0.8,"RETARD","CRITIQUE")))</x:f>
        <x:v>ATTEINT</x:v>
      </x:c>
      <x:c r="J18" s="126" t="n">
        <x:v>0</x:v>
      </x:c>
      <x:c r="K18" s="129" t="n">
        <x:v>1.5</x:v>
      </x:c>
      <x:c r="L18" s="126" t="str"/>
    </x:row>
    <x:row r="19">
      <x:c r="A19" s="125" t="n">
        <x:v>46152</x:v>
      </x:c>
      <x:c r="B19" s="126" t="str">
        <x:v>Usinage</x:v>
      </x:c>
      <x:c r="C19" s="126" t="str">
        <x:v>M-204</x:v>
      </x:c>
      <x:c r="D19" s="126" t="str">
        <x:v>Pièce B</x:v>
      </x:c>
      <x:c r="E19" s="127" t="n">
        <x:v>1150</x:v>
      </x:c>
      <x:c r="F19" s="127" t="n">
        <x:v>1175</x:v>
      </x:c>
      <x:c r="G19" s="127" t="n">
        <x:f>F19-E19</x:f>
        <x:v>25</x:v>
      </x:c>
      <x:c r="H19" s="128" t="n">
        <x:f>IFERROR(F19/E19,0)</x:f>
        <x:v>1.0217391304347827</x:v>
      </x:c>
      <x:c r="I19" s="126" t="str">
        <x:f>IF(H19&gt;=1,"ATTEINT",IF(H19&gt;=0.9,"SURVEILLANCE",IF(H19&gt;=0.8,"RETARD","CRITIQUE")))</x:f>
        <x:v>ATTEINT</x:v>
      </x:c>
      <x:c r="J19" s="126" t="n">
        <x:v>0</x:v>
      </x:c>
      <x:c r="K19" s="129" t="n">
        <x:v>2</x:v>
      </x:c>
      <x:c r="L19" s="126" t="str"/>
    </x:row>
    <x:row r="20">
      <x:c r="A20" s="125" t="n">
        <x:v>46153</x:v>
      </x:c>
      <x:c r="B20" s="126" t="str">
        <x:v>Assemblage</x:v>
      </x:c>
      <x:c r="C20" s="126" t="str">
        <x:v>M-312</x:v>
      </x:c>
      <x:c r="D20" s="126" t="str">
        <x:v>Kit C</x:v>
      </x:c>
      <x:c r="E20" s="127" t="n">
        <x:v>980</x:v>
      </x:c>
      <x:c r="F20" s="127" t="n">
        <x:v>910</x:v>
      </x:c>
      <x:c r="G20" s="127" t="n">
        <x:f>F20-E20</x:f>
        <x:v>-70</x:v>
      </x:c>
      <x:c r="H20" s="128" t="n">
        <x:f>IFERROR(F20/E20,0)</x:f>
        <x:v>0.9285714285714286</x:v>
      </x:c>
      <x:c r="I20" s="126" t="str">
        <x:f>IF(H20&gt;=1,"ATTEINT",IF(H20&gt;=0.9,"SURVEILLANCE",IF(H20&gt;=0.8,"RETARD","CRITIQUE")))</x:f>
        <x:v>SURVEILLANCE</x:v>
      </x:c>
      <x:c r="J20" s="126" t="n">
        <x:v>1</x:v>
      </x:c>
      <x:c r="K20" s="129" t="n">
        <x:v>0</x:v>
      </x:c>
      <x:c r="L20" s="126" t="str"/>
    </x:row>
    <x:row r="21">
      <x:c r="A21" s="125" t="n">
        <x:v>46154</x:v>
      </x:c>
      <x:c r="B21" s="126" t="str">
        <x:v>Conditionnement</x:v>
      </x:c>
      <x:c r="C21" s="126" t="str">
        <x:v>M-408</x:v>
      </x:c>
      <x:c r="D21" s="126" t="str">
        <x:v>Lot D</x:v>
      </x:c>
      <x:c r="E21" s="127" t="n">
        <x:v>760</x:v>
      </x:c>
      <x:c r="F21" s="127" t="n">
        <x:v>795</x:v>
      </x:c>
      <x:c r="G21" s="127" t="n">
        <x:f>F21-E21</x:f>
        <x:v>35</x:v>
      </x:c>
      <x:c r="H21" s="128" t="n">
        <x:f>IFERROR(F21/E21,0)</x:f>
        <x:v>1.0460526315789473</x:v>
      </x:c>
      <x:c r="I21" s="126" t="str">
        <x:f>IF(H21&gt;=1,"ATTEINT",IF(H21&gt;=0.9,"SURVEILLANCE",IF(H21&gt;=0.8,"RETARD","CRITIQUE")))</x:f>
        <x:v>ATTEINT</x:v>
      </x:c>
      <x:c r="J21" s="126" t="n">
        <x:v>0</x:v>
      </x:c>
      <x:c r="K21" s="129" t="n">
        <x:v>0.5</x:v>
      </x:c>
      <x:c r="L21" s="126" t="str"/>
    </x:row>
    <x:row r="22">
      <x:c r="A22" s="125" t="n">
        <x:v>46155</x:v>
      </x:c>
      <x:c r="B22" s="126" t="str">
        <x:v>Découpe</x:v>
      </x:c>
      <x:c r="C22" s="126" t="str">
        <x:v>M-101</x:v>
      </x:c>
      <x:c r="D22" s="126" t="str">
        <x:v>Pièce A</x:v>
      </x:c>
      <x:c r="E22" s="127" t="n">
        <x:v>1250</x:v>
      </x:c>
      <x:c r="F22" s="127" t="n">
        <x:v>1260</x:v>
      </x:c>
      <x:c r="G22" s="127" t="n">
        <x:f>F22-E22</x:f>
        <x:v>10</x:v>
      </x:c>
      <x:c r="H22" s="128" t="n">
        <x:f>IFERROR(F22/E22,0)</x:f>
        <x:v>1.008</x:v>
      </x:c>
      <x:c r="I22" s="126" t="str">
        <x:f>IF(H22&gt;=1,"ATTEINT",IF(H22&gt;=0.9,"SURVEILLANCE",IF(H22&gt;=0.8,"RETARD","CRITIQUE")))</x:f>
        <x:v>ATTEINT</x:v>
      </x:c>
      <x:c r="J22" s="126" t="n">
        <x:v>0</x:v>
      </x:c>
      <x:c r="K22" s="129" t="n">
        <x:v>1</x:v>
      </x:c>
      <x:c r="L22" s="126" t="str"/>
    </x:row>
    <x:row r="23">
      <x:c r="A23" s="125" t="n">
        <x:v>46156</x:v>
      </x:c>
      <x:c r="B23" s="126" t="str">
        <x:v>Usinage</x:v>
      </x:c>
      <x:c r="C23" s="126" t="str">
        <x:v>M-204</x:v>
      </x:c>
      <x:c r="D23" s="126" t="str">
        <x:v>Pièce B</x:v>
      </x:c>
      <x:c r="E23" s="127" t="n">
        <x:v>920</x:v>
      </x:c>
      <x:c r="F23" s="127" t="n">
        <x:v>850</x:v>
      </x:c>
      <x:c r="G23" s="127" t="n">
        <x:f>F23-E23</x:f>
        <x:v>-70</x:v>
      </x:c>
      <x:c r="H23" s="128" t="n">
        <x:f>IFERROR(F23/E23,0)</x:f>
        <x:v>0.9239130434782609</x:v>
      </x:c>
      <x:c r="I23" s="126" t="str">
        <x:f>IF(H23&gt;=1,"ATTEINT",IF(H23&gt;=0.9,"SURVEILLANCE",IF(H23&gt;=0.8,"RETARD","CRITIQUE")))</x:f>
        <x:v>SURVEILLANCE</x:v>
      </x:c>
      <x:c r="J23" s="126" t="n">
        <x:v>1</x:v>
      </x:c>
      <x:c r="K23" s="129" t="n">
        <x:v>1.5</x:v>
      </x:c>
      <x:c r="L23" s="126" t="str"/>
    </x:row>
    <x:row r="24">
      <x:c r="A24" s="125" t="n">
        <x:v>46157</x:v>
      </x:c>
      <x:c r="B24" s="126" t="str">
        <x:v>Assemblage</x:v>
      </x:c>
      <x:c r="C24" s="126" t="str">
        <x:v>M-312</x:v>
      </x:c>
      <x:c r="D24" s="126" t="str">
        <x:v>Kit C</x:v>
      </x:c>
      <x:c r="E24" s="127" t="n">
        <x:v>840</x:v>
      </x:c>
      <x:c r="F24" s="127" t="n">
        <x:v>710</x:v>
      </x:c>
      <x:c r="G24" s="127" t="n">
        <x:f>F24-E24</x:f>
        <x:v>-130</x:v>
      </x:c>
      <x:c r="H24" s="128" t="n">
        <x:f>IFERROR(F24/E24,0)</x:f>
        <x:v>0.8452380952380952</x:v>
      </x:c>
      <x:c r="I24" s="126" t="str">
        <x:f>IF(H24&gt;=1,"ATTEINT",IF(H24&gt;=0.9,"SURVEILLANCE",IF(H24&gt;=0.8,"RETARD","CRITIQUE")))</x:f>
        <x:v>RETARD</x:v>
      </x:c>
      <x:c r="J24" s="126" t="n">
        <x:v>2</x:v>
      </x:c>
      <x:c r="K24" s="129" t="n">
        <x:v>2</x:v>
      </x:c>
      <x:c r="L24" s="126" t="str"/>
    </x:row>
    <x:row r="25">
      <x:c r="A25" s="125" t="n">
        <x:v>46158</x:v>
      </x:c>
      <x:c r="B25" s="126" t="str">
        <x:v>Conditionnement</x:v>
      </x:c>
      <x:c r="C25" s="126" t="str">
        <x:v>M-408</x:v>
      </x:c>
      <x:c r="D25" s="126" t="str">
        <x:v>Lot D</x:v>
      </x:c>
      <x:c r="E25" s="127" t="n">
        <x:v>1080</x:v>
      </x:c>
      <x:c r="F25" s="127" t="n">
        <x:v>1110</x:v>
      </x:c>
      <x:c r="G25" s="127" t="n">
        <x:f>F25-E25</x:f>
        <x:v>30</x:v>
      </x:c>
      <x:c r="H25" s="128" t="n">
        <x:f>IFERROR(F25/E25,0)</x:f>
        <x:v>1.0277777777777777</x:v>
      </x:c>
      <x:c r="I25" s="126" t="str">
        <x:f>IF(H25&gt;=1,"ATTEINT",IF(H25&gt;=0.9,"SURVEILLANCE",IF(H25&gt;=0.8,"RETARD","CRITIQUE")))</x:f>
        <x:v>ATTEINT</x:v>
      </x:c>
      <x:c r="J25" s="126" t="n">
        <x:v>0</x:v>
      </x:c>
      <x:c r="K25" s="129" t="n">
        <x:v>0</x:v>
      </x:c>
      <x:c r="L25" s="126" t="str"/>
    </x:row>
    <x:row r="26">
      <x:c r="A26" s="125" t="n">
        <x:v>46159</x:v>
      </x:c>
      <x:c r="B26" s="126" t="str">
        <x:v>Découpe</x:v>
      </x:c>
      <x:c r="C26" s="126" t="str">
        <x:v>M-101</x:v>
      </x:c>
      <x:c r="D26" s="126" t="str">
        <x:v>Pièce A</x:v>
      </x:c>
      <x:c r="E26" s="127" t="n">
        <x:v>1010</x:v>
      </x:c>
      <x:c r="F26" s="127" t="n">
        <x:v>990</x:v>
      </x:c>
      <x:c r="G26" s="127" t="n">
        <x:f>F26-E26</x:f>
        <x:v>-20</x:v>
      </x:c>
      <x:c r="H26" s="128" t="n">
        <x:f>IFERROR(F26/E26,0)</x:f>
        <x:v>0.9801980198019802</x:v>
      </x:c>
      <x:c r="I26" s="126" t="str">
        <x:f>IF(H26&gt;=1,"ATTEINT",IF(H26&gt;=0.9,"SURVEILLANCE",IF(H26&gt;=0.8,"RETARD","CRITIQUE")))</x:f>
        <x:v>SURVEILLANCE</x:v>
      </x:c>
      <x:c r="J26" s="126" t="n">
        <x:v>0</x:v>
      </x:c>
      <x:c r="K26" s="129" t="n">
        <x:v>0.5</x:v>
      </x:c>
      <x:c r="L26" s="126" t="str"/>
    </x:row>
    <x:row r="27">
      <x:c r="A27" s="125" t="n">
        <x:v>46160</x:v>
      </x:c>
      <x:c r="B27" s="126" t="str">
        <x:v>Usinage</x:v>
      </x:c>
      <x:c r="C27" s="126" t="str">
        <x:v>M-204</x:v>
      </x:c>
      <x:c r="D27" s="126" t="str">
        <x:v>Pièce B</x:v>
      </x:c>
      <x:c r="E27" s="127" t="n">
        <x:v>790</x:v>
      </x:c>
      <x:c r="F27" s="127" t="n">
        <x:v>730</x:v>
      </x:c>
      <x:c r="G27" s="127" t="n">
        <x:f>F27-E27</x:f>
        <x:v>-60</x:v>
      </x:c>
      <x:c r="H27" s="128" t="n">
        <x:f>IFERROR(F27/E27,0)</x:f>
        <x:v>0.9240506329113924</x:v>
      </x:c>
      <x:c r="I27" s="126" t="str">
        <x:f>IF(H27&gt;=1,"ATTEINT",IF(H27&gt;=0.9,"SURVEILLANCE",IF(H27&gt;=0.8,"RETARD","CRITIQUE")))</x:f>
        <x:v>SURVEILLANCE</x:v>
      </x:c>
      <x:c r="J27" s="126" t="n">
        <x:v>1</x:v>
      </x:c>
      <x:c r="K27" s="129" t="n">
        <x:v>1</x:v>
      </x:c>
      <x:c r="L27" s="126" t="str"/>
    </x:row>
    <x:row r="28">
      <x:c r="A28" s="125" t="n">
        <x:v>46161</x:v>
      </x:c>
      <x:c r="B28" s="126" t="str">
        <x:v>Assemblage</x:v>
      </x:c>
      <x:c r="C28" s="126" t="str">
        <x:v>M-312</x:v>
      </x:c>
      <x:c r="D28" s="126" t="str">
        <x:v>Kit C</x:v>
      </x:c>
      <x:c r="E28" s="127" t="n">
        <x:v>1320</x:v>
      </x:c>
      <x:c r="F28" s="127" t="n">
        <x:v>1200</x:v>
      </x:c>
      <x:c r="G28" s="127" t="n">
        <x:f>F28-E28</x:f>
        <x:v>-120</x:v>
      </x:c>
      <x:c r="H28" s="128" t="n">
        <x:f>IFERROR(F28/E28,0)</x:f>
        <x:v>0.9090909090909091</x:v>
      </x:c>
      <x:c r="I28" s="126" t="str">
        <x:f>IF(H28&gt;=1,"ATTEINT",IF(H28&gt;=0.9,"SURVEILLANCE",IF(H28&gt;=0.8,"RETARD","CRITIQUE")))</x:f>
        <x:v>SURVEILLANCE</x:v>
      </x:c>
      <x:c r="J28" s="126" t="n">
        <x:v>2</x:v>
      </x:c>
      <x:c r="K28" s="129" t="n">
        <x:v>1.5</x:v>
      </x:c>
      <x:c r="L28" s="126" t="str"/>
    </x:row>
    <x:row r="29">
      <x:c r="A29" s="125" t="n">
        <x:v>46162</x:v>
      </x:c>
      <x:c r="B29" s="126" t="str">
        <x:v>Conditionnement</x:v>
      </x:c>
      <x:c r="C29" s="126" t="str">
        <x:v>M-408</x:v>
      </x:c>
      <x:c r="D29" s="126" t="str">
        <x:v>Lot D</x:v>
      </x:c>
      <x:c r="E29" s="127" t="n">
        <x:v>880</x:v>
      </x:c>
      <x:c r="F29" s="127" t="n">
        <x:v>910</x:v>
      </x:c>
      <x:c r="G29" s="127" t="n">
        <x:f>F29-E29</x:f>
        <x:v>30</x:v>
      </x:c>
      <x:c r="H29" s="128" t="n">
        <x:f>IFERROR(F29/E29,0)</x:f>
        <x:v>1.0340909090909092</x:v>
      </x:c>
      <x:c r="I29" s="126" t="str">
        <x:f>IF(H29&gt;=1,"ATTEINT",IF(H29&gt;=0.9,"SURVEILLANCE",IF(H29&gt;=0.8,"RETARD","CRITIQUE")))</x:f>
        <x:v>ATTEINT</x:v>
      </x:c>
      <x:c r="J29" s="126" t="n">
        <x:v>0</x:v>
      </x:c>
      <x:c r="K29" s="129" t="n">
        <x:v>2</x:v>
      </x:c>
      <x:c r="L29" s="126" t="str"/>
    </x:row>
    <x:row r="30">
      <x:c r="A30" s="111"/>
      <x:c r="B30" s="111"/>
      <x:c r="C30" s="111"/>
      <x:c r="D30" s="111"/>
      <x:c r="E30" s="111"/>
      <x:c r="F30" s="111"/>
      <x:c r="G30" s="111"/>
      <x:c r="H30" s="111"/>
      <x:c r="I30" s="111"/>
      <x:c r="J30" s="111"/>
      <x:c r="K30" s="111"/>
      <x:c r="L30" s="111"/>
    </x:row>
    <x:row r="31">
      <x:c r="A31" s="111"/>
      <x:c r="B31" s="111"/>
      <x:c r="C31" s="111"/>
      <x:c r="D31" s="111"/>
      <x:c r="E31" s="111"/>
      <x:c r="F31" s="111"/>
      <x:c r="G31" s="111"/>
      <x:c r="H31" s="111"/>
      <x:c r="I31" s="111"/>
      <x:c r="J31" s="111"/>
      <x:c r="K31" s="111"/>
      <x:c r="L31" s="111"/>
    </x:row>
    <x:row r="32">
      <x:c r="A32" s="110" t="str">
        <x:v>Atelier</x:v>
      </x:c>
      <x:c r="B32" s="110" t="str">
        <x:v>Prévu</x:v>
      </x:c>
      <x:c r="C32" s="110" t="str">
        <x:v>Réalisé</x:v>
      </x:c>
      <x:c r="D32" s="110" t="str">
        <x:v>Écart</x:v>
      </x:c>
      <x:c r="E32" s="110" t="str">
        <x:v>% Réal.</x:v>
      </x:c>
      <x:c r="F32" s="110" t="str">
        <x:v>Statut moyen</x:v>
      </x:c>
      <x:c r="G32" s="111"/>
      <x:c r="H32" s="110" t="str">
        <x:v>Lecture rapide</x:v>
      </x:c>
      <x:c r="I32" s="110" t="str"/>
      <x:c r="J32" s="110" t="str"/>
      <x:c r="K32" s="110" t="str"/>
      <x:c r="L32" s="110" t="str"/>
    </x:row>
    <x:row r="33">
      <x:c r="A33" s="159" t="str">
        <x:v>Découpe</x:v>
      </x:c>
      <x:c r="B33" s="162" t="n">
        <x:f>SUMIF($B$10:$B$29,A33,$E$10:$E$29)</x:f>
        <x:v>5310</x:v>
      </x:c>
      <x:c r="C33" s="162" t="n">
        <x:f>SUMIF($B$10:$B$29,A33,$F$10:$F$29)</x:f>
        <x:v>5310</x:v>
      </x:c>
      <x:c r="D33" s="162" t="n">
        <x:f>C33-B33</x:f>
        <x:v>0</x:v>
      </x:c>
      <x:c r="E33" s="164" t="n">
        <x:f>IFERROR(C33/B33,0)</x:f>
        <x:v>1</x:v>
      </x:c>
      <x:c r="F33" s="159" t="str">
        <x:f>IF(E33&gt;=1,"OK",IF(E33&gt;=0.9,"À surveiller","À corriger"))</x:f>
        <x:v>OK</x:v>
      </x:c>
      <x:c r="G33" s="111"/>
      <x:c r="H33" s="167" t="str">
        <x:v>Vert : objectif atteint ou dépassé</x:v>
      </x:c>
      <x:c r="I33" s="167" t="str"/>
      <x:c r="J33" s="167" t="str"/>
      <x:c r="K33" s="167" t="str"/>
      <x:c r="L33" s="167" t="str"/>
    </x:row>
    <x:row r="34">
      <x:c r="A34" s="159" t="str">
        <x:v>Usinage</x:v>
      </x:c>
      <x:c r="B34" s="162" t="n">
        <x:f>SUMIF($B$10:$B$29,A34,$E$10:$E$29)</x:f>
        <x:v>4560</x:v>
      </x:c>
      <x:c r="C34" s="162" t="n">
        <x:f>SUMIF($B$10:$B$29,A34,$F$10:$F$29)</x:f>
        <x:v>4415</x:v>
      </x:c>
      <x:c r="D34" s="162" t="n">
        <x:f>C34-B34</x:f>
        <x:v>-145</x:v>
      </x:c>
      <x:c r="E34" s="164" t="n">
        <x:f>IFERROR(C34/B34,0)</x:f>
        <x:v>0.9682017543859649</x:v>
      </x:c>
      <x:c r="F34" s="159" t="str">
        <x:f>IF(E34&gt;=1,"OK",IF(E34&gt;=0.9,"À surveiller","À corriger"))</x:f>
        <x:v>À surveiller</x:v>
      </x:c>
      <x:c r="G34" s="111"/>
      <x:c r="H34" s="167" t="str">
        <x:v>Orange : écart modéré à surveiller</x:v>
      </x:c>
      <x:c r="I34" s="167" t="str"/>
      <x:c r="J34" s="167" t="str"/>
      <x:c r="K34" s="167" t="str"/>
      <x:c r="L34" s="167" t="str"/>
    </x:row>
    <x:row r="35">
      <x:c r="A35" s="159" t="str">
        <x:v>Assemblage</x:v>
      </x:c>
      <x:c r="B35" s="162" t="n">
        <x:f>SUMIF($B$10:$B$29,A35,$E$10:$E$29)</x:f>
        <x:v>5240</x:v>
      </x:c>
      <x:c r="C35" s="162" t="n">
        <x:f>SUMIF($B$10:$B$29,A35,$F$10:$F$29)</x:f>
        <x:v>4820</x:v>
      </x:c>
      <x:c r="D35" s="162" t="n">
        <x:f>C35-B35</x:f>
        <x:v>-420</x:v>
      </x:c>
      <x:c r="E35" s="164" t="n">
        <x:f>IFERROR(C35/B35,0)</x:f>
        <x:v>0.9198473282442748</x:v>
      </x:c>
      <x:c r="F35" s="159" t="str">
        <x:f>IF(E35&gt;=1,"OK",IF(E35&gt;=0.9,"À surveiller","À corriger"))</x:f>
        <x:v>À surveiller</x:v>
      </x:c>
      <x:c r="G35" s="111"/>
      <x:c r="H35" s="167" t="str">
        <x:v>Rouge : retard ou dérive critique</x:v>
      </x:c>
      <x:c r="I35" s="167" t="str"/>
      <x:c r="J35" s="167" t="str"/>
      <x:c r="K35" s="167" t="str"/>
      <x:c r="L35" s="167" t="str"/>
    </x:row>
    <x:row r="36">
      <x:c r="A36" s="159" t="str">
        <x:v>Conditionnement</x:v>
      </x:c>
      <x:c r="B36" s="162" t="n">
        <x:f>SUMIF($B$10:$B$29,A36,$E$10:$E$29)</x:f>
        <x:v>4720</x:v>
      </x:c>
      <x:c r="C36" s="162" t="n">
        <x:f>SUMIF($B$10:$B$29,A36,$F$10:$F$29)</x:f>
        <x:v>4665</x:v>
      </x:c>
      <x:c r="D36" s="162" t="n">
        <x:f>C36-B36</x:f>
        <x:v>-55</x:v>
      </x:c>
      <x:c r="E36" s="164" t="n">
        <x:f>IFERROR(C36/B36,0)</x:f>
        <x:v>0.9883474576271186</x:v>
      </x:c>
      <x:c r="F36" s="159" t="str">
        <x:f>IF(E36&gt;=1,"OK",IF(E36&gt;=0.9,"À surveiller","À corriger"))</x:f>
        <x:v>À surveiller</x:v>
      </x:c>
      <x:c r="G36" s="111"/>
      <x:c r="H36" s="167" t="str">
        <x:v>Utiliser les lignes 10 à 29 pour saisir la production quotidienne.</x:v>
      </x:c>
      <x:c r="I36" s="167" t="str"/>
      <x:c r="J36" s="167" t="str"/>
      <x:c r="K36" s="167" t="str"/>
      <x:c r="L36" s="167" t="str"/>
    </x:row>
    <x:row r="37">
      <x:c r="A37" s="111"/>
      <x:c r="B37" s="111"/>
      <x:c r="C37" s="111"/>
      <x:c r="D37" s="111"/>
      <x:c r="E37" s="111"/>
      <x:c r="F37" s="111"/>
      <x:c r="G37" s="111"/>
      <x:c r="H37" s="111"/>
      <x:c r="I37" s="111"/>
      <x:c r="J37" s="111"/>
      <x:c r="K37" s="111"/>
      <x:c r="L37" s="111"/>
    </x:row>
    <x:row r="38">
      <x:c r="A38" s="111"/>
      <x:c r="B38" s="111"/>
      <x:c r="C38" s="111"/>
      <x:c r="D38" s="111"/>
      <x:c r="E38" s="111"/>
      <x:c r="F38" s="111"/>
      <x:c r="G38" s="111"/>
      <x:c r="H38" s="111"/>
      <x:c r="I38" s="111"/>
      <x:c r="J38" s="111"/>
      <x:c r="K38" s="111"/>
      <x:c r="L38" s="111"/>
    </x:row>
    <x:row r="39">
      <x:c r="A39" s="111"/>
      <x:c r="B39" s="111"/>
      <x:c r="C39" s="111"/>
      <x:c r="D39" s="111"/>
      <x:c r="E39" s="111"/>
      <x:c r="F39" s="111"/>
      <x:c r="G39" s="111"/>
      <x:c r="H39" s="111"/>
      <x:c r="I39" s="111"/>
      <x:c r="J39" s="111"/>
      <x:c r="K39" s="111"/>
      <x:c r="L39" s="111"/>
    </x:row>
    <x:row r="40">
      <x:c r="A40" s="111"/>
      <x:c r="B40" s="111"/>
      <x:c r="C40" s="111"/>
      <x:c r="D40" s="111"/>
      <x:c r="E40" s="111"/>
      <x:c r="F40" s="111"/>
      <x:c r="G40" s="111"/>
      <x:c r="H40" s="111"/>
      <x:c r="I40" s="111"/>
      <x:c r="J40" s="111"/>
      <x:c r="K40" s="111"/>
      <x:c r="L40" s="111"/>
    </x:row>
  </x:sheetData>
  <x:mergeCells>
    <x:mergeCell ref="A1:L1"/>
    <x:mergeCell ref="A2:L2"/>
    <x:mergeCell ref="H32:L32"/>
    <x:mergeCell ref="H33:L33"/>
    <x:mergeCell ref="H34:L34"/>
    <x:mergeCell ref="H35:L35"/>
    <x:mergeCell ref="H36:L36"/>
  </x:mergeCells>
  <x:conditionalFormatting sqref="H10:H29">
    <x:cfRule type="dataBar" priority="1">
      <x:dataBar>
        <x:cfvo type="min"/>
        <x:cfvo type="max"/>
        <x:color rgb="22C55E"/>
      </x:dataBar>
      <x:extLst>
        <x:ext xmlns:x14="http://schemas.microsoft.com/office/spreadsheetml/2009/9/main" uri="{B025F937-C7B1-47D3-B67F-A62EFF666E3E}">
          <x14:id>{E5D2A047-4238-8741-E2B3-85669B88D1C8}</x14:id>
        </x:ext>
      </x:extLst>
    </x:cfRule>
  </x:conditionalFormatting>
  <x:conditionalFormatting sqref="G10:G29">
    <x:cfRule type="cellIs" dxfId="0" priority="2" operator="lessThan">
      <x:formula>0</x:formula>
    </x:cfRule>
    <x:cfRule type="cellIs" dxfId="1" priority="3" operator="greaterThanOrEqual">
      <x:formula>0</x:formula>
    </x:cfRule>
  </x:conditionalFormatting>
  <x:conditionalFormatting sqref="I10:I29">
    <x:cfRule type="expression" dxfId="2" priority="4">
      <x:formula>I10="ATTEINT"</x:formula>
    </x:cfRule>
    <x:cfRule type="expression" dxfId="3" priority="5">
      <x:formula>I10="SURVEILLANCE"</x:formula>
    </x:cfRule>
    <x:cfRule type="expression" dxfId="4" priority="6">
      <x:formula>I10="RETARD"</x:formula>
    </x:cfRule>
    <x:cfRule type="expression" dxfId="5" priority="7">
      <x:formula>I10="CRITIQUE"</x:formula>
    </x:cfRule>
  </x:conditionalFormatting>
  <x:dataValidations count="2">
    <x:dataValidation type="list" sqref="B10:B29">
      <x:formula1>Parametres!$B$2:$B$5</x:formula1>
    </x:dataValidation>
    <x:dataValidation type="list" sqref="C10:C29">
      <x:formula1>Parametres!$C$2:$C$5</x:formula1>
    </x:dataValidation>
  </x:dataValidations>
  <x:pageMargins left="0.7" right="0.7" top="0.75" bottom="0.75" header="0.3" footer="0.3"/>
  <x:drawing xmlns:r="http://schemas.openxmlformats.org/officeDocument/2006/relationships" r:id="R3cec4000ee5a427d"/>
  <x:tableParts count="2">
    <x:tablePart xmlns:r="http://schemas.openxmlformats.org/officeDocument/2006/relationships" r:id="R4b584c5df0c0495c"/>
    <x:tablePart xmlns:r="http://schemas.openxmlformats.org/officeDocument/2006/relationships" r:id="R0625acfe8e504082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E5D2A047-4238-8741-E2B3-85669B88D1C8}">
            <x14:dataBar gradient="1">
              <x14:cfvo type="min"/>
              <x14:cfvo type="max"/>
              <x14:fillColor rgb="22C55E"/>
            </x14:dataBar>
          </x14:cfRule>
          <xm:sqref>H10:H29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</x:cols>
  <x:sheetData>
    <x:row r="1">
      <x:c r="A1" s="88" t="str">
        <x:v>Statuts</x:v>
      </x:c>
      <x:c r="B1" s="88" t="str">
        <x:v>Ateliers</x:v>
      </x:c>
      <x:c r="C1" s="88" t="str">
        <x:v>Machines</x:v>
      </x:c>
    </x:row>
    <x:row r="2">
      <x:c r="A2" t="str">
        <x:v>ATTEINT</x:v>
      </x:c>
      <x:c r="B2" t="str">
        <x:v>Découpe</x:v>
      </x:c>
      <x:c r="C2" t="str">
        <x:v>M-101</x:v>
      </x:c>
    </x:row>
    <x:row r="3">
      <x:c r="A3" t="str">
        <x:v>SURVEILLANCE</x:v>
      </x:c>
      <x:c r="B3" t="str">
        <x:v>Usinage</x:v>
      </x:c>
      <x:c r="C3" t="str">
        <x:v>M-204</x:v>
      </x:c>
    </x:row>
    <x:row r="4">
      <x:c r="A4" t="str">
        <x:v>RETARD</x:v>
      </x:c>
      <x:c r="B4" t="str">
        <x:v>Assemblage</x:v>
      </x:c>
      <x:c r="C4" t="str">
        <x:v>M-312</x:v>
      </x:c>
    </x:row>
    <x:row r="5">
      <x:c r="A5" t="str">
        <x:v>CRITIQUE</x:v>
      </x:c>
      <x:c r="B5" t="str">
        <x:v>Conditionnement</x:v>
      </x:c>
      <x:c r="C5" t="str">
        <x:v>M-408</x:v>
      </x:c>
    </x:row>
  </x:sheetData>
  <x:pageMargins left="0.7" right="0.7" top="0.75" bottom="0.75" header="0.3" footer="0.3"/>
</x:worksheet>
</file>