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52f46e18cc4ec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ne Page SCI" sheetId="1" r:id="R0077cdcd721e4d57"/>
    <x:sheet xmlns:r="http://schemas.openxmlformats.org/officeDocument/2006/relationships" name="Data" sheetId="2" r:id="R47f72180c4de4a3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 €"/>
    <x:numFmt numFmtId="201" formatCode="0%"/>
  </x:numFmts>
  <x:fonts count="13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i/>
      <x:sz val="11"/>
      <x:color rgb="334155"/>
      <x:name val="Carlito"/>
    </x:font>
    <x:font>
      <x:b/>
      <x:sz val="10"/>
      <x:color rgb="FFFFFF"/>
      <x:name val="Aptos"/>
    </x:font>
    <x:font>
      <x:i/>
      <x:sz val="10"/>
      <x:color rgb="334155"/>
      <x:name val="Aptos"/>
    </x:font>
    <x:font>
      <x:sz val="10"/>
      <x:name val="Aptos"/>
    </x:font>
    <x:font>
      <x:b/>
      <x:sz val="18"/>
      <x:color rgb="FFFFFF"/>
      <x:name val="Aptos"/>
    </x:font>
    <x:font>
      <x:i/>
      <x:sz val="11"/>
      <x:color rgb="334155"/>
      <x:name val="Aptos"/>
    </x:font>
    <x:font>
      <x:b/>
      <x:sz val="14"/>
      <x:color rgb="0B1F3A"/>
      <x:name val="Aptos"/>
    </x:font>
    <x:font>
      <x:b/>
      <x:sz val="12"/>
      <x:color rgb="FFFFFF"/>
      <x:name val="Aptos"/>
    </x:font>
    <x:font>
      <x:b/>
      <x:sz val="10"/>
      <x:color rgb="0F172A"/>
      <x:name val="Aptos"/>
    </x:font>
    <x:font>
      <x:b/>
      <x:sz val="10"/>
      <x:name val="Aptos"/>
    </x:font>
  </x:fonts>
  <x:fills count="8">
    <x:fill>
      <x:patternFill patternType="none"/>
    </x:fill>
    <x:fill>
      <x:patternFill patternType="gray125"/>
    </x:fill>
    <x:fill>
      <x:patternFill patternType="solid">
        <x:fgColor rgb="0B1F3A"/>
      </x:patternFill>
    </x:fill>
    <x:fill>
      <x:patternFill patternType="solid">
        <x:fgColor rgb="F8FAFC"/>
      </x:patternFill>
    </x:fill>
    <x:fill>
      <x:patternFill patternType="solid">
        <x:fgColor rgb="C9A227"/>
      </x:patternFill>
    </x:fill>
    <x:fill>
      <x:patternFill patternType="solid">
        <x:fgColor rgb="FFFFFF"/>
      </x:patternFill>
    </x:fill>
    <x:fill>
      <x:patternFill patternType="solid">
        <x:fgColor rgb="E5E7EB"/>
      </x:patternFill>
    </x:fill>
    <x:fill>
      <x:patternFill patternType="solid">
        <x:fgColor rgb="F1F5F9"/>
      </x:patternFill>
    </x:fill>
  </x:fills>
  <x:borders count="20">
    <x:border/>
    <x:border/>
    <x:border>
      <x:right>
        <x:color rgb="E2E8F0"/>
      </x:right>
      <x:bottom>
        <x:color rgb="E2E8F0"/>
      </x:bottom>
    </x:border>
    <x:border>
      <x:left>
        <x:color rgb="E2E8F0"/>
      </x:left>
      <x:right>
        <x:color rgb="E2E8F0"/>
      </x:right>
      <x:bottom>
        <x:color rgb="E2E8F0"/>
      </x:bottom>
    </x:border>
    <x:border>
      <x:left>
        <x:color rgb="E2E8F0"/>
      </x:left>
      <x:bottom>
        <x:color rgb="E2E8F0"/>
      </x:bottom>
    </x:border>
    <x:border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top>
        <x:color rgb="E2E8F0"/>
      </x:top>
      <x:bottom>
        <x:color rgb="E2E8F0"/>
      </x:bottom>
    </x:border>
    <x:border>
      <x:right>
        <x:color rgb="E2E8F0"/>
      </x:right>
      <x:top>
        <x:color rgb="E2E8F0"/>
      </x:top>
    </x:border>
    <x:border>
      <x:left>
        <x:color rgb="E2E8F0"/>
      </x:left>
      <x:right>
        <x:color rgb="E2E8F0"/>
      </x:right>
      <x:top>
        <x:color rgb="E2E8F0"/>
      </x:top>
    </x:border>
    <x:border>
      <x:left>
        <x:color rgb="E2E8F0"/>
      </x:left>
      <x:top>
        <x:color rgb="E2E8F0"/>
      </x:top>
    </x:border>
    <x:border>
      <x:right>
        <x:color rgb="E2E8F0"/>
      </x:right>
      <x:bottom>
        <x:color rgb="E2E8F0"/>
      </x:bottom>
    </x:border>
    <x:border>
      <x:left>
        <x:color rgb="E2E8F0"/>
      </x:left>
      <x:right>
        <x:color rgb="E2E8F0"/>
      </x:right>
      <x:bottom>
        <x:color rgb="E2E8F0"/>
      </x:bottom>
    </x:border>
    <x:border>
      <x:left>
        <x:color rgb="E2E8F0"/>
      </x:left>
      <x:bottom>
        <x:color rgb="E2E8F0"/>
      </x:bottom>
    </x:border>
    <x:border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right>
        <x:color rgb="E2E8F0"/>
      </x:right>
      <x:top>
        <x:color rgb="E2E8F0"/>
      </x:top>
      <x:bottom>
        <x:color rgb="E2E8F0"/>
      </x:bottom>
    </x:border>
    <x:border>
      <x:left>
        <x:color rgb="E2E8F0"/>
      </x:left>
      <x:top>
        <x:color rgb="E2E8F0"/>
      </x:top>
      <x:bottom>
        <x:color rgb="E2E8F0"/>
      </x:bottom>
    </x:border>
    <x:border>
      <x:right>
        <x:color rgb="E2E8F0"/>
      </x:right>
      <x:top>
        <x:color rgb="E2E8F0"/>
      </x:top>
    </x:border>
    <x:border>
      <x:left>
        <x:color rgb="E2E8F0"/>
      </x:left>
      <x:right>
        <x:color rgb="E2E8F0"/>
      </x:right>
      <x:top>
        <x:color rgb="E2E8F0"/>
      </x:top>
    </x:border>
    <x:border>
      <x:left>
        <x:color rgb="E2E8F0"/>
      </x:left>
      <x:top>
        <x:color rgb="E2E8F0"/>
      </x:top>
    </x:border>
  </x:borders>
  <x:cellStyleXfs count="1">
    <x:xf numFmtId="0" fontId="0" fillId="0" borderId="0"/>
  </x:cellStyleXfs>
  <x:cellXfs count="21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5" fillId="3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/>
    <x:xf numFmtId="0" fontId="4" fillId="2" borderId="2" xfId="0" applyNumberFormat="1" applyFont="1" applyFill="1" applyBorder="1" applyAlignment="1">
      <x:alignment horizontal="center" vertical="center"/>
    </x:xf>
    <x:xf numFmtId="0" fontId="4" fillId="2" borderId="3" xfId="0" applyNumberFormat="1" applyFont="1" applyFill="1" applyBorder="1" applyAlignment="1">
      <x:alignment horizontal="center" vertical="center"/>
    </x:xf>
    <x:xf numFmtId="0" fontId="4" fillId="2" borderId="4" xfId="0" applyNumberFormat="1" applyFont="1" applyFill="1" applyBorder="1" applyAlignment="1">
      <x:alignment horizontal="center" vertical="center"/>
    </x:xf>
    <x:xf numFmtId="0" fontId="4" fillId="2" borderId="5" xfId="0" applyNumberFormat="1" applyFont="1" applyFill="1" applyBorder="1" applyAlignment="1">
      <x:alignment horizontal="center" vertical="center"/>
    </x:xf>
    <x:xf numFmtId="0" fontId="4" fillId="2" borderId="6" xfId="0" applyNumberFormat="1" applyFont="1" applyFill="1" applyBorder="1" applyAlignment="1">
      <x:alignment horizontal="center" vertical="center"/>
    </x:xf>
    <x:xf numFmtId="0" fontId="4" fillId="2" borderId="7" xfId="0" applyNumberFormat="1" applyFont="1" applyFill="1" applyBorder="1" applyAlignment="1">
      <x:alignment horizontal="center" vertical="center"/>
    </x:xf>
    <x:xf numFmtId="0" fontId="5" fillId="3" borderId="5" xfId="0" applyNumberFormat="1" applyFont="1" applyFill="1" applyBorder="1" applyAlignment="1">
      <x:alignment horizontal="center"/>
    </x:xf>
    <x:xf numFmtId="0" fontId="5" fillId="3" borderId="6" xfId="0" applyNumberFormat="1" applyFont="1" applyFill="1" applyBorder="1" applyAlignment="1">
      <x:alignment horizontal="center"/>
    </x:xf>
    <x:xf numFmtId="0" fontId="5" fillId="3" borderId="7" xfId="0" applyNumberFormat="1" applyFont="1" applyFill="1" applyBorder="1" applyAlignment="1">
      <x:alignment horizontal="center"/>
    </x:xf>
    <x:xf numFmtId="0" fontId="6" fillId="0" borderId="5" xfId="0" applyNumberFormat="1" applyFont="1" applyFill="1" applyBorder="1"/>
    <x:xf numFmtId="0" fontId="6" fillId="0" borderId="6" xfId="0" applyNumberFormat="1" applyFont="1" applyFill="1" applyBorder="1"/>
    <x:xf numFmtId="0" fontId="6" fillId="0" borderId="7" xfId="0" applyNumberFormat="1" applyFont="1" applyFill="1" applyBorder="1"/>
    <x:xf numFmtId="0" fontId="6" fillId="0" borderId="8" xfId="0" applyNumberFormat="1" applyFont="1" applyFill="1" applyBorder="1"/>
    <x:xf numFmtId="0" fontId="6" fillId="0" borderId="9" xfId="0" applyNumberFormat="1" applyFont="1" applyFill="1" applyBorder="1"/>
    <x:xf numFmtId="0" fontId="6" fillId="0" borderId="10" xfId="0" applyNumberFormat="1" applyFont="1" applyFill="1" applyBorder="1"/>
    <x:xf numFmtId="0" fontId="5" fillId="3" borderId="5" xfId="0" applyNumberFormat="1" applyFont="1" applyFill="1" applyBorder="1" applyAlignment="1">
      <x:alignment horizontal="center" vertical="center"/>
    </x:xf>
    <x:xf numFmtId="0" fontId="5" fillId="3" borderId="6" xfId="0" applyNumberFormat="1" applyFont="1" applyFill="1" applyBorder="1" applyAlignment="1">
      <x:alignment horizontal="center" vertical="center"/>
    </x:xf>
    <x:xf numFmtId="0" fontId="5" fillId="3" borderId="7" xfId="0" applyNumberFormat="1" applyFont="1" applyFill="1" applyBorder="1" applyAlignment="1">
      <x:alignment horizontal="center" vertical="center"/>
    </x:xf>
    <x:xf numFmtId="0" fontId="6" fillId="0" borderId="5" xfId="0" applyNumberFormat="1" applyFont="1" applyFill="1" applyBorder="1" applyAlignment="1">
      <x:alignment vertical="center"/>
    </x:xf>
    <x:xf numFmtId="0" fontId="6" fillId="0" borderId="6" xfId="0" applyNumberFormat="1" applyFont="1" applyFill="1" applyBorder="1" applyAlignment="1">
      <x:alignment vertical="center"/>
    </x:xf>
    <x:xf numFmtId="0" fontId="6" fillId="0" borderId="7" xfId="0" applyNumberFormat="1" applyFont="1" applyFill="1" applyBorder="1" applyAlignment="1">
      <x:alignment vertical="center"/>
    </x:xf>
    <x:xf numFmtId="0" fontId="6" fillId="0" borderId="8" xfId="0" applyNumberFormat="1" applyFont="1" applyFill="1" applyBorder="1" applyAlignment="1">
      <x:alignment vertical="center"/>
    </x:xf>
    <x:xf numFmtId="0" fontId="6" fillId="0" borderId="9" xfId="0" applyNumberFormat="1" applyFont="1" applyFill="1" applyBorder="1" applyAlignment="1">
      <x:alignment vertical="center"/>
    </x:xf>
    <x:xf numFmtId="0" fontId="6" fillId="0" borderId="10" xfId="0" applyNumberFormat="1" applyFont="1" applyFill="1" applyBorder="1" applyAlignment="1">
      <x:alignment vertic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3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/>
    <x:xf numFmtId="0" fontId="4" fillId="2" borderId="11" xfId="0" applyNumberFormat="1" applyFont="1" applyFill="1" applyBorder="1" applyAlignment="1">
      <x:alignment horizontal="center" vertical="center"/>
    </x:xf>
    <x:xf numFmtId="0" fontId="4" fillId="2" borderId="12" xfId="0" applyNumberFormat="1" applyFont="1" applyFill="1" applyBorder="1" applyAlignment="1">
      <x:alignment horizontal="center" vertical="center"/>
    </x:xf>
    <x:xf numFmtId="0" fontId="4" fillId="2" borderId="13" xfId="0" applyNumberFormat="1" applyFont="1" applyFill="1" applyBorder="1" applyAlignment="1">
      <x:alignment horizontal="center" vertical="center"/>
    </x:xf>
    <x:xf numFmtId="0" fontId="4" fillId="2" borderId="14" xfId="0" applyNumberFormat="1" applyFont="1" applyFill="1" applyBorder="1" applyAlignment="1">
      <x:alignment horizontal="center" vertical="center"/>
    </x:xf>
    <x:xf numFmtId="0" fontId="4" fillId="2" borderId="15" xfId="0" applyNumberFormat="1" applyFont="1" applyFill="1" applyBorder="1" applyAlignment="1">
      <x:alignment horizontal="center" vertical="center"/>
    </x:xf>
    <x:xf numFmtId="0" fontId="4" fillId="2" borderId="16" xfId="0" applyNumberFormat="1" applyFont="1" applyFill="1" applyBorder="1" applyAlignment="1">
      <x:alignment horizontal="center" vertical="center"/>
    </x:xf>
    <x:xf numFmtId="0" fontId="5" fillId="3" borderId="14" xfId="0" applyNumberFormat="1" applyFont="1" applyFill="1" applyBorder="1" applyAlignment="1">
      <x:alignment horizontal="center"/>
    </x:xf>
    <x:xf numFmtId="0" fontId="5" fillId="3" borderId="15" xfId="0" applyNumberFormat="1" applyFont="1" applyFill="1" applyBorder="1" applyAlignment="1">
      <x:alignment horizontal="center"/>
    </x:xf>
    <x:xf numFmtId="0" fontId="5" fillId="3" borderId="16" xfId="0" applyNumberFormat="1" applyFont="1" applyFill="1" applyBorder="1" applyAlignment="1">
      <x:alignment horizontal="center"/>
    </x:xf>
    <x:xf numFmtId="0" fontId="6" fillId="0" borderId="14" xfId="0" applyNumberFormat="1" applyFont="1" applyFill="1" applyBorder="1"/>
    <x:xf numFmtId="0" fontId="6" fillId="0" borderId="15" xfId="0" applyNumberFormat="1" applyFont="1" applyFill="1" applyBorder="1"/>
    <x:xf numFmtId="0" fontId="6" fillId="0" borderId="16" xfId="0" applyNumberFormat="1" applyFont="1" applyFill="1" applyBorder="1"/>
    <x:xf numFmtId="0" fontId="6" fillId="0" borderId="17" xfId="0" applyNumberFormat="1" applyFont="1" applyFill="1" applyBorder="1"/>
    <x:xf numFmtId="0" fontId="6" fillId="0" borderId="18" xfId="0" applyNumberFormat="1" applyFont="1" applyFill="1" applyBorder="1"/>
    <x:xf numFmtId="0" fontId="6" fillId="0" borderId="19" xfId="0" applyNumberFormat="1" applyFont="1" applyFill="1" applyBorder="1"/>
    <x:xf numFmtId="0" fontId="5" fillId="3" borderId="14" xfId="0" applyNumberFormat="1" applyFont="1" applyFill="1" applyBorder="1" applyAlignment="1">
      <x:alignment horizontal="center" vertical="center"/>
    </x:xf>
    <x:xf numFmtId="0" fontId="5" fillId="3" borderId="15" xfId="0" applyNumberFormat="1" applyFont="1" applyFill="1" applyBorder="1" applyAlignment="1">
      <x:alignment horizontal="center" vertical="center"/>
    </x:xf>
    <x:xf numFmtId="0" fontId="5" fillId="3" borderId="16" xfId="0" applyNumberFormat="1" applyFont="1" applyFill="1" applyBorder="1" applyAlignment="1">
      <x:alignment horizontal="center" vertical="center"/>
    </x:xf>
    <x:xf numFmtId="0" fontId="6" fillId="0" borderId="14" xfId="0" applyNumberFormat="1" applyFont="1" applyFill="1" applyBorder="1" applyAlignment="1">
      <x:alignment vertical="center"/>
    </x:xf>
    <x:xf numFmtId="0" fontId="6" fillId="0" borderId="15" xfId="0" applyNumberFormat="1" applyFont="1" applyFill="1" applyBorder="1" applyAlignment="1">
      <x:alignment vertical="center"/>
    </x:xf>
    <x:xf numFmtId="0" fontId="6" fillId="0" borderId="16" xfId="0" applyNumberFormat="1" applyFont="1" applyFill="1" applyBorder="1" applyAlignment="1">
      <x:alignment vertical="center"/>
    </x:xf>
    <x:xf numFmtId="0" fontId="6" fillId="0" borderId="17" xfId="0" applyNumberFormat="1" applyFont="1" applyFill="1" applyBorder="1" applyAlignment="1">
      <x:alignment vertical="center"/>
    </x:xf>
    <x:xf numFmtId="0" fontId="6" fillId="0" borderId="18" xfId="0" applyNumberFormat="1" applyFont="1" applyFill="1" applyBorder="1" applyAlignment="1">
      <x:alignment vertical="center"/>
    </x:xf>
    <x:xf numFmtId="0" fontId="6" fillId="0" borderId="19" xfId="0" applyNumberFormat="1" applyFont="1" applyFill="1" applyBorder="1" applyAlignment="1">
      <x:alignment vertical="center"/>
    </x:xf>
    <x:xf numFmtId="0" fontId="4" fillId="2" borderId="2" xfId="0" applyNumberFormat="1" applyFont="1" applyFill="1" applyBorder="1" applyAlignment="1">
      <x:alignment horizontal="center" vertical="center" wrapText="1"/>
    </x:xf>
    <x:xf numFmtId="0" fontId="4" fillId="2" borderId="3" xfId="0" applyNumberFormat="1" applyFont="1" applyFill="1" applyBorder="1" applyAlignment="1">
      <x:alignment horizontal="center" vertical="center" wrapText="1"/>
    </x:xf>
    <x:xf numFmtId="0" fontId="4" fillId="2" borderId="4" xfId="0" applyNumberFormat="1" applyFont="1" applyFill="1" applyBorder="1" applyAlignment="1">
      <x:alignment horizontal="center" vertical="center" wrapText="1"/>
    </x:xf>
    <x:xf numFmtId="0" fontId="4" fillId="2" borderId="5" xfId="0" applyNumberFormat="1" applyFont="1" applyFill="1" applyBorder="1" applyAlignment="1">
      <x:alignment horizontal="center" vertical="center" wrapText="1"/>
    </x:xf>
    <x:xf numFmtId="0" fontId="4" fillId="2" borderId="6" xfId="0" applyNumberFormat="1" applyFont="1" applyFill="1" applyBorder="1" applyAlignment="1">
      <x:alignment horizontal="center" vertical="center" wrapText="1"/>
    </x:xf>
    <x:xf numFmtId="0" fontId="4" fillId="2" borderId="7" xfId="0" applyNumberFormat="1" applyFont="1" applyFill="1" applyBorder="1" applyAlignment="1">
      <x:alignment horizontal="center" vertical="center" wrapText="1"/>
    </x:xf>
    <x:xf numFmtId="0" fontId="5" fillId="3" borderId="5" xfId="0" applyNumberFormat="1" applyFont="1" applyFill="1" applyBorder="1" applyAlignment="1">
      <x:alignment horizontal="center" vertical="center" wrapText="1"/>
    </x:xf>
    <x:xf numFmtId="0" fontId="5" fillId="3" borderId="6" xfId="0" applyNumberFormat="1" applyFont="1" applyFill="1" applyBorder="1" applyAlignment="1">
      <x:alignment horizontal="center" vertical="center" wrapText="1"/>
    </x:xf>
    <x:xf numFmtId="0" fontId="5" fillId="3" borderId="7" xfId="0" applyNumberFormat="1" applyFont="1" applyFill="1" applyBorder="1" applyAlignment="1">
      <x:alignment horizontal="center" vertical="center" wrapText="1"/>
    </x:xf>
    <x:xf numFmtId="0" fontId="6" fillId="0" borderId="5" xfId="0" applyNumberFormat="1" applyFont="1" applyFill="1" applyBorder="1" applyAlignment="1">
      <x:alignment vertical="center" wrapText="1"/>
    </x:xf>
    <x:xf numFmtId="0" fontId="6" fillId="0" borderId="6" xfId="0" applyNumberFormat="1" applyFont="1" applyFill="1" applyBorder="1" applyAlignment="1">
      <x:alignment vertical="center" wrapText="1"/>
    </x:xf>
    <x:xf numFmtId="0" fontId="6" fillId="0" borderId="7" xfId="0" applyNumberFormat="1" applyFont="1" applyFill="1" applyBorder="1" applyAlignment="1">
      <x:alignment vertical="center" wrapText="1"/>
    </x:xf>
    <x:xf numFmtId="0" fontId="6" fillId="0" borderId="8" xfId="0" applyNumberFormat="1" applyFont="1" applyFill="1" applyBorder="1" applyAlignment="1">
      <x:alignment vertical="center" wrapText="1"/>
    </x:xf>
    <x:xf numFmtId="0" fontId="6" fillId="0" borderId="9" xfId="0" applyNumberFormat="1" applyFont="1" applyFill="1" applyBorder="1" applyAlignment="1">
      <x:alignment vertical="center" wrapText="1"/>
    </x:xf>
    <x:xf numFmtId="0" fontId="6" fillId="0" borderId="10" xfId="0" applyNumberFormat="1" applyFont="1" applyFill="1" applyBorder="1" applyAlignment="1">
      <x:alignment vertical="center" wrapText="1"/>
    </x:xf>
    <x:xf numFmtId="0" fontId="4" fillId="2" borderId="11" xfId="0" applyNumberFormat="1" applyFont="1" applyFill="1" applyBorder="1" applyAlignment="1">
      <x:alignment horizontal="center" vertical="center" wrapText="1"/>
    </x:xf>
    <x:xf numFmtId="0" fontId="4" fillId="2" borderId="12" xfId="0" applyNumberFormat="1" applyFont="1" applyFill="1" applyBorder="1" applyAlignment="1">
      <x:alignment horizontal="center" vertical="center" wrapText="1"/>
    </x:xf>
    <x:xf numFmtId="0" fontId="4" fillId="2" borderId="13" xfId="0" applyNumberFormat="1" applyFont="1" applyFill="1" applyBorder="1" applyAlignment="1">
      <x:alignment horizontal="center" vertical="center" wrapText="1"/>
    </x:xf>
    <x:xf numFmtId="0" fontId="4" fillId="2" borderId="14" xfId="0" applyNumberFormat="1" applyFont="1" applyFill="1" applyBorder="1" applyAlignment="1">
      <x:alignment horizontal="center" vertical="center" wrapText="1"/>
    </x:xf>
    <x:xf numFmtId="0" fontId="4" fillId="2" borderId="15" xfId="0" applyNumberFormat="1" applyFont="1" applyFill="1" applyBorder="1" applyAlignment="1">
      <x:alignment horizontal="center" vertical="center" wrapText="1"/>
    </x:xf>
    <x:xf numFmtId="0" fontId="4" fillId="2" borderId="16" xfId="0" applyNumberFormat="1" applyFont="1" applyFill="1" applyBorder="1" applyAlignment="1">
      <x:alignment horizontal="center" vertical="center" wrapText="1"/>
    </x:xf>
    <x:xf numFmtId="0" fontId="5" fillId="3" borderId="14" xfId="0" applyNumberFormat="1" applyFont="1" applyFill="1" applyBorder="1" applyAlignment="1">
      <x:alignment horizontal="center" vertical="center" wrapText="1"/>
    </x:xf>
    <x:xf numFmtId="0" fontId="5" fillId="3" borderId="15" xfId="0" applyNumberFormat="1" applyFont="1" applyFill="1" applyBorder="1" applyAlignment="1">
      <x:alignment horizontal="center" vertical="center" wrapText="1"/>
    </x:xf>
    <x:xf numFmtId="0" fontId="5" fillId="3" borderId="16" xfId="0" applyNumberFormat="1" applyFont="1" applyFill="1" applyBorder="1" applyAlignment="1">
      <x:alignment horizontal="center" vertical="center" wrapText="1"/>
    </x:xf>
    <x:xf numFmtId="0" fontId="6" fillId="0" borderId="14" xfId="0" applyNumberFormat="1" applyFont="1" applyFill="1" applyBorder="1" applyAlignment="1">
      <x:alignment vertical="center" wrapText="1"/>
    </x:xf>
    <x:xf numFmtId="0" fontId="6" fillId="0" borderId="15" xfId="0" applyNumberFormat="1" applyFont="1" applyFill="1" applyBorder="1" applyAlignment="1">
      <x:alignment vertical="center" wrapText="1"/>
    </x:xf>
    <x:xf numFmtId="0" fontId="6" fillId="0" borderId="16" xfId="0" applyNumberFormat="1" applyFont="1" applyFill="1" applyBorder="1" applyAlignment="1">
      <x:alignment vertical="center" wrapText="1"/>
    </x:xf>
    <x:xf numFmtId="0" fontId="6" fillId="0" borderId="17" xfId="0" applyNumberFormat="1" applyFont="1" applyFill="1" applyBorder="1" applyAlignment="1">
      <x:alignment vertical="center" wrapText="1"/>
    </x:xf>
    <x:xf numFmtId="0" fontId="6" fillId="0" borderId="18" xfId="0" applyNumberFormat="1" applyFont="1" applyFill="1" applyBorder="1" applyAlignment="1">
      <x:alignment vertical="center" wrapText="1"/>
    </x:xf>
    <x:xf numFmtId="0" fontId="6" fillId="0" borderId="19" xfId="0" applyNumberFormat="1" applyFont="1" applyFill="1" applyBorder="1" applyAlignment="1">
      <x:alignment vertical="center" wrapText="1"/>
    </x:xf>
    <x:xf numFmtId="0" fontId="7" fillId="2" borderId="2" xfId="0" applyNumberFormat="1" applyFont="1" applyFill="1" applyBorder="1" applyAlignment="1">
      <x:alignment horizontal="center" vertical="center" wrapText="1"/>
    </x:xf>
    <x:xf numFmtId="0" fontId="7" fillId="2" borderId="3" xfId="0" applyNumberFormat="1" applyFont="1" applyFill="1" applyBorder="1" applyAlignment="1">
      <x:alignment horizontal="center" vertical="center" wrapText="1"/>
    </x:xf>
    <x:xf numFmtId="0" fontId="7" fillId="2" borderId="4" xfId="0" applyNumberFormat="1" applyFont="1" applyFill="1" applyBorder="1" applyAlignment="1">
      <x:alignment horizontal="center" vertical="center" wrapText="1"/>
    </x:xf>
    <x:xf numFmtId="0" fontId="7" fillId="2" borderId="5" xfId="0" applyNumberFormat="1" applyFont="1" applyFill="1" applyBorder="1" applyAlignment="1">
      <x:alignment horizontal="center" vertical="center" wrapText="1"/>
    </x:xf>
    <x:xf numFmtId="0" fontId="7" fillId="2" borderId="6" xfId="0" applyNumberFormat="1" applyFont="1" applyFill="1" applyBorder="1" applyAlignment="1">
      <x:alignment horizontal="center" vertical="center" wrapText="1"/>
    </x:xf>
    <x:xf numFmtId="0" fontId="7" fillId="2" borderId="7" xfId="0" applyNumberFormat="1" applyFont="1" applyFill="1" applyBorder="1" applyAlignment="1">
      <x:alignment horizontal="center" vertical="center" wrapText="1"/>
    </x:xf>
    <x:xf numFmtId="0" fontId="7" fillId="2" borderId="11" xfId="0" applyNumberFormat="1" applyFont="1" applyFill="1" applyBorder="1" applyAlignment="1">
      <x:alignment horizontal="center" vertical="center" wrapText="1"/>
    </x:xf>
    <x:xf numFmtId="0" fontId="7" fillId="2" borderId="12" xfId="0" applyNumberFormat="1" applyFont="1" applyFill="1" applyBorder="1" applyAlignment="1">
      <x:alignment horizontal="center" vertical="center" wrapText="1"/>
    </x:xf>
    <x:xf numFmtId="0" fontId="7" fillId="2" borderId="13" xfId="0" applyNumberFormat="1" applyFont="1" applyFill="1" applyBorder="1" applyAlignment="1">
      <x:alignment horizontal="center" vertical="center" wrapText="1"/>
    </x:xf>
    <x:xf numFmtId="0" fontId="7" fillId="2" borderId="14" xfId="0" applyNumberFormat="1" applyFont="1" applyFill="1" applyBorder="1" applyAlignment="1">
      <x:alignment horizontal="center" vertical="center" wrapText="1"/>
    </x:xf>
    <x:xf numFmtId="0" fontId="7" fillId="2" borderId="15" xfId="0" applyNumberFormat="1" applyFont="1" applyFill="1" applyBorder="1" applyAlignment="1">
      <x:alignment horizontal="center" vertical="center" wrapText="1"/>
    </x:xf>
    <x:xf numFmtId="0" fontId="7" fillId="2" borderId="16" xfId="0" applyNumberFormat="1" applyFont="1" applyFill="1" applyBorder="1" applyAlignment="1">
      <x:alignment horizontal="center" vertical="center" wrapText="1"/>
    </x:xf>
    <x:xf numFmtId="0" fontId="8" fillId="3" borderId="5" xfId="0" applyNumberFormat="1" applyFont="1" applyFill="1" applyBorder="1" applyAlignment="1">
      <x:alignment horizontal="center" vertical="center" wrapText="1"/>
    </x:xf>
    <x:xf numFmtId="0" fontId="8" fillId="3" borderId="6" xfId="0" applyNumberFormat="1" applyFont="1" applyFill="1" applyBorder="1" applyAlignment="1">
      <x:alignment horizontal="center" vertical="center" wrapText="1"/>
    </x:xf>
    <x:xf numFmtId="0" fontId="8" fillId="3" borderId="7" xfId="0" applyNumberFormat="1" applyFont="1" applyFill="1" applyBorder="1" applyAlignment="1">
      <x:alignment horizontal="center" vertical="center" wrapText="1"/>
    </x:xf>
    <x:xf numFmtId="0" fontId="8" fillId="3" borderId="14" xfId="0" applyNumberFormat="1" applyFont="1" applyFill="1" applyBorder="1" applyAlignment="1">
      <x:alignment horizontal="center" vertical="center" wrapText="1"/>
    </x:xf>
    <x:xf numFmtId="0" fontId="8" fillId="3" borderId="15" xfId="0" applyNumberFormat="1" applyFont="1" applyFill="1" applyBorder="1" applyAlignment="1">
      <x:alignment horizontal="center" vertical="center" wrapText="1"/>
    </x:xf>
    <x:xf numFmtId="0" fontId="8" fillId="3" borderId="16" xfId="0" applyNumberFormat="1" applyFont="1" applyFill="1" applyBorder="1" applyAlignment="1">
      <x:alignment horizontal="center" vertical="center" wrapText="1"/>
    </x:xf>
    <x:xf numFmtId="0" fontId="6" fillId="4" borderId="5" xfId="0" applyNumberFormat="1" applyFont="1" applyFill="1" applyBorder="1" applyAlignment="1">
      <x:alignment vertical="center" wrapText="1"/>
    </x:xf>
    <x:xf numFmtId="0" fontId="6" fillId="4" borderId="6" xfId="0" applyNumberFormat="1" applyFont="1" applyFill="1" applyBorder="1" applyAlignment="1">
      <x:alignment vertical="center" wrapText="1"/>
    </x:xf>
    <x:xf numFmtId="0" fontId="4" fillId="4" borderId="5" xfId="0" applyNumberFormat="1" applyFont="1" applyFill="1" applyBorder="1" applyAlignment="1">
      <x:alignment vertical="center" wrapText="1"/>
    </x:xf>
    <x:xf numFmtId="0" fontId="4" fillId="4" borderId="6" xfId="0" applyNumberFormat="1" applyFont="1" applyFill="1" applyBorder="1" applyAlignment="1">
      <x:alignment vertical="center" wrapText="1"/>
    </x:xf>
    <x:xf numFmtId="0" fontId="4" fillId="4" borderId="5" xfId="0" applyNumberFormat="1" applyFont="1" applyFill="1" applyBorder="1" applyAlignment="1">
      <x:alignment horizontal="center" vertical="center" wrapText="1"/>
    </x:xf>
    <x:xf numFmtId="0" fontId="4" fillId="4" borderId="6" xfId="0" applyNumberFormat="1" applyFont="1" applyFill="1" applyBorder="1" applyAlignment="1">
      <x:alignment horizontal="center" vertical="center" wrapText="1"/>
    </x:xf>
    <x:xf numFmtId="0" fontId="6" fillId="4" borderId="14" xfId="0" applyNumberFormat="1" applyFont="1" applyFill="1" applyBorder="1" applyAlignment="1">
      <x:alignment vertical="center" wrapText="1"/>
    </x:xf>
    <x:xf numFmtId="0" fontId="6" fillId="4" borderId="15" xfId="0" applyNumberFormat="1" applyFont="1" applyFill="1" applyBorder="1" applyAlignment="1">
      <x:alignment vertical="center" wrapText="1"/>
    </x:xf>
    <x:xf numFmtId="0" fontId="4" fillId="4" borderId="14" xfId="0" applyNumberFormat="1" applyFont="1" applyFill="1" applyBorder="1" applyAlignment="1">
      <x:alignment vertical="center" wrapText="1"/>
    </x:xf>
    <x:xf numFmtId="0" fontId="4" fillId="4" borderId="15" xfId="0" applyNumberFormat="1" applyFont="1" applyFill="1" applyBorder="1" applyAlignment="1">
      <x:alignment vertical="center" wrapText="1"/>
    </x:xf>
    <x:xf numFmtId="0" fontId="4" fillId="4" borderId="14" xfId="0" applyNumberFormat="1" applyFont="1" applyFill="1" applyBorder="1" applyAlignment="1">
      <x:alignment horizontal="center" vertical="center" wrapText="1"/>
    </x:xf>
    <x:xf numFmtId="0" fontId="4" fillId="4" borderId="15" xfId="0" applyNumberFormat="1" applyFont="1" applyFill="1" applyBorder="1" applyAlignment="1">
      <x:alignment horizontal="center" vertical="center" wrapText="1"/>
    </x:xf>
    <x:xf numFmtId="0" fontId="6" fillId="5" borderId="5" xfId="0" applyNumberFormat="1" applyFont="1" applyFill="1" applyBorder="1" applyAlignment="1">
      <x:alignment vertical="center" wrapText="1"/>
    </x:xf>
    <x:xf numFmtId="0" fontId="6" fillId="5" borderId="6" xfId="0" applyNumberFormat="1" applyFont="1" applyFill="1" applyBorder="1" applyAlignment="1">
      <x:alignment vertical="center" wrapText="1"/>
    </x:xf>
    <x:xf numFmtId="0" fontId="9" fillId="5" borderId="5" xfId="0" applyNumberFormat="1" applyFont="1" applyFill="1" applyBorder="1" applyAlignment="1">
      <x:alignment vertical="center" wrapText="1"/>
    </x:xf>
    <x:xf numFmtId="0" fontId="9" fillId="5" borderId="6" xfId="0" applyNumberFormat="1" applyFont="1" applyFill="1" applyBorder="1" applyAlignment="1">
      <x:alignment vertical="center" wrapText="1"/>
    </x:xf>
    <x:xf numFmtId="0" fontId="9" fillId="5" borderId="5" xfId="0" applyNumberFormat="1" applyFont="1" applyFill="1" applyBorder="1" applyAlignment="1">
      <x:alignment horizontal="center" vertical="center" wrapText="1"/>
    </x:xf>
    <x:xf numFmtId="0" fontId="9" fillId="5" borderId="6" xfId="0" applyNumberFormat="1" applyFont="1" applyFill="1" applyBorder="1" applyAlignment="1">
      <x:alignment horizontal="center" vertical="center" wrapText="1"/>
    </x:xf>
    <x:xf numFmtId="0" fontId="6" fillId="5" borderId="14" xfId="0" applyNumberFormat="1" applyFont="1" applyFill="1" applyBorder="1" applyAlignment="1">
      <x:alignment vertical="center" wrapText="1"/>
    </x:xf>
    <x:xf numFmtId="0" fontId="6" fillId="5" borderId="15" xfId="0" applyNumberFormat="1" applyFont="1" applyFill="1" applyBorder="1" applyAlignment="1">
      <x:alignment vertical="center" wrapText="1"/>
    </x:xf>
    <x:xf numFmtId="0" fontId="9" fillId="5" borderId="14" xfId="0" applyNumberFormat="1" applyFont="1" applyFill="1" applyBorder="1" applyAlignment="1">
      <x:alignment vertical="center" wrapText="1"/>
    </x:xf>
    <x:xf numFmtId="0" fontId="9" fillId="5" borderId="15" xfId="0" applyNumberFormat="1" applyFont="1" applyFill="1" applyBorder="1" applyAlignment="1">
      <x:alignment vertical="center" wrapText="1"/>
    </x:xf>
    <x:xf numFmtId="0" fontId="9" fillId="5" borderId="14" xfId="0" applyNumberFormat="1" applyFont="1" applyFill="1" applyBorder="1" applyAlignment="1">
      <x:alignment horizontal="center" vertical="center" wrapText="1"/>
    </x:xf>
    <x:xf numFmtId="0" fontId="9" fillId="5" borderId="15" xfId="0" applyNumberFormat="1" applyFont="1" applyFill="1" applyBorder="1" applyAlignment="1">
      <x:alignment horizontal="center" vertical="center" wrapText="1"/>
    </x:xf>
    <x:xf numFmtId="0" fontId="6" fillId="4" borderId="7" xfId="0" applyNumberFormat="1" applyFont="1" applyFill="1" applyBorder="1" applyAlignment="1">
      <x:alignment vertical="center" wrapText="1"/>
    </x:xf>
    <x:xf numFmtId="0" fontId="4" fillId="4" borderId="7" xfId="0" applyNumberFormat="1" applyFont="1" applyFill="1" applyBorder="1" applyAlignment="1">
      <x:alignment vertical="center" wrapText="1"/>
    </x:xf>
    <x:xf numFmtId="0" fontId="4" fillId="4" borderId="7" xfId="0" applyNumberFormat="1" applyFont="1" applyFill="1" applyBorder="1" applyAlignment="1">
      <x:alignment horizontal="center" vertical="center" wrapText="1"/>
    </x:xf>
    <x:xf numFmtId="0" fontId="6" fillId="4" borderId="16" xfId="0" applyNumberFormat="1" applyFont="1" applyFill="1" applyBorder="1" applyAlignment="1">
      <x:alignment vertical="center" wrapText="1"/>
    </x:xf>
    <x:xf numFmtId="0" fontId="4" fillId="4" borderId="16" xfId="0" applyNumberFormat="1" applyFont="1" applyFill="1" applyBorder="1" applyAlignment="1">
      <x:alignment vertical="center" wrapText="1"/>
    </x:xf>
    <x:xf numFmtId="0" fontId="4" fillId="4" borderId="16" xfId="0" applyNumberFormat="1" applyFont="1" applyFill="1" applyBorder="1" applyAlignment="1">
      <x:alignment horizontal="center" vertical="center" wrapText="1"/>
    </x:xf>
    <x:xf numFmtId="0" fontId="6" fillId="5" borderId="7" xfId="0" applyNumberFormat="1" applyFont="1" applyFill="1" applyBorder="1" applyAlignment="1">
      <x:alignment vertical="center" wrapText="1"/>
    </x:xf>
    <x:xf numFmtId="0" fontId="9" fillId="5" borderId="7" xfId="0" applyNumberFormat="1" applyFont="1" applyFill="1" applyBorder="1" applyAlignment="1">
      <x:alignment vertical="center" wrapText="1"/>
    </x:xf>
    <x:xf numFmtId="0" fontId="6" fillId="5" borderId="16" xfId="0" applyNumberFormat="1" applyFont="1" applyFill="1" applyBorder="1" applyAlignment="1">
      <x:alignment vertical="center" wrapText="1"/>
    </x:xf>
    <x:xf numFmtId="0" fontId="9" fillId="5" borderId="16" xfId="0" applyNumberFormat="1" applyFont="1" applyFill="1" applyBorder="1" applyAlignment="1">
      <x:alignment vertical="center" wrapText="1"/>
    </x:xf>
    <x:xf numFmtId="0" fontId="6" fillId="2" borderId="5" xfId="0" applyNumberFormat="1" applyFont="1" applyFill="1" applyBorder="1" applyAlignment="1">
      <x:alignment vertical="center" wrapText="1"/>
    </x:xf>
    <x:xf numFmtId="0" fontId="6" fillId="2" borderId="6" xfId="0" applyNumberFormat="1" applyFont="1" applyFill="1" applyBorder="1" applyAlignment="1">
      <x:alignment vertical="center" wrapText="1"/>
    </x:xf>
    <x:xf numFmtId="0" fontId="10" fillId="2" borderId="5" xfId="0" applyNumberFormat="1" applyFont="1" applyFill="1" applyBorder="1" applyAlignment="1">
      <x:alignment vertical="center" wrapText="1"/>
    </x:xf>
    <x:xf numFmtId="0" fontId="10" fillId="2" borderId="6" xfId="0" applyNumberFormat="1" applyFont="1" applyFill="1" applyBorder="1" applyAlignment="1">
      <x:alignment vertical="center" wrapText="1"/>
    </x:xf>
    <x:xf numFmtId="0" fontId="10" fillId="2" borderId="5" xfId="0" applyNumberFormat="1" applyFont="1" applyFill="1" applyBorder="1" applyAlignment="1">
      <x:alignment horizontal="center" vertical="center" wrapText="1"/>
    </x:xf>
    <x:xf numFmtId="0" fontId="10" fillId="2" borderId="6" xfId="0" applyNumberFormat="1" applyFont="1" applyFill="1" applyBorder="1" applyAlignment="1">
      <x:alignment horizontal="center" vertical="center" wrapText="1"/>
    </x:xf>
    <x:xf numFmtId="0" fontId="6" fillId="2" borderId="14" xfId="0" applyNumberFormat="1" applyFont="1" applyFill="1" applyBorder="1" applyAlignment="1">
      <x:alignment vertical="center" wrapText="1"/>
    </x:xf>
    <x:xf numFmtId="0" fontId="6" fillId="2" borderId="15" xfId="0" applyNumberFormat="1" applyFont="1" applyFill="1" applyBorder="1" applyAlignment="1">
      <x:alignment vertical="center" wrapText="1"/>
    </x:xf>
    <x:xf numFmtId="0" fontId="10" fillId="2" borderId="14" xfId="0" applyNumberFormat="1" applyFont="1" applyFill="1" applyBorder="1" applyAlignment="1">
      <x:alignment vertical="center" wrapText="1"/>
    </x:xf>
    <x:xf numFmtId="0" fontId="10" fillId="2" borderId="15" xfId="0" applyNumberFormat="1" applyFont="1" applyFill="1" applyBorder="1" applyAlignment="1">
      <x:alignment vertical="center" wrapText="1"/>
    </x:xf>
    <x:xf numFmtId="0" fontId="10" fillId="2" borderId="14" xfId="0" applyNumberFormat="1" applyFont="1" applyFill="1" applyBorder="1" applyAlignment="1">
      <x:alignment horizontal="center" vertical="center" wrapText="1"/>
    </x:xf>
    <x:xf numFmtId="0" fontId="10" fillId="2" borderId="15" xfId="0" applyNumberFormat="1" applyFont="1" applyFill="1" applyBorder="1" applyAlignment="1">
      <x:alignment horizontal="center" vertical="center" wrapText="1"/>
    </x:xf>
    <x:xf numFmtId="0" fontId="6" fillId="2" borderId="7" xfId="0" applyNumberFormat="1" applyFont="1" applyFill="1" applyBorder="1" applyAlignment="1">
      <x:alignment vertical="center" wrapText="1"/>
    </x:xf>
    <x:xf numFmtId="0" fontId="10" fillId="2" borderId="7" xfId="0" applyNumberFormat="1" applyFont="1" applyFill="1" applyBorder="1" applyAlignment="1">
      <x:alignment vertical="center" wrapText="1"/>
    </x:xf>
    <x:xf numFmtId="0" fontId="10" fillId="2" borderId="7" xfId="0" applyNumberFormat="1" applyFont="1" applyFill="1" applyBorder="1" applyAlignment="1">
      <x:alignment horizontal="center" vertical="center" wrapText="1"/>
    </x:xf>
    <x:xf numFmtId="0" fontId="6" fillId="2" borderId="16" xfId="0" applyNumberFormat="1" applyFont="1" applyFill="1" applyBorder="1" applyAlignment="1">
      <x:alignment vertical="center" wrapText="1"/>
    </x:xf>
    <x:xf numFmtId="0" fontId="10" fillId="2" borderId="16" xfId="0" applyNumberFormat="1" applyFont="1" applyFill="1" applyBorder="1" applyAlignment="1">
      <x:alignment vertical="center" wrapText="1"/>
    </x:xf>
    <x:xf numFmtId="0" fontId="10" fillId="2" borderId="16" xfId="0" applyNumberFormat="1" applyFont="1" applyFill="1" applyBorder="1" applyAlignment="1">
      <x:alignment horizontal="center" vertical="center" wrapText="1"/>
    </x:xf>
    <x:xf numFmtId="0" fontId="6" fillId="6" borderId="5" xfId="0" applyNumberFormat="1" applyFont="1" applyFill="1" applyBorder="1" applyAlignment="1">
      <x:alignment vertical="center" wrapText="1"/>
    </x:xf>
    <x:xf numFmtId="0" fontId="6" fillId="6" borderId="6" xfId="0" applyNumberFormat="1" applyFont="1" applyFill="1" applyBorder="1" applyAlignment="1">
      <x:alignment vertical="center" wrapText="1"/>
    </x:xf>
    <x:xf numFmtId="0" fontId="11" fillId="6" borderId="5" xfId="0" applyNumberFormat="1" applyFont="1" applyFill="1" applyBorder="1" applyAlignment="1">
      <x:alignment vertical="center" wrapText="1"/>
    </x:xf>
    <x:xf numFmtId="0" fontId="11" fillId="6" borderId="6" xfId="0" applyNumberFormat="1" applyFont="1" applyFill="1" applyBorder="1" applyAlignment="1">
      <x:alignment vertical="center" wrapText="1"/>
    </x:xf>
    <x:xf numFmtId="0" fontId="11" fillId="6" borderId="5" xfId="0" applyNumberFormat="1" applyFont="1" applyFill="1" applyBorder="1" applyAlignment="1">
      <x:alignment horizontal="center" vertical="center" wrapText="1"/>
    </x:xf>
    <x:xf numFmtId="0" fontId="11" fillId="6" borderId="6" xfId="0" applyNumberFormat="1" applyFont="1" applyFill="1" applyBorder="1" applyAlignment="1">
      <x:alignment horizontal="center" vertical="center" wrapText="1"/>
    </x:xf>
    <x:xf numFmtId="0" fontId="6" fillId="6" borderId="14" xfId="0" applyNumberFormat="1" applyFont="1" applyFill="1" applyBorder="1" applyAlignment="1">
      <x:alignment vertical="center" wrapText="1"/>
    </x:xf>
    <x:xf numFmtId="0" fontId="6" fillId="6" borderId="15" xfId="0" applyNumberFormat="1" applyFont="1" applyFill="1" applyBorder="1" applyAlignment="1">
      <x:alignment vertical="center" wrapText="1"/>
    </x:xf>
    <x:xf numFmtId="0" fontId="11" fillId="6" borderId="14" xfId="0" applyNumberFormat="1" applyFont="1" applyFill="1" applyBorder="1" applyAlignment="1">
      <x:alignment vertical="center" wrapText="1"/>
    </x:xf>
    <x:xf numFmtId="0" fontId="11" fillId="6" borderId="15" xfId="0" applyNumberFormat="1" applyFont="1" applyFill="1" applyBorder="1" applyAlignment="1">
      <x:alignment vertical="center" wrapText="1"/>
    </x:xf>
    <x:xf numFmtId="0" fontId="11" fillId="6" borderId="14" xfId="0" applyNumberFormat="1" applyFont="1" applyFill="1" applyBorder="1" applyAlignment="1">
      <x:alignment horizontal="center" vertical="center" wrapText="1"/>
    </x:xf>
    <x:xf numFmtId="0" fontId="11" fillId="6" borderId="15" xfId="0" applyNumberFormat="1" applyFont="1" applyFill="1" applyBorder="1" applyAlignment="1">
      <x:alignment horizontal="center" vertical="center" wrapText="1"/>
    </x:xf>
    <x:xf numFmtId="0" fontId="6" fillId="7" borderId="5" xfId="0" applyNumberFormat="1" applyFont="1" applyFill="1" applyBorder="1" applyAlignment="1">
      <x:alignment vertical="center" wrapText="1"/>
    </x:xf>
    <x:xf numFmtId="0" fontId="6" fillId="7" borderId="6" xfId="0" applyNumberFormat="1" applyFont="1" applyFill="1" applyBorder="1" applyAlignment="1">
      <x:alignment vertical="center" wrapText="1"/>
    </x:xf>
    <x:xf numFmtId="0" fontId="12" fillId="7" borderId="5" xfId="0" applyNumberFormat="1" applyFont="1" applyFill="1" applyBorder="1" applyAlignment="1">
      <x:alignment vertical="center" wrapText="1"/>
    </x:xf>
    <x:xf numFmtId="0" fontId="12" fillId="7" borderId="6" xfId="0" applyNumberFormat="1" applyFont="1" applyFill="1" applyBorder="1" applyAlignment="1">
      <x:alignment vertical="center" wrapText="1"/>
    </x:xf>
    <x:xf numFmtId="0" fontId="6" fillId="7" borderId="14" xfId="0" applyNumberFormat="1" applyFont="1" applyFill="1" applyBorder="1" applyAlignment="1">
      <x:alignment vertical="center" wrapText="1"/>
    </x:xf>
    <x:xf numFmtId="0" fontId="6" fillId="7" borderId="15" xfId="0" applyNumberFormat="1" applyFont="1" applyFill="1" applyBorder="1" applyAlignment="1">
      <x:alignment vertical="center" wrapText="1"/>
    </x:xf>
    <x:xf numFmtId="0" fontId="12" fillId="7" borderId="14" xfId="0" applyNumberFormat="1" applyFont="1" applyFill="1" applyBorder="1" applyAlignment="1">
      <x:alignment vertical="center" wrapText="1"/>
    </x:xf>
    <x:xf numFmtId="0" fontId="12" fillId="7" borderId="15" xfId="0" applyNumberFormat="1" applyFont="1" applyFill="1" applyBorder="1" applyAlignment="1">
      <x:alignment vertical="center" wrapText="1"/>
    </x:xf>
    <x:xf numFmtId="200" fontId="9" fillId="5" borderId="5" xfId="0" applyNumberFormat="1" applyFont="1" applyFill="1" applyBorder="1" applyAlignment="1">
      <x:alignment horizontal="center" vertical="center" wrapText="1"/>
    </x:xf>
    <x:xf numFmtId="200" fontId="9" fillId="5" borderId="6" xfId="0" applyNumberFormat="1" applyFont="1" applyFill="1" applyBorder="1" applyAlignment="1">
      <x:alignment horizontal="center" vertical="center" wrapText="1"/>
    </x:xf>
    <x:xf numFmtId="200" fontId="9" fillId="5" borderId="14" xfId="0" applyNumberFormat="1" applyFont="1" applyFill="1" applyBorder="1" applyAlignment="1">
      <x:alignment horizontal="center" vertical="center" wrapText="1"/>
    </x:xf>
    <x:xf numFmtId="200" fontId="9" fillId="5" borderId="15" xfId="0" applyNumberFormat="1" applyFont="1" applyFill="1" applyBorder="1" applyAlignment="1">
      <x:alignment horizontal="center" vertical="center" wrapText="1"/>
    </x:xf>
    <x:xf numFmtId="200" fontId="6" fillId="0" borderId="6" xfId="0" applyNumberFormat="1" applyFont="1" applyFill="1" applyBorder="1" applyAlignment="1">
      <x:alignment vertical="center" wrapText="1"/>
    </x:xf>
    <x:xf numFmtId="200" fontId="12" fillId="7" borderId="6" xfId="0" applyNumberFormat="1" applyFont="1" applyFill="1" applyBorder="1" applyAlignment="1">
      <x:alignment vertical="center" wrapText="1"/>
    </x:xf>
    <x:xf numFmtId="200" fontId="6" fillId="0" borderId="15" xfId="0" applyNumberFormat="1" applyFont="1" applyFill="1" applyBorder="1" applyAlignment="1">
      <x:alignment vertical="center" wrapText="1"/>
    </x:xf>
    <x:xf numFmtId="200" fontId="12" fillId="7" borderId="15" xfId="0" applyNumberFormat="1" applyFont="1" applyFill="1" applyBorder="1" applyAlignment="1">
      <x:alignment vertical="center" wrapText="1"/>
    </x:xf>
    <x:xf numFmtId="200" fontId="10" fillId="2" borderId="6" xfId="0" applyNumberFormat="1" applyFont="1" applyFill="1" applyBorder="1" applyAlignment="1">
      <x:alignment horizontal="center" vertical="center" wrapText="1"/>
    </x:xf>
    <x:xf numFmtId="200" fontId="11" fillId="6" borderId="6" xfId="0" applyNumberFormat="1" applyFont="1" applyFill="1" applyBorder="1" applyAlignment="1">
      <x:alignment horizontal="center" vertical="center" wrapText="1"/>
    </x:xf>
    <x:xf numFmtId="200" fontId="10" fillId="2" borderId="15" xfId="0" applyNumberFormat="1" applyFont="1" applyFill="1" applyBorder="1" applyAlignment="1">
      <x:alignment horizontal="center" vertical="center" wrapText="1"/>
    </x:xf>
    <x:xf numFmtId="200" fontId="11" fillId="6" borderId="15" xfId="0" applyNumberFormat="1" applyFont="1" applyFill="1" applyBorder="1" applyAlignment="1">
      <x:alignment horizontal="center" vertical="center" wrapText="1"/>
    </x:xf>
    <x:xf numFmtId="201" fontId="9" fillId="5" borderId="6" xfId="0" applyNumberFormat="1" applyFont="1" applyFill="1" applyBorder="1" applyAlignment="1">
      <x:alignment horizontal="center" vertical="center" wrapText="1"/>
    </x:xf>
    <x:xf numFmtId="201" fontId="9" fillId="5" borderId="15" xfId="0" applyNumberFormat="1" applyFont="1" applyFill="1" applyBorder="1" applyAlignment="1">
      <x:alignment horizontal="center" vertical="center" wrapText="1"/>
    </x:xf>
    <x:xf numFmtId="201" fontId="6" fillId="0" borderId="6" xfId="0" applyNumberFormat="1" applyFont="1" applyFill="1" applyBorder="1" applyAlignment="1">
      <x:alignment vertical="center" wrapText="1"/>
    </x:xf>
    <x:xf numFmtId="201" fontId="12" fillId="7" borderId="6" xfId="0" applyNumberFormat="1" applyFont="1" applyFill="1" applyBorder="1" applyAlignment="1">
      <x:alignment vertical="center" wrapText="1"/>
    </x:xf>
    <x:xf numFmtId="201" fontId="6" fillId="0" borderId="15" xfId="0" applyNumberFormat="1" applyFont="1" applyFill="1" applyBorder="1" applyAlignment="1">
      <x:alignment vertical="center" wrapText="1"/>
    </x:xf>
    <x:xf numFmtId="201" fontId="12" fillId="7" borderId="15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">
    <x:dxf>
      <x:font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e123e3ca3f449f3" /><Relationship Type="http://schemas.openxmlformats.org/officeDocument/2006/relationships/theme" Target="/xl/theme/theme1.xml" Id="R26de388e9cd74b57" /><Relationship Type="http://schemas.openxmlformats.org/officeDocument/2006/relationships/sharedStrings" Target="/xl/sharedStrings.xml" Id="R2527e402696c4bae" /><Relationship Type="http://schemas.openxmlformats.org/officeDocument/2006/relationships/worksheet" Target="/xl/worksheets/sheet1.xml" Id="R0077cdcd721e4d57" /><Relationship Type="http://schemas.openxmlformats.org/officeDocument/2006/relationships/worksheet" Target="/xl/worksheets/sheet2.xml" Id="R47f72180c4de4a3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1b1702c8f624f85" /><Relationship Type="http://schemas.openxmlformats.org/officeDocument/2006/relationships/chart" Target="/xl/drawings/charts/chart2.xml" Id="Reb4936e960f747f8" /><Relationship Type="http://schemas.openxmlformats.org/officeDocument/2006/relationships/chart" Target="/xl/drawings/charts/chart3.xml" Id="R1d1260eb49804b0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Résultat net par bien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Ville</c:v>
          </c:tx>
          <c:cat>
            <c:strRef>
              <c:f>'One Page SCI'!$A$11:$A$13</c:f>
              <c:strCache>
                <c:ptCount val="0"/>
              </c:strCache>
            </c:strRef>
          </c:cat>
          <c:val>
            <c:numRef>
              <c:f>'One Page SCI'!$B$11:$B$13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Loyers</c:v>
          </c:tx>
          <c:cat>
            <c:strRef>
              <c:f>'One Page SCI'!$A$11:$A$13</c:f>
              <c:strCache>
                <c:ptCount val="0"/>
              </c:strCache>
            </c:strRef>
          </c:cat>
          <c:val>
            <c:numRef>
              <c:f>'One Page SCI'!$C$11:$C$13</c:f>
              <c:numCache>
                <c:formatCode>#,##0 €</c:formatCode>
                <c:ptCount val="0"/>
              </c:numCache>
            </c:numRef>
          </c:val>
        </c:ser>
        <c:ser>
          <c:idx val="2"/>
          <c:order val="2"/>
          <c:tx>
            <c:v>Charges</c:v>
          </c:tx>
          <c:cat>
            <c:strRef>
              <c:f>'One Page SCI'!$A$11:$A$13</c:f>
              <c:strCache>
                <c:ptCount val="0"/>
              </c:strCache>
            </c:strRef>
          </c:cat>
          <c:val>
            <c:numRef>
              <c:f>'One Page SCI'!$D$11:$D$13</c:f>
              <c:numCache>
                <c:formatCode>#,##0 €</c:formatCode>
                <c:ptCount val="0"/>
              </c:numCache>
            </c:numRef>
          </c:val>
        </c:ser>
        <c:ser>
          <c:idx val="3"/>
          <c:order val="3"/>
          <c:tx>
            <c:v>Résultat</c:v>
          </c:tx>
          <c:cat>
            <c:strRef>
              <c:f>'One Page SCI'!$A$11:$A$13</c:f>
              <c:strCache>
                <c:ptCount val="0"/>
              </c:strCache>
            </c:strRef>
          </c:cat>
          <c:val>
            <c:numRef>
              <c:f>'One Page SCI'!$E$11:$E$13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Trésorerie mensuelle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Loyers</c:v>
          </c:tx>
          <c:cat>
            <c:strRef>
              <c:f>'One Page SCI'!$H$11:$H$22</c:f>
              <c:strCache>
                <c:ptCount val="0"/>
              </c:strCache>
            </c:strRef>
          </c:cat>
          <c:val>
            <c:numRef>
              <c:f>'One Page SCI'!$I$11:$I$22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'One Page SCI'!$H$11:$H$22</c:f>
              <c:strCache>
                <c:ptCount val="0"/>
              </c:strCache>
            </c:strRef>
          </c:cat>
          <c:val>
            <c:numRef>
              <c:f>'One Page SCI'!$J$11:$J$22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'One Page SCI'!$H$11:$H$22</c:f>
              <c:strCache>
                <c:ptCount val="0"/>
              </c:strCache>
            </c:strRef>
          </c:cat>
          <c:val>
            <c:numRef>
              <c:f>'One Page SCI'!$K$11:$K$22</c:f>
              <c:numCache>
                <c:formatCode>#,##0 €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Charges SCI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Montant</c:v>
          </c:tx>
          <c:cat>
            <c:strRef>
              <c:f>'One Page SCI'!$H$23:$H$28</c:f>
              <c:strCache>
                <c:ptCount val="0"/>
              </c:strCache>
            </c:strRef>
          </c:cat>
          <c:val>
            <c:numRef>
              <c:f>'One Page SCI'!$I$23:$I$28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oneCellAnchor>
    <xdr:from>
      <xdr:col>0</xdr:col>
      <xdr:colOff>0</xdr:colOff>
      <xdr:row>15</xdr:row>
      <xdr:rowOff>0</xdr:rowOff>
    </xdr:from>
    <xdr:ext cx="4762500" cy="1333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1b1702c8f624f85"/>
        </a:graphicData>
      </a:graphic>
    </xdr:graphicFrame>
    <xdr:clientData/>
  </xdr:oneCellAnchor>
  <xdr:oneCellAnchor>
    <xdr:from>
      <xdr:col>12</xdr:col>
      <xdr:colOff>0</xdr:colOff>
      <xdr:row>9</xdr:row>
      <xdr:rowOff>0</xdr:rowOff>
    </xdr:from>
    <xdr:ext cx="2476500" cy="2095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b4936e960f747f8"/>
        </a:graphicData>
      </a:graphic>
    </xdr:graphicFrame>
    <xdr:clientData/>
  </xdr:oneCellAnchor>
  <xdr:oneCellAnchor>
    <xdr:from>
      <xdr:col>10</xdr:col>
      <xdr:colOff>0</xdr:colOff>
      <xdr:row>22</xdr:row>
      <xdr:rowOff>0</xdr:rowOff>
    </xdr:from>
    <xdr:ext cx="2667000" cy="2095500"/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d1260eb49804b0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9f8ba57ff1ba4686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3" hidden="0" customWidth="1"/>
    <x:col min="3" max="3" width="16" hidden="0" customWidth="1"/>
    <x:col min="4" max="4" width="13" hidden="0" customWidth="1"/>
    <x:col min="5" max="5" width="16" hidden="0" customWidth="1"/>
    <x:col min="6" max="6" width="10" hidden="0" customWidth="1"/>
    <x:col min="7" max="7" width="3" hidden="0" customWidth="1"/>
    <x:col min="8" max="8" width="18" hidden="0" customWidth="1"/>
    <x:col min="9" max="9" width="13" hidden="0" customWidth="1"/>
    <x:col min="10" max="10" width="10" hidden="0" customWidth="1"/>
    <x:col min="11" max="11" width="14" hidden="0" customWidth="1"/>
    <x:col min="12" max="12" width="13" hidden="0" customWidth="1"/>
    <x:col min="13" max="13" width="15" hidden="0" customWidth="1"/>
    <x:col min="14" max="14" width="13" hidden="0" customWidth="1"/>
  </x:cols>
  <x:sheetData>
    <x:row r="1" ht="28" customHeight="1">
      <x:c r="A1" s="108" t="str">
        <x:v>COMPTABILITÉ SCI AUTOMATISÉE — VISION ONE PAGE INTÉGRALE</x:v>
      </x:c>
      <x:c r="B1" s="109"/>
      <x:c r="C1" s="109"/>
      <x:c r="D1" s="109"/>
      <x:c r="E1" s="109"/>
      <x:c r="F1" s="109"/>
      <x:c r="G1" s="109"/>
      <x:c r="H1" s="109"/>
      <x:c r="I1" s="109"/>
      <x:c r="J1" s="109"/>
      <x:c r="K1" s="109"/>
      <x:c r="L1" s="109"/>
      <x:c r="M1" s="109"/>
      <x:c r="N1" s="110"/>
    </x:row>
    <x:row r="2" ht="28" customHeight="1">
      <x:c r="A2" s="111"/>
      <x:c r="B2" s="112"/>
      <x:c r="C2" s="112"/>
      <x:c r="D2" s="112"/>
      <x:c r="E2" s="112"/>
      <x:c r="F2" s="112"/>
      <x:c r="G2" s="112"/>
      <x:c r="H2" s="112"/>
      <x:c r="I2" s="112"/>
      <x:c r="J2" s="112"/>
      <x:c r="K2" s="112"/>
      <x:c r="L2" s="112"/>
      <x:c r="M2" s="112"/>
      <x:c r="N2" s="113"/>
    </x:row>
    <x:row r="3" ht="25" customHeight="1">
      <x:c r="A3" s="120" t="str">
        <x:v>Tableau de bord imprimable : trésorerie, résultat, biens, associés, charges, bilan, alertes et visualisations en une seule page.</x:v>
      </x:c>
      <x:c r="B3" s="121"/>
      <x:c r="C3" s="121"/>
      <x:c r="D3" s="121"/>
      <x:c r="E3" s="121"/>
      <x:c r="F3" s="121"/>
      <x:c r="G3" s="121"/>
      <x:c r="H3" s="121"/>
      <x:c r="I3" s="121"/>
      <x:c r="J3" s="121"/>
      <x:c r="K3" s="121"/>
      <x:c r="L3" s="121"/>
      <x:c r="M3" s="121"/>
      <x:c r="N3" s="122"/>
    </x:row>
    <x:row r="4">
      <x:c r="A4" s="87"/>
      <x:c r="B4" s="88"/>
      <x:c r="C4" s="88"/>
      <x:c r="D4" s="88"/>
      <x:c r="E4" s="88"/>
      <x:c r="F4" s="88"/>
      <x:c r="G4" s="88"/>
      <x:c r="H4" s="88"/>
      <x:c r="I4" s="88"/>
      <x:c r="J4" s="88"/>
      <x:c r="K4" s="88"/>
      <x:c r="L4" s="88"/>
      <x:c r="M4" s="88"/>
      <x:c r="N4" s="89"/>
    </x:row>
    <x:row r="5" ht="24" customHeight="1">
      <x:c r="A5" s="130" t="str">
        <x:v>Trésorerie SCI</x:v>
      </x:c>
      <x:c r="B5" s="131"/>
      <x:c r="C5" s="131" t="str">
        <x:v>Résultat annuel</x:v>
      </x:c>
      <x:c r="D5" s="131"/>
      <x:c r="E5" s="131" t="str">
        <x:v>Loyers encaissés</x:v>
      </x:c>
      <x:c r="F5" s="131"/>
      <x:c r="G5" s="131" t="str">
        <x:v>Charges totales</x:v>
      </x:c>
      <x:c r="H5" s="131"/>
      <x:c r="I5" s="131" t="str">
        <x:v>Cash-flow moyen</x:v>
      </x:c>
      <x:c r="J5" s="131"/>
      <x:c r="K5" s="131" t="str">
        <x:v>Occupation moyenne</x:v>
      </x:c>
      <x:c r="L5" s="131"/>
      <x:c r="M5" s="131" t="str">
        <x:v>Travaux engagés</x:v>
      </x:c>
      <x:c r="N5" s="152"/>
    </x:row>
    <x:row r="6" ht="22" customHeight="1">
      <x:c r="A6" s="198" t="n">
        <x:f>128500</x:f>
        <x:v>128500</x:v>
      </x:c>
      <x:c r="B6" s="199"/>
      <x:c r="C6" s="199" t="n">
        <x:f>SUM(Data!F2:F13)</x:f>
        <x:v>29650</x:v>
      </x:c>
      <x:c r="D6" s="199"/>
      <x:c r="E6" s="199" t="n">
        <x:f>SUM(Data!B2:B13)</x:f>
        <x:v>99300</x:v>
      </x:c>
      <x:c r="F6" s="199"/>
      <x:c r="G6" s="199" t="n">
        <x:f>SUM(Data!C2:C13)</x:f>
        <x:v>39450</x:v>
      </x:c>
      <x:c r="H6" s="199"/>
      <x:c r="I6" s="199" t="n">
        <x:f>AVERAGE(Data!F2:F13)</x:f>
        <x:v>2470.8333333333335</x:v>
      </x:c>
      <x:c r="J6" s="199"/>
      <x:c r="K6" s="210" t="n">
        <x:f>AVERAGE(Data!O2:O4)</x:f>
        <x:v>0.9733333333333333</x:v>
      </x:c>
      <x:c r="L6" s="210"/>
      <x:c r="M6" s="199" t="n">
        <x:f>SUM(Data!E2:E13)</x:f>
        <x:v>5000</x:v>
      </x:c>
      <x:c r="N6" s="199"/>
    </x:row>
    <x:row r="7" ht="22" customHeight="1">
      <x:c r="A7" s="198"/>
      <x:c r="B7" s="199"/>
      <x:c r="C7" s="199"/>
      <x:c r="D7" s="199"/>
      <x:c r="E7" s="199"/>
      <x:c r="F7" s="199"/>
      <x:c r="G7" s="199"/>
      <x:c r="H7" s="199"/>
      <x:c r="I7" s="199"/>
      <x:c r="J7" s="199"/>
      <x:c r="K7" s="210"/>
      <x:c r="L7" s="210"/>
      <x:c r="M7" s="199"/>
      <x:c r="N7" s="199"/>
    </x:row>
    <x:row r="8">
      <x:c r="A8" s="87"/>
      <x:c r="B8" s="88"/>
      <x:c r="C8" s="88"/>
      <x:c r="D8" s="88"/>
      <x:c r="E8" s="88"/>
      <x:c r="F8" s="88"/>
      <x:c r="G8" s="88"/>
      <x:c r="H8" s="88"/>
      <x:c r="I8" s="88"/>
      <x:c r="J8" s="88"/>
      <x:c r="K8" s="88"/>
      <x:c r="L8" s="88"/>
      <x:c r="M8" s="88"/>
      <x:c r="N8" s="89"/>
    </x:row>
    <x:row r="9" ht="22" customHeight="1">
      <x:c r="A9" s="164" t="str">
        <x:v>Performance par bien</x:v>
      </x:c>
      <x:c r="B9" s="165"/>
      <x:c r="C9" s="165"/>
      <x:c r="D9" s="165"/>
      <x:c r="E9" s="165"/>
      <x:c r="F9" s="165"/>
      <x:c r="G9" s="88"/>
      <x:c r="H9" s="165" t="str">
        <x:v>Trésorerie mensuelle</x:v>
      </x:c>
      <x:c r="I9" s="165"/>
      <x:c r="J9" s="165"/>
      <x:c r="K9" s="165"/>
      <x:c r="L9" s="165"/>
      <x:c r="M9" s="165"/>
      <x:c r="N9" s="174"/>
    </x:row>
    <x:row r="10">
      <x:c r="A10" s="182" t="str">
        <x:v>Bien</x:v>
      </x:c>
      <x:c r="B10" s="183" t="str">
        <x:v>Ville</x:v>
      </x:c>
      <x:c r="C10" s="183" t="str">
        <x:v>Loyers</x:v>
      </x:c>
      <x:c r="D10" s="183" t="str">
        <x:v>Charges</x:v>
      </x:c>
      <x:c r="E10" s="183" t="str">
        <x:v>Résultat</x:v>
      </x:c>
      <x:c r="F10" s="183" t="str">
        <x:v>Occ.</x:v>
      </x:c>
      <x:c r="G10" s="88"/>
      <x:c r="H10" s="183" t="str">
        <x:v>Mois</x:v>
      </x:c>
      <x:c r="I10" s="183" t="str">
        <x:v>Loyers</x:v>
      </x:c>
      <x:c r="J10" s="183" t="str">
        <x:v>Charges</x:v>
      </x:c>
      <x:c r="K10" s="183" t="str">
        <x:v>Résultat</x:v>
      </x:c>
      <x:c r="L10" s="183" t="str">
        <x:v>Signal</x:v>
      </x:c>
      <x:c r="M10" s="88"/>
      <x:c r="N10" s="89"/>
    </x:row>
    <x:row r="11">
      <x:c r="A11" s="87" t="str">
        <x:f>Data!K2</x:f>
        <x:v>Residence Atlas</x:v>
      </x:c>
      <x:c r="B11" s="88" t="str">
        <x:f>Data!L2</x:f>
        <x:v>Marseille</x:v>
      </x:c>
      <x:c r="C11" s="202" t="n">
        <x:f>Data!M2</x:f>
        <x:v>42000</x:v>
      </x:c>
      <x:c r="D11" s="202" t="n">
        <x:f>Data!N2</x:f>
        <x:v>16000</x:v>
      </x:c>
      <x:c r="E11" s="202" t="n">
        <x:f>Data!P2</x:f>
        <x:v>26000</x:v>
      </x:c>
      <x:c r="F11" s="212" t="n">
        <x:f>Data!O2</x:f>
        <x:v>0.98</x:v>
      </x:c>
      <x:c r="G11" s="88"/>
      <x:c r="H11" s="88" t="str">
        <x:f>Data!A2</x:f>
        <x:v>Jan</x:v>
      </x:c>
      <x:c r="I11" s="202" t="n">
        <x:f>Data!B2</x:f>
        <x:v>7800</x:v>
      </x:c>
      <x:c r="J11" s="202" t="n">
        <x:f>Data!C2</x:f>
        <x:v>3200</x:v>
      </x:c>
      <x:c r="K11" s="202" t="n">
        <x:f>Data!F2</x:f>
        <x:v>2500</x:v>
      </x:c>
      <x:c r="L11" s="88" t="str">
        <x:f>IF(K11&lt;2500,"À surveiller","OK")</x:f>
        <x:v>OK</x:v>
      </x:c>
      <x:c r="M11" s="88"/>
      <x:c r="N11" s="89"/>
    </x:row>
    <x:row r="12">
      <x:c r="A12" s="87" t="str">
        <x:f>Data!K3</x:f>
        <x:v>Immeuble Horizon</x:v>
      </x:c>
      <x:c r="B12" s="88" t="str">
        <x:f>Data!L3</x:f>
        <x:v>Paris</x:v>
      </x:c>
      <x:c r="C12" s="202" t="n">
        <x:f>Data!M3</x:f>
        <x:v>36500</x:v>
      </x:c>
      <x:c r="D12" s="202" t="n">
        <x:f>Data!N3</x:f>
        <x:v>14500</x:v>
      </x:c>
      <x:c r="E12" s="202" t="n">
        <x:f>Data!P3</x:f>
        <x:v>22000</x:v>
      </x:c>
      <x:c r="F12" s="212" t="n">
        <x:f>Data!O3</x:f>
        <x:v>0.94</x:v>
      </x:c>
      <x:c r="G12" s="88"/>
      <x:c r="H12" s="88" t="str">
        <x:f>Data!A3</x:f>
        <x:v>Fev</x:v>
      </x:c>
      <x:c r="I12" s="202" t="n">
        <x:f>Data!B3</x:f>
        <x:v>7800</x:v>
      </x:c>
      <x:c r="J12" s="202" t="n">
        <x:f>Data!C3</x:f>
        <x:v>2900</x:v>
      </x:c>
      <x:c r="K12" s="202" t="n">
        <x:f>Data!F3</x:f>
        <x:v>2300</x:v>
      </x:c>
      <x:c r="L12" s="88" t="str">
        <x:f>IF(K12&lt;2500,"À surveiller","OK")</x:f>
        <x:v>À surveiller</x:v>
      </x:c>
      <x:c r="M12" s="88"/>
      <x:c r="N12" s="89"/>
    </x:row>
    <x:row r="13">
      <x:c r="A13" s="87" t="str">
        <x:f>Data!K4</x:f>
        <x:v>Studio Riviera</x:v>
      </x:c>
      <x:c r="B13" s="88" t="str">
        <x:f>Data!L4</x:f>
        <x:v>Nice</x:v>
      </x:c>
      <x:c r="C13" s="202" t="n">
        <x:f>Data!M4</x:f>
        <x:v>15700</x:v>
      </x:c>
      <x:c r="D13" s="202" t="n">
        <x:f>Data!N4</x:f>
        <x:v>5200</x:v>
      </x:c>
      <x:c r="E13" s="202" t="n">
        <x:f>Data!P4</x:f>
        <x:v>10500</x:v>
      </x:c>
      <x:c r="F13" s="212" t="n">
        <x:f>Data!O4</x:f>
        <x:v>1</x:v>
      </x:c>
      <x:c r="G13" s="88"/>
      <x:c r="H13" s="88" t="str">
        <x:f>Data!A4</x:f>
        <x:v>Mar</x:v>
      </x:c>
      <x:c r="I13" s="202" t="n">
        <x:f>Data!B4</x:f>
        <x:v>7800</x:v>
      </x:c>
      <x:c r="J13" s="202" t="n">
        <x:f>Data!C4</x:f>
        <x:v>3500</x:v>
      </x:c>
      <x:c r="K13" s="202" t="n">
        <x:f>Data!F4</x:f>
        <x:v>1000</x:v>
      </x:c>
      <x:c r="L13" s="88" t="str">
        <x:f>IF(K13&lt;2500,"À surveiller","OK")</x:f>
        <x:v>À surveiller</x:v>
      </x:c>
      <x:c r="M13" s="88"/>
      <x:c r="N13" s="89"/>
    </x:row>
    <x:row r="14">
      <x:c r="A14" s="192" t="str">
        <x:v>TOTAL</x:v>
      </x:c>
      <x:c r="B14" s="193" t="str"/>
      <x:c r="C14" s="203" t="n">
        <x:f>SUM(C11:C13)</x:f>
        <x:v>94200</x:v>
      </x:c>
      <x:c r="D14" s="203" t="n">
        <x:f>SUM(D11:D13)</x:f>
        <x:v>35700</x:v>
      </x:c>
      <x:c r="E14" s="203" t="n">
        <x:f>SUM(E11:E13)</x:f>
        <x:v>58500</x:v>
      </x:c>
      <x:c r="F14" s="213" t="n">
        <x:f>AVERAGE(F11:F13)</x:f>
        <x:v>0.9733333333333333</x:v>
      </x:c>
      <x:c r="G14" s="88"/>
      <x:c r="H14" s="88" t="str">
        <x:f>Data!A5</x:f>
        <x:v>Avr</x:v>
      </x:c>
      <x:c r="I14" s="202" t="n">
        <x:f>Data!B5</x:f>
        <x:v>8200</x:v>
      </x:c>
      <x:c r="J14" s="202" t="n">
        <x:f>Data!C5</x:f>
        <x:v>3000</x:v>
      </x:c>
      <x:c r="K14" s="202" t="n">
        <x:f>Data!F5</x:f>
        <x:v>3100</x:v>
      </x:c>
      <x:c r="L14" s="88" t="str">
        <x:f>IF(K14&lt;2500,"À surveiller","OK")</x:f>
        <x:v>OK</x:v>
      </x:c>
      <x:c r="M14" s="88"/>
      <x:c r="N14" s="89"/>
    </x:row>
    <x:row r="15">
      <x:c r="A15" s="87"/>
      <x:c r="B15" s="88"/>
      <x:c r="C15" s="88"/>
      <x:c r="D15" s="88"/>
      <x:c r="E15" s="88"/>
      <x:c r="F15" s="88"/>
      <x:c r="G15" s="88"/>
      <x:c r="H15" s="88" t="str">
        <x:f>Data!A6</x:f>
        <x:v>Mai</x:v>
      </x:c>
      <x:c r="I15" s="202" t="n">
        <x:f>Data!B6</x:f>
        <x:v>8200</x:v>
      </x:c>
      <x:c r="J15" s="202" t="n">
        <x:f>Data!C6</x:f>
        <x:v>3150</x:v>
      </x:c>
      <x:c r="K15" s="202" t="n">
        <x:f>Data!F6</x:f>
        <x:v>2250</x:v>
      </x:c>
      <x:c r="L15" s="88" t="str">
        <x:f>IF(K15&lt;2500,"À surveiller","OK")</x:f>
        <x:v>À surveiller</x:v>
      </x:c>
      <x:c r="M15" s="88"/>
      <x:c r="N15" s="89"/>
    </x:row>
    <x:row r="16">
      <x:c r="A16" s="87"/>
      <x:c r="B16" s="88"/>
      <x:c r="C16" s="88"/>
      <x:c r="D16" s="88"/>
      <x:c r="E16" s="88"/>
      <x:c r="F16" s="88"/>
      <x:c r="G16" s="88"/>
      <x:c r="H16" s="88" t="str">
        <x:f>Data!A7</x:f>
        <x:v>Juin</x:v>
      </x:c>
      <x:c r="I16" s="202" t="n">
        <x:f>Data!B7</x:f>
        <x:v>8200</x:v>
      </x:c>
      <x:c r="J16" s="202" t="n">
        <x:f>Data!C7</x:f>
        <x:v>3400</x:v>
      </x:c>
      <x:c r="K16" s="202" t="n">
        <x:f>Data!F7</x:f>
        <x:v>2700</x:v>
      </x:c>
      <x:c r="L16" s="88" t="str">
        <x:f>IF(K16&lt;2500,"À surveiller","OK")</x:f>
        <x:v>OK</x:v>
      </x:c>
      <x:c r="M16" s="88"/>
      <x:c r="N16" s="89"/>
    </x:row>
    <x:row r="17">
      <x:c r="A17" s="87"/>
      <x:c r="B17" s="88"/>
      <x:c r="C17" s="88"/>
      <x:c r="D17" s="88"/>
      <x:c r="E17" s="88"/>
      <x:c r="F17" s="88"/>
      <x:c r="G17" s="88"/>
      <x:c r="H17" s="88" t="str">
        <x:f>Data!A8</x:f>
        <x:v>Juil</x:v>
      </x:c>
      <x:c r="I17" s="202" t="n">
        <x:f>Data!B8</x:f>
        <x:v>8450</x:v>
      </x:c>
      <x:c r="J17" s="202" t="n">
        <x:f>Data!C8</x:f>
        <x:v>3300</x:v>
      </x:c>
      <x:c r="K17" s="202" t="n">
        <x:f>Data!F8</x:f>
        <x:v>3050</x:v>
      </x:c>
      <x:c r="L17" s="88" t="str">
        <x:f>IF(K17&lt;2500,"À surveiller","OK")</x:f>
        <x:v>OK</x:v>
      </x:c>
      <x:c r="M17" s="88"/>
      <x:c r="N17" s="89"/>
    </x:row>
    <x:row r="18">
      <x:c r="A18" s="87"/>
      <x:c r="B18" s="88"/>
      <x:c r="C18" s="88"/>
      <x:c r="D18" s="88"/>
      <x:c r="E18" s="88"/>
      <x:c r="F18" s="88"/>
      <x:c r="G18" s="88"/>
      <x:c r="H18" s="88" t="str">
        <x:f>Data!A9</x:f>
        <x:v>Aout</x:v>
      </x:c>
      <x:c r="I18" s="202" t="n">
        <x:f>Data!B9</x:f>
        <x:v>8450</x:v>
      </x:c>
      <x:c r="J18" s="202" t="n">
        <x:f>Data!C9</x:f>
        <x:v>3600</x:v>
      </x:c>
      <x:c r="K18" s="202" t="n">
        <x:f>Data!F9</x:f>
        <x:v>2100</x:v>
      </x:c>
      <x:c r="L18" s="88" t="str">
        <x:f>IF(K18&lt;2500,"À surveiller","OK")</x:f>
        <x:v>À surveiller</x:v>
      </x:c>
      <x:c r="M18" s="88"/>
      <x:c r="N18" s="89"/>
    </x:row>
    <x:row r="19">
      <x:c r="A19" s="87"/>
      <x:c r="B19" s="88"/>
      <x:c r="C19" s="88"/>
      <x:c r="D19" s="88"/>
      <x:c r="E19" s="88"/>
      <x:c r="F19" s="88"/>
      <x:c r="G19" s="88"/>
      <x:c r="H19" s="88" t="str">
        <x:f>Data!A10</x:f>
        <x:v>Sep</x:v>
      </x:c>
      <x:c r="I19" s="202" t="n">
        <x:f>Data!B10</x:f>
        <x:v>8450</x:v>
      </x:c>
      <x:c r="J19" s="202" t="n">
        <x:f>Data!C10</x:f>
        <x:v>3150</x:v>
      </x:c>
      <x:c r="K19" s="202" t="n">
        <x:f>Data!F10</x:f>
        <x:v>3200</x:v>
      </x:c>
      <x:c r="L19" s="88" t="str">
        <x:f>IF(K19&lt;2500,"À surveiller","OK")</x:f>
        <x:v>OK</x:v>
      </x:c>
      <x:c r="M19" s="88"/>
      <x:c r="N19" s="89"/>
    </x:row>
    <x:row r="20">
      <x:c r="A20" s="87"/>
      <x:c r="B20" s="88"/>
      <x:c r="C20" s="88"/>
      <x:c r="D20" s="88"/>
      <x:c r="E20" s="88"/>
      <x:c r="F20" s="88"/>
      <x:c r="G20" s="88"/>
      <x:c r="H20" s="88" t="str">
        <x:f>Data!A11</x:f>
        <x:v>Oct</x:v>
      </x:c>
      <x:c r="I20" s="202" t="n">
        <x:f>Data!B11</x:f>
        <x:v>8650</x:v>
      </x:c>
      <x:c r="J20" s="202" t="n">
        <x:f>Data!C11</x:f>
        <x:v>3300</x:v>
      </x:c>
      <x:c r="K20" s="202" t="n">
        <x:f>Data!F11</x:f>
        <x:v>2400</x:v>
      </x:c>
      <x:c r="L20" s="88" t="str">
        <x:f>IF(K20&lt;2500,"À surveiller","OK")</x:f>
        <x:v>À surveiller</x:v>
      </x:c>
      <x:c r="M20" s="88"/>
      <x:c r="N20" s="89"/>
    </x:row>
    <x:row r="21" ht="22" customHeight="1">
      <x:c r="A21" s="164" t="str">
        <x:v>Associés &amp; répartition</x:v>
      </x:c>
      <x:c r="B21" s="165"/>
      <x:c r="C21" s="165"/>
      <x:c r="D21" s="165"/>
      <x:c r="E21" s="165"/>
      <x:c r="F21" s="165"/>
      <x:c r="G21" s="88"/>
      <x:c r="H21" s="165" t="str">
        <x:f>Data!A12</x:f>
        <x:v>Nov</x:v>
      </x:c>
      <x:c r="I21" s="206" t="n">
        <x:f>Data!B12</x:f>
        <x:v>8650</x:v>
      </x:c>
      <x:c r="J21" s="206" t="n">
        <x:f>Data!C12</x:f>
        <x:v>3250</x:v>
      </x:c>
      <x:c r="K21" s="206" t="n">
        <x:f>Data!F12</x:f>
        <x:v>3300</x:v>
      </x:c>
      <x:c r="L21" s="165" t="str">
        <x:f>IF(K21&lt;2500,"À surveiller","OK")</x:f>
        <x:v>OK</x:v>
      </x:c>
      <x:c r="M21" s="165"/>
      <x:c r="N21" s="174"/>
    </x:row>
    <x:row r="22">
      <x:c r="A22" s="182" t="str">
        <x:v>Associé</x:v>
      </x:c>
      <x:c r="B22" s="183" t="str">
        <x:v>Quote-part</x:v>
      </x:c>
      <x:c r="C22" s="183" t="str">
        <x:v>Compte courant</x:v>
      </x:c>
      <x:c r="D22" s="183" t="str">
        <x:v>Distribution</x:v>
      </x:c>
      <x:c r="E22" s="88"/>
      <x:c r="F22" s="88"/>
      <x:c r="G22" s="88"/>
      <x:c r="H22" s="183" t="str">
        <x:v>Poste</x:v>
      </x:c>
      <x:c r="I22" s="207" t="str">
        <x:v>Montant</x:v>
      </x:c>
      <x:c r="J22" s="207" t="str">
        <x:v>Poids</x:v>
      </x:c>
      <x:c r="K22" s="202" t="n">
        <x:f>Data!F13</x:f>
        <x:v>1750</x:v>
      </x:c>
      <x:c r="L22" s="88" t="str">
        <x:f>IF(K22&lt;2500,"À surveiller","OK")</x:f>
        <x:v>À surveiller</x:v>
      </x:c>
      <x:c r="M22" s="88"/>
      <x:c r="N22" s="89"/>
    </x:row>
    <x:row r="23">
      <x:c r="A23" s="87" t="str">
        <x:f>Data!R2</x:f>
        <x:v>Associe A</x:v>
      </x:c>
      <x:c r="B23" s="212" t="n">
        <x:f>Data!S2</x:f>
        <x:v>0.5</x:v>
      </x:c>
      <x:c r="C23" s="202" t="n">
        <x:f>Data!T2</x:f>
        <x:v>12000</x:v>
      </x:c>
      <x:c r="D23" s="202" t="n">
        <x:f>Data!U2</x:f>
        <x:v>8500</x:v>
      </x:c>
      <x:c r="E23" s="88"/>
      <x:c r="F23" s="88"/>
      <x:c r="G23" s="88"/>
      <x:c r="H23" s="88" t="str">
        <x:f>Data!H2</x:f>
        <x:v>Taxe fonciere</x:v>
      </x:c>
      <x:c r="I23" s="202" t="n">
        <x:f>Data!I2</x:f>
        <x:v>12000</x:v>
      </x:c>
      <x:c r="J23" s="212" t="n">
        <x:f>I23/SUM($I$23:$I$28)</x:f>
        <x:v>0.32697547683923706</x:v>
      </x:c>
      <x:c r="K23" s="88"/>
      <x:c r="L23" s="88"/>
      <x:c r="M23" s="88"/>
      <x:c r="N23" s="89"/>
    </x:row>
    <x:row r="24">
      <x:c r="A24" s="87" t="str">
        <x:f>Data!R3</x:f>
        <x:v>Associe B</x:v>
      </x:c>
      <x:c r="B24" s="212" t="n">
        <x:f>Data!S3</x:f>
        <x:v>0.3</x:v>
      </x:c>
      <x:c r="C24" s="202" t="n">
        <x:f>Data!T3</x:f>
        <x:v>7000</x:v>
      </x:c>
      <x:c r="D24" s="202" t="n">
        <x:f>Data!U3</x:f>
        <x:v>5100</x:v>
      </x:c>
      <x:c r="E24" s="88"/>
      <x:c r="F24" s="88"/>
      <x:c r="G24" s="88"/>
      <x:c r="H24" s="88" t="str">
        <x:f>Data!H3</x:f>
        <x:v>Assurance</x:v>
      </x:c>
      <x:c r="I24" s="202" t="n">
        <x:f>Data!I3</x:f>
        <x:v>4500</x:v>
      </x:c>
      <x:c r="J24" s="212" t="n">
        <x:f>I24/SUM($I$23:$I$28)</x:f>
        <x:v>0.1226158038147139</x:v>
      </x:c>
      <x:c r="K24" s="88"/>
      <x:c r="L24" s="88"/>
      <x:c r="M24" s="88"/>
      <x:c r="N24" s="89"/>
    </x:row>
    <x:row r="25">
      <x:c r="A25" s="87" t="str">
        <x:f>Data!R4</x:f>
        <x:v>Associe C</x:v>
      </x:c>
      <x:c r="B25" s="212" t="n">
        <x:f>Data!S4</x:f>
        <x:v>0.2</x:v>
      </x:c>
      <x:c r="C25" s="202" t="n">
        <x:f>Data!T4</x:f>
        <x:v>5000</x:v>
      </x:c>
      <x:c r="D25" s="202" t="n">
        <x:f>Data!U4</x:f>
        <x:v>3400</x:v>
      </x:c>
      <x:c r="E25" s="88"/>
      <x:c r="F25" s="88"/>
      <x:c r="G25" s="88"/>
      <x:c r="H25" s="88" t="str">
        <x:f>Data!H4</x:f>
        <x:v>Syndic</x:v>
      </x:c>
      <x:c r="I25" s="202" t="n">
        <x:f>Data!I4</x:f>
        <x:v>5300</x:v>
      </x:c>
      <x:c r="J25" s="212" t="n">
        <x:f>I25/SUM($I$23:$I$28)</x:f>
        <x:v>0.1444141689373297</x:v>
      </x:c>
      <x:c r="K25" s="88"/>
      <x:c r="L25" s="88"/>
      <x:c r="M25" s="88"/>
      <x:c r="N25" s="89"/>
    </x:row>
    <x:row r="26">
      <x:c r="A26" s="87"/>
      <x:c r="B26" s="88"/>
      <x:c r="C26" s="88"/>
      <x:c r="D26" s="88"/>
      <x:c r="E26" s="88"/>
      <x:c r="F26" s="88"/>
      <x:c r="G26" s="88"/>
      <x:c r="H26" s="88" t="str">
        <x:f>Data!H5</x:f>
        <x:v>Travaux</x:v>
      </x:c>
      <x:c r="I26" s="202" t="n">
        <x:f>Data!I5</x:f>
        <x:v>9800</x:v>
      </x:c>
      <x:c r="J26" s="212" t="n">
        <x:f>I26/SUM($I$23:$I$28)</x:f>
        <x:v>0.2670299727520436</x:v>
      </x:c>
      <x:c r="K26" s="88"/>
      <x:c r="L26" s="88"/>
      <x:c r="M26" s="88"/>
      <x:c r="N26" s="89"/>
    </x:row>
    <x:row r="27">
      <x:c r="A27" s="87"/>
      <x:c r="B27" s="88"/>
      <x:c r="C27" s="88"/>
      <x:c r="D27" s="88"/>
      <x:c r="E27" s="88"/>
      <x:c r="F27" s="88"/>
      <x:c r="G27" s="88"/>
      <x:c r="H27" s="88" t="str">
        <x:f>Data!H6</x:f>
        <x:v>Maintenance</x:v>
      </x:c>
      <x:c r="I27" s="202" t="n">
        <x:f>Data!I6</x:f>
        <x:v>3900</x:v>
      </x:c>
      <x:c r="J27" s="212" t="n">
        <x:f>I27/SUM($I$23:$I$28)</x:f>
        <x:v>0.10626702997275204</x:v>
      </x:c>
      <x:c r="K27" s="88"/>
      <x:c r="L27" s="88"/>
      <x:c r="M27" s="88"/>
      <x:c r="N27" s="89"/>
    </x:row>
    <x:row r="28">
      <x:c r="A28" s="87"/>
      <x:c r="B28" s="88"/>
      <x:c r="C28" s="88"/>
      <x:c r="D28" s="88"/>
      <x:c r="E28" s="88"/>
      <x:c r="F28" s="88"/>
      <x:c r="G28" s="88"/>
      <x:c r="H28" s="88" t="str">
        <x:f>Data!H7</x:f>
        <x:v>Frais bancaires</x:v>
      </x:c>
      <x:c r="I28" s="202" t="n">
        <x:f>Data!I7</x:f>
        <x:v>1200</x:v>
      </x:c>
      <x:c r="J28" s="212" t="n">
        <x:f>I28/SUM($I$23:$I$28)</x:f>
        <x:v>0.0326975476839237</x:v>
      </x:c>
      <x:c r="K28" s="88"/>
      <x:c r="L28" s="88"/>
      <x:c r="M28" s="88"/>
      <x:c r="N28" s="89"/>
    </x:row>
    <x:row r="29">
      <x:c r="A29" s="87"/>
      <x:c r="B29" s="88"/>
      <x:c r="C29" s="88"/>
      <x:c r="D29" s="88"/>
      <x:c r="E29" s="88"/>
      <x:c r="F29" s="88"/>
      <x:c r="G29" s="88"/>
      <x:c r="H29" s="88"/>
      <x:c r="I29" s="88"/>
      <x:c r="J29" s="88"/>
      <x:c r="K29" s="88"/>
      <x:c r="L29" s="88"/>
      <x:c r="M29" s="88"/>
      <x:c r="N29" s="89"/>
    </x:row>
    <x:row r="30">
      <x:c r="A30" s="87"/>
      <x:c r="B30" s="88"/>
      <x:c r="C30" s="88"/>
      <x:c r="D30" s="88"/>
      <x:c r="E30" s="88"/>
      <x:c r="F30" s="88"/>
      <x:c r="G30" s="88"/>
      <x:c r="H30" s="88"/>
      <x:c r="I30" s="88"/>
      <x:c r="J30" s="88"/>
      <x:c r="K30" s="88"/>
      <x:c r="L30" s="88"/>
      <x:c r="M30" s="88"/>
      <x:c r="N30" s="89"/>
    </x:row>
    <x:row r="31" ht="22" customHeight="1">
      <x:c r="A31" s="164" t="str">
        <x:v>Bilan simplifié</x:v>
      </x:c>
      <x:c r="B31" s="165"/>
      <x:c r="C31" s="165"/>
      <x:c r="D31" s="165"/>
      <x:c r="E31" s="165"/>
      <x:c r="F31" s="165"/>
      <x:c r="G31" s="88"/>
      <x:c r="H31" s="165" t="str">
        <x:v>Alertes de pilotage</x:v>
      </x:c>
      <x:c r="I31" s="165"/>
      <x:c r="J31" s="165"/>
      <x:c r="K31" s="165"/>
      <x:c r="L31" s="165"/>
      <x:c r="M31" s="165"/>
      <x:c r="N31" s="174"/>
    </x:row>
    <x:row r="32">
      <x:c r="A32" s="182" t="str">
        <x:v>Actif</x:v>
      </x:c>
      <x:c r="B32" s="183" t="str">
        <x:v>Montant</x:v>
      </x:c>
      <x:c r="C32" s="183" t="str">
        <x:v>Passif</x:v>
      </x:c>
      <x:c r="D32" s="183" t="str">
        <x:v>Montant</x:v>
      </x:c>
      <x:c r="E32" s="88"/>
      <x:c r="F32" s="88"/>
      <x:c r="G32" s="88"/>
      <x:c r="H32" s="183" t="str">
        <x:v>Alerte</x:v>
      </x:c>
      <x:c r="I32" s="183" t="str">
        <x:v>Indicateur</x:v>
      </x:c>
      <x:c r="J32" s="183" t="str">
        <x:v>Lecture</x:v>
      </x:c>
      <x:c r="K32" s="183" t="str">
        <x:v>Priorité</x:v>
      </x:c>
      <x:c r="L32" s="88"/>
      <x:c r="M32" s="88"/>
      <x:c r="N32" s="89"/>
    </x:row>
    <x:row r="33">
      <x:c r="A33" s="87" t="str">
        <x:v>Patrimoine immobilier</x:v>
      </x:c>
      <x:c r="B33" s="202" t="n">
        <x:v>820000</x:v>
      </x:c>
      <x:c r="C33" s="88" t="str">
        <x:v>Capital SCI</x:v>
      </x:c>
      <x:c r="D33" s="202" t="n">
        <x:v>100000</x:v>
      </x:c>
      <x:c r="E33" s="88"/>
      <x:c r="F33" s="88"/>
      <x:c r="G33" s="88"/>
      <x:c r="H33" s="88" t="str">
        <x:v>Trésorerie de sécurité</x:v>
      </x:c>
      <x:c r="I33" s="88" t="str">
        <x:f>IF(A6&lt;50000,"Sous seuil","Confortable")</x:f>
        <x:v>Confortable</x:v>
      </x:c>
      <x:c r="J33" s="88" t="str">
        <x:v>Réserve sous 50 000 € à surveiller</x:v>
      </x:c>
      <x:c r="K33" s="88" t="str">
        <x:f>IF(A6&lt;50000,"Élevée","Normale")</x:f>
        <x:v>Normale</x:v>
      </x:c>
      <x:c r="L33" s="88"/>
      <x:c r="M33" s="88"/>
      <x:c r="N33" s="89"/>
    </x:row>
    <x:row r="34">
      <x:c r="A34" s="87" t="str">
        <x:v>Trésorerie</x:v>
      </x:c>
      <x:c r="B34" s="202" t="n">
        <x:f>A6</x:f>
        <x:v>128500</x:v>
      </x:c>
      <x:c r="C34" s="88" t="str">
        <x:v>Emprunts</x:v>
      </x:c>
      <x:c r="D34" s="202" t="n">
        <x:v>640000</x:v>
      </x:c>
      <x:c r="E34" s="88"/>
      <x:c r="F34" s="88"/>
      <x:c r="G34" s="88"/>
      <x:c r="H34" s="88" t="str">
        <x:v>Cash-flow moyen</x:v>
      </x:c>
      <x:c r="I34" s="88" t="str">
        <x:f>IF(I6&lt;3000,"Tendu","Stable")</x:f>
        <x:v>Tendu</x:v>
      </x:c>
      <x:c r="J34" s="88" t="str">
        <x:v>Lecture mensuelle de la marge disponible</x:v>
      </x:c>
      <x:c r="K34" s="88" t="str">
        <x:f>IF(I6&lt;3000,"Élevée","Normale")</x:f>
        <x:v>Élevée</x:v>
      </x:c>
      <x:c r="L34" s="88"/>
      <x:c r="M34" s="88"/>
      <x:c r="N34" s="89"/>
    </x:row>
    <x:row r="35">
      <x:c r="A35" s="87" t="str">
        <x:v>Créances locatives</x:v>
      </x:c>
      <x:c r="B35" s="202" t="n">
        <x:v>3500</x:v>
      </x:c>
      <x:c r="C35" s="88" t="str">
        <x:v>Résultat reporté</x:v>
      </x:c>
      <x:c r="D35" s="202" t="n">
        <x:f>E14</x:f>
        <x:v>58500</x:v>
      </x:c>
      <x:c r="E35" s="88"/>
      <x:c r="F35" s="88"/>
      <x:c r="G35" s="88"/>
      <x:c r="H35" s="88" t="str">
        <x:v>Travaux engagés</x:v>
      </x:c>
      <x:c r="I35" s="202" t="n">
        <x:f>M6</x:f>
        <x:v>5000</x:v>
      </x:c>
      <x:c r="J35" s="88" t="str">
        <x:v>Effort travaux intégré au pilotage annuel</x:v>
      </x:c>
      <x:c r="K35" s="88" t="str">
        <x:v>Normale</x:v>
      </x:c>
      <x:c r="L35" s="88"/>
      <x:c r="M35" s="88"/>
      <x:c r="N35" s="89"/>
    </x:row>
    <x:row r="36">
      <x:c r="A36" s="192" t="str">
        <x:v>TOTAL ACTIF</x:v>
      </x:c>
      <x:c r="B36" s="203" t="n">
        <x:f>SUM(B33:B35)</x:f>
        <x:v>952000</x:v>
      </x:c>
      <x:c r="C36" s="193" t="str">
        <x:v>TOTAL PASSIF</x:v>
      </x:c>
      <x:c r="D36" s="203" t="n">
        <x:f>SUM(D33:D35)</x:f>
        <x:v>798500</x:v>
      </x:c>
      <x:c r="E36" s="88"/>
      <x:c r="F36" s="88"/>
      <x:c r="G36" s="88"/>
      <x:c r="H36" s="88" t="str">
        <x:v>Occupation</x:v>
      </x:c>
      <x:c r="I36" s="212" t="n">
        <x:f>K6</x:f>
        <x:v>0.9733333333333333</x:v>
      </x:c>
      <x:c r="J36" s="88" t="str">
        <x:v>Taux de remplissage moyen du parc</x:v>
      </x:c>
      <x:c r="K36" s="88" t="str">
        <x:v>Normale</x:v>
      </x:c>
      <x:c r="L36" s="88"/>
      <x:c r="M36" s="88"/>
      <x:c r="N36" s="89"/>
    </x:row>
    <x:row r="37">
      <x:c r="A37" s="87"/>
      <x:c r="B37" s="88"/>
      <x:c r="C37" s="88"/>
      <x:c r="D37" s="88"/>
      <x:c r="E37" s="88"/>
      <x:c r="F37" s="88"/>
      <x:c r="G37" s="88"/>
      <x:c r="H37" s="88"/>
      <x:c r="I37" s="88"/>
      <x:c r="J37" s="88"/>
      <x:c r="K37" s="88"/>
      <x:c r="L37" s="88"/>
      <x:c r="M37" s="88"/>
      <x:c r="N37" s="89"/>
    </x:row>
    <x:row r="38">
      <x:c r="A38" s="87"/>
      <x:c r="B38" s="88"/>
      <x:c r="C38" s="88"/>
      <x:c r="D38" s="88"/>
      <x:c r="E38" s="88"/>
      <x:c r="F38" s="88"/>
      <x:c r="G38" s="88"/>
      <x:c r="H38" s="88"/>
      <x:c r="I38" s="88"/>
      <x:c r="J38" s="88"/>
      <x:c r="K38" s="88"/>
      <x:c r="L38" s="88"/>
      <x:c r="M38" s="88"/>
      <x:c r="N38" s="89"/>
    </x:row>
    <x:row r="39">
      <x:c r="A39" s="87"/>
      <x:c r="B39" s="88"/>
      <x:c r="C39" s="88"/>
      <x:c r="D39" s="88"/>
      <x:c r="E39" s="88"/>
      <x:c r="F39" s="88"/>
      <x:c r="G39" s="88"/>
      <x:c r="H39" s="88"/>
      <x:c r="I39" s="88"/>
      <x:c r="J39" s="88"/>
      <x:c r="K39" s="88"/>
      <x:c r="L39" s="88"/>
      <x:c r="M39" s="88"/>
      <x:c r="N39" s="89"/>
    </x:row>
    <x:row r="40">
      <x:c r="A40" s="90"/>
      <x:c r="B40" s="91"/>
      <x:c r="C40" s="91"/>
      <x:c r="D40" s="91"/>
      <x:c r="E40" s="91"/>
      <x:c r="F40" s="91"/>
      <x:c r="G40" s="91"/>
      <x:c r="H40" s="91"/>
      <x:c r="I40" s="91"/>
      <x:c r="J40" s="91"/>
      <x:c r="K40" s="91"/>
      <x:c r="L40" s="91"/>
      <x:c r="M40" s="91"/>
      <x:c r="N40" s="92"/>
    </x:row>
  </x:sheetData>
  <x:mergeCells>
    <x:mergeCell ref="A1:N2"/>
    <x:mergeCell ref="A3:N3"/>
    <x:mergeCell ref="A5:B5"/>
    <x:mergeCell ref="A6:B7"/>
    <x:mergeCell ref="C5:D5"/>
    <x:mergeCell ref="C6:D7"/>
    <x:mergeCell ref="E5:F5"/>
    <x:mergeCell ref="E6:F7"/>
    <x:mergeCell ref="G5:H5"/>
    <x:mergeCell ref="G6:H7"/>
    <x:mergeCell ref="I5:J5"/>
    <x:mergeCell ref="I6:J7"/>
    <x:mergeCell ref="K5:L5"/>
    <x:mergeCell ref="K6:L7"/>
    <x:mergeCell ref="M5:N5"/>
    <x:mergeCell ref="M6:N7"/>
    <x:mergeCell ref="A9:F9"/>
    <x:mergeCell ref="H9:N9"/>
    <x:mergeCell ref="A21:F21"/>
    <x:mergeCell ref="H21:N21"/>
    <x:mergeCell ref="A31:F31"/>
    <x:mergeCell ref="H31:N31"/>
  </x:mergeCells>
  <x:conditionalFormatting sqref="K11:K22">
    <x:cfRule type="cellIs" dxfId="0" priority="1" operator="lessThan">
      <x:formula>2500</x:formula>
    </x:cfRule>
  </x:conditionalFormatting>
  <x:conditionalFormatting sqref="E11:E14">
    <x:cfRule type="dataBar" priority="2">
      <x:dataBar>
        <x:cfvo type="min"/>
        <x:cfvo type="max"/>
        <x:color rgb="0E9F6E"/>
      </x:dataBar>
      <x:extLst>
        <x:ext xmlns:x14="http://schemas.microsoft.com/office/spreadsheetml/2009/9/main" uri="{B025F937-C7B1-47D3-B67F-A62EFF666E3E}">
          <x14:id>{F693907D-246D-811D-FD88-681B6DAAB6F1}</x14:id>
        </x:ext>
      </x:extLst>
    </x:cfRule>
  </x:conditionalFormatting>
  <x:conditionalFormatting sqref="J23:J28">
    <x:cfRule type="dataBar" priority="3">
      <x:dataBar>
        <x:cfvo type="min"/>
        <x:cfvo type="max"/>
        <x:color rgb="C9A227"/>
      </x:dataBar>
      <x:extLst>
        <x:ext xmlns:x14="http://schemas.microsoft.com/office/spreadsheetml/2009/9/main" uri="{B025F937-C7B1-47D3-B67F-A62EFF666E3E}">
          <x14:id>{756F1941-898A-0497-F3C8-84A9FF5BC101}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9f8ba57ff1ba4686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F693907D-246D-811D-FD88-681B6DAAB6F1}">
            <x14:dataBar gradient="1">
              <x14:cfvo type="min"/>
              <x14:cfvo type="max"/>
              <x14:fillColor rgb="0E9F6E"/>
            </x14:dataBar>
          </x14:cfRule>
          <xm:sqref>E11:E14</xm:sqref>
        </x14:conditionalFormatting>
        <x14:conditionalFormatting>
          <x14:cfRule type="dataBar" priority="3" id="{756F1941-898A-0497-F3C8-84A9FF5BC101}">
            <x14:dataBar gradient="1">
              <x14:cfvo type="min"/>
              <x14:cfvo type="max"/>
              <x14:fillColor rgb="C9A227"/>
            </x14:dataBar>
          </x14:cfRule>
          <xm:sqref>J23:J28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sheetData>
    <x:row r="1">
      <x:c r="A1" s="4" t="str">
        <x:v>Mois</x:v>
      </x:c>
      <x:c r="B1" s="4" t="str">
        <x:v>Loyers</x:v>
      </x:c>
      <x:c r="C1" s="4" t="str">
        <x:v>Charges</x:v>
      </x:c>
      <x:c r="D1" s="4" t="str">
        <x:v>Credits</x:v>
      </x:c>
      <x:c r="E1" s="4" t="str">
        <x:v>Travaux</x:v>
      </x:c>
      <x:c r="F1" s="4" t="str">
        <x:v>Resultat</x:v>
      </x:c>
      <x:c r="H1" s="4" t="str">
        <x:v>Poste</x:v>
      </x:c>
      <x:c r="I1" s="4" t="str">
        <x:v>Montant</x:v>
      </x:c>
      <x:c r="K1" s="4" t="str">
        <x:v>Bien</x:v>
      </x:c>
      <x:c r="L1" s="4" t="str">
        <x:v>Ville</x:v>
      </x:c>
      <x:c r="M1" s="4" t="str">
        <x:v>Loyers</x:v>
      </x:c>
      <x:c r="N1" s="4" t="str">
        <x:v>Charges</x:v>
      </x:c>
      <x:c r="O1" s="4" t="str">
        <x:v>Occupation</x:v>
      </x:c>
      <x:c r="P1" s="4" t="str">
        <x:v>Resultat</x:v>
      </x:c>
      <x:c r="R1" s="4" t="str">
        <x:v>Associe</x:v>
      </x:c>
      <x:c r="S1" s="4" t="str">
        <x:v>Quote-part</x:v>
      </x:c>
      <x:c r="T1" s="4" t="str">
        <x:v>Compte courant</x:v>
      </x:c>
      <x:c r="U1" s="4" t="str">
        <x:v>Distribution</x:v>
      </x:c>
    </x:row>
    <x:row r="2">
      <x:c r="A2" t="str">
        <x:v>Jan</x:v>
      </x:c>
      <x:c r="B2" s="8" t="n">
        <x:v>7800</x:v>
      </x:c>
      <x:c r="C2" s="8" t="n">
        <x:v>3200</x:v>
      </x:c>
      <x:c r="D2" s="8" t="n">
        <x:v>2100</x:v>
      </x:c>
      <x:c r="E2" s="8" t="n">
        <x:v>0</x:v>
      </x:c>
      <x:c r="F2" s="8" t="n">
        <x:f>B2-C2-D2-E2</x:f>
        <x:v>2500</x:v>
      </x:c>
      <x:c r="H2" t="str">
        <x:v>Taxe fonciere</x:v>
      </x:c>
      <x:c r="I2" t="n">
        <x:v>12000</x:v>
      </x:c>
      <x:c r="K2" t="str">
        <x:v>Residence Atlas</x:v>
      </x:c>
      <x:c r="L2" t="str">
        <x:v>Marseille</x:v>
      </x:c>
      <x:c r="M2" s="8" t="n">
        <x:v>42000</x:v>
      </x:c>
      <x:c r="N2" s="8" t="n">
        <x:v>16000</x:v>
      </x:c>
      <x:c r="O2" s="10" t="n">
        <x:v>0.98</x:v>
      </x:c>
      <x:c r="P2" s="8" t="n">
        <x:f>M2-N2</x:f>
        <x:v>26000</x:v>
      </x:c>
      <x:c r="R2" t="str">
        <x:v>Associe A</x:v>
      </x:c>
      <x:c r="S2" s="10" t="n">
        <x:v>0.5</x:v>
      </x:c>
      <x:c r="T2" s="8" t="n">
        <x:v>12000</x:v>
      </x:c>
      <x:c r="U2" s="8" t="n">
        <x:v>8500</x:v>
      </x:c>
    </x:row>
    <x:row r="3">
      <x:c r="A3" t="str">
        <x:v>Fev</x:v>
      </x:c>
      <x:c r="B3" s="8" t="n">
        <x:v>7800</x:v>
      </x:c>
      <x:c r="C3" s="8" t="n">
        <x:v>2900</x:v>
      </x:c>
      <x:c r="D3" s="8" t="n">
        <x:v>2100</x:v>
      </x:c>
      <x:c r="E3" s="8" t="n">
        <x:v>500</x:v>
      </x:c>
      <x:c r="F3" s="8" t="n">
        <x:f>B3-C3-D3-E3</x:f>
        <x:v>2300</x:v>
      </x:c>
      <x:c r="H3" t="str">
        <x:v>Assurance</x:v>
      </x:c>
      <x:c r="I3" t="n">
        <x:v>4500</x:v>
      </x:c>
      <x:c r="K3" t="str">
        <x:v>Immeuble Horizon</x:v>
      </x:c>
      <x:c r="L3" t="str">
        <x:v>Paris</x:v>
      </x:c>
      <x:c r="M3" s="8" t="n">
        <x:v>36500</x:v>
      </x:c>
      <x:c r="N3" s="8" t="n">
        <x:v>14500</x:v>
      </x:c>
      <x:c r="O3" s="10" t="n">
        <x:v>0.94</x:v>
      </x:c>
      <x:c r="P3" s="8" t="n">
        <x:f>M3-N3</x:f>
        <x:v>22000</x:v>
      </x:c>
      <x:c r="R3" t="str">
        <x:v>Associe B</x:v>
      </x:c>
      <x:c r="S3" s="10" t="n">
        <x:v>0.3</x:v>
      </x:c>
      <x:c r="T3" s="8" t="n">
        <x:v>7000</x:v>
      </x:c>
      <x:c r="U3" s="8" t="n">
        <x:v>5100</x:v>
      </x:c>
    </x:row>
    <x:row r="4">
      <x:c r="A4" t="str">
        <x:v>Mar</x:v>
      </x:c>
      <x:c r="B4" s="8" t="n">
        <x:v>7800</x:v>
      </x:c>
      <x:c r="C4" s="8" t="n">
        <x:v>3500</x:v>
      </x:c>
      <x:c r="D4" s="8" t="n">
        <x:v>2100</x:v>
      </x:c>
      <x:c r="E4" s="8" t="n">
        <x:v>1200</x:v>
      </x:c>
      <x:c r="F4" s="8" t="n">
        <x:f>B4-C4-D4-E4</x:f>
        <x:v>1000</x:v>
      </x:c>
      <x:c r="H4" t="str">
        <x:v>Syndic</x:v>
      </x:c>
      <x:c r="I4" t="n">
        <x:v>5300</x:v>
      </x:c>
      <x:c r="K4" t="str">
        <x:v>Studio Riviera</x:v>
      </x:c>
      <x:c r="L4" t="str">
        <x:v>Nice</x:v>
      </x:c>
      <x:c r="M4" s="8" t="n">
        <x:v>15700</x:v>
      </x:c>
      <x:c r="N4" s="8" t="n">
        <x:v>5200</x:v>
      </x:c>
      <x:c r="O4" s="10" t="n">
        <x:v>1</x:v>
      </x:c>
      <x:c r="P4" s="8" t="n">
        <x:f>M4-N4</x:f>
        <x:v>10500</x:v>
      </x:c>
      <x:c r="R4" t="str">
        <x:v>Associe C</x:v>
      </x:c>
      <x:c r="S4" s="10" t="n">
        <x:v>0.2</x:v>
      </x:c>
      <x:c r="T4" s="8" t="n">
        <x:v>5000</x:v>
      </x:c>
      <x:c r="U4" s="8" t="n">
        <x:v>3400</x:v>
      </x:c>
    </x:row>
    <x:row r="5">
      <x:c r="A5" t="str">
        <x:v>Avr</x:v>
      </x:c>
      <x:c r="B5" s="8" t="n">
        <x:v>8200</x:v>
      </x:c>
      <x:c r="C5" s="8" t="n">
        <x:v>3000</x:v>
      </x:c>
      <x:c r="D5" s="8" t="n">
        <x:v>2100</x:v>
      </x:c>
      <x:c r="E5" s="8" t="n">
        <x:v>0</x:v>
      </x:c>
      <x:c r="F5" s="8" t="n">
        <x:f>B5-C5-D5-E5</x:f>
        <x:v>3100</x:v>
      </x:c>
      <x:c r="H5" t="str">
        <x:v>Travaux</x:v>
      </x:c>
      <x:c r="I5" t="n">
        <x:v>9800</x:v>
      </x:c>
    </x:row>
    <x:row r="6">
      <x:c r="A6" t="str">
        <x:v>Mai</x:v>
      </x:c>
      <x:c r="B6" s="8" t="n">
        <x:v>8200</x:v>
      </x:c>
      <x:c r="C6" s="8" t="n">
        <x:v>3150</x:v>
      </x:c>
      <x:c r="D6" s="8" t="n">
        <x:v>2100</x:v>
      </x:c>
      <x:c r="E6" s="8" t="n">
        <x:v>700</x:v>
      </x:c>
      <x:c r="F6" s="8" t="n">
        <x:f>B6-C6-D6-E6</x:f>
        <x:v>2250</x:v>
      </x:c>
      <x:c r="H6" t="str">
        <x:v>Maintenance</x:v>
      </x:c>
      <x:c r="I6" t="n">
        <x:v>3900</x:v>
      </x:c>
    </x:row>
    <x:row r="7">
      <x:c r="A7" t="str">
        <x:v>Juin</x:v>
      </x:c>
      <x:c r="B7" s="8" t="n">
        <x:v>8200</x:v>
      </x:c>
      <x:c r="C7" s="8" t="n">
        <x:v>3400</x:v>
      </x:c>
      <x:c r="D7" s="8" t="n">
        <x:v>2100</x:v>
      </x:c>
      <x:c r="E7" s="8" t="n">
        <x:v>0</x:v>
      </x:c>
      <x:c r="F7" s="8" t="n">
        <x:f>B7-C7-D7-E7</x:f>
        <x:v>2700</x:v>
      </x:c>
      <x:c r="H7" t="str">
        <x:v>Frais bancaires</x:v>
      </x:c>
      <x:c r="I7" t="n">
        <x:v>1200</x:v>
      </x:c>
    </x:row>
    <x:row r="8">
      <x:c r="A8" t="str">
        <x:v>Juil</x:v>
      </x:c>
      <x:c r="B8" s="8" t="n">
        <x:v>8450</x:v>
      </x:c>
      <x:c r="C8" s="8" t="n">
        <x:v>3300</x:v>
      </x:c>
      <x:c r="D8" s="8" t="n">
        <x:v>2100</x:v>
      </x:c>
      <x:c r="E8" s="8" t="n">
        <x:v>0</x:v>
      </x:c>
      <x:c r="F8" s="8" t="n">
        <x:f>B8-C8-D8-E8</x:f>
        <x:v>3050</x:v>
      </x:c>
    </x:row>
    <x:row r="9">
      <x:c r="A9" t="str">
        <x:v>Aout</x:v>
      </x:c>
      <x:c r="B9" s="8" t="n">
        <x:v>8450</x:v>
      </x:c>
      <x:c r="C9" s="8" t="n">
        <x:v>3600</x:v>
      </x:c>
      <x:c r="D9" s="8" t="n">
        <x:v>2100</x:v>
      </x:c>
      <x:c r="E9" s="8" t="n">
        <x:v>650</x:v>
      </x:c>
      <x:c r="F9" s="8" t="n">
        <x:f>B9-C9-D9-E9</x:f>
        <x:v>2100</x:v>
      </x:c>
    </x:row>
    <x:row r="10">
      <x:c r="A10" t="str">
        <x:v>Sep</x:v>
      </x:c>
      <x:c r="B10" s="8" t="n">
        <x:v>8450</x:v>
      </x:c>
      <x:c r="C10" s="8" t="n">
        <x:v>3150</x:v>
      </x:c>
      <x:c r="D10" s="8" t="n">
        <x:v>2100</x:v>
      </x:c>
      <x:c r="E10" s="8" t="n">
        <x:v>0</x:v>
      </x:c>
      <x:c r="F10" s="8" t="n">
        <x:f>B10-C10-D10-E10</x:f>
        <x:v>3200</x:v>
      </x:c>
    </x:row>
    <x:row r="11">
      <x:c r="A11" t="str">
        <x:v>Oct</x:v>
      </x:c>
      <x:c r="B11" s="8" t="n">
        <x:v>8650</x:v>
      </x:c>
      <x:c r="C11" s="8" t="n">
        <x:v>3300</x:v>
      </x:c>
      <x:c r="D11" s="8" t="n">
        <x:v>2100</x:v>
      </x:c>
      <x:c r="E11" s="8" t="n">
        <x:v>850</x:v>
      </x:c>
      <x:c r="F11" s="8" t="n">
        <x:f>B11-C11-D11-E11</x:f>
        <x:v>2400</x:v>
      </x:c>
    </x:row>
    <x:row r="12">
      <x:c r="A12" t="str">
        <x:v>Nov</x:v>
      </x:c>
      <x:c r="B12" s="8" t="n">
        <x:v>8650</x:v>
      </x:c>
      <x:c r="C12" s="8" t="n">
        <x:v>3250</x:v>
      </x:c>
      <x:c r="D12" s="8" t="n">
        <x:v>2100</x:v>
      </x:c>
      <x:c r="E12" s="8" t="n">
        <x:v>0</x:v>
      </x:c>
      <x:c r="F12" s="8" t="n">
        <x:f>B12-C12-D12-E12</x:f>
        <x:v>3300</x:v>
      </x:c>
    </x:row>
    <x:row r="13">
      <x:c r="A13" t="str">
        <x:v>Dec</x:v>
      </x:c>
      <x:c r="B13" s="8" t="n">
        <x:v>8650</x:v>
      </x:c>
      <x:c r="C13" s="8" t="n">
        <x:v>3700</x:v>
      </x:c>
      <x:c r="D13" s="8" t="n">
        <x:v>2100</x:v>
      </x:c>
      <x:c r="E13" s="8" t="n">
        <x:v>1100</x:v>
      </x:c>
      <x:c r="F13" s="8" t="n">
        <x:f>B13-C13-D13-E13</x:f>
        <x:v>1750</x:v>
      </x:c>
    </x:row>
  </x:sheetData>
  <x:pageMargins left="0.7" right="0.7" top="0.75" bottom="0.75" header="0.3" footer="0.3"/>
</x:worksheet>
</file>