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d5d264c9f964c1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a2a953b62a6b48b6"/>
    <x:sheet xmlns:r="http://schemas.openxmlformats.org/officeDocument/2006/relationships" name="Setup" sheetId="2" r:id="Rab0c952b7277498a"/>
    <x:sheet xmlns:r="http://schemas.openxmlformats.org/officeDocument/2006/relationships" name="COA" sheetId="3" r:id="R8b4e33a3def84ae8"/>
    <x:sheet xmlns:r="http://schemas.openxmlformats.org/officeDocument/2006/relationships" name="Lists" sheetId="4" r:id="R4f690d72b7a5485d"/>
    <x:sheet xmlns:r="http://schemas.openxmlformats.org/officeDocument/2006/relationships" name="GL_Entries" sheetId="5" r:id="R49553902a55346d7"/>
    <x:sheet xmlns:r="http://schemas.openxmlformats.org/officeDocument/2006/relationships" name="Trial_Balance" sheetId="6" r:id="Rf983aaccb7d045d6"/>
    <x:sheet xmlns:r="http://schemas.openxmlformats.org/officeDocument/2006/relationships" name="Statement_Activities" sheetId="7" r:id="Rb749b8d158da406b"/>
    <x:sheet xmlns:r="http://schemas.openxmlformats.org/officeDocument/2006/relationships" name="Functional_Expenses" sheetId="8" r:id="R9446a2532d5744b6"/>
    <x:sheet xmlns:r="http://schemas.openxmlformats.org/officeDocument/2006/relationships" name="Fin_Position" sheetId="9" r:id="R713a82d2496e4aa5"/>
    <x:sheet xmlns:r="http://schemas.openxmlformats.org/officeDocument/2006/relationships" name="Dashboard" sheetId="10" r:id="Rbd50263a76274d7a"/>
  </x:sheets>
</x:workbook>
</file>

<file path=xl/comments1.xml><?xml version="1.0" encoding="utf-8"?>
<x:comments xmlns:x="http://schemas.openxmlformats.org/spreadsheetml/2006/main">
  <x:authors>
    <x:author>OpenAI</x:author>
  </x:authors>
  <x:commentList>
    <x:comment ref="A4" authorId="0">
      <x:text>
        <x:r>
          <x:t>Use the same Entry ID for all lines belonging to one journal entry.</x:t>
        </x:r>
      </x:text>
    </x:comment>
    <x:comment ref="F4" authorId="0">
      <x:text>
        <x:r>
          <x:t>Choose an account code from the dropdown; the account name and type populate automatically.</x:t>
        </x:r>
      </x:text>
    </x:comment>
    <x:comment ref="K4" authorId="0">
      <x:text>
        <x:r>
          <x:t>For revenue lines, use donor restriction status. For balance sheet lines, N/A may be appropriate.</x:t>
        </x:r>
      </x:text>
    </x:comment>
    <x:comment ref="L4" authorId="0">
      <x:text>
        <x:r>
          <x:t>Use Program, Management &amp; General, or Fundraising for expense lines.</x:t>
        </x:r>
      </x:text>
    </x:comment>
    <x:comment ref="S4" authorId="0">
      <x:text>
        <x:r>
          <x:t>Balanced means the journal entry totals net to zero across all lines sharing the same Entry ID.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164" formatCode="#,##0;[Red](#,##0)"/>
    <x:numFmt numFmtId="165" formatCode="mm/dd/yyyy"/>
    <x:numFmt numFmtId="166" formatCode="$#,##0_);[Red]($#,##0)"/>
    <x:numFmt numFmtId="167" formatCode="0.0%"/>
  </x:numFmts>
  <x:fonts count="10">
    <x:font>
      <x:sz val="11"/>
      <x:color theme="1"/>
      <x:name val="Calibri"/>
      <x:family val="2"/>
      <x:scheme val="minor"/>
    </x:font>
    <x:font>
      <x:b/>
      <x:sz val="18"/>
      <x:color rgb="001F4E78"/>
    </x:font>
    <x:font>
      <x:b/>
      <x:color rgb="001F4E78"/>
    </x:font>
    <x:font>
      <x:color rgb="000000FF"/>
    </x:font>
    <x:font>
      <x:color rgb="00000000"/>
    </x:font>
    <x:font>
      <x:color rgb="00008000"/>
    </x:font>
    <x:font>
      <x:color rgb="00808080"/>
    </x:font>
    <x:font>
      <x:b/>
      <x:sz val="16"/>
      <x:color rgb="001F4E78"/>
    </x:font>
    <x:font>
      <x:b/>
      <x:color rgb="00FFFFFF"/>
    </x:font>
    <x:font>
      <x:b/>
    </x:font>
  </x:fonts>
  <x:fills count="7">
    <x:fill>
      <x:patternFill patternType="none"/>
    </x:fill>
    <x:fill>
      <x:patternFill patternType="gray125"/>
    </x:fill>
    <x:fill>
      <x:patternFill patternType="solid">
        <x:fgColor rgb="00D9EAF7"/>
      </x:patternFill>
    </x:fill>
    <x:fill>
      <x:patternFill patternType="solid">
        <x:fgColor rgb="00FFF2CC"/>
      </x:patternFill>
    </x:fill>
    <x:fill>
      <x:patternFill patternType="solid">
        <x:fgColor rgb="001F4E78"/>
      </x:patternFill>
    </x:fill>
    <x:fill>
      <x:patternFill patternType="solid">
        <x:fgColor rgb="00F3F3F3"/>
      </x:patternFill>
    </x:fill>
    <x:fill>
      <x:patternFill patternType="solid">
        <x:fgColor rgb="00D9EAD3"/>
      </x:patternFill>
    </x:fill>
  </x:fills>
  <x:borders count="3">
    <x:border>
      <x:left/>
      <x:right/>
      <x:top/>
      <x:bottom/>
      <x:diagonal/>
    </x:border>
    <x:border>
      <x:top style="medium">
        <x:color rgb="001F4E78"/>
      </x:top>
    </x:border>
    <x:border>
      <x:bottom style="thin">
        <x:color rgb="00D9D9D9"/>
      </x:bottom>
    </x:border>
  </x:borders>
  <x:cellStyleXfs count="1">
    <x:xf numFmtId="0" fontId="0" fillId="0" borderId="0"/>
  </x:cellStyleXfs>
  <x:cellXfs count="44">
    <x:xf numFmtId="0" fontId="0" fillId="0" borderId="0" xfId="0"/>
    <x:xf numFmtId="0" fontId="1" fillId="0" borderId="0" xfId="0"/>
    <x:xf numFmtId="0" fontId="2" fillId="2" borderId="0" xfId="0" applyAlignment="1">
      <x:alignment horizontal="left"/>
    </x:xf>
    <x:xf numFmtId="0" fontId="2" fillId="0" borderId="0" xfId="0"/>
    <x:xf numFmtId="0" fontId="3" fillId="0" borderId="0" xfId="0"/>
    <x:xf numFmtId="0" fontId="4" fillId="0" borderId="0" xfId="0"/>
    <x:xf numFmtId="0" fontId="5" fillId="0" borderId="0" xfId="0"/>
    <x:xf numFmtId="0" fontId="6" fillId="0" borderId="0" xfId="0"/>
    <x:xf numFmtId="0" fontId="7" fillId="0" borderId="2" xfId="0"/>
    <x:xf numFmtId="0" fontId="6" fillId="0" borderId="2" xfId="0"/>
    <x:xf numFmtId="0" fontId="0" fillId="2" borderId="2" xfId="0"/>
    <x:xf numFmtId="1" fontId="3" fillId="3" borderId="2" xfId="0"/>
    <x:xf numFmtId="0" fontId="0" fillId="0" borderId="2" xfId="0"/>
    <x:xf numFmtId="0" fontId="3" fillId="3" borderId="2" xfId="0"/>
    <x:xf numFmtId="0" fontId="2" fillId="2" borderId="2" xfId="0"/>
    <x:xf numFmtId="164" fontId="4" fillId="0" borderId="2" xfId="0"/>
    <x:xf numFmtId="0" fontId="8" fillId="4" borderId="2" xfId="0" applyAlignment="1">
      <x:alignment horizontal="center" vertical="center"/>
    </x:xf>
    <x:xf numFmtId="0" fontId="2" fillId="0" borderId="2" xfId="0"/>
    <x:xf numFmtId="0" fontId="9" fillId="0" borderId="2" xfId="0"/>
    <x:xf numFmtId="165" fontId="3" fillId="3" borderId="2" xfId="0"/>
    <x:xf numFmtId="0" fontId="4" fillId="5" borderId="2" xfId="0"/>
    <x:xf numFmtId="0" fontId="3" fillId="0" borderId="2" xfId="0"/>
    <x:xf numFmtId="0" fontId="5" fillId="5" borderId="2" xfId="0"/>
    <x:xf numFmtId="166" fontId="3" fillId="3" borderId="2" xfId="0"/>
    <x:xf numFmtId="166" fontId="3" fillId="3" borderId="0" xfId="0"/>
    <x:xf numFmtId="166" fontId="4" fillId="5" borderId="2" xfId="0"/>
    <x:xf numFmtId="0" fontId="3" fillId="3" borderId="0" xfId="0"/>
    <x:xf numFmtId="165" fontId="3" fillId="3" borderId="0" xfId="0"/>
    <x:xf numFmtId="0" fontId="4" fillId="0" borderId="2" xfId="0"/>
    <x:xf numFmtId="166" fontId="4" fillId="0" borderId="2" xfId="0"/>
    <x:xf numFmtId="0" fontId="8" fillId="4" borderId="2" xfId="0"/>
    <x:xf numFmtId="166" fontId="4" fillId="0" borderId="0" xfId="0"/>
    <x:xf numFmtId="0" fontId="8" fillId="4" borderId="0" xfId="0" applyAlignment="1">
      <x:alignment horizontal="center" vertical="center"/>
    </x:xf>
    <x:xf numFmtId="166" fontId="0" fillId="0" borderId="2" xfId="0"/>
    <x:xf numFmtId="166" fontId="9" fillId="0" borderId="2" xfId="0"/>
    <x:xf numFmtId="0" fontId="9" fillId="0" borderId="1" xfId="0"/>
    <x:xf numFmtId="166" fontId="0" fillId="0" borderId="0" xfId="0"/>
    <x:xf numFmtId="0" fontId="1" fillId="0" borderId="2" xfId="0"/>
    <x:xf numFmtId="0" fontId="9" fillId="6" borderId="0" xfId="0"/>
    <x:xf numFmtId="166" fontId="9" fillId="6" borderId="0" xfId="0"/>
    <x:xf numFmtId="0" fontId="9" fillId="6" borderId="2" xfId="0"/>
    <x:xf numFmtId="166" fontId="9" fillId="6" borderId="2" xfId="0"/>
    <x:xf numFmtId="167" fontId="9" fillId="6" borderId="2" xfId="0"/>
    <x:xf numFmtId="164" fontId="0" fillId="0" borderId="2" xfId="0"/>
  </x:cellXfs>
  <x:cellStyles count="1">
    <x:cellStyle name="Normal" xfId="0"/>
  </x:cellStyles>
  <x:dxfs count="2">
    <x:dxf>
      <x:fill>
        <x:patternFill>
          <x:bgColor rgb="00FCE4D6"/>
        </x:patternFill>
      </x:fill>
    </x:dxf>
    <x:dxf>
      <x:fill>
        <x:patternFill>
          <x:bgColor rgb="00F4CCCC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fecccd147a6493e" /><Relationship Type="http://schemas.openxmlformats.org/officeDocument/2006/relationships/theme" Target="/xl/theme/theme1.xml" Id="R981a657ce43e4a61" /><Relationship Type="http://schemas.openxmlformats.org/officeDocument/2006/relationships/sharedStrings" Target="/xl/sharedStrings.xml" Id="Ra95bd181d8744986" /><Relationship Type="http://schemas.openxmlformats.org/officeDocument/2006/relationships/worksheet" Target="/xl/worksheets/sheet1.xml" Id="Ra2a953b62a6b48b6" /><Relationship Type="http://schemas.openxmlformats.org/officeDocument/2006/relationships/worksheet" Target="/xl/worksheets/sheet2.xml" Id="Rab0c952b7277498a" /><Relationship Type="http://schemas.openxmlformats.org/officeDocument/2006/relationships/worksheet" Target="/xl/worksheets/sheet3.xml" Id="R8b4e33a3def84ae8" /><Relationship Type="http://schemas.openxmlformats.org/officeDocument/2006/relationships/worksheet" Target="/xl/worksheets/sheet4.xml" Id="R4f690d72b7a5485d" /><Relationship Type="http://schemas.openxmlformats.org/officeDocument/2006/relationships/worksheet" Target="/xl/worksheets/sheet5.xml" Id="R49553902a55346d7" /><Relationship Type="http://schemas.openxmlformats.org/officeDocument/2006/relationships/worksheet" Target="/xl/worksheets/sheet6.xml" Id="Rf983aaccb7d045d6" /><Relationship Type="http://schemas.openxmlformats.org/officeDocument/2006/relationships/worksheet" Target="/xl/worksheets/sheet7.xml" Id="Rb749b8d158da406b" /><Relationship Type="http://schemas.openxmlformats.org/officeDocument/2006/relationships/worksheet" Target="/xl/worksheets/sheet8.xml" Id="R9446a2532d5744b6" /><Relationship Type="http://schemas.openxmlformats.org/officeDocument/2006/relationships/worksheet" Target="/xl/worksheets/sheet9.xml" Id="R713a82d2496e4aa5" /><Relationship Type="http://schemas.openxmlformats.org/officeDocument/2006/relationships/worksheet" Target="/xl/worksheets/sheet10.xml" Id="Rbd50263a76274d7a" /><Relationship Type="http://schemas.microsoft.com/office/2017/10/relationships/person" Target="/xl/persons/person.xml" Id="R7f9892fa159042eb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c3bd820b2654f89" /><Relationship Type="http://schemas.openxmlformats.org/officeDocument/2006/relationships/chart" Target="/xl/drawings/charts/chart2.xml" Id="R44c881c654f84ec3" /><Relationship Type="http://schemas.openxmlformats.org/officeDocument/2006/relationships/chart" Target="/xl/drawings/charts/chart3.xml" Id="R1184232177eb43eb" /></Relationships>
</file>

<file path=xl/drawings/charts/chart1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Monthly Revenue vs Expenses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'Dashboard'!E5</c:f>
              <c:strCache>
                <c:ptCount val="1"/>
                <c:pt idx="0">
                  <c:v>None</c:v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marker>
            <c:symbol val="none"/>
          </c:marker>
          <c:cat>
            <c:strRef>
              <c:f>'Dashboard'!$D$6:$D$17</c:f>
              <c:strCache>
                <c:ptCount val="0"/>
              </c:strCache>
            </c:strRef>
          </c:cat>
          <c:val>
            <c:numRef>
              <c:f>'Dashboard'!$E$6:$E$17</c:f>
              <c:numCache>
                <c:formatCode/>
                <c:ptCount val="0"/>
              </c:numCache>
            </c:numRef>
          </c:val>
          <c:smooth val="0"/>
        </c:ser>
        <c:ser>
          <c:idx val="1"/>
          <c:order val="1"/>
          <c:tx>
            <c:strRef>
              <c:f>'Dashboard'!F5</c:f>
              <c:strCache>
                <c:ptCount val="1"/>
                <c:pt idx="0">
                  <c:v>None</c:v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marker>
            <c:symbol val="none"/>
          </c:marker>
          <c:cat>
            <c:strRef>
              <c:f>'Dashboard'!$D$6:$D$17</c:f>
              <c:strCache>
                <c:ptCount val="0"/>
              </c:strCache>
            </c:strRef>
          </c:cat>
          <c:val>
            <c:numRef>
              <c:f>'Dashboard'!$F$6:$F$17</c:f>
              <c:numCache>
                <c:formatCode/>
                <c:ptCount val="0"/>
              </c:numCache>
            </c:numRef>
          </c:val>
          <c:smooth val="0"/>
        </c:ser>
        <c:axId val="48650112"/>
        <c:axId val="48672768"/>
      </c:lineChart>
      <c:catAx>
        <c:axId val="48650112"/>
        <c:scaling>
          <c:orientation val="minMax"/>
        </c:scaling>
        <c:delete val="0"/>
        <c:axPos val="l"/>
        <c:numFmt formatCode="" sourceLinked="0"/>
        <c:majorTickMark val="none"/>
        <c:minorTickMark val="none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USD</a:t>
                </a:r>
              </a:p>
            </c:rich>
          </c:tx>
          <c:txPr>
            <a:bodyPr xmlns:a="http://schemas.openxmlformats.org/drawingml/2006/main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title>
        <c:numFmt formatCode="" sourceLinked="0"/>
        <c:majorTickMark val="none"/>
        <c:minorTickMark val="none"/>
        <c:crossAx val="48650112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drawings/charts/chart2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Expense Mix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'Dashboard'!J5</c:f>
              <c:strCache>
                <c:ptCount val="1"/>
                <c:pt idx="0">
                  <c:v>None</c:v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cat>
            <c:strRef>
              <c:f>'Dashboard'!$I$6:$I$8</c:f>
              <c:strCache>
                <c:ptCount val="0"/>
              </c:strCache>
            </c:strRef>
          </c:cat>
          <c:val>
            <c:numRef>
              <c:f>'Dashboard'!$J$6:$J$8</c:f>
              <c:numCache>
                <c:formatCode>General</c:formatCode>
                <c:ptCount val="0"/>
              </c:numCache>
            </c:numRef>
          </c:val>
        </c:ser>
        <c:dLbls>
          <c:showPercent val="1"/>
          <c:showLeaderLines val="1"/>
        </c:dLbls>
        <c:firstSliceAng val="0"/>
        <c:holeSize val="10"/>
      </c:doughnutChart>
    </c:plotArea>
    <c:legend>
      <c:legendPos val="r"/>
    </c:legend>
    <c:plotVisOnly val="1"/>
    <c:dispBlanksAs val="gap"/>
  </c:chart>
</c:chartSpace>
</file>

<file path=xl/drawings/charts/chart3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Revenue by Source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barChart>
        <c:barDir val="bar"/>
        <c:grouping val="clustered"/>
        <c:ser>
          <c:idx val="0"/>
          <c:order val="0"/>
          <c:tx>
            <c:strRef>
              <c:f>'Dashboard'!M5</c:f>
              <c:strCache>
                <c:ptCount val="1"/>
                <c:pt idx="0">
                  <c:v>None</c:v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cat>
            <c:strRef>
              <c:f>'Dashboard'!$L$6:$L$8</c:f>
              <c:strCache>
                <c:ptCount val="0"/>
              </c:strCache>
            </c:strRef>
          </c:cat>
          <c:val>
            <c:numRef>
              <c:f>'Dashboard'!$M$6:$M$8</c:f>
              <c:numCache>
                <c:formatCode/>
                <c:ptCount val="0"/>
              </c:numCache>
            </c:numRef>
          </c:val>
        </c:ser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USD</a:t>
                </a:r>
              </a:p>
            </c:rich>
          </c:tx>
          <c:txPr>
            <a:bodyPr xmlns:a="http://schemas.openxmlformats.org/drawingml/2006/main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title>
        <c:numFmt formatCode="" sourceLinked="0"/>
        <c:majorTickMark val="none"/>
        <c:minorTickMark val="none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Source</a:t>
                </a:r>
              </a:p>
            </c:rich>
          </c:tx>
          <c:txPr>
            <a:bodyPr xmlns:a="http://schemas.openxmlformats.org/drawingml/2006/main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title>
        <c:numFmt formatCode="" sourceLinked="0"/>
        <c:majorTickMark val="none"/>
        <c:minorTickMark val="none"/>
        <c:crossAx val="48650112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drawings/drawing1.xml><?xml version="1.0" encoding="utf-8"?>
<xdr:wsDr xmlns:xdr="http://schemas.openxmlformats.org/drawingml/2006/spreadsheetDrawing">
  <xdr:twoCellAnchor>
    <xdr:from>
      <xdr:col>3</xdr:col>
      <xdr:colOff>0</xdr:colOff>
      <xdr:row>18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c3bd820b2654f89"/>
        </a:graphicData>
      </a:graphic>
    </xdr:graphicFrame>
    <xdr:clientData/>
  </xdr:twoCellAnchor>
  <xdr:twoCellAnchor>
    <xdr:from>
      <xdr:col>13</xdr:col>
      <xdr:colOff>0</xdr:colOff>
      <xdr:row>9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4c881c654f84ec3"/>
        </a:graphicData>
      </a:graphic>
    </xdr:graphicFrame>
    <xdr:clientData/>
  </xdr:twoCellAnchor>
  <xdr:twoCellAnchor>
    <xdr:from>
      <xdr:col>13</xdr:col>
      <xdr:colOff>0</xdr:colOff>
      <xdr:row>18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184232177eb43eb"/>
        </a:graphicData>
      </a:graphic>
    </xdr:graphicFrame>
    <xdr:clientData/>
  </xdr:twoCellAnchor>
</xdr:wsDr>
</file>

<file path=xl/persons/person.xml><?xml version="1.0" encoding="utf-8"?>
<xltc:personList xmlns:xltc="http://schemas.microsoft.com/office/spreadsheetml/2018/threadedcomments">
  <xltc:person displayName="OpenAI" id="{FAF13B5B-6F5D-CFA5-6F01-DBB3E81C4EBD}"/>
</xltc:personList>
</file>

<file path=xl/tables/table1.xml><?xml version="1.0" encoding="utf-8"?>
<x:table xmlns:x="http://schemas.openxmlformats.org/spreadsheetml/2006/main" id="1" name="COATable" displayName="COATable" ref="A3:F30" headerRowCount="1">
  <x:autoFilter ref="A3:F30"/>
  <x:tableColumns count="6">
    <x:tableColumn id="1" name="Account Code"/>
    <x:tableColumn id="2" name="Account Name"/>
    <x:tableColumn id="3" name="Account Type"/>
    <x:tableColumn id="4" name="Statement Group"/>
    <x:tableColumn id="5" name="Natural Category"/>
    <x:tableColumn id="6" name="Normal Balance"/>
  </x:tableColumns>
  <x:tableStyleInfo name="TableStyleMedium2" showRowStripes="1"/>
</x:table>
</file>

<file path=xl/tables/table2.xml><?xml version="1.0" encoding="utf-8"?>
<x:table xmlns:x="http://schemas.openxmlformats.org/spreadsheetml/2006/main" id="2" name="GLEntries" displayName="GLEntries" ref="A4:S200" headerRowCount="1">
  <x:autoFilter ref="A4:S200"/>
  <x:tableColumns count="19">
    <x:tableColumn id="1" name="Entry ID"/>
    <x:tableColumn id="2" name="Date"/>
    <x:tableColumn id="3" name="Fiscal Year"/>
    <x:tableColumn id="4" name="Month"/>
    <x:tableColumn id="5" name="Description"/>
    <x:tableColumn id="6" name="Account Code"/>
    <x:tableColumn id="7" name="Account Name"/>
    <x:tableColumn id="8" name="Account Type"/>
    <x:tableColumn id="9" name="Statement Group"/>
    <x:tableColumn id="10" name="Natural Category"/>
    <x:tableColumn id="11" name="Restriction"/>
    <x:tableColumn id="12" name="Function"/>
    <x:tableColumn id="13" name="Program / Grant"/>
    <x:tableColumn id="14" name="Debit"/>
    <x:tableColumn id="15" name="Credit"/>
    <x:tableColumn id="16" name="Net (Dr-Cr)"/>
    <x:tableColumn id="17" name="Line Check"/>
    <x:tableColumn id="18" name="Entry Balance"/>
    <x:tableColumn id="19" name="Entry Status"/>
  </x:tableColumns>
  <x:tableStyleInfo name="TableStyleMedium2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1.xml" Id="R255f1ff3186c40df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comments" Target="/xl/comments1.xml" Id="Rbcc10cbfc7ae4f7e" /><Relationship Type="http://schemas.openxmlformats.org/officeDocument/2006/relationships/vmlDrawing" Target="/xl/drawings/vmldrawing.vml" Id="R054127187ba24409" /><Relationship Type="http://schemas.openxmlformats.org/officeDocument/2006/relationships/table" Target="/xl/tables/table2.xml" Id="Re21476ac619a4e38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.xml" Id="Rd94b86ffb3f64d82" /></Relationships>
</file>

<file path=xl/worksheets/sheet1.xml><?xml version="1.0" encoding="utf-8"?>
<x:worksheet xmlns:x="http://schemas.openxmlformats.org/spreadsheetml/2006/main">
  <x:sheetPr>
    <x:tabColor rgb="001F4E78"/>
  </x:sheetPr>
  <x:sheetViews>
    <x:sheetView showGridLines="0" workbookViewId="0"/>
  </x:sheetViews>
  <x:sheetFormatPr baseColWidth="8" defaultRowHeight="15"/>
  <x:cols>
    <x:col min="1" max="1" width="28" customWidth="1"/>
    <x:col min="2" max="2" width="85" customWidth="1"/>
    <x:col min="3" max="3" width="18" customWidth="1"/>
  </x:cols>
  <x:sheetData>
    <x:row r="1">
      <x:c r="A1" s="1" t="inlineStr">
        <x:is>
          <x:t xml:space="preserve">Nonprofit Accounting Template (USA)</x:t>
        </x:is>
      </x:c>
    </x:row>
    <x:row r="3" ht="22" customHeight="1">
      <x:c r="A3" s="2" t="inlineStr">
        <x:is>
          <x:t xml:space="preserve">Purpose</x:t>
        </x:is>
      </x:c>
    </x:row>
    <x:row r="4" ht="22" customHeight="1">
      <x:c r="A4" t="inlineStr">
        <x:is>
          <x:t xml:space="preserve">This workbook is a U.S.-style nonprofit accounting template with automation, journal-entry validation, Statement of Activities, Statement of Financial Position, Functional Expenses, and a visual dashboard.</x:t>
        </x:is>
      </x:c>
    </x:row>
    <x:row r="5" ht="22" customHeight="1"/>
    <x:row r="6" ht="22" customHeight="1">
      <x:c r="A6" s="2" t="inlineStr">
        <x:is>
          <x:t xml:space="preserve">How to use</x:t>
        </x:is>
      </x:c>
    </x:row>
    <x:row r="7" ht="22" customHeight="1">
      <x:c r="A7" t="inlineStr">
        <x:is>
          <x:t xml:space="preserve">1. Go to Setup and change the Selected Fiscal Year in cell B2.</x:t>
        </x:is>
      </x:c>
    </x:row>
    <x:row r="8" ht="22" customHeight="1">
      <x:c r="A8" t="inlineStr">
        <x:is>
          <x:t xml:space="preserve">2. Review the Chart of Accounts (COA). Add or edit accounts if needed.</x:t>
        </x:is>
      </x:c>
    </x:row>
    <x:row r="9" ht="22" customHeight="1">
      <x:c r="A9" t="inlineStr">
        <x:is>
          <x:t xml:space="preserve">3. Enter journal lines in GL_Entries. Each journal entry should share the same Entry ID and must balance (total debits = total credits).</x:t>
        </x:is>
      </x:c>
    </x:row>
    <x:row r="10" ht="22" customHeight="1">
      <x:c r="A10" t="inlineStr">
        <x:is>
          <x:t xml:space="preserve">4. Use the dropdowns for Account Code, Restriction, and Function.</x:t>
        </x:is>
      </x:c>
    </x:row>
    <x:row r="11" ht="22" customHeight="1">
      <x:c r="A11" t="inlineStr">
        <x:is>
          <x:t xml:space="preserve">5. The Trial Balance, financial statements, and dashboard update automatically for the selected fiscal year.</x:t>
        </x:is>
      </x:c>
    </x:row>
    <x:row r="12" ht="22" customHeight="1">
      <x:c r="A12" t="inlineStr">
        <x:is>
          <x:t xml:space="preserve">6. Record opening balances as journal entries dated on the first day of the fiscal year.</x:t>
        </x:is>
      </x:c>
    </x:row>
    <x:row r="13" ht="22" customHeight="1"/>
    <x:row r="14" ht="22" customHeight="1"/>
    <x:row r="15" ht="22" customHeight="1">
      <x:c r="A15" s="2" t="inlineStr">
        <x:is>
          <x:t xml:space="preserve">Sheets included</x:t>
        </x:is>
      </x:c>
    </x:row>
    <x:row r="16" ht="22" customHeight="1">
      <x:c r="A16" s="3" t="inlineStr">
        <x:is>
          <x:t xml:space="preserve">Setup</x:t>
        </x:is>
      </x:c>
      <x:c r="B16" t="inlineStr">
        <x:is>
          <x:t xml:space="preserve">Controls and key assumptions.</x:t>
        </x:is>
      </x:c>
    </x:row>
    <x:row r="17" ht="22" customHeight="1">
      <x:c r="A17" s="3" t="inlineStr">
        <x:is>
          <x:t xml:space="preserve">COA</x:t>
        </x:is>
      </x:c>
      <x:c r="B17" t="inlineStr">
        <x:is>
          <x:t xml:space="preserve">Chart of Accounts with account types and reporting groups.</x:t>
        </x:is>
      </x:c>
    </x:row>
    <x:row r="18" ht="22" customHeight="1">
      <x:c r="A18" s="3" t="inlineStr">
        <x:is>
          <x:t xml:space="preserve">Lists</x:t>
        </x:is>
      </x:c>
      <x:c r="B18" t="inlineStr">
        <x:is>
          <x:t xml:space="preserve">Hidden helper lists for dropdown menus.</x:t>
        </x:is>
      </x:c>
    </x:row>
    <x:row r="19" ht="22" customHeight="1">
      <x:c r="A19" s="3" t="inlineStr">
        <x:is>
          <x:t xml:space="preserve">GL_Entries</x:t>
        </x:is>
      </x:c>
      <x:c r="B19" t="inlineStr">
        <x:is>
          <x:t xml:space="preserve">Journal-entry input sheet with automation and validation.</x:t>
        </x:is>
      </x:c>
    </x:row>
    <x:row r="20" ht="22" customHeight="1">
      <x:c r="A20" s="3" t="inlineStr">
        <x:is>
          <x:t xml:space="preserve">Trial_Balance</x:t>
        </x:is>
      </x:c>
      <x:c r="B20" t="inlineStr">
        <x:is>
          <x:t xml:space="preserve">Account-level balances for the selected fiscal year.</x:t>
        </x:is>
      </x:c>
    </x:row>
    <x:row r="21" ht="22" customHeight="1">
      <x:c r="A21" s="3" t="inlineStr">
        <x:is>
          <x:t xml:space="preserve">Statement_Activities</x:t>
        </x:is>
      </x:c>
      <x:c r="B21" t="inlineStr">
        <x:is>
          <x:t xml:space="preserve">Revenue and expense summary by donor restriction and function.</x:t>
        </x:is>
      </x:c>
    </x:row>
    <x:row r="22" ht="22" customHeight="1">
      <x:c r="A22" s="3" t="inlineStr">
        <x:is>
          <x:t xml:space="preserve">Functional_Expenses</x:t>
        </x:is>
      </x:c>
      <x:c r="B22" t="inlineStr">
        <x:is>
          <x:t xml:space="preserve">Natural and functional expense matrix.</x:t>
        </x:is>
      </x:c>
    </x:row>
    <x:row r="23" ht="22" customHeight="1">
      <x:c r="A23" s="3" t="inlineStr">
        <x:is>
          <x:t xml:space="preserve">Fin_Position</x:t>
        </x:is>
      </x:c>
      <x:c r="B23" t="inlineStr">
        <x:is>
          <x:t xml:space="preserve">Statement of Financial Position (balance sheet style).</x:t>
        </x:is>
      </x:c>
    </x:row>
    <x:row r="24" ht="22" customHeight="1">
      <x:c r="A24" s="3" t="inlineStr">
        <x:is>
          <x:t xml:space="preserve">Dashboard</x:t>
        </x:is>
      </x:c>
      <x:c r="B24" t="inlineStr">
        <x:is>
          <x:t xml:space="preserve">Key KPIs and charts for the selected fiscal year.</x:t>
        </x:is>
      </x:c>
    </x:row>
    <x:row r="25" ht="22" customHeight="1"/>
    <x:row r="26" ht="22" customHeight="1"/>
    <x:row r="27" ht="22" customHeight="1">
      <x:c r="A27" s="2" t="inlineStr">
        <x:is>
          <x:t xml:space="preserve">Input / formula color key</x:t>
        </x:is>
      </x:c>
    </x:row>
    <x:row r="28" ht="22" customHeight="1">
      <x:c r="A28" s="4" t="inlineStr">
        <x:is>
          <x:t xml:space="preserve">Blue text = user input</x:t>
        </x:is>
      </x:c>
    </x:row>
    <x:row r="29" ht="22" customHeight="1">
      <x:c r="A29" s="5" t="inlineStr">
        <x:is>
          <x:t xml:space="preserve">Black text = formula or calculated output</x:t>
        </x:is>
      </x:c>
    </x:row>
    <x:row r="30" ht="22" customHeight="1">
      <x:c r="A30" s="6" t="inlineStr">
        <x:is>
          <x:t xml:space="preserve">Green text = linked reference / imported mapping</x:t>
        </x:is>
      </x:c>
    </x:row>
    <x:row r="31" ht="22" customHeight="1">
      <x:c r="A31" s="7" t="inlineStr">
        <x:is>
          <x:t xml:space="preserve">Gray text = static label or helper text</x:t>
        </x:is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Pr>
    <x:tabColor rgb="001F4E78"/>
  </x:sheetPr>
  <x:sheetViews>
    <x:sheetView showGridLines="0" workbookViewId="0"/>
  </x:sheetViews>
  <x:sheetFormatPr baseColWidth="8" defaultRowHeight="15"/>
  <x:cols>
    <x:col min="1" max="1" width="34" customWidth="1"/>
    <x:col min="2" max="2" width="85" customWidth="1"/>
  </x:cols>
  <x:sheetData>
    <x:row r="1">
      <x:c r="A1" s="8" t="inlineStr">
        <x:is>
          <x:t xml:space="preserve">Setup &amp; Controls</x:t>
        </x:is>
      </x:c>
    </x:row>
    <x:row r="2">
      <x:c r="B2" s="9" t="inlineStr">
        <x:is>
          <x:t xml:space="preserve">Change the fiscal year below to refresh all statement sheets and the dashboard.</x:t>
        </x:is>
      </x:c>
    </x:row>
    <x:row r="3">
      <x:c r="A3" s="10" t="inlineStr">
        <x:is>
          <x:t xml:space="preserve">Selected Fiscal Year</x:t>
        </x:is>
      </x:c>
      <x:c r="B3" s="11" t="n">
        <x:v>2026</x:v>
      </x:c>
    </x:row>
    <x:row r="5">
      <x:c r="A5" s="12" t="inlineStr">
        <x:is>
          <x:t xml:space="preserve">Entity Name</x:t>
        </x:is>
      </x:c>
      <x:c r="B5" s="13" t="inlineStr">
        <x:is>
          <x:t xml:space="preserve">Sample Community Initiative</x:t>
        </x:is>
      </x:c>
    </x:row>
    <x:row r="6">
      <x:c r="A6" s="12" t="inlineStr">
        <x:is>
          <x:t xml:space="preserve">Currency</x:t>
        </x:is>
      </x:c>
      <x:c r="B6" s="13" t="inlineStr">
        <x:is>
          <x:t xml:space="preserve">USD</x:t>
        </x:is>
      </x:c>
    </x:row>
    <x:row r="8">
      <x:c r="A8" s="12" t="inlineStr">
        <x:is>
          <x:t xml:space="preserve">Tip</x:t>
        </x:is>
      </x:c>
      <x:c r="B8" s="9" t="inlineStr">
        <x:is>
          <x:t xml:space="preserve">Enter opening balances as balanced journal entries dated on the first day of the selected fiscal year.</x:t>
        </x:is>
      </x:c>
    </x:row>
    <x:row r="10">
      <x:c r="A10" s="14" t="inlineStr">
        <x:is>
          <x:t xml:space="preserve">Quality Checks</x:t>
        </x:is>
      </x:c>
    </x:row>
    <x:row r="11">
      <x:c r="A11" s="12" t="inlineStr">
        <x:is>
          <x:t xml:space="preserve">Out-of-balance entry lines</x:t>
        </x:is>
      </x:c>
      <x:c r="B11" s="15">
        <x:f>Dashboard!B15</x:f>
        <x:v>0</x:v>
      </x:c>
    </x:row>
    <x:row r="12">
      <x:c r="A12" s="12" t="inlineStr">
        <x:is>
          <x:t xml:space="preserve">Lines marked Review / Missing amount</x:t>
        </x:is>
      </x:c>
      <x:c r="B12" s="15">
        <x:f>Dashboard!B16</x:f>
        <x:v>975</x:v>
      </x:c>
    </x:row>
    <x:row r="13">
      <x:c r="A13" s="12" t="inlineStr">
        <x:is>
          <x:t xml:space="preserve">Blank account code on populated lines</x:t>
        </x:is>
      </x:c>
      <x:c r="B13" s="15">
        <x:f>Dashboard!B17</x:f>
        <x:v>0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Pr>
    <x:tabColor rgb="001F4E78"/>
  </x:sheetPr>
  <x:sheetViews>
    <x:sheetView showGridLines="0" workbookViewId="0"/>
  </x:sheetViews>
  <x:sheetFormatPr baseColWidth="8" defaultRowHeight="15"/>
  <x:cols>
    <x:col min="1" max="1" width="14" customWidth="1"/>
    <x:col min="2" max="2" width="34" customWidth="1"/>
    <x:col min="3" max="3" width="16" customWidth="1"/>
    <x:col min="4" max="4" width="35" customWidth="1"/>
    <x:col min="5" max="5" width="28" customWidth="1"/>
    <x:col min="6" max="6" width="16" customWidth="1"/>
  </x:cols>
  <x:sheetData>
    <x:row r="1">
      <x:c r="A1" s="8" t="inlineStr">
        <x:is>
          <x:t xml:space="preserve">Chart of Accounts</x:t>
        </x:is>
      </x:c>
    </x:row>
    <x:row r="3">
      <x:c r="A3" s="16" t="inlineStr">
        <x:is>
          <x:t xml:space="preserve">Account Code</x:t>
        </x:is>
      </x:c>
      <x:c r="B3" s="16" t="inlineStr">
        <x:is>
          <x:t xml:space="preserve">Account Name</x:t>
        </x:is>
      </x:c>
      <x:c r="C3" s="16" t="inlineStr">
        <x:is>
          <x:t xml:space="preserve">Account Type</x:t>
        </x:is>
      </x:c>
      <x:c r="D3" s="16" t="inlineStr">
        <x:is>
          <x:t xml:space="preserve">Statement Group</x:t>
        </x:is>
      </x:c>
      <x:c r="E3" s="16" t="inlineStr">
        <x:is>
          <x:t xml:space="preserve">Natural Category</x:t>
        </x:is>
      </x:c>
      <x:c r="F3" s="16" t="inlineStr">
        <x:is>
          <x:t xml:space="preserve">Normal Balance</x:t>
        </x:is>
      </x:c>
      <x:c r="H3" s="17" t="inlineStr">
        <x:is>
          <x:t xml:space="preserve">Note</x:t>
        </x:is>
      </x:c>
    </x:row>
    <x:row r="4">
      <x:c r="A4" s="9" t="inlineStr">
        <x:is>
          <x:t xml:space="preserve">1000</x:t>
        </x:is>
      </x:c>
      <x:c r="B4" s="18" t="inlineStr">
        <x:is>
          <x:t xml:space="preserve">Cash and Cash Equivalents</x:t>
        </x:is>
      </x:c>
      <x:c r="C4" s="9" t="inlineStr">
        <x:is>
          <x:t xml:space="preserve">Asset</x:t>
        </x:is>
      </x:c>
      <x:c r="D4" s="9" t="inlineStr">
        <x:is>
          <x:t xml:space="preserve">Current Assets</x:t>
        </x:is>
      </x:c>
      <x:c r="E4" s="9" t="inlineStr">
        <x:is>
          <x:t xml:space="preserve">Cash</x:t>
        </x:is>
      </x:c>
      <x:c r="F4" s="9" t="inlineStr">
        <x:is>
          <x:t xml:space="preserve">Debit</x:t>
        </x:is>
      </x:c>
      <x:c r="H4" s="12" t="inlineStr">
        <x:is>
          <x:t xml:space="preserve">Edit this chart if your nonprofit uses different natural expense categories or additional accounts.</x:t>
        </x:is>
      </x:c>
    </x:row>
    <x:row r="5">
      <x:c r="A5" s="9" t="inlineStr">
        <x:is>
          <x:t xml:space="preserve">1100</x:t>
        </x:is>
      </x:c>
      <x:c r="B5" s="18" t="inlineStr">
        <x:is>
          <x:t xml:space="preserve">Accounts Receivable</x:t>
        </x:is>
      </x:c>
      <x:c r="C5" s="9" t="inlineStr">
        <x:is>
          <x:t xml:space="preserve">Asset</x:t>
        </x:is>
      </x:c>
      <x:c r="D5" s="9" t="inlineStr">
        <x:is>
          <x:t xml:space="preserve">Current Assets</x:t>
        </x:is>
      </x:c>
      <x:c r="E5" s="9" t="inlineStr">
        <x:is>
          <x:t xml:space="preserve">Receivables</x:t>
        </x:is>
      </x:c>
      <x:c r="F5" s="9" t="inlineStr">
        <x:is>
          <x:t xml:space="preserve">Debit</x:t>
        </x:is>
      </x:c>
    </x:row>
    <x:row r="6">
      <x:c r="A6" s="9" t="inlineStr">
        <x:is>
          <x:t xml:space="preserve">1200</x:t>
        </x:is>
      </x:c>
      <x:c r="B6" s="18" t="inlineStr">
        <x:is>
          <x:t xml:space="preserve">Grants Receivable</x:t>
        </x:is>
      </x:c>
      <x:c r="C6" s="9" t="inlineStr">
        <x:is>
          <x:t xml:space="preserve">Asset</x:t>
        </x:is>
      </x:c>
      <x:c r="D6" s="9" t="inlineStr">
        <x:is>
          <x:t xml:space="preserve">Current Assets</x:t>
        </x:is>
      </x:c>
      <x:c r="E6" s="9" t="inlineStr">
        <x:is>
          <x:t xml:space="preserve">Receivables</x:t>
        </x:is>
      </x:c>
      <x:c r="F6" s="9" t="inlineStr">
        <x:is>
          <x:t xml:space="preserve">Debit</x:t>
        </x:is>
      </x:c>
    </x:row>
    <x:row r="7">
      <x:c r="A7" s="9" t="inlineStr">
        <x:is>
          <x:t xml:space="preserve">1300</x:t>
        </x:is>
      </x:c>
      <x:c r="B7" s="18" t="inlineStr">
        <x:is>
          <x:t xml:space="preserve">Prepaid Expenses</x:t>
        </x:is>
      </x:c>
      <x:c r="C7" s="9" t="inlineStr">
        <x:is>
          <x:t xml:space="preserve">Asset</x:t>
        </x:is>
      </x:c>
      <x:c r="D7" s="9" t="inlineStr">
        <x:is>
          <x:t xml:space="preserve">Current Assets</x:t>
        </x:is>
      </x:c>
      <x:c r="E7" s="9" t="inlineStr">
        <x:is>
          <x:t xml:space="preserve">Prepaids</x:t>
        </x:is>
      </x:c>
      <x:c r="F7" s="9" t="inlineStr">
        <x:is>
          <x:t xml:space="preserve">Debit</x:t>
        </x:is>
      </x:c>
    </x:row>
    <x:row r="8">
      <x:c r="A8" s="9" t="inlineStr">
        <x:is>
          <x:t xml:space="preserve">1500</x:t>
        </x:is>
      </x:c>
      <x:c r="B8" s="18" t="inlineStr">
        <x:is>
          <x:t xml:space="preserve">Property and Equipment</x:t>
        </x:is>
      </x:c>
      <x:c r="C8" s="9" t="inlineStr">
        <x:is>
          <x:t xml:space="preserve">Asset</x:t>
        </x:is>
      </x:c>
      <x:c r="D8" s="9" t="inlineStr">
        <x:is>
          <x:t xml:space="preserve">Noncurrent Assets</x:t>
        </x:is>
      </x:c>
      <x:c r="E8" s="9" t="inlineStr">
        <x:is>
          <x:t xml:space="preserve">Fixed Assets</x:t>
        </x:is>
      </x:c>
      <x:c r="F8" s="9" t="inlineStr">
        <x:is>
          <x:t xml:space="preserve">Debit</x:t>
        </x:is>
      </x:c>
    </x:row>
    <x:row r="9">
      <x:c r="A9" s="9" t="inlineStr">
        <x:is>
          <x:t xml:space="preserve">2000</x:t>
        </x:is>
      </x:c>
      <x:c r="B9" s="18" t="inlineStr">
        <x:is>
          <x:t xml:space="preserve">Accounts Payable</x:t>
        </x:is>
      </x:c>
      <x:c r="C9" s="9" t="inlineStr">
        <x:is>
          <x:t xml:space="preserve">Liability</x:t>
        </x:is>
      </x:c>
      <x:c r="D9" s="9" t="inlineStr">
        <x:is>
          <x:t xml:space="preserve">Current Liabilities</x:t>
        </x:is>
      </x:c>
      <x:c r="E9" s="9" t="inlineStr">
        <x:is>
          <x:t xml:space="preserve">Accounts Payable</x:t>
        </x:is>
      </x:c>
      <x:c r="F9" s="9" t="inlineStr">
        <x:is>
          <x:t xml:space="preserve">Credit</x:t>
        </x:is>
      </x:c>
    </x:row>
    <x:row r="10">
      <x:c r="A10" s="9" t="inlineStr">
        <x:is>
          <x:t xml:space="preserve">2100</x:t>
        </x:is>
      </x:c>
      <x:c r="B10" s="18" t="inlineStr">
        <x:is>
          <x:t xml:space="preserve">Accrued Expenses</x:t>
        </x:is>
      </x:c>
      <x:c r="C10" s="9" t="inlineStr">
        <x:is>
          <x:t xml:space="preserve">Liability</x:t>
        </x:is>
      </x:c>
      <x:c r="D10" s="9" t="inlineStr">
        <x:is>
          <x:t xml:space="preserve">Current Liabilities</x:t>
        </x:is>
      </x:c>
      <x:c r="E10" s="9" t="inlineStr">
        <x:is>
          <x:t xml:space="preserve">Accrued Expenses</x:t>
        </x:is>
      </x:c>
      <x:c r="F10" s="9" t="inlineStr">
        <x:is>
          <x:t xml:space="preserve">Credit</x:t>
        </x:is>
      </x:c>
    </x:row>
    <x:row r="11">
      <x:c r="A11" s="9" t="inlineStr">
        <x:is>
          <x:t xml:space="preserve">2200</x:t>
        </x:is>
      </x:c>
      <x:c r="B11" s="18" t="inlineStr">
        <x:is>
          <x:t xml:space="preserve">Deferred Revenue</x:t>
        </x:is>
      </x:c>
      <x:c r="C11" s="9" t="inlineStr">
        <x:is>
          <x:t xml:space="preserve">Liability</x:t>
        </x:is>
      </x:c>
      <x:c r="D11" s="9" t="inlineStr">
        <x:is>
          <x:t xml:space="preserve">Current Liabilities</x:t>
        </x:is>
      </x:c>
      <x:c r="E11" s="9" t="inlineStr">
        <x:is>
          <x:t xml:space="preserve">Deferred Revenue</x:t>
        </x:is>
      </x:c>
      <x:c r="F11" s="9" t="inlineStr">
        <x:is>
          <x:t xml:space="preserve">Credit</x:t>
        </x:is>
      </x:c>
    </x:row>
    <x:row r="12">
      <x:c r="A12" s="9" t="inlineStr">
        <x:is>
          <x:t xml:space="preserve">3000</x:t>
        </x:is>
      </x:c>
      <x:c r="B12" s="18" t="inlineStr">
        <x:is>
          <x:t xml:space="preserve">Net Assets Without Donor Restrictions</x:t>
        </x:is>
      </x:c>
      <x:c r="C12" s="9" t="inlineStr">
        <x:is>
          <x:t xml:space="preserve">Net Asset</x:t>
        </x:is>
      </x:c>
      <x:c r="D12" s="9" t="inlineStr">
        <x:is>
          <x:t xml:space="preserve">Net Assets Without Donor Restrictions</x:t>
        </x:is>
      </x:c>
      <x:c r="E12" s="9" t="inlineStr">
        <x:is>
          <x:t xml:space="preserve">Net Assets</x:t>
        </x:is>
      </x:c>
      <x:c r="F12" s="9" t="inlineStr">
        <x:is>
          <x:t xml:space="preserve">Credit</x:t>
        </x:is>
      </x:c>
    </x:row>
    <x:row r="13">
      <x:c r="A13" s="9" t="inlineStr">
        <x:is>
          <x:t xml:space="preserve">3100</x:t>
        </x:is>
      </x:c>
      <x:c r="B13" s="18" t="inlineStr">
        <x:is>
          <x:t xml:space="preserve">Net Assets With Donor Restrictions</x:t>
        </x:is>
      </x:c>
      <x:c r="C13" s="9" t="inlineStr">
        <x:is>
          <x:t xml:space="preserve">Net Asset</x:t>
        </x:is>
      </x:c>
      <x:c r="D13" s="9" t="inlineStr">
        <x:is>
          <x:t xml:space="preserve">Net Assets With Donor Restrictions</x:t>
        </x:is>
      </x:c>
      <x:c r="E13" s="9" t="inlineStr">
        <x:is>
          <x:t xml:space="preserve">Net Assets</x:t>
        </x:is>
      </x:c>
      <x:c r="F13" s="9" t="inlineStr">
        <x:is>
          <x:t xml:space="preserve">Credit</x:t>
        </x:is>
      </x:c>
    </x:row>
    <x:row r="14">
      <x:c r="A14" s="9" t="inlineStr">
        <x:is>
          <x:t xml:space="preserve">4000</x:t>
        </x:is>
      </x:c>
      <x:c r="B14" s="18" t="inlineStr">
        <x:is>
          <x:t xml:space="preserve">Individual Contributions</x:t>
        </x:is>
      </x:c>
      <x:c r="C14" s="9" t="inlineStr">
        <x:is>
          <x:t xml:space="preserve">Revenue</x:t>
        </x:is>
      </x:c>
      <x:c r="D14" s="9" t="inlineStr">
        <x:is>
          <x:t xml:space="preserve">Contributions and Grants</x:t>
        </x:is>
      </x:c>
      <x:c r="E14" s="9" t="inlineStr">
        <x:is>
          <x:t xml:space="preserve">Contributions</x:t>
        </x:is>
      </x:c>
      <x:c r="F14" s="9" t="inlineStr">
        <x:is>
          <x:t xml:space="preserve">Credit</x:t>
        </x:is>
      </x:c>
    </x:row>
    <x:row r="15">
      <x:c r="A15" s="9" t="inlineStr">
        <x:is>
          <x:t xml:space="preserve">4010</x:t>
        </x:is>
      </x:c>
      <x:c r="B15" s="18" t="inlineStr">
        <x:is>
          <x:t xml:space="preserve">Corporate Contributions</x:t>
        </x:is>
      </x:c>
      <x:c r="C15" s="9" t="inlineStr">
        <x:is>
          <x:t xml:space="preserve">Revenue</x:t>
        </x:is>
      </x:c>
      <x:c r="D15" s="9" t="inlineStr">
        <x:is>
          <x:t xml:space="preserve">Contributions and Grants</x:t>
        </x:is>
      </x:c>
      <x:c r="E15" s="9" t="inlineStr">
        <x:is>
          <x:t xml:space="preserve">Contributions</x:t>
        </x:is>
      </x:c>
      <x:c r="F15" s="9" t="inlineStr">
        <x:is>
          <x:t xml:space="preserve">Credit</x:t>
        </x:is>
      </x:c>
    </x:row>
    <x:row r="16">
      <x:c r="A16" s="9" t="inlineStr">
        <x:is>
          <x:t xml:space="preserve">4020</x:t>
        </x:is>
      </x:c>
      <x:c r="B16" s="18" t="inlineStr">
        <x:is>
          <x:t xml:space="preserve">Foundation Grants</x:t>
        </x:is>
      </x:c>
      <x:c r="C16" s="9" t="inlineStr">
        <x:is>
          <x:t xml:space="preserve">Revenue</x:t>
        </x:is>
      </x:c>
      <x:c r="D16" s="9" t="inlineStr">
        <x:is>
          <x:t xml:space="preserve">Contributions and Grants</x:t>
        </x:is>
      </x:c>
      <x:c r="E16" s="9" t="inlineStr">
        <x:is>
          <x:t xml:space="preserve">Grants</x:t>
        </x:is>
      </x:c>
      <x:c r="F16" s="9" t="inlineStr">
        <x:is>
          <x:t xml:space="preserve">Credit</x:t>
        </x:is>
      </x:c>
    </x:row>
    <x:row r="17">
      <x:c r="A17" s="9" t="inlineStr">
        <x:is>
          <x:t xml:space="preserve">4030</x:t>
        </x:is>
      </x:c>
      <x:c r="B17" s="18" t="inlineStr">
        <x:is>
          <x:t xml:space="preserve">Government Grants</x:t>
        </x:is>
      </x:c>
      <x:c r="C17" s="9" t="inlineStr">
        <x:is>
          <x:t xml:space="preserve">Revenue</x:t>
        </x:is>
      </x:c>
      <x:c r="D17" s="9" t="inlineStr">
        <x:is>
          <x:t xml:space="preserve">Contributions and Grants</x:t>
        </x:is>
      </x:c>
      <x:c r="E17" s="9" t="inlineStr">
        <x:is>
          <x:t xml:space="preserve">Grants</x:t>
        </x:is>
      </x:c>
      <x:c r="F17" s="9" t="inlineStr">
        <x:is>
          <x:t xml:space="preserve">Credit</x:t>
        </x:is>
      </x:c>
    </x:row>
    <x:row r="18">
      <x:c r="A18" s="9" t="inlineStr">
        <x:is>
          <x:t xml:space="preserve">4040</x:t>
        </x:is>
      </x:c>
      <x:c r="B18" s="18" t="inlineStr">
        <x:is>
          <x:t xml:space="preserve">Program Service Revenue</x:t>
        </x:is>
      </x:c>
      <x:c r="C18" s="9" t="inlineStr">
        <x:is>
          <x:t xml:space="preserve">Revenue</x:t>
        </x:is>
      </x:c>
      <x:c r="D18" s="9" t="inlineStr">
        <x:is>
          <x:t xml:space="preserve">Program Revenue</x:t>
        </x:is>
      </x:c>
      <x:c r="E18" s="9" t="inlineStr">
        <x:is>
          <x:t xml:space="preserve">Program Revenue</x:t>
        </x:is>
      </x:c>
      <x:c r="F18" s="9" t="inlineStr">
        <x:is>
          <x:t xml:space="preserve">Credit</x:t>
        </x:is>
      </x:c>
    </x:row>
    <x:row r="19">
      <x:c r="A19" s="9" t="inlineStr">
        <x:is>
          <x:t xml:space="preserve">4050</x:t>
        </x:is>
      </x:c>
      <x:c r="B19" s="18" t="inlineStr">
        <x:is>
          <x:t xml:space="preserve">Special Event Revenue</x:t>
        </x:is>
      </x:c>
      <x:c r="C19" s="9" t="inlineStr">
        <x:is>
          <x:t xml:space="preserve">Revenue</x:t>
        </x:is>
      </x:c>
      <x:c r="D19" s="9" t="inlineStr">
        <x:is>
          <x:t xml:space="preserve">Special Events</x:t>
        </x:is>
      </x:c>
      <x:c r="E19" s="9" t="inlineStr">
        <x:is>
          <x:t xml:space="preserve">Special Events</x:t>
        </x:is>
      </x:c>
      <x:c r="F19" s="9" t="inlineStr">
        <x:is>
          <x:t xml:space="preserve">Credit</x:t>
        </x:is>
      </x:c>
    </x:row>
    <x:row r="20">
      <x:c r="A20" s="9" t="inlineStr">
        <x:is>
          <x:t xml:space="preserve">5000</x:t>
        </x:is>
      </x:c>
      <x:c r="B20" s="18" t="inlineStr">
        <x:is>
          <x:t xml:space="preserve">Salaries and Wages</x:t>
        </x:is>
      </x:c>
      <x:c r="C20" s="9" t="inlineStr">
        <x:is>
          <x:t xml:space="preserve">Expense</x:t>
        </x:is>
      </x:c>
      <x:c r="D20" s="9" t="inlineStr">
        <x:is>
          <x:t xml:space="preserve">Program and Support Expenses</x:t>
        </x:is>
      </x:c>
      <x:c r="E20" s="9" t="inlineStr">
        <x:is>
          <x:t xml:space="preserve">Salaries and Wages</x:t>
        </x:is>
      </x:c>
      <x:c r="F20" s="9" t="inlineStr">
        <x:is>
          <x:t xml:space="preserve">Debit</x:t>
        </x:is>
      </x:c>
    </x:row>
    <x:row r="21">
      <x:c r="A21" s="9" t="inlineStr">
        <x:is>
          <x:t xml:space="preserve">5010</x:t>
        </x:is>
      </x:c>
      <x:c r="B21" s="18" t="inlineStr">
        <x:is>
          <x:t xml:space="preserve">Payroll Taxes and Benefits</x:t>
        </x:is>
      </x:c>
      <x:c r="C21" s="9" t="inlineStr">
        <x:is>
          <x:t xml:space="preserve">Expense</x:t>
        </x:is>
      </x:c>
      <x:c r="D21" s="9" t="inlineStr">
        <x:is>
          <x:t xml:space="preserve">Program and Support Expenses</x:t>
        </x:is>
      </x:c>
      <x:c r="E21" s="9" t="inlineStr">
        <x:is>
          <x:t xml:space="preserve">Payroll Taxes and Benefits</x:t>
        </x:is>
      </x:c>
      <x:c r="F21" s="9" t="inlineStr">
        <x:is>
          <x:t xml:space="preserve">Debit</x:t>
        </x:is>
      </x:c>
    </x:row>
    <x:row r="22">
      <x:c r="A22" s="9" t="inlineStr">
        <x:is>
          <x:t xml:space="preserve">5020</x:t>
        </x:is>
      </x:c>
      <x:c r="B22" s="18" t="inlineStr">
        <x:is>
          <x:t xml:space="preserve">Occupancy</x:t>
        </x:is>
      </x:c>
      <x:c r="C22" s="9" t="inlineStr">
        <x:is>
          <x:t xml:space="preserve">Expense</x:t>
        </x:is>
      </x:c>
      <x:c r="D22" s="9" t="inlineStr">
        <x:is>
          <x:t xml:space="preserve">Program and Support Expenses</x:t>
        </x:is>
      </x:c>
      <x:c r="E22" s="9" t="inlineStr">
        <x:is>
          <x:t xml:space="preserve">Occupancy</x:t>
        </x:is>
      </x:c>
      <x:c r="F22" s="9" t="inlineStr">
        <x:is>
          <x:t xml:space="preserve">Debit</x:t>
        </x:is>
      </x:c>
    </x:row>
    <x:row r="23">
      <x:c r="A23" s="9" t="inlineStr">
        <x:is>
          <x:t xml:space="preserve">5030</x:t>
        </x:is>
      </x:c>
      <x:c r="B23" s="18" t="inlineStr">
        <x:is>
          <x:t xml:space="preserve">Professional Fees</x:t>
        </x:is>
      </x:c>
      <x:c r="C23" s="9" t="inlineStr">
        <x:is>
          <x:t xml:space="preserve">Expense</x:t>
        </x:is>
      </x:c>
      <x:c r="D23" s="9" t="inlineStr">
        <x:is>
          <x:t xml:space="preserve">Program and Support Expenses</x:t>
        </x:is>
      </x:c>
      <x:c r="E23" s="9" t="inlineStr">
        <x:is>
          <x:t xml:space="preserve">Professional Fees</x:t>
        </x:is>
      </x:c>
      <x:c r="F23" s="9" t="inlineStr">
        <x:is>
          <x:t xml:space="preserve">Debit</x:t>
        </x:is>
      </x:c>
    </x:row>
    <x:row r="24">
      <x:c r="A24" s="9" t="inlineStr">
        <x:is>
          <x:t xml:space="preserve">5040</x:t>
        </x:is>
      </x:c>
      <x:c r="B24" s="18" t="inlineStr">
        <x:is>
          <x:t xml:space="preserve">Supplies</x:t>
        </x:is>
      </x:c>
      <x:c r="C24" s="9" t="inlineStr">
        <x:is>
          <x:t xml:space="preserve">Expense</x:t>
        </x:is>
      </x:c>
      <x:c r="D24" s="9" t="inlineStr">
        <x:is>
          <x:t xml:space="preserve">Program and Support Expenses</x:t>
        </x:is>
      </x:c>
      <x:c r="E24" s="9" t="inlineStr">
        <x:is>
          <x:t xml:space="preserve">Supplies</x:t>
        </x:is>
      </x:c>
      <x:c r="F24" s="9" t="inlineStr">
        <x:is>
          <x:t xml:space="preserve">Debit</x:t>
        </x:is>
      </x:c>
    </x:row>
    <x:row r="25">
      <x:c r="A25" s="9" t="inlineStr">
        <x:is>
          <x:t xml:space="preserve">5050</x:t>
        </x:is>
      </x:c>
      <x:c r="B25" s="18" t="inlineStr">
        <x:is>
          <x:t xml:space="preserve">Technology</x:t>
        </x:is>
      </x:c>
      <x:c r="C25" s="9" t="inlineStr">
        <x:is>
          <x:t xml:space="preserve">Expense</x:t>
        </x:is>
      </x:c>
      <x:c r="D25" s="9" t="inlineStr">
        <x:is>
          <x:t xml:space="preserve">Program and Support Expenses</x:t>
        </x:is>
      </x:c>
      <x:c r="E25" s="9" t="inlineStr">
        <x:is>
          <x:t xml:space="preserve">Technology</x:t>
        </x:is>
      </x:c>
      <x:c r="F25" s="9" t="inlineStr">
        <x:is>
          <x:t xml:space="preserve">Debit</x:t>
        </x:is>
      </x:c>
    </x:row>
    <x:row r="26">
      <x:c r="A26" s="9" t="inlineStr">
        <x:is>
          <x:t xml:space="preserve">5060</x:t>
        </x:is>
      </x:c>
      <x:c r="B26" s="18" t="inlineStr">
        <x:is>
          <x:t xml:space="preserve">Travel and Meetings</x:t>
        </x:is>
      </x:c>
      <x:c r="C26" s="9" t="inlineStr">
        <x:is>
          <x:t xml:space="preserve">Expense</x:t>
        </x:is>
      </x:c>
      <x:c r="D26" s="9" t="inlineStr">
        <x:is>
          <x:t xml:space="preserve">Program and Support Expenses</x:t>
        </x:is>
      </x:c>
      <x:c r="E26" s="9" t="inlineStr">
        <x:is>
          <x:t xml:space="preserve">Travel and Meetings</x:t>
        </x:is>
      </x:c>
      <x:c r="F26" s="9" t="inlineStr">
        <x:is>
          <x:t xml:space="preserve">Debit</x:t>
        </x:is>
      </x:c>
    </x:row>
    <x:row r="27">
      <x:c r="A27" s="9" t="inlineStr">
        <x:is>
          <x:t xml:space="preserve">5070</x:t>
        </x:is>
      </x:c>
      <x:c r="B27" s="18" t="inlineStr">
        <x:is>
          <x:t xml:space="preserve">Grants to Beneficiaries</x:t>
        </x:is>
      </x:c>
      <x:c r="C27" s="9" t="inlineStr">
        <x:is>
          <x:t xml:space="preserve">Expense</x:t>
        </x:is>
      </x:c>
      <x:c r="D27" s="9" t="inlineStr">
        <x:is>
          <x:t xml:space="preserve">Program and Support Expenses</x:t>
        </x:is>
      </x:c>
      <x:c r="E27" s="9" t="inlineStr">
        <x:is>
          <x:t xml:space="preserve">Grants to Beneficiaries</x:t>
        </x:is>
      </x:c>
      <x:c r="F27" s="9" t="inlineStr">
        <x:is>
          <x:t xml:space="preserve">Debit</x:t>
        </x:is>
      </x:c>
    </x:row>
    <x:row r="28">
      <x:c r="A28" s="9" t="inlineStr">
        <x:is>
          <x:t xml:space="preserve">5080</x:t>
        </x:is>
      </x:c>
      <x:c r="B28" s="18" t="inlineStr">
        <x:is>
          <x:t xml:space="preserve">Marketing and Outreach</x:t>
        </x:is>
      </x:c>
      <x:c r="C28" s="9" t="inlineStr">
        <x:is>
          <x:t xml:space="preserve">Expense</x:t>
        </x:is>
      </x:c>
      <x:c r="D28" s="9" t="inlineStr">
        <x:is>
          <x:t xml:space="preserve">Program and Support Expenses</x:t>
        </x:is>
      </x:c>
      <x:c r="E28" s="9" t="inlineStr">
        <x:is>
          <x:t xml:space="preserve">Marketing and Outreach</x:t>
        </x:is>
      </x:c>
      <x:c r="F28" s="9" t="inlineStr">
        <x:is>
          <x:t xml:space="preserve">Debit</x:t>
        </x:is>
      </x:c>
    </x:row>
    <x:row r="29">
      <x:c r="A29" s="9" t="inlineStr">
        <x:is>
          <x:t xml:space="preserve">5090</x:t>
        </x:is>
      </x:c>
      <x:c r="B29" s="18" t="inlineStr">
        <x:is>
          <x:t xml:space="preserve">Depreciation</x:t>
        </x:is>
      </x:c>
      <x:c r="C29" s="9" t="inlineStr">
        <x:is>
          <x:t xml:space="preserve">Expense</x:t>
        </x:is>
      </x:c>
      <x:c r="D29" s="9" t="inlineStr">
        <x:is>
          <x:t xml:space="preserve">Program and Support Expenses</x:t>
        </x:is>
      </x:c>
      <x:c r="E29" s="9" t="inlineStr">
        <x:is>
          <x:t xml:space="preserve">Depreciation</x:t>
        </x:is>
      </x:c>
      <x:c r="F29" s="9" t="inlineStr">
        <x:is>
          <x:t xml:space="preserve">Debit</x:t>
        </x:is>
      </x:c>
    </x:row>
    <x:row r="30">
      <x:c r="A30" s="9" t="inlineStr">
        <x:is>
          <x:t xml:space="preserve">5100</x:t>
        </x:is>
      </x:c>
      <x:c r="B30" s="18" t="inlineStr">
        <x:is>
          <x:t xml:space="preserve">Miscellaneous Expense</x:t>
        </x:is>
      </x:c>
      <x:c r="C30" s="9" t="inlineStr">
        <x:is>
          <x:t xml:space="preserve">Expense</x:t>
        </x:is>
      </x:c>
      <x:c r="D30" s="9" t="inlineStr">
        <x:is>
          <x:t xml:space="preserve">Program and Support Expenses</x:t>
        </x:is>
      </x:c>
      <x:c r="E30" s="9" t="inlineStr">
        <x:is>
          <x:t xml:space="preserve">Miscellaneous Expense</x:t>
        </x:is>
      </x:c>
      <x:c r="F30" s="9" t="inlineStr">
        <x:is>
          <x:t xml:space="preserve">Debit</x:t>
        </x:is>
      </x:c>
    </x:row>
  </x:sheetData>
  <x:pageMargins left="0.7" right="0.7" top="0.75" bottom="0.75" header="0.3" footer="0.3"/>
  <x:tableParts count="1">
    <x:tablePart xmlns:r="http://schemas.openxmlformats.org/officeDocument/2006/relationships" r:id="R255f1ff3186c40df"/>
  </x:tableParts>
</x:worksheet>
</file>

<file path=xl/worksheets/sheet4.xml><?xml version="1.0" encoding="utf-8"?>
<x:worksheet xmlns:x="http://schemas.openxmlformats.org/spreadsheetml/2006/main">
  <x:sheetPr>
    <x:tabColor rgb="001F4E78"/>
  </x:sheetPr>
  <x:sheetFormatPr baseColWidth="8" defaultRowHeight="15"/>
  <x:sheetData>
    <x:row r="1">
      <x:c r="A1" t="inlineStr">
        <x:is>
          <x:t xml:space="preserve">Restriction</x:t>
        </x:is>
      </x:c>
      <x:c r="B1" t="inlineStr">
        <x:is>
          <x:t xml:space="preserve">Function</x:t>
        </x:is>
      </x:c>
      <x:c r="C1" t="inlineStr">
        <x:is>
          <x:t xml:space="preserve">Months</x:t>
        </x:is>
      </x:c>
      <x:c r="D1" t="inlineStr">
        <x:is>
          <x:t xml:space="preserve">Account Code</x:t>
        </x:is>
      </x:c>
      <x:c r="E1" t="inlineStr">
        <x:is>
          <x:t xml:space="preserve">Account Name</x:t>
        </x:is>
      </x:c>
    </x:row>
    <x:row r="2">
      <x:c r="A2" t="inlineStr">
        <x:is>
          <x:t xml:space="preserve">Without Donor Restrictions</x:t>
        </x:is>
      </x:c>
      <x:c r="B2" t="inlineStr">
        <x:is>
          <x:t xml:space="preserve">Program</x:t>
        </x:is>
      </x:c>
      <x:c r="C2" t="inlineStr">
        <x:is>
          <x:t xml:space="preserve">Jan</x:t>
        </x:is>
      </x:c>
      <x:c r="D2" t="inlineStr">
        <x:is>
          <x:t xml:space="preserve">1000</x:t>
        </x:is>
      </x:c>
      <x:c r="E2" t="inlineStr">
        <x:is>
          <x:t xml:space="preserve">Cash and Cash Equivalents</x:t>
        </x:is>
      </x:c>
    </x:row>
    <x:row r="3">
      <x:c r="A3" t="inlineStr">
        <x:is>
          <x:t xml:space="preserve">With Donor Restrictions</x:t>
        </x:is>
      </x:c>
      <x:c r="B3" t="inlineStr">
        <x:is>
          <x:t xml:space="preserve">Management &amp; General</x:t>
        </x:is>
      </x:c>
      <x:c r="C3" t="inlineStr">
        <x:is>
          <x:t xml:space="preserve">Feb</x:t>
        </x:is>
      </x:c>
      <x:c r="D3" t="inlineStr">
        <x:is>
          <x:t xml:space="preserve">1100</x:t>
        </x:is>
      </x:c>
      <x:c r="E3" t="inlineStr">
        <x:is>
          <x:t xml:space="preserve">Accounts Receivable</x:t>
        </x:is>
      </x:c>
    </x:row>
    <x:row r="4">
      <x:c r="A4" t="inlineStr">
        <x:is>
          <x:t xml:space="preserve">N/A</x:t>
        </x:is>
      </x:c>
      <x:c r="B4" t="inlineStr">
        <x:is>
          <x:t xml:space="preserve">Fundraising</x:t>
        </x:is>
      </x:c>
      <x:c r="C4" t="inlineStr">
        <x:is>
          <x:t xml:space="preserve">Mar</x:t>
        </x:is>
      </x:c>
      <x:c r="D4" t="inlineStr">
        <x:is>
          <x:t xml:space="preserve">1200</x:t>
        </x:is>
      </x:c>
      <x:c r="E4" t="inlineStr">
        <x:is>
          <x:t xml:space="preserve">Grants Receivable</x:t>
        </x:is>
      </x:c>
    </x:row>
    <x:row r="5">
      <x:c r="B5" t="inlineStr">
        <x:is>
          <x:t xml:space="preserve">N/A</x:t>
        </x:is>
      </x:c>
      <x:c r="C5" t="inlineStr">
        <x:is>
          <x:t xml:space="preserve">Apr</x:t>
        </x:is>
      </x:c>
      <x:c r="D5" t="inlineStr">
        <x:is>
          <x:t xml:space="preserve">1300</x:t>
        </x:is>
      </x:c>
      <x:c r="E5" t="inlineStr">
        <x:is>
          <x:t xml:space="preserve">Prepaid Expenses</x:t>
        </x:is>
      </x:c>
    </x:row>
    <x:row r="6">
      <x:c r="C6" t="inlineStr">
        <x:is>
          <x:t xml:space="preserve">May</x:t>
        </x:is>
      </x:c>
      <x:c r="D6" t="inlineStr">
        <x:is>
          <x:t xml:space="preserve">1500</x:t>
        </x:is>
      </x:c>
      <x:c r="E6" t="inlineStr">
        <x:is>
          <x:t xml:space="preserve">Property and Equipment</x:t>
        </x:is>
      </x:c>
    </x:row>
    <x:row r="7">
      <x:c r="C7" t="inlineStr">
        <x:is>
          <x:t xml:space="preserve">Jun</x:t>
        </x:is>
      </x:c>
      <x:c r="D7" t="inlineStr">
        <x:is>
          <x:t xml:space="preserve">2000</x:t>
        </x:is>
      </x:c>
      <x:c r="E7" t="inlineStr">
        <x:is>
          <x:t xml:space="preserve">Accounts Payable</x:t>
        </x:is>
      </x:c>
    </x:row>
    <x:row r="8">
      <x:c r="C8" t="inlineStr">
        <x:is>
          <x:t xml:space="preserve">Jul</x:t>
        </x:is>
      </x:c>
      <x:c r="D8" t="inlineStr">
        <x:is>
          <x:t xml:space="preserve">2100</x:t>
        </x:is>
      </x:c>
      <x:c r="E8" t="inlineStr">
        <x:is>
          <x:t xml:space="preserve">Accrued Expenses</x:t>
        </x:is>
      </x:c>
    </x:row>
    <x:row r="9">
      <x:c r="C9" t="inlineStr">
        <x:is>
          <x:t xml:space="preserve">Aug</x:t>
        </x:is>
      </x:c>
      <x:c r="D9" t="inlineStr">
        <x:is>
          <x:t xml:space="preserve">2200</x:t>
        </x:is>
      </x:c>
      <x:c r="E9" t="inlineStr">
        <x:is>
          <x:t xml:space="preserve">Deferred Revenue</x:t>
        </x:is>
      </x:c>
    </x:row>
    <x:row r="10">
      <x:c r="C10" t="inlineStr">
        <x:is>
          <x:t xml:space="preserve">Sep</x:t>
        </x:is>
      </x:c>
      <x:c r="D10" t="inlineStr">
        <x:is>
          <x:t xml:space="preserve">3000</x:t>
        </x:is>
      </x:c>
      <x:c r="E10" t="inlineStr">
        <x:is>
          <x:t xml:space="preserve">Net Assets Without Donor Restrictions</x:t>
        </x:is>
      </x:c>
    </x:row>
    <x:row r="11">
      <x:c r="C11" t="inlineStr">
        <x:is>
          <x:t xml:space="preserve">Oct</x:t>
        </x:is>
      </x:c>
      <x:c r="D11" t="inlineStr">
        <x:is>
          <x:t xml:space="preserve">3100</x:t>
        </x:is>
      </x:c>
      <x:c r="E11" t="inlineStr">
        <x:is>
          <x:t xml:space="preserve">Net Assets With Donor Restrictions</x:t>
        </x:is>
      </x:c>
    </x:row>
    <x:row r="12">
      <x:c r="C12" t="inlineStr">
        <x:is>
          <x:t xml:space="preserve">Nov</x:t>
        </x:is>
      </x:c>
      <x:c r="D12" t="inlineStr">
        <x:is>
          <x:t xml:space="preserve">4000</x:t>
        </x:is>
      </x:c>
      <x:c r="E12" t="inlineStr">
        <x:is>
          <x:t xml:space="preserve">Individual Contributions</x:t>
        </x:is>
      </x:c>
    </x:row>
    <x:row r="13">
      <x:c r="C13" t="inlineStr">
        <x:is>
          <x:t xml:space="preserve">Dec</x:t>
        </x:is>
      </x:c>
      <x:c r="D13" t="inlineStr">
        <x:is>
          <x:t xml:space="preserve">4010</x:t>
        </x:is>
      </x:c>
      <x:c r="E13" t="inlineStr">
        <x:is>
          <x:t xml:space="preserve">Corporate Contributions</x:t>
        </x:is>
      </x:c>
    </x:row>
    <x:row r="14">
      <x:c r="D14" t="inlineStr">
        <x:is>
          <x:t xml:space="preserve">4020</x:t>
        </x:is>
      </x:c>
      <x:c r="E14" t="inlineStr">
        <x:is>
          <x:t xml:space="preserve">Foundation Grants</x:t>
        </x:is>
      </x:c>
    </x:row>
    <x:row r="15">
      <x:c r="D15" t="inlineStr">
        <x:is>
          <x:t xml:space="preserve">4030</x:t>
        </x:is>
      </x:c>
      <x:c r="E15" t="inlineStr">
        <x:is>
          <x:t xml:space="preserve">Government Grants</x:t>
        </x:is>
      </x:c>
    </x:row>
    <x:row r="16">
      <x:c r="D16" t="inlineStr">
        <x:is>
          <x:t xml:space="preserve">4040</x:t>
        </x:is>
      </x:c>
      <x:c r="E16" t="inlineStr">
        <x:is>
          <x:t xml:space="preserve">Program Service Revenue</x:t>
        </x:is>
      </x:c>
    </x:row>
    <x:row r="17">
      <x:c r="D17" t="inlineStr">
        <x:is>
          <x:t xml:space="preserve">4050</x:t>
        </x:is>
      </x:c>
      <x:c r="E17" t="inlineStr">
        <x:is>
          <x:t xml:space="preserve">Special Event Revenue</x:t>
        </x:is>
      </x:c>
    </x:row>
    <x:row r="18">
      <x:c r="D18" t="inlineStr">
        <x:is>
          <x:t xml:space="preserve">5000</x:t>
        </x:is>
      </x:c>
      <x:c r="E18" t="inlineStr">
        <x:is>
          <x:t xml:space="preserve">Salaries and Wages</x:t>
        </x:is>
      </x:c>
    </x:row>
    <x:row r="19">
      <x:c r="D19" t="inlineStr">
        <x:is>
          <x:t xml:space="preserve">5010</x:t>
        </x:is>
      </x:c>
      <x:c r="E19" t="inlineStr">
        <x:is>
          <x:t xml:space="preserve">Payroll Taxes and Benefits</x:t>
        </x:is>
      </x:c>
    </x:row>
    <x:row r="20">
      <x:c r="D20" t="inlineStr">
        <x:is>
          <x:t xml:space="preserve">5020</x:t>
        </x:is>
      </x:c>
      <x:c r="E20" t="inlineStr">
        <x:is>
          <x:t xml:space="preserve">Occupancy</x:t>
        </x:is>
      </x:c>
    </x:row>
    <x:row r="21">
      <x:c r="D21" t="inlineStr">
        <x:is>
          <x:t xml:space="preserve">5030</x:t>
        </x:is>
      </x:c>
      <x:c r="E21" t="inlineStr">
        <x:is>
          <x:t xml:space="preserve">Professional Fees</x:t>
        </x:is>
      </x:c>
    </x:row>
    <x:row r="22">
      <x:c r="D22" t="inlineStr">
        <x:is>
          <x:t xml:space="preserve">5040</x:t>
        </x:is>
      </x:c>
      <x:c r="E22" t="inlineStr">
        <x:is>
          <x:t xml:space="preserve">Supplies</x:t>
        </x:is>
      </x:c>
    </x:row>
    <x:row r="23">
      <x:c r="D23" t="inlineStr">
        <x:is>
          <x:t xml:space="preserve">5050</x:t>
        </x:is>
      </x:c>
      <x:c r="E23" t="inlineStr">
        <x:is>
          <x:t xml:space="preserve">Technology</x:t>
        </x:is>
      </x:c>
    </x:row>
    <x:row r="24">
      <x:c r="D24" t="inlineStr">
        <x:is>
          <x:t xml:space="preserve">5060</x:t>
        </x:is>
      </x:c>
      <x:c r="E24" t="inlineStr">
        <x:is>
          <x:t xml:space="preserve">Travel and Meetings</x:t>
        </x:is>
      </x:c>
    </x:row>
    <x:row r="25">
      <x:c r="D25" t="inlineStr">
        <x:is>
          <x:t xml:space="preserve">5070</x:t>
        </x:is>
      </x:c>
      <x:c r="E25" t="inlineStr">
        <x:is>
          <x:t xml:space="preserve">Grants to Beneficiaries</x:t>
        </x:is>
      </x:c>
    </x:row>
    <x:row r="26">
      <x:c r="D26" t="inlineStr">
        <x:is>
          <x:t xml:space="preserve">5080</x:t>
        </x:is>
      </x:c>
      <x:c r="E26" t="inlineStr">
        <x:is>
          <x:t xml:space="preserve">Marketing and Outreach</x:t>
        </x:is>
      </x:c>
    </x:row>
    <x:row r="27">
      <x:c r="D27" t="inlineStr">
        <x:is>
          <x:t xml:space="preserve">5090</x:t>
        </x:is>
      </x:c>
      <x:c r="E27" t="inlineStr">
        <x:is>
          <x:t xml:space="preserve">Depreciation</x:t>
        </x:is>
      </x:c>
    </x:row>
    <x:row r="28">
      <x:c r="D28" t="inlineStr">
        <x:is>
          <x:t xml:space="preserve">5100</x:t>
        </x:is>
      </x:c>
      <x:c r="E28" t="inlineStr">
        <x:is>
          <x:t xml:space="preserve">Miscellaneous Expense</x:t>
        </x:is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Pr>
    <x:tabColor rgb="001F4E78"/>
  </x:sheetPr>
  <x:sheetViews>
    <x:sheetView showGridLines="0" workbookViewId="0"/>
  </x:sheetViews>
  <x:sheetFormatPr baseColWidth="8" defaultRowHeight="15"/>
  <x:cols>
    <x:col min="1" max="1" width="14" customWidth="1"/>
    <x:col min="2" max="2" width="12" customWidth="1"/>
    <x:col min="3" max="3" width="12" customWidth="1"/>
    <x:col min="4" max="4" width="9" customWidth="1"/>
    <x:col min="5" max="5" width="28" customWidth="1"/>
    <x:col min="6" max="6" width="14" customWidth="1"/>
    <x:col min="7" max="7" width="28" customWidth="1"/>
    <x:col min="8" max="8" width="14" customWidth="1"/>
    <x:col min="9" max="9" width="28" customWidth="1"/>
    <x:col min="10" max="10" width="24" customWidth="1"/>
    <x:col min="11" max="11" width="24" customWidth="1"/>
    <x:col min="12" max="12" width="22" customWidth="1"/>
    <x:col min="13" max="13" width="20" customWidth="1"/>
    <x:col min="14" max="14" width="14" customWidth="1"/>
    <x:col min="15" max="15" width="14" customWidth="1"/>
    <x:col min="16" max="16" width="14" customWidth="1"/>
    <x:col min="17" max="17" width="16" customWidth="1"/>
    <x:col min="18" max="18" width="14" customWidth="1"/>
    <x:col min="19" max="19" width="15" customWidth="1"/>
  </x:cols>
  <x:sheetData>
    <x:row r="1" ht="20" customHeight="1">
      <x:c r="A1" s="8" t="inlineStr">
        <x:is>
          <x:t xml:space="preserve">General Ledger Entries</x:t>
        </x:is>
      </x:c>
    </x:row>
    <x:row r="2" ht="20" customHeight="1">
      <x:c r="A2" s="9" t="inlineStr">
        <x:is>
          <x:t xml:space="preserve">Enter balanced journal lines. Each Entry ID should net to zero.</x:t>
        </x:is>
      </x:c>
    </x:row>
    <x:row r="3" ht="20" customHeight="1"/>
    <x:row r="4" ht="20" customHeight="1">
      <x:c r="A4" s="16" t="inlineStr">
        <x:is>
          <x:t xml:space="preserve">Entry ID</x:t>
        </x:is>
      </x:c>
      <x:c r="B4" s="16" t="inlineStr">
        <x:is>
          <x:t xml:space="preserve">Date</x:t>
        </x:is>
      </x:c>
      <x:c r="C4" s="16" t="inlineStr">
        <x:is>
          <x:t xml:space="preserve">Fiscal Year</x:t>
        </x:is>
      </x:c>
      <x:c r="D4" s="16" t="inlineStr">
        <x:is>
          <x:t xml:space="preserve">Month</x:t>
        </x:is>
      </x:c>
      <x:c r="E4" s="16" t="inlineStr">
        <x:is>
          <x:t xml:space="preserve">Description</x:t>
        </x:is>
      </x:c>
      <x:c r="F4" s="16" t="inlineStr">
        <x:is>
          <x:t xml:space="preserve">Account Code</x:t>
        </x:is>
      </x:c>
      <x:c r="G4" s="16" t="inlineStr">
        <x:is>
          <x:t xml:space="preserve">Account Name</x:t>
        </x:is>
      </x:c>
      <x:c r="H4" s="16" t="inlineStr">
        <x:is>
          <x:t xml:space="preserve">Account Type</x:t>
        </x:is>
      </x:c>
      <x:c r="I4" s="16" t="inlineStr">
        <x:is>
          <x:t xml:space="preserve">Statement Group</x:t>
        </x:is>
      </x:c>
      <x:c r="J4" s="16" t="inlineStr">
        <x:is>
          <x:t xml:space="preserve">Natural Category</x:t>
        </x:is>
      </x:c>
      <x:c r="K4" s="16" t="inlineStr">
        <x:is>
          <x:t xml:space="preserve">Restriction</x:t>
        </x:is>
      </x:c>
      <x:c r="L4" s="16" t="inlineStr">
        <x:is>
          <x:t xml:space="preserve">Function</x:t>
        </x:is>
      </x:c>
      <x:c r="M4" s="16" t="inlineStr">
        <x:is>
          <x:t xml:space="preserve">Program / Grant</x:t>
        </x:is>
      </x:c>
      <x:c r="N4" s="16" t="inlineStr">
        <x:is>
          <x:t xml:space="preserve">Debit</x:t>
        </x:is>
      </x:c>
      <x:c r="O4" s="16" t="inlineStr">
        <x:is>
          <x:t xml:space="preserve">Credit</x:t>
        </x:is>
      </x:c>
      <x:c r="P4" s="16" t="inlineStr">
        <x:is>
          <x:t xml:space="preserve">Net (Dr-Cr)</x:t>
        </x:is>
      </x:c>
      <x:c r="Q4" s="16" t="inlineStr">
        <x:is>
          <x:t xml:space="preserve">Line Check</x:t>
        </x:is>
      </x:c>
      <x:c r="R4" s="16" t="inlineStr">
        <x:is>
          <x:t xml:space="preserve">Entry Balance</x:t>
        </x:is>
      </x:c>
      <x:c r="S4" s="16" t="inlineStr">
        <x:is>
          <x:t xml:space="preserve">Entry Status</x:t>
        </x:is>
      </x:c>
    </x:row>
    <x:row r="5" ht="20" customHeight="1">
      <x:c r="A5" s="13" t="inlineStr">
        <x:is>
          <x:t xml:space="preserve">JE-0001</x:t>
        </x:is>
      </x:c>
      <x:c r="B5" s="19" t="inlineStr">
        <x:is>
          <x:t xml:space="preserve">01/01/2026</x:t>
        </x:is>
      </x:c>
      <x:c r="C5" s="20">
        <x:f>IF(B5="","",YEAR(B5))</x:f>
        <x:v>2026</x:v>
      </x:c>
      <x:c r="D5" s="20" t="str">
        <x:f>IF(B5="","",TEXT(B5,"mmm"))</x:f>
        <x:v>01/01/2026</x:v>
      </x:c>
      <x:c r="E5" s="21" t="inlineStr">
        <x:is>
          <x:t xml:space="preserve">Opening balances</x:t>
        </x:is>
      </x:c>
      <x:c r="F5" s="13" t="inlineStr">
        <x:is>
          <x:t xml:space="preserve">1000</x:t>
        </x:is>
      </x:c>
      <x:c r="G5" s="22" t="str">
        <x:f>IF(F5="","",VLOOKUP(F5,COA!$A$4:$F$30,2,FALSE))</x:f>
        <x:v>Cash and Cash Equivalents</x:v>
      </x:c>
      <x:c r="H5" s="22" t="str">
        <x:f>IF(F5="","",VLOOKUP(F5,COA!$A$4:$F$30,3,FALSE))</x:f>
        <x:v>Asset</x:v>
      </x:c>
      <x:c r="I5" s="22" t="str">
        <x:f>IF(F5="","",VLOOKUP(F5,COA!$A$4:$F$30,4,FALSE))</x:f>
        <x:v>Current Assets</x:v>
      </x:c>
      <x:c r="J5" s="22" t="str">
        <x:f>IF(F5="","",VLOOKUP(F5,COA!$A$4:$F$30,5,FALSE))</x:f>
        <x:v>Cash</x:v>
      </x:c>
      <x:c r="K5" s="13" t="inlineStr">
        <x:is>
          <x:t xml:space="preserve">N/A</x:t>
        </x:is>
      </x:c>
      <x:c r="L5" s="13" t="inlineStr">
        <x:is>
          <x:t xml:space="preserve">N/A</x:t>
        </x:is>
      </x:c>
      <x:c r="M5" s="13" t="inlineStr">
        <x:is>
          <x:t xml:space="preserve">Opening Balances</x:t>
        </x:is>
      </x:c>
      <x:c r="N5" s="23" t="n">
        <x:v>50000</x:v>
      </x:c>
      <x:c r="O5" s="24" t="inlineStr">
        <x:is>
          <x:t xml:space="preserve"/>
        </x:is>
      </x:c>
      <x:c r="P5" s="25">
        <x:f>IF(AND(N5="",O5=""),"",N5-O5)</x:f>
        <x:v>50000</x:v>
      </x:c>
      <x:c r="Q5" s="20" t="str">
        <x:f>IF(COUNTA(A5:O5)=0,"",IF(AND(N5&gt;0,O5&gt;0),"Review",IF(AND(N5=0,O5=0),"Missing amount","OK")))</x:f>
        <x:v>OK</x:v>
      </x:c>
      <x:c r="R5" s="25">
        <x:f>IF(A5="","",SUMIFS($N$5:$N$1001,$A$5:$A$1001,A5)-SUMIFS($O$5:$O$1001,$A$5:$A$1001,A5))</x:f>
        <x:v>0</x:v>
      </x:c>
      <x:c r="S5" s="20" t="str">
        <x:f>IF(A5="","",IF(ABS(R5)&lt;0.005,"Balanced","Out of balance"))</x:f>
        <x:v>Balanced</x:v>
      </x:c>
    </x:row>
    <x:row r="6" ht="20" customHeight="1">
      <x:c r="A6" s="13" t="inlineStr">
        <x:is>
          <x:t xml:space="preserve">JE-0001</x:t>
        </x:is>
      </x:c>
      <x:c r="B6" s="19" t="inlineStr">
        <x:is>
          <x:t xml:space="preserve">01/01/2026</x:t>
        </x:is>
      </x:c>
      <x:c r="C6" s="20">
        <x:f>IF(B6="","",YEAR(B6))</x:f>
        <x:v>2026</x:v>
      </x:c>
      <x:c r="D6" s="20" t="str">
        <x:f>IF(B6="","",TEXT(B6,"mmm"))</x:f>
        <x:v>01/01/2026</x:v>
      </x:c>
      <x:c r="E6" s="21" t="inlineStr">
        <x:is>
          <x:t xml:space="preserve">Opening balances</x:t>
        </x:is>
      </x:c>
      <x:c r="F6" s="13" t="inlineStr">
        <x:is>
          <x:t xml:space="preserve">3000</x:t>
        </x:is>
      </x:c>
      <x:c r="G6" s="22" t="str">
        <x:f>IF(F6="","",VLOOKUP(F6,COA!$A$4:$F$30,2,FALSE))</x:f>
        <x:v>Net Assets Without Donor Restrictions</x:v>
      </x:c>
      <x:c r="H6" s="22" t="str">
        <x:f>IF(F6="","",VLOOKUP(F6,COA!$A$4:$F$30,3,FALSE))</x:f>
        <x:v>Net Asset</x:v>
      </x:c>
      <x:c r="I6" s="22" t="str">
        <x:f>IF(F6="","",VLOOKUP(F6,COA!$A$4:$F$30,4,FALSE))</x:f>
        <x:v>Net Assets Without Donor Restrictions</x:v>
      </x:c>
      <x:c r="J6" s="22" t="str">
        <x:f>IF(F6="","",VLOOKUP(F6,COA!$A$4:$F$30,5,FALSE))</x:f>
        <x:v>Net Assets</x:v>
      </x:c>
      <x:c r="K6" s="13" t="inlineStr">
        <x:is>
          <x:t xml:space="preserve">Without Donor Restrictions</x:t>
        </x:is>
      </x:c>
      <x:c r="L6" s="13" t="inlineStr">
        <x:is>
          <x:t xml:space="preserve">N/A</x:t>
        </x:is>
      </x:c>
      <x:c r="M6" s="13" t="inlineStr">
        <x:is>
          <x:t xml:space="preserve">Opening Balances</x:t>
        </x:is>
      </x:c>
      <x:c r="N6" s="24" t="inlineStr">
        <x:is>
          <x:t xml:space="preserve"/>
        </x:is>
      </x:c>
      <x:c r="O6" s="23" t="n">
        <x:v>50000</x:v>
      </x:c>
      <x:c r="P6" s="25">
        <x:f>IF(AND(N6="",O6=""),"",N6-O6)</x:f>
        <x:v>-50000</x:v>
      </x:c>
      <x:c r="Q6" s="20" t="str">
        <x:f>IF(COUNTA(A6:O6)=0,"",IF(AND(N6&gt;0,O6&gt;0),"Review",IF(AND(N6=0,O6=0),"Missing amount","OK")))</x:f>
        <x:v>OK</x:v>
      </x:c>
      <x:c r="R6" s="25">
        <x:f>IF(A6="","",SUMIFS($N$5:$N$1001,$A$5:$A$1001,A6)-SUMIFS($O$5:$O$1001,$A$5:$A$1001,A6))</x:f>
        <x:v>0</x:v>
      </x:c>
      <x:c r="S6" s="20" t="str">
        <x:f>IF(A6="","",IF(ABS(R6)&lt;0.005,"Balanced","Out of balance"))</x:f>
        <x:v>Balanced</x:v>
      </x:c>
    </x:row>
    <x:row r="7" ht="20" customHeight="1">
      <x:c r="A7" s="13" t="inlineStr">
        <x:is>
          <x:t xml:space="preserve">JE-0002</x:t>
        </x:is>
      </x:c>
      <x:c r="B7" s="19" t="inlineStr">
        <x:is>
          <x:t xml:space="preserve">01/05/2026</x:t>
        </x:is>
      </x:c>
      <x:c r="C7" s="20">
        <x:f>IF(B7="","",YEAR(B7))</x:f>
        <x:v>2026</x:v>
      </x:c>
      <x:c r="D7" s="20" t="str">
        <x:f>IF(B7="","",TEXT(B7,"mmm"))</x:f>
        <x:v>01/05/2026</x:v>
      </x:c>
      <x:c r="E7" s="21" t="inlineStr">
        <x:is>
          <x:t xml:space="preserve">Unrestricted gift received</x:t>
        </x:is>
      </x:c>
      <x:c r="F7" s="13" t="inlineStr">
        <x:is>
          <x:t xml:space="preserve">1000</x:t>
        </x:is>
      </x:c>
      <x:c r="G7" s="22" t="str">
        <x:f>IF(F7="","",VLOOKUP(F7,COA!$A$4:$F$30,2,FALSE))</x:f>
        <x:v>Cash and Cash Equivalents</x:v>
      </x:c>
      <x:c r="H7" s="22" t="str">
        <x:f>IF(F7="","",VLOOKUP(F7,COA!$A$4:$F$30,3,FALSE))</x:f>
        <x:v>Asset</x:v>
      </x:c>
      <x:c r="I7" s="22" t="str">
        <x:f>IF(F7="","",VLOOKUP(F7,COA!$A$4:$F$30,4,FALSE))</x:f>
        <x:v>Current Assets</x:v>
      </x:c>
      <x:c r="J7" s="22" t="str">
        <x:f>IF(F7="","",VLOOKUP(F7,COA!$A$4:$F$30,5,FALSE))</x:f>
        <x:v>Cash</x:v>
      </x:c>
      <x:c r="K7" s="13" t="inlineStr">
        <x:is>
          <x:t xml:space="preserve">Without Donor Restrictions</x:t>
        </x:is>
      </x:c>
      <x:c r="L7" s="13" t="inlineStr">
        <x:is>
          <x:t xml:space="preserve">N/A</x:t>
        </x:is>
      </x:c>
      <x:c r="M7" s="13" t="inlineStr">
        <x:is>
          <x:t xml:space="preserve">General Fund</x:t>
        </x:is>
      </x:c>
      <x:c r="N7" s="23" t="n">
        <x:v>7500</x:v>
      </x:c>
      <x:c r="O7" s="24" t="inlineStr">
        <x:is>
          <x:t xml:space="preserve"/>
        </x:is>
      </x:c>
      <x:c r="P7" s="25">
        <x:f>IF(AND(N7="",O7=""),"",N7-O7)</x:f>
        <x:v>7500</x:v>
      </x:c>
      <x:c r="Q7" s="20" t="str">
        <x:f>IF(COUNTA(A7:O7)=0,"",IF(AND(N7&gt;0,O7&gt;0),"Review",IF(AND(N7=0,O7=0),"Missing amount","OK")))</x:f>
        <x:v>OK</x:v>
      </x:c>
      <x:c r="R7" s="25">
        <x:f>IF(A7="","",SUMIFS($N$5:$N$1001,$A$5:$A$1001,A7)-SUMIFS($O$5:$O$1001,$A$5:$A$1001,A7))</x:f>
        <x:v>0</x:v>
      </x:c>
      <x:c r="S7" s="20" t="str">
        <x:f>IF(A7="","",IF(ABS(R7)&lt;0.005,"Balanced","Out of balance"))</x:f>
        <x:v>Balanced</x:v>
      </x:c>
    </x:row>
    <x:row r="8" ht="20" customHeight="1">
      <x:c r="A8" s="13" t="inlineStr">
        <x:is>
          <x:t xml:space="preserve">JE-0002</x:t>
        </x:is>
      </x:c>
      <x:c r="B8" s="19" t="inlineStr">
        <x:is>
          <x:t xml:space="preserve">01/05/2026</x:t>
        </x:is>
      </x:c>
      <x:c r="C8" s="20">
        <x:f>IF(B8="","",YEAR(B8))</x:f>
        <x:v>2026</x:v>
      </x:c>
      <x:c r="D8" s="20" t="str">
        <x:f>IF(B8="","",TEXT(B8,"mmm"))</x:f>
        <x:v>01/05/2026</x:v>
      </x:c>
      <x:c r="E8" s="21" t="inlineStr">
        <x:is>
          <x:t xml:space="preserve">Unrestricted gift received</x:t>
        </x:is>
      </x:c>
      <x:c r="F8" s="13" t="inlineStr">
        <x:is>
          <x:t xml:space="preserve">4000</x:t>
        </x:is>
      </x:c>
      <x:c r="G8" s="22" t="str">
        <x:f>IF(F8="","",VLOOKUP(F8,COA!$A$4:$F$30,2,FALSE))</x:f>
        <x:v>Individual Contributions</x:v>
      </x:c>
      <x:c r="H8" s="22" t="str">
        <x:f>IF(F8="","",VLOOKUP(F8,COA!$A$4:$F$30,3,FALSE))</x:f>
        <x:v>Revenue</x:v>
      </x:c>
      <x:c r="I8" s="22" t="str">
        <x:f>IF(F8="","",VLOOKUP(F8,COA!$A$4:$F$30,4,FALSE))</x:f>
        <x:v>Contributions and Grants</x:v>
      </x:c>
      <x:c r="J8" s="22" t="str">
        <x:f>IF(F8="","",VLOOKUP(F8,COA!$A$4:$F$30,5,FALSE))</x:f>
        <x:v>Contributions</x:v>
      </x:c>
      <x:c r="K8" s="13" t="inlineStr">
        <x:is>
          <x:t xml:space="preserve">Without Donor Restrictions</x:t>
        </x:is>
      </x:c>
      <x:c r="L8" s="13" t="inlineStr">
        <x:is>
          <x:t xml:space="preserve">Fundraising</x:t>
        </x:is>
      </x:c>
      <x:c r="M8" s="13" t="inlineStr">
        <x:is>
          <x:t xml:space="preserve">General Fund</x:t>
        </x:is>
      </x:c>
      <x:c r="N8" s="24" t="inlineStr">
        <x:is>
          <x:t xml:space="preserve"/>
        </x:is>
      </x:c>
      <x:c r="O8" s="23" t="n">
        <x:v>7500</x:v>
      </x:c>
      <x:c r="P8" s="25">
        <x:f>IF(AND(N8="",O8=""),"",N8-O8)</x:f>
        <x:v>-7500</x:v>
      </x:c>
      <x:c r="Q8" s="20" t="str">
        <x:f>IF(COUNTA(A8:O8)=0,"",IF(AND(N8&gt;0,O8&gt;0),"Review",IF(AND(N8=0,O8=0),"Missing amount","OK")))</x:f>
        <x:v>OK</x:v>
      </x:c>
      <x:c r="R8" s="25">
        <x:f>IF(A8="","",SUMIFS($N$5:$N$1001,$A$5:$A$1001,A8)-SUMIFS($O$5:$O$1001,$A$5:$A$1001,A8))</x:f>
        <x:v>0</x:v>
      </x:c>
      <x:c r="S8" s="20" t="str">
        <x:f>IF(A8="","",IF(ABS(R8)&lt;0.005,"Balanced","Out of balance"))</x:f>
        <x:v>Balanced</x:v>
      </x:c>
    </x:row>
    <x:row r="9" ht="20" customHeight="1">
      <x:c r="A9" s="13" t="inlineStr">
        <x:is>
          <x:t xml:space="preserve">JE-0003</x:t>
        </x:is>
      </x:c>
      <x:c r="B9" s="19" t="inlineStr">
        <x:is>
          <x:t xml:space="preserve">01/09/2026</x:t>
        </x:is>
      </x:c>
      <x:c r="C9" s="20">
        <x:f>IF(B9="","",YEAR(B9))</x:f>
        <x:v>2026</x:v>
      </x:c>
      <x:c r="D9" s="20" t="str">
        <x:f>IF(B9="","",TEXT(B9,"mmm"))</x:f>
        <x:v>01/09/2026</x:v>
      </x:c>
      <x:c r="E9" s="21" t="inlineStr">
        <x:is>
          <x:t xml:space="preserve">Restricted foundation grant</x:t>
        </x:is>
      </x:c>
      <x:c r="F9" s="13" t="inlineStr">
        <x:is>
          <x:t xml:space="preserve">1000</x:t>
        </x:is>
      </x:c>
      <x:c r="G9" s="22" t="str">
        <x:f>IF(F9="","",VLOOKUP(F9,COA!$A$4:$F$30,2,FALSE))</x:f>
        <x:v>Cash and Cash Equivalents</x:v>
      </x:c>
      <x:c r="H9" s="22" t="str">
        <x:f>IF(F9="","",VLOOKUP(F9,COA!$A$4:$F$30,3,FALSE))</x:f>
        <x:v>Asset</x:v>
      </x:c>
      <x:c r="I9" s="22" t="str">
        <x:f>IF(F9="","",VLOOKUP(F9,COA!$A$4:$F$30,4,FALSE))</x:f>
        <x:v>Current Assets</x:v>
      </x:c>
      <x:c r="J9" s="22" t="str">
        <x:f>IF(F9="","",VLOOKUP(F9,COA!$A$4:$F$30,5,FALSE))</x:f>
        <x:v>Cash</x:v>
      </x:c>
      <x:c r="K9" s="13" t="inlineStr">
        <x:is>
          <x:t xml:space="preserve">With Donor Restrictions</x:t>
        </x:is>
      </x:c>
      <x:c r="L9" s="13" t="inlineStr">
        <x:is>
          <x:t xml:space="preserve">N/A</x:t>
        </x:is>
      </x:c>
      <x:c r="M9" s="13" t="inlineStr">
        <x:is>
          <x:t xml:space="preserve">Scholarship Program</x:t>
        </x:is>
      </x:c>
      <x:c r="N9" s="23" t="n">
        <x:v>15000</x:v>
      </x:c>
      <x:c r="O9" s="24" t="inlineStr">
        <x:is>
          <x:t xml:space="preserve"/>
        </x:is>
      </x:c>
      <x:c r="P9" s="25">
        <x:f>IF(AND(N9="",O9=""),"",N9-O9)</x:f>
        <x:v>15000</x:v>
      </x:c>
      <x:c r="Q9" s="20" t="str">
        <x:f>IF(COUNTA(A9:O9)=0,"",IF(AND(N9&gt;0,O9&gt;0),"Review",IF(AND(N9=0,O9=0),"Missing amount","OK")))</x:f>
        <x:v>OK</x:v>
      </x:c>
      <x:c r="R9" s="25">
        <x:f>IF(A9="","",SUMIFS($N$5:$N$1001,$A$5:$A$1001,A9)-SUMIFS($O$5:$O$1001,$A$5:$A$1001,A9))</x:f>
        <x:v>0</x:v>
      </x:c>
      <x:c r="S9" s="20" t="str">
        <x:f>IF(A9="","",IF(ABS(R9)&lt;0.005,"Balanced","Out of balance"))</x:f>
        <x:v>Balanced</x:v>
      </x:c>
    </x:row>
    <x:row r="10" ht="20" customHeight="1">
      <x:c r="A10" s="13" t="inlineStr">
        <x:is>
          <x:t xml:space="preserve">JE-0003</x:t>
        </x:is>
      </x:c>
      <x:c r="B10" s="19" t="inlineStr">
        <x:is>
          <x:t xml:space="preserve">01/09/2026</x:t>
        </x:is>
      </x:c>
      <x:c r="C10" s="20">
        <x:f>IF(B10="","",YEAR(B10))</x:f>
        <x:v>2026</x:v>
      </x:c>
      <x:c r="D10" s="20" t="str">
        <x:f>IF(B10="","",TEXT(B10,"mmm"))</x:f>
        <x:v>01/09/2026</x:v>
      </x:c>
      <x:c r="E10" s="21" t="inlineStr">
        <x:is>
          <x:t xml:space="preserve">Restricted foundation grant</x:t>
        </x:is>
      </x:c>
      <x:c r="F10" s="13" t="inlineStr">
        <x:is>
          <x:t xml:space="preserve">4020</x:t>
        </x:is>
      </x:c>
      <x:c r="G10" s="22" t="str">
        <x:f>IF(F10="","",VLOOKUP(F10,COA!$A$4:$F$30,2,FALSE))</x:f>
        <x:v>Foundation Grants</x:v>
      </x:c>
      <x:c r="H10" s="22" t="str">
        <x:f>IF(F10="","",VLOOKUP(F10,COA!$A$4:$F$30,3,FALSE))</x:f>
        <x:v>Revenue</x:v>
      </x:c>
      <x:c r="I10" s="22" t="str">
        <x:f>IF(F10="","",VLOOKUP(F10,COA!$A$4:$F$30,4,FALSE))</x:f>
        <x:v>Contributions and Grants</x:v>
      </x:c>
      <x:c r="J10" s="22" t="str">
        <x:f>IF(F10="","",VLOOKUP(F10,COA!$A$4:$F$30,5,FALSE))</x:f>
        <x:v>Grants</x:v>
      </x:c>
      <x:c r="K10" s="13" t="inlineStr">
        <x:is>
          <x:t xml:space="preserve">With Donor Restrictions</x:t>
        </x:is>
      </x:c>
      <x:c r="L10" s="13" t="inlineStr">
        <x:is>
          <x:t xml:space="preserve">Fundraising</x:t>
        </x:is>
      </x:c>
      <x:c r="M10" s="13" t="inlineStr">
        <x:is>
          <x:t xml:space="preserve">Scholarship Program</x:t>
        </x:is>
      </x:c>
      <x:c r="N10" s="24" t="inlineStr">
        <x:is>
          <x:t xml:space="preserve"/>
        </x:is>
      </x:c>
      <x:c r="O10" s="23" t="n">
        <x:v>15000</x:v>
      </x:c>
      <x:c r="P10" s="25">
        <x:f>IF(AND(N10="",O10=""),"",N10-O10)</x:f>
        <x:v>-15000</x:v>
      </x:c>
      <x:c r="Q10" s="20" t="str">
        <x:f>IF(COUNTA(A10:O10)=0,"",IF(AND(N10&gt;0,O10&gt;0),"Review",IF(AND(N10=0,O10=0),"Missing amount","OK")))</x:f>
        <x:v>OK</x:v>
      </x:c>
      <x:c r="R10" s="25">
        <x:f>IF(A10="","",SUMIFS($N$5:$N$1001,$A$5:$A$1001,A10)-SUMIFS($O$5:$O$1001,$A$5:$A$1001,A10))</x:f>
        <x:v>0</x:v>
      </x:c>
      <x:c r="S10" s="20" t="str">
        <x:f>IF(A10="","",IF(ABS(R10)&lt;0.005,"Balanced","Out of balance"))</x:f>
        <x:v>Balanced</x:v>
      </x:c>
    </x:row>
    <x:row r="11" ht="20" customHeight="1">
      <x:c r="A11" s="13" t="inlineStr">
        <x:is>
          <x:t xml:space="preserve">JE-0004</x:t>
        </x:is>
      </x:c>
      <x:c r="B11" s="19" t="inlineStr">
        <x:is>
          <x:t xml:space="preserve">01/15/2026</x:t>
        </x:is>
      </x:c>
      <x:c r="C11" s="20">
        <x:f>IF(B11="","",YEAR(B11))</x:f>
        <x:v>2026</x:v>
      </x:c>
      <x:c r="D11" s="20" t="str">
        <x:f>IF(B11="","",TEXT(B11,"mmm"))</x:f>
        <x:v>01/15/2026</x:v>
      </x:c>
      <x:c r="E11" s="21" t="inlineStr">
        <x:is>
          <x:t xml:space="preserve">Program supplies purchase</x:t>
        </x:is>
      </x:c>
      <x:c r="F11" s="13" t="inlineStr">
        <x:is>
          <x:t xml:space="preserve">5040</x:t>
        </x:is>
      </x:c>
      <x:c r="G11" s="22" t="str">
        <x:f>IF(F11="","",VLOOKUP(F11,COA!$A$4:$F$30,2,FALSE))</x:f>
        <x:v>Supplies</x:v>
      </x:c>
      <x:c r="H11" s="22" t="str">
        <x:f>IF(F11="","",VLOOKUP(F11,COA!$A$4:$F$30,3,FALSE))</x:f>
        <x:v>Expense</x:v>
      </x:c>
      <x:c r="I11" s="22" t="str">
        <x:f>IF(F11="","",VLOOKUP(F11,COA!$A$4:$F$30,4,FALSE))</x:f>
        <x:v>Program and Support Expenses</x:v>
      </x:c>
      <x:c r="J11" s="22" t="str">
        <x:f>IF(F11="","",VLOOKUP(F11,COA!$A$4:$F$30,5,FALSE))</x:f>
        <x:v>Supplies</x:v>
      </x:c>
      <x:c r="K11" s="13" t="inlineStr">
        <x:is>
          <x:t xml:space="preserve">Without Donor Restrictions</x:t>
        </x:is>
      </x:c>
      <x:c r="L11" s="13" t="inlineStr">
        <x:is>
          <x:t xml:space="preserve">Program</x:t>
        </x:is>
      </x:c>
      <x:c r="M11" s="13" t="inlineStr">
        <x:is>
          <x:t xml:space="preserve">Youth Workshop</x:t>
        </x:is>
      </x:c>
      <x:c r="N11" s="23" t="n">
        <x:v>1200</x:v>
      </x:c>
      <x:c r="O11" s="24" t="inlineStr">
        <x:is>
          <x:t xml:space="preserve"/>
        </x:is>
      </x:c>
      <x:c r="P11" s="25">
        <x:f>IF(AND(N11="",O11=""),"",N11-O11)</x:f>
        <x:v>1200</x:v>
      </x:c>
      <x:c r="Q11" s="20" t="str">
        <x:f>IF(COUNTA(A11:O11)=0,"",IF(AND(N11&gt;0,O11&gt;0),"Review",IF(AND(N11=0,O11=0),"Missing amount","OK")))</x:f>
        <x:v>OK</x:v>
      </x:c>
      <x:c r="R11" s="25">
        <x:f>IF(A11="","",SUMIFS($N$5:$N$1001,$A$5:$A$1001,A11)-SUMIFS($O$5:$O$1001,$A$5:$A$1001,A11))</x:f>
        <x:v>0</x:v>
      </x:c>
      <x:c r="S11" s="20" t="str">
        <x:f>IF(A11="","",IF(ABS(R11)&lt;0.005,"Balanced","Out of balance"))</x:f>
        <x:v>Balanced</x:v>
      </x:c>
    </x:row>
    <x:row r="12" ht="20" customHeight="1">
      <x:c r="A12" s="13" t="inlineStr">
        <x:is>
          <x:t xml:space="preserve">JE-0004</x:t>
        </x:is>
      </x:c>
      <x:c r="B12" s="19" t="inlineStr">
        <x:is>
          <x:t xml:space="preserve">01/15/2026</x:t>
        </x:is>
      </x:c>
      <x:c r="C12" s="20">
        <x:f>IF(B12="","",YEAR(B12))</x:f>
        <x:v>2026</x:v>
      </x:c>
      <x:c r="D12" s="20" t="str">
        <x:f>IF(B12="","",TEXT(B12,"mmm"))</x:f>
        <x:v>01/15/2026</x:v>
      </x:c>
      <x:c r="E12" s="21" t="inlineStr">
        <x:is>
          <x:t xml:space="preserve">Program supplies purchase</x:t>
        </x:is>
      </x:c>
      <x:c r="F12" s="13" t="inlineStr">
        <x:is>
          <x:t xml:space="preserve">1000</x:t>
        </x:is>
      </x:c>
      <x:c r="G12" s="22" t="str">
        <x:f>IF(F12="","",VLOOKUP(F12,COA!$A$4:$F$30,2,FALSE))</x:f>
        <x:v>Cash and Cash Equivalents</x:v>
      </x:c>
      <x:c r="H12" s="22" t="str">
        <x:f>IF(F12="","",VLOOKUP(F12,COA!$A$4:$F$30,3,FALSE))</x:f>
        <x:v>Asset</x:v>
      </x:c>
      <x:c r="I12" s="22" t="str">
        <x:f>IF(F12="","",VLOOKUP(F12,COA!$A$4:$F$30,4,FALSE))</x:f>
        <x:v>Current Assets</x:v>
      </x:c>
      <x:c r="J12" s="22" t="str">
        <x:f>IF(F12="","",VLOOKUP(F12,COA!$A$4:$F$30,5,FALSE))</x:f>
        <x:v>Cash</x:v>
      </x:c>
      <x:c r="K12" s="13" t="inlineStr">
        <x:is>
          <x:t xml:space="preserve">N/A</x:t>
        </x:is>
      </x:c>
      <x:c r="L12" s="13" t="inlineStr">
        <x:is>
          <x:t xml:space="preserve">N/A</x:t>
        </x:is>
      </x:c>
      <x:c r="M12" s="13" t="inlineStr">
        <x:is>
          <x:t xml:space="preserve">Youth Workshop</x:t>
        </x:is>
      </x:c>
      <x:c r="N12" s="24" t="inlineStr">
        <x:is>
          <x:t xml:space="preserve"/>
        </x:is>
      </x:c>
      <x:c r="O12" s="23" t="n">
        <x:v>1200</x:v>
      </x:c>
      <x:c r="P12" s="25">
        <x:f>IF(AND(N12="",O12=""),"",N12-O12)</x:f>
        <x:v>-1200</x:v>
      </x:c>
      <x:c r="Q12" s="20" t="str">
        <x:f>IF(COUNTA(A12:O12)=0,"",IF(AND(N12&gt;0,O12&gt;0),"Review",IF(AND(N12=0,O12=0),"Missing amount","OK")))</x:f>
        <x:v>OK</x:v>
      </x:c>
      <x:c r="R12" s="25">
        <x:f>IF(A12="","",SUMIFS($N$5:$N$1001,$A$5:$A$1001,A12)-SUMIFS($O$5:$O$1001,$A$5:$A$1001,A12))</x:f>
        <x:v>0</x:v>
      </x:c>
      <x:c r="S12" s="20" t="str">
        <x:f>IF(A12="","",IF(ABS(R12)&lt;0.005,"Balanced","Out of balance"))</x:f>
        <x:v>Balanced</x:v>
      </x:c>
    </x:row>
    <x:row r="13" ht="20" customHeight="1">
      <x:c r="A13" s="13" t="inlineStr">
        <x:is>
          <x:t xml:space="preserve">JE-0005</x:t>
        </x:is>
      </x:c>
      <x:c r="B13" s="19" t="inlineStr">
        <x:is>
          <x:t xml:space="preserve">01/31/2026</x:t>
        </x:is>
      </x:c>
      <x:c r="C13" s="20">
        <x:f>IF(B13="","",YEAR(B13))</x:f>
        <x:v>2026</x:v>
      </x:c>
      <x:c r="D13" s="20" t="str">
        <x:f>IF(B13="","",TEXT(B13,"mmm"))</x:f>
        <x:v>01/31/2026</x:v>
      </x:c>
      <x:c r="E13" s="21" t="inlineStr">
        <x:is>
          <x:t xml:space="preserve">January payroll - program</x:t>
        </x:is>
      </x:c>
      <x:c r="F13" s="13" t="inlineStr">
        <x:is>
          <x:t xml:space="preserve">5000</x:t>
        </x:is>
      </x:c>
      <x:c r="G13" s="22" t="str">
        <x:f>IF(F13="","",VLOOKUP(F13,COA!$A$4:$F$30,2,FALSE))</x:f>
        <x:v>Salaries and Wages</x:v>
      </x:c>
      <x:c r="H13" s="22" t="str">
        <x:f>IF(F13="","",VLOOKUP(F13,COA!$A$4:$F$30,3,FALSE))</x:f>
        <x:v>Expense</x:v>
      </x:c>
      <x:c r="I13" s="22" t="str">
        <x:f>IF(F13="","",VLOOKUP(F13,COA!$A$4:$F$30,4,FALSE))</x:f>
        <x:v>Program and Support Expenses</x:v>
      </x:c>
      <x:c r="J13" s="22" t="str">
        <x:f>IF(F13="","",VLOOKUP(F13,COA!$A$4:$F$30,5,FALSE))</x:f>
        <x:v>Salaries and Wages</x:v>
      </x:c>
      <x:c r="K13" s="13" t="inlineStr">
        <x:is>
          <x:t xml:space="preserve">Without Donor Restrictions</x:t>
        </x:is>
      </x:c>
      <x:c r="L13" s="13" t="inlineStr">
        <x:is>
          <x:t xml:space="preserve">Program</x:t>
        </x:is>
      </x:c>
      <x:c r="M13" s="13" t="inlineStr">
        <x:is>
          <x:t xml:space="preserve">Youth Workshop</x:t>
        </x:is>
      </x:c>
      <x:c r="N13" s="23" t="n">
        <x:v>6000</x:v>
      </x:c>
      <x:c r="O13" s="24" t="inlineStr">
        <x:is>
          <x:t xml:space="preserve"/>
        </x:is>
      </x:c>
      <x:c r="P13" s="25">
        <x:f>IF(AND(N13="",O13=""),"",N13-O13)</x:f>
        <x:v>6000</x:v>
      </x:c>
      <x:c r="Q13" s="20" t="str">
        <x:f>IF(COUNTA(A13:O13)=0,"",IF(AND(N13&gt;0,O13&gt;0),"Review",IF(AND(N13=0,O13=0),"Missing amount","OK")))</x:f>
        <x:v>OK</x:v>
      </x:c>
      <x:c r="R13" s="25">
        <x:f>IF(A13="","",SUMIFS($N$5:$N$1001,$A$5:$A$1001,A13)-SUMIFS($O$5:$O$1001,$A$5:$A$1001,A13))</x:f>
        <x:v>0</x:v>
      </x:c>
      <x:c r="S13" s="20" t="str">
        <x:f>IF(A13="","",IF(ABS(R13)&lt;0.005,"Balanced","Out of balance"))</x:f>
        <x:v>Balanced</x:v>
      </x:c>
    </x:row>
    <x:row r="14" ht="20" customHeight="1">
      <x:c r="A14" s="13" t="inlineStr">
        <x:is>
          <x:t xml:space="preserve">JE-0005</x:t>
        </x:is>
      </x:c>
      <x:c r="B14" s="19" t="inlineStr">
        <x:is>
          <x:t xml:space="preserve">01/31/2026</x:t>
        </x:is>
      </x:c>
      <x:c r="C14" s="20">
        <x:f>IF(B14="","",YEAR(B14))</x:f>
        <x:v>2026</x:v>
      </x:c>
      <x:c r="D14" s="20" t="str">
        <x:f>IF(B14="","",TEXT(B14,"mmm"))</x:f>
        <x:v>01/31/2026</x:v>
      </x:c>
      <x:c r="E14" s="21" t="inlineStr">
        <x:is>
          <x:t xml:space="preserve">January payroll - program</x:t>
        </x:is>
      </x:c>
      <x:c r="F14" s="13" t="inlineStr">
        <x:is>
          <x:t xml:space="preserve">1000</x:t>
        </x:is>
      </x:c>
      <x:c r="G14" s="22" t="str">
        <x:f>IF(F14="","",VLOOKUP(F14,COA!$A$4:$F$30,2,FALSE))</x:f>
        <x:v>Cash and Cash Equivalents</x:v>
      </x:c>
      <x:c r="H14" s="22" t="str">
        <x:f>IF(F14="","",VLOOKUP(F14,COA!$A$4:$F$30,3,FALSE))</x:f>
        <x:v>Asset</x:v>
      </x:c>
      <x:c r="I14" s="22" t="str">
        <x:f>IF(F14="","",VLOOKUP(F14,COA!$A$4:$F$30,4,FALSE))</x:f>
        <x:v>Current Assets</x:v>
      </x:c>
      <x:c r="J14" s="22" t="str">
        <x:f>IF(F14="","",VLOOKUP(F14,COA!$A$4:$F$30,5,FALSE))</x:f>
        <x:v>Cash</x:v>
      </x:c>
      <x:c r="K14" s="13" t="inlineStr">
        <x:is>
          <x:t xml:space="preserve">N/A</x:t>
        </x:is>
      </x:c>
      <x:c r="L14" s="13" t="inlineStr">
        <x:is>
          <x:t xml:space="preserve">N/A</x:t>
        </x:is>
      </x:c>
      <x:c r="M14" s="13" t="inlineStr">
        <x:is>
          <x:t xml:space="preserve">Youth Workshop</x:t>
        </x:is>
      </x:c>
      <x:c r="N14" s="24" t="inlineStr">
        <x:is>
          <x:t xml:space="preserve"/>
        </x:is>
      </x:c>
      <x:c r="O14" s="23" t="n">
        <x:v>6000</x:v>
      </x:c>
      <x:c r="P14" s="25">
        <x:f>IF(AND(N14="",O14=""),"",N14-O14)</x:f>
        <x:v>-6000</x:v>
      </x:c>
      <x:c r="Q14" s="20" t="str">
        <x:f>IF(COUNTA(A14:O14)=0,"",IF(AND(N14&gt;0,O14&gt;0),"Review",IF(AND(N14=0,O14=0),"Missing amount","OK")))</x:f>
        <x:v>OK</x:v>
      </x:c>
      <x:c r="R14" s="25">
        <x:f>IF(A14="","",SUMIFS($N$5:$N$1001,$A$5:$A$1001,A14)-SUMIFS($O$5:$O$1001,$A$5:$A$1001,A14))</x:f>
        <x:v>0</x:v>
      </x:c>
      <x:c r="S14" s="20" t="str">
        <x:f>IF(A14="","",IF(ABS(R14)&lt;0.005,"Balanced","Out of balance"))</x:f>
        <x:v>Balanced</x:v>
      </x:c>
    </x:row>
    <x:row r="15" ht="20" customHeight="1">
      <x:c r="A15" s="13" t="inlineStr">
        <x:is>
          <x:t xml:space="preserve">JE-0006</x:t>
        </x:is>
      </x:c>
      <x:c r="B15" s="19" t="inlineStr">
        <x:is>
          <x:t xml:space="preserve">02/03/2026</x:t>
        </x:is>
      </x:c>
      <x:c r="C15" s="20">
        <x:f>IF(B15="","",YEAR(B15))</x:f>
        <x:v>2026</x:v>
      </x:c>
      <x:c r="D15" s="20" t="str">
        <x:f>IF(B15="","",TEXT(B15,"mmm"))</x:f>
        <x:v>02/03/2026</x:v>
      </x:c>
      <x:c r="E15" s="21" t="inlineStr">
        <x:is>
          <x:t xml:space="preserve">Office rent</x:t>
        </x:is>
      </x:c>
      <x:c r="F15" s="13" t="inlineStr">
        <x:is>
          <x:t xml:space="preserve">5020</x:t>
        </x:is>
      </x:c>
      <x:c r="G15" s="22" t="str">
        <x:f>IF(F15="","",VLOOKUP(F15,COA!$A$4:$F$30,2,FALSE))</x:f>
        <x:v>Occupancy</x:v>
      </x:c>
      <x:c r="H15" s="22" t="str">
        <x:f>IF(F15="","",VLOOKUP(F15,COA!$A$4:$F$30,3,FALSE))</x:f>
        <x:v>Expense</x:v>
      </x:c>
      <x:c r="I15" s="22" t="str">
        <x:f>IF(F15="","",VLOOKUP(F15,COA!$A$4:$F$30,4,FALSE))</x:f>
        <x:v>Program and Support Expenses</x:v>
      </x:c>
      <x:c r="J15" s="22" t="str">
        <x:f>IF(F15="","",VLOOKUP(F15,COA!$A$4:$F$30,5,FALSE))</x:f>
        <x:v>Occupancy</x:v>
      </x:c>
      <x:c r="K15" s="13" t="inlineStr">
        <x:is>
          <x:t xml:space="preserve">Without Donor Restrictions</x:t>
        </x:is>
      </x:c>
      <x:c r="L15" s="13" t="inlineStr">
        <x:is>
          <x:t xml:space="preserve">Management &amp; General</x:t>
        </x:is>
      </x:c>
      <x:c r="M15" s="13" t="inlineStr">
        <x:is>
          <x:t xml:space="preserve">Administration</x:t>
        </x:is>
      </x:c>
      <x:c r="N15" s="23" t="n">
        <x:v>2000</x:v>
      </x:c>
      <x:c r="O15" s="24" t="inlineStr">
        <x:is>
          <x:t xml:space="preserve"/>
        </x:is>
      </x:c>
      <x:c r="P15" s="25">
        <x:f>IF(AND(N15="",O15=""),"",N15-O15)</x:f>
        <x:v>2000</x:v>
      </x:c>
      <x:c r="Q15" s="20" t="str">
        <x:f>IF(COUNTA(A15:O15)=0,"",IF(AND(N15&gt;0,O15&gt;0),"Review",IF(AND(N15=0,O15=0),"Missing amount","OK")))</x:f>
        <x:v>OK</x:v>
      </x:c>
      <x:c r="R15" s="25">
        <x:f>IF(A15="","",SUMIFS($N$5:$N$1001,$A$5:$A$1001,A15)-SUMIFS($O$5:$O$1001,$A$5:$A$1001,A15))</x:f>
        <x:v>0</x:v>
      </x:c>
      <x:c r="S15" s="20" t="str">
        <x:f>IF(A15="","",IF(ABS(R15)&lt;0.005,"Balanced","Out of balance"))</x:f>
        <x:v>Balanced</x:v>
      </x:c>
    </x:row>
    <x:row r="16" ht="20" customHeight="1">
      <x:c r="A16" s="13" t="inlineStr">
        <x:is>
          <x:t xml:space="preserve">JE-0006</x:t>
        </x:is>
      </x:c>
      <x:c r="B16" s="19" t="inlineStr">
        <x:is>
          <x:t xml:space="preserve">02/03/2026</x:t>
        </x:is>
      </x:c>
      <x:c r="C16" s="20">
        <x:f>IF(B16="","",YEAR(B16))</x:f>
        <x:v>2026</x:v>
      </x:c>
      <x:c r="D16" s="20" t="str">
        <x:f>IF(B16="","",TEXT(B16,"mmm"))</x:f>
        <x:v>02/03/2026</x:v>
      </x:c>
      <x:c r="E16" s="21" t="inlineStr">
        <x:is>
          <x:t xml:space="preserve">Office rent</x:t>
        </x:is>
      </x:c>
      <x:c r="F16" s="13" t="inlineStr">
        <x:is>
          <x:t xml:space="preserve">1000</x:t>
        </x:is>
      </x:c>
      <x:c r="G16" s="22" t="str">
        <x:f>IF(F16="","",VLOOKUP(F16,COA!$A$4:$F$30,2,FALSE))</x:f>
        <x:v>Cash and Cash Equivalents</x:v>
      </x:c>
      <x:c r="H16" s="22" t="str">
        <x:f>IF(F16="","",VLOOKUP(F16,COA!$A$4:$F$30,3,FALSE))</x:f>
        <x:v>Asset</x:v>
      </x:c>
      <x:c r="I16" s="22" t="str">
        <x:f>IF(F16="","",VLOOKUP(F16,COA!$A$4:$F$30,4,FALSE))</x:f>
        <x:v>Current Assets</x:v>
      </x:c>
      <x:c r="J16" s="22" t="str">
        <x:f>IF(F16="","",VLOOKUP(F16,COA!$A$4:$F$30,5,FALSE))</x:f>
        <x:v>Cash</x:v>
      </x:c>
      <x:c r="K16" s="13" t="inlineStr">
        <x:is>
          <x:t xml:space="preserve">N/A</x:t>
        </x:is>
      </x:c>
      <x:c r="L16" s="13" t="inlineStr">
        <x:is>
          <x:t xml:space="preserve">N/A</x:t>
        </x:is>
      </x:c>
      <x:c r="M16" s="13" t="inlineStr">
        <x:is>
          <x:t xml:space="preserve">Administration</x:t>
        </x:is>
      </x:c>
      <x:c r="N16" s="24" t="inlineStr">
        <x:is>
          <x:t xml:space="preserve"/>
        </x:is>
      </x:c>
      <x:c r="O16" s="23" t="n">
        <x:v>2000</x:v>
      </x:c>
      <x:c r="P16" s="25">
        <x:f>IF(AND(N16="",O16=""),"",N16-O16)</x:f>
        <x:v>-2000</x:v>
      </x:c>
      <x:c r="Q16" s="20" t="str">
        <x:f>IF(COUNTA(A16:O16)=0,"",IF(AND(N16&gt;0,O16&gt;0),"Review",IF(AND(N16=0,O16=0),"Missing amount","OK")))</x:f>
        <x:v>OK</x:v>
      </x:c>
      <x:c r="R16" s="25">
        <x:f>IF(A16="","",SUMIFS($N$5:$N$1001,$A$5:$A$1001,A16)-SUMIFS($O$5:$O$1001,$A$5:$A$1001,A16))</x:f>
        <x:v>0</x:v>
      </x:c>
      <x:c r="S16" s="20" t="str">
        <x:f>IF(A16="","",IF(ABS(R16)&lt;0.005,"Balanced","Out of balance"))</x:f>
        <x:v>Balanced</x:v>
      </x:c>
    </x:row>
    <x:row r="17" ht="20" customHeight="1">
      <x:c r="A17" s="13" t="inlineStr">
        <x:is>
          <x:t xml:space="preserve">JE-0007</x:t>
        </x:is>
      </x:c>
      <x:c r="B17" s="19" t="inlineStr">
        <x:is>
          <x:t xml:space="preserve">02/10/2026</x:t>
        </x:is>
      </x:c>
      <x:c r="C17" s="20">
        <x:f>IF(B17="","",YEAR(B17))</x:f>
        <x:v>2026</x:v>
      </x:c>
      <x:c r="D17" s="20" t="str">
        <x:f>IF(B17="","",TEXT(B17,"mmm"))</x:f>
        <x:v>02/10/2026</x:v>
      </x:c>
      <x:c r="E17" s="21" t="inlineStr">
        <x:is>
          <x:t xml:space="preserve">Program service fees received</x:t>
        </x:is>
      </x:c>
      <x:c r="F17" s="13" t="inlineStr">
        <x:is>
          <x:t xml:space="preserve">1000</x:t>
        </x:is>
      </x:c>
      <x:c r="G17" s="22" t="str">
        <x:f>IF(F17="","",VLOOKUP(F17,COA!$A$4:$F$30,2,FALSE))</x:f>
        <x:v>Cash and Cash Equivalents</x:v>
      </x:c>
      <x:c r="H17" s="22" t="str">
        <x:f>IF(F17="","",VLOOKUP(F17,COA!$A$4:$F$30,3,FALSE))</x:f>
        <x:v>Asset</x:v>
      </x:c>
      <x:c r="I17" s="22" t="str">
        <x:f>IF(F17="","",VLOOKUP(F17,COA!$A$4:$F$30,4,FALSE))</x:f>
        <x:v>Current Assets</x:v>
      </x:c>
      <x:c r="J17" s="22" t="str">
        <x:f>IF(F17="","",VLOOKUP(F17,COA!$A$4:$F$30,5,FALSE))</x:f>
        <x:v>Cash</x:v>
      </x:c>
      <x:c r="K17" s="13" t="inlineStr">
        <x:is>
          <x:t xml:space="preserve">Without Donor Restrictions</x:t>
        </x:is>
      </x:c>
      <x:c r="L17" s="13" t="inlineStr">
        <x:is>
          <x:t xml:space="preserve">N/A</x:t>
        </x:is>
      </x:c>
      <x:c r="M17" s="13" t="inlineStr">
        <x:is>
          <x:t xml:space="preserve">Training Program</x:t>
        </x:is>
      </x:c>
      <x:c r="N17" s="23" t="n">
        <x:v>4200</x:v>
      </x:c>
      <x:c r="O17" s="24" t="inlineStr">
        <x:is>
          <x:t xml:space="preserve"/>
        </x:is>
      </x:c>
      <x:c r="P17" s="25">
        <x:f>IF(AND(N17="",O17=""),"",N17-O17)</x:f>
        <x:v>4200</x:v>
      </x:c>
      <x:c r="Q17" s="20" t="str">
        <x:f>IF(COUNTA(A17:O17)=0,"",IF(AND(N17&gt;0,O17&gt;0),"Review",IF(AND(N17=0,O17=0),"Missing amount","OK")))</x:f>
        <x:v>OK</x:v>
      </x:c>
      <x:c r="R17" s="25">
        <x:f>IF(A17="","",SUMIFS($N$5:$N$1001,$A$5:$A$1001,A17)-SUMIFS($O$5:$O$1001,$A$5:$A$1001,A17))</x:f>
        <x:v>0</x:v>
      </x:c>
      <x:c r="S17" s="20" t="str">
        <x:f>IF(A17="","",IF(ABS(R17)&lt;0.005,"Balanced","Out of balance"))</x:f>
        <x:v>Balanced</x:v>
      </x:c>
    </x:row>
    <x:row r="18" ht="20" customHeight="1">
      <x:c r="A18" s="13" t="inlineStr">
        <x:is>
          <x:t xml:space="preserve">JE-0007</x:t>
        </x:is>
      </x:c>
      <x:c r="B18" s="19" t="inlineStr">
        <x:is>
          <x:t xml:space="preserve">02/10/2026</x:t>
        </x:is>
      </x:c>
      <x:c r="C18" s="20">
        <x:f>IF(B18="","",YEAR(B18))</x:f>
        <x:v>2026</x:v>
      </x:c>
      <x:c r="D18" s="20" t="str">
        <x:f>IF(B18="","",TEXT(B18,"mmm"))</x:f>
        <x:v>02/10/2026</x:v>
      </x:c>
      <x:c r="E18" s="21" t="inlineStr">
        <x:is>
          <x:t xml:space="preserve">Program service fees received</x:t>
        </x:is>
      </x:c>
      <x:c r="F18" s="13" t="inlineStr">
        <x:is>
          <x:t xml:space="preserve">4040</x:t>
        </x:is>
      </x:c>
      <x:c r="G18" s="22" t="str">
        <x:f>IF(F18="","",VLOOKUP(F18,COA!$A$4:$F$30,2,FALSE))</x:f>
        <x:v>Program Service Revenue</x:v>
      </x:c>
      <x:c r="H18" s="22" t="str">
        <x:f>IF(F18="","",VLOOKUP(F18,COA!$A$4:$F$30,3,FALSE))</x:f>
        <x:v>Revenue</x:v>
      </x:c>
      <x:c r="I18" s="22" t="str">
        <x:f>IF(F18="","",VLOOKUP(F18,COA!$A$4:$F$30,4,FALSE))</x:f>
        <x:v>Program Revenue</x:v>
      </x:c>
      <x:c r="J18" s="22" t="str">
        <x:f>IF(F18="","",VLOOKUP(F18,COA!$A$4:$F$30,5,FALSE))</x:f>
        <x:v>Program Revenue</x:v>
      </x:c>
      <x:c r="K18" s="13" t="inlineStr">
        <x:is>
          <x:t xml:space="preserve">Without Donor Restrictions</x:t>
        </x:is>
      </x:c>
      <x:c r="L18" s="13" t="inlineStr">
        <x:is>
          <x:t xml:space="preserve">Program</x:t>
        </x:is>
      </x:c>
      <x:c r="M18" s="13" t="inlineStr">
        <x:is>
          <x:t xml:space="preserve">Training Program</x:t>
        </x:is>
      </x:c>
      <x:c r="N18" s="24" t="inlineStr">
        <x:is>
          <x:t xml:space="preserve"/>
        </x:is>
      </x:c>
      <x:c r="O18" s="23" t="n">
        <x:v>4200</x:v>
      </x:c>
      <x:c r="P18" s="25">
        <x:f>IF(AND(N18="",O18=""),"",N18-O18)</x:f>
        <x:v>-4200</x:v>
      </x:c>
      <x:c r="Q18" s="20" t="str">
        <x:f>IF(COUNTA(A18:O18)=0,"",IF(AND(N18&gt;0,O18&gt;0),"Review",IF(AND(N18=0,O18=0),"Missing amount","OK")))</x:f>
        <x:v>OK</x:v>
      </x:c>
      <x:c r="R18" s="25">
        <x:f>IF(A18="","",SUMIFS($N$5:$N$1001,$A$5:$A$1001,A18)-SUMIFS($O$5:$O$1001,$A$5:$A$1001,A18))</x:f>
        <x:v>0</x:v>
      </x:c>
      <x:c r="S18" s="20" t="str">
        <x:f>IF(A18="","",IF(ABS(R18)&lt;0.005,"Balanced","Out of balance"))</x:f>
        <x:v>Balanced</x:v>
      </x:c>
    </x:row>
    <x:row r="19" ht="20" customHeight="1">
      <x:c r="A19" s="13" t="inlineStr">
        <x:is>
          <x:t xml:space="preserve">JE-0008</x:t>
        </x:is>
      </x:c>
      <x:c r="B19" s="19" t="inlineStr">
        <x:is>
          <x:t xml:space="preserve">02/18/2026</x:t>
        </x:is>
      </x:c>
      <x:c r="C19" s="20">
        <x:f>IF(B19="","",YEAR(B19))</x:f>
        <x:v>2026</x:v>
      </x:c>
      <x:c r="D19" s="20" t="str">
        <x:f>IF(B19="","",TEXT(B19,"mmm"))</x:f>
        <x:v>02/18/2026</x:v>
      </x:c>
      <x:c r="E19" s="21" t="inlineStr">
        <x:is>
          <x:t xml:space="preserve">Donor campaign expense</x:t>
        </x:is>
      </x:c>
      <x:c r="F19" s="13" t="inlineStr">
        <x:is>
          <x:t xml:space="preserve">5080</x:t>
        </x:is>
      </x:c>
      <x:c r="G19" s="22" t="str">
        <x:f>IF(F19="","",VLOOKUP(F19,COA!$A$4:$F$30,2,FALSE))</x:f>
        <x:v>Marketing and Outreach</x:v>
      </x:c>
      <x:c r="H19" s="22" t="str">
        <x:f>IF(F19="","",VLOOKUP(F19,COA!$A$4:$F$30,3,FALSE))</x:f>
        <x:v>Expense</x:v>
      </x:c>
      <x:c r="I19" s="22" t="str">
        <x:f>IF(F19="","",VLOOKUP(F19,COA!$A$4:$F$30,4,FALSE))</x:f>
        <x:v>Program and Support Expenses</x:v>
      </x:c>
      <x:c r="J19" s="22" t="str">
        <x:f>IF(F19="","",VLOOKUP(F19,COA!$A$4:$F$30,5,FALSE))</x:f>
        <x:v>Marketing and Outreach</x:v>
      </x:c>
      <x:c r="K19" s="13" t="inlineStr">
        <x:is>
          <x:t xml:space="preserve">Without Donor Restrictions</x:t>
        </x:is>
      </x:c>
      <x:c r="L19" s="13" t="inlineStr">
        <x:is>
          <x:t xml:space="preserve">Fundraising</x:t>
        </x:is>
      </x:c>
      <x:c r="M19" s="13" t="inlineStr">
        <x:is>
          <x:t xml:space="preserve">Spring Appeal</x:t>
        </x:is>
      </x:c>
      <x:c r="N19" s="23" t="n">
        <x:v>900</x:v>
      </x:c>
      <x:c r="O19" s="24" t="inlineStr">
        <x:is>
          <x:t xml:space="preserve"/>
        </x:is>
      </x:c>
      <x:c r="P19" s="25">
        <x:f>IF(AND(N19="",O19=""),"",N19-O19)</x:f>
        <x:v>900</x:v>
      </x:c>
      <x:c r="Q19" s="20" t="str">
        <x:f>IF(COUNTA(A19:O19)=0,"",IF(AND(N19&gt;0,O19&gt;0),"Review",IF(AND(N19=0,O19=0),"Missing amount","OK")))</x:f>
        <x:v>OK</x:v>
      </x:c>
      <x:c r="R19" s="25">
        <x:f>IF(A19="","",SUMIFS($N$5:$N$1001,$A$5:$A$1001,A19)-SUMIFS($O$5:$O$1001,$A$5:$A$1001,A19))</x:f>
        <x:v>0</x:v>
      </x:c>
      <x:c r="S19" s="20" t="str">
        <x:f>IF(A19="","",IF(ABS(R19)&lt;0.005,"Balanced","Out of balance"))</x:f>
        <x:v>Balanced</x:v>
      </x:c>
    </x:row>
    <x:row r="20" ht="20" customHeight="1">
      <x:c r="A20" s="13" t="inlineStr">
        <x:is>
          <x:t xml:space="preserve">JE-0008</x:t>
        </x:is>
      </x:c>
      <x:c r="B20" s="19" t="inlineStr">
        <x:is>
          <x:t xml:space="preserve">02/18/2026</x:t>
        </x:is>
      </x:c>
      <x:c r="C20" s="20">
        <x:f>IF(B20="","",YEAR(B20))</x:f>
        <x:v>2026</x:v>
      </x:c>
      <x:c r="D20" s="20" t="str">
        <x:f>IF(B20="","",TEXT(B20,"mmm"))</x:f>
        <x:v>02/18/2026</x:v>
      </x:c>
      <x:c r="E20" s="21" t="inlineStr">
        <x:is>
          <x:t xml:space="preserve">Donor campaign expense</x:t>
        </x:is>
      </x:c>
      <x:c r="F20" s="13" t="inlineStr">
        <x:is>
          <x:t xml:space="preserve">1000</x:t>
        </x:is>
      </x:c>
      <x:c r="G20" s="22" t="str">
        <x:f>IF(F20="","",VLOOKUP(F20,COA!$A$4:$F$30,2,FALSE))</x:f>
        <x:v>Cash and Cash Equivalents</x:v>
      </x:c>
      <x:c r="H20" s="22" t="str">
        <x:f>IF(F20="","",VLOOKUP(F20,COA!$A$4:$F$30,3,FALSE))</x:f>
        <x:v>Asset</x:v>
      </x:c>
      <x:c r="I20" s="22" t="str">
        <x:f>IF(F20="","",VLOOKUP(F20,COA!$A$4:$F$30,4,FALSE))</x:f>
        <x:v>Current Assets</x:v>
      </x:c>
      <x:c r="J20" s="22" t="str">
        <x:f>IF(F20="","",VLOOKUP(F20,COA!$A$4:$F$30,5,FALSE))</x:f>
        <x:v>Cash</x:v>
      </x:c>
      <x:c r="K20" s="13" t="inlineStr">
        <x:is>
          <x:t xml:space="preserve">N/A</x:t>
        </x:is>
      </x:c>
      <x:c r="L20" s="13" t="inlineStr">
        <x:is>
          <x:t xml:space="preserve">N/A</x:t>
        </x:is>
      </x:c>
      <x:c r="M20" s="13" t="inlineStr">
        <x:is>
          <x:t xml:space="preserve">Spring Appeal</x:t>
        </x:is>
      </x:c>
      <x:c r="N20" s="24" t="inlineStr">
        <x:is>
          <x:t xml:space="preserve"/>
        </x:is>
      </x:c>
      <x:c r="O20" s="23" t="n">
        <x:v>900</x:v>
      </x:c>
      <x:c r="P20" s="25">
        <x:f>IF(AND(N20="",O20=""),"",N20-O20)</x:f>
        <x:v>-900</x:v>
      </x:c>
      <x:c r="Q20" s="20" t="str">
        <x:f>IF(COUNTA(A20:O20)=0,"",IF(AND(N20&gt;0,O20&gt;0),"Review",IF(AND(N20=0,O20=0),"Missing amount","OK")))</x:f>
        <x:v>OK</x:v>
      </x:c>
      <x:c r="R20" s="25">
        <x:f>IF(A20="","",SUMIFS($N$5:$N$1001,$A$5:$A$1001,A20)-SUMIFS($O$5:$O$1001,$A$5:$A$1001,A20))</x:f>
        <x:v>0</x:v>
      </x:c>
      <x:c r="S20" s="20" t="str">
        <x:f>IF(A20="","",IF(ABS(R20)&lt;0.005,"Balanced","Out of balance"))</x:f>
        <x:v>Balanced</x:v>
      </x:c>
    </x:row>
    <x:row r="21" ht="20" customHeight="1">
      <x:c r="A21" s="13" t="inlineStr">
        <x:is>
          <x:t xml:space="preserve">JE-0009</x:t>
        </x:is>
      </x:c>
      <x:c r="B21" s="19" t="inlineStr">
        <x:is>
          <x:t xml:space="preserve">03/05/2026</x:t>
        </x:is>
      </x:c>
      <x:c r="C21" s="20">
        <x:f>IF(B21="","",YEAR(B21))</x:f>
        <x:v>2026</x:v>
      </x:c>
      <x:c r="D21" s="20" t="str">
        <x:f>IF(B21="","",TEXT(B21,"mmm"))</x:f>
        <x:v>03/05/2026</x:v>
      </x:c>
      <x:c r="E21" s="21" t="inlineStr">
        <x:is>
          <x:t xml:space="preserve">Corporate contribution</x:t>
        </x:is>
      </x:c>
      <x:c r="F21" s="13" t="inlineStr">
        <x:is>
          <x:t xml:space="preserve">1000</x:t>
        </x:is>
      </x:c>
      <x:c r="G21" s="22" t="str">
        <x:f>IF(F21="","",VLOOKUP(F21,COA!$A$4:$F$30,2,FALSE))</x:f>
        <x:v>Cash and Cash Equivalents</x:v>
      </x:c>
      <x:c r="H21" s="22" t="str">
        <x:f>IF(F21="","",VLOOKUP(F21,COA!$A$4:$F$30,3,FALSE))</x:f>
        <x:v>Asset</x:v>
      </x:c>
      <x:c r="I21" s="22" t="str">
        <x:f>IF(F21="","",VLOOKUP(F21,COA!$A$4:$F$30,4,FALSE))</x:f>
        <x:v>Current Assets</x:v>
      </x:c>
      <x:c r="J21" s="22" t="str">
        <x:f>IF(F21="","",VLOOKUP(F21,COA!$A$4:$F$30,5,FALSE))</x:f>
        <x:v>Cash</x:v>
      </x:c>
      <x:c r="K21" s="13" t="inlineStr">
        <x:is>
          <x:t xml:space="preserve">Without Donor Restrictions</x:t>
        </x:is>
      </x:c>
      <x:c r="L21" s="13" t="inlineStr">
        <x:is>
          <x:t xml:space="preserve">N/A</x:t>
        </x:is>
      </x:c>
      <x:c r="M21" s="13" t="inlineStr">
        <x:is>
          <x:t xml:space="preserve">General Fund</x:t>
        </x:is>
      </x:c>
      <x:c r="N21" s="23" t="n">
        <x:v>10000</x:v>
      </x:c>
      <x:c r="O21" s="24" t="inlineStr">
        <x:is>
          <x:t xml:space="preserve"/>
        </x:is>
      </x:c>
      <x:c r="P21" s="25">
        <x:f>IF(AND(N21="",O21=""),"",N21-O21)</x:f>
        <x:v>10000</x:v>
      </x:c>
      <x:c r="Q21" s="20" t="str">
        <x:f>IF(COUNTA(A21:O21)=0,"",IF(AND(N21&gt;0,O21&gt;0),"Review",IF(AND(N21=0,O21=0),"Missing amount","OK")))</x:f>
        <x:v>OK</x:v>
      </x:c>
      <x:c r="R21" s="25">
        <x:f>IF(A21="","",SUMIFS($N$5:$N$1001,$A$5:$A$1001,A21)-SUMIFS($O$5:$O$1001,$A$5:$A$1001,A21))</x:f>
        <x:v>0</x:v>
      </x:c>
      <x:c r="S21" s="20" t="str">
        <x:f>IF(A21="","",IF(ABS(R21)&lt;0.005,"Balanced","Out of balance"))</x:f>
        <x:v>Balanced</x:v>
      </x:c>
    </x:row>
    <x:row r="22" ht="20" customHeight="1">
      <x:c r="A22" s="13" t="inlineStr">
        <x:is>
          <x:t xml:space="preserve">JE-0009</x:t>
        </x:is>
      </x:c>
      <x:c r="B22" s="19" t="inlineStr">
        <x:is>
          <x:t xml:space="preserve">03/05/2026</x:t>
        </x:is>
      </x:c>
      <x:c r="C22" s="20">
        <x:f>IF(B22="","",YEAR(B22))</x:f>
        <x:v>2026</x:v>
      </x:c>
      <x:c r="D22" s="20" t="str">
        <x:f>IF(B22="","",TEXT(B22,"mmm"))</x:f>
        <x:v>03/05/2026</x:v>
      </x:c>
      <x:c r="E22" s="21" t="inlineStr">
        <x:is>
          <x:t xml:space="preserve">Corporate contribution</x:t>
        </x:is>
      </x:c>
      <x:c r="F22" s="13" t="inlineStr">
        <x:is>
          <x:t xml:space="preserve">4010</x:t>
        </x:is>
      </x:c>
      <x:c r="G22" s="22" t="str">
        <x:f>IF(F22="","",VLOOKUP(F22,COA!$A$4:$F$30,2,FALSE))</x:f>
        <x:v>Corporate Contributions</x:v>
      </x:c>
      <x:c r="H22" s="22" t="str">
        <x:f>IF(F22="","",VLOOKUP(F22,COA!$A$4:$F$30,3,FALSE))</x:f>
        <x:v>Revenue</x:v>
      </x:c>
      <x:c r="I22" s="22" t="str">
        <x:f>IF(F22="","",VLOOKUP(F22,COA!$A$4:$F$30,4,FALSE))</x:f>
        <x:v>Contributions and Grants</x:v>
      </x:c>
      <x:c r="J22" s="22" t="str">
        <x:f>IF(F22="","",VLOOKUP(F22,COA!$A$4:$F$30,5,FALSE))</x:f>
        <x:v>Contributions</x:v>
      </x:c>
      <x:c r="K22" s="13" t="inlineStr">
        <x:is>
          <x:t xml:space="preserve">Without Donor Restrictions</x:t>
        </x:is>
      </x:c>
      <x:c r="L22" s="13" t="inlineStr">
        <x:is>
          <x:t xml:space="preserve">Fundraising</x:t>
        </x:is>
      </x:c>
      <x:c r="M22" s="13" t="inlineStr">
        <x:is>
          <x:t xml:space="preserve">General Fund</x:t>
        </x:is>
      </x:c>
      <x:c r="N22" s="24" t="inlineStr">
        <x:is>
          <x:t xml:space="preserve"/>
        </x:is>
      </x:c>
      <x:c r="O22" s="23" t="n">
        <x:v>10000</x:v>
      </x:c>
      <x:c r="P22" s="25">
        <x:f>IF(AND(N22="",O22=""),"",N22-O22)</x:f>
        <x:v>-10000</x:v>
      </x:c>
      <x:c r="Q22" s="20" t="str">
        <x:f>IF(COUNTA(A22:O22)=0,"",IF(AND(N22&gt;0,O22&gt;0),"Review",IF(AND(N22=0,O22=0),"Missing amount","OK")))</x:f>
        <x:v>OK</x:v>
      </x:c>
      <x:c r="R22" s="25">
        <x:f>IF(A22="","",SUMIFS($N$5:$N$1001,$A$5:$A$1001,A22)-SUMIFS($O$5:$O$1001,$A$5:$A$1001,A22))</x:f>
        <x:v>0</x:v>
      </x:c>
      <x:c r="S22" s="20" t="str">
        <x:f>IF(A22="","",IF(ABS(R22)&lt;0.005,"Balanced","Out of balance"))</x:f>
        <x:v>Balanced</x:v>
      </x:c>
    </x:row>
    <x:row r="23" ht="20" customHeight="1">
      <x:c r="A23" s="13" t="inlineStr">
        <x:is>
          <x:t xml:space="preserve">JE-0010</x:t>
        </x:is>
      </x:c>
      <x:c r="B23" s="19" t="inlineStr">
        <x:is>
          <x:t xml:space="preserve">03/20/2026</x:t>
        </x:is>
      </x:c>
      <x:c r="C23" s="20">
        <x:f>IF(B23="","",YEAR(B23))</x:f>
        <x:v>2026</x:v>
      </x:c>
      <x:c r="D23" s="20" t="str">
        <x:f>IF(B23="","",TEXT(B23,"mmm"))</x:f>
        <x:v>03/20/2026</x:v>
      </x:c>
      <x:c r="E23" s="21" t="inlineStr">
        <x:is>
          <x:t xml:space="preserve">Professional fees</x:t>
        </x:is>
      </x:c>
      <x:c r="F23" s="13" t="inlineStr">
        <x:is>
          <x:t xml:space="preserve">5030</x:t>
        </x:is>
      </x:c>
      <x:c r="G23" s="22" t="str">
        <x:f>IF(F23="","",VLOOKUP(F23,COA!$A$4:$F$30,2,FALSE))</x:f>
        <x:v>Professional Fees</x:v>
      </x:c>
      <x:c r="H23" s="22" t="str">
        <x:f>IF(F23="","",VLOOKUP(F23,COA!$A$4:$F$30,3,FALSE))</x:f>
        <x:v>Expense</x:v>
      </x:c>
      <x:c r="I23" s="22" t="str">
        <x:f>IF(F23="","",VLOOKUP(F23,COA!$A$4:$F$30,4,FALSE))</x:f>
        <x:v>Program and Support Expenses</x:v>
      </x:c>
      <x:c r="J23" s="22" t="str">
        <x:f>IF(F23="","",VLOOKUP(F23,COA!$A$4:$F$30,5,FALSE))</x:f>
        <x:v>Professional Fees</x:v>
      </x:c>
      <x:c r="K23" s="13" t="inlineStr">
        <x:is>
          <x:t xml:space="preserve">Without Donor Restrictions</x:t>
        </x:is>
      </x:c>
      <x:c r="L23" s="13" t="inlineStr">
        <x:is>
          <x:t xml:space="preserve">Management &amp; General</x:t>
        </x:is>
      </x:c>
      <x:c r="M23" s="13" t="inlineStr">
        <x:is>
          <x:t xml:space="preserve">Audit</x:t>
        </x:is>
      </x:c>
      <x:c r="N23" s="23" t="n">
        <x:v>1800</x:v>
      </x:c>
      <x:c r="O23" s="24" t="inlineStr">
        <x:is>
          <x:t xml:space="preserve"/>
        </x:is>
      </x:c>
      <x:c r="P23" s="25">
        <x:f>IF(AND(N23="",O23=""),"",N23-O23)</x:f>
        <x:v>1800</x:v>
      </x:c>
      <x:c r="Q23" s="20" t="str">
        <x:f>IF(COUNTA(A23:O23)=0,"",IF(AND(N23&gt;0,O23&gt;0),"Review",IF(AND(N23=0,O23=0),"Missing amount","OK")))</x:f>
        <x:v>OK</x:v>
      </x:c>
      <x:c r="R23" s="25">
        <x:f>IF(A23="","",SUMIFS($N$5:$N$1001,$A$5:$A$1001,A23)-SUMIFS($O$5:$O$1001,$A$5:$A$1001,A23))</x:f>
        <x:v>0</x:v>
      </x:c>
      <x:c r="S23" s="20" t="str">
        <x:f>IF(A23="","",IF(ABS(R23)&lt;0.005,"Balanced","Out of balance"))</x:f>
        <x:v>Balanced</x:v>
      </x:c>
    </x:row>
    <x:row r="24" ht="20" customHeight="1">
      <x:c r="A24" s="13" t="inlineStr">
        <x:is>
          <x:t xml:space="preserve">JE-0010</x:t>
        </x:is>
      </x:c>
      <x:c r="B24" s="19" t="inlineStr">
        <x:is>
          <x:t xml:space="preserve">03/20/2026</x:t>
        </x:is>
      </x:c>
      <x:c r="C24" s="20">
        <x:f>IF(B24="","",YEAR(B24))</x:f>
        <x:v>2026</x:v>
      </x:c>
      <x:c r="D24" s="20" t="str">
        <x:f>IF(B24="","",TEXT(B24,"mmm"))</x:f>
        <x:v>03/20/2026</x:v>
      </x:c>
      <x:c r="E24" s="21" t="inlineStr">
        <x:is>
          <x:t xml:space="preserve">Professional fees</x:t>
        </x:is>
      </x:c>
      <x:c r="F24" s="13" t="inlineStr">
        <x:is>
          <x:t xml:space="preserve">1000</x:t>
        </x:is>
      </x:c>
      <x:c r="G24" s="22" t="str">
        <x:f>IF(F24="","",VLOOKUP(F24,COA!$A$4:$F$30,2,FALSE))</x:f>
        <x:v>Cash and Cash Equivalents</x:v>
      </x:c>
      <x:c r="H24" s="22" t="str">
        <x:f>IF(F24="","",VLOOKUP(F24,COA!$A$4:$F$30,3,FALSE))</x:f>
        <x:v>Asset</x:v>
      </x:c>
      <x:c r="I24" s="22" t="str">
        <x:f>IF(F24="","",VLOOKUP(F24,COA!$A$4:$F$30,4,FALSE))</x:f>
        <x:v>Current Assets</x:v>
      </x:c>
      <x:c r="J24" s="22" t="str">
        <x:f>IF(F24="","",VLOOKUP(F24,COA!$A$4:$F$30,5,FALSE))</x:f>
        <x:v>Cash</x:v>
      </x:c>
      <x:c r="K24" s="13" t="inlineStr">
        <x:is>
          <x:t xml:space="preserve">N/A</x:t>
        </x:is>
      </x:c>
      <x:c r="L24" s="13" t="inlineStr">
        <x:is>
          <x:t xml:space="preserve">N/A</x:t>
        </x:is>
      </x:c>
      <x:c r="M24" s="13" t="inlineStr">
        <x:is>
          <x:t xml:space="preserve">Audit</x:t>
        </x:is>
      </x:c>
      <x:c r="N24" s="24" t="inlineStr">
        <x:is>
          <x:t xml:space="preserve"/>
        </x:is>
      </x:c>
      <x:c r="O24" s="23" t="n">
        <x:v>1800</x:v>
      </x:c>
      <x:c r="P24" s="25">
        <x:f>IF(AND(N24="",O24=""),"",N24-O24)</x:f>
        <x:v>-1800</x:v>
      </x:c>
      <x:c r="Q24" s="20" t="str">
        <x:f>IF(COUNTA(A24:O24)=0,"",IF(AND(N24&gt;0,O24&gt;0),"Review",IF(AND(N24=0,O24=0),"Missing amount","OK")))</x:f>
        <x:v>OK</x:v>
      </x:c>
      <x:c r="R24" s="25">
        <x:f>IF(A24="","",SUMIFS($N$5:$N$1001,$A$5:$A$1001,A24)-SUMIFS($O$5:$O$1001,$A$5:$A$1001,A24))</x:f>
        <x:v>0</x:v>
      </x:c>
      <x:c r="S24" s="20" t="str">
        <x:f>IF(A24="","",IF(ABS(R24)&lt;0.005,"Balanced","Out of balance"))</x:f>
        <x:v>Balanced</x:v>
      </x:c>
    </x:row>
    <x:row r="25" ht="20" customHeight="1">
      <x:c r="A25" s="13" t="inlineStr">
        <x:is>
          <x:t xml:space="preserve">JE-0011</x:t>
        </x:is>
      </x:c>
      <x:c r="B25" s="19" t="inlineStr">
        <x:is>
          <x:t xml:space="preserve">03/28/2026</x:t>
        </x:is>
      </x:c>
      <x:c r="C25" s="20">
        <x:f>IF(B25="","",YEAR(B25))</x:f>
        <x:v>2026</x:v>
      </x:c>
      <x:c r="D25" s="20" t="str">
        <x:f>IF(B25="","",TEXT(B25,"mmm"))</x:f>
        <x:v>03/28/2026</x:v>
      </x:c>
      <x:c r="E25" s="21" t="inlineStr">
        <x:is>
          <x:t xml:space="preserve">Grants to beneficiaries</x:t>
        </x:is>
      </x:c>
      <x:c r="F25" s="13" t="inlineStr">
        <x:is>
          <x:t xml:space="preserve">5070</x:t>
        </x:is>
      </x:c>
      <x:c r="G25" s="22" t="str">
        <x:f>IF(F25="","",VLOOKUP(F25,COA!$A$4:$F$30,2,FALSE))</x:f>
        <x:v>Grants to Beneficiaries</x:v>
      </x:c>
      <x:c r="H25" s="22" t="str">
        <x:f>IF(F25="","",VLOOKUP(F25,COA!$A$4:$F$30,3,FALSE))</x:f>
        <x:v>Expense</x:v>
      </x:c>
      <x:c r="I25" s="22" t="str">
        <x:f>IF(F25="","",VLOOKUP(F25,COA!$A$4:$F$30,4,FALSE))</x:f>
        <x:v>Program and Support Expenses</x:v>
      </x:c>
      <x:c r="J25" s="22" t="str">
        <x:f>IF(F25="","",VLOOKUP(F25,COA!$A$4:$F$30,5,FALSE))</x:f>
        <x:v>Grants to Beneficiaries</x:v>
      </x:c>
      <x:c r="K25" s="13" t="inlineStr">
        <x:is>
          <x:t xml:space="preserve">Without Donor Restrictions</x:t>
        </x:is>
      </x:c>
      <x:c r="L25" s="13" t="inlineStr">
        <x:is>
          <x:t xml:space="preserve">Program</x:t>
        </x:is>
      </x:c>
      <x:c r="M25" s="13" t="inlineStr">
        <x:is>
          <x:t xml:space="preserve">Community Relief</x:t>
        </x:is>
      </x:c>
      <x:c r="N25" s="23" t="n">
        <x:v>3500</x:v>
      </x:c>
      <x:c r="O25" s="24" t="inlineStr">
        <x:is>
          <x:t xml:space="preserve"/>
        </x:is>
      </x:c>
      <x:c r="P25" s="25">
        <x:f>IF(AND(N25="",O25=""),"",N25-O25)</x:f>
        <x:v>3500</x:v>
      </x:c>
      <x:c r="Q25" s="20" t="str">
        <x:f>IF(COUNTA(A25:O25)=0,"",IF(AND(N25&gt;0,O25&gt;0),"Review",IF(AND(N25=0,O25=0),"Missing amount","OK")))</x:f>
        <x:v>OK</x:v>
      </x:c>
      <x:c r="R25" s="25">
        <x:f>IF(A25="","",SUMIFS($N$5:$N$1001,$A$5:$A$1001,A25)-SUMIFS($O$5:$O$1001,$A$5:$A$1001,A25))</x:f>
        <x:v>0</x:v>
      </x:c>
      <x:c r="S25" s="20" t="str">
        <x:f>IF(A25="","",IF(ABS(R25)&lt;0.005,"Balanced","Out of balance"))</x:f>
        <x:v>Balanced</x:v>
      </x:c>
    </x:row>
    <x:row r="26" ht="20" customHeight="1">
      <x:c r="A26" s="13" t="inlineStr">
        <x:is>
          <x:t xml:space="preserve">JE-0011</x:t>
        </x:is>
      </x:c>
      <x:c r="B26" s="19" t="inlineStr">
        <x:is>
          <x:t xml:space="preserve">03/28/2026</x:t>
        </x:is>
      </x:c>
      <x:c r="C26" s="20">
        <x:f>IF(B26="","",YEAR(B26))</x:f>
        <x:v>2026</x:v>
      </x:c>
      <x:c r="D26" s="20" t="str">
        <x:f>IF(B26="","",TEXT(B26,"mmm"))</x:f>
        <x:v>03/28/2026</x:v>
      </x:c>
      <x:c r="E26" s="21" t="inlineStr">
        <x:is>
          <x:t xml:space="preserve">Grants to beneficiaries</x:t>
        </x:is>
      </x:c>
      <x:c r="F26" s="13" t="inlineStr">
        <x:is>
          <x:t xml:space="preserve">1000</x:t>
        </x:is>
      </x:c>
      <x:c r="G26" s="22" t="str">
        <x:f>IF(F26="","",VLOOKUP(F26,COA!$A$4:$F$30,2,FALSE))</x:f>
        <x:v>Cash and Cash Equivalents</x:v>
      </x:c>
      <x:c r="H26" s="22" t="str">
        <x:f>IF(F26="","",VLOOKUP(F26,COA!$A$4:$F$30,3,FALSE))</x:f>
        <x:v>Asset</x:v>
      </x:c>
      <x:c r="I26" s="22" t="str">
        <x:f>IF(F26="","",VLOOKUP(F26,COA!$A$4:$F$30,4,FALSE))</x:f>
        <x:v>Current Assets</x:v>
      </x:c>
      <x:c r="J26" s="22" t="str">
        <x:f>IF(F26="","",VLOOKUP(F26,COA!$A$4:$F$30,5,FALSE))</x:f>
        <x:v>Cash</x:v>
      </x:c>
      <x:c r="K26" s="13" t="inlineStr">
        <x:is>
          <x:t xml:space="preserve">N/A</x:t>
        </x:is>
      </x:c>
      <x:c r="L26" s="13" t="inlineStr">
        <x:is>
          <x:t xml:space="preserve">N/A</x:t>
        </x:is>
      </x:c>
      <x:c r="M26" s="13" t="inlineStr">
        <x:is>
          <x:t xml:space="preserve">Community Relief</x:t>
        </x:is>
      </x:c>
      <x:c r="N26" s="24" t="inlineStr">
        <x:is>
          <x:t xml:space="preserve"/>
        </x:is>
      </x:c>
      <x:c r="O26" s="23" t="n">
        <x:v>3500</x:v>
      </x:c>
      <x:c r="P26" s="25">
        <x:f>IF(AND(N26="",O26=""),"",N26-O26)</x:f>
        <x:v>-3500</x:v>
      </x:c>
      <x:c r="Q26" s="20" t="str">
        <x:f>IF(COUNTA(A26:O26)=0,"",IF(AND(N26&gt;0,O26&gt;0),"Review",IF(AND(N26=0,O26=0),"Missing amount","OK")))</x:f>
        <x:v>OK</x:v>
      </x:c>
      <x:c r="R26" s="25">
        <x:f>IF(A26="","",SUMIFS($N$5:$N$1001,$A$5:$A$1001,A26)-SUMIFS($O$5:$O$1001,$A$5:$A$1001,A26))</x:f>
        <x:v>0</x:v>
      </x:c>
      <x:c r="S26" s="20" t="str">
        <x:f>IF(A26="","",IF(ABS(R26)&lt;0.005,"Balanced","Out of balance"))</x:f>
        <x:v>Balanced</x:v>
      </x:c>
    </x:row>
    <x:row r="27" ht="20" customHeight="1">
      <x:c r="A27" s="26" t="n"/>
      <x:c r="B27" s="27" t="n"/>
      <x:c r="C27" s="20">
        <x:f>IF(B27="","",YEAR(B27))</x:f>
      </x:c>
      <x:c r="D27" s="20">
        <x:f>IF(B27="","",TEXT(B27,"mmm"))</x:f>
      </x:c>
      <x:c r="E27" s="4" t="n"/>
      <x:c r="F27" s="26" t="n"/>
      <x:c r="G27" s="22">
        <x:f>IF(F27="","",VLOOKUP(F27,COA!$A$4:$F$30,2,FALSE))</x:f>
      </x:c>
      <x:c r="H27" s="22">
        <x:f>IF(F27="","",VLOOKUP(F27,COA!$A$4:$F$30,3,FALSE))</x:f>
      </x:c>
      <x:c r="I27" s="22">
        <x:f>IF(F27="","",VLOOKUP(F27,COA!$A$4:$F$30,4,FALSE))</x:f>
      </x:c>
      <x:c r="J27" s="22">
        <x:f>IF(F27="","",VLOOKUP(F27,COA!$A$4:$F$30,5,FALSE))</x:f>
      </x:c>
      <x:c r="K27" s="26" t="n"/>
      <x:c r="L27" s="26" t="n"/>
      <x:c r="M27" s="26" t="n"/>
      <x:c r="N27" s="24" t="n"/>
      <x:c r="O27" s="24" t="n"/>
      <x:c r="P27" s="25">
        <x:f>IF(AND(N27="",O27=""),"",N27-O27)</x:f>
      </x:c>
      <x:c r="Q27" s="20" t="str">
        <x:f>IF(COUNTA(A27:O27)=0,"",IF(AND(N27&gt;0,O27&gt;0),"Review",IF(AND(N27=0,O27=0),"Missing amount","OK")))</x:f>
        <x:v>Missing amount</x:v>
      </x:c>
      <x:c r="R27" s="25">
        <x:f>IF(A27="","",SUMIFS($N$5:$N$1001,$A$5:$A$1001,A27)-SUMIFS($O$5:$O$1001,$A$5:$A$1001,A27))</x:f>
      </x:c>
      <x:c r="S27" s="20">
        <x:f>IF(A27="","",IF(ABS(R27)&lt;0.005,"Balanced","Out of balance"))</x:f>
      </x:c>
    </x:row>
    <x:row r="28" ht="20" customHeight="1">
      <x:c r="A28" s="26" t="n"/>
      <x:c r="B28" s="27" t="n"/>
      <x:c r="C28" s="20">
        <x:f>IF(B28="","",YEAR(B28))</x:f>
      </x:c>
      <x:c r="D28" s="20">
        <x:f>IF(B28="","",TEXT(B28,"mmm"))</x:f>
      </x:c>
      <x:c r="E28" s="4" t="n"/>
      <x:c r="F28" s="26" t="n"/>
      <x:c r="G28" s="22">
        <x:f>IF(F28="","",VLOOKUP(F28,COA!$A$4:$F$30,2,FALSE))</x:f>
      </x:c>
      <x:c r="H28" s="22">
        <x:f>IF(F28="","",VLOOKUP(F28,COA!$A$4:$F$30,3,FALSE))</x:f>
      </x:c>
      <x:c r="I28" s="22">
        <x:f>IF(F28="","",VLOOKUP(F28,COA!$A$4:$F$30,4,FALSE))</x:f>
      </x:c>
      <x:c r="J28" s="22">
        <x:f>IF(F28="","",VLOOKUP(F28,COA!$A$4:$F$30,5,FALSE))</x:f>
      </x:c>
      <x:c r="K28" s="26" t="n"/>
      <x:c r="L28" s="26" t="n"/>
      <x:c r="M28" s="26" t="n"/>
      <x:c r="N28" s="24" t="n"/>
      <x:c r="O28" s="24" t="n"/>
      <x:c r="P28" s="25">
        <x:f>IF(AND(N28="",O28=""),"",N28-O28)</x:f>
      </x:c>
      <x:c r="Q28" s="20" t="str">
        <x:f>IF(COUNTA(A28:O28)=0,"",IF(AND(N28&gt;0,O28&gt;0),"Review",IF(AND(N28=0,O28=0),"Missing amount","OK")))</x:f>
        <x:v>Missing amount</x:v>
      </x:c>
      <x:c r="R28" s="25">
        <x:f>IF(A28="","",SUMIFS($N$5:$N$1001,$A$5:$A$1001,A28)-SUMIFS($O$5:$O$1001,$A$5:$A$1001,A28))</x:f>
      </x:c>
      <x:c r="S28" s="20">
        <x:f>IF(A28="","",IF(ABS(R28)&lt;0.005,"Balanced","Out of balance"))</x:f>
      </x:c>
    </x:row>
    <x:row r="29" ht="20" customHeight="1">
      <x:c r="A29" s="26" t="n"/>
      <x:c r="B29" s="27" t="n"/>
      <x:c r="C29" s="20">
        <x:f>IF(B29="","",YEAR(B29))</x:f>
      </x:c>
      <x:c r="D29" s="20">
        <x:f>IF(B29="","",TEXT(B29,"mmm"))</x:f>
      </x:c>
      <x:c r="E29" s="4" t="n"/>
      <x:c r="F29" s="26" t="n"/>
      <x:c r="G29" s="22">
        <x:f>IF(F29="","",VLOOKUP(F29,COA!$A$4:$F$30,2,FALSE))</x:f>
      </x:c>
      <x:c r="H29" s="22">
        <x:f>IF(F29="","",VLOOKUP(F29,COA!$A$4:$F$30,3,FALSE))</x:f>
      </x:c>
      <x:c r="I29" s="22">
        <x:f>IF(F29="","",VLOOKUP(F29,COA!$A$4:$F$30,4,FALSE))</x:f>
      </x:c>
      <x:c r="J29" s="22">
        <x:f>IF(F29="","",VLOOKUP(F29,COA!$A$4:$F$30,5,FALSE))</x:f>
      </x:c>
      <x:c r="K29" s="26" t="n"/>
      <x:c r="L29" s="26" t="n"/>
      <x:c r="M29" s="26" t="n"/>
      <x:c r="N29" s="24" t="n"/>
      <x:c r="O29" s="24" t="n"/>
      <x:c r="P29" s="25">
        <x:f>IF(AND(N29="",O29=""),"",N29-O29)</x:f>
      </x:c>
      <x:c r="Q29" s="20" t="str">
        <x:f>IF(COUNTA(A29:O29)=0,"",IF(AND(N29&gt;0,O29&gt;0),"Review",IF(AND(N29=0,O29=0),"Missing amount","OK")))</x:f>
        <x:v>Missing amount</x:v>
      </x:c>
      <x:c r="R29" s="25">
        <x:f>IF(A29="","",SUMIFS($N$5:$N$1001,$A$5:$A$1001,A29)-SUMIFS($O$5:$O$1001,$A$5:$A$1001,A29))</x:f>
      </x:c>
      <x:c r="S29" s="20">
        <x:f>IF(A29="","",IF(ABS(R29)&lt;0.005,"Balanced","Out of balance"))</x:f>
      </x:c>
    </x:row>
    <x:row r="30" ht="20" customHeight="1">
      <x:c r="A30" s="26" t="n"/>
      <x:c r="B30" s="27" t="n"/>
      <x:c r="C30" s="20">
        <x:f>IF(B30="","",YEAR(B30))</x:f>
      </x:c>
      <x:c r="D30" s="20">
        <x:f>IF(B30="","",TEXT(B30,"mmm"))</x:f>
      </x:c>
      <x:c r="E30" s="4" t="n"/>
      <x:c r="F30" s="26" t="n"/>
      <x:c r="G30" s="22">
        <x:f>IF(F30="","",VLOOKUP(F30,COA!$A$4:$F$30,2,FALSE))</x:f>
      </x:c>
      <x:c r="H30" s="22">
        <x:f>IF(F30="","",VLOOKUP(F30,COA!$A$4:$F$30,3,FALSE))</x:f>
      </x:c>
      <x:c r="I30" s="22">
        <x:f>IF(F30="","",VLOOKUP(F30,COA!$A$4:$F$30,4,FALSE))</x:f>
      </x:c>
      <x:c r="J30" s="22">
        <x:f>IF(F30="","",VLOOKUP(F30,COA!$A$4:$F$30,5,FALSE))</x:f>
      </x:c>
      <x:c r="K30" s="26" t="n"/>
      <x:c r="L30" s="26" t="n"/>
      <x:c r="M30" s="26" t="n"/>
      <x:c r="N30" s="24" t="n"/>
      <x:c r="O30" s="24" t="n"/>
      <x:c r="P30" s="25">
        <x:f>IF(AND(N30="",O30=""),"",N30-O30)</x:f>
      </x:c>
      <x:c r="Q30" s="20" t="str">
        <x:f>IF(COUNTA(A30:O30)=0,"",IF(AND(N30&gt;0,O30&gt;0),"Review",IF(AND(N30=0,O30=0),"Missing amount","OK")))</x:f>
        <x:v>Missing amount</x:v>
      </x:c>
      <x:c r="R30" s="25">
        <x:f>IF(A30="","",SUMIFS($N$5:$N$1001,$A$5:$A$1001,A30)-SUMIFS($O$5:$O$1001,$A$5:$A$1001,A30))</x:f>
      </x:c>
      <x:c r="S30" s="20">
        <x:f>IF(A30="","",IF(ABS(R30)&lt;0.005,"Balanced","Out of balance"))</x:f>
      </x:c>
    </x:row>
    <x:row r="31" ht="20" customHeight="1">
      <x:c r="A31" s="26" t="n"/>
      <x:c r="B31" s="27" t="n"/>
      <x:c r="C31" s="20">
        <x:f>IF(B31="","",YEAR(B31))</x:f>
      </x:c>
      <x:c r="D31" s="20">
        <x:f>IF(B31="","",TEXT(B31,"mmm"))</x:f>
      </x:c>
      <x:c r="E31" s="4" t="n"/>
      <x:c r="F31" s="26" t="n"/>
      <x:c r="G31" s="22">
        <x:f>IF(F31="","",VLOOKUP(F31,COA!$A$4:$F$30,2,FALSE))</x:f>
      </x:c>
      <x:c r="H31" s="22">
        <x:f>IF(F31="","",VLOOKUP(F31,COA!$A$4:$F$30,3,FALSE))</x:f>
      </x:c>
      <x:c r="I31" s="22">
        <x:f>IF(F31="","",VLOOKUP(F31,COA!$A$4:$F$30,4,FALSE))</x:f>
      </x:c>
      <x:c r="J31" s="22">
        <x:f>IF(F31="","",VLOOKUP(F31,COA!$A$4:$F$30,5,FALSE))</x:f>
      </x:c>
      <x:c r="K31" s="26" t="n"/>
      <x:c r="L31" s="26" t="n"/>
      <x:c r="M31" s="26" t="n"/>
      <x:c r="N31" s="24" t="n"/>
      <x:c r="O31" s="24" t="n"/>
      <x:c r="P31" s="25">
        <x:f>IF(AND(N31="",O31=""),"",N31-O31)</x:f>
      </x:c>
      <x:c r="Q31" s="20" t="str">
        <x:f>IF(COUNTA(A31:O31)=0,"",IF(AND(N31&gt;0,O31&gt;0),"Review",IF(AND(N31=0,O31=0),"Missing amount","OK")))</x:f>
        <x:v>Missing amount</x:v>
      </x:c>
      <x:c r="R31" s="25">
        <x:f>IF(A31="","",SUMIFS($N$5:$N$1001,$A$5:$A$1001,A31)-SUMIFS($O$5:$O$1001,$A$5:$A$1001,A31))</x:f>
      </x:c>
      <x:c r="S31" s="20">
        <x:f>IF(A31="","",IF(ABS(R31)&lt;0.005,"Balanced","Out of balance"))</x:f>
      </x:c>
    </x:row>
    <x:row r="32" ht="20" customHeight="1">
      <x:c r="A32" s="26" t="n"/>
      <x:c r="B32" s="27" t="n"/>
      <x:c r="C32" s="20">
        <x:f>IF(B32="","",YEAR(B32))</x:f>
      </x:c>
      <x:c r="D32" s="20">
        <x:f>IF(B32="","",TEXT(B32,"mmm"))</x:f>
      </x:c>
      <x:c r="E32" s="4" t="n"/>
      <x:c r="F32" s="26" t="n"/>
      <x:c r="G32" s="22">
        <x:f>IF(F32="","",VLOOKUP(F32,COA!$A$4:$F$30,2,FALSE))</x:f>
      </x:c>
      <x:c r="H32" s="22">
        <x:f>IF(F32="","",VLOOKUP(F32,COA!$A$4:$F$30,3,FALSE))</x:f>
      </x:c>
      <x:c r="I32" s="22">
        <x:f>IF(F32="","",VLOOKUP(F32,COA!$A$4:$F$30,4,FALSE))</x:f>
      </x:c>
      <x:c r="J32" s="22">
        <x:f>IF(F32="","",VLOOKUP(F32,COA!$A$4:$F$30,5,FALSE))</x:f>
      </x:c>
      <x:c r="K32" s="26" t="n"/>
      <x:c r="L32" s="26" t="n"/>
      <x:c r="M32" s="26" t="n"/>
      <x:c r="N32" s="24" t="n"/>
      <x:c r="O32" s="24" t="n"/>
      <x:c r="P32" s="25">
        <x:f>IF(AND(N32="",O32=""),"",N32-O32)</x:f>
      </x:c>
      <x:c r="Q32" s="20" t="str">
        <x:f>IF(COUNTA(A32:O32)=0,"",IF(AND(N32&gt;0,O32&gt;0),"Review",IF(AND(N32=0,O32=0),"Missing amount","OK")))</x:f>
        <x:v>Missing amount</x:v>
      </x:c>
      <x:c r="R32" s="25">
        <x:f>IF(A32="","",SUMIFS($N$5:$N$1001,$A$5:$A$1001,A32)-SUMIFS($O$5:$O$1001,$A$5:$A$1001,A32))</x:f>
      </x:c>
      <x:c r="S32" s="20">
        <x:f>IF(A32="","",IF(ABS(R32)&lt;0.005,"Balanced","Out of balance"))</x:f>
      </x:c>
    </x:row>
    <x:row r="33" ht="20" customHeight="1">
      <x:c r="A33" s="26" t="n"/>
      <x:c r="B33" s="27" t="n"/>
      <x:c r="C33" s="20">
        <x:f>IF(B33="","",YEAR(B33))</x:f>
      </x:c>
      <x:c r="D33" s="20">
        <x:f>IF(B33="","",TEXT(B33,"mmm"))</x:f>
      </x:c>
      <x:c r="E33" s="4" t="n"/>
      <x:c r="F33" s="26" t="n"/>
      <x:c r="G33" s="22">
        <x:f>IF(F33="","",VLOOKUP(F33,COA!$A$4:$F$30,2,FALSE))</x:f>
      </x:c>
      <x:c r="H33" s="22">
        <x:f>IF(F33="","",VLOOKUP(F33,COA!$A$4:$F$30,3,FALSE))</x:f>
      </x:c>
      <x:c r="I33" s="22">
        <x:f>IF(F33="","",VLOOKUP(F33,COA!$A$4:$F$30,4,FALSE))</x:f>
      </x:c>
      <x:c r="J33" s="22">
        <x:f>IF(F33="","",VLOOKUP(F33,COA!$A$4:$F$30,5,FALSE))</x:f>
      </x:c>
      <x:c r="K33" s="26" t="n"/>
      <x:c r="L33" s="26" t="n"/>
      <x:c r="M33" s="26" t="n"/>
      <x:c r="N33" s="24" t="n"/>
      <x:c r="O33" s="24" t="n"/>
      <x:c r="P33" s="25">
        <x:f>IF(AND(N33="",O33=""),"",N33-O33)</x:f>
      </x:c>
      <x:c r="Q33" s="20" t="str">
        <x:f>IF(COUNTA(A33:O33)=0,"",IF(AND(N33&gt;0,O33&gt;0),"Review",IF(AND(N33=0,O33=0),"Missing amount","OK")))</x:f>
        <x:v>Missing amount</x:v>
      </x:c>
      <x:c r="R33" s="25">
        <x:f>IF(A33="","",SUMIFS($N$5:$N$1001,$A$5:$A$1001,A33)-SUMIFS($O$5:$O$1001,$A$5:$A$1001,A33))</x:f>
      </x:c>
      <x:c r="S33" s="20">
        <x:f>IF(A33="","",IF(ABS(R33)&lt;0.005,"Balanced","Out of balance"))</x:f>
      </x:c>
    </x:row>
    <x:row r="34" ht="20" customHeight="1">
      <x:c r="A34" s="26" t="n"/>
      <x:c r="B34" s="27" t="n"/>
      <x:c r="C34" s="20">
        <x:f>IF(B34="","",YEAR(B34))</x:f>
      </x:c>
      <x:c r="D34" s="20">
        <x:f>IF(B34="","",TEXT(B34,"mmm"))</x:f>
      </x:c>
      <x:c r="E34" s="4" t="n"/>
      <x:c r="F34" s="26" t="n"/>
      <x:c r="G34" s="22">
        <x:f>IF(F34="","",VLOOKUP(F34,COA!$A$4:$F$30,2,FALSE))</x:f>
      </x:c>
      <x:c r="H34" s="22">
        <x:f>IF(F34="","",VLOOKUP(F34,COA!$A$4:$F$30,3,FALSE))</x:f>
      </x:c>
      <x:c r="I34" s="22">
        <x:f>IF(F34="","",VLOOKUP(F34,COA!$A$4:$F$30,4,FALSE))</x:f>
      </x:c>
      <x:c r="J34" s="22">
        <x:f>IF(F34="","",VLOOKUP(F34,COA!$A$4:$F$30,5,FALSE))</x:f>
      </x:c>
      <x:c r="K34" s="26" t="n"/>
      <x:c r="L34" s="26" t="n"/>
      <x:c r="M34" s="26" t="n"/>
      <x:c r="N34" s="24" t="n"/>
      <x:c r="O34" s="24" t="n"/>
      <x:c r="P34" s="25">
        <x:f>IF(AND(N34="",O34=""),"",N34-O34)</x:f>
      </x:c>
      <x:c r="Q34" s="20" t="str">
        <x:f>IF(COUNTA(A34:O34)=0,"",IF(AND(N34&gt;0,O34&gt;0),"Review",IF(AND(N34=0,O34=0),"Missing amount","OK")))</x:f>
        <x:v>Missing amount</x:v>
      </x:c>
      <x:c r="R34" s="25">
        <x:f>IF(A34="","",SUMIFS($N$5:$N$1001,$A$5:$A$1001,A34)-SUMIFS($O$5:$O$1001,$A$5:$A$1001,A34))</x:f>
      </x:c>
      <x:c r="S34" s="20">
        <x:f>IF(A34="","",IF(ABS(R34)&lt;0.005,"Balanced","Out of balance"))</x:f>
      </x:c>
    </x:row>
    <x:row r="35" ht="20" customHeight="1">
      <x:c r="A35" s="26" t="n"/>
      <x:c r="B35" s="27" t="n"/>
      <x:c r="C35" s="20">
        <x:f>IF(B35="","",YEAR(B35))</x:f>
      </x:c>
      <x:c r="D35" s="20">
        <x:f>IF(B35="","",TEXT(B35,"mmm"))</x:f>
      </x:c>
      <x:c r="E35" s="4" t="n"/>
      <x:c r="F35" s="26" t="n"/>
      <x:c r="G35" s="22">
        <x:f>IF(F35="","",VLOOKUP(F35,COA!$A$4:$F$30,2,FALSE))</x:f>
      </x:c>
      <x:c r="H35" s="22">
        <x:f>IF(F35="","",VLOOKUP(F35,COA!$A$4:$F$30,3,FALSE))</x:f>
      </x:c>
      <x:c r="I35" s="22">
        <x:f>IF(F35="","",VLOOKUP(F35,COA!$A$4:$F$30,4,FALSE))</x:f>
      </x:c>
      <x:c r="J35" s="22">
        <x:f>IF(F35="","",VLOOKUP(F35,COA!$A$4:$F$30,5,FALSE))</x:f>
      </x:c>
      <x:c r="K35" s="26" t="n"/>
      <x:c r="L35" s="26" t="n"/>
      <x:c r="M35" s="26" t="n"/>
      <x:c r="N35" s="24" t="n"/>
      <x:c r="O35" s="24" t="n"/>
      <x:c r="P35" s="25">
        <x:f>IF(AND(N35="",O35=""),"",N35-O35)</x:f>
      </x:c>
      <x:c r="Q35" s="20" t="str">
        <x:f>IF(COUNTA(A35:O35)=0,"",IF(AND(N35&gt;0,O35&gt;0),"Review",IF(AND(N35=0,O35=0),"Missing amount","OK")))</x:f>
        <x:v>Missing amount</x:v>
      </x:c>
      <x:c r="R35" s="25">
        <x:f>IF(A35="","",SUMIFS($N$5:$N$1001,$A$5:$A$1001,A35)-SUMIFS($O$5:$O$1001,$A$5:$A$1001,A35))</x:f>
      </x:c>
      <x:c r="S35" s="20">
        <x:f>IF(A35="","",IF(ABS(R35)&lt;0.005,"Balanced","Out of balance"))</x:f>
      </x:c>
    </x:row>
    <x:row r="36" ht="20" customHeight="1">
      <x:c r="A36" s="26" t="n"/>
      <x:c r="B36" s="27" t="n"/>
      <x:c r="C36" s="20">
        <x:f>IF(B36="","",YEAR(B36))</x:f>
      </x:c>
      <x:c r="D36" s="20">
        <x:f>IF(B36="","",TEXT(B36,"mmm"))</x:f>
      </x:c>
      <x:c r="E36" s="4" t="n"/>
      <x:c r="F36" s="26" t="n"/>
      <x:c r="G36" s="22">
        <x:f>IF(F36="","",VLOOKUP(F36,COA!$A$4:$F$30,2,FALSE))</x:f>
      </x:c>
      <x:c r="H36" s="22">
        <x:f>IF(F36="","",VLOOKUP(F36,COA!$A$4:$F$30,3,FALSE))</x:f>
      </x:c>
      <x:c r="I36" s="22">
        <x:f>IF(F36="","",VLOOKUP(F36,COA!$A$4:$F$30,4,FALSE))</x:f>
      </x:c>
      <x:c r="J36" s="22">
        <x:f>IF(F36="","",VLOOKUP(F36,COA!$A$4:$F$30,5,FALSE))</x:f>
      </x:c>
      <x:c r="K36" s="26" t="n"/>
      <x:c r="L36" s="26" t="n"/>
      <x:c r="M36" s="26" t="n"/>
      <x:c r="N36" s="24" t="n"/>
      <x:c r="O36" s="24" t="n"/>
      <x:c r="P36" s="25">
        <x:f>IF(AND(N36="",O36=""),"",N36-O36)</x:f>
      </x:c>
      <x:c r="Q36" s="20" t="str">
        <x:f>IF(COUNTA(A36:O36)=0,"",IF(AND(N36&gt;0,O36&gt;0),"Review",IF(AND(N36=0,O36=0),"Missing amount","OK")))</x:f>
        <x:v>Missing amount</x:v>
      </x:c>
      <x:c r="R36" s="25">
        <x:f>IF(A36="","",SUMIFS($N$5:$N$1001,$A$5:$A$1001,A36)-SUMIFS($O$5:$O$1001,$A$5:$A$1001,A36))</x:f>
      </x:c>
      <x:c r="S36" s="20">
        <x:f>IF(A36="","",IF(ABS(R36)&lt;0.005,"Balanced","Out of balance"))</x:f>
      </x:c>
    </x:row>
    <x:row r="37" ht="20" customHeight="1">
      <x:c r="A37" s="26" t="n"/>
      <x:c r="B37" s="27" t="n"/>
      <x:c r="C37" s="20">
        <x:f>IF(B37="","",YEAR(B37))</x:f>
      </x:c>
      <x:c r="D37" s="20">
        <x:f>IF(B37="","",TEXT(B37,"mmm"))</x:f>
      </x:c>
      <x:c r="E37" s="4" t="n"/>
      <x:c r="F37" s="26" t="n"/>
      <x:c r="G37" s="22">
        <x:f>IF(F37="","",VLOOKUP(F37,COA!$A$4:$F$30,2,FALSE))</x:f>
      </x:c>
      <x:c r="H37" s="22">
        <x:f>IF(F37="","",VLOOKUP(F37,COA!$A$4:$F$30,3,FALSE))</x:f>
      </x:c>
      <x:c r="I37" s="22">
        <x:f>IF(F37="","",VLOOKUP(F37,COA!$A$4:$F$30,4,FALSE))</x:f>
      </x:c>
      <x:c r="J37" s="22">
        <x:f>IF(F37="","",VLOOKUP(F37,COA!$A$4:$F$30,5,FALSE))</x:f>
      </x:c>
      <x:c r="K37" s="26" t="n"/>
      <x:c r="L37" s="26" t="n"/>
      <x:c r="M37" s="26" t="n"/>
      <x:c r="N37" s="24" t="n"/>
      <x:c r="O37" s="24" t="n"/>
      <x:c r="P37" s="25">
        <x:f>IF(AND(N37="",O37=""),"",N37-O37)</x:f>
      </x:c>
      <x:c r="Q37" s="20" t="str">
        <x:f>IF(COUNTA(A37:O37)=0,"",IF(AND(N37&gt;0,O37&gt;0),"Review",IF(AND(N37=0,O37=0),"Missing amount","OK")))</x:f>
        <x:v>Missing amount</x:v>
      </x:c>
      <x:c r="R37" s="25">
        <x:f>IF(A37="","",SUMIFS($N$5:$N$1001,$A$5:$A$1001,A37)-SUMIFS($O$5:$O$1001,$A$5:$A$1001,A37))</x:f>
      </x:c>
      <x:c r="S37" s="20">
        <x:f>IF(A37="","",IF(ABS(R37)&lt;0.005,"Balanced","Out of balance"))</x:f>
      </x:c>
    </x:row>
    <x:row r="38" ht="20" customHeight="1">
      <x:c r="A38" s="26" t="n"/>
      <x:c r="B38" s="27" t="n"/>
      <x:c r="C38" s="20">
        <x:f>IF(B38="","",YEAR(B38))</x:f>
      </x:c>
      <x:c r="D38" s="20">
        <x:f>IF(B38="","",TEXT(B38,"mmm"))</x:f>
      </x:c>
      <x:c r="E38" s="4" t="n"/>
      <x:c r="F38" s="26" t="n"/>
      <x:c r="G38" s="22">
        <x:f>IF(F38="","",VLOOKUP(F38,COA!$A$4:$F$30,2,FALSE))</x:f>
      </x:c>
      <x:c r="H38" s="22">
        <x:f>IF(F38="","",VLOOKUP(F38,COA!$A$4:$F$30,3,FALSE))</x:f>
      </x:c>
      <x:c r="I38" s="22">
        <x:f>IF(F38="","",VLOOKUP(F38,COA!$A$4:$F$30,4,FALSE))</x:f>
      </x:c>
      <x:c r="J38" s="22">
        <x:f>IF(F38="","",VLOOKUP(F38,COA!$A$4:$F$30,5,FALSE))</x:f>
      </x:c>
      <x:c r="K38" s="26" t="n"/>
      <x:c r="L38" s="26" t="n"/>
      <x:c r="M38" s="26" t="n"/>
      <x:c r="N38" s="24" t="n"/>
      <x:c r="O38" s="24" t="n"/>
      <x:c r="P38" s="25">
        <x:f>IF(AND(N38="",O38=""),"",N38-O38)</x:f>
      </x:c>
      <x:c r="Q38" s="20" t="str">
        <x:f>IF(COUNTA(A38:O38)=0,"",IF(AND(N38&gt;0,O38&gt;0),"Review",IF(AND(N38=0,O38=0),"Missing amount","OK")))</x:f>
        <x:v>Missing amount</x:v>
      </x:c>
      <x:c r="R38" s="25">
        <x:f>IF(A38="","",SUMIFS($N$5:$N$1001,$A$5:$A$1001,A38)-SUMIFS($O$5:$O$1001,$A$5:$A$1001,A38))</x:f>
      </x:c>
      <x:c r="S38" s="20">
        <x:f>IF(A38="","",IF(ABS(R38)&lt;0.005,"Balanced","Out of balance"))</x:f>
      </x:c>
    </x:row>
    <x:row r="39" ht="20" customHeight="1">
      <x:c r="A39" s="26" t="n"/>
      <x:c r="B39" s="27" t="n"/>
      <x:c r="C39" s="20">
        <x:f>IF(B39="","",YEAR(B39))</x:f>
      </x:c>
      <x:c r="D39" s="20">
        <x:f>IF(B39="","",TEXT(B39,"mmm"))</x:f>
      </x:c>
      <x:c r="E39" s="4" t="n"/>
      <x:c r="F39" s="26" t="n"/>
      <x:c r="G39" s="22">
        <x:f>IF(F39="","",VLOOKUP(F39,COA!$A$4:$F$30,2,FALSE))</x:f>
      </x:c>
      <x:c r="H39" s="22">
        <x:f>IF(F39="","",VLOOKUP(F39,COA!$A$4:$F$30,3,FALSE))</x:f>
      </x:c>
      <x:c r="I39" s="22">
        <x:f>IF(F39="","",VLOOKUP(F39,COA!$A$4:$F$30,4,FALSE))</x:f>
      </x:c>
      <x:c r="J39" s="22">
        <x:f>IF(F39="","",VLOOKUP(F39,COA!$A$4:$F$30,5,FALSE))</x:f>
      </x:c>
      <x:c r="K39" s="26" t="n"/>
      <x:c r="L39" s="26" t="n"/>
      <x:c r="M39" s="26" t="n"/>
      <x:c r="N39" s="24" t="n"/>
      <x:c r="O39" s="24" t="n"/>
      <x:c r="P39" s="25">
        <x:f>IF(AND(N39="",O39=""),"",N39-O39)</x:f>
      </x:c>
      <x:c r="Q39" s="20" t="str">
        <x:f>IF(COUNTA(A39:O39)=0,"",IF(AND(N39&gt;0,O39&gt;0),"Review",IF(AND(N39=0,O39=0),"Missing amount","OK")))</x:f>
        <x:v>Missing amount</x:v>
      </x:c>
      <x:c r="R39" s="25">
        <x:f>IF(A39="","",SUMIFS($N$5:$N$1001,$A$5:$A$1001,A39)-SUMIFS($O$5:$O$1001,$A$5:$A$1001,A39))</x:f>
      </x:c>
      <x:c r="S39" s="20">
        <x:f>IF(A39="","",IF(ABS(R39)&lt;0.005,"Balanced","Out of balance"))</x:f>
      </x:c>
    </x:row>
    <x:row r="40" ht="20" customHeight="1">
      <x:c r="A40" s="26" t="n"/>
      <x:c r="B40" s="27" t="n"/>
      <x:c r="C40" s="20">
        <x:f>IF(B40="","",YEAR(B40))</x:f>
      </x:c>
      <x:c r="D40" s="20">
        <x:f>IF(B40="","",TEXT(B40,"mmm"))</x:f>
      </x:c>
      <x:c r="E40" s="4" t="n"/>
      <x:c r="F40" s="26" t="n"/>
      <x:c r="G40" s="22">
        <x:f>IF(F40="","",VLOOKUP(F40,COA!$A$4:$F$30,2,FALSE))</x:f>
      </x:c>
      <x:c r="H40" s="22">
        <x:f>IF(F40="","",VLOOKUP(F40,COA!$A$4:$F$30,3,FALSE))</x:f>
      </x:c>
      <x:c r="I40" s="22">
        <x:f>IF(F40="","",VLOOKUP(F40,COA!$A$4:$F$30,4,FALSE))</x:f>
      </x:c>
      <x:c r="J40" s="22">
        <x:f>IF(F40="","",VLOOKUP(F40,COA!$A$4:$F$30,5,FALSE))</x:f>
      </x:c>
      <x:c r="K40" s="26" t="n"/>
      <x:c r="L40" s="26" t="n"/>
      <x:c r="M40" s="26" t="n"/>
      <x:c r="N40" s="24" t="n"/>
      <x:c r="O40" s="24" t="n"/>
      <x:c r="P40" s="25">
        <x:f>IF(AND(N40="",O40=""),"",N40-O40)</x:f>
      </x:c>
      <x:c r="Q40" s="20" t="str">
        <x:f>IF(COUNTA(A40:O40)=0,"",IF(AND(N40&gt;0,O40&gt;0),"Review",IF(AND(N40=0,O40=0),"Missing amount","OK")))</x:f>
        <x:v>Missing amount</x:v>
      </x:c>
      <x:c r="R40" s="25">
        <x:f>IF(A40="","",SUMIFS($N$5:$N$1001,$A$5:$A$1001,A40)-SUMIFS($O$5:$O$1001,$A$5:$A$1001,A40))</x:f>
      </x:c>
      <x:c r="S40" s="20">
        <x:f>IF(A40="","",IF(ABS(R40)&lt;0.005,"Balanced","Out of balance"))</x:f>
      </x:c>
    </x:row>
    <x:row r="41" ht="20" customHeight="1">
      <x:c r="A41" s="26" t="n"/>
      <x:c r="B41" s="27" t="n"/>
      <x:c r="C41" s="20">
        <x:f>IF(B41="","",YEAR(B41))</x:f>
      </x:c>
      <x:c r="D41" s="20">
        <x:f>IF(B41="","",TEXT(B41,"mmm"))</x:f>
      </x:c>
      <x:c r="E41" s="4" t="n"/>
      <x:c r="F41" s="26" t="n"/>
      <x:c r="G41" s="22">
        <x:f>IF(F41="","",VLOOKUP(F41,COA!$A$4:$F$30,2,FALSE))</x:f>
      </x:c>
      <x:c r="H41" s="22">
        <x:f>IF(F41="","",VLOOKUP(F41,COA!$A$4:$F$30,3,FALSE))</x:f>
      </x:c>
      <x:c r="I41" s="22">
        <x:f>IF(F41="","",VLOOKUP(F41,COA!$A$4:$F$30,4,FALSE))</x:f>
      </x:c>
      <x:c r="J41" s="22">
        <x:f>IF(F41="","",VLOOKUP(F41,COA!$A$4:$F$30,5,FALSE))</x:f>
      </x:c>
      <x:c r="K41" s="26" t="n"/>
      <x:c r="L41" s="26" t="n"/>
      <x:c r="M41" s="26" t="n"/>
      <x:c r="N41" s="24" t="n"/>
      <x:c r="O41" s="24" t="n"/>
      <x:c r="P41" s="25">
        <x:f>IF(AND(N41="",O41=""),"",N41-O41)</x:f>
      </x:c>
      <x:c r="Q41" s="20" t="str">
        <x:f>IF(COUNTA(A41:O41)=0,"",IF(AND(N41&gt;0,O41&gt;0),"Review",IF(AND(N41=0,O41=0),"Missing amount","OK")))</x:f>
        <x:v>Missing amount</x:v>
      </x:c>
      <x:c r="R41" s="25">
        <x:f>IF(A41="","",SUMIFS($N$5:$N$1001,$A$5:$A$1001,A41)-SUMIFS($O$5:$O$1001,$A$5:$A$1001,A41))</x:f>
      </x:c>
      <x:c r="S41" s="20">
        <x:f>IF(A41="","",IF(ABS(R41)&lt;0.005,"Balanced","Out of balance"))</x:f>
      </x:c>
    </x:row>
    <x:row r="42" ht="20" customHeight="1">
      <x:c r="A42" s="26" t="n"/>
      <x:c r="B42" s="27" t="n"/>
      <x:c r="C42" s="20">
        <x:f>IF(B42="","",YEAR(B42))</x:f>
      </x:c>
      <x:c r="D42" s="20">
        <x:f>IF(B42="","",TEXT(B42,"mmm"))</x:f>
      </x:c>
      <x:c r="E42" s="4" t="n"/>
      <x:c r="F42" s="26" t="n"/>
      <x:c r="G42" s="22">
        <x:f>IF(F42="","",VLOOKUP(F42,COA!$A$4:$F$30,2,FALSE))</x:f>
      </x:c>
      <x:c r="H42" s="22">
        <x:f>IF(F42="","",VLOOKUP(F42,COA!$A$4:$F$30,3,FALSE))</x:f>
      </x:c>
      <x:c r="I42" s="22">
        <x:f>IF(F42="","",VLOOKUP(F42,COA!$A$4:$F$30,4,FALSE))</x:f>
      </x:c>
      <x:c r="J42" s="22">
        <x:f>IF(F42="","",VLOOKUP(F42,COA!$A$4:$F$30,5,FALSE))</x:f>
      </x:c>
      <x:c r="K42" s="26" t="n"/>
      <x:c r="L42" s="26" t="n"/>
      <x:c r="M42" s="26" t="n"/>
      <x:c r="N42" s="24" t="n"/>
      <x:c r="O42" s="24" t="n"/>
      <x:c r="P42" s="25">
        <x:f>IF(AND(N42="",O42=""),"",N42-O42)</x:f>
      </x:c>
      <x:c r="Q42" s="20" t="str">
        <x:f>IF(COUNTA(A42:O42)=0,"",IF(AND(N42&gt;0,O42&gt;0),"Review",IF(AND(N42=0,O42=0),"Missing amount","OK")))</x:f>
        <x:v>Missing amount</x:v>
      </x:c>
      <x:c r="R42" s="25">
        <x:f>IF(A42="","",SUMIFS($N$5:$N$1001,$A$5:$A$1001,A42)-SUMIFS($O$5:$O$1001,$A$5:$A$1001,A42))</x:f>
      </x:c>
      <x:c r="S42" s="20">
        <x:f>IF(A42="","",IF(ABS(R42)&lt;0.005,"Balanced","Out of balance"))</x:f>
      </x:c>
    </x:row>
    <x:row r="43" ht="20" customHeight="1">
      <x:c r="A43" s="26" t="n"/>
      <x:c r="B43" s="27" t="n"/>
      <x:c r="C43" s="20">
        <x:f>IF(B43="","",YEAR(B43))</x:f>
      </x:c>
      <x:c r="D43" s="20">
        <x:f>IF(B43="","",TEXT(B43,"mmm"))</x:f>
      </x:c>
      <x:c r="E43" s="4" t="n"/>
      <x:c r="F43" s="26" t="n"/>
      <x:c r="G43" s="22">
        <x:f>IF(F43="","",VLOOKUP(F43,COA!$A$4:$F$30,2,FALSE))</x:f>
      </x:c>
      <x:c r="H43" s="22">
        <x:f>IF(F43="","",VLOOKUP(F43,COA!$A$4:$F$30,3,FALSE))</x:f>
      </x:c>
      <x:c r="I43" s="22">
        <x:f>IF(F43="","",VLOOKUP(F43,COA!$A$4:$F$30,4,FALSE))</x:f>
      </x:c>
      <x:c r="J43" s="22">
        <x:f>IF(F43="","",VLOOKUP(F43,COA!$A$4:$F$30,5,FALSE))</x:f>
      </x:c>
      <x:c r="K43" s="26" t="n"/>
      <x:c r="L43" s="26" t="n"/>
      <x:c r="M43" s="26" t="n"/>
      <x:c r="N43" s="24" t="n"/>
      <x:c r="O43" s="24" t="n"/>
      <x:c r="P43" s="25">
        <x:f>IF(AND(N43="",O43=""),"",N43-O43)</x:f>
      </x:c>
      <x:c r="Q43" s="20" t="str">
        <x:f>IF(COUNTA(A43:O43)=0,"",IF(AND(N43&gt;0,O43&gt;0),"Review",IF(AND(N43=0,O43=0),"Missing amount","OK")))</x:f>
        <x:v>Missing amount</x:v>
      </x:c>
      <x:c r="R43" s="25">
        <x:f>IF(A43="","",SUMIFS($N$5:$N$1001,$A$5:$A$1001,A43)-SUMIFS($O$5:$O$1001,$A$5:$A$1001,A43))</x:f>
      </x:c>
      <x:c r="S43" s="20">
        <x:f>IF(A43="","",IF(ABS(R43)&lt;0.005,"Balanced","Out of balance"))</x:f>
      </x:c>
    </x:row>
    <x:row r="44" ht="20" customHeight="1">
      <x:c r="A44" s="26" t="n"/>
      <x:c r="B44" s="27" t="n"/>
      <x:c r="C44" s="20">
        <x:f>IF(B44="","",YEAR(B44))</x:f>
      </x:c>
      <x:c r="D44" s="20">
        <x:f>IF(B44="","",TEXT(B44,"mmm"))</x:f>
      </x:c>
      <x:c r="E44" s="4" t="n"/>
      <x:c r="F44" s="26" t="n"/>
      <x:c r="G44" s="22">
        <x:f>IF(F44="","",VLOOKUP(F44,COA!$A$4:$F$30,2,FALSE))</x:f>
      </x:c>
      <x:c r="H44" s="22">
        <x:f>IF(F44="","",VLOOKUP(F44,COA!$A$4:$F$30,3,FALSE))</x:f>
      </x:c>
      <x:c r="I44" s="22">
        <x:f>IF(F44="","",VLOOKUP(F44,COA!$A$4:$F$30,4,FALSE))</x:f>
      </x:c>
      <x:c r="J44" s="22">
        <x:f>IF(F44="","",VLOOKUP(F44,COA!$A$4:$F$30,5,FALSE))</x:f>
      </x:c>
      <x:c r="K44" s="26" t="n"/>
      <x:c r="L44" s="26" t="n"/>
      <x:c r="M44" s="26" t="n"/>
      <x:c r="N44" s="24" t="n"/>
      <x:c r="O44" s="24" t="n"/>
      <x:c r="P44" s="25">
        <x:f>IF(AND(N44="",O44=""),"",N44-O44)</x:f>
      </x:c>
      <x:c r="Q44" s="20" t="str">
        <x:f>IF(COUNTA(A44:O44)=0,"",IF(AND(N44&gt;0,O44&gt;0),"Review",IF(AND(N44=0,O44=0),"Missing amount","OK")))</x:f>
        <x:v>Missing amount</x:v>
      </x:c>
      <x:c r="R44" s="25">
        <x:f>IF(A44="","",SUMIFS($N$5:$N$1001,$A$5:$A$1001,A44)-SUMIFS($O$5:$O$1001,$A$5:$A$1001,A44))</x:f>
      </x:c>
      <x:c r="S44" s="20">
        <x:f>IF(A44="","",IF(ABS(R44)&lt;0.005,"Balanced","Out of balance"))</x:f>
      </x:c>
    </x:row>
    <x:row r="45" ht="20" customHeight="1">
      <x:c r="A45" s="26" t="n"/>
      <x:c r="B45" s="27" t="n"/>
      <x:c r="C45" s="20">
        <x:f>IF(B45="","",YEAR(B45))</x:f>
      </x:c>
      <x:c r="D45" s="20">
        <x:f>IF(B45="","",TEXT(B45,"mmm"))</x:f>
      </x:c>
      <x:c r="E45" s="4" t="n"/>
      <x:c r="F45" s="26" t="n"/>
      <x:c r="G45" s="22">
        <x:f>IF(F45="","",VLOOKUP(F45,COA!$A$4:$F$30,2,FALSE))</x:f>
      </x:c>
      <x:c r="H45" s="22">
        <x:f>IF(F45="","",VLOOKUP(F45,COA!$A$4:$F$30,3,FALSE))</x:f>
      </x:c>
      <x:c r="I45" s="22">
        <x:f>IF(F45="","",VLOOKUP(F45,COA!$A$4:$F$30,4,FALSE))</x:f>
      </x:c>
      <x:c r="J45" s="22">
        <x:f>IF(F45="","",VLOOKUP(F45,COA!$A$4:$F$30,5,FALSE))</x:f>
      </x:c>
      <x:c r="K45" s="26" t="n"/>
      <x:c r="L45" s="26" t="n"/>
      <x:c r="M45" s="26" t="n"/>
      <x:c r="N45" s="24" t="n"/>
      <x:c r="O45" s="24" t="n"/>
      <x:c r="P45" s="25">
        <x:f>IF(AND(N45="",O45=""),"",N45-O45)</x:f>
      </x:c>
      <x:c r="Q45" s="20" t="str">
        <x:f>IF(COUNTA(A45:O45)=0,"",IF(AND(N45&gt;0,O45&gt;0),"Review",IF(AND(N45=0,O45=0),"Missing amount","OK")))</x:f>
        <x:v>Missing amount</x:v>
      </x:c>
      <x:c r="R45" s="25">
        <x:f>IF(A45="","",SUMIFS($N$5:$N$1001,$A$5:$A$1001,A45)-SUMIFS($O$5:$O$1001,$A$5:$A$1001,A45))</x:f>
      </x:c>
      <x:c r="S45" s="20">
        <x:f>IF(A45="","",IF(ABS(R45)&lt;0.005,"Balanced","Out of balance"))</x:f>
      </x:c>
    </x:row>
    <x:row r="46" ht="20" customHeight="1">
      <x:c r="A46" s="26" t="n"/>
      <x:c r="B46" s="27" t="n"/>
      <x:c r="C46" s="20">
        <x:f>IF(B46="","",YEAR(B46))</x:f>
      </x:c>
      <x:c r="D46" s="20">
        <x:f>IF(B46="","",TEXT(B46,"mmm"))</x:f>
      </x:c>
      <x:c r="E46" s="4" t="n"/>
      <x:c r="F46" s="26" t="n"/>
      <x:c r="G46" s="22">
        <x:f>IF(F46="","",VLOOKUP(F46,COA!$A$4:$F$30,2,FALSE))</x:f>
      </x:c>
      <x:c r="H46" s="22">
        <x:f>IF(F46="","",VLOOKUP(F46,COA!$A$4:$F$30,3,FALSE))</x:f>
      </x:c>
      <x:c r="I46" s="22">
        <x:f>IF(F46="","",VLOOKUP(F46,COA!$A$4:$F$30,4,FALSE))</x:f>
      </x:c>
      <x:c r="J46" s="22">
        <x:f>IF(F46="","",VLOOKUP(F46,COA!$A$4:$F$30,5,FALSE))</x:f>
      </x:c>
      <x:c r="K46" s="26" t="n"/>
      <x:c r="L46" s="26" t="n"/>
      <x:c r="M46" s="26" t="n"/>
      <x:c r="N46" s="24" t="n"/>
      <x:c r="O46" s="24" t="n"/>
      <x:c r="P46" s="25">
        <x:f>IF(AND(N46="",O46=""),"",N46-O46)</x:f>
      </x:c>
      <x:c r="Q46" s="20" t="str">
        <x:f>IF(COUNTA(A46:O46)=0,"",IF(AND(N46&gt;0,O46&gt;0),"Review",IF(AND(N46=0,O46=0),"Missing amount","OK")))</x:f>
        <x:v>Missing amount</x:v>
      </x:c>
      <x:c r="R46" s="25">
        <x:f>IF(A46="","",SUMIFS($N$5:$N$1001,$A$5:$A$1001,A46)-SUMIFS($O$5:$O$1001,$A$5:$A$1001,A46))</x:f>
      </x:c>
      <x:c r="S46" s="20">
        <x:f>IF(A46="","",IF(ABS(R46)&lt;0.005,"Balanced","Out of balance"))</x:f>
      </x:c>
    </x:row>
    <x:row r="47" ht="20" customHeight="1">
      <x:c r="A47" s="26" t="n"/>
      <x:c r="B47" s="27" t="n"/>
      <x:c r="C47" s="20">
        <x:f>IF(B47="","",YEAR(B47))</x:f>
      </x:c>
      <x:c r="D47" s="20">
        <x:f>IF(B47="","",TEXT(B47,"mmm"))</x:f>
      </x:c>
      <x:c r="E47" s="4" t="n"/>
      <x:c r="F47" s="26" t="n"/>
      <x:c r="G47" s="22">
        <x:f>IF(F47="","",VLOOKUP(F47,COA!$A$4:$F$30,2,FALSE))</x:f>
      </x:c>
      <x:c r="H47" s="22">
        <x:f>IF(F47="","",VLOOKUP(F47,COA!$A$4:$F$30,3,FALSE))</x:f>
      </x:c>
      <x:c r="I47" s="22">
        <x:f>IF(F47="","",VLOOKUP(F47,COA!$A$4:$F$30,4,FALSE))</x:f>
      </x:c>
      <x:c r="J47" s="22">
        <x:f>IF(F47="","",VLOOKUP(F47,COA!$A$4:$F$30,5,FALSE))</x:f>
      </x:c>
      <x:c r="K47" s="26" t="n"/>
      <x:c r="L47" s="26" t="n"/>
      <x:c r="M47" s="26" t="n"/>
      <x:c r="N47" s="24" t="n"/>
      <x:c r="O47" s="24" t="n"/>
      <x:c r="P47" s="25">
        <x:f>IF(AND(N47="",O47=""),"",N47-O47)</x:f>
      </x:c>
      <x:c r="Q47" s="20" t="str">
        <x:f>IF(COUNTA(A47:O47)=0,"",IF(AND(N47&gt;0,O47&gt;0),"Review",IF(AND(N47=0,O47=0),"Missing amount","OK")))</x:f>
        <x:v>Missing amount</x:v>
      </x:c>
      <x:c r="R47" s="25">
        <x:f>IF(A47="","",SUMIFS($N$5:$N$1001,$A$5:$A$1001,A47)-SUMIFS($O$5:$O$1001,$A$5:$A$1001,A47))</x:f>
      </x:c>
      <x:c r="S47" s="20">
        <x:f>IF(A47="","",IF(ABS(R47)&lt;0.005,"Balanced","Out of balance"))</x:f>
      </x:c>
    </x:row>
    <x:row r="48" ht="20" customHeight="1">
      <x:c r="A48" s="26" t="n"/>
      <x:c r="B48" s="27" t="n"/>
      <x:c r="C48" s="20">
        <x:f>IF(B48="","",YEAR(B48))</x:f>
      </x:c>
      <x:c r="D48" s="20">
        <x:f>IF(B48="","",TEXT(B48,"mmm"))</x:f>
      </x:c>
      <x:c r="E48" s="4" t="n"/>
      <x:c r="F48" s="26" t="n"/>
      <x:c r="G48" s="22">
        <x:f>IF(F48="","",VLOOKUP(F48,COA!$A$4:$F$30,2,FALSE))</x:f>
      </x:c>
      <x:c r="H48" s="22">
        <x:f>IF(F48="","",VLOOKUP(F48,COA!$A$4:$F$30,3,FALSE))</x:f>
      </x:c>
      <x:c r="I48" s="22">
        <x:f>IF(F48="","",VLOOKUP(F48,COA!$A$4:$F$30,4,FALSE))</x:f>
      </x:c>
      <x:c r="J48" s="22">
        <x:f>IF(F48="","",VLOOKUP(F48,COA!$A$4:$F$30,5,FALSE))</x:f>
      </x:c>
      <x:c r="K48" s="26" t="n"/>
      <x:c r="L48" s="26" t="n"/>
      <x:c r="M48" s="26" t="n"/>
      <x:c r="N48" s="24" t="n"/>
      <x:c r="O48" s="24" t="n"/>
      <x:c r="P48" s="25">
        <x:f>IF(AND(N48="",O48=""),"",N48-O48)</x:f>
      </x:c>
      <x:c r="Q48" s="20" t="str">
        <x:f>IF(COUNTA(A48:O48)=0,"",IF(AND(N48&gt;0,O48&gt;0),"Review",IF(AND(N48=0,O48=0),"Missing amount","OK")))</x:f>
        <x:v>Missing amount</x:v>
      </x:c>
      <x:c r="R48" s="25">
        <x:f>IF(A48="","",SUMIFS($N$5:$N$1001,$A$5:$A$1001,A48)-SUMIFS($O$5:$O$1001,$A$5:$A$1001,A48))</x:f>
      </x:c>
      <x:c r="S48" s="20">
        <x:f>IF(A48="","",IF(ABS(R48)&lt;0.005,"Balanced","Out of balance"))</x:f>
      </x:c>
    </x:row>
    <x:row r="49" ht="20" customHeight="1">
      <x:c r="A49" s="26" t="n"/>
      <x:c r="B49" s="27" t="n"/>
      <x:c r="C49" s="20">
        <x:f>IF(B49="","",YEAR(B49))</x:f>
      </x:c>
      <x:c r="D49" s="20">
        <x:f>IF(B49="","",TEXT(B49,"mmm"))</x:f>
      </x:c>
      <x:c r="E49" s="4" t="n"/>
      <x:c r="F49" s="26" t="n"/>
      <x:c r="G49" s="22">
        <x:f>IF(F49="","",VLOOKUP(F49,COA!$A$4:$F$30,2,FALSE))</x:f>
      </x:c>
      <x:c r="H49" s="22">
        <x:f>IF(F49="","",VLOOKUP(F49,COA!$A$4:$F$30,3,FALSE))</x:f>
      </x:c>
      <x:c r="I49" s="22">
        <x:f>IF(F49="","",VLOOKUP(F49,COA!$A$4:$F$30,4,FALSE))</x:f>
      </x:c>
      <x:c r="J49" s="22">
        <x:f>IF(F49="","",VLOOKUP(F49,COA!$A$4:$F$30,5,FALSE))</x:f>
      </x:c>
      <x:c r="K49" s="26" t="n"/>
      <x:c r="L49" s="26" t="n"/>
      <x:c r="M49" s="26" t="n"/>
      <x:c r="N49" s="24" t="n"/>
      <x:c r="O49" s="24" t="n"/>
      <x:c r="P49" s="25">
        <x:f>IF(AND(N49="",O49=""),"",N49-O49)</x:f>
      </x:c>
      <x:c r="Q49" s="20" t="str">
        <x:f>IF(COUNTA(A49:O49)=0,"",IF(AND(N49&gt;0,O49&gt;0),"Review",IF(AND(N49=0,O49=0),"Missing amount","OK")))</x:f>
        <x:v>Missing amount</x:v>
      </x:c>
      <x:c r="R49" s="25">
        <x:f>IF(A49="","",SUMIFS($N$5:$N$1001,$A$5:$A$1001,A49)-SUMIFS($O$5:$O$1001,$A$5:$A$1001,A49))</x:f>
      </x:c>
      <x:c r="S49" s="20">
        <x:f>IF(A49="","",IF(ABS(R49)&lt;0.005,"Balanced","Out of balance"))</x:f>
      </x:c>
    </x:row>
    <x:row r="50" ht="20" customHeight="1">
      <x:c r="A50" s="26" t="n"/>
      <x:c r="B50" s="27" t="n"/>
      <x:c r="C50" s="20">
        <x:f>IF(B50="","",YEAR(B50))</x:f>
      </x:c>
      <x:c r="D50" s="20">
        <x:f>IF(B50="","",TEXT(B50,"mmm"))</x:f>
      </x:c>
      <x:c r="E50" s="4" t="n"/>
      <x:c r="F50" s="26" t="n"/>
      <x:c r="G50" s="22">
        <x:f>IF(F50="","",VLOOKUP(F50,COA!$A$4:$F$30,2,FALSE))</x:f>
      </x:c>
      <x:c r="H50" s="22">
        <x:f>IF(F50="","",VLOOKUP(F50,COA!$A$4:$F$30,3,FALSE))</x:f>
      </x:c>
      <x:c r="I50" s="22">
        <x:f>IF(F50="","",VLOOKUP(F50,COA!$A$4:$F$30,4,FALSE))</x:f>
      </x:c>
      <x:c r="J50" s="22">
        <x:f>IF(F50="","",VLOOKUP(F50,COA!$A$4:$F$30,5,FALSE))</x:f>
      </x:c>
      <x:c r="K50" s="26" t="n"/>
      <x:c r="L50" s="26" t="n"/>
      <x:c r="M50" s="26" t="n"/>
      <x:c r="N50" s="24" t="n"/>
      <x:c r="O50" s="24" t="n"/>
      <x:c r="P50" s="25">
        <x:f>IF(AND(N50="",O50=""),"",N50-O50)</x:f>
      </x:c>
      <x:c r="Q50" s="20" t="str">
        <x:f>IF(COUNTA(A50:O50)=0,"",IF(AND(N50&gt;0,O50&gt;0),"Review",IF(AND(N50=0,O50=0),"Missing amount","OK")))</x:f>
        <x:v>Missing amount</x:v>
      </x:c>
      <x:c r="R50" s="25">
        <x:f>IF(A50="","",SUMIFS($N$5:$N$1001,$A$5:$A$1001,A50)-SUMIFS($O$5:$O$1001,$A$5:$A$1001,A50))</x:f>
      </x:c>
      <x:c r="S50" s="20">
        <x:f>IF(A50="","",IF(ABS(R50)&lt;0.005,"Balanced","Out of balance"))</x:f>
      </x:c>
    </x:row>
    <x:row r="51" ht="20" customHeight="1">
      <x:c r="A51" s="26" t="n"/>
      <x:c r="B51" s="27" t="n"/>
      <x:c r="C51" s="20">
        <x:f>IF(B51="","",YEAR(B51))</x:f>
      </x:c>
      <x:c r="D51" s="20">
        <x:f>IF(B51="","",TEXT(B51,"mmm"))</x:f>
      </x:c>
      <x:c r="E51" s="4" t="n"/>
      <x:c r="F51" s="26" t="n"/>
      <x:c r="G51" s="22">
        <x:f>IF(F51="","",VLOOKUP(F51,COA!$A$4:$F$30,2,FALSE))</x:f>
      </x:c>
      <x:c r="H51" s="22">
        <x:f>IF(F51="","",VLOOKUP(F51,COA!$A$4:$F$30,3,FALSE))</x:f>
      </x:c>
      <x:c r="I51" s="22">
        <x:f>IF(F51="","",VLOOKUP(F51,COA!$A$4:$F$30,4,FALSE))</x:f>
      </x:c>
      <x:c r="J51" s="22">
        <x:f>IF(F51="","",VLOOKUP(F51,COA!$A$4:$F$30,5,FALSE))</x:f>
      </x:c>
      <x:c r="K51" s="26" t="n"/>
      <x:c r="L51" s="26" t="n"/>
      <x:c r="M51" s="26" t="n"/>
      <x:c r="N51" s="24" t="n"/>
      <x:c r="O51" s="24" t="n"/>
      <x:c r="P51" s="25">
        <x:f>IF(AND(N51="",O51=""),"",N51-O51)</x:f>
      </x:c>
      <x:c r="Q51" s="20" t="str">
        <x:f>IF(COUNTA(A51:O51)=0,"",IF(AND(N51&gt;0,O51&gt;0),"Review",IF(AND(N51=0,O51=0),"Missing amount","OK")))</x:f>
        <x:v>Missing amount</x:v>
      </x:c>
      <x:c r="R51" s="25">
        <x:f>IF(A51="","",SUMIFS($N$5:$N$1001,$A$5:$A$1001,A51)-SUMIFS($O$5:$O$1001,$A$5:$A$1001,A51))</x:f>
      </x:c>
      <x:c r="S51" s="20">
        <x:f>IF(A51="","",IF(ABS(R51)&lt;0.005,"Balanced","Out of balance"))</x:f>
      </x:c>
    </x:row>
    <x:row r="52" ht="20" customHeight="1">
      <x:c r="A52" s="26" t="n"/>
      <x:c r="B52" s="27" t="n"/>
      <x:c r="C52" s="20">
        <x:f>IF(B52="","",YEAR(B52))</x:f>
      </x:c>
      <x:c r="D52" s="20">
        <x:f>IF(B52="","",TEXT(B52,"mmm"))</x:f>
      </x:c>
      <x:c r="E52" s="4" t="n"/>
      <x:c r="F52" s="26" t="n"/>
      <x:c r="G52" s="22">
        <x:f>IF(F52="","",VLOOKUP(F52,COA!$A$4:$F$30,2,FALSE))</x:f>
      </x:c>
      <x:c r="H52" s="22">
        <x:f>IF(F52="","",VLOOKUP(F52,COA!$A$4:$F$30,3,FALSE))</x:f>
      </x:c>
      <x:c r="I52" s="22">
        <x:f>IF(F52="","",VLOOKUP(F52,COA!$A$4:$F$30,4,FALSE))</x:f>
      </x:c>
      <x:c r="J52" s="22">
        <x:f>IF(F52="","",VLOOKUP(F52,COA!$A$4:$F$30,5,FALSE))</x:f>
      </x:c>
      <x:c r="K52" s="26" t="n"/>
      <x:c r="L52" s="26" t="n"/>
      <x:c r="M52" s="26" t="n"/>
      <x:c r="N52" s="24" t="n"/>
      <x:c r="O52" s="24" t="n"/>
      <x:c r="P52" s="25">
        <x:f>IF(AND(N52="",O52=""),"",N52-O52)</x:f>
      </x:c>
      <x:c r="Q52" s="20" t="str">
        <x:f>IF(COUNTA(A52:O52)=0,"",IF(AND(N52&gt;0,O52&gt;0),"Review",IF(AND(N52=0,O52=0),"Missing amount","OK")))</x:f>
        <x:v>Missing amount</x:v>
      </x:c>
      <x:c r="R52" s="25">
        <x:f>IF(A52="","",SUMIFS($N$5:$N$1001,$A$5:$A$1001,A52)-SUMIFS($O$5:$O$1001,$A$5:$A$1001,A52))</x:f>
      </x:c>
      <x:c r="S52" s="20">
        <x:f>IF(A52="","",IF(ABS(R52)&lt;0.005,"Balanced","Out of balance"))</x:f>
      </x:c>
    </x:row>
    <x:row r="53" ht="20" customHeight="1">
      <x:c r="A53" s="26" t="n"/>
      <x:c r="B53" s="27" t="n"/>
      <x:c r="C53" s="20">
        <x:f>IF(B53="","",YEAR(B53))</x:f>
      </x:c>
      <x:c r="D53" s="20">
        <x:f>IF(B53="","",TEXT(B53,"mmm"))</x:f>
      </x:c>
      <x:c r="E53" s="4" t="n"/>
      <x:c r="F53" s="26" t="n"/>
      <x:c r="G53" s="22">
        <x:f>IF(F53="","",VLOOKUP(F53,COA!$A$4:$F$30,2,FALSE))</x:f>
      </x:c>
      <x:c r="H53" s="22">
        <x:f>IF(F53="","",VLOOKUP(F53,COA!$A$4:$F$30,3,FALSE))</x:f>
      </x:c>
      <x:c r="I53" s="22">
        <x:f>IF(F53="","",VLOOKUP(F53,COA!$A$4:$F$30,4,FALSE))</x:f>
      </x:c>
      <x:c r="J53" s="22">
        <x:f>IF(F53="","",VLOOKUP(F53,COA!$A$4:$F$30,5,FALSE))</x:f>
      </x:c>
      <x:c r="K53" s="26" t="n"/>
      <x:c r="L53" s="26" t="n"/>
      <x:c r="M53" s="26" t="n"/>
      <x:c r="N53" s="24" t="n"/>
      <x:c r="O53" s="24" t="n"/>
      <x:c r="P53" s="25">
        <x:f>IF(AND(N53="",O53=""),"",N53-O53)</x:f>
      </x:c>
      <x:c r="Q53" s="20" t="str">
        <x:f>IF(COUNTA(A53:O53)=0,"",IF(AND(N53&gt;0,O53&gt;0),"Review",IF(AND(N53=0,O53=0),"Missing amount","OK")))</x:f>
        <x:v>Missing amount</x:v>
      </x:c>
      <x:c r="R53" s="25">
        <x:f>IF(A53="","",SUMIFS($N$5:$N$1001,$A$5:$A$1001,A53)-SUMIFS($O$5:$O$1001,$A$5:$A$1001,A53))</x:f>
      </x:c>
      <x:c r="S53" s="20">
        <x:f>IF(A53="","",IF(ABS(R53)&lt;0.005,"Balanced","Out of balance"))</x:f>
      </x:c>
    </x:row>
    <x:row r="54" ht="20" customHeight="1">
      <x:c r="A54" s="26" t="n"/>
      <x:c r="B54" s="27" t="n"/>
      <x:c r="C54" s="20">
        <x:f>IF(B54="","",YEAR(B54))</x:f>
      </x:c>
      <x:c r="D54" s="20">
        <x:f>IF(B54="","",TEXT(B54,"mmm"))</x:f>
      </x:c>
      <x:c r="E54" s="4" t="n"/>
      <x:c r="F54" s="26" t="n"/>
      <x:c r="G54" s="22">
        <x:f>IF(F54="","",VLOOKUP(F54,COA!$A$4:$F$30,2,FALSE))</x:f>
      </x:c>
      <x:c r="H54" s="22">
        <x:f>IF(F54="","",VLOOKUP(F54,COA!$A$4:$F$30,3,FALSE))</x:f>
      </x:c>
      <x:c r="I54" s="22">
        <x:f>IF(F54="","",VLOOKUP(F54,COA!$A$4:$F$30,4,FALSE))</x:f>
      </x:c>
      <x:c r="J54" s="22">
        <x:f>IF(F54="","",VLOOKUP(F54,COA!$A$4:$F$30,5,FALSE))</x:f>
      </x:c>
      <x:c r="K54" s="26" t="n"/>
      <x:c r="L54" s="26" t="n"/>
      <x:c r="M54" s="26" t="n"/>
      <x:c r="N54" s="24" t="n"/>
      <x:c r="O54" s="24" t="n"/>
      <x:c r="P54" s="25">
        <x:f>IF(AND(N54="",O54=""),"",N54-O54)</x:f>
      </x:c>
      <x:c r="Q54" s="20" t="str">
        <x:f>IF(COUNTA(A54:O54)=0,"",IF(AND(N54&gt;0,O54&gt;0),"Review",IF(AND(N54=0,O54=0),"Missing amount","OK")))</x:f>
        <x:v>Missing amount</x:v>
      </x:c>
      <x:c r="R54" s="25">
        <x:f>IF(A54="","",SUMIFS($N$5:$N$1001,$A$5:$A$1001,A54)-SUMIFS($O$5:$O$1001,$A$5:$A$1001,A54))</x:f>
      </x:c>
      <x:c r="S54" s="20">
        <x:f>IF(A54="","",IF(ABS(R54)&lt;0.005,"Balanced","Out of balance"))</x:f>
      </x:c>
    </x:row>
    <x:row r="55" ht="20" customHeight="1">
      <x:c r="A55" s="26" t="n"/>
      <x:c r="B55" s="27" t="n"/>
      <x:c r="C55" s="20">
        <x:f>IF(B55="","",YEAR(B55))</x:f>
      </x:c>
      <x:c r="D55" s="20">
        <x:f>IF(B55="","",TEXT(B55,"mmm"))</x:f>
      </x:c>
      <x:c r="E55" s="4" t="n"/>
      <x:c r="F55" s="26" t="n"/>
      <x:c r="G55" s="22">
        <x:f>IF(F55="","",VLOOKUP(F55,COA!$A$4:$F$30,2,FALSE))</x:f>
      </x:c>
      <x:c r="H55" s="22">
        <x:f>IF(F55="","",VLOOKUP(F55,COA!$A$4:$F$30,3,FALSE))</x:f>
      </x:c>
      <x:c r="I55" s="22">
        <x:f>IF(F55="","",VLOOKUP(F55,COA!$A$4:$F$30,4,FALSE))</x:f>
      </x:c>
      <x:c r="J55" s="22">
        <x:f>IF(F55="","",VLOOKUP(F55,COA!$A$4:$F$30,5,FALSE))</x:f>
      </x:c>
      <x:c r="K55" s="26" t="n"/>
      <x:c r="L55" s="26" t="n"/>
      <x:c r="M55" s="26" t="n"/>
      <x:c r="N55" s="24" t="n"/>
      <x:c r="O55" s="24" t="n"/>
      <x:c r="P55" s="25">
        <x:f>IF(AND(N55="",O55=""),"",N55-O55)</x:f>
      </x:c>
      <x:c r="Q55" s="20" t="str">
        <x:f>IF(COUNTA(A55:O55)=0,"",IF(AND(N55&gt;0,O55&gt;0),"Review",IF(AND(N55=0,O55=0),"Missing amount","OK")))</x:f>
        <x:v>Missing amount</x:v>
      </x:c>
      <x:c r="R55" s="25">
        <x:f>IF(A55="","",SUMIFS($N$5:$N$1001,$A$5:$A$1001,A55)-SUMIFS($O$5:$O$1001,$A$5:$A$1001,A55))</x:f>
      </x:c>
      <x:c r="S55" s="20">
        <x:f>IF(A55="","",IF(ABS(R55)&lt;0.005,"Balanced","Out of balance"))</x:f>
      </x:c>
    </x:row>
    <x:row r="56" ht="20" customHeight="1">
      <x:c r="A56" s="26" t="n"/>
      <x:c r="B56" s="27" t="n"/>
      <x:c r="C56" s="20">
        <x:f>IF(B56="","",YEAR(B56))</x:f>
      </x:c>
      <x:c r="D56" s="20">
        <x:f>IF(B56="","",TEXT(B56,"mmm"))</x:f>
      </x:c>
      <x:c r="E56" s="4" t="n"/>
      <x:c r="F56" s="26" t="n"/>
      <x:c r="G56" s="22">
        <x:f>IF(F56="","",VLOOKUP(F56,COA!$A$4:$F$30,2,FALSE))</x:f>
      </x:c>
      <x:c r="H56" s="22">
        <x:f>IF(F56="","",VLOOKUP(F56,COA!$A$4:$F$30,3,FALSE))</x:f>
      </x:c>
      <x:c r="I56" s="22">
        <x:f>IF(F56="","",VLOOKUP(F56,COA!$A$4:$F$30,4,FALSE))</x:f>
      </x:c>
      <x:c r="J56" s="22">
        <x:f>IF(F56="","",VLOOKUP(F56,COA!$A$4:$F$30,5,FALSE))</x:f>
      </x:c>
      <x:c r="K56" s="26" t="n"/>
      <x:c r="L56" s="26" t="n"/>
      <x:c r="M56" s="26" t="n"/>
      <x:c r="N56" s="24" t="n"/>
      <x:c r="O56" s="24" t="n"/>
      <x:c r="P56" s="25">
        <x:f>IF(AND(N56="",O56=""),"",N56-O56)</x:f>
      </x:c>
      <x:c r="Q56" s="20" t="str">
        <x:f>IF(COUNTA(A56:O56)=0,"",IF(AND(N56&gt;0,O56&gt;0),"Review",IF(AND(N56=0,O56=0),"Missing amount","OK")))</x:f>
        <x:v>Missing amount</x:v>
      </x:c>
      <x:c r="R56" s="25">
        <x:f>IF(A56="","",SUMIFS($N$5:$N$1001,$A$5:$A$1001,A56)-SUMIFS($O$5:$O$1001,$A$5:$A$1001,A56))</x:f>
      </x:c>
      <x:c r="S56" s="20">
        <x:f>IF(A56="","",IF(ABS(R56)&lt;0.005,"Balanced","Out of balance"))</x:f>
      </x:c>
    </x:row>
    <x:row r="57" ht="20" customHeight="1">
      <x:c r="A57" s="26" t="n"/>
      <x:c r="B57" s="27" t="n"/>
      <x:c r="C57" s="20">
        <x:f>IF(B57="","",YEAR(B57))</x:f>
      </x:c>
      <x:c r="D57" s="20">
        <x:f>IF(B57="","",TEXT(B57,"mmm"))</x:f>
      </x:c>
      <x:c r="E57" s="4" t="n"/>
      <x:c r="F57" s="26" t="n"/>
      <x:c r="G57" s="22">
        <x:f>IF(F57="","",VLOOKUP(F57,COA!$A$4:$F$30,2,FALSE))</x:f>
      </x:c>
      <x:c r="H57" s="22">
        <x:f>IF(F57="","",VLOOKUP(F57,COA!$A$4:$F$30,3,FALSE))</x:f>
      </x:c>
      <x:c r="I57" s="22">
        <x:f>IF(F57="","",VLOOKUP(F57,COA!$A$4:$F$30,4,FALSE))</x:f>
      </x:c>
      <x:c r="J57" s="22">
        <x:f>IF(F57="","",VLOOKUP(F57,COA!$A$4:$F$30,5,FALSE))</x:f>
      </x:c>
      <x:c r="K57" s="26" t="n"/>
      <x:c r="L57" s="26" t="n"/>
      <x:c r="M57" s="26" t="n"/>
      <x:c r="N57" s="24" t="n"/>
      <x:c r="O57" s="24" t="n"/>
      <x:c r="P57" s="25">
        <x:f>IF(AND(N57="",O57=""),"",N57-O57)</x:f>
      </x:c>
      <x:c r="Q57" s="20" t="str">
        <x:f>IF(COUNTA(A57:O57)=0,"",IF(AND(N57&gt;0,O57&gt;0),"Review",IF(AND(N57=0,O57=0),"Missing amount","OK")))</x:f>
        <x:v>Missing amount</x:v>
      </x:c>
      <x:c r="R57" s="25">
        <x:f>IF(A57="","",SUMIFS($N$5:$N$1001,$A$5:$A$1001,A57)-SUMIFS($O$5:$O$1001,$A$5:$A$1001,A57))</x:f>
      </x:c>
      <x:c r="S57" s="20">
        <x:f>IF(A57="","",IF(ABS(R57)&lt;0.005,"Balanced","Out of balance"))</x:f>
      </x:c>
    </x:row>
    <x:row r="58" ht="20" customHeight="1">
      <x:c r="A58" s="26" t="n"/>
      <x:c r="B58" s="27" t="n"/>
      <x:c r="C58" s="20">
        <x:f>IF(B58="","",YEAR(B58))</x:f>
      </x:c>
      <x:c r="D58" s="20">
        <x:f>IF(B58="","",TEXT(B58,"mmm"))</x:f>
      </x:c>
      <x:c r="E58" s="4" t="n"/>
      <x:c r="F58" s="26" t="n"/>
      <x:c r="G58" s="22">
        <x:f>IF(F58="","",VLOOKUP(F58,COA!$A$4:$F$30,2,FALSE))</x:f>
      </x:c>
      <x:c r="H58" s="22">
        <x:f>IF(F58="","",VLOOKUP(F58,COA!$A$4:$F$30,3,FALSE))</x:f>
      </x:c>
      <x:c r="I58" s="22">
        <x:f>IF(F58="","",VLOOKUP(F58,COA!$A$4:$F$30,4,FALSE))</x:f>
      </x:c>
      <x:c r="J58" s="22">
        <x:f>IF(F58="","",VLOOKUP(F58,COA!$A$4:$F$30,5,FALSE))</x:f>
      </x:c>
      <x:c r="K58" s="26" t="n"/>
      <x:c r="L58" s="26" t="n"/>
      <x:c r="M58" s="26" t="n"/>
      <x:c r="N58" s="24" t="n"/>
      <x:c r="O58" s="24" t="n"/>
      <x:c r="P58" s="25">
        <x:f>IF(AND(N58="",O58=""),"",N58-O58)</x:f>
      </x:c>
      <x:c r="Q58" s="20" t="str">
        <x:f>IF(COUNTA(A58:O58)=0,"",IF(AND(N58&gt;0,O58&gt;0),"Review",IF(AND(N58=0,O58=0),"Missing amount","OK")))</x:f>
        <x:v>Missing amount</x:v>
      </x:c>
      <x:c r="R58" s="25">
        <x:f>IF(A58="","",SUMIFS($N$5:$N$1001,$A$5:$A$1001,A58)-SUMIFS($O$5:$O$1001,$A$5:$A$1001,A58))</x:f>
      </x:c>
      <x:c r="S58" s="20">
        <x:f>IF(A58="","",IF(ABS(R58)&lt;0.005,"Balanced","Out of balance"))</x:f>
      </x:c>
    </x:row>
    <x:row r="59" ht="20" customHeight="1">
      <x:c r="A59" s="26" t="n"/>
      <x:c r="B59" s="27" t="n"/>
      <x:c r="C59" s="20">
        <x:f>IF(B59="","",YEAR(B59))</x:f>
      </x:c>
      <x:c r="D59" s="20">
        <x:f>IF(B59="","",TEXT(B59,"mmm"))</x:f>
      </x:c>
      <x:c r="E59" s="4" t="n"/>
      <x:c r="F59" s="26" t="n"/>
      <x:c r="G59" s="22">
        <x:f>IF(F59="","",VLOOKUP(F59,COA!$A$4:$F$30,2,FALSE))</x:f>
      </x:c>
      <x:c r="H59" s="22">
        <x:f>IF(F59="","",VLOOKUP(F59,COA!$A$4:$F$30,3,FALSE))</x:f>
      </x:c>
      <x:c r="I59" s="22">
        <x:f>IF(F59="","",VLOOKUP(F59,COA!$A$4:$F$30,4,FALSE))</x:f>
      </x:c>
      <x:c r="J59" s="22">
        <x:f>IF(F59="","",VLOOKUP(F59,COA!$A$4:$F$30,5,FALSE))</x:f>
      </x:c>
      <x:c r="K59" s="26" t="n"/>
      <x:c r="L59" s="26" t="n"/>
      <x:c r="M59" s="26" t="n"/>
      <x:c r="N59" s="24" t="n"/>
      <x:c r="O59" s="24" t="n"/>
      <x:c r="P59" s="25">
        <x:f>IF(AND(N59="",O59=""),"",N59-O59)</x:f>
      </x:c>
      <x:c r="Q59" s="20" t="str">
        <x:f>IF(COUNTA(A59:O59)=0,"",IF(AND(N59&gt;0,O59&gt;0),"Review",IF(AND(N59=0,O59=0),"Missing amount","OK")))</x:f>
        <x:v>Missing amount</x:v>
      </x:c>
      <x:c r="R59" s="25">
        <x:f>IF(A59="","",SUMIFS($N$5:$N$1001,$A$5:$A$1001,A59)-SUMIFS($O$5:$O$1001,$A$5:$A$1001,A59))</x:f>
      </x:c>
      <x:c r="S59" s="20">
        <x:f>IF(A59="","",IF(ABS(R59)&lt;0.005,"Balanced","Out of balance"))</x:f>
      </x:c>
    </x:row>
    <x:row r="60" ht="20" customHeight="1">
      <x:c r="A60" s="26" t="n"/>
      <x:c r="B60" s="27" t="n"/>
      <x:c r="C60" s="20">
        <x:f>IF(B60="","",YEAR(B60))</x:f>
      </x:c>
      <x:c r="D60" s="20">
        <x:f>IF(B60="","",TEXT(B60,"mmm"))</x:f>
      </x:c>
      <x:c r="E60" s="4" t="n"/>
      <x:c r="F60" s="26" t="n"/>
      <x:c r="G60" s="22">
        <x:f>IF(F60="","",VLOOKUP(F60,COA!$A$4:$F$30,2,FALSE))</x:f>
      </x:c>
      <x:c r="H60" s="22">
        <x:f>IF(F60="","",VLOOKUP(F60,COA!$A$4:$F$30,3,FALSE))</x:f>
      </x:c>
      <x:c r="I60" s="22">
        <x:f>IF(F60="","",VLOOKUP(F60,COA!$A$4:$F$30,4,FALSE))</x:f>
      </x:c>
      <x:c r="J60" s="22">
        <x:f>IF(F60="","",VLOOKUP(F60,COA!$A$4:$F$30,5,FALSE))</x:f>
      </x:c>
      <x:c r="K60" s="26" t="n"/>
      <x:c r="L60" s="26" t="n"/>
      <x:c r="M60" s="26" t="n"/>
      <x:c r="N60" s="24" t="n"/>
      <x:c r="O60" s="24" t="n"/>
      <x:c r="P60" s="25">
        <x:f>IF(AND(N60="",O60=""),"",N60-O60)</x:f>
      </x:c>
      <x:c r="Q60" s="20" t="str">
        <x:f>IF(COUNTA(A60:O60)=0,"",IF(AND(N60&gt;0,O60&gt;0),"Review",IF(AND(N60=0,O60=0),"Missing amount","OK")))</x:f>
        <x:v>Missing amount</x:v>
      </x:c>
      <x:c r="R60" s="25">
        <x:f>IF(A60="","",SUMIFS($N$5:$N$1001,$A$5:$A$1001,A60)-SUMIFS($O$5:$O$1001,$A$5:$A$1001,A60))</x:f>
      </x:c>
      <x:c r="S60" s="20">
        <x:f>IF(A60="","",IF(ABS(R60)&lt;0.005,"Balanced","Out of balance"))</x:f>
      </x:c>
    </x:row>
    <x:row r="61" ht="20" customHeight="1">
      <x:c r="A61" s="26" t="n"/>
      <x:c r="B61" s="27" t="n"/>
      <x:c r="C61" s="20">
        <x:f>IF(B61="","",YEAR(B61))</x:f>
      </x:c>
      <x:c r="D61" s="20">
        <x:f>IF(B61="","",TEXT(B61,"mmm"))</x:f>
      </x:c>
      <x:c r="E61" s="4" t="n"/>
      <x:c r="F61" s="26" t="n"/>
      <x:c r="G61" s="22">
        <x:f>IF(F61="","",VLOOKUP(F61,COA!$A$4:$F$30,2,FALSE))</x:f>
      </x:c>
      <x:c r="H61" s="22">
        <x:f>IF(F61="","",VLOOKUP(F61,COA!$A$4:$F$30,3,FALSE))</x:f>
      </x:c>
      <x:c r="I61" s="22">
        <x:f>IF(F61="","",VLOOKUP(F61,COA!$A$4:$F$30,4,FALSE))</x:f>
      </x:c>
      <x:c r="J61" s="22">
        <x:f>IF(F61="","",VLOOKUP(F61,COA!$A$4:$F$30,5,FALSE))</x:f>
      </x:c>
      <x:c r="K61" s="26" t="n"/>
      <x:c r="L61" s="26" t="n"/>
      <x:c r="M61" s="26" t="n"/>
      <x:c r="N61" s="24" t="n"/>
      <x:c r="O61" s="24" t="n"/>
      <x:c r="P61" s="25">
        <x:f>IF(AND(N61="",O61=""),"",N61-O61)</x:f>
      </x:c>
      <x:c r="Q61" s="20" t="str">
        <x:f>IF(COUNTA(A61:O61)=0,"",IF(AND(N61&gt;0,O61&gt;0),"Review",IF(AND(N61=0,O61=0),"Missing amount","OK")))</x:f>
        <x:v>Missing amount</x:v>
      </x:c>
      <x:c r="R61" s="25">
        <x:f>IF(A61="","",SUMIFS($N$5:$N$1001,$A$5:$A$1001,A61)-SUMIFS($O$5:$O$1001,$A$5:$A$1001,A61))</x:f>
      </x:c>
      <x:c r="S61" s="20">
        <x:f>IF(A61="","",IF(ABS(R61)&lt;0.005,"Balanced","Out of balance"))</x:f>
      </x:c>
    </x:row>
    <x:row r="62" ht="20" customHeight="1">
      <x:c r="A62" s="26" t="n"/>
      <x:c r="B62" s="27" t="n"/>
      <x:c r="C62" s="20">
        <x:f>IF(B62="","",YEAR(B62))</x:f>
      </x:c>
      <x:c r="D62" s="20">
        <x:f>IF(B62="","",TEXT(B62,"mmm"))</x:f>
      </x:c>
      <x:c r="E62" s="4" t="n"/>
      <x:c r="F62" s="26" t="n"/>
      <x:c r="G62" s="22">
        <x:f>IF(F62="","",VLOOKUP(F62,COA!$A$4:$F$30,2,FALSE))</x:f>
      </x:c>
      <x:c r="H62" s="22">
        <x:f>IF(F62="","",VLOOKUP(F62,COA!$A$4:$F$30,3,FALSE))</x:f>
      </x:c>
      <x:c r="I62" s="22">
        <x:f>IF(F62="","",VLOOKUP(F62,COA!$A$4:$F$30,4,FALSE))</x:f>
      </x:c>
      <x:c r="J62" s="22">
        <x:f>IF(F62="","",VLOOKUP(F62,COA!$A$4:$F$30,5,FALSE))</x:f>
      </x:c>
      <x:c r="K62" s="26" t="n"/>
      <x:c r="L62" s="26" t="n"/>
      <x:c r="M62" s="26" t="n"/>
      <x:c r="N62" s="24" t="n"/>
      <x:c r="O62" s="24" t="n"/>
      <x:c r="P62" s="25">
        <x:f>IF(AND(N62="",O62=""),"",N62-O62)</x:f>
      </x:c>
      <x:c r="Q62" s="20" t="str">
        <x:f>IF(COUNTA(A62:O62)=0,"",IF(AND(N62&gt;0,O62&gt;0),"Review",IF(AND(N62=0,O62=0),"Missing amount","OK")))</x:f>
        <x:v>Missing amount</x:v>
      </x:c>
      <x:c r="R62" s="25">
        <x:f>IF(A62="","",SUMIFS($N$5:$N$1001,$A$5:$A$1001,A62)-SUMIFS($O$5:$O$1001,$A$5:$A$1001,A62))</x:f>
      </x:c>
      <x:c r="S62" s="20">
        <x:f>IF(A62="","",IF(ABS(R62)&lt;0.005,"Balanced","Out of balance"))</x:f>
      </x:c>
    </x:row>
    <x:row r="63" ht="20" customHeight="1">
      <x:c r="A63" s="26" t="n"/>
      <x:c r="B63" s="27" t="n"/>
      <x:c r="C63" s="20">
        <x:f>IF(B63="","",YEAR(B63))</x:f>
      </x:c>
      <x:c r="D63" s="20">
        <x:f>IF(B63="","",TEXT(B63,"mmm"))</x:f>
      </x:c>
      <x:c r="E63" s="4" t="n"/>
      <x:c r="F63" s="26" t="n"/>
      <x:c r="G63" s="22">
        <x:f>IF(F63="","",VLOOKUP(F63,COA!$A$4:$F$30,2,FALSE))</x:f>
      </x:c>
      <x:c r="H63" s="22">
        <x:f>IF(F63="","",VLOOKUP(F63,COA!$A$4:$F$30,3,FALSE))</x:f>
      </x:c>
      <x:c r="I63" s="22">
        <x:f>IF(F63="","",VLOOKUP(F63,COA!$A$4:$F$30,4,FALSE))</x:f>
      </x:c>
      <x:c r="J63" s="22">
        <x:f>IF(F63="","",VLOOKUP(F63,COA!$A$4:$F$30,5,FALSE))</x:f>
      </x:c>
      <x:c r="K63" s="26" t="n"/>
      <x:c r="L63" s="26" t="n"/>
      <x:c r="M63" s="26" t="n"/>
      <x:c r="N63" s="24" t="n"/>
      <x:c r="O63" s="24" t="n"/>
      <x:c r="P63" s="25">
        <x:f>IF(AND(N63="",O63=""),"",N63-O63)</x:f>
      </x:c>
      <x:c r="Q63" s="20" t="str">
        <x:f>IF(COUNTA(A63:O63)=0,"",IF(AND(N63&gt;0,O63&gt;0),"Review",IF(AND(N63=0,O63=0),"Missing amount","OK")))</x:f>
        <x:v>Missing amount</x:v>
      </x:c>
      <x:c r="R63" s="25">
        <x:f>IF(A63="","",SUMIFS($N$5:$N$1001,$A$5:$A$1001,A63)-SUMIFS($O$5:$O$1001,$A$5:$A$1001,A63))</x:f>
      </x:c>
      <x:c r="S63" s="20">
        <x:f>IF(A63="","",IF(ABS(R63)&lt;0.005,"Balanced","Out of balance"))</x:f>
      </x:c>
    </x:row>
    <x:row r="64" ht="20" customHeight="1">
      <x:c r="A64" s="26" t="n"/>
      <x:c r="B64" s="27" t="n"/>
      <x:c r="C64" s="20">
        <x:f>IF(B64="","",YEAR(B64))</x:f>
      </x:c>
      <x:c r="D64" s="20">
        <x:f>IF(B64="","",TEXT(B64,"mmm"))</x:f>
      </x:c>
      <x:c r="E64" s="4" t="n"/>
      <x:c r="F64" s="26" t="n"/>
      <x:c r="G64" s="22">
        <x:f>IF(F64="","",VLOOKUP(F64,COA!$A$4:$F$30,2,FALSE))</x:f>
      </x:c>
      <x:c r="H64" s="22">
        <x:f>IF(F64="","",VLOOKUP(F64,COA!$A$4:$F$30,3,FALSE))</x:f>
      </x:c>
      <x:c r="I64" s="22">
        <x:f>IF(F64="","",VLOOKUP(F64,COA!$A$4:$F$30,4,FALSE))</x:f>
      </x:c>
      <x:c r="J64" s="22">
        <x:f>IF(F64="","",VLOOKUP(F64,COA!$A$4:$F$30,5,FALSE))</x:f>
      </x:c>
      <x:c r="K64" s="26" t="n"/>
      <x:c r="L64" s="26" t="n"/>
      <x:c r="M64" s="26" t="n"/>
      <x:c r="N64" s="24" t="n"/>
      <x:c r="O64" s="24" t="n"/>
      <x:c r="P64" s="25">
        <x:f>IF(AND(N64="",O64=""),"",N64-O64)</x:f>
      </x:c>
      <x:c r="Q64" s="20" t="str">
        <x:f>IF(COUNTA(A64:O64)=0,"",IF(AND(N64&gt;0,O64&gt;0),"Review",IF(AND(N64=0,O64=0),"Missing amount","OK")))</x:f>
        <x:v>Missing amount</x:v>
      </x:c>
      <x:c r="R64" s="25">
        <x:f>IF(A64="","",SUMIFS($N$5:$N$1001,$A$5:$A$1001,A64)-SUMIFS($O$5:$O$1001,$A$5:$A$1001,A64))</x:f>
      </x:c>
      <x:c r="S64" s="20">
        <x:f>IF(A64="","",IF(ABS(R64)&lt;0.005,"Balanced","Out of balance"))</x:f>
      </x:c>
    </x:row>
    <x:row r="65" ht="20" customHeight="1">
      <x:c r="A65" s="26" t="n"/>
      <x:c r="B65" s="27" t="n"/>
      <x:c r="C65" s="20">
        <x:f>IF(B65="","",YEAR(B65))</x:f>
      </x:c>
      <x:c r="D65" s="20">
        <x:f>IF(B65="","",TEXT(B65,"mmm"))</x:f>
      </x:c>
      <x:c r="E65" s="4" t="n"/>
      <x:c r="F65" s="26" t="n"/>
      <x:c r="G65" s="22">
        <x:f>IF(F65="","",VLOOKUP(F65,COA!$A$4:$F$30,2,FALSE))</x:f>
      </x:c>
      <x:c r="H65" s="22">
        <x:f>IF(F65="","",VLOOKUP(F65,COA!$A$4:$F$30,3,FALSE))</x:f>
      </x:c>
      <x:c r="I65" s="22">
        <x:f>IF(F65="","",VLOOKUP(F65,COA!$A$4:$F$30,4,FALSE))</x:f>
      </x:c>
      <x:c r="J65" s="22">
        <x:f>IF(F65="","",VLOOKUP(F65,COA!$A$4:$F$30,5,FALSE))</x:f>
      </x:c>
      <x:c r="K65" s="26" t="n"/>
      <x:c r="L65" s="26" t="n"/>
      <x:c r="M65" s="26" t="n"/>
      <x:c r="N65" s="24" t="n"/>
      <x:c r="O65" s="24" t="n"/>
      <x:c r="P65" s="25">
        <x:f>IF(AND(N65="",O65=""),"",N65-O65)</x:f>
      </x:c>
      <x:c r="Q65" s="20" t="str">
        <x:f>IF(COUNTA(A65:O65)=0,"",IF(AND(N65&gt;0,O65&gt;0),"Review",IF(AND(N65=0,O65=0),"Missing amount","OK")))</x:f>
        <x:v>Missing amount</x:v>
      </x:c>
      <x:c r="R65" s="25">
        <x:f>IF(A65="","",SUMIFS($N$5:$N$1001,$A$5:$A$1001,A65)-SUMIFS($O$5:$O$1001,$A$5:$A$1001,A65))</x:f>
      </x:c>
      <x:c r="S65" s="20">
        <x:f>IF(A65="","",IF(ABS(R65)&lt;0.005,"Balanced","Out of balance"))</x:f>
      </x:c>
    </x:row>
    <x:row r="66" ht="20" customHeight="1">
      <x:c r="A66" s="26" t="n"/>
      <x:c r="B66" s="27" t="n"/>
      <x:c r="C66" s="20">
        <x:f>IF(B66="","",YEAR(B66))</x:f>
      </x:c>
      <x:c r="D66" s="20">
        <x:f>IF(B66="","",TEXT(B66,"mmm"))</x:f>
      </x:c>
      <x:c r="E66" s="4" t="n"/>
      <x:c r="F66" s="26" t="n"/>
      <x:c r="G66" s="22">
        <x:f>IF(F66="","",VLOOKUP(F66,COA!$A$4:$F$30,2,FALSE))</x:f>
      </x:c>
      <x:c r="H66" s="22">
        <x:f>IF(F66="","",VLOOKUP(F66,COA!$A$4:$F$30,3,FALSE))</x:f>
      </x:c>
      <x:c r="I66" s="22">
        <x:f>IF(F66="","",VLOOKUP(F66,COA!$A$4:$F$30,4,FALSE))</x:f>
      </x:c>
      <x:c r="J66" s="22">
        <x:f>IF(F66="","",VLOOKUP(F66,COA!$A$4:$F$30,5,FALSE))</x:f>
      </x:c>
      <x:c r="K66" s="26" t="n"/>
      <x:c r="L66" s="26" t="n"/>
      <x:c r="M66" s="26" t="n"/>
      <x:c r="N66" s="24" t="n"/>
      <x:c r="O66" s="24" t="n"/>
      <x:c r="P66" s="25">
        <x:f>IF(AND(N66="",O66=""),"",N66-O66)</x:f>
      </x:c>
      <x:c r="Q66" s="20" t="str">
        <x:f>IF(COUNTA(A66:O66)=0,"",IF(AND(N66&gt;0,O66&gt;0),"Review",IF(AND(N66=0,O66=0),"Missing amount","OK")))</x:f>
        <x:v>Missing amount</x:v>
      </x:c>
      <x:c r="R66" s="25">
        <x:f>IF(A66="","",SUMIFS($N$5:$N$1001,$A$5:$A$1001,A66)-SUMIFS($O$5:$O$1001,$A$5:$A$1001,A66))</x:f>
      </x:c>
      <x:c r="S66" s="20">
        <x:f>IF(A66="","",IF(ABS(R66)&lt;0.005,"Balanced","Out of balance"))</x:f>
      </x:c>
    </x:row>
    <x:row r="67" ht="20" customHeight="1">
      <x:c r="A67" s="26" t="n"/>
      <x:c r="B67" s="27" t="n"/>
      <x:c r="C67" s="20">
        <x:f>IF(B67="","",YEAR(B67))</x:f>
      </x:c>
      <x:c r="D67" s="20">
        <x:f>IF(B67="","",TEXT(B67,"mmm"))</x:f>
      </x:c>
      <x:c r="E67" s="4" t="n"/>
      <x:c r="F67" s="26" t="n"/>
      <x:c r="G67" s="22">
        <x:f>IF(F67="","",VLOOKUP(F67,COA!$A$4:$F$30,2,FALSE))</x:f>
      </x:c>
      <x:c r="H67" s="22">
        <x:f>IF(F67="","",VLOOKUP(F67,COA!$A$4:$F$30,3,FALSE))</x:f>
      </x:c>
      <x:c r="I67" s="22">
        <x:f>IF(F67="","",VLOOKUP(F67,COA!$A$4:$F$30,4,FALSE))</x:f>
      </x:c>
      <x:c r="J67" s="22">
        <x:f>IF(F67="","",VLOOKUP(F67,COA!$A$4:$F$30,5,FALSE))</x:f>
      </x:c>
      <x:c r="K67" s="26" t="n"/>
      <x:c r="L67" s="26" t="n"/>
      <x:c r="M67" s="26" t="n"/>
      <x:c r="N67" s="24" t="n"/>
      <x:c r="O67" s="24" t="n"/>
      <x:c r="P67" s="25">
        <x:f>IF(AND(N67="",O67=""),"",N67-O67)</x:f>
      </x:c>
      <x:c r="Q67" s="20" t="str">
        <x:f>IF(COUNTA(A67:O67)=0,"",IF(AND(N67&gt;0,O67&gt;0),"Review",IF(AND(N67=0,O67=0),"Missing amount","OK")))</x:f>
        <x:v>Missing amount</x:v>
      </x:c>
      <x:c r="R67" s="25">
        <x:f>IF(A67="","",SUMIFS($N$5:$N$1001,$A$5:$A$1001,A67)-SUMIFS($O$5:$O$1001,$A$5:$A$1001,A67))</x:f>
      </x:c>
      <x:c r="S67" s="20">
        <x:f>IF(A67="","",IF(ABS(R67)&lt;0.005,"Balanced","Out of balance"))</x:f>
      </x:c>
    </x:row>
    <x:row r="68" ht="20" customHeight="1">
      <x:c r="A68" s="26" t="n"/>
      <x:c r="B68" s="27" t="n"/>
      <x:c r="C68" s="20">
        <x:f>IF(B68="","",YEAR(B68))</x:f>
      </x:c>
      <x:c r="D68" s="20">
        <x:f>IF(B68="","",TEXT(B68,"mmm"))</x:f>
      </x:c>
      <x:c r="E68" s="4" t="n"/>
      <x:c r="F68" s="26" t="n"/>
      <x:c r="G68" s="22">
        <x:f>IF(F68="","",VLOOKUP(F68,COA!$A$4:$F$30,2,FALSE))</x:f>
      </x:c>
      <x:c r="H68" s="22">
        <x:f>IF(F68="","",VLOOKUP(F68,COA!$A$4:$F$30,3,FALSE))</x:f>
      </x:c>
      <x:c r="I68" s="22">
        <x:f>IF(F68="","",VLOOKUP(F68,COA!$A$4:$F$30,4,FALSE))</x:f>
      </x:c>
      <x:c r="J68" s="22">
        <x:f>IF(F68="","",VLOOKUP(F68,COA!$A$4:$F$30,5,FALSE))</x:f>
      </x:c>
      <x:c r="K68" s="26" t="n"/>
      <x:c r="L68" s="26" t="n"/>
      <x:c r="M68" s="26" t="n"/>
      <x:c r="N68" s="24" t="n"/>
      <x:c r="O68" s="24" t="n"/>
      <x:c r="P68" s="25">
        <x:f>IF(AND(N68="",O68=""),"",N68-O68)</x:f>
      </x:c>
      <x:c r="Q68" s="20" t="str">
        <x:f>IF(COUNTA(A68:O68)=0,"",IF(AND(N68&gt;0,O68&gt;0),"Review",IF(AND(N68=0,O68=0),"Missing amount","OK")))</x:f>
        <x:v>Missing amount</x:v>
      </x:c>
      <x:c r="R68" s="25">
        <x:f>IF(A68="","",SUMIFS($N$5:$N$1001,$A$5:$A$1001,A68)-SUMIFS($O$5:$O$1001,$A$5:$A$1001,A68))</x:f>
      </x:c>
      <x:c r="S68" s="20">
        <x:f>IF(A68="","",IF(ABS(R68)&lt;0.005,"Balanced","Out of balance"))</x:f>
      </x:c>
    </x:row>
    <x:row r="69" ht="20" customHeight="1">
      <x:c r="A69" s="26" t="n"/>
      <x:c r="B69" s="27" t="n"/>
      <x:c r="C69" s="20">
        <x:f>IF(B69="","",YEAR(B69))</x:f>
      </x:c>
      <x:c r="D69" s="20">
        <x:f>IF(B69="","",TEXT(B69,"mmm"))</x:f>
      </x:c>
      <x:c r="E69" s="4" t="n"/>
      <x:c r="F69" s="26" t="n"/>
      <x:c r="G69" s="22">
        <x:f>IF(F69="","",VLOOKUP(F69,COA!$A$4:$F$30,2,FALSE))</x:f>
      </x:c>
      <x:c r="H69" s="22">
        <x:f>IF(F69="","",VLOOKUP(F69,COA!$A$4:$F$30,3,FALSE))</x:f>
      </x:c>
      <x:c r="I69" s="22">
        <x:f>IF(F69="","",VLOOKUP(F69,COA!$A$4:$F$30,4,FALSE))</x:f>
      </x:c>
      <x:c r="J69" s="22">
        <x:f>IF(F69="","",VLOOKUP(F69,COA!$A$4:$F$30,5,FALSE))</x:f>
      </x:c>
      <x:c r="K69" s="26" t="n"/>
      <x:c r="L69" s="26" t="n"/>
      <x:c r="M69" s="26" t="n"/>
      <x:c r="N69" s="24" t="n"/>
      <x:c r="O69" s="24" t="n"/>
      <x:c r="P69" s="25">
        <x:f>IF(AND(N69="",O69=""),"",N69-O69)</x:f>
      </x:c>
      <x:c r="Q69" s="20" t="str">
        <x:f>IF(COUNTA(A69:O69)=0,"",IF(AND(N69&gt;0,O69&gt;0),"Review",IF(AND(N69=0,O69=0),"Missing amount","OK")))</x:f>
        <x:v>Missing amount</x:v>
      </x:c>
      <x:c r="R69" s="25">
        <x:f>IF(A69="","",SUMIFS($N$5:$N$1001,$A$5:$A$1001,A69)-SUMIFS($O$5:$O$1001,$A$5:$A$1001,A69))</x:f>
      </x:c>
      <x:c r="S69" s="20">
        <x:f>IF(A69="","",IF(ABS(R69)&lt;0.005,"Balanced","Out of balance"))</x:f>
      </x:c>
    </x:row>
    <x:row r="70" ht="20" customHeight="1">
      <x:c r="A70" s="26" t="n"/>
      <x:c r="B70" s="27" t="n"/>
      <x:c r="C70" s="20">
        <x:f>IF(B70="","",YEAR(B70))</x:f>
      </x:c>
      <x:c r="D70" s="20">
        <x:f>IF(B70="","",TEXT(B70,"mmm"))</x:f>
      </x:c>
      <x:c r="E70" s="4" t="n"/>
      <x:c r="F70" s="26" t="n"/>
      <x:c r="G70" s="22">
        <x:f>IF(F70="","",VLOOKUP(F70,COA!$A$4:$F$30,2,FALSE))</x:f>
      </x:c>
      <x:c r="H70" s="22">
        <x:f>IF(F70="","",VLOOKUP(F70,COA!$A$4:$F$30,3,FALSE))</x:f>
      </x:c>
      <x:c r="I70" s="22">
        <x:f>IF(F70="","",VLOOKUP(F70,COA!$A$4:$F$30,4,FALSE))</x:f>
      </x:c>
      <x:c r="J70" s="22">
        <x:f>IF(F70="","",VLOOKUP(F70,COA!$A$4:$F$30,5,FALSE))</x:f>
      </x:c>
      <x:c r="K70" s="26" t="n"/>
      <x:c r="L70" s="26" t="n"/>
      <x:c r="M70" s="26" t="n"/>
      <x:c r="N70" s="24" t="n"/>
      <x:c r="O70" s="24" t="n"/>
      <x:c r="P70" s="25">
        <x:f>IF(AND(N70="",O70=""),"",N70-O70)</x:f>
      </x:c>
      <x:c r="Q70" s="20" t="str">
        <x:f>IF(COUNTA(A70:O70)=0,"",IF(AND(N70&gt;0,O70&gt;0),"Review",IF(AND(N70=0,O70=0),"Missing amount","OK")))</x:f>
        <x:v>Missing amount</x:v>
      </x:c>
      <x:c r="R70" s="25">
        <x:f>IF(A70="","",SUMIFS($N$5:$N$1001,$A$5:$A$1001,A70)-SUMIFS($O$5:$O$1001,$A$5:$A$1001,A70))</x:f>
      </x:c>
      <x:c r="S70" s="20">
        <x:f>IF(A70="","",IF(ABS(R70)&lt;0.005,"Balanced","Out of balance"))</x:f>
      </x:c>
    </x:row>
    <x:row r="71" ht="20" customHeight="1">
      <x:c r="A71" s="26" t="n"/>
      <x:c r="B71" s="27" t="n"/>
      <x:c r="C71" s="20">
        <x:f>IF(B71="","",YEAR(B71))</x:f>
      </x:c>
      <x:c r="D71" s="20">
        <x:f>IF(B71="","",TEXT(B71,"mmm"))</x:f>
      </x:c>
      <x:c r="E71" s="4" t="n"/>
      <x:c r="F71" s="26" t="n"/>
      <x:c r="G71" s="22">
        <x:f>IF(F71="","",VLOOKUP(F71,COA!$A$4:$F$30,2,FALSE))</x:f>
      </x:c>
      <x:c r="H71" s="22">
        <x:f>IF(F71="","",VLOOKUP(F71,COA!$A$4:$F$30,3,FALSE))</x:f>
      </x:c>
      <x:c r="I71" s="22">
        <x:f>IF(F71="","",VLOOKUP(F71,COA!$A$4:$F$30,4,FALSE))</x:f>
      </x:c>
      <x:c r="J71" s="22">
        <x:f>IF(F71="","",VLOOKUP(F71,COA!$A$4:$F$30,5,FALSE))</x:f>
      </x:c>
      <x:c r="K71" s="26" t="n"/>
      <x:c r="L71" s="26" t="n"/>
      <x:c r="M71" s="26" t="n"/>
      <x:c r="N71" s="24" t="n"/>
      <x:c r="O71" s="24" t="n"/>
      <x:c r="P71" s="25">
        <x:f>IF(AND(N71="",O71=""),"",N71-O71)</x:f>
      </x:c>
      <x:c r="Q71" s="20" t="str">
        <x:f>IF(COUNTA(A71:O71)=0,"",IF(AND(N71&gt;0,O71&gt;0),"Review",IF(AND(N71=0,O71=0),"Missing amount","OK")))</x:f>
        <x:v>Missing amount</x:v>
      </x:c>
      <x:c r="R71" s="25">
        <x:f>IF(A71="","",SUMIFS($N$5:$N$1001,$A$5:$A$1001,A71)-SUMIFS($O$5:$O$1001,$A$5:$A$1001,A71))</x:f>
      </x:c>
      <x:c r="S71" s="20">
        <x:f>IF(A71="","",IF(ABS(R71)&lt;0.005,"Balanced","Out of balance"))</x:f>
      </x:c>
    </x:row>
    <x:row r="72" ht="20" customHeight="1">
      <x:c r="A72" s="26" t="n"/>
      <x:c r="B72" s="27" t="n"/>
      <x:c r="C72" s="20">
        <x:f>IF(B72="","",YEAR(B72))</x:f>
      </x:c>
      <x:c r="D72" s="20">
        <x:f>IF(B72="","",TEXT(B72,"mmm"))</x:f>
      </x:c>
      <x:c r="E72" s="4" t="n"/>
      <x:c r="F72" s="26" t="n"/>
      <x:c r="G72" s="22">
        <x:f>IF(F72="","",VLOOKUP(F72,COA!$A$4:$F$30,2,FALSE))</x:f>
      </x:c>
      <x:c r="H72" s="22">
        <x:f>IF(F72="","",VLOOKUP(F72,COA!$A$4:$F$30,3,FALSE))</x:f>
      </x:c>
      <x:c r="I72" s="22">
        <x:f>IF(F72="","",VLOOKUP(F72,COA!$A$4:$F$30,4,FALSE))</x:f>
      </x:c>
      <x:c r="J72" s="22">
        <x:f>IF(F72="","",VLOOKUP(F72,COA!$A$4:$F$30,5,FALSE))</x:f>
      </x:c>
      <x:c r="K72" s="26" t="n"/>
      <x:c r="L72" s="26" t="n"/>
      <x:c r="M72" s="26" t="n"/>
      <x:c r="N72" s="24" t="n"/>
      <x:c r="O72" s="24" t="n"/>
      <x:c r="P72" s="25">
        <x:f>IF(AND(N72="",O72=""),"",N72-O72)</x:f>
      </x:c>
      <x:c r="Q72" s="20" t="str">
        <x:f>IF(COUNTA(A72:O72)=0,"",IF(AND(N72&gt;0,O72&gt;0),"Review",IF(AND(N72=0,O72=0),"Missing amount","OK")))</x:f>
        <x:v>Missing amount</x:v>
      </x:c>
      <x:c r="R72" s="25">
        <x:f>IF(A72="","",SUMIFS($N$5:$N$1001,$A$5:$A$1001,A72)-SUMIFS($O$5:$O$1001,$A$5:$A$1001,A72))</x:f>
      </x:c>
      <x:c r="S72" s="20">
        <x:f>IF(A72="","",IF(ABS(R72)&lt;0.005,"Balanced","Out of balance"))</x:f>
      </x:c>
    </x:row>
    <x:row r="73" ht="20" customHeight="1">
      <x:c r="A73" s="26" t="n"/>
      <x:c r="B73" s="27" t="n"/>
      <x:c r="C73" s="20">
        <x:f>IF(B73="","",YEAR(B73))</x:f>
      </x:c>
      <x:c r="D73" s="20">
        <x:f>IF(B73="","",TEXT(B73,"mmm"))</x:f>
      </x:c>
      <x:c r="E73" s="4" t="n"/>
      <x:c r="F73" s="26" t="n"/>
      <x:c r="G73" s="22">
        <x:f>IF(F73="","",VLOOKUP(F73,COA!$A$4:$F$30,2,FALSE))</x:f>
      </x:c>
      <x:c r="H73" s="22">
        <x:f>IF(F73="","",VLOOKUP(F73,COA!$A$4:$F$30,3,FALSE))</x:f>
      </x:c>
      <x:c r="I73" s="22">
        <x:f>IF(F73="","",VLOOKUP(F73,COA!$A$4:$F$30,4,FALSE))</x:f>
      </x:c>
      <x:c r="J73" s="22">
        <x:f>IF(F73="","",VLOOKUP(F73,COA!$A$4:$F$30,5,FALSE))</x:f>
      </x:c>
      <x:c r="K73" s="26" t="n"/>
      <x:c r="L73" s="26" t="n"/>
      <x:c r="M73" s="26" t="n"/>
      <x:c r="N73" s="24" t="n"/>
      <x:c r="O73" s="24" t="n"/>
      <x:c r="P73" s="25">
        <x:f>IF(AND(N73="",O73=""),"",N73-O73)</x:f>
      </x:c>
      <x:c r="Q73" s="20" t="str">
        <x:f>IF(COUNTA(A73:O73)=0,"",IF(AND(N73&gt;0,O73&gt;0),"Review",IF(AND(N73=0,O73=0),"Missing amount","OK")))</x:f>
        <x:v>Missing amount</x:v>
      </x:c>
      <x:c r="R73" s="25">
        <x:f>IF(A73="","",SUMIFS($N$5:$N$1001,$A$5:$A$1001,A73)-SUMIFS($O$5:$O$1001,$A$5:$A$1001,A73))</x:f>
      </x:c>
      <x:c r="S73" s="20">
        <x:f>IF(A73="","",IF(ABS(R73)&lt;0.005,"Balanced","Out of balance"))</x:f>
      </x:c>
    </x:row>
    <x:row r="74" ht="20" customHeight="1">
      <x:c r="A74" s="26" t="n"/>
      <x:c r="B74" s="27" t="n"/>
      <x:c r="C74" s="20">
        <x:f>IF(B74="","",YEAR(B74))</x:f>
      </x:c>
      <x:c r="D74" s="20">
        <x:f>IF(B74="","",TEXT(B74,"mmm"))</x:f>
      </x:c>
      <x:c r="E74" s="4" t="n"/>
      <x:c r="F74" s="26" t="n"/>
      <x:c r="G74" s="22">
        <x:f>IF(F74="","",VLOOKUP(F74,COA!$A$4:$F$30,2,FALSE))</x:f>
      </x:c>
      <x:c r="H74" s="22">
        <x:f>IF(F74="","",VLOOKUP(F74,COA!$A$4:$F$30,3,FALSE))</x:f>
      </x:c>
      <x:c r="I74" s="22">
        <x:f>IF(F74="","",VLOOKUP(F74,COA!$A$4:$F$30,4,FALSE))</x:f>
      </x:c>
      <x:c r="J74" s="22">
        <x:f>IF(F74="","",VLOOKUP(F74,COA!$A$4:$F$30,5,FALSE))</x:f>
      </x:c>
      <x:c r="K74" s="26" t="n"/>
      <x:c r="L74" s="26" t="n"/>
      <x:c r="M74" s="26" t="n"/>
      <x:c r="N74" s="24" t="n"/>
      <x:c r="O74" s="24" t="n"/>
      <x:c r="P74" s="25">
        <x:f>IF(AND(N74="",O74=""),"",N74-O74)</x:f>
      </x:c>
      <x:c r="Q74" s="20" t="str">
        <x:f>IF(COUNTA(A74:O74)=0,"",IF(AND(N74&gt;0,O74&gt;0),"Review",IF(AND(N74=0,O74=0),"Missing amount","OK")))</x:f>
        <x:v>Missing amount</x:v>
      </x:c>
      <x:c r="R74" s="25">
        <x:f>IF(A74="","",SUMIFS($N$5:$N$1001,$A$5:$A$1001,A74)-SUMIFS($O$5:$O$1001,$A$5:$A$1001,A74))</x:f>
      </x:c>
      <x:c r="S74" s="20">
        <x:f>IF(A74="","",IF(ABS(R74)&lt;0.005,"Balanced","Out of balance"))</x:f>
      </x:c>
    </x:row>
    <x:row r="75" ht="20" customHeight="1">
      <x:c r="A75" s="26" t="n"/>
      <x:c r="B75" s="27" t="n"/>
      <x:c r="C75" s="20">
        <x:f>IF(B75="","",YEAR(B75))</x:f>
      </x:c>
      <x:c r="D75" s="20">
        <x:f>IF(B75="","",TEXT(B75,"mmm"))</x:f>
      </x:c>
      <x:c r="E75" s="4" t="n"/>
      <x:c r="F75" s="26" t="n"/>
      <x:c r="G75" s="22">
        <x:f>IF(F75="","",VLOOKUP(F75,COA!$A$4:$F$30,2,FALSE))</x:f>
      </x:c>
      <x:c r="H75" s="22">
        <x:f>IF(F75="","",VLOOKUP(F75,COA!$A$4:$F$30,3,FALSE))</x:f>
      </x:c>
      <x:c r="I75" s="22">
        <x:f>IF(F75="","",VLOOKUP(F75,COA!$A$4:$F$30,4,FALSE))</x:f>
      </x:c>
      <x:c r="J75" s="22">
        <x:f>IF(F75="","",VLOOKUP(F75,COA!$A$4:$F$30,5,FALSE))</x:f>
      </x:c>
      <x:c r="K75" s="26" t="n"/>
      <x:c r="L75" s="26" t="n"/>
      <x:c r="M75" s="26" t="n"/>
      <x:c r="N75" s="24" t="n"/>
      <x:c r="O75" s="24" t="n"/>
      <x:c r="P75" s="25">
        <x:f>IF(AND(N75="",O75=""),"",N75-O75)</x:f>
      </x:c>
      <x:c r="Q75" s="20" t="str">
        <x:f>IF(COUNTA(A75:O75)=0,"",IF(AND(N75&gt;0,O75&gt;0),"Review",IF(AND(N75=0,O75=0),"Missing amount","OK")))</x:f>
        <x:v>Missing amount</x:v>
      </x:c>
      <x:c r="R75" s="25">
        <x:f>IF(A75="","",SUMIFS($N$5:$N$1001,$A$5:$A$1001,A75)-SUMIFS($O$5:$O$1001,$A$5:$A$1001,A75))</x:f>
      </x:c>
      <x:c r="S75" s="20">
        <x:f>IF(A75="","",IF(ABS(R75)&lt;0.005,"Balanced","Out of balance"))</x:f>
      </x:c>
    </x:row>
    <x:row r="76" ht="20" customHeight="1">
      <x:c r="A76" s="26" t="n"/>
      <x:c r="B76" s="27" t="n"/>
      <x:c r="C76" s="20">
        <x:f>IF(B76="","",YEAR(B76))</x:f>
      </x:c>
      <x:c r="D76" s="20">
        <x:f>IF(B76="","",TEXT(B76,"mmm"))</x:f>
      </x:c>
      <x:c r="E76" s="4" t="n"/>
      <x:c r="F76" s="26" t="n"/>
      <x:c r="G76" s="22">
        <x:f>IF(F76="","",VLOOKUP(F76,COA!$A$4:$F$30,2,FALSE))</x:f>
      </x:c>
      <x:c r="H76" s="22">
        <x:f>IF(F76="","",VLOOKUP(F76,COA!$A$4:$F$30,3,FALSE))</x:f>
      </x:c>
      <x:c r="I76" s="22">
        <x:f>IF(F76="","",VLOOKUP(F76,COA!$A$4:$F$30,4,FALSE))</x:f>
      </x:c>
      <x:c r="J76" s="22">
        <x:f>IF(F76="","",VLOOKUP(F76,COA!$A$4:$F$30,5,FALSE))</x:f>
      </x:c>
      <x:c r="K76" s="26" t="n"/>
      <x:c r="L76" s="26" t="n"/>
      <x:c r="M76" s="26" t="n"/>
      <x:c r="N76" s="24" t="n"/>
      <x:c r="O76" s="24" t="n"/>
      <x:c r="P76" s="25">
        <x:f>IF(AND(N76="",O76=""),"",N76-O76)</x:f>
      </x:c>
      <x:c r="Q76" s="20" t="str">
        <x:f>IF(COUNTA(A76:O76)=0,"",IF(AND(N76&gt;0,O76&gt;0),"Review",IF(AND(N76=0,O76=0),"Missing amount","OK")))</x:f>
        <x:v>Missing amount</x:v>
      </x:c>
      <x:c r="R76" s="25">
        <x:f>IF(A76="","",SUMIFS($N$5:$N$1001,$A$5:$A$1001,A76)-SUMIFS($O$5:$O$1001,$A$5:$A$1001,A76))</x:f>
      </x:c>
      <x:c r="S76" s="20">
        <x:f>IF(A76="","",IF(ABS(R76)&lt;0.005,"Balanced","Out of balance"))</x:f>
      </x:c>
    </x:row>
    <x:row r="77" ht="20" customHeight="1">
      <x:c r="A77" s="26" t="n"/>
      <x:c r="B77" s="27" t="n"/>
      <x:c r="C77" s="20">
        <x:f>IF(B77="","",YEAR(B77))</x:f>
      </x:c>
      <x:c r="D77" s="20">
        <x:f>IF(B77="","",TEXT(B77,"mmm"))</x:f>
      </x:c>
      <x:c r="E77" s="4" t="n"/>
      <x:c r="F77" s="26" t="n"/>
      <x:c r="G77" s="22">
        <x:f>IF(F77="","",VLOOKUP(F77,COA!$A$4:$F$30,2,FALSE))</x:f>
      </x:c>
      <x:c r="H77" s="22">
        <x:f>IF(F77="","",VLOOKUP(F77,COA!$A$4:$F$30,3,FALSE))</x:f>
      </x:c>
      <x:c r="I77" s="22">
        <x:f>IF(F77="","",VLOOKUP(F77,COA!$A$4:$F$30,4,FALSE))</x:f>
      </x:c>
      <x:c r="J77" s="22">
        <x:f>IF(F77="","",VLOOKUP(F77,COA!$A$4:$F$30,5,FALSE))</x:f>
      </x:c>
      <x:c r="K77" s="26" t="n"/>
      <x:c r="L77" s="26" t="n"/>
      <x:c r="M77" s="26" t="n"/>
      <x:c r="N77" s="24" t="n"/>
      <x:c r="O77" s="24" t="n"/>
      <x:c r="P77" s="25">
        <x:f>IF(AND(N77="",O77=""),"",N77-O77)</x:f>
      </x:c>
      <x:c r="Q77" s="20" t="str">
        <x:f>IF(COUNTA(A77:O77)=0,"",IF(AND(N77&gt;0,O77&gt;0),"Review",IF(AND(N77=0,O77=0),"Missing amount","OK")))</x:f>
        <x:v>Missing amount</x:v>
      </x:c>
      <x:c r="R77" s="25">
        <x:f>IF(A77="","",SUMIFS($N$5:$N$1001,$A$5:$A$1001,A77)-SUMIFS($O$5:$O$1001,$A$5:$A$1001,A77))</x:f>
      </x:c>
      <x:c r="S77" s="20">
        <x:f>IF(A77="","",IF(ABS(R77)&lt;0.005,"Balanced","Out of balance"))</x:f>
      </x:c>
    </x:row>
    <x:row r="78" ht="20" customHeight="1">
      <x:c r="A78" s="26" t="n"/>
      <x:c r="B78" s="27" t="n"/>
      <x:c r="C78" s="20">
        <x:f>IF(B78="","",YEAR(B78))</x:f>
      </x:c>
      <x:c r="D78" s="20">
        <x:f>IF(B78="","",TEXT(B78,"mmm"))</x:f>
      </x:c>
      <x:c r="E78" s="4" t="n"/>
      <x:c r="F78" s="26" t="n"/>
      <x:c r="G78" s="22">
        <x:f>IF(F78="","",VLOOKUP(F78,COA!$A$4:$F$30,2,FALSE))</x:f>
      </x:c>
      <x:c r="H78" s="22">
        <x:f>IF(F78="","",VLOOKUP(F78,COA!$A$4:$F$30,3,FALSE))</x:f>
      </x:c>
      <x:c r="I78" s="22">
        <x:f>IF(F78="","",VLOOKUP(F78,COA!$A$4:$F$30,4,FALSE))</x:f>
      </x:c>
      <x:c r="J78" s="22">
        <x:f>IF(F78="","",VLOOKUP(F78,COA!$A$4:$F$30,5,FALSE))</x:f>
      </x:c>
      <x:c r="K78" s="26" t="n"/>
      <x:c r="L78" s="26" t="n"/>
      <x:c r="M78" s="26" t="n"/>
      <x:c r="N78" s="24" t="n"/>
      <x:c r="O78" s="24" t="n"/>
      <x:c r="P78" s="25">
        <x:f>IF(AND(N78="",O78=""),"",N78-O78)</x:f>
      </x:c>
      <x:c r="Q78" s="20" t="str">
        <x:f>IF(COUNTA(A78:O78)=0,"",IF(AND(N78&gt;0,O78&gt;0),"Review",IF(AND(N78=0,O78=0),"Missing amount","OK")))</x:f>
        <x:v>Missing amount</x:v>
      </x:c>
      <x:c r="R78" s="25">
        <x:f>IF(A78="","",SUMIFS($N$5:$N$1001,$A$5:$A$1001,A78)-SUMIFS($O$5:$O$1001,$A$5:$A$1001,A78))</x:f>
      </x:c>
      <x:c r="S78" s="20">
        <x:f>IF(A78="","",IF(ABS(R78)&lt;0.005,"Balanced","Out of balance"))</x:f>
      </x:c>
    </x:row>
    <x:row r="79" ht="20" customHeight="1">
      <x:c r="A79" s="26" t="n"/>
      <x:c r="B79" s="27" t="n"/>
      <x:c r="C79" s="20">
        <x:f>IF(B79="","",YEAR(B79))</x:f>
      </x:c>
      <x:c r="D79" s="20">
        <x:f>IF(B79="","",TEXT(B79,"mmm"))</x:f>
      </x:c>
      <x:c r="E79" s="4" t="n"/>
      <x:c r="F79" s="26" t="n"/>
      <x:c r="G79" s="22">
        <x:f>IF(F79="","",VLOOKUP(F79,COA!$A$4:$F$30,2,FALSE))</x:f>
      </x:c>
      <x:c r="H79" s="22">
        <x:f>IF(F79="","",VLOOKUP(F79,COA!$A$4:$F$30,3,FALSE))</x:f>
      </x:c>
      <x:c r="I79" s="22">
        <x:f>IF(F79="","",VLOOKUP(F79,COA!$A$4:$F$30,4,FALSE))</x:f>
      </x:c>
      <x:c r="J79" s="22">
        <x:f>IF(F79="","",VLOOKUP(F79,COA!$A$4:$F$30,5,FALSE))</x:f>
      </x:c>
      <x:c r="K79" s="26" t="n"/>
      <x:c r="L79" s="26" t="n"/>
      <x:c r="M79" s="26" t="n"/>
      <x:c r="N79" s="24" t="n"/>
      <x:c r="O79" s="24" t="n"/>
      <x:c r="P79" s="25">
        <x:f>IF(AND(N79="",O79=""),"",N79-O79)</x:f>
      </x:c>
      <x:c r="Q79" s="20" t="str">
        <x:f>IF(COUNTA(A79:O79)=0,"",IF(AND(N79&gt;0,O79&gt;0),"Review",IF(AND(N79=0,O79=0),"Missing amount","OK")))</x:f>
        <x:v>Missing amount</x:v>
      </x:c>
      <x:c r="R79" s="25">
        <x:f>IF(A79="","",SUMIFS($N$5:$N$1001,$A$5:$A$1001,A79)-SUMIFS($O$5:$O$1001,$A$5:$A$1001,A79))</x:f>
      </x:c>
      <x:c r="S79" s="20">
        <x:f>IF(A79="","",IF(ABS(R79)&lt;0.005,"Balanced","Out of balance"))</x:f>
      </x:c>
    </x:row>
    <x:row r="80" ht="20" customHeight="1">
      <x:c r="A80" s="26" t="n"/>
      <x:c r="B80" s="27" t="n"/>
      <x:c r="C80" s="20">
        <x:f>IF(B80="","",YEAR(B80))</x:f>
      </x:c>
      <x:c r="D80" s="20">
        <x:f>IF(B80="","",TEXT(B80,"mmm"))</x:f>
      </x:c>
      <x:c r="E80" s="4" t="n"/>
      <x:c r="F80" s="26" t="n"/>
      <x:c r="G80" s="22">
        <x:f>IF(F80="","",VLOOKUP(F80,COA!$A$4:$F$30,2,FALSE))</x:f>
      </x:c>
      <x:c r="H80" s="22">
        <x:f>IF(F80="","",VLOOKUP(F80,COA!$A$4:$F$30,3,FALSE))</x:f>
      </x:c>
      <x:c r="I80" s="22">
        <x:f>IF(F80="","",VLOOKUP(F80,COA!$A$4:$F$30,4,FALSE))</x:f>
      </x:c>
      <x:c r="J80" s="22">
        <x:f>IF(F80="","",VLOOKUP(F80,COA!$A$4:$F$30,5,FALSE))</x:f>
      </x:c>
      <x:c r="K80" s="26" t="n"/>
      <x:c r="L80" s="26" t="n"/>
      <x:c r="M80" s="26" t="n"/>
      <x:c r="N80" s="24" t="n"/>
      <x:c r="O80" s="24" t="n"/>
      <x:c r="P80" s="25">
        <x:f>IF(AND(N80="",O80=""),"",N80-O80)</x:f>
      </x:c>
      <x:c r="Q80" s="20" t="str">
        <x:f>IF(COUNTA(A80:O80)=0,"",IF(AND(N80&gt;0,O80&gt;0),"Review",IF(AND(N80=0,O80=0),"Missing amount","OK")))</x:f>
        <x:v>Missing amount</x:v>
      </x:c>
      <x:c r="R80" s="25">
        <x:f>IF(A80="","",SUMIFS($N$5:$N$1001,$A$5:$A$1001,A80)-SUMIFS($O$5:$O$1001,$A$5:$A$1001,A80))</x:f>
      </x:c>
      <x:c r="S80" s="20">
        <x:f>IF(A80="","",IF(ABS(R80)&lt;0.005,"Balanced","Out of balance"))</x:f>
      </x:c>
    </x:row>
    <x:row r="81" ht="20" customHeight="1">
      <x:c r="A81" s="26" t="n"/>
      <x:c r="B81" s="27" t="n"/>
      <x:c r="C81" s="20">
        <x:f>IF(B81="","",YEAR(B81))</x:f>
      </x:c>
      <x:c r="D81" s="20">
        <x:f>IF(B81="","",TEXT(B81,"mmm"))</x:f>
      </x:c>
      <x:c r="E81" s="4" t="n"/>
      <x:c r="F81" s="26" t="n"/>
      <x:c r="G81" s="22">
        <x:f>IF(F81="","",VLOOKUP(F81,COA!$A$4:$F$30,2,FALSE))</x:f>
      </x:c>
      <x:c r="H81" s="22">
        <x:f>IF(F81="","",VLOOKUP(F81,COA!$A$4:$F$30,3,FALSE))</x:f>
      </x:c>
      <x:c r="I81" s="22">
        <x:f>IF(F81="","",VLOOKUP(F81,COA!$A$4:$F$30,4,FALSE))</x:f>
      </x:c>
      <x:c r="J81" s="22">
        <x:f>IF(F81="","",VLOOKUP(F81,COA!$A$4:$F$30,5,FALSE))</x:f>
      </x:c>
      <x:c r="K81" s="26" t="n"/>
      <x:c r="L81" s="26" t="n"/>
      <x:c r="M81" s="26" t="n"/>
      <x:c r="N81" s="24" t="n"/>
      <x:c r="O81" s="24" t="n"/>
      <x:c r="P81" s="25">
        <x:f>IF(AND(N81="",O81=""),"",N81-O81)</x:f>
      </x:c>
      <x:c r="Q81" s="20" t="str">
        <x:f>IF(COUNTA(A81:O81)=0,"",IF(AND(N81&gt;0,O81&gt;0),"Review",IF(AND(N81=0,O81=0),"Missing amount","OK")))</x:f>
        <x:v>Missing amount</x:v>
      </x:c>
      <x:c r="R81" s="25">
        <x:f>IF(A81="","",SUMIFS($N$5:$N$1001,$A$5:$A$1001,A81)-SUMIFS($O$5:$O$1001,$A$5:$A$1001,A81))</x:f>
      </x:c>
      <x:c r="S81" s="20">
        <x:f>IF(A81="","",IF(ABS(R81)&lt;0.005,"Balanced","Out of balance"))</x:f>
      </x:c>
    </x:row>
    <x:row r="82" ht="20" customHeight="1">
      <x:c r="A82" s="26" t="n"/>
      <x:c r="B82" s="27" t="n"/>
      <x:c r="C82" s="20">
        <x:f>IF(B82="","",YEAR(B82))</x:f>
      </x:c>
      <x:c r="D82" s="20">
        <x:f>IF(B82="","",TEXT(B82,"mmm"))</x:f>
      </x:c>
      <x:c r="E82" s="4" t="n"/>
      <x:c r="F82" s="26" t="n"/>
      <x:c r="G82" s="22">
        <x:f>IF(F82="","",VLOOKUP(F82,COA!$A$4:$F$30,2,FALSE))</x:f>
      </x:c>
      <x:c r="H82" s="22">
        <x:f>IF(F82="","",VLOOKUP(F82,COA!$A$4:$F$30,3,FALSE))</x:f>
      </x:c>
      <x:c r="I82" s="22">
        <x:f>IF(F82="","",VLOOKUP(F82,COA!$A$4:$F$30,4,FALSE))</x:f>
      </x:c>
      <x:c r="J82" s="22">
        <x:f>IF(F82="","",VLOOKUP(F82,COA!$A$4:$F$30,5,FALSE))</x:f>
      </x:c>
      <x:c r="K82" s="26" t="n"/>
      <x:c r="L82" s="26" t="n"/>
      <x:c r="M82" s="26" t="n"/>
      <x:c r="N82" s="24" t="n"/>
      <x:c r="O82" s="24" t="n"/>
      <x:c r="P82" s="25">
        <x:f>IF(AND(N82="",O82=""),"",N82-O82)</x:f>
      </x:c>
      <x:c r="Q82" s="20" t="str">
        <x:f>IF(COUNTA(A82:O82)=0,"",IF(AND(N82&gt;0,O82&gt;0),"Review",IF(AND(N82=0,O82=0),"Missing amount","OK")))</x:f>
        <x:v>Missing amount</x:v>
      </x:c>
      <x:c r="R82" s="25">
        <x:f>IF(A82="","",SUMIFS($N$5:$N$1001,$A$5:$A$1001,A82)-SUMIFS($O$5:$O$1001,$A$5:$A$1001,A82))</x:f>
      </x:c>
      <x:c r="S82" s="20">
        <x:f>IF(A82="","",IF(ABS(R82)&lt;0.005,"Balanced","Out of balance"))</x:f>
      </x:c>
    </x:row>
    <x:row r="83" ht="20" customHeight="1">
      <x:c r="A83" s="26" t="n"/>
      <x:c r="B83" s="27" t="n"/>
      <x:c r="C83" s="20">
        <x:f>IF(B83="","",YEAR(B83))</x:f>
      </x:c>
      <x:c r="D83" s="20">
        <x:f>IF(B83="","",TEXT(B83,"mmm"))</x:f>
      </x:c>
      <x:c r="E83" s="4" t="n"/>
      <x:c r="F83" s="26" t="n"/>
      <x:c r="G83" s="22">
        <x:f>IF(F83="","",VLOOKUP(F83,COA!$A$4:$F$30,2,FALSE))</x:f>
      </x:c>
      <x:c r="H83" s="22">
        <x:f>IF(F83="","",VLOOKUP(F83,COA!$A$4:$F$30,3,FALSE))</x:f>
      </x:c>
      <x:c r="I83" s="22">
        <x:f>IF(F83="","",VLOOKUP(F83,COA!$A$4:$F$30,4,FALSE))</x:f>
      </x:c>
      <x:c r="J83" s="22">
        <x:f>IF(F83="","",VLOOKUP(F83,COA!$A$4:$F$30,5,FALSE))</x:f>
      </x:c>
      <x:c r="K83" s="26" t="n"/>
      <x:c r="L83" s="26" t="n"/>
      <x:c r="M83" s="26" t="n"/>
      <x:c r="N83" s="24" t="n"/>
      <x:c r="O83" s="24" t="n"/>
      <x:c r="P83" s="25">
        <x:f>IF(AND(N83="",O83=""),"",N83-O83)</x:f>
      </x:c>
      <x:c r="Q83" s="20" t="str">
        <x:f>IF(COUNTA(A83:O83)=0,"",IF(AND(N83&gt;0,O83&gt;0),"Review",IF(AND(N83=0,O83=0),"Missing amount","OK")))</x:f>
        <x:v>Missing amount</x:v>
      </x:c>
      <x:c r="R83" s="25">
        <x:f>IF(A83="","",SUMIFS($N$5:$N$1001,$A$5:$A$1001,A83)-SUMIFS($O$5:$O$1001,$A$5:$A$1001,A83))</x:f>
      </x:c>
      <x:c r="S83" s="20">
        <x:f>IF(A83="","",IF(ABS(R83)&lt;0.005,"Balanced","Out of balance"))</x:f>
      </x:c>
    </x:row>
    <x:row r="84" ht="20" customHeight="1">
      <x:c r="A84" s="26" t="n"/>
      <x:c r="B84" s="27" t="n"/>
      <x:c r="C84" s="20">
        <x:f>IF(B84="","",YEAR(B84))</x:f>
      </x:c>
      <x:c r="D84" s="20">
        <x:f>IF(B84="","",TEXT(B84,"mmm"))</x:f>
      </x:c>
      <x:c r="E84" s="4" t="n"/>
      <x:c r="F84" s="26" t="n"/>
      <x:c r="G84" s="22">
        <x:f>IF(F84="","",VLOOKUP(F84,COA!$A$4:$F$30,2,FALSE))</x:f>
      </x:c>
      <x:c r="H84" s="22">
        <x:f>IF(F84="","",VLOOKUP(F84,COA!$A$4:$F$30,3,FALSE))</x:f>
      </x:c>
      <x:c r="I84" s="22">
        <x:f>IF(F84="","",VLOOKUP(F84,COA!$A$4:$F$30,4,FALSE))</x:f>
      </x:c>
      <x:c r="J84" s="22">
        <x:f>IF(F84="","",VLOOKUP(F84,COA!$A$4:$F$30,5,FALSE))</x:f>
      </x:c>
      <x:c r="K84" s="26" t="n"/>
      <x:c r="L84" s="26" t="n"/>
      <x:c r="M84" s="26" t="n"/>
      <x:c r="N84" s="24" t="n"/>
      <x:c r="O84" s="24" t="n"/>
      <x:c r="P84" s="25">
        <x:f>IF(AND(N84="",O84=""),"",N84-O84)</x:f>
      </x:c>
      <x:c r="Q84" s="20" t="str">
        <x:f>IF(COUNTA(A84:O84)=0,"",IF(AND(N84&gt;0,O84&gt;0),"Review",IF(AND(N84=0,O84=0),"Missing amount","OK")))</x:f>
        <x:v>Missing amount</x:v>
      </x:c>
      <x:c r="R84" s="25">
        <x:f>IF(A84="","",SUMIFS($N$5:$N$1001,$A$5:$A$1001,A84)-SUMIFS($O$5:$O$1001,$A$5:$A$1001,A84))</x:f>
      </x:c>
      <x:c r="S84" s="20">
        <x:f>IF(A84="","",IF(ABS(R84)&lt;0.005,"Balanced","Out of balance"))</x:f>
      </x:c>
    </x:row>
    <x:row r="85" ht="20" customHeight="1">
      <x:c r="A85" s="26" t="n"/>
      <x:c r="B85" s="27" t="n"/>
      <x:c r="C85" s="20">
        <x:f>IF(B85="","",YEAR(B85))</x:f>
      </x:c>
      <x:c r="D85" s="20">
        <x:f>IF(B85="","",TEXT(B85,"mmm"))</x:f>
      </x:c>
      <x:c r="E85" s="4" t="n"/>
      <x:c r="F85" s="26" t="n"/>
      <x:c r="G85" s="22">
        <x:f>IF(F85="","",VLOOKUP(F85,COA!$A$4:$F$30,2,FALSE))</x:f>
      </x:c>
      <x:c r="H85" s="22">
        <x:f>IF(F85="","",VLOOKUP(F85,COA!$A$4:$F$30,3,FALSE))</x:f>
      </x:c>
      <x:c r="I85" s="22">
        <x:f>IF(F85="","",VLOOKUP(F85,COA!$A$4:$F$30,4,FALSE))</x:f>
      </x:c>
      <x:c r="J85" s="22">
        <x:f>IF(F85="","",VLOOKUP(F85,COA!$A$4:$F$30,5,FALSE))</x:f>
      </x:c>
      <x:c r="K85" s="26" t="n"/>
      <x:c r="L85" s="26" t="n"/>
      <x:c r="M85" s="26" t="n"/>
      <x:c r="N85" s="24" t="n"/>
      <x:c r="O85" s="24" t="n"/>
      <x:c r="P85" s="25">
        <x:f>IF(AND(N85="",O85=""),"",N85-O85)</x:f>
      </x:c>
      <x:c r="Q85" s="20" t="str">
        <x:f>IF(COUNTA(A85:O85)=0,"",IF(AND(N85&gt;0,O85&gt;0),"Review",IF(AND(N85=0,O85=0),"Missing amount","OK")))</x:f>
        <x:v>Missing amount</x:v>
      </x:c>
      <x:c r="R85" s="25">
        <x:f>IF(A85="","",SUMIFS($N$5:$N$1001,$A$5:$A$1001,A85)-SUMIFS($O$5:$O$1001,$A$5:$A$1001,A85))</x:f>
      </x:c>
      <x:c r="S85" s="20">
        <x:f>IF(A85="","",IF(ABS(R85)&lt;0.005,"Balanced","Out of balance"))</x:f>
      </x:c>
    </x:row>
    <x:row r="86" ht="20" customHeight="1">
      <x:c r="A86" s="26" t="n"/>
      <x:c r="B86" s="27" t="n"/>
      <x:c r="C86" s="20">
        <x:f>IF(B86="","",YEAR(B86))</x:f>
      </x:c>
      <x:c r="D86" s="20">
        <x:f>IF(B86="","",TEXT(B86,"mmm"))</x:f>
      </x:c>
      <x:c r="E86" s="4" t="n"/>
      <x:c r="F86" s="26" t="n"/>
      <x:c r="G86" s="22">
        <x:f>IF(F86="","",VLOOKUP(F86,COA!$A$4:$F$30,2,FALSE))</x:f>
      </x:c>
      <x:c r="H86" s="22">
        <x:f>IF(F86="","",VLOOKUP(F86,COA!$A$4:$F$30,3,FALSE))</x:f>
      </x:c>
      <x:c r="I86" s="22">
        <x:f>IF(F86="","",VLOOKUP(F86,COA!$A$4:$F$30,4,FALSE))</x:f>
      </x:c>
      <x:c r="J86" s="22">
        <x:f>IF(F86="","",VLOOKUP(F86,COA!$A$4:$F$30,5,FALSE))</x:f>
      </x:c>
      <x:c r="K86" s="26" t="n"/>
      <x:c r="L86" s="26" t="n"/>
      <x:c r="M86" s="26" t="n"/>
      <x:c r="N86" s="24" t="n"/>
      <x:c r="O86" s="24" t="n"/>
      <x:c r="P86" s="25">
        <x:f>IF(AND(N86="",O86=""),"",N86-O86)</x:f>
      </x:c>
      <x:c r="Q86" s="20" t="str">
        <x:f>IF(COUNTA(A86:O86)=0,"",IF(AND(N86&gt;0,O86&gt;0),"Review",IF(AND(N86=0,O86=0),"Missing amount","OK")))</x:f>
        <x:v>Missing amount</x:v>
      </x:c>
      <x:c r="R86" s="25">
        <x:f>IF(A86="","",SUMIFS($N$5:$N$1001,$A$5:$A$1001,A86)-SUMIFS($O$5:$O$1001,$A$5:$A$1001,A86))</x:f>
      </x:c>
      <x:c r="S86" s="20">
        <x:f>IF(A86="","",IF(ABS(R86)&lt;0.005,"Balanced","Out of balance"))</x:f>
      </x:c>
    </x:row>
    <x:row r="87" ht="20" customHeight="1">
      <x:c r="A87" s="26" t="n"/>
      <x:c r="B87" s="27" t="n"/>
      <x:c r="C87" s="20">
        <x:f>IF(B87="","",YEAR(B87))</x:f>
      </x:c>
      <x:c r="D87" s="20">
        <x:f>IF(B87="","",TEXT(B87,"mmm"))</x:f>
      </x:c>
      <x:c r="E87" s="4" t="n"/>
      <x:c r="F87" s="26" t="n"/>
      <x:c r="G87" s="22">
        <x:f>IF(F87="","",VLOOKUP(F87,COA!$A$4:$F$30,2,FALSE))</x:f>
      </x:c>
      <x:c r="H87" s="22">
        <x:f>IF(F87="","",VLOOKUP(F87,COA!$A$4:$F$30,3,FALSE))</x:f>
      </x:c>
      <x:c r="I87" s="22">
        <x:f>IF(F87="","",VLOOKUP(F87,COA!$A$4:$F$30,4,FALSE))</x:f>
      </x:c>
      <x:c r="J87" s="22">
        <x:f>IF(F87="","",VLOOKUP(F87,COA!$A$4:$F$30,5,FALSE))</x:f>
      </x:c>
      <x:c r="K87" s="26" t="n"/>
      <x:c r="L87" s="26" t="n"/>
      <x:c r="M87" s="26" t="n"/>
      <x:c r="N87" s="24" t="n"/>
      <x:c r="O87" s="24" t="n"/>
      <x:c r="P87" s="25">
        <x:f>IF(AND(N87="",O87=""),"",N87-O87)</x:f>
      </x:c>
      <x:c r="Q87" s="20" t="str">
        <x:f>IF(COUNTA(A87:O87)=0,"",IF(AND(N87&gt;0,O87&gt;0),"Review",IF(AND(N87=0,O87=0),"Missing amount","OK")))</x:f>
        <x:v>Missing amount</x:v>
      </x:c>
      <x:c r="R87" s="25">
        <x:f>IF(A87="","",SUMIFS($N$5:$N$1001,$A$5:$A$1001,A87)-SUMIFS($O$5:$O$1001,$A$5:$A$1001,A87))</x:f>
      </x:c>
      <x:c r="S87" s="20">
        <x:f>IF(A87="","",IF(ABS(R87)&lt;0.005,"Balanced","Out of balance"))</x:f>
      </x:c>
    </x:row>
    <x:row r="88" ht="20" customHeight="1">
      <x:c r="A88" s="26" t="n"/>
      <x:c r="B88" s="27" t="n"/>
      <x:c r="C88" s="20">
        <x:f>IF(B88="","",YEAR(B88))</x:f>
      </x:c>
      <x:c r="D88" s="20">
        <x:f>IF(B88="","",TEXT(B88,"mmm"))</x:f>
      </x:c>
      <x:c r="E88" s="4" t="n"/>
      <x:c r="F88" s="26" t="n"/>
      <x:c r="G88" s="22">
        <x:f>IF(F88="","",VLOOKUP(F88,COA!$A$4:$F$30,2,FALSE))</x:f>
      </x:c>
      <x:c r="H88" s="22">
        <x:f>IF(F88="","",VLOOKUP(F88,COA!$A$4:$F$30,3,FALSE))</x:f>
      </x:c>
      <x:c r="I88" s="22">
        <x:f>IF(F88="","",VLOOKUP(F88,COA!$A$4:$F$30,4,FALSE))</x:f>
      </x:c>
      <x:c r="J88" s="22">
        <x:f>IF(F88="","",VLOOKUP(F88,COA!$A$4:$F$30,5,FALSE))</x:f>
      </x:c>
      <x:c r="K88" s="26" t="n"/>
      <x:c r="L88" s="26" t="n"/>
      <x:c r="M88" s="26" t="n"/>
      <x:c r="N88" s="24" t="n"/>
      <x:c r="O88" s="24" t="n"/>
      <x:c r="P88" s="25">
        <x:f>IF(AND(N88="",O88=""),"",N88-O88)</x:f>
      </x:c>
      <x:c r="Q88" s="20" t="str">
        <x:f>IF(COUNTA(A88:O88)=0,"",IF(AND(N88&gt;0,O88&gt;0),"Review",IF(AND(N88=0,O88=0),"Missing amount","OK")))</x:f>
        <x:v>Missing amount</x:v>
      </x:c>
      <x:c r="R88" s="25">
        <x:f>IF(A88="","",SUMIFS($N$5:$N$1001,$A$5:$A$1001,A88)-SUMIFS($O$5:$O$1001,$A$5:$A$1001,A88))</x:f>
      </x:c>
      <x:c r="S88" s="20">
        <x:f>IF(A88="","",IF(ABS(R88)&lt;0.005,"Balanced","Out of balance"))</x:f>
      </x:c>
    </x:row>
    <x:row r="89" ht="20" customHeight="1">
      <x:c r="A89" s="26" t="n"/>
      <x:c r="B89" s="27" t="n"/>
      <x:c r="C89" s="20">
        <x:f>IF(B89="","",YEAR(B89))</x:f>
      </x:c>
      <x:c r="D89" s="20">
        <x:f>IF(B89="","",TEXT(B89,"mmm"))</x:f>
      </x:c>
      <x:c r="E89" s="4" t="n"/>
      <x:c r="F89" s="26" t="n"/>
      <x:c r="G89" s="22">
        <x:f>IF(F89="","",VLOOKUP(F89,COA!$A$4:$F$30,2,FALSE))</x:f>
      </x:c>
      <x:c r="H89" s="22">
        <x:f>IF(F89="","",VLOOKUP(F89,COA!$A$4:$F$30,3,FALSE))</x:f>
      </x:c>
      <x:c r="I89" s="22">
        <x:f>IF(F89="","",VLOOKUP(F89,COA!$A$4:$F$30,4,FALSE))</x:f>
      </x:c>
      <x:c r="J89" s="22">
        <x:f>IF(F89="","",VLOOKUP(F89,COA!$A$4:$F$30,5,FALSE))</x:f>
      </x:c>
      <x:c r="K89" s="26" t="n"/>
      <x:c r="L89" s="26" t="n"/>
      <x:c r="M89" s="26" t="n"/>
      <x:c r="N89" s="24" t="n"/>
      <x:c r="O89" s="24" t="n"/>
      <x:c r="P89" s="25">
        <x:f>IF(AND(N89="",O89=""),"",N89-O89)</x:f>
      </x:c>
      <x:c r="Q89" s="20" t="str">
        <x:f>IF(COUNTA(A89:O89)=0,"",IF(AND(N89&gt;0,O89&gt;0),"Review",IF(AND(N89=0,O89=0),"Missing amount","OK")))</x:f>
        <x:v>Missing amount</x:v>
      </x:c>
      <x:c r="R89" s="25">
        <x:f>IF(A89="","",SUMIFS($N$5:$N$1001,$A$5:$A$1001,A89)-SUMIFS($O$5:$O$1001,$A$5:$A$1001,A89))</x:f>
      </x:c>
      <x:c r="S89" s="20">
        <x:f>IF(A89="","",IF(ABS(R89)&lt;0.005,"Balanced","Out of balance"))</x:f>
      </x:c>
    </x:row>
    <x:row r="90" ht="20" customHeight="1">
      <x:c r="A90" s="26" t="n"/>
      <x:c r="B90" s="27" t="n"/>
      <x:c r="C90" s="20">
        <x:f>IF(B90="","",YEAR(B90))</x:f>
      </x:c>
      <x:c r="D90" s="20">
        <x:f>IF(B90="","",TEXT(B90,"mmm"))</x:f>
      </x:c>
      <x:c r="E90" s="4" t="n"/>
      <x:c r="F90" s="26" t="n"/>
      <x:c r="G90" s="22">
        <x:f>IF(F90="","",VLOOKUP(F90,COA!$A$4:$F$30,2,FALSE))</x:f>
      </x:c>
      <x:c r="H90" s="22">
        <x:f>IF(F90="","",VLOOKUP(F90,COA!$A$4:$F$30,3,FALSE))</x:f>
      </x:c>
      <x:c r="I90" s="22">
        <x:f>IF(F90="","",VLOOKUP(F90,COA!$A$4:$F$30,4,FALSE))</x:f>
      </x:c>
      <x:c r="J90" s="22">
        <x:f>IF(F90="","",VLOOKUP(F90,COA!$A$4:$F$30,5,FALSE))</x:f>
      </x:c>
      <x:c r="K90" s="26" t="n"/>
      <x:c r="L90" s="26" t="n"/>
      <x:c r="M90" s="26" t="n"/>
      <x:c r="N90" s="24" t="n"/>
      <x:c r="O90" s="24" t="n"/>
      <x:c r="P90" s="25">
        <x:f>IF(AND(N90="",O90=""),"",N90-O90)</x:f>
      </x:c>
      <x:c r="Q90" s="20" t="str">
        <x:f>IF(COUNTA(A90:O90)=0,"",IF(AND(N90&gt;0,O90&gt;0),"Review",IF(AND(N90=0,O90=0),"Missing amount","OK")))</x:f>
        <x:v>Missing amount</x:v>
      </x:c>
      <x:c r="R90" s="25">
        <x:f>IF(A90="","",SUMIFS($N$5:$N$1001,$A$5:$A$1001,A90)-SUMIFS($O$5:$O$1001,$A$5:$A$1001,A90))</x:f>
      </x:c>
      <x:c r="S90" s="20">
        <x:f>IF(A90="","",IF(ABS(R90)&lt;0.005,"Balanced","Out of balance"))</x:f>
      </x:c>
    </x:row>
    <x:row r="91" ht="20" customHeight="1">
      <x:c r="A91" s="26" t="n"/>
      <x:c r="B91" s="27" t="n"/>
      <x:c r="C91" s="20">
        <x:f>IF(B91="","",YEAR(B91))</x:f>
      </x:c>
      <x:c r="D91" s="20">
        <x:f>IF(B91="","",TEXT(B91,"mmm"))</x:f>
      </x:c>
      <x:c r="E91" s="4" t="n"/>
      <x:c r="F91" s="26" t="n"/>
      <x:c r="G91" s="22">
        <x:f>IF(F91="","",VLOOKUP(F91,COA!$A$4:$F$30,2,FALSE))</x:f>
      </x:c>
      <x:c r="H91" s="22">
        <x:f>IF(F91="","",VLOOKUP(F91,COA!$A$4:$F$30,3,FALSE))</x:f>
      </x:c>
      <x:c r="I91" s="22">
        <x:f>IF(F91="","",VLOOKUP(F91,COA!$A$4:$F$30,4,FALSE))</x:f>
      </x:c>
      <x:c r="J91" s="22">
        <x:f>IF(F91="","",VLOOKUP(F91,COA!$A$4:$F$30,5,FALSE))</x:f>
      </x:c>
      <x:c r="K91" s="26" t="n"/>
      <x:c r="L91" s="26" t="n"/>
      <x:c r="M91" s="26" t="n"/>
      <x:c r="N91" s="24" t="n"/>
      <x:c r="O91" s="24" t="n"/>
      <x:c r="P91" s="25">
        <x:f>IF(AND(N91="",O91=""),"",N91-O91)</x:f>
      </x:c>
      <x:c r="Q91" s="20" t="str">
        <x:f>IF(COUNTA(A91:O91)=0,"",IF(AND(N91&gt;0,O91&gt;0),"Review",IF(AND(N91=0,O91=0),"Missing amount","OK")))</x:f>
        <x:v>Missing amount</x:v>
      </x:c>
      <x:c r="R91" s="25">
        <x:f>IF(A91="","",SUMIFS($N$5:$N$1001,$A$5:$A$1001,A91)-SUMIFS($O$5:$O$1001,$A$5:$A$1001,A91))</x:f>
      </x:c>
      <x:c r="S91" s="20">
        <x:f>IF(A91="","",IF(ABS(R91)&lt;0.005,"Balanced","Out of balance"))</x:f>
      </x:c>
    </x:row>
    <x:row r="92" ht="20" customHeight="1">
      <x:c r="A92" s="26" t="n"/>
      <x:c r="B92" s="27" t="n"/>
      <x:c r="C92" s="20">
        <x:f>IF(B92="","",YEAR(B92))</x:f>
      </x:c>
      <x:c r="D92" s="20">
        <x:f>IF(B92="","",TEXT(B92,"mmm"))</x:f>
      </x:c>
      <x:c r="E92" s="4" t="n"/>
      <x:c r="F92" s="26" t="n"/>
      <x:c r="G92" s="22">
        <x:f>IF(F92="","",VLOOKUP(F92,COA!$A$4:$F$30,2,FALSE))</x:f>
      </x:c>
      <x:c r="H92" s="22">
        <x:f>IF(F92="","",VLOOKUP(F92,COA!$A$4:$F$30,3,FALSE))</x:f>
      </x:c>
      <x:c r="I92" s="22">
        <x:f>IF(F92="","",VLOOKUP(F92,COA!$A$4:$F$30,4,FALSE))</x:f>
      </x:c>
      <x:c r="J92" s="22">
        <x:f>IF(F92="","",VLOOKUP(F92,COA!$A$4:$F$30,5,FALSE))</x:f>
      </x:c>
      <x:c r="K92" s="26" t="n"/>
      <x:c r="L92" s="26" t="n"/>
      <x:c r="M92" s="26" t="n"/>
      <x:c r="N92" s="24" t="n"/>
      <x:c r="O92" s="24" t="n"/>
      <x:c r="P92" s="25">
        <x:f>IF(AND(N92="",O92=""),"",N92-O92)</x:f>
      </x:c>
      <x:c r="Q92" s="20" t="str">
        <x:f>IF(COUNTA(A92:O92)=0,"",IF(AND(N92&gt;0,O92&gt;0),"Review",IF(AND(N92=0,O92=0),"Missing amount","OK")))</x:f>
        <x:v>Missing amount</x:v>
      </x:c>
      <x:c r="R92" s="25">
        <x:f>IF(A92="","",SUMIFS($N$5:$N$1001,$A$5:$A$1001,A92)-SUMIFS($O$5:$O$1001,$A$5:$A$1001,A92))</x:f>
      </x:c>
      <x:c r="S92" s="20">
        <x:f>IF(A92="","",IF(ABS(R92)&lt;0.005,"Balanced","Out of balance"))</x:f>
      </x:c>
    </x:row>
    <x:row r="93" ht="20" customHeight="1">
      <x:c r="A93" s="26" t="n"/>
      <x:c r="B93" s="27" t="n"/>
      <x:c r="C93" s="20">
        <x:f>IF(B93="","",YEAR(B93))</x:f>
      </x:c>
      <x:c r="D93" s="20">
        <x:f>IF(B93="","",TEXT(B93,"mmm"))</x:f>
      </x:c>
      <x:c r="E93" s="4" t="n"/>
      <x:c r="F93" s="26" t="n"/>
      <x:c r="G93" s="22">
        <x:f>IF(F93="","",VLOOKUP(F93,COA!$A$4:$F$30,2,FALSE))</x:f>
      </x:c>
      <x:c r="H93" s="22">
        <x:f>IF(F93="","",VLOOKUP(F93,COA!$A$4:$F$30,3,FALSE))</x:f>
      </x:c>
      <x:c r="I93" s="22">
        <x:f>IF(F93="","",VLOOKUP(F93,COA!$A$4:$F$30,4,FALSE))</x:f>
      </x:c>
      <x:c r="J93" s="22">
        <x:f>IF(F93="","",VLOOKUP(F93,COA!$A$4:$F$30,5,FALSE))</x:f>
      </x:c>
      <x:c r="K93" s="26" t="n"/>
      <x:c r="L93" s="26" t="n"/>
      <x:c r="M93" s="26" t="n"/>
      <x:c r="N93" s="24" t="n"/>
      <x:c r="O93" s="24" t="n"/>
      <x:c r="P93" s="25">
        <x:f>IF(AND(N93="",O93=""),"",N93-O93)</x:f>
      </x:c>
      <x:c r="Q93" s="20" t="str">
        <x:f>IF(COUNTA(A93:O93)=0,"",IF(AND(N93&gt;0,O93&gt;0),"Review",IF(AND(N93=0,O93=0),"Missing amount","OK")))</x:f>
        <x:v>Missing amount</x:v>
      </x:c>
      <x:c r="R93" s="25">
        <x:f>IF(A93="","",SUMIFS($N$5:$N$1001,$A$5:$A$1001,A93)-SUMIFS($O$5:$O$1001,$A$5:$A$1001,A93))</x:f>
      </x:c>
      <x:c r="S93" s="20">
        <x:f>IF(A93="","",IF(ABS(R93)&lt;0.005,"Balanced","Out of balance"))</x:f>
      </x:c>
    </x:row>
    <x:row r="94" ht="20" customHeight="1">
      <x:c r="A94" s="26" t="n"/>
      <x:c r="B94" s="27" t="n"/>
      <x:c r="C94" s="20">
        <x:f>IF(B94="","",YEAR(B94))</x:f>
      </x:c>
      <x:c r="D94" s="20">
        <x:f>IF(B94="","",TEXT(B94,"mmm"))</x:f>
      </x:c>
      <x:c r="E94" s="4" t="n"/>
      <x:c r="F94" s="26" t="n"/>
      <x:c r="G94" s="22">
        <x:f>IF(F94="","",VLOOKUP(F94,COA!$A$4:$F$30,2,FALSE))</x:f>
      </x:c>
      <x:c r="H94" s="22">
        <x:f>IF(F94="","",VLOOKUP(F94,COA!$A$4:$F$30,3,FALSE))</x:f>
      </x:c>
      <x:c r="I94" s="22">
        <x:f>IF(F94="","",VLOOKUP(F94,COA!$A$4:$F$30,4,FALSE))</x:f>
      </x:c>
      <x:c r="J94" s="22">
        <x:f>IF(F94="","",VLOOKUP(F94,COA!$A$4:$F$30,5,FALSE))</x:f>
      </x:c>
      <x:c r="K94" s="26" t="n"/>
      <x:c r="L94" s="26" t="n"/>
      <x:c r="M94" s="26" t="n"/>
      <x:c r="N94" s="24" t="n"/>
      <x:c r="O94" s="24" t="n"/>
      <x:c r="P94" s="25">
        <x:f>IF(AND(N94="",O94=""),"",N94-O94)</x:f>
      </x:c>
      <x:c r="Q94" s="20" t="str">
        <x:f>IF(COUNTA(A94:O94)=0,"",IF(AND(N94&gt;0,O94&gt;0),"Review",IF(AND(N94=0,O94=0),"Missing amount","OK")))</x:f>
        <x:v>Missing amount</x:v>
      </x:c>
      <x:c r="R94" s="25">
        <x:f>IF(A94="","",SUMIFS($N$5:$N$1001,$A$5:$A$1001,A94)-SUMIFS($O$5:$O$1001,$A$5:$A$1001,A94))</x:f>
      </x:c>
      <x:c r="S94" s="20">
        <x:f>IF(A94="","",IF(ABS(R94)&lt;0.005,"Balanced","Out of balance"))</x:f>
      </x:c>
    </x:row>
    <x:row r="95" ht="20" customHeight="1">
      <x:c r="A95" s="26" t="n"/>
      <x:c r="B95" s="27" t="n"/>
      <x:c r="C95" s="20">
        <x:f>IF(B95="","",YEAR(B95))</x:f>
      </x:c>
      <x:c r="D95" s="20">
        <x:f>IF(B95="","",TEXT(B95,"mmm"))</x:f>
      </x:c>
      <x:c r="E95" s="4" t="n"/>
      <x:c r="F95" s="26" t="n"/>
      <x:c r="G95" s="22">
        <x:f>IF(F95="","",VLOOKUP(F95,COA!$A$4:$F$30,2,FALSE))</x:f>
      </x:c>
      <x:c r="H95" s="22">
        <x:f>IF(F95="","",VLOOKUP(F95,COA!$A$4:$F$30,3,FALSE))</x:f>
      </x:c>
      <x:c r="I95" s="22">
        <x:f>IF(F95="","",VLOOKUP(F95,COA!$A$4:$F$30,4,FALSE))</x:f>
      </x:c>
      <x:c r="J95" s="22">
        <x:f>IF(F95="","",VLOOKUP(F95,COA!$A$4:$F$30,5,FALSE))</x:f>
      </x:c>
      <x:c r="K95" s="26" t="n"/>
      <x:c r="L95" s="26" t="n"/>
      <x:c r="M95" s="26" t="n"/>
      <x:c r="N95" s="24" t="n"/>
      <x:c r="O95" s="24" t="n"/>
      <x:c r="P95" s="25">
        <x:f>IF(AND(N95="",O95=""),"",N95-O95)</x:f>
      </x:c>
      <x:c r="Q95" s="20" t="str">
        <x:f>IF(COUNTA(A95:O95)=0,"",IF(AND(N95&gt;0,O95&gt;0),"Review",IF(AND(N95=0,O95=0),"Missing amount","OK")))</x:f>
        <x:v>Missing amount</x:v>
      </x:c>
      <x:c r="R95" s="25">
        <x:f>IF(A95="","",SUMIFS($N$5:$N$1001,$A$5:$A$1001,A95)-SUMIFS($O$5:$O$1001,$A$5:$A$1001,A95))</x:f>
      </x:c>
      <x:c r="S95" s="20">
        <x:f>IF(A95="","",IF(ABS(R95)&lt;0.005,"Balanced","Out of balance"))</x:f>
      </x:c>
    </x:row>
    <x:row r="96" ht="20" customHeight="1">
      <x:c r="A96" s="26" t="n"/>
      <x:c r="B96" s="27" t="n"/>
      <x:c r="C96" s="20">
        <x:f>IF(B96="","",YEAR(B96))</x:f>
      </x:c>
      <x:c r="D96" s="20">
        <x:f>IF(B96="","",TEXT(B96,"mmm"))</x:f>
      </x:c>
      <x:c r="E96" s="4" t="n"/>
      <x:c r="F96" s="26" t="n"/>
      <x:c r="G96" s="22">
        <x:f>IF(F96="","",VLOOKUP(F96,COA!$A$4:$F$30,2,FALSE))</x:f>
      </x:c>
      <x:c r="H96" s="22">
        <x:f>IF(F96="","",VLOOKUP(F96,COA!$A$4:$F$30,3,FALSE))</x:f>
      </x:c>
      <x:c r="I96" s="22">
        <x:f>IF(F96="","",VLOOKUP(F96,COA!$A$4:$F$30,4,FALSE))</x:f>
      </x:c>
      <x:c r="J96" s="22">
        <x:f>IF(F96="","",VLOOKUP(F96,COA!$A$4:$F$30,5,FALSE))</x:f>
      </x:c>
      <x:c r="K96" s="26" t="n"/>
      <x:c r="L96" s="26" t="n"/>
      <x:c r="M96" s="26" t="n"/>
      <x:c r="N96" s="24" t="n"/>
      <x:c r="O96" s="24" t="n"/>
      <x:c r="P96" s="25">
        <x:f>IF(AND(N96="",O96=""),"",N96-O96)</x:f>
      </x:c>
      <x:c r="Q96" s="20" t="str">
        <x:f>IF(COUNTA(A96:O96)=0,"",IF(AND(N96&gt;0,O96&gt;0),"Review",IF(AND(N96=0,O96=0),"Missing amount","OK")))</x:f>
        <x:v>Missing amount</x:v>
      </x:c>
      <x:c r="R96" s="25">
        <x:f>IF(A96="","",SUMIFS($N$5:$N$1001,$A$5:$A$1001,A96)-SUMIFS($O$5:$O$1001,$A$5:$A$1001,A96))</x:f>
      </x:c>
      <x:c r="S96" s="20">
        <x:f>IF(A96="","",IF(ABS(R96)&lt;0.005,"Balanced","Out of balance"))</x:f>
      </x:c>
    </x:row>
    <x:row r="97" ht="20" customHeight="1">
      <x:c r="A97" s="26" t="n"/>
      <x:c r="B97" s="27" t="n"/>
      <x:c r="C97" s="20">
        <x:f>IF(B97="","",YEAR(B97))</x:f>
      </x:c>
      <x:c r="D97" s="20">
        <x:f>IF(B97="","",TEXT(B97,"mmm"))</x:f>
      </x:c>
      <x:c r="E97" s="4" t="n"/>
      <x:c r="F97" s="26" t="n"/>
      <x:c r="G97" s="22">
        <x:f>IF(F97="","",VLOOKUP(F97,COA!$A$4:$F$30,2,FALSE))</x:f>
      </x:c>
      <x:c r="H97" s="22">
        <x:f>IF(F97="","",VLOOKUP(F97,COA!$A$4:$F$30,3,FALSE))</x:f>
      </x:c>
      <x:c r="I97" s="22">
        <x:f>IF(F97="","",VLOOKUP(F97,COA!$A$4:$F$30,4,FALSE))</x:f>
      </x:c>
      <x:c r="J97" s="22">
        <x:f>IF(F97="","",VLOOKUP(F97,COA!$A$4:$F$30,5,FALSE))</x:f>
      </x:c>
      <x:c r="K97" s="26" t="n"/>
      <x:c r="L97" s="26" t="n"/>
      <x:c r="M97" s="26" t="n"/>
      <x:c r="N97" s="24" t="n"/>
      <x:c r="O97" s="24" t="n"/>
      <x:c r="P97" s="25">
        <x:f>IF(AND(N97="",O97=""),"",N97-O97)</x:f>
      </x:c>
      <x:c r="Q97" s="20" t="str">
        <x:f>IF(COUNTA(A97:O97)=0,"",IF(AND(N97&gt;0,O97&gt;0),"Review",IF(AND(N97=0,O97=0),"Missing amount","OK")))</x:f>
        <x:v>Missing amount</x:v>
      </x:c>
      <x:c r="R97" s="25">
        <x:f>IF(A97="","",SUMIFS($N$5:$N$1001,$A$5:$A$1001,A97)-SUMIFS($O$5:$O$1001,$A$5:$A$1001,A97))</x:f>
      </x:c>
      <x:c r="S97" s="20">
        <x:f>IF(A97="","",IF(ABS(R97)&lt;0.005,"Balanced","Out of balance"))</x:f>
      </x:c>
    </x:row>
    <x:row r="98" ht="20" customHeight="1">
      <x:c r="A98" s="26" t="n"/>
      <x:c r="B98" s="27" t="n"/>
      <x:c r="C98" s="20">
        <x:f>IF(B98="","",YEAR(B98))</x:f>
      </x:c>
      <x:c r="D98" s="20">
        <x:f>IF(B98="","",TEXT(B98,"mmm"))</x:f>
      </x:c>
      <x:c r="E98" s="4" t="n"/>
      <x:c r="F98" s="26" t="n"/>
      <x:c r="G98" s="22">
        <x:f>IF(F98="","",VLOOKUP(F98,COA!$A$4:$F$30,2,FALSE))</x:f>
      </x:c>
      <x:c r="H98" s="22">
        <x:f>IF(F98="","",VLOOKUP(F98,COA!$A$4:$F$30,3,FALSE))</x:f>
      </x:c>
      <x:c r="I98" s="22">
        <x:f>IF(F98="","",VLOOKUP(F98,COA!$A$4:$F$30,4,FALSE))</x:f>
      </x:c>
      <x:c r="J98" s="22">
        <x:f>IF(F98="","",VLOOKUP(F98,COA!$A$4:$F$30,5,FALSE))</x:f>
      </x:c>
      <x:c r="K98" s="26" t="n"/>
      <x:c r="L98" s="26" t="n"/>
      <x:c r="M98" s="26" t="n"/>
      <x:c r="N98" s="24" t="n"/>
      <x:c r="O98" s="24" t="n"/>
      <x:c r="P98" s="25">
        <x:f>IF(AND(N98="",O98=""),"",N98-O98)</x:f>
      </x:c>
      <x:c r="Q98" s="20" t="str">
        <x:f>IF(COUNTA(A98:O98)=0,"",IF(AND(N98&gt;0,O98&gt;0),"Review",IF(AND(N98=0,O98=0),"Missing amount","OK")))</x:f>
        <x:v>Missing amount</x:v>
      </x:c>
      <x:c r="R98" s="25">
        <x:f>IF(A98="","",SUMIFS($N$5:$N$1001,$A$5:$A$1001,A98)-SUMIFS($O$5:$O$1001,$A$5:$A$1001,A98))</x:f>
      </x:c>
      <x:c r="S98" s="20">
        <x:f>IF(A98="","",IF(ABS(R98)&lt;0.005,"Balanced","Out of balance"))</x:f>
      </x:c>
    </x:row>
    <x:row r="99" ht="20" customHeight="1">
      <x:c r="A99" s="26" t="n"/>
      <x:c r="B99" s="27" t="n"/>
      <x:c r="C99" s="20">
        <x:f>IF(B99="","",YEAR(B99))</x:f>
      </x:c>
      <x:c r="D99" s="20">
        <x:f>IF(B99="","",TEXT(B99,"mmm"))</x:f>
      </x:c>
      <x:c r="E99" s="4" t="n"/>
      <x:c r="F99" s="26" t="n"/>
      <x:c r="G99" s="22">
        <x:f>IF(F99="","",VLOOKUP(F99,COA!$A$4:$F$30,2,FALSE))</x:f>
      </x:c>
      <x:c r="H99" s="22">
        <x:f>IF(F99="","",VLOOKUP(F99,COA!$A$4:$F$30,3,FALSE))</x:f>
      </x:c>
      <x:c r="I99" s="22">
        <x:f>IF(F99="","",VLOOKUP(F99,COA!$A$4:$F$30,4,FALSE))</x:f>
      </x:c>
      <x:c r="J99" s="22">
        <x:f>IF(F99="","",VLOOKUP(F99,COA!$A$4:$F$30,5,FALSE))</x:f>
      </x:c>
      <x:c r="K99" s="26" t="n"/>
      <x:c r="L99" s="26" t="n"/>
      <x:c r="M99" s="26" t="n"/>
      <x:c r="N99" s="24" t="n"/>
      <x:c r="O99" s="24" t="n"/>
      <x:c r="P99" s="25">
        <x:f>IF(AND(N99="",O99=""),"",N99-O99)</x:f>
      </x:c>
      <x:c r="Q99" s="20" t="str">
        <x:f>IF(COUNTA(A99:O99)=0,"",IF(AND(N99&gt;0,O99&gt;0),"Review",IF(AND(N99=0,O99=0),"Missing amount","OK")))</x:f>
        <x:v>Missing amount</x:v>
      </x:c>
      <x:c r="R99" s="25">
        <x:f>IF(A99="","",SUMIFS($N$5:$N$1001,$A$5:$A$1001,A99)-SUMIFS($O$5:$O$1001,$A$5:$A$1001,A99))</x:f>
      </x:c>
      <x:c r="S99" s="20">
        <x:f>IF(A99="","",IF(ABS(R99)&lt;0.005,"Balanced","Out of balance"))</x:f>
      </x:c>
    </x:row>
    <x:row r="100" ht="20" customHeight="1">
      <x:c r="A100" s="26" t="n"/>
      <x:c r="B100" s="27" t="n"/>
      <x:c r="C100" s="20">
        <x:f>IF(B100="","",YEAR(B100))</x:f>
      </x:c>
      <x:c r="D100" s="20">
        <x:f>IF(B100="","",TEXT(B100,"mmm"))</x:f>
      </x:c>
      <x:c r="E100" s="4" t="n"/>
      <x:c r="F100" s="26" t="n"/>
      <x:c r="G100" s="22">
        <x:f>IF(F100="","",VLOOKUP(F100,COA!$A$4:$F$30,2,FALSE))</x:f>
      </x:c>
      <x:c r="H100" s="22">
        <x:f>IF(F100="","",VLOOKUP(F100,COA!$A$4:$F$30,3,FALSE))</x:f>
      </x:c>
      <x:c r="I100" s="22">
        <x:f>IF(F100="","",VLOOKUP(F100,COA!$A$4:$F$30,4,FALSE))</x:f>
      </x:c>
      <x:c r="J100" s="22">
        <x:f>IF(F100="","",VLOOKUP(F100,COA!$A$4:$F$30,5,FALSE))</x:f>
      </x:c>
      <x:c r="K100" s="26" t="n"/>
      <x:c r="L100" s="26" t="n"/>
      <x:c r="M100" s="26" t="n"/>
      <x:c r="N100" s="24" t="n"/>
      <x:c r="O100" s="24" t="n"/>
      <x:c r="P100" s="25">
        <x:f>IF(AND(N100="",O100=""),"",N100-O100)</x:f>
      </x:c>
      <x:c r="Q100" s="20" t="str">
        <x:f>IF(COUNTA(A100:O100)=0,"",IF(AND(N100&gt;0,O100&gt;0),"Review",IF(AND(N100=0,O100=0),"Missing amount","OK")))</x:f>
        <x:v>Missing amount</x:v>
      </x:c>
      <x:c r="R100" s="25">
        <x:f>IF(A100="","",SUMIFS($N$5:$N$1001,$A$5:$A$1001,A100)-SUMIFS($O$5:$O$1001,$A$5:$A$1001,A100))</x:f>
      </x:c>
      <x:c r="S100" s="20">
        <x:f>IF(A100="","",IF(ABS(R100)&lt;0.005,"Balanced","Out of balance"))</x:f>
      </x:c>
    </x:row>
    <x:row r="101" ht="20" customHeight="1">
      <x:c r="A101" s="26" t="n"/>
      <x:c r="B101" s="27" t="n"/>
      <x:c r="C101" s="20">
        <x:f>IF(B101="","",YEAR(B101))</x:f>
      </x:c>
      <x:c r="D101" s="20">
        <x:f>IF(B101="","",TEXT(B101,"mmm"))</x:f>
      </x:c>
      <x:c r="E101" s="4" t="n"/>
      <x:c r="F101" s="26" t="n"/>
      <x:c r="G101" s="22">
        <x:f>IF(F101="","",VLOOKUP(F101,COA!$A$4:$F$30,2,FALSE))</x:f>
      </x:c>
      <x:c r="H101" s="22">
        <x:f>IF(F101="","",VLOOKUP(F101,COA!$A$4:$F$30,3,FALSE))</x:f>
      </x:c>
      <x:c r="I101" s="22">
        <x:f>IF(F101="","",VLOOKUP(F101,COA!$A$4:$F$30,4,FALSE))</x:f>
      </x:c>
      <x:c r="J101" s="22">
        <x:f>IF(F101="","",VLOOKUP(F101,COA!$A$4:$F$30,5,FALSE))</x:f>
      </x:c>
      <x:c r="K101" s="26" t="n"/>
      <x:c r="L101" s="26" t="n"/>
      <x:c r="M101" s="26" t="n"/>
      <x:c r="N101" s="24" t="n"/>
      <x:c r="O101" s="24" t="n"/>
      <x:c r="P101" s="25">
        <x:f>IF(AND(N101="",O101=""),"",N101-O101)</x:f>
      </x:c>
      <x:c r="Q101" s="20" t="str">
        <x:f>IF(COUNTA(A101:O101)=0,"",IF(AND(N101&gt;0,O101&gt;0),"Review",IF(AND(N101=0,O101=0),"Missing amount","OK")))</x:f>
        <x:v>Missing amount</x:v>
      </x:c>
      <x:c r="R101" s="25">
        <x:f>IF(A101="","",SUMIFS($N$5:$N$1001,$A$5:$A$1001,A101)-SUMIFS($O$5:$O$1001,$A$5:$A$1001,A101))</x:f>
      </x:c>
      <x:c r="S101" s="20">
        <x:f>IF(A101="","",IF(ABS(R101)&lt;0.005,"Balanced","Out of balance"))</x:f>
      </x:c>
    </x:row>
    <x:row r="102" ht="20" customHeight="1">
      <x:c r="A102" s="26" t="n"/>
      <x:c r="B102" s="27" t="n"/>
      <x:c r="C102" s="20">
        <x:f>IF(B102="","",YEAR(B102))</x:f>
      </x:c>
      <x:c r="D102" s="20">
        <x:f>IF(B102="","",TEXT(B102,"mmm"))</x:f>
      </x:c>
      <x:c r="E102" s="4" t="n"/>
      <x:c r="F102" s="26" t="n"/>
      <x:c r="G102" s="22">
        <x:f>IF(F102="","",VLOOKUP(F102,COA!$A$4:$F$30,2,FALSE))</x:f>
      </x:c>
      <x:c r="H102" s="22">
        <x:f>IF(F102="","",VLOOKUP(F102,COA!$A$4:$F$30,3,FALSE))</x:f>
      </x:c>
      <x:c r="I102" s="22">
        <x:f>IF(F102="","",VLOOKUP(F102,COA!$A$4:$F$30,4,FALSE))</x:f>
      </x:c>
      <x:c r="J102" s="22">
        <x:f>IF(F102="","",VLOOKUP(F102,COA!$A$4:$F$30,5,FALSE))</x:f>
      </x:c>
      <x:c r="K102" s="26" t="n"/>
      <x:c r="L102" s="26" t="n"/>
      <x:c r="M102" s="26" t="n"/>
      <x:c r="N102" s="24" t="n"/>
      <x:c r="O102" s="24" t="n"/>
      <x:c r="P102" s="25">
        <x:f>IF(AND(N102="",O102=""),"",N102-O102)</x:f>
      </x:c>
      <x:c r="Q102" s="20" t="str">
        <x:f>IF(COUNTA(A102:O102)=0,"",IF(AND(N102&gt;0,O102&gt;0),"Review",IF(AND(N102=0,O102=0),"Missing amount","OK")))</x:f>
        <x:v>Missing amount</x:v>
      </x:c>
      <x:c r="R102" s="25">
        <x:f>IF(A102="","",SUMIFS($N$5:$N$1001,$A$5:$A$1001,A102)-SUMIFS($O$5:$O$1001,$A$5:$A$1001,A102))</x:f>
      </x:c>
      <x:c r="S102" s="20">
        <x:f>IF(A102="","",IF(ABS(R102)&lt;0.005,"Balanced","Out of balance"))</x:f>
      </x:c>
    </x:row>
    <x:row r="103" ht="20" customHeight="1">
      <x:c r="A103" s="26" t="n"/>
      <x:c r="B103" s="27" t="n"/>
      <x:c r="C103" s="20">
        <x:f>IF(B103="","",YEAR(B103))</x:f>
      </x:c>
      <x:c r="D103" s="20">
        <x:f>IF(B103="","",TEXT(B103,"mmm"))</x:f>
      </x:c>
      <x:c r="E103" s="4" t="n"/>
      <x:c r="F103" s="26" t="n"/>
      <x:c r="G103" s="22">
        <x:f>IF(F103="","",VLOOKUP(F103,COA!$A$4:$F$30,2,FALSE))</x:f>
      </x:c>
      <x:c r="H103" s="22">
        <x:f>IF(F103="","",VLOOKUP(F103,COA!$A$4:$F$30,3,FALSE))</x:f>
      </x:c>
      <x:c r="I103" s="22">
        <x:f>IF(F103="","",VLOOKUP(F103,COA!$A$4:$F$30,4,FALSE))</x:f>
      </x:c>
      <x:c r="J103" s="22">
        <x:f>IF(F103="","",VLOOKUP(F103,COA!$A$4:$F$30,5,FALSE))</x:f>
      </x:c>
      <x:c r="K103" s="26" t="n"/>
      <x:c r="L103" s="26" t="n"/>
      <x:c r="M103" s="26" t="n"/>
      <x:c r="N103" s="24" t="n"/>
      <x:c r="O103" s="24" t="n"/>
      <x:c r="P103" s="25">
        <x:f>IF(AND(N103="",O103=""),"",N103-O103)</x:f>
      </x:c>
      <x:c r="Q103" s="20" t="str">
        <x:f>IF(COUNTA(A103:O103)=0,"",IF(AND(N103&gt;0,O103&gt;0),"Review",IF(AND(N103=0,O103=0),"Missing amount","OK")))</x:f>
        <x:v>Missing amount</x:v>
      </x:c>
      <x:c r="R103" s="25">
        <x:f>IF(A103="","",SUMIFS($N$5:$N$1001,$A$5:$A$1001,A103)-SUMIFS($O$5:$O$1001,$A$5:$A$1001,A103))</x:f>
      </x:c>
      <x:c r="S103" s="20">
        <x:f>IF(A103="","",IF(ABS(R103)&lt;0.005,"Balanced","Out of balance"))</x:f>
      </x:c>
    </x:row>
    <x:row r="104" ht="20" customHeight="1">
      <x:c r="A104" s="26" t="n"/>
      <x:c r="B104" s="27" t="n"/>
      <x:c r="C104" s="20">
        <x:f>IF(B104="","",YEAR(B104))</x:f>
      </x:c>
      <x:c r="D104" s="20">
        <x:f>IF(B104="","",TEXT(B104,"mmm"))</x:f>
      </x:c>
      <x:c r="E104" s="4" t="n"/>
      <x:c r="F104" s="26" t="n"/>
      <x:c r="G104" s="22">
        <x:f>IF(F104="","",VLOOKUP(F104,COA!$A$4:$F$30,2,FALSE))</x:f>
      </x:c>
      <x:c r="H104" s="22">
        <x:f>IF(F104="","",VLOOKUP(F104,COA!$A$4:$F$30,3,FALSE))</x:f>
      </x:c>
      <x:c r="I104" s="22">
        <x:f>IF(F104="","",VLOOKUP(F104,COA!$A$4:$F$30,4,FALSE))</x:f>
      </x:c>
      <x:c r="J104" s="22">
        <x:f>IF(F104="","",VLOOKUP(F104,COA!$A$4:$F$30,5,FALSE))</x:f>
      </x:c>
      <x:c r="K104" s="26" t="n"/>
      <x:c r="L104" s="26" t="n"/>
      <x:c r="M104" s="26" t="n"/>
      <x:c r="N104" s="24" t="n"/>
      <x:c r="O104" s="24" t="n"/>
      <x:c r="P104" s="25">
        <x:f>IF(AND(N104="",O104=""),"",N104-O104)</x:f>
      </x:c>
      <x:c r="Q104" s="20" t="str">
        <x:f>IF(COUNTA(A104:O104)=0,"",IF(AND(N104&gt;0,O104&gt;0),"Review",IF(AND(N104=0,O104=0),"Missing amount","OK")))</x:f>
        <x:v>Missing amount</x:v>
      </x:c>
      <x:c r="R104" s="25">
        <x:f>IF(A104="","",SUMIFS($N$5:$N$1001,$A$5:$A$1001,A104)-SUMIFS($O$5:$O$1001,$A$5:$A$1001,A104))</x:f>
      </x:c>
      <x:c r="S104" s="20">
        <x:f>IF(A104="","",IF(ABS(R104)&lt;0.005,"Balanced","Out of balance"))</x:f>
      </x:c>
    </x:row>
    <x:row r="105" ht="20" customHeight="1">
      <x:c r="A105" s="26" t="n"/>
      <x:c r="B105" s="27" t="n"/>
      <x:c r="C105" s="20">
        <x:f>IF(B105="","",YEAR(B105))</x:f>
      </x:c>
      <x:c r="D105" s="20">
        <x:f>IF(B105="","",TEXT(B105,"mmm"))</x:f>
      </x:c>
      <x:c r="E105" s="4" t="n"/>
      <x:c r="F105" s="26" t="n"/>
      <x:c r="G105" s="22">
        <x:f>IF(F105="","",VLOOKUP(F105,COA!$A$4:$F$30,2,FALSE))</x:f>
      </x:c>
      <x:c r="H105" s="22">
        <x:f>IF(F105="","",VLOOKUP(F105,COA!$A$4:$F$30,3,FALSE))</x:f>
      </x:c>
      <x:c r="I105" s="22">
        <x:f>IF(F105="","",VLOOKUP(F105,COA!$A$4:$F$30,4,FALSE))</x:f>
      </x:c>
      <x:c r="J105" s="22">
        <x:f>IF(F105="","",VLOOKUP(F105,COA!$A$4:$F$30,5,FALSE))</x:f>
      </x:c>
      <x:c r="K105" s="26" t="n"/>
      <x:c r="L105" s="26" t="n"/>
      <x:c r="M105" s="26" t="n"/>
      <x:c r="N105" s="24" t="n"/>
      <x:c r="O105" s="24" t="n"/>
      <x:c r="P105" s="25">
        <x:f>IF(AND(N105="",O105=""),"",N105-O105)</x:f>
      </x:c>
      <x:c r="Q105" s="20" t="str">
        <x:f>IF(COUNTA(A105:O105)=0,"",IF(AND(N105&gt;0,O105&gt;0),"Review",IF(AND(N105=0,O105=0),"Missing amount","OK")))</x:f>
        <x:v>Missing amount</x:v>
      </x:c>
      <x:c r="R105" s="25">
        <x:f>IF(A105="","",SUMIFS($N$5:$N$1001,$A$5:$A$1001,A105)-SUMIFS($O$5:$O$1001,$A$5:$A$1001,A105))</x:f>
      </x:c>
      <x:c r="S105" s="20">
        <x:f>IF(A105="","",IF(ABS(R105)&lt;0.005,"Balanced","Out of balance"))</x:f>
      </x:c>
    </x:row>
    <x:row r="106" ht="20" customHeight="1">
      <x:c r="A106" s="26" t="n"/>
      <x:c r="B106" s="27" t="n"/>
      <x:c r="C106" s="20">
        <x:f>IF(B106="","",YEAR(B106))</x:f>
      </x:c>
      <x:c r="D106" s="20">
        <x:f>IF(B106="","",TEXT(B106,"mmm"))</x:f>
      </x:c>
      <x:c r="E106" s="4" t="n"/>
      <x:c r="F106" s="26" t="n"/>
      <x:c r="G106" s="22">
        <x:f>IF(F106="","",VLOOKUP(F106,COA!$A$4:$F$30,2,FALSE))</x:f>
      </x:c>
      <x:c r="H106" s="22">
        <x:f>IF(F106="","",VLOOKUP(F106,COA!$A$4:$F$30,3,FALSE))</x:f>
      </x:c>
      <x:c r="I106" s="22">
        <x:f>IF(F106="","",VLOOKUP(F106,COA!$A$4:$F$30,4,FALSE))</x:f>
      </x:c>
      <x:c r="J106" s="22">
        <x:f>IF(F106="","",VLOOKUP(F106,COA!$A$4:$F$30,5,FALSE))</x:f>
      </x:c>
      <x:c r="K106" s="26" t="n"/>
      <x:c r="L106" s="26" t="n"/>
      <x:c r="M106" s="26" t="n"/>
      <x:c r="N106" s="24" t="n"/>
      <x:c r="O106" s="24" t="n"/>
      <x:c r="P106" s="25">
        <x:f>IF(AND(N106="",O106=""),"",N106-O106)</x:f>
      </x:c>
      <x:c r="Q106" s="20" t="str">
        <x:f>IF(COUNTA(A106:O106)=0,"",IF(AND(N106&gt;0,O106&gt;0),"Review",IF(AND(N106=0,O106=0),"Missing amount","OK")))</x:f>
        <x:v>Missing amount</x:v>
      </x:c>
      <x:c r="R106" s="25">
        <x:f>IF(A106="","",SUMIFS($N$5:$N$1001,$A$5:$A$1001,A106)-SUMIFS($O$5:$O$1001,$A$5:$A$1001,A106))</x:f>
      </x:c>
      <x:c r="S106" s="20">
        <x:f>IF(A106="","",IF(ABS(R106)&lt;0.005,"Balanced","Out of balance"))</x:f>
      </x:c>
    </x:row>
    <x:row r="107" ht="20" customHeight="1">
      <x:c r="A107" s="26" t="n"/>
      <x:c r="B107" s="27" t="n"/>
      <x:c r="C107" s="20">
        <x:f>IF(B107="","",YEAR(B107))</x:f>
      </x:c>
      <x:c r="D107" s="20">
        <x:f>IF(B107="","",TEXT(B107,"mmm"))</x:f>
      </x:c>
      <x:c r="E107" s="4" t="n"/>
      <x:c r="F107" s="26" t="n"/>
      <x:c r="G107" s="22">
        <x:f>IF(F107="","",VLOOKUP(F107,COA!$A$4:$F$30,2,FALSE))</x:f>
      </x:c>
      <x:c r="H107" s="22">
        <x:f>IF(F107="","",VLOOKUP(F107,COA!$A$4:$F$30,3,FALSE))</x:f>
      </x:c>
      <x:c r="I107" s="22">
        <x:f>IF(F107="","",VLOOKUP(F107,COA!$A$4:$F$30,4,FALSE))</x:f>
      </x:c>
      <x:c r="J107" s="22">
        <x:f>IF(F107="","",VLOOKUP(F107,COA!$A$4:$F$30,5,FALSE))</x:f>
      </x:c>
      <x:c r="K107" s="26" t="n"/>
      <x:c r="L107" s="26" t="n"/>
      <x:c r="M107" s="26" t="n"/>
      <x:c r="N107" s="24" t="n"/>
      <x:c r="O107" s="24" t="n"/>
      <x:c r="P107" s="25">
        <x:f>IF(AND(N107="",O107=""),"",N107-O107)</x:f>
      </x:c>
      <x:c r="Q107" s="20" t="str">
        <x:f>IF(COUNTA(A107:O107)=0,"",IF(AND(N107&gt;0,O107&gt;0),"Review",IF(AND(N107=0,O107=0),"Missing amount","OK")))</x:f>
        <x:v>Missing amount</x:v>
      </x:c>
      <x:c r="R107" s="25">
        <x:f>IF(A107="","",SUMIFS($N$5:$N$1001,$A$5:$A$1001,A107)-SUMIFS($O$5:$O$1001,$A$5:$A$1001,A107))</x:f>
      </x:c>
      <x:c r="S107" s="20">
        <x:f>IF(A107="","",IF(ABS(R107)&lt;0.005,"Balanced","Out of balance"))</x:f>
      </x:c>
    </x:row>
    <x:row r="108" ht="20" customHeight="1">
      <x:c r="A108" s="26" t="n"/>
      <x:c r="B108" s="27" t="n"/>
      <x:c r="C108" s="20">
        <x:f>IF(B108="","",YEAR(B108))</x:f>
      </x:c>
      <x:c r="D108" s="20">
        <x:f>IF(B108="","",TEXT(B108,"mmm"))</x:f>
      </x:c>
      <x:c r="E108" s="4" t="n"/>
      <x:c r="F108" s="26" t="n"/>
      <x:c r="G108" s="22">
        <x:f>IF(F108="","",VLOOKUP(F108,COA!$A$4:$F$30,2,FALSE))</x:f>
      </x:c>
      <x:c r="H108" s="22">
        <x:f>IF(F108="","",VLOOKUP(F108,COA!$A$4:$F$30,3,FALSE))</x:f>
      </x:c>
      <x:c r="I108" s="22">
        <x:f>IF(F108="","",VLOOKUP(F108,COA!$A$4:$F$30,4,FALSE))</x:f>
      </x:c>
      <x:c r="J108" s="22">
        <x:f>IF(F108="","",VLOOKUP(F108,COA!$A$4:$F$30,5,FALSE))</x:f>
      </x:c>
      <x:c r="K108" s="26" t="n"/>
      <x:c r="L108" s="26" t="n"/>
      <x:c r="M108" s="26" t="n"/>
      <x:c r="N108" s="24" t="n"/>
      <x:c r="O108" s="24" t="n"/>
      <x:c r="P108" s="25">
        <x:f>IF(AND(N108="",O108=""),"",N108-O108)</x:f>
      </x:c>
      <x:c r="Q108" s="20" t="str">
        <x:f>IF(COUNTA(A108:O108)=0,"",IF(AND(N108&gt;0,O108&gt;0),"Review",IF(AND(N108=0,O108=0),"Missing amount","OK")))</x:f>
        <x:v>Missing amount</x:v>
      </x:c>
      <x:c r="R108" s="25">
        <x:f>IF(A108="","",SUMIFS($N$5:$N$1001,$A$5:$A$1001,A108)-SUMIFS($O$5:$O$1001,$A$5:$A$1001,A108))</x:f>
      </x:c>
      <x:c r="S108" s="20">
        <x:f>IF(A108="","",IF(ABS(R108)&lt;0.005,"Balanced","Out of balance"))</x:f>
      </x:c>
    </x:row>
    <x:row r="109" ht="20" customHeight="1">
      <x:c r="A109" s="26" t="n"/>
      <x:c r="B109" s="27" t="n"/>
      <x:c r="C109" s="20">
        <x:f>IF(B109="","",YEAR(B109))</x:f>
      </x:c>
      <x:c r="D109" s="20">
        <x:f>IF(B109="","",TEXT(B109,"mmm"))</x:f>
      </x:c>
      <x:c r="E109" s="4" t="n"/>
      <x:c r="F109" s="26" t="n"/>
      <x:c r="G109" s="22">
        <x:f>IF(F109="","",VLOOKUP(F109,COA!$A$4:$F$30,2,FALSE))</x:f>
      </x:c>
      <x:c r="H109" s="22">
        <x:f>IF(F109="","",VLOOKUP(F109,COA!$A$4:$F$30,3,FALSE))</x:f>
      </x:c>
      <x:c r="I109" s="22">
        <x:f>IF(F109="","",VLOOKUP(F109,COA!$A$4:$F$30,4,FALSE))</x:f>
      </x:c>
      <x:c r="J109" s="22">
        <x:f>IF(F109="","",VLOOKUP(F109,COA!$A$4:$F$30,5,FALSE))</x:f>
      </x:c>
      <x:c r="K109" s="26" t="n"/>
      <x:c r="L109" s="26" t="n"/>
      <x:c r="M109" s="26" t="n"/>
      <x:c r="N109" s="24" t="n"/>
      <x:c r="O109" s="24" t="n"/>
      <x:c r="P109" s="25">
        <x:f>IF(AND(N109="",O109=""),"",N109-O109)</x:f>
      </x:c>
      <x:c r="Q109" s="20" t="str">
        <x:f>IF(COUNTA(A109:O109)=0,"",IF(AND(N109&gt;0,O109&gt;0),"Review",IF(AND(N109=0,O109=0),"Missing amount","OK")))</x:f>
        <x:v>Missing amount</x:v>
      </x:c>
      <x:c r="R109" s="25">
        <x:f>IF(A109="","",SUMIFS($N$5:$N$1001,$A$5:$A$1001,A109)-SUMIFS($O$5:$O$1001,$A$5:$A$1001,A109))</x:f>
      </x:c>
      <x:c r="S109" s="20">
        <x:f>IF(A109="","",IF(ABS(R109)&lt;0.005,"Balanced","Out of balance"))</x:f>
      </x:c>
    </x:row>
    <x:row r="110" ht="20" customHeight="1">
      <x:c r="A110" s="26" t="n"/>
      <x:c r="B110" s="27" t="n"/>
      <x:c r="C110" s="20">
        <x:f>IF(B110="","",YEAR(B110))</x:f>
      </x:c>
      <x:c r="D110" s="20">
        <x:f>IF(B110="","",TEXT(B110,"mmm"))</x:f>
      </x:c>
      <x:c r="E110" s="4" t="n"/>
      <x:c r="F110" s="26" t="n"/>
      <x:c r="G110" s="22">
        <x:f>IF(F110="","",VLOOKUP(F110,COA!$A$4:$F$30,2,FALSE))</x:f>
      </x:c>
      <x:c r="H110" s="22">
        <x:f>IF(F110="","",VLOOKUP(F110,COA!$A$4:$F$30,3,FALSE))</x:f>
      </x:c>
      <x:c r="I110" s="22">
        <x:f>IF(F110="","",VLOOKUP(F110,COA!$A$4:$F$30,4,FALSE))</x:f>
      </x:c>
      <x:c r="J110" s="22">
        <x:f>IF(F110="","",VLOOKUP(F110,COA!$A$4:$F$30,5,FALSE))</x:f>
      </x:c>
      <x:c r="K110" s="26" t="n"/>
      <x:c r="L110" s="26" t="n"/>
      <x:c r="M110" s="26" t="n"/>
      <x:c r="N110" s="24" t="n"/>
      <x:c r="O110" s="24" t="n"/>
      <x:c r="P110" s="25">
        <x:f>IF(AND(N110="",O110=""),"",N110-O110)</x:f>
      </x:c>
      <x:c r="Q110" s="20" t="str">
        <x:f>IF(COUNTA(A110:O110)=0,"",IF(AND(N110&gt;0,O110&gt;0),"Review",IF(AND(N110=0,O110=0),"Missing amount","OK")))</x:f>
        <x:v>Missing amount</x:v>
      </x:c>
      <x:c r="R110" s="25">
        <x:f>IF(A110="","",SUMIFS($N$5:$N$1001,$A$5:$A$1001,A110)-SUMIFS($O$5:$O$1001,$A$5:$A$1001,A110))</x:f>
      </x:c>
      <x:c r="S110" s="20">
        <x:f>IF(A110="","",IF(ABS(R110)&lt;0.005,"Balanced","Out of balance"))</x:f>
      </x:c>
    </x:row>
    <x:row r="111" ht="20" customHeight="1">
      <x:c r="A111" s="26" t="n"/>
      <x:c r="B111" s="27" t="n"/>
      <x:c r="C111" s="20">
        <x:f>IF(B111="","",YEAR(B111))</x:f>
      </x:c>
      <x:c r="D111" s="20">
        <x:f>IF(B111="","",TEXT(B111,"mmm"))</x:f>
      </x:c>
      <x:c r="E111" s="4" t="n"/>
      <x:c r="F111" s="26" t="n"/>
      <x:c r="G111" s="22">
        <x:f>IF(F111="","",VLOOKUP(F111,COA!$A$4:$F$30,2,FALSE))</x:f>
      </x:c>
      <x:c r="H111" s="22">
        <x:f>IF(F111="","",VLOOKUP(F111,COA!$A$4:$F$30,3,FALSE))</x:f>
      </x:c>
      <x:c r="I111" s="22">
        <x:f>IF(F111="","",VLOOKUP(F111,COA!$A$4:$F$30,4,FALSE))</x:f>
      </x:c>
      <x:c r="J111" s="22">
        <x:f>IF(F111="","",VLOOKUP(F111,COA!$A$4:$F$30,5,FALSE))</x:f>
      </x:c>
      <x:c r="K111" s="26" t="n"/>
      <x:c r="L111" s="26" t="n"/>
      <x:c r="M111" s="26" t="n"/>
      <x:c r="N111" s="24" t="n"/>
      <x:c r="O111" s="24" t="n"/>
      <x:c r="P111" s="25">
        <x:f>IF(AND(N111="",O111=""),"",N111-O111)</x:f>
      </x:c>
      <x:c r="Q111" s="20" t="str">
        <x:f>IF(COUNTA(A111:O111)=0,"",IF(AND(N111&gt;0,O111&gt;0),"Review",IF(AND(N111=0,O111=0),"Missing amount","OK")))</x:f>
        <x:v>Missing amount</x:v>
      </x:c>
      <x:c r="R111" s="25">
        <x:f>IF(A111="","",SUMIFS($N$5:$N$1001,$A$5:$A$1001,A111)-SUMIFS($O$5:$O$1001,$A$5:$A$1001,A111))</x:f>
      </x:c>
      <x:c r="S111" s="20">
        <x:f>IF(A111="","",IF(ABS(R111)&lt;0.005,"Balanced","Out of balance"))</x:f>
      </x:c>
    </x:row>
    <x:row r="112" ht="20" customHeight="1">
      <x:c r="A112" s="26" t="n"/>
      <x:c r="B112" s="27" t="n"/>
      <x:c r="C112" s="20">
        <x:f>IF(B112="","",YEAR(B112))</x:f>
      </x:c>
      <x:c r="D112" s="20">
        <x:f>IF(B112="","",TEXT(B112,"mmm"))</x:f>
      </x:c>
      <x:c r="E112" s="4" t="n"/>
      <x:c r="F112" s="26" t="n"/>
      <x:c r="G112" s="22">
        <x:f>IF(F112="","",VLOOKUP(F112,COA!$A$4:$F$30,2,FALSE))</x:f>
      </x:c>
      <x:c r="H112" s="22">
        <x:f>IF(F112="","",VLOOKUP(F112,COA!$A$4:$F$30,3,FALSE))</x:f>
      </x:c>
      <x:c r="I112" s="22">
        <x:f>IF(F112="","",VLOOKUP(F112,COA!$A$4:$F$30,4,FALSE))</x:f>
      </x:c>
      <x:c r="J112" s="22">
        <x:f>IF(F112="","",VLOOKUP(F112,COA!$A$4:$F$30,5,FALSE))</x:f>
      </x:c>
      <x:c r="K112" s="26" t="n"/>
      <x:c r="L112" s="26" t="n"/>
      <x:c r="M112" s="26" t="n"/>
      <x:c r="N112" s="24" t="n"/>
      <x:c r="O112" s="24" t="n"/>
      <x:c r="P112" s="25">
        <x:f>IF(AND(N112="",O112=""),"",N112-O112)</x:f>
      </x:c>
      <x:c r="Q112" s="20" t="str">
        <x:f>IF(COUNTA(A112:O112)=0,"",IF(AND(N112&gt;0,O112&gt;0),"Review",IF(AND(N112=0,O112=0),"Missing amount","OK")))</x:f>
        <x:v>Missing amount</x:v>
      </x:c>
      <x:c r="R112" s="25">
        <x:f>IF(A112="","",SUMIFS($N$5:$N$1001,$A$5:$A$1001,A112)-SUMIFS($O$5:$O$1001,$A$5:$A$1001,A112))</x:f>
      </x:c>
      <x:c r="S112" s="20">
        <x:f>IF(A112="","",IF(ABS(R112)&lt;0.005,"Balanced","Out of balance"))</x:f>
      </x:c>
    </x:row>
    <x:row r="113" ht="20" customHeight="1">
      <x:c r="A113" s="26" t="n"/>
      <x:c r="B113" s="27" t="n"/>
      <x:c r="C113" s="20">
        <x:f>IF(B113="","",YEAR(B113))</x:f>
      </x:c>
      <x:c r="D113" s="20">
        <x:f>IF(B113="","",TEXT(B113,"mmm"))</x:f>
      </x:c>
      <x:c r="E113" s="4" t="n"/>
      <x:c r="F113" s="26" t="n"/>
      <x:c r="G113" s="22">
        <x:f>IF(F113="","",VLOOKUP(F113,COA!$A$4:$F$30,2,FALSE))</x:f>
      </x:c>
      <x:c r="H113" s="22">
        <x:f>IF(F113="","",VLOOKUP(F113,COA!$A$4:$F$30,3,FALSE))</x:f>
      </x:c>
      <x:c r="I113" s="22">
        <x:f>IF(F113="","",VLOOKUP(F113,COA!$A$4:$F$30,4,FALSE))</x:f>
      </x:c>
      <x:c r="J113" s="22">
        <x:f>IF(F113="","",VLOOKUP(F113,COA!$A$4:$F$30,5,FALSE))</x:f>
      </x:c>
      <x:c r="K113" s="26" t="n"/>
      <x:c r="L113" s="26" t="n"/>
      <x:c r="M113" s="26" t="n"/>
      <x:c r="N113" s="24" t="n"/>
      <x:c r="O113" s="24" t="n"/>
      <x:c r="P113" s="25">
        <x:f>IF(AND(N113="",O113=""),"",N113-O113)</x:f>
      </x:c>
      <x:c r="Q113" s="20" t="str">
        <x:f>IF(COUNTA(A113:O113)=0,"",IF(AND(N113&gt;0,O113&gt;0),"Review",IF(AND(N113=0,O113=0),"Missing amount","OK")))</x:f>
        <x:v>Missing amount</x:v>
      </x:c>
      <x:c r="R113" s="25">
        <x:f>IF(A113="","",SUMIFS($N$5:$N$1001,$A$5:$A$1001,A113)-SUMIFS($O$5:$O$1001,$A$5:$A$1001,A113))</x:f>
      </x:c>
      <x:c r="S113" s="20">
        <x:f>IF(A113="","",IF(ABS(R113)&lt;0.005,"Balanced","Out of balance"))</x:f>
      </x:c>
    </x:row>
    <x:row r="114" ht="20" customHeight="1">
      <x:c r="A114" s="26" t="n"/>
      <x:c r="B114" s="27" t="n"/>
      <x:c r="C114" s="20">
        <x:f>IF(B114="","",YEAR(B114))</x:f>
      </x:c>
      <x:c r="D114" s="20">
        <x:f>IF(B114="","",TEXT(B114,"mmm"))</x:f>
      </x:c>
      <x:c r="E114" s="4" t="n"/>
      <x:c r="F114" s="26" t="n"/>
      <x:c r="G114" s="22">
        <x:f>IF(F114="","",VLOOKUP(F114,COA!$A$4:$F$30,2,FALSE))</x:f>
      </x:c>
      <x:c r="H114" s="22">
        <x:f>IF(F114="","",VLOOKUP(F114,COA!$A$4:$F$30,3,FALSE))</x:f>
      </x:c>
      <x:c r="I114" s="22">
        <x:f>IF(F114="","",VLOOKUP(F114,COA!$A$4:$F$30,4,FALSE))</x:f>
      </x:c>
      <x:c r="J114" s="22">
        <x:f>IF(F114="","",VLOOKUP(F114,COA!$A$4:$F$30,5,FALSE))</x:f>
      </x:c>
      <x:c r="K114" s="26" t="n"/>
      <x:c r="L114" s="26" t="n"/>
      <x:c r="M114" s="26" t="n"/>
      <x:c r="N114" s="24" t="n"/>
      <x:c r="O114" s="24" t="n"/>
      <x:c r="P114" s="25">
        <x:f>IF(AND(N114="",O114=""),"",N114-O114)</x:f>
      </x:c>
      <x:c r="Q114" s="20" t="str">
        <x:f>IF(COUNTA(A114:O114)=0,"",IF(AND(N114&gt;0,O114&gt;0),"Review",IF(AND(N114=0,O114=0),"Missing amount","OK")))</x:f>
        <x:v>Missing amount</x:v>
      </x:c>
      <x:c r="R114" s="25">
        <x:f>IF(A114="","",SUMIFS($N$5:$N$1001,$A$5:$A$1001,A114)-SUMIFS($O$5:$O$1001,$A$5:$A$1001,A114))</x:f>
      </x:c>
      <x:c r="S114" s="20">
        <x:f>IF(A114="","",IF(ABS(R114)&lt;0.005,"Balanced","Out of balance"))</x:f>
      </x:c>
    </x:row>
    <x:row r="115" ht="20" customHeight="1">
      <x:c r="A115" s="26" t="n"/>
      <x:c r="B115" s="27" t="n"/>
      <x:c r="C115" s="20">
        <x:f>IF(B115="","",YEAR(B115))</x:f>
      </x:c>
      <x:c r="D115" s="20">
        <x:f>IF(B115="","",TEXT(B115,"mmm"))</x:f>
      </x:c>
      <x:c r="E115" s="4" t="n"/>
      <x:c r="F115" s="26" t="n"/>
      <x:c r="G115" s="22">
        <x:f>IF(F115="","",VLOOKUP(F115,COA!$A$4:$F$30,2,FALSE))</x:f>
      </x:c>
      <x:c r="H115" s="22">
        <x:f>IF(F115="","",VLOOKUP(F115,COA!$A$4:$F$30,3,FALSE))</x:f>
      </x:c>
      <x:c r="I115" s="22">
        <x:f>IF(F115="","",VLOOKUP(F115,COA!$A$4:$F$30,4,FALSE))</x:f>
      </x:c>
      <x:c r="J115" s="22">
        <x:f>IF(F115="","",VLOOKUP(F115,COA!$A$4:$F$30,5,FALSE))</x:f>
      </x:c>
      <x:c r="K115" s="26" t="n"/>
      <x:c r="L115" s="26" t="n"/>
      <x:c r="M115" s="26" t="n"/>
      <x:c r="N115" s="24" t="n"/>
      <x:c r="O115" s="24" t="n"/>
      <x:c r="P115" s="25">
        <x:f>IF(AND(N115="",O115=""),"",N115-O115)</x:f>
      </x:c>
      <x:c r="Q115" s="20" t="str">
        <x:f>IF(COUNTA(A115:O115)=0,"",IF(AND(N115&gt;0,O115&gt;0),"Review",IF(AND(N115=0,O115=0),"Missing amount","OK")))</x:f>
        <x:v>Missing amount</x:v>
      </x:c>
      <x:c r="R115" s="25">
        <x:f>IF(A115="","",SUMIFS($N$5:$N$1001,$A$5:$A$1001,A115)-SUMIFS($O$5:$O$1001,$A$5:$A$1001,A115))</x:f>
      </x:c>
      <x:c r="S115" s="20">
        <x:f>IF(A115="","",IF(ABS(R115)&lt;0.005,"Balanced","Out of balance"))</x:f>
      </x:c>
    </x:row>
    <x:row r="116" ht="20" customHeight="1">
      <x:c r="A116" s="26" t="n"/>
      <x:c r="B116" s="27" t="n"/>
      <x:c r="C116" s="20">
        <x:f>IF(B116="","",YEAR(B116))</x:f>
      </x:c>
      <x:c r="D116" s="20">
        <x:f>IF(B116="","",TEXT(B116,"mmm"))</x:f>
      </x:c>
      <x:c r="E116" s="4" t="n"/>
      <x:c r="F116" s="26" t="n"/>
      <x:c r="G116" s="22">
        <x:f>IF(F116="","",VLOOKUP(F116,COA!$A$4:$F$30,2,FALSE))</x:f>
      </x:c>
      <x:c r="H116" s="22">
        <x:f>IF(F116="","",VLOOKUP(F116,COA!$A$4:$F$30,3,FALSE))</x:f>
      </x:c>
      <x:c r="I116" s="22">
        <x:f>IF(F116="","",VLOOKUP(F116,COA!$A$4:$F$30,4,FALSE))</x:f>
      </x:c>
      <x:c r="J116" s="22">
        <x:f>IF(F116="","",VLOOKUP(F116,COA!$A$4:$F$30,5,FALSE))</x:f>
      </x:c>
      <x:c r="K116" s="26" t="n"/>
      <x:c r="L116" s="26" t="n"/>
      <x:c r="M116" s="26" t="n"/>
      <x:c r="N116" s="24" t="n"/>
      <x:c r="O116" s="24" t="n"/>
      <x:c r="P116" s="25">
        <x:f>IF(AND(N116="",O116=""),"",N116-O116)</x:f>
      </x:c>
      <x:c r="Q116" s="20" t="str">
        <x:f>IF(COUNTA(A116:O116)=0,"",IF(AND(N116&gt;0,O116&gt;0),"Review",IF(AND(N116=0,O116=0),"Missing amount","OK")))</x:f>
        <x:v>Missing amount</x:v>
      </x:c>
      <x:c r="R116" s="25">
        <x:f>IF(A116="","",SUMIFS($N$5:$N$1001,$A$5:$A$1001,A116)-SUMIFS($O$5:$O$1001,$A$5:$A$1001,A116))</x:f>
      </x:c>
      <x:c r="S116" s="20">
        <x:f>IF(A116="","",IF(ABS(R116)&lt;0.005,"Balanced","Out of balance"))</x:f>
      </x:c>
    </x:row>
    <x:row r="117" ht="20" customHeight="1">
      <x:c r="A117" s="26" t="n"/>
      <x:c r="B117" s="27" t="n"/>
      <x:c r="C117" s="20">
        <x:f>IF(B117="","",YEAR(B117))</x:f>
      </x:c>
      <x:c r="D117" s="20">
        <x:f>IF(B117="","",TEXT(B117,"mmm"))</x:f>
      </x:c>
      <x:c r="E117" s="4" t="n"/>
      <x:c r="F117" s="26" t="n"/>
      <x:c r="G117" s="22">
        <x:f>IF(F117="","",VLOOKUP(F117,COA!$A$4:$F$30,2,FALSE))</x:f>
      </x:c>
      <x:c r="H117" s="22">
        <x:f>IF(F117="","",VLOOKUP(F117,COA!$A$4:$F$30,3,FALSE))</x:f>
      </x:c>
      <x:c r="I117" s="22">
        <x:f>IF(F117="","",VLOOKUP(F117,COA!$A$4:$F$30,4,FALSE))</x:f>
      </x:c>
      <x:c r="J117" s="22">
        <x:f>IF(F117="","",VLOOKUP(F117,COA!$A$4:$F$30,5,FALSE))</x:f>
      </x:c>
      <x:c r="K117" s="26" t="n"/>
      <x:c r="L117" s="26" t="n"/>
      <x:c r="M117" s="26" t="n"/>
      <x:c r="N117" s="24" t="n"/>
      <x:c r="O117" s="24" t="n"/>
      <x:c r="P117" s="25">
        <x:f>IF(AND(N117="",O117=""),"",N117-O117)</x:f>
      </x:c>
      <x:c r="Q117" s="20" t="str">
        <x:f>IF(COUNTA(A117:O117)=0,"",IF(AND(N117&gt;0,O117&gt;0),"Review",IF(AND(N117=0,O117=0),"Missing amount","OK")))</x:f>
        <x:v>Missing amount</x:v>
      </x:c>
      <x:c r="R117" s="25">
        <x:f>IF(A117="","",SUMIFS($N$5:$N$1001,$A$5:$A$1001,A117)-SUMIFS($O$5:$O$1001,$A$5:$A$1001,A117))</x:f>
      </x:c>
      <x:c r="S117" s="20">
        <x:f>IF(A117="","",IF(ABS(R117)&lt;0.005,"Balanced","Out of balance"))</x:f>
      </x:c>
    </x:row>
    <x:row r="118" ht="20" customHeight="1">
      <x:c r="A118" s="26" t="n"/>
      <x:c r="B118" s="27" t="n"/>
      <x:c r="C118" s="20">
        <x:f>IF(B118="","",YEAR(B118))</x:f>
      </x:c>
      <x:c r="D118" s="20">
        <x:f>IF(B118="","",TEXT(B118,"mmm"))</x:f>
      </x:c>
      <x:c r="E118" s="4" t="n"/>
      <x:c r="F118" s="26" t="n"/>
      <x:c r="G118" s="22">
        <x:f>IF(F118="","",VLOOKUP(F118,COA!$A$4:$F$30,2,FALSE))</x:f>
      </x:c>
      <x:c r="H118" s="22">
        <x:f>IF(F118="","",VLOOKUP(F118,COA!$A$4:$F$30,3,FALSE))</x:f>
      </x:c>
      <x:c r="I118" s="22">
        <x:f>IF(F118="","",VLOOKUP(F118,COA!$A$4:$F$30,4,FALSE))</x:f>
      </x:c>
      <x:c r="J118" s="22">
        <x:f>IF(F118="","",VLOOKUP(F118,COA!$A$4:$F$30,5,FALSE))</x:f>
      </x:c>
      <x:c r="K118" s="26" t="n"/>
      <x:c r="L118" s="26" t="n"/>
      <x:c r="M118" s="26" t="n"/>
      <x:c r="N118" s="24" t="n"/>
      <x:c r="O118" s="24" t="n"/>
      <x:c r="P118" s="25">
        <x:f>IF(AND(N118="",O118=""),"",N118-O118)</x:f>
      </x:c>
      <x:c r="Q118" s="20" t="str">
        <x:f>IF(COUNTA(A118:O118)=0,"",IF(AND(N118&gt;0,O118&gt;0),"Review",IF(AND(N118=0,O118=0),"Missing amount","OK")))</x:f>
        <x:v>Missing amount</x:v>
      </x:c>
      <x:c r="R118" s="25">
        <x:f>IF(A118="","",SUMIFS($N$5:$N$1001,$A$5:$A$1001,A118)-SUMIFS($O$5:$O$1001,$A$5:$A$1001,A118))</x:f>
      </x:c>
      <x:c r="S118" s="20">
        <x:f>IF(A118="","",IF(ABS(R118)&lt;0.005,"Balanced","Out of balance"))</x:f>
      </x:c>
    </x:row>
    <x:row r="119" ht="20" customHeight="1">
      <x:c r="A119" s="26" t="n"/>
      <x:c r="B119" s="27" t="n"/>
      <x:c r="C119" s="20">
        <x:f>IF(B119="","",YEAR(B119))</x:f>
      </x:c>
      <x:c r="D119" s="20">
        <x:f>IF(B119="","",TEXT(B119,"mmm"))</x:f>
      </x:c>
      <x:c r="E119" s="4" t="n"/>
      <x:c r="F119" s="26" t="n"/>
      <x:c r="G119" s="22">
        <x:f>IF(F119="","",VLOOKUP(F119,COA!$A$4:$F$30,2,FALSE))</x:f>
      </x:c>
      <x:c r="H119" s="22">
        <x:f>IF(F119="","",VLOOKUP(F119,COA!$A$4:$F$30,3,FALSE))</x:f>
      </x:c>
      <x:c r="I119" s="22">
        <x:f>IF(F119="","",VLOOKUP(F119,COA!$A$4:$F$30,4,FALSE))</x:f>
      </x:c>
      <x:c r="J119" s="22">
        <x:f>IF(F119="","",VLOOKUP(F119,COA!$A$4:$F$30,5,FALSE))</x:f>
      </x:c>
      <x:c r="K119" s="26" t="n"/>
      <x:c r="L119" s="26" t="n"/>
      <x:c r="M119" s="26" t="n"/>
      <x:c r="N119" s="24" t="n"/>
      <x:c r="O119" s="24" t="n"/>
      <x:c r="P119" s="25">
        <x:f>IF(AND(N119="",O119=""),"",N119-O119)</x:f>
      </x:c>
      <x:c r="Q119" s="20" t="str">
        <x:f>IF(COUNTA(A119:O119)=0,"",IF(AND(N119&gt;0,O119&gt;0),"Review",IF(AND(N119=0,O119=0),"Missing amount","OK")))</x:f>
        <x:v>Missing amount</x:v>
      </x:c>
      <x:c r="R119" s="25">
        <x:f>IF(A119="","",SUMIFS($N$5:$N$1001,$A$5:$A$1001,A119)-SUMIFS($O$5:$O$1001,$A$5:$A$1001,A119))</x:f>
      </x:c>
      <x:c r="S119" s="20">
        <x:f>IF(A119="","",IF(ABS(R119)&lt;0.005,"Balanced","Out of balance"))</x:f>
      </x:c>
    </x:row>
    <x:row r="120" ht="20" customHeight="1">
      <x:c r="A120" s="26" t="n"/>
      <x:c r="B120" s="27" t="n"/>
      <x:c r="C120" s="20">
        <x:f>IF(B120="","",YEAR(B120))</x:f>
      </x:c>
      <x:c r="D120" s="20">
        <x:f>IF(B120="","",TEXT(B120,"mmm"))</x:f>
      </x:c>
      <x:c r="E120" s="4" t="n"/>
      <x:c r="F120" s="26" t="n"/>
      <x:c r="G120" s="22">
        <x:f>IF(F120="","",VLOOKUP(F120,COA!$A$4:$F$30,2,FALSE))</x:f>
      </x:c>
      <x:c r="H120" s="22">
        <x:f>IF(F120="","",VLOOKUP(F120,COA!$A$4:$F$30,3,FALSE))</x:f>
      </x:c>
      <x:c r="I120" s="22">
        <x:f>IF(F120="","",VLOOKUP(F120,COA!$A$4:$F$30,4,FALSE))</x:f>
      </x:c>
      <x:c r="J120" s="22">
        <x:f>IF(F120="","",VLOOKUP(F120,COA!$A$4:$F$30,5,FALSE))</x:f>
      </x:c>
      <x:c r="K120" s="26" t="n"/>
      <x:c r="L120" s="26" t="n"/>
      <x:c r="M120" s="26" t="n"/>
      <x:c r="N120" s="24" t="n"/>
      <x:c r="O120" s="24" t="n"/>
      <x:c r="P120" s="25">
        <x:f>IF(AND(N120="",O120=""),"",N120-O120)</x:f>
      </x:c>
      <x:c r="Q120" s="20" t="str">
        <x:f>IF(COUNTA(A120:O120)=0,"",IF(AND(N120&gt;0,O120&gt;0),"Review",IF(AND(N120=0,O120=0),"Missing amount","OK")))</x:f>
        <x:v>Missing amount</x:v>
      </x:c>
      <x:c r="R120" s="25">
        <x:f>IF(A120="","",SUMIFS($N$5:$N$1001,$A$5:$A$1001,A120)-SUMIFS($O$5:$O$1001,$A$5:$A$1001,A120))</x:f>
      </x:c>
      <x:c r="S120" s="20">
        <x:f>IF(A120="","",IF(ABS(R120)&lt;0.005,"Balanced","Out of balance"))</x:f>
      </x:c>
    </x:row>
    <x:row r="121" ht="20" customHeight="1">
      <x:c r="A121" s="26" t="n"/>
      <x:c r="B121" s="27" t="n"/>
      <x:c r="C121" s="20">
        <x:f>IF(B121="","",YEAR(B121))</x:f>
      </x:c>
      <x:c r="D121" s="20">
        <x:f>IF(B121="","",TEXT(B121,"mmm"))</x:f>
      </x:c>
      <x:c r="E121" s="4" t="n"/>
      <x:c r="F121" s="26" t="n"/>
      <x:c r="G121" s="22">
        <x:f>IF(F121="","",VLOOKUP(F121,COA!$A$4:$F$30,2,FALSE))</x:f>
      </x:c>
      <x:c r="H121" s="22">
        <x:f>IF(F121="","",VLOOKUP(F121,COA!$A$4:$F$30,3,FALSE))</x:f>
      </x:c>
      <x:c r="I121" s="22">
        <x:f>IF(F121="","",VLOOKUP(F121,COA!$A$4:$F$30,4,FALSE))</x:f>
      </x:c>
      <x:c r="J121" s="22">
        <x:f>IF(F121="","",VLOOKUP(F121,COA!$A$4:$F$30,5,FALSE))</x:f>
      </x:c>
      <x:c r="K121" s="26" t="n"/>
      <x:c r="L121" s="26" t="n"/>
      <x:c r="M121" s="26" t="n"/>
      <x:c r="N121" s="24" t="n"/>
      <x:c r="O121" s="24" t="n"/>
      <x:c r="P121" s="25">
        <x:f>IF(AND(N121="",O121=""),"",N121-O121)</x:f>
      </x:c>
      <x:c r="Q121" s="20" t="str">
        <x:f>IF(COUNTA(A121:O121)=0,"",IF(AND(N121&gt;0,O121&gt;0),"Review",IF(AND(N121=0,O121=0),"Missing amount","OK")))</x:f>
        <x:v>Missing amount</x:v>
      </x:c>
      <x:c r="R121" s="25">
        <x:f>IF(A121="","",SUMIFS($N$5:$N$1001,$A$5:$A$1001,A121)-SUMIFS($O$5:$O$1001,$A$5:$A$1001,A121))</x:f>
      </x:c>
      <x:c r="S121" s="20">
        <x:f>IF(A121="","",IF(ABS(R121)&lt;0.005,"Balanced","Out of balance"))</x:f>
      </x:c>
    </x:row>
    <x:row r="122" ht="20" customHeight="1">
      <x:c r="A122" s="26" t="n"/>
      <x:c r="B122" s="27" t="n"/>
      <x:c r="C122" s="20">
        <x:f>IF(B122="","",YEAR(B122))</x:f>
      </x:c>
      <x:c r="D122" s="20">
        <x:f>IF(B122="","",TEXT(B122,"mmm"))</x:f>
      </x:c>
      <x:c r="E122" s="4" t="n"/>
      <x:c r="F122" s="26" t="n"/>
      <x:c r="G122" s="22">
        <x:f>IF(F122="","",VLOOKUP(F122,COA!$A$4:$F$30,2,FALSE))</x:f>
      </x:c>
      <x:c r="H122" s="22">
        <x:f>IF(F122="","",VLOOKUP(F122,COA!$A$4:$F$30,3,FALSE))</x:f>
      </x:c>
      <x:c r="I122" s="22">
        <x:f>IF(F122="","",VLOOKUP(F122,COA!$A$4:$F$30,4,FALSE))</x:f>
      </x:c>
      <x:c r="J122" s="22">
        <x:f>IF(F122="","",VLOOKUP(F122,COA!$A$4:$F$30,5,FALSE))</x:f>
      </x:c>
      <x:c r="K122" s="26" t="n"/>
      <x:c r="L122" s="26" t="n"/>
      <x:c r="M122" s="26" t="n"/>
      <x:c r="N122" s="24" t="n"/>
      <x:c r="O122" s="24" t="n"/>
      <x:c r="P122" s="25">
        <x:f>IF(AND(N122="",O122=""),"",N122-O122)</x:f>
      </x:c>
      <x:c r="Q122" s="20" t="str">
        <x:f>IF(COUNTA(A122:O122)=0,"",IF(AND(N122&gt;0,O122&gt;0),"Review",IF(AND(N122=0,O122=0),"Missing amount","OK")))</x:f>
        <x:v>Missing amount</x:v>
      </x:c>
      <x:c r="R122" s="25">
        <x:f>IF(A122="","",SUMIFS($N$5:$N$1001,$A$5:$A$1001,A122)-SUMIFS($O$5:$O$1001,$A$5:$A$1001,A122))</x:f>
      </x:c>
      <x:c r="S122" s="20">
        <x:f>IF(A122="","",IF(ABS(R122)&lt;0.005,"Balanced","Out of balance"))</x:f>
      </x:c>
    </x:row>
    <x:row r="123" ht="20" customHeight="1">
      <x:c r="A123" s="26" t="n"/>
      <x:c r="B123" s="27" t="n"/>
      <x:c r="C123" s="20">
        <x:f>IF(B123="","",YEAR(B123))</x:f>
      </x:c>
      <x:c r="D123" s="20">
        <x:f>IF(B123="","",TEXT(B123,"mmm"))</x:f>
      </x:c>
      <x:c r="E123" s="4" t="n"/>
      <x:c r="F123" s="26" t="n"/>
      <x:c r="G123" s="22">
        <x:f>IF(F123="","",VLOOKUP(F123,COA!$A$4:$F$30,2,FALSE))</x:f>
      </x:c>
      <x:c r="H123" s="22">
        <x:f>IF(F123="","",VLOOKUP(F123,COA!$A$4:$F$30,3,FALSE))</x:f>
      </x:c>
      <x:c r="I123" s="22">
        <x:f>IF(F123="","",VLOOKUP(F123,COA!$A$4:$F$30,4,FALSE))</x:f>
      </x:c>
      <x:c r="J123" s="22">
        <x:f>IF(F123="","",VLOOKUP(F123,COA!$A$4:$F$30,5,FALSE))</x:f>
      </x:c>
      <x:c r="K123" s="26" t="n"/>
      <x:c r="L123" s="26" t="n"/>
      <x:c r="M123" s="26" t="n"/>
      <x:c r="N123" s="24" t="n"/>
      <x:c r="O123" s="24" t="n"/>
      <x:c r="P123" s="25">
        <x:f>IF(AND(N123="",O123=""),"",N123-O123)</x:f>
      </x:c>
      <x:c r="Q123" s="20" t="str">
        <x:f>IF(COUNTA(A123:O123)=0,"",IF(AND(N123&gt;0,O123&gt;0),"Review",IF(AND(N123=0,O123=0),"Missing amount","OK")))</x:f>
        <x:v>Missing amount</x:v>
      </x:c>
      <x:c r="R123" s="25">
        <x:f>IF(A123="","",SUMIFS($N$5:$N$1001,$A$5:$A$1001,A123)-SUMIFS($O$5:$O$1001,$A$5:$A$1001,A123))</x:f>
      </x:c>
      <x:c r="S123" s="20">
        <x:f>IF(A123="","",IF(ABS(R123)&lt;0.005,"Balanced","Out of balance"))</x:f>
      </x:c>
    </x:row>
    <x:row r="124" ht="20" customHeight="1">
      <x:c r="A124" s="26" t="n"/>
      <x:c r="B124" s="27" t="n"/>
      <x:c r="C124" s="20">
        <x:f>IF(B124="","",YEAR(B124))</x:f>
      </x:c>
      <x:c r="D124" s="20">
        <x:f>IF(B124="","",TEXT(B124,"mmm"))</x:f>
      </x:c>
      <x:c r="E124" s="4" t="n"/>
      <x:c r="F124" s="26" t="n"/>
      <x:c r="G124" s="22">
        <x:f>IF(F124="","",VLOOKUP(F124,COA!$A$4:$F$30,2,FALSE))</x:f>
      </x:c>
      <x:c r="H124" s="22">
        <x:f>IF(F124="","",VLOOKUP(F124,COA!$A$4:$F$30,3,FALSE))</x:f>
      </x:c>
      <x:c r="I124" s="22">
        <x:f>IF(F124="","",VLOOKUP(F124,COA!$A$4:$F$30,4,FALSE))</x:f>
      </x:c>
      <x:c r="J124" s="22">
        <x:f>IF(F124="","",VLOOKUP(F124,COA!$A$4:$F$30,5,FALSE))</x:f>
      </x:c>
      <x:c r="K124" s="26" t="n"/>
      <x:c r="L124" s="26" t="n"/>
      <x:c r="M124" s="26" t="n"/>
      <x:c r="N124" s="24" t="n"/>
      <x:c r="O124" s="24" t="n"/>
      <x:c r="P124" s="25">
        <x:f>IF(AND(N124="",O124=""),"",N124-O124)</x:f>
      </x:c>
      <x:c r="Q124" s="20" t="str">
        <x:f>IF(COUNTA(A124:O124)=0,"",IF(AND(N124&gt;0,O124&gt;0),"Review",IF(AND(N124=0,O124=0),"Missing amount","OK")))</x:f>
        <x:v>Missing amount</x:v>
      </x:c>
      <x:c r="R124" s="25">
        <x:f>IF(A124="","",SUMIFS($N$5:$N$1001,$A$5:$A$1001,A124)-SUMIFS($O$5:$O$1001,$A$5:$A$1001,A124))</x:f>
      </x:c>
      <x:c r="S124" s="20">
        <x:f>IF(A124="","",IF(ABS(R124)&lt;0.005,"Balanced","Out of balance"))</x:f>
      </x:c>
    </x:row>
    <x:row r="125" ht="20" customHeight="1">
      <x:c r="A125" s="26" t="n"/>
      <x:c r="B125" s="27" t="n"/>
      <x:c r="C125" s="20">
        <x:f>IF(B125="","",YEAR(B125))</x:f>
      </x:c>
      <x:c r="D125" s="20">
        <x:f>IF(B125="","",TEXT(B125,"mmm"))</x:f>
      </x:c>
      <x:c r="E125" s="4" t="n"/>
      <x:c r="F125" s="26" t="n"/>
      <x:c r="G125" s="22">
        <x:f>IF(F125="","",VLOOKUP(F125,COA!$A$4:$F$30,2,FALSE))</x:f>
      </x:c>
      <x:c r="H125" s="22">
        <x:f>IF(F125="","",VLOOKUP(F125,COA!$A$4:$F$30,3,FALSE))</x:f>
      </x:c>
      <x:c r="I125" s="22">
        <x:f>IF(F125="","",VLOOKUP(F125,COA!$A$4:$F$30,4,FALSE))</x:f>
      </x:c>
      <x:c r="J125" s="22">
        <x:f>IF(F125="","",VLOOKUP(F125,COA!$A$4:$F$30,5,FALSE))</x:f>
      </x:c>
      <x:c r="K125" s="26" t="n"/>
      <x:c r="L125" s="26" t="n"/>
      <x:c r="M125" s="26" t="n"/>
      <x:c r="N125" s="24" t="n"/>
      <x:c r="O125" s="24" t="n"/>
      <x:c r="P125" s="25">
        <x:f>IF(AND(N125="",O125=""),"",N125-O125)</x:f>
      </x:c>
      <x:c r="Q125" s="20" t="str">
        <x:f>IF(COUNTA(A125:O125)=0,"",IF(AND(N125&gt;0,O125&gt;0),"Review",IF(AND(N125=0,O125=0),"Missing amount","OK")))</x:f>
        <x:v>Missing amount</x:v>
      </x:c>
      <x:c r="R125" s="25">
        <x:f>IF(A125="","",SUMIFS($N$5:$N$1001,$A$5:$A$1001,A125)-SUMIFS($O$5:$O$1001,$A$5:$A$1001,A125))</x:f>
      </x:c>
      <x:c r="S125" s="20">
        <x:f>IF(A125="","",IF(ABS(R125)&lt;0.005,"Balanced","Out of balance"))</x:f>
      </x:c>
    </x:row>
    <x:row r="126" ht="20" customHeight="1">
      <x:c r="A126" s="26" t="n"/>
      <x:c r="B126" s="27" t="n"/>
      <x:c r="C126" s="20">
        <x:f>IF(B126="","",YEAR(B126))</x:f>
      </x:c>
      <x:c r="D126" s="20">
        <x:f>IF(B126="","",TEXT(B126,"mmm"))</x:f>
      </x:c>
      <x:c r="E126" s="4" t="n"/>
      <x:c r="F126" s="26" t="n"/>
      <x:c r="G126" s="22">
        <x:f>IF(F126="","",VLOOKUP(F126,COA!$A$4:$F$30,2,FALSE))</x:f>
      </x:c>
      <x:c r="H126" s="22">
        <x:f>IF(F126="","",VLOOKUP(F126,COA!$A$4:$F$30,3,FALSE))</x:f>
      </x:c>
      <x:c r="I126" s="22">
        <x:f>IF(F126="","",VLOOKUP(F126,COA!$A$4:$F$30,4,FALSE))</x:f>
      </x:c>
      <x:c r="J126" s="22">
        <x:f>IF(F126="","",VLOOKUP(F126,COA!$A$4:$F$30,5,FALSE))</x:f>
      </x:c>
      <x:c r="K126" s="26" t="n"/>
      <x:c r="L126" s="26" t="n"/>
      <x:c r="M126" s="26" t="n"/>
      <x:c r="N126" s="24" t="n"/>
      <x:c r="O126" s="24" t="n"/>
      <x:c r="P126" s="25">
        <x:f>IF(AND(N126="",O126=""),"",N126-O126)</x:f>
      </x:c>
      <x:c r="Q126" s="20" t="str">
        <x:f>IF(COUNTA(A126:O126)=0,"",IF(AND(N126&gt;0,O126&gt;0),"Review",IF(AND(N126=0,O126=0),"Missing amount","OK")))</x:f>
        <x:v>Missing amount</x:v>
      </x:c>
      <x:c r="R126" s="25">
        <x:f>IF(A126="","",SUMIFS($N$5:$N$1001,$A$5:$A$1001,A126)-SUMIFS($O$5:$O$1001,$A$5:$A$1001,A126))</x:f>
      </x:c>
      <x:c r="S126" s="20">
        <x:f>IF(A126="","",IF(ABS(R126)&lt;0.005,"Balanced","Out of balance"))</x:f>
      </x:c>
    </x:row>
    <x:row r="127" ht="20" customHeight="1">
      <x:c r="A127" s="26" t="n"/>
      <x:c r="B127" s="27" t="n"/>
      <x:c r="C127" s="20">
        <x:f>IF(B127="","",YEAR(B127))</x:f>
      </x:c>
      <x:c r="D127" s="20">
        <x:f>IF(B127="","",TEXT(B127,"mmm"))</x:f>
      </x:c>
      <x:c r="E127" s="4" t="n"/>
      <x:c r="F127" s="26" t="n"/>
      <x:c r="G127" s="22">
        <x:f>IF(F127="","",VLOOKUP(F127,COA!$A$4:$F$30,2,FALSE))</x:f>
      </x:c>
      <x:c r="H127" s="22">
        <x:f>IF(F127="","",VLOOKUP(F127,COA!$A$4:$F$30,3,FALSE))</x:f>
      </x:c>
      <x:c r="I127" s="22">
        <x:f>IF(F127="","",VLOOKUP(F127,COA!$A$4:$F$30,4,FALSE))</x:f>
      </x:c>
      <x:c r="J127" s="22">
        <x:f>IF(F127="","",VLOOKUP(F127,COA!$A$4:$F$30,5,FALSE))</x:f>
      </x:c>
      <x:c r="K127" s="26" t="n"/>
      <x:c r="L127" s="26" t="n"/>
      <x:c r="M127" s="26" t="n"/>
      <x:c r="N127" s="24" t="n"/>
      <x:c r="O127" s="24" t="n"/>
      <x:c r="P127" s="25">
        <x:f>IF(AND(N127="",O127=""),"",N127-O127)</x:f>
      </x:c>
      <x:c r="Q127" s="20" t="str">
        <x:f>IF(COUNTA(A127:O127)=0,"",IF(AND(N127&gt;0,O127&gt;0),"Review",IF(AND(N127=0,O127=0),"Missing amount","OK")))</x:f>
        <x:v>Missing amount</x:v>
      </x:c>
      <x:c r="R127" s="25">
        <x:f>IF(A127="","",SUMIFS($N$5:$N$1001,$A$5:$A$1001,A127)-SUMIFS($O$5:$O$1001,$A$5:$A$1001,A127))</x:f>
      </x:c>
      <x:c r="S127" s="20">
        <x:f>IF(A127="","",IF(ABS(R127)&lt;0.005,"Balanced","Out of balance"))</x:f>
      </x:c>
    </x:row>
    <x:row r="128" ht="20" customHeight="1">
      <x:c r="A128" s="26" t="n"/>
      <x:c r="B128" s="27" t="n"/>
      <x:c r="C128" s="20">
        <x:f>IF(B128="","",YEAR(B128))</x:f>
      </x:c>
      <x:c r="D128" s="20">
        <x:f>IF(B128="","",TEXT(B128,"mmm"))</x:f>
      </x:c>
      <x:c r="E128" s="4" t="n"/>
      <x:c r="F128" s="26" t="n"/>
      <x:c r="G128" s="22">
        <x:f>IF(F128="","",VLOOKUP(F128,COA!$A$4:$F$30,2,FALSE))</x:f>
      </x:c>
      <x:c r="H128" s="22">
        <x:f>IF(F128="","",VLOOKUP(F128,COA!$A$4:$F$30,3,FALSE))</x:f>
      </x:c>
      <x:c r="I128" s="22">
        <x:f>IF(F128="","",VLOOKUP(F128,COA!$A$4:$F$30,4,FALSE))</x:f>
      </x:c>
      <x:c r="J128" s="22">
        <x:f>IF(F128="","",VLOOKUP(F128,COA!$A$4:$F$30,5,FALSE))</x:f>
      </x:c>
      <x:c r="K128" s="26" t="n"/>
      <x:c r="L128" s="26" t="n"/>
      <x:c r="M128" s="26" t="n"/>
      <x:c r="N128" s="24" t="n"/>
      <x:c r="O128" s="24" t="n"/>
      <x:c r="P128" s="25">
        <x:f>IF(AND(N128="",O128=""),"",N128-O128)</x:f>
      </x:c>
      <x:c r="Q128" s="20" t="str">
        <x:f>IF(COUNTA(A128:O128)=0,"",IF(AND(N128&gt;0,O128&gt;0),"Review",IF(AND(N128=0,O128=0),"Missing amount","OK")))</x:f>
        <x:v>Missing amount</x:v>
      </x:c>
      <x:c r="R128" s="25">
        <x:f>IF(A128="","",SUMIFS($N$5:$N$1001,$A$5:$A$1001,A128)-SUMIFS($O$5:$O$1001,$A$5:$A$1001,A128))</x:f>
      </x:c>
      <x:c r="S128" s="20">
        <x:f>IF(A128="","",IF(ABS(R128)&lt;0.005,"Balanced","Out of balance"))</x:f>
      </x:c>
    </x:row>
    <x:row r="129" ht="20" customHeight="1">
      <x:c r="A129" s="26" t="n"/>
      <x:c r="B129" s="27" t="n"/>
      <x:c r="C129" s="20">
        <x:f>IF(B129="","",YEAR(B129))</x:f>
      </x:c>
      <x:c r="D129" s="20">
        <x:f>IF(B129="","",TEXT(B129,"mmm"))</x:f>
      </x:c>
      <x:c r="E129" s="4" t="n"/>
      <x:c r="F129" s="26" t="n"/>
      <x:c r="G129" s="22">
        <x:f>IF(F129="","",VLOOKUP(F129,COA!$A$4:$F$30,2,FALSE))</x:f>
      </x:c>
      <x:c r="H129" s="22">
        <x:f>IF(F129="","",VLOOKUP(F129,COA!$A$4:$F$30,3,FALSE))</x:f>
      </x:c>
      <x:c r="I129" s="22">
        <x:f>IF(F129="","",VLOOKUP(F129,COA!$A$4:$F$30,4,FALSE))</x:f>
      </x:c>
      <x:c r="J129" s="22">
        <x:f>IF(F129="","",VLOOKUP(F129,COA!$A$4:$F$30,5,FALSE))</x:f>
      </x:c>
      <x:c r="K129" s="26" t="n"/>
      <x:c r="L129" s="26" t="n"/>
      <x:c r="M129" s="26" t="n"/>
      <x:c r="N129" s="24" t="n"/>
      <x:c r="O129" s="24" t="n"/>
      <x:c r="P129" s="25">
        <x:f>IF(AND(N129="",O129=""),"",N129-O129)</x:f>
      </x:c>
      <x:c r="Q129" s="20" t="str">
        <x:f>IF(COUNTA(A129:O129)=0,"",IF(AND(N129&gt;0,O129&gt;0),"Review",IF(AND(N129=0,O129=0),"Missing amount","OK")))</x:f>
        <x:v>Missing amount</x:v>
      </x:c>
      <x:c r="R129" s="25">
        <x:f>IF(A129="","",SUMIFS($N$5:$N$1001,$A$5:$A$1001,A129)-SUMIFS($O$5:$O$1001,$A$5:$A$1001,A129))</x:f>
      </x:c>
      <x:c r="S129" s="20">
        <x:f>IF(A129="","",IF(ABS(R129)&lt;0.005,"Balanced","Out of balance"))</x:f>
      </x:c>
    </x:row>
    <x:row r="130" ht="20" customHeight="1">
      <x:c r="A130" s="26" t="n"/>
      <x:c r="B130" s="27" t="n"/>
      <x:c r="C130" s="20">
        <x:f>IF(B130="","",YEAR(B130))</x:f>
      </x:c>
      <x:c r="D130" s="20">
        <x:f>IF(B130="","",TEXT(B130,"mmm"))</x:f>
      </x:c>
      <x:c r="E130" s="4" t="n"/>
      <x:c r="F130" s="26" t="n"/>
      <x:c r="G130" s="22">
        <x:f>IF(F130="","",VLOOKUP(F130,COA!$A$4:$F$30,2,FALSE))</x:f>
      </x:c>
      <x:c r="H130" s="22">
        <x:f>IF(F130="","",VLOOKUP(F130,COA!$A$4:$F$30,3,FALSE))</x:f>
      </x:c>
      <x:c r="I130" s="22">
        <x:f>IF(F130="","",VLOOKUP(F130,COA!$A$4:$F$30,4,FALSE))</x:f>
      </x:c>
      <x:c r="J130" s="22">
        <x:f>IF(F130="","",VLOOKUP(F130,COA!$A$4:$F$30,5,FALSE))</x:f>
      </x:c>
      <x:c r="K130" s="26" t="n"/>
      <x:c r="L130" s="26" t="n"/>
      <x:c r="M130" s="26" t="n"/>
      <x:c r="N130" s="24" t="n"/>
      <x:c r="O130" s="24" t="n"/>
      <x:c r="P130" s="25">
        <x:f>IF(AND(N130="",O130=""),"",N130-O130)</x:f>
      </x:c>
      <x:c r="Q130" s="20" t="str">
        <x:f>IF(COUNTA(A130:O130)=0,"",IF(AND(N130&gt;0,O130&gt;0),"Review",IF(AND(N130=0,O130=0),"Missing amount","OK")))</x:f>
        <x:v>Missing amount</x:v>
      </x:c>
      <x:c r="R130" s="25">
        <x:f>IF(A130="","",SUMIFS($N$5:$N$1001,$A$5:$A$1001,A130)-SUMIFS($O$5:$O$1001,$A$5:$A$1001,A130))</x:f>
      </x:c>
      <x:c r="S130" s="20">
        <x:f>IF(A130="","",IF(ABS(R130)&lt;0.005,"Balanced","Out of balance"))</x:f>
      </x:c>
    </x:row>
    <x:row r="131" ht="20" customHeight="1">
      <x:c r="A131" s="26" t="n"/>
      <x:c r="B131" s="27" t="n"/>
      <x:c r="C131" s="20">
        <x:f>IF(B131="","",YEAR(B131))</x:f>
      </x:c>
      <x:c r="D131" s="20">
        <x:f>IF(B131="","",TEXT(B131,"mmm"))</x:f>
      </x:c>
      <x:c r="E131" s="4" t="n"/>
      <x:c r="F131" s="26" t="n"/>
      <x:c r="G131" s="22">
        <x:f>IF(F131="","",VLOOKUP(F131,COA!$A$4:$F$30,2,FALSE))</x:f>
      </x:c>
      <x:c r="H131" s="22">
        <x:f>IF(F131="","",VLOOKUP(F131,COA!$A$4:$F$30,3,FALSE))</x:f>
      </x:c>
      <x:c r="I131" s="22">
        <x:f>IF(F131="","",VLOOKUP(F131,COA!$A$4:$F$30,4,FALSE))</x:f>
      </x:c>
      <x:c r="J131" s="22">
        <x:f>IF(F131="","",VLOOKUP(F131,COA!$A$4:$F$30,5,FALSE))</x:f>
      </x:c>
      <x:c r="K131" s="26" t="n"/>
      <x:c r="L131" s="26" t="n"/>
      <x:c r="M131" s="26" t="n"/>
      <x:c r="N131" s="24" t="n"/>
      <x:c r="O131" s="24" t="n"/>
      <x:c r="P131" s="25">
        <x:f>IF(AND(N131="",O131=""),"",N131-O131)</x:f>
      </x:c>
      <x:c r="Q131" s="20" t="str">
        <x:f>IF(COUNTA(A131:O131)=0,"",IF(AND(N131&gt;0,O131&gt;0),"Review",IF(AND(N131=0,O131=0),"Missing amount","OK")))</x:f>
        <x:v>Missing amount</x:v>
      </x:c>
      <x:c r="R131" s="25">
        <x:f>IF(A131="","",SUMIFS($N$5:$N$1001,$A$5:$A$1001,A131)-SUMIFS($O$5:$O$1001,$A$5:$A$1001,A131))</x:f>
      </x:c>
      <x:c r="S131" s="20">
        <x:f>IF(A131="","",IF(ABS(R131)&lt;0.005,"Balanced","Out of balance"))</x:f>
      </x:c>
    </x:row>
    <x:row r="132" ht="20" customHeight="1">
      <x:c r="A132" s="26" t="n"/>
      <x:c r="B132" s="27" t="n"/>
      <x:c r="C132" s="20">
        <x:f>IF(B132="","",YEAR(B132))</x:f>
      </x:c>
      <x:c r="D132" s="20">
        <x:f>IF(B132="","",TEXT(B132,"mmm"))</x:f>
      </x:c>
      <x:c r="E132" s="4" t="n"/>
      <x:c r="F132" s="26" t="n"/>
      <x:c r="G132" s="22">
        <x:f>IF(F132="","",VLOOKUP(F132,COA!$A$4:$F$30,2,FALSE))</x:f>
      </x:c>
      <x:c r="H132" s="22">
        <x:f>IF(F132="","",VLOOKUP(F132,COA!$A$4:$F$30,3,FALSE))</x:f>
      </x:c>
      <x:c r="I132" s="22">
        <x:f>IF(F132="","",VLOOKUP(F132,COA!$A$4:$F$30,4,FALSE))</x:f>
      </x:c>
      <x:c r="J132" s="22">
        <x:f>IF(F132="","",VLOOKUP(F132,COA!$A$4:$F$30,5,FALSE))</x:f>
      </x:c>
      <x:c r="K132" s="26" t="n"/>
      <x:c r="L132" s="26" t="n"/>
      <x:c r="M132" s="26" t="n"/>
      <x:c r="N132" s="24" t="n"/>
      <x:c r="O132" s="24" t="n"/>
      <x:c r="P132" s="25">
        <x:f>IF(AND(N132="",O132=""),"",N132-O132)</x:f>
      </x:c>
      <x:c r="Q132" s="20" t="str">
        <x:f>IF(COUNTA(A132:O132)=0,"",IF(AND(N132&gt;0,O132&gt;0),"Review",IF(AND(N132=0,O132=0),"Missing amount","OK")))</x:f>
        <x:v>Missing amount</x:v>
      </x:c>
      <x:c r="R132" s="25">
        <x:f>IF(A132="","",SUMIFS($N$5:$N$1001,$A$5:$A$1001,A132)-SUMIFS($O$5:$O$1001,$A$5:$A$1001,A132))</x:f>
      </x:c>
      <x:c r="S132" s="20">
        <x:f>IF(A132="","",IF(ABS(R132)&lt;0.005,"Balanced","Out of balance"))</x:f>
      </x:c>
    </x:row>
    <x:row r="133" ht="20" customHeight="1">
      <x:c r="A133" s="26" t="n"/>
      <x:c r="B133" s="27" t="n"/>
      <x:c r="C133" s="20">
        <x:f>IF(B133="","",YEAR(B133))</x:f>
      </x:c>
      <x:c r="D133" s="20">
        <x:f>IF(B133="","",TEXT(B133,"mmm"))</x:f>
      </x:c>
      <x:c r="E133" s="4" t="n"/>
      <x:c r="F133" s="26" t="n"/>
      <x:c r="G133" s="22">
        <x:f>IF(F133="","",VLOOKUP(F133,COA!$A$4:$F$30,2,FALSE))</x:f>
      </x:c>
      <x:c r="H133" s="22">
        <x:f>IF(F133="","",VLOOKUP(F133,COA!$A$4:$F$30,3,FALSE))</x:f>
      </x:c>
      <x:c r="I133" s="22">
        <x:f>IF(F133="","",VLOOKUP(F133,COA!$A$4:$F$30,4,FALSE))</x:f>
      </x:c>
      <x:c r="J133" s="22">
        <x:f>IF(F133="","",VLOOKUP(F133,COA!$A$4:$F$30,5,FALSE))</x:f>
      </x:c>
      <x:c r="K133" s="26" t="n"/>
      <x:c r="L133" s="26" t="n"/>
      <x:c r="M133" s="26" t="n"/>
      <x:c r="N133" s="24" t="n"/>
      <x:c r="O133" s="24" t="n"/>
      <x:c r="P133" s="25">
        <x:f>IF(AND(N133="",O133=""),"",N133-O133)</x:f>
      </x:c>
      <x:c r="Q133" s="20" t="str">
        <x:f>IF(COUNTA(A133:O133)=0,"",IF(AND(N133&gt;0,O133&gt;0),"Review",IF(AND(N133=0,O133=0),"Missing amount","OK")))</x:f>
        <x:v>Missing amount</x:v>
      </x:c>
      <x:c r="R133" s="25">
        <x:f>IF(A133="","",SUMIFS($N$5:$N$1001,$A$5:$A$1001,A133)-SUMIFS($O$5:$O$1001,$A$5:$A$1001,A133))</x:f>
      </x:c>
      <x:c r="S133" s="20">
        <x:f>IF(A133="","",IF(ABS(R133)&lt;0.005,"Balanced","Out of balance"))</x:f>
      </x:c>
    </x:row>
    <x:row r="134" ht="20" customHeight="1">
      <x:c r="A134" s="26" t="n"/>
      <x:c r="B134" s="27" t="n"/>
      <x:c r="C134" s="20">
        <x:f>IF(B134="","",YEAR(B134))</x:f>
      </x:c>
      <x:c r="D134" s="20">
        <x:f>IF(B134="","",TEXT(B134,"mmm"))</x:f>
      </x:c>
      <x:c r="E134" s="4" t="n"/>
      <x:c r="F134" s="26" t="n"/>
      <x:c r="G134" s="22">
        <x:f>IF(F134="","",VLOOKUP(F134,COA!$A$4:$F$30,2,FALSE))</x:f>
      </x:c>
      <x:c r="H134" s="22">
        <x:f>IF(F134="","",VLOOKUP(F134,COA!$A$4:$F$30,3,FALSE))</x:f>
      </x:c>
      <x:c r="I134" s="22">
        <x:f>IF(F134="","",VLOOKUP(F134,COA!$A$4:$F$30,4,FALSE))</x:f>
      </x:c>
      <x:c r="J134" s="22">
        <x:f>IF(F134="","",VLOOKUP(F134,COA!$A$4:$F$30,5,FALSE))</x:f>
      </x:c>
      <x:c r="K134" s="26" t="n"/>
      <x:c r="L134" s="26" t="n"/>
      <x:c r="M134" s="26" t="n"/>
      <x:c r="N134" s="24" t="n"/>
      <x:c r="O134" s="24" t="n"/>
      <x:c r="P134" s="25">
        <x:f>IF(AND(N134="",O134=""),"",N134-O134)</x:f>
      </x:c>
      <x:c r="Q134" s="20" t="str">
        <x:f>IF(COUNTA(A134:O134)=0,"",IF(AND(N134&gt;0,O134&gt;0),"Review",IF(AND(N134=0,O134=0),"Missing amount","OK")))</x:f>
        <x:v>Missing amount</x:v>
      </x:c>
      <x:c r="R134" s="25">
        <x:f>IF(A134="","",SUMIFS($N$5:$N$1001,$A$5:$A$1001,A134)-SUMIFS($O$5:$O$1001,$A$5:$A$1001,A134))</x:f>
      </x:c>
      <x:c r="S134" s="20">
        <x:f>IF(A134="","",IF(ABS(R134)&lt;0.005,"Balanced","Out of balance"))</x:f>
      </x:c>
    </x:row>
    <x:row r="135" ht="20" customHeight="1">
      <x:c r="A135" s="26" t="n"/>
      <x:c r="B135" s="27" t="n"/>
      <x:c r="C135" s="20">
        <x:f>IF(B135="","",YEAR(B135))</x:f>
      </x:c>
      <x:c r="D135" s="20">
        <x:f>IF(B135="","",TEXT(B135,"mmm"))</x:f>
      </x:c>
      <x:c r="E135" s="4" t="n"/>
      <x:c r="F135" s="26" t="n"/>
      <x:c r="G135" s="22">
        <x:f>IF(F135="","",VLOOKUP(F135,COA!$A$4:$F$30,2,FALSE))</x:f>
      </x:c>
      <x:c r="H135" s="22">
        <x:f>IF(F135="","",VLOOKUP(F135,COA!$A$4:$F$30,3,FALSE))</x:f>
      </x:c>
      <x:c r="I135" s="22">
        <x:f>IF(F135="","",VLOOKUP(F135,COA!$A$4:$F$30,4,FALSE))</x:f>
      </x:c>
      <x:c r="J135" s="22">
        <x:f>IF(F135="","",VLOOKUP(F135,COA!$A$4:$F$30,5,FALSE))</x:f>
      </x:c>
      <x:c r="K135" s="26" t="n"/>
      <x:c r="L135" s="26" t="n"/>
      <x:c r="M135" s="26" t="n"/>
      <x:c r="N135" s="24" t="n"/>
      <x:c r="O135" s="24" t="n"/>
      <x:c r="P135" s="25">
        <x:f>IF(AND(N135="",O135=""),"",N135-O135)</x:f>
      </x:c>
      <x:c r="Q135" s="20" t="str">
        <x:f>IF(COUNTA(A135:O135)=0,"",IF(AND(N135&gt;0,O135&gt;0),"Review",IF(AND(N135=0,O135=0),"Missing amount","OK")))</x:f>
        <x:v>Missing amount</x:v>
      </x:c>
      <x:c r="R135" s="25">
        <x:f>IF(A135="","",SUMIFS($N$5:$N$1001,$A$5:$A$1001,A135)-SUMIFS($O$5:$O$1001,$A$5:$A$1001,A135))</x:f>
      </x:c>
      <x:c r="S135" s="20">
        <x:f>IF(A135="","",IF(ABS(R135)&lt;0.005,"Balanced","Out of balance"))</x:f>
      </x:c>
    </x:row>
    <x:row r="136" ht="20" customHeight="1">
      <x:c r="A136" s="26" t="n"/>
      <x:c r="B136" s="27" t="n"/>
      <x:c r="C136" s="20">
        <x:f>IF(B136="","",YEAR(B136))</x:f>
      </x:c>
      <x:c r="D136" s="20">
        <x:f>IF(B136="","",TEXT(B136,"mmm"))</x:f>
      </x:c>
      <x:c r="E136" s="4" t="n"/>
      <x:c r="F136" s="26" t="n"/>
      <x:c r="G136" s="22">
        <x:f>IF(F136="","",VLOOKUP(F136,COA!$A$4:$F$30,2,FALSE))</x:f>
      </x:c>
      <x:c r="H136" s="22">
        <x:f>IF(F136="","",VLOOKUP(F136,COA!$A$4:$F$30,3,FALSE))</x:f>
      </x:c>
      <x:c r="I136" s="22">
        <x:f>IF(F136="","",VLOOKUP(F136,COA!$A$4:$F$30,4,FALSE))</x:f>
      </x:c>
      <x:c r="J136" s="22">
        <x:f>IF(F136="","",VLOOKUP(F136,COA!$A$4:$F$30,5,FALSE))</x:f>
      </x:c>
      <x:c r="K136" s="26" t="n"/>
      <x:c r="L136" s="26" t="n"/>
      <x:c r="M136" s="26" t="n"/>
      <x:c r="N136" s="24" t="n"/>
      <x:c r="O136" s="24" t="n"/>
      <x:c r="P136" s="25">
        <x:f>IF(AND(N136="",O136=""),"",N136-O136)</x:f>
      </x:c>
      <x:c r="Q136" s="20" t="str">
        <x:f>IF(COUNTA(A136:O136)=0,"",IF(AND(N136&gt;0,O136&gt;0),"Review",IF(AND(N136=0,O136=0),"Missing amount","OK")))</x:f>
        <x:v>Missing amount</x:v>
      </x:c>
      <x:c r="R136" s="25">
        <x:f>IF(A136="","",SUMIFS($N$5:$N$1001,$A$5:$A$1001,A136)-SUMIFS($O$5:$O$1001,$A$5:$A$1001,A136))</x:f>
      </x:c>
      <x:c r="S136" s="20">
        <x:f>IF(A136="","",IF(ABS(R136)&lt;0.005,"Balanced","Out of balance"))</x:f>
      </x:c>
    </x:row>
    <x:row r="137" ht="20" customHeight="1">
      <x:c r="A137" s="26" t="n"/>
      <x:c r="B137" s="27" t="n"/>
      <x:c r="C137" s="20">
        <x:f>IF(B137="","",YEAR(B137))</x:f>
      </x:c>
      <x:c r="D137" s="20">
        <x:f>IF(B137="","",TEXT(B137,"mmm"))</x:f>
      </x:c>
      <x:c r="E137" s="4" t="n"/>
      <x:c r="F137" s="26" t="n"/>
      <x:c r="G137" s="22">
        <x:f>IF(F137="","",VLOOKUP(F137,COA!$A$4:$F$30,2,FALSE))</x:f>
      </x:c>
      <x:c r="H137" s="22">
        <x:f>IF(F137="","",VLOOKUP(F137,COA!$A$4:$F$30,3,FALSE))</x:f>
      </x:c>
      <x:c r="I137" s="22">
        <x:f>IF(F137="","",VLOOKUP(F137,COA!$A$4:$F$30,4,FALSE))</x:f>
      </x:c>
      <x:c r="J137" s="22">
        <x:f>IF(F137="","",VLOOKUP(F137,COA!$A$4:$F$30,5,FALSE))</x:f>
      </x:c>
      <x:c r="K137" s="26" t="n"/>
      <x:c r="L137" s="26" t="n"/>
      <x:c r="M137" s="26" t="n"/>
      <x:c r="N137" s="24" t="n"/>
      <x:c r="O137" s="24" t="n"/>
      <x:c r="P137" s="25">
        <x:f>IF(AND(N137="",O137=""),"",N137-O137)</x:f>
      </x:c>
      <x:c r="Q137" s="20" t="str">
        <x:f>IF(COUNTA(A137:O137)=0,"",IF(AND(N137&gt;0,O137&gt;0),"Review",IF(AND(N137=0,O137=0),"Missing amount","OK")))</x:f>
        <x:v>Missing amount</x:v>
      </x:c>
      <x:c r="R137" s="25">
        <x:f>IF(A137="","",SUMIFS($N$5:$N$1001,$A$5:$A$1001,A137)-SUMIFS($O$5:$O$1001,$A$5:$A$1001,A137))</x:f>
      </x:c>
      <x:c r="S137" s="20">
        <x:f>IF(A137="","",IF(ABS(R137)&lt;0.005,"Balanced","Out of balance"))</x:f>
      </x:c>
    </x:row>
    <x:row r="138" ht="20" customHeight="1">
      <x:c r="A138" s="26" t="n"/>
      <x:c r="B138" s="27" t="n"/>
      <x:c r="C138" s="20">
        <x:f>IF(B138="","",YEAR(B138))</x:f>
      </x:c>
      <x:c r="D138" s="20">
        <x:f>IF(B138="","",TEXT(B138,"mmm"))</x:f>
      </x:c>
      <x:c r="E138" s="4" t="n"/>
      <x:c r="F138" s="26" t="n"/>
      <x:c r="G138" s="22">
        <x:f>IF(F138="","",VLOOKUP(F138,COA!$A$4:$F$30,2,FALSE))</x:f>
      </x:c>
      <x:c r="H138" s="22">
        <x:f>IF(F138="","",VLOOKUP(F138,COA!$A$4:$F$30,3,FALSE))</x:f>
      </x:c>
      <x:c r="I138" s="22">
        <x:f>IF(F138="","",VLOOKUP(F138,COA!$A$4:$F$30,4,FALSE))</x:f>
      </x:c>
      <x:c r="J138" s="22">
        <x:f>IF(F138="","",VLOOKUP(F138,COA!$A$4:$F$30,5,FALSE))</x:f>
      </x:c>
      <x:c r="K138" s="26" t="n"/>
      <x:c r="L138" s="26" t="n"/>
      <x:c r="M138" s="26" t="n"/>
      <x:c r="N138" s="24" t="n"/>
      <x:c r="O138" s="24" t="n"/>
      <x:c r="P138" s="25">
        <x:f>IF(AND(N138="",O138=""),"",N138-O138)</x:f>
      </x:c>
      <x:c r="Q138" s="20" t="str">
        <x:f>IF(COUNTA(A138:O138)=0,"",IF(AND(N138&gt;0,O138&gt;0),"Review",IF(AND(N138=0,O138=0),"Missing amount","OK")))</x:f>
        <x:v>Missing amount</x:v>
      </x:c>
      <x:c r="R138" s="25">
        <x:f>IF(A138="","",SUMIFS($N$5:$N$1001,$A$5:$A$1001,A138)-SUMIFS($O$5:$O$1001,$A$5:$A$1001,A138))</x:f>
      </x:c>
      <x:c r="S138" s="20">
        <x:f>IF(A138="","",IF(ABS(R138)&lt;0.005,"Balanced","Out of balance"))</x:f>
      </x:c>
    </x:row>
    <x:row r="139" ht="20" customHeight="1">
      <x:c r="A139" s="26" t="n"/>
      <x:c r="B139" s="27" t="n"/>
      <x:c r="C139" s="20">
        <x:f>IF(B139="","",YEAR(B139))</x:f>
      </x:c>
      <x:c r="D139" s="20">
        <x:f>IF(B139="","",TEXT(B139,"mmm"))</x:f>
      </x:c>
      <x:c r="E139" s="4" t="n"/>
      <x:c r="F139" s="26" t="n"/>
      <x:c r="G139" s="22">
        <x:f>IF(F139="","",VLOOKUP(F139,COA!$A$4:$F$30,2,FALSE))</x:f>
      </x:c>
      <x:c r="H139" s="22">
        <x:f>IF(F139="","",VLOOKUP(F139,COA!$A$4:$F$30,3,FALSE))</x:f>
      </x:c>
      <x:c r="I139" s="22">
        <x:f>IF(F139="","",VLOOKUP(F139,COA!$A$4:$F$30,4,FALSE))</x:f>
      </x:c>
      <x:c r="J139" s="22">
        <x:f>IF(F139="","",VLOOKUP(F139,COA!$A$4:$F$30,5,FALSE))</x:f>
      </x:c>
      <x:c r="K139" s="26" t="n"/>
      <x:c r="L139" s="26" t="n"/>
      <x:c r="M139" s="26" t="n"/>
      <x:c r="N139" s="24" t="n"/>
      <x:c r="O139" s="24" t="n"/>
      <x:c r="P139" s="25">
        <x:f>IF(AND(N139="",O139=""),"",N139-O139)</x:f>
      </x:c>
      <x:c r="Q139" s="20" t="str">
        <x:f>IF(COUNTA(A139:O139)=0,"",IF(AND(N139&gt;0,O139&gt;0),"Review",IF(AND(N139=0,O139=0),"Missing amount","OK")))</x:f>
        <x:v>Missing amount</x:v>
      </x:c>
      <x:c r="R139" s="25">
        <x:f>IF(A139="","",SUMIFS($N$5:$N$1001,$A$5:$A$1001,A139)-SUMIFS($O$5:$O$1001,$A$5:$A$1001,A139))</x:f>
      </x:c>
      <x:c r="S139" s="20">
        <x:f>IF(A139="","",IF(ABS(R139)&lt;0.005,"Balanced","Out of balance"))</x:f>
      </x:c>
    </x:row>
    <x:row r="140" ht="20" customHeight="1">
      <x:c r="A140" s="26" t="n"/>
      <x:c r="B140" s="27" t="n"/>
      <x:c r="C140" s="20">
        <x:f>IF(B140="","",YEAR(B140))</x:f>
      </x:c>
      <x:c r="D140" s="20">
        <x:f>IF(B140="","",TEXT(B140,"mmm"))</x:f>
      </x:c>
      <x:c r="E140" s="4" t="n"/>
      <x:c r="F140" s="26" t="n"/>
      <x:c r="G140" s="22">
        <x:f>IF(F140="","",VLOOKUP(F140,COA!$A$4:$F$30,2,FALSE))</x:f>
      </x:c>
      <x:c r="H140" s="22">
        <x:f>IF(F140="","",VLOOKUP(F140,COA!$A$4:$F$30,3,FALSE))</x:f>
      </x:c>
      <x:c r="I140" s="22">
        <x:f>IF(F140="","",VLOOKUP(F140,COA!$A$4:$F$30,4,FALSE))</x:f>
      </x:c>
      <x:c r="J140" s="22">
        <x:f>IF(F140="","",VLOOKUP(F140,COA!$A$4:$F$30,5,FALSE))</x:f>
      </x:c>
      <x:c r="K140" s="26" t="n"/>
      <x:c r="L140" s="26" t="n"/>
      <x:c r="M140" s="26" t="n"/>
      <x:c r="N140" s="24" t="n"/>
      <x:c r="O140" s="24" t="n"/>
      <x:c r="P140" s="25">
        <x:f>IF(AND(N140="",O140=""),"",N140-O140)</x:f>
      </x:c>
      <x:c r="Q140" s="20" t="str">
        <x:f>IF(COUNTA(A140:O140)=0,"",IF(AND(N140&gt;0,O140&gt;0),"Review",IF(AND(N140=0,O140=0),"Missing amount","OK")))</x:f>
        <x:v>Missing amount</x:v>
      </x:c>
      <x:c r="R140" s="25">
        <x:f>IF(A140="","",SUMIFS($N$5:$N$1001,$A$5:$A$1001,A140)-SUMIFS($O$5:$O$1001,$A$5:$A$1001,A140))</x:f>
      </x:c>
      <x:c r="S140" s="20">
        <x:f>IF(A140="","",IF(ABS(R140)&lt;0.005,"Balanced","Out of balance"))</x:f>
      </x:c>
    </x:row>
    <x:row r="141" ht="20" customHeight="1">
      <x:c r="A141" s="26" t="n"/>
      <x:c r="B141" s="27" t="n"/>
      <x:c r="C141" s="20">
        <x:f>IF(B141="","",YEAR(B141))</x:f>
      </x:c>
      <x:c r="D141" s="20">
        <x:f>IF(B141="","",TEXT(B141,"mmm"))</x:f>
      </x:c>
      <x:c r="E141" s="4" t="n"/>
      <x:c r="F141" s="26" t="n"/>
      <x:c r="G141" s="22">
        <x:f>IF(F141="","",VLOOKUP(F141,COA!$A$4:$F$30,2,FALSE))</x:f>
      </x:c>
      <x:c r="H141" s="22">
        <x:f>IF(F141="","",VLOOKUP(F141,COA!$A$4:$F$30,3,FALSE))</x:f>
      </x:c>
      <x:c r="I141" s="22">
        <x:f>IF(F141="","",VLOOKUP(F141,COA!$A$4:$F$30,4,FALSE))</x:f>
      </x:c>
      <x:c r="J141" s="22">
        <x:f>IF(F141="","",VLOOKUP(F141,COA!$A$4:$F$30,5,FALSE))</x:f>
      </x:c>
      <x:c r="K141" s="26" t="n"/>
      <x:c r="L141" s="26" t="n"/>
      <x:c r="M141" s="26" t="n"/>
      <x:c r="N141" s="24" t="n"/>
      <x:c r="O141" s="24" t="n"/>
      <x:c r="P141" s="25">
        <x:f>IF(AND(N141="",O141=""),"",N141-O141)</x:f>
      </x:c>
      <x:c r="Q141" s="20" t="str">
        <x:f>IF(COUNTA(A141:O141)=0,"",IF(AND(N141&gt;0,O141&gt;0),"Review",IF(AND(N141=0,O141=0),"Missing amount","OK")))</x:f>
        <x:v>Missing amount</x:v>
      </x:c>
      <x:c r="R141" s="25">
        <x:f>IF(A141="","",SUMIFS($N$5:$N$1001,$A$5:$A$1001,A141)-SUMIFS($O$5:$O$1001,$A$5:$A$1001,A141))</x:f>
      </x:c>
      <x:c r="S141" s="20">
        <x:f>IF(A141="","",IF(ABS(R141)&lt;0.005,"Balanced","Out of balance"))</x:f>
      </x:c>
    </x:row>
    <x:row r="142" ht="20" customHeight="1">
      <x:c r="A142" s="26" t="n"/>
      <x:c r="B142" s="27" t="n"/>
      <x:c r="C142" s="20">
        <x:f>IF(B142="","",YEAR(B142))</x:f>
      </x:c>
      <x:c r="D142" s="20">
        <x:f>IF(B142="","",TEXT(B142,"mmm"))</x:f>
      </x:c>
      <x:c r="E142" s="4" t="n"/>
      <x:c r="F142" s="26" t="n"/>
      <x:c r="G142" s="22">
        <x:f>IF(F142="","",VLOOKUP(F142,COA!$A$4:$F$30,2,FALSE))</x:f>
      </x:c>
      <x:c r="H142" s="22">
        <x:f>IF(F142="","",VLOOKUP(F142,COA!$A$4:$F$30,3,FALSE))</x:f>
      </x:c>
      <x:c r="I142" s="22">
        <x:f>IF(F142="","",VLOOKUP(F142,COA!$A$4:$F$30,4,FALSE))</x:f>
      </x:c>
      <x:c r="J142" s="22">
        <x:f>IF(F142="","",VLOOKUP(F142,COA!$A$4:$F$30,5,FALSE))</x:f>
      </x:c>
      <x:c r="K142" s="26" t="n"/>
      <x:c r="L142" s="26" t="n"/>
      <x:c r="M142" s="26" t="n"/>
      <x:c r="N142" s="24" t="n"/>
      <x:c r="O142" s="24" t="n"/>
      <x:c r="P142" s="25">
        <x:f>IF(AND(N142="",O142=""),"",N142-O142)</x:f>
      </x:c>
      <x:c r="Q142" s="20" t="str">
        <x:f>IF(COUNTA(A142:O142)=0,"",IF(AND(N142&gt;0,O142&gt;0),"Review",IF(AND(N142=0,O142=0),"Missing amount","OK")))</x:f>
        <x:v>Missing amount</x:v>
      </x:c>
      <x:c r="R142" s="25">
        <x:f>IF(A142="","",SUMIFS($N$5:$N$1001,$A$5:$A$1001,A142)-SUMIFS($O$5:$O$1001,$A$5:$A$1001,A142))</x:f>
      </x:c>
      <x:c r="S142" s="20">
        <x:f>IF(A142="","",IF(ABS(R142)&lt;0.005,"Balanced","Out of balance"))</x:f>
      </x:c>
    </x:row>
    <x:row r="143" ht="20" customHeight="1">
      <x:c r="A143" s="26" t="n"/>
      <x:c r="B143" s="27" t="n"/>
      <x:c r="C143" s="20">
        <x:f>IF(B143="","",YEAR(B143))</x:f>
      </x:c>
      <x:c r="D143" s="20">
        <x:f>IF(B143="","",TEXT(B143,"mmm"))</x:f>
      </x:c>
      <x:c r="E143" s="4" t="n"/>
      <x:c r="F143" s="26" t="n"/>
      <x:c r="G143" s="22">
        <x:f>IF(F143="","",VLOOKUP(F143,COA!$A$4:$F$30,2,FALSE))</x:f>
      </x:c>
      <x:c r="H143" s="22">
        <x:f>IF(F143="","",VLOOKUP(F143,COA!$A$4:$F$30,3,FALSE))</x:f>
      </x:c>
      <x:c r="I143" s="22">
        <x:f>IF(F143="","",VLOOKUP(F143,COA!$A$4:$F$30,4,FALSE))</x:f>
      </x:c>
      <x:c r="J143" s="22">
        <x:f>IF(F143="","",VLOOKUP(F143,COA!$A$4:$F$30,5,FALSE))</x:f>
      </x:c>
      <x:c r="K143" s="26" t="n"/>
      <x:c r="L143" s="26" t="n"/>
      <x:c r="M143" s="26" t="n"/>
      <x:c r="N143" s="24" t="n"/>
      <x:c r="O143" s="24" t="n"/>
      <x:c r="P143" s="25">
        <x:f>IF(AND(N143="",O143=""),"",N143-O143)</x:f>
      </x:c>
      <x:c r="Q143" s="20" t="str">
        <x:f>IF(COUNTA(A143:O143)=0,"",IF(AND(N143&gt;0,O143&gt;0),"Review",IF(AND(N143=0,O143=0),"Missing amount","OK")))</x:f>
        <x:v>Missing amount</x:v>
      </x:c>
      <x:c r="R143" s="25">
        <x:f>IF(A143="","",SUMIFS($N$5:$N$1001,$A$5:$A$1001,A143)-SUMIFS($O$5:$O$1001,$A$5:$A$1001,A143))</x:f>
      </x:c>
      <x:c r="S143" s="20">
        <x:f>IF(A143="","",IF(ABS(R143)&lt;0.005,"Balanced","Out of balance"))</x:f>
      </x:c>
    </x:row>
    <x:row r="144" ht="20" customHeight="1">
      <x:c r="A144" s="26" t="n"/>
      <x:c r="B144" s="27" t="n"/>
      <x:c r="C144" s="20">
        <x:f>IF(B144="","",YEAR(B144))</x:f>
      </x:c>
      <x:c r="D144" s="20">
        <x:f>IF(B144="","",TEXT(B144,"mmm"))</x:f>
      </x:c>
      <x:c r="E144" s="4" t="n"/>
      <x:c r="F144" s="26" t="n"/>
      <x:c r="G144" s="22">
        <x:f>IF(F144="","",VLOOKUP(F144,COA!$A$4:$F$30,2,FALSE))</x:f>
      </x:c>
      <x:c r="H144" s="22">
        <x:f>IF(F144="","",VLOOKUP(F144,COA!$A$4:$F$30,3,FALSE))</x:f>
      </x:c>
      <x:c r="I144" s="22">
        <x:f>IF(F144="","",VLOOKUP(F144,COA!$A$4:$F$30,4,FALSE))</x:f>
      </x:c>
      <x:c r="J144" s="22">
        <x:f>IF(F144="","",VLOOKUP(F144,COA!$A$4:$F$30,5,FALSE))</x:f>
      </x:c>
      <x:c r="K144" s="26" t="n"/>
      <x:c r="L144" s="26" t="n"/>
      <x:c r="M144" s="26" t="n"/>
      <x:c r="N144" s="24" t="n"/>
      <x:c r="O144" s="24" t="n"/>
      <x:c r="P144" s="25">
        <x:f>IF(AND(N144="",O144=""),"",N144-O144)</x:f>
      </x:c>
      <x:c r="Q144" s="20" t="str">
        <x:f>IF(COUNTA(A144:O144)=0,"",IF(AND(N144&gt;0,O144&gt;0),"Review",IF(AND(N144=0,O144=0),"Missing amount","OK")))</x:f>
        <x:v>Missing amount</x:v>
      </x:c>
      <x:c r="R144" s="25">
        <x:f>IF(A144="","",SUMIFS($N$5:$N$1001,$A$5:$A$1001,A144)-SUMIFS($O$5:$O$1001,$A$5:$A$1001,A144))</x:f>
      </x:c>
      <x:c r="S144" s="20">
        <x:f>IF(A144="","",IF(ABS(R144)&lt;0.005,"Balanced","Out of balance"))</x:f>
      </x:c>
    </x:row>
    <x:row r="145" ht="20" customHeight="1">
      <x:c r="A145" s="26" t="n"/>
      <x:c r="B145" s="27" t="n"/>
      <x:c r="C145" s="20">
        <x:f>IF(B145="","",YEAR(B145))</x:f>
      </x:c>
      <x:c r="D145" s="20">
        <x:f>IF(B145="","",TEXT(B145,"mmm"))</x:f>
      </x:c>
      <x:c r="E145" s="4" t="n"/>
      <x:c r="F145" s="26" t="n"/>
      <x:c r="G145" s="22">
        <x:f>IF(F145="","",VLOOKUP(F145,COA!$A$4:$F$30,2,FALSE))</x:f>
      </x:c>
      <x:c r="H145" s="22">
        <x:f>IF(F145="","",VLOOKUP(F145,COA!$A$4:$F$30,3,FALSE))</x:f>
      </x:c>
      <x:c r="I145" s="22">
        <x:f>IF(F145="","",VLOOKUP(F145,COA!$A$4:$F$30,4,FALSE))</x:f>
      </x:c>
      <x:c r="J145" s="22">
        <x:f>IF(F145="","",VLOOKUP(F145,COA!$A$4:$F$30,5,FALSE))</x:f>
      </x:c>
      <x:c r="K145" s="26" t="n"/>
      <x:c r="L145" s="26" t="n"/>
      <x:c r="M145" s="26" t="n"/>
      <x:c r="N145" s="24" t="n"/>
      <x:c r="O145" s="24" t="n"/>
      <x:c r="P145" s="25">
        <x:f>IF(AND(N145="",O145=""),"",N145-O145)</x:f>
      </x:c>
      <x:c r="Q145" s="20" t="str">
        <x:f>IF(COUNTA(A145:O145)=0,"",IF(AND(N145&gt;0,O145&gt;0),"Review",IF(AND(N145=0,O145=0),"Missing amount","OK")))</x:f>
        <x:v>Missing amount</x:v>
      </x:c>
      <x:c r="R145" s="25">
        <x:f>IF(A145="","",SUMIFS($N$5:$N$1001,$A$5:$A$1001,A145)-SUMIFS($O$5:$O$1001,$A$5:$A$1001,A145))</x:f>
      </x:c>
      <x:c r="S145" s="20">
        <x:f>IF(A145="","",IF(ABS(R145)&lt;0.005,"Balanced","Out of balance"))</x:f>
      </x:c>
    </x:row>
    <x:row r="146" ht="20" customHeight="1">
      <x:c r="A146" s="26" t="n"/>
      <x:c r="B146" s="27" t="n"/>
      <x:c r="C146" s="20">
        <x:f>IF(B146="","",YEAR(B146))</x:f>
      </x:c>
      <x:c r="D146" s="20">
        <x:f>IF(B146="","",TEXT(B146,"mmm"))</x:f>
      </x:c>
      <x:c r="E146" s="4" t="n"/>
      <x:c r="F146" s="26" t="n"/>
      <x:c r="G146" s="22">
        <x:f>IF(F146="","",VLOOKUP(F146,COA!$A$4:$F$30,2,FALSE))</x:f>
      </x:c>
      <x:c r="H146" s="22">
        <x:f>IF(F146="","",VLOOKUP(F146,COA!$A$4:$F$30,3,FALSE))</x:f>
      </x:c>
      <x:c r="I146" s="22">
        <x:f>IF(F146="","",VLOOKUP(F146,COA!$A$4:$F$30,4,FALSE))</x:f>
      </x:c>
      <x:c r="J146" s="22">
        <x:f>IF(F146="","",VLOOKUP(F146,COA!$A$4:$F$30,5,FALSE))</x:f>
      </x:c>
      <x:c r="K146" s="26" t="n"/>
      <x:c r="L146" s="26" t="n"/>
      <x:c r="M146" s="26" t="n"/>
      <x:c r="N146" s="24" t="n"/>
      <x:c r="O146" s="24" t="n"/>
      <x:c r="P146" s="25">
        <x:f>IF(AND(N146="",O146=""),"",N146-O146)</x:f>
      </x:c>
      <x:c r="Q146" s="20" t="str">
        <x:f>IF(COUNTA(A146:O146)=0,"",IF(AND(N146&gt;0,O146&gt;0),"Review",IF(AND(N146=0,O146=0),"Missing amount","OK")))</x:f>
        <x:v>Missing amount</x:v>
      </x:c>
      <x:c r="R146" s="25">
        <x:f>IF(A146="","",SUMIFS($N$5:$N$1001,$A$5:$A$1001,A146)-SUMIFS($O$5:$O$1001,$A$5:$A$1001,A146))</x:f>
      </x:c>
      <x:c r="S146" s="20">
        <x:f>IF(A146="","",IF(ABS(R146)&lt;0.005,"Balanced","Out of balance"))</x:f>
      </x:c>
    </x:row>
    <x:row r="147" ht="20" customHeight="1">
      <x:c r="A147" s="26" t="n"/>
      <x:c r="B147" s="27" t="n"/>
      <x:c r="C147" s="20">
        <x:f>IF(B147="","",YEAR(B147))</x:f>
      </x:c>
      <x:c r="D147" s="20">
        <x:f>IF(B147="","",TEXT(B147,"mmm"))</x:f>
      </x:c>
      <x:c r="E147" s="4" t="n"/>
      <x:c r="F147" s="26" t="n"/>
      <x:c r="G147" s="22">
        <x:f>IF(F147="","",VLOOKUP(F147,COA!$A$4:$F$30,2,FALSE))</x:f>
      </x:c>
      <x:c r="H147" s="22">
        <x:f>IF(F147="","",VLOOKUP(F147,COA!$A$4:$F$30,3,FALSE))</x:f>
      </x:c>
      <x:c r="I147" s="22">
        <x:f>IF(F147="","",VLOOKUP(F147,COA!$A$4:$F$30,4,FALSE))</x:f>
      </x:c>
      <x:c r="J147" s="22">
        <x:f>IF(F147="","",VLOOKUP(F147,COA!$A$4:$F$30,5,FALSE))</x:f>
      </x:c>
      <x:c r="K147" s="26" t="n"/>
      <x:c r="L147" s="26" t="n"/>
      <x:c r="M147" s="26" t="n"/>
      <x:c r="N147" s="24" t="n"/>
      <x:c r="O147" s="24" t="n"/>
      <x:c r="P147" s="25">
        <x:f>IF(AND(N147="",O147=""),"",N147-O147)</x:f>
      </x:c>
      <x:c r="Q147" s="20" t="str">
        <x:f>IF(COUNTA(A147:O147)=0,"",IF(AND(N147&gt;0,O147&gt;0),"Review",IF(AND(N147=0,O147=0),"Missing amount","OK")))</x:f>
        <x:v>Missing amount</x:v>
      </x:c>
      <x:c r="R147" s="25">
        <x:f>IF(A147="","",SUMIFS($N$5:$N$1001,$A$5:$A$1001,A147)-SUMIFS($O$5:$O$1001,$A$5:$A$1001,A147))</x:f>
      </x:c>
      <x:c r="S147" s="20">
        <x:f>IF(A147="","",IF(ABS(R147)&lt;0.005,"Balanced","Out of balance"))</x:f>
      </x:c>
    </x:row>
    <x:row r="148" ht="20" customHeight="1">
      <x:c r="A148" s="26" t="n"/>
      <x:c r="B148" s="27" t="n"/>
      <x:c r="C148" s="20">
        <x:f>IF(B148="","",YEAR(B148))</x:f>
      </x:c>
      <x:c r="D148" s="20">
        <x:f>IF(B148="","",TEXT(B148,"mmm"))</x:f>
      </x:c>
      <x:c r="E148" s="4" t="n"/>
      <x:c r="F148" s="26" t="n"/>
      <x:c r="G148" s="22">
        <x:f>IF(F148="","",VLOOKUP(F148,COA!$A$4:$F$30,2,FALSE))</x:f>
      </x:c>
      <x:c r="H148" s="22">
        <x:f>IF(F148="","",VLOOKUP(F148,COA!$A$4:$F$30,3,FALSE))</x:f>
      </x:c>
      <x:c r="I148" s="22">
        <x:f>IF(F148="","",VLOOKUP(F148,COA!$A$4:$F$30,4,FALSE))</x:f>
      </x:c>
      <x:c r="J148" s="22">
        <x:f>IF(F148="","",VLOOKUP(F148,COA!$A$4:$F$30,5,FALSE))</x:f>
      </x:c>
      <x:c r="K148" s="26" t="n"/>
      <x:c r="L148" s="26" t="n"/>
      <x:c r="M148" s="26" t="n"/>
      <x:c r="N148" s="24" t="n"/>
      <x:c r="O148" s="24" t="n"/>
      <x:c r="P148" s="25">
        <x:f>IF(AND(N148="",O148=""),"",N148-O148)</x:f>
      </x:c>
      <x:c r="Q148" s="20" t="str">
        <x:f>IF(COUNTA(A148:O148)=0,"",IF(AND(N148&gt;0,O148&gt;0),"Review",IF(AND(N148=0,O148=0),"Missing amount","OK")))</x:f>
        <x:v>Missing amount</x:v>
      </x:c>
      <x:c r="R148" s="25">
        <x:f>IF(A148="","",SUMIFS($N$5:$N$1001,$A$5:$A$1001,A148)-SUMIFS($O$5:$O$1001,$A$5:$A$1001,A148))</x:f>
      </x:c>
      <x:c r="S148" s="20">
        <x:f>IF(A148="","",IF(ABS(R148)&lt;0.005,"Balanced","Out of balance"))</x:f>
      </x:c>
    </x:row>
    <x:row r="149" ht="20" customHeight="1">
      <x:c r="A149" s="26" t="n"/>
      <x:c r="B149" s="27" t="n"/>
      <x:c r="C149" s="20">
        <x:f>IF(B149="","",YEAR(B149))</x:f>
      </x:c>
      <x:c r="D149" s="20">
        <x:f>IF(B149="","",TEXT(B149,"mmm"))</x:f>
      </x:c>
      <x:c r="E149" s="4" t="n"/>
      <x:c r="F149" s="26" t="n"/>
      <x:c r="G149" s="22">
        <x:f>IF(F149="","",VLOOKUP(F149,COA!$A$4:$F$30,2,FALSE))</x:f>
      </x:c>
      <x:c r="H149" s="22">
        <x:f>IF(F149="","",VLOOKUP(F149,COA!$A$4:$F$30,3,FALSE))</x:f>
      </x:c>
      <x:c r="I149" s="22">
        <x:f>IF(F149="","",VLOOKUP(F149,COA!$A$4:$F$30,4,FALSE))</x:f>
      </x:c>
      <x:c r="J149" s="22">
        <x:f>IF(F149="","",VLOOKUP(F149,COA!$A$4:$F$30,5,FALSE))</x:f>
      </x:c>
      <x:c r="K149" s="26" t="n"/>
      <x:c r="L149" s="26" t="n"/>
      <x:c r="M149" s="26" t="n"/>
      <x:c r="N149" s="24" t="n"/>
      <x:c r="O149" s="24" t="n"/>
      <x:c r="P149" s="25">
        <x:f>IF(AND(N149="",O149=""),"",N149-O149)</x:f>
      </x:c>
      <x:c r="Q149" s="20" t="str">
        <x:f>IF(COUNTA(A149:O149)=0,"",IF(AND(N149&gt;0,O149&gt;0),"Review",IF(AND(N149=0,O149=0),"Missing amount","OK")))</x:f>
        <x:v>Missing amount</x:v>
      </x:c>
      <x:c r="R149" s="25">
        <x:f>IF(A149="","",SUMIFS($N$5:$N$1001,$A$5:$A$1001,A149)-SUMIFS($O$5:$O$1001,$A$5:$A$1001,A149))</x:f>
      </x:c>
      <x:c r="S149" s="20">
        <x:f>IF(A149="","",IF(ABS(R149)&lt;0.005,"Balanced","Out of balance"))</x:f>
      </x:c>
    </x:row>
    <x:row r="150" ht="20" customHeight="1">
      <x:c r="A150" s="26" t="n"/>
      <x:c r="B150" s="27" t="n"/>
      <x:c r="C150" s="20">
        <x:f>IF(B150="","",YEAR(B150))</x:f>
      </x:c>
      <x:c r="D150" s="20">
        <x:f>IF(B150="","",TEXT(B150,"mmm"))</x:f>
      </x:c>
      <x:c r="E150" s="4" t="n"/>
      <x:c r="F150" s="26" t="n"/>
      <x:c r="G150" s="22">
        <x:f>IF(F150="","",VLOOKUP(F150,COA!$A$4:$F$30,2,FALSE))</x:f>
      </x:c>
      <x:c r="H150" s="22">
        <x:f>IF(F150="","",VLOOKUP(F150,COA!$A$4:$F$30,3,FALSE))</x:f>
      </x:c>
      <x:c r="I150" s="22">
        <x:f>IF(F150="","",VLOOKUP(F150,COA!$A$4:$F$30,4,FALSE))</x:f>
      </x:c>
      <x:c r="J150" s="22">
        <x:f>IF(F150="","",VLOOKUP(F150,COA!$A$4:$F$30,5,FALSE))</x:f>
      </x:c>
      <x:c r="K150" s="26" t="n"/>
      <x:c r="L150" s="26" t="n"/>
      <x:c r="M150" s="26" t="n"/>
      <x:c r="N150" s="24" t="n"/>
      <x:c r="O150" s="24" t="n"/>
      <x:c r="P150" s="25">
        <x:f>IF(AND(N150="",O150=""),"",N150-O150)</x:f>
      </x:c>
      <x:c r="Q150" s="20" t="str">
        <x:f>IF(COUNTA(A150:O150)=0,"",IF(AND(N150&gt;0,O150&gt;0),"Review",IF(AND(N150=0,O150=0),"Missing amount","OK")))</x:f>
        <x:v>Missing amount</x:v>
      </x:c>
      <x:c r="R150" s="25">
        <x:f>IF(A150="","",SUMIFS($N$5:$N$1001,$A$5:$A$1001,A150)-SUMIFS($O$5:$O$1001,$A$5:$A$1001,A150))</x:f>
      </x:c>
      <x:c r="S150" s="20">
        <x:f>IF(A150="","",IF(ABS(R150)&lt;0.005,"Balanced","Out of balance"))</x:f>
      </x:c>
    </x:row>
    <x:row r="151" ht="20" customHeight="1">
      <x:c r="A151" s="26" t="n"/>
      <x:c r="B151" s="27" t="n"/>
      <x:c r="C151" s="20">
        <x:f>IF(B151="","",YEAR(B151))</x:f>
      </x:c>
      <x:c r="D151" s="20">
        <x:f>IF(B151="","",TEXT(B151,"mmm"))</x:f>
      </x:c>
      <x:c r="E151" s="4" t="n"/>
      <x:c r="F151" s="26" t="n"/>
      <x:c r="G151" s="22">
        <x:f>IF(F151="","",VLOOKUP(F151,COA!$A$4:$F$30,2,FALSE))</x:f>
      </x:c>
      <x:c r="H151" s="22">
        <x:f>IF(F151="","",VLOOKUP(F151,COA!$A$4:$F$30,3,FALSE))</x:f>
      </x:c>
      <x:c r="I151" s="22">
        <x:f>IF(F151="","",VLOOKUP(F151,COA!$A$4:$F$30,4,FALSE))</x:f>
      </x:c>
      <x:c r="J151" s="22">
        <x:f>IF(F151="","",VLOOKUP(F151,COA!$A$4:$F$30,5,FALSE))</x:f>
      </x:c>
      <x:c r="K151" s="26" t="n"/>
      <x:c r="L151" s="26" t="n"/>
      <x:c r="M151" s="26" t="n"/>
      <x:c r="N151" s="24" t="n"/>
      <x:c r="O151" s="24" t="n"/>
      <x:c r="P151" s="25">
        <x:f>IF(AND(N151="",O151=""),"",N151-O151)</x:f>
      </x:c>
      <x:c r="Q151" s="20" t="str">
        <x:f>IF(COUNTA(A151:O151)=0,"",IF(AND(N151&gt;0,O151&gt;0),"Review",IF(AND(N151=0,O151=0),"Missing amount","OK")))</x:f>
        <x:v>Missing amount</x:v>
      </x:c>
      <x:c r="R151" s="25">
        <x:f>IF(A151="","",SUMIFS($N$5:$N$1001,$A$5:$A$1001,A151)-SUMIFS($O$5:$O$1001,$A$5:$A$1001,A151))</x:f>
      </x:c>
      <x:c r="S151" s="20">
        <x:f>IF(A151="","",IF(ABS(R151)&lt;0.005,"Balanced","Out of balance"))</x:f>
      </x:c>
    </x:row>
    <x:row r="152" ht="20" customHeight="1">
      <x:c r="A152" s="26" t="n"/>
      <x:c r="B152" s="27" t="n"/>
      <x:c r="C152" s="20">
        <x:f>IF(B152="","",YEAR(B152))</x:f>
      </x:c>
      <x:c r="D152" s="20">
        <x:f>IF(B152="","",TEXT(B152,"mmm"))</x:f>
      </x:c>
      <x:c r="E152" s="4" t="n"/>
      <x:c r="F152" s="26" t="n"/>
      <x:c r="G152" s="22">
        <x:f>IF(F152="","",VLOOKUP(F152,COA!$A$4:$F$30,2,FALSE))</x:f>
      </x:c>
      <x:c r="H152" s="22">
        <x:f>IF(F152="","",VLOOKUP(F152,COA!$A$4:$F$30,3,FALSE))</x:f>
      </x:c>
      <x:c r="I152" s="22">
        <x:f>IF(F152="","",VLOOKUP(F152,COA!$A$4:$F$30,4,FALSE))</x:f>
      </x:c>
      <x:c r="J152" s="22">
        <x:f>IF(F152="","",VLOOKUP(F152,COA!$A$4:$F$30,5,FALSE))</x:f>
      </x:c>
      <x:c r="K152" s="26" t="n"/>
      <x:c r="L152" s="26" t="n"/>
      <x:c r="M152" s="26" t="n"/>
      <x:c r="N152" s="24" t="n"/>
      <x:c r="O152" s="24" t="n"/>
      <x:c r="P152" s="25">
        <x:f>IF(AND(N152="",O152=""),"",N152-O152)</x:f>
      </x:c>
      <x:c r="Q152" s="20" t="str">
        <x:f>IF(COUNTA(A152:O152)=0,"",IF(AND(N152&gt;0,O152&gt;0),"Review",IF(AND(N152=0,O152=0),"Missing amount","OK")))</x:f>
        <x:v>Missing amount</x:v>
      </x:c>
      <x:c r="R152" s="25">
        <x:f>IF(A152="","",SUMIFS($N$5:$N$1001,$A$5:$A$1001,A152)-SUMIFS($O$5:$O$1001,$A$5:$A$1001,A152))</x:f>
      </x:c>
      <x:c r="S152" s="20">
        <x:f>IF(A152="","",IF(ABS(R152)&lt;0.005,"Balanced","Out of balance"))</x:f>
      </x:c>
    </x:row>
    <x:row r="153" ht="20" customHeight="1">
      <x:c r="A153" s="26" t="n"/>
      <x:c r="B153" s="27" t="n"/>
      <x:c r="C153" s="20">
        <x:f>IF(B153="","",YEAR(B153))</x:f>
      </x:c>
      <x:c r="D153" s="20">
        <x:f>IF(B153="","",TEXT(B153,"mmm"))</x:f>
      </x:c>
      <x:c r="E153" s="4" t="n"/>
      <x:c r="F153" s="26" t="n"/>
      <x:c r="G153" s="22">
        <x:f>IF(F153="","",VLOOKUP(F153,COA!$A$4:$F$30,2,FALSE))</x:f>
      </x:c>
      <x:c r="H153" s="22">
        <x:f>IF(F153="","",VLOOKUP(F153,COA!$A$4:$F$30,3,FALSE))</x:f>
      </x:c>
      <x:c r="I153" s="22">
        <x:f>IF(F153="","",VLOOKUP(F153,COA!$A$4:$F$30,4,FALSE))</x:f>
      </x:c>
      <x:c r="J153" s="22">
        <x:f>IF(F153="","",VLOOKUP(F153,COA!$A$4:$F$30,5,FALSE))</x:f>
      </x:c>
      <x:c r="K153" s="26" t="n"/>
      <x:c r="L153" s="26" t="n"/>
      <x:c r="M153" s="26" t="n"/>
      <x:c r="N153" s="24" t="n"/>
      <x:c r="O153" s="24" t="n"/>
      <x:c r="P153" s="25">
        <x:f>IF(AND(N153="",O153=""),"",N153-O153)</x:f>
      </x:c>
      <x:c r="Q153" s="20" t="str">
        <x:f>IF(COUNTA(A153:O153)=0,"",IF(AND(N153&gt;0,O153&gt;0),"Review",IF(AND(N153=0,O153=0),"Missing amount","OK")))</x:f>
        <x:v>Missing amount</x:v>
      </x:c>
      <x:c r="R153" s="25">
        <x:f>IF(A153="","",SUMIFS($N$5:$N$1001,$A$5:$A$1001,A153)-SUMIFS($O$5:$O$1001,$A$5:$A$1001,A153))</x:f>
      </x:c>
      <x:c r="S153" s="20">
        <x:f>IF(A153="","",IF(ABS(R153)&lt;0.005,"Balanced","Out of balance"))</x:f>
      </x:c>
    </x:row>
    <x:row r="154" ht="20" customHeight="1">
      <x:c r="A154" s="26" t="n"/>
      <x:c r="B154" s="27" t="n"/>
      <x:c r="C154" s="20">
        <x:f>IF(B154="","",YEAR(B154))</x:f>
      </x:c>
      <x:c r="D154" s="20">
        <x:f>IF(B154="","",TEXT(B154,"mmm"))</x:f>
      </x:c>
      <x:c r="E154" s="4" t="n"/>
      <x:c r="F154" s="26" t="n"/>
      <x:c r="G154" s="22">
        <x:f>IF(F154="","",VLOOKUP(F154,COA!$A$4:$F$30,2,FALSE))</x:f>
      </x:c>
      <x:c r="H154" s="22">
        <x:f>IF(F154="","",VLOOKUP(F154,COA!$A$4:$F$30,3,FALSE))</x:f>
      </x:c>
      <x:c r="I154" s="22">
        <x:f>IF(F154="","",VLOOKUP(F154,COA!$A$4:$F$30,4,FALSE))</x:f>
      </x:c>
      <x:c r="J154" s="22">
        <x:f>IF(F154="","",VLOOKUP(F154,COA!$A$4:$F$30,5,FALSE))</x:f>
      </x:c>
      <x:c r="K154" s="26" t="n"/>
      <x:c r="L154" s="26" t="n"/>
      <x:c r="M154" s="26" t="n"/>
      <x:c r="N154" s="24" t="n"/>
      <x:c r="O154" s="24" t="n"/>
      <x:c r="P154" s="25">
        <x:f>IF(AND(N154="",O154=""),"",N154-O154)</x:f>
      </x:c>
      <x:c r="Q154" s="20" t="str">
        <x:f>IF(COUNTA(A154:O154)=0,"",IF(AND(N154&gt;0,O154&gt;0),"Review",IF(AND(N154=0,O154=0),"Missing amount","OK")))</x:f>
        <x:v>Missing amount</x:v>
      </x:c>
      <x:c r="R154" s="25">
        <x:f>IF(A154="","",SUMIFS($N$5:$N$1001,$A$5:$A$1001,A154)-SUMIFS($O$5:$O$1001,$A$5:$A$1001,A154))</x:f>
      </x:c>
      <x:c r="S154" s="20">
        <x:f>IF(A154="","",IF(ABS(R154)&lt;0.005,"Balanced","Out of balance"))</x:f>
      </x:c>
    </x:row>
    <x:row r="155" ht="20" customHeight="1">
      <x:c r="A155" s="26" t="n"/>
      <x:c r="B155" s="27" t="n"/>
      <x:c r="C155" s="20">
        <x:f>IF(B155="","",YEAR(B155))</x:f>
      </x:c>
      <x:c r="D155" s="20">
        <x:f>IF(B155="","",TEXT(B155,"mmm"))</x:f>
      </x:c>
      <x:c r="E155" s="4" t="n"/>
      <x:c r="F155" s="26" t="n"/>
      <x:c r="G155" s="22">
        <x:f>IF(F155="","",VLOOKUP(F155,COA!$A$4:$F$30,2,FALSE))</x:f>
      </x:c>
      <x:c r="H155" s="22">
        <x:f>IF(F155="","",VLOOKUP(F155,COA!$A$4:$F$30,3,FALSE))</x:f>
      </x:c>
      <x:c r="I155" s="22">
        <x:f>IF(F155="","",VLOOKUP(F155,COA!$A$4:$F$30,4,FALSE))</x:f>
      </x:c>
      <x:c r="J155" s="22">
        <x:f>IF(F155="","",VLOOKUP(F155,COA!$A$4:$F$30,5,FALSE))</x:f>
      </x:c>
      <x:c r="K155" s="26" t="n"/>
      <x:c r="L155" s="26" t="n"/>
      <x:c r="M155" s="26" t="n"/>
      <x:c r="N155" s="24" t="n"/>
      <x:c r="O155" s="24" t="n"/>
      <x:c r="P155" s="25">
        <x:f>IF(AND(N155="",O155=""),"",N155-O155)</x:f>
      </x:c>
      <x:c r="Q155" s="20" t="str">
        <x:f>IF(COUNTA(A155:O155)=0,"",IF(AND(N155&gt;0,O155&gt;0),"Review",IF(AND(N155=0,O155=0),"Missing amount","OK")))</x:f>
        <x:v>Missing amount</x:v>
      </x:c>
      <x:c r="R155" s="25">
        <x:f>IF(A155="","",SUMIFS($N$5:$N$1001,$A$5:$A$1001,A155)-SUMIFS($O$5:$O$1001,$A$5:$A$1001,A155))</x:f>
      </x:c>
      <x:c r="S155" s="20">
        <x:f>IF(A155="","",IF(ABS(R155)&lt;0.005,"Balanced","Out of balance"))</x:f>
      </x:c>
    </x:row>
    <x:row r="156" ht="20" customHeight="1">
      <x:c r="A156" s="26" t="n"/>
      <x:c r="B156" s="27" t="n"/>
      <x:c r="C156" s="20">
        <x:f>IF(B156="","",YEAR(B156))</x:f>
      </x:c>
      <x:c r="D156" s="20">
        <x:f>IF(B156="","",TEXT(B156,"mmm"))</x:f>
      </x:c>
      <x:c r="E156" s="4" t="n"/>
      <x:c r="F156" s="26" t="n"/>
      <x:c r="G156" s="22">
        <x:f>IF(F156="","",VLOOKUP(F156,COA!$A$4:$F$30,2,FALSE))</x:f>
      </x:c>
      <x:c r="H156" s="22">
        <x:f>IF(F156="","",VLOOKUP(F156,COA!$A$4:$F$30,3,FALSE))</x:f>
      </x:c>
      <x:c r="I156" s="22">
        <x:f>IF(F156="","",VLOOKUP(F156,COA!$A$4:$F$30,4,FALSE))</x:f>
      </x:c>
      <x:c r="J156" s="22">
        <x:f>IF(F156="","",VLOOKUP(F156,COA!$A$4:$F$30,5,FALSE))</x:f>
      </x:c>
      <x:c r="K156" s="26" t="n"/>
      <x:c r="L156" s="26" t="n"/>
      <x:c r="M156" s="26" t="n"/>
      <x:c r="N156" s="24" t="n"/>
      <x:c r="O156" s="24" t="n"/>
      <x:c r="P156" s="25">
        <x:f>IF(AND(N156="",O156=""),"",N156-O156)</x:f>
      </x:c>
      <x:c r="Q156" s="20" t="str">
        <x:f>IF(COUNTA(A156:O156)=0,"",IF(AND(N156&gt;0,O156&gt;0),"Review",IF(AND(N156=0,O156=0),"Missing amount","OK")))</x:f>
        <x:v>Missing amount</x:v>
      </x:c>
      <x:c r="R156" s="25">
        <x:f>IF(A156="","",SUMIFS($N$5:$N$1001,$A$5:$A$1001,A156)-SUMIFS($O$5:$O$1001,$A$5:$A$1001,A156))</x:f>
      </x:c>
      <x:c r="S156" s="20">
        <x:f>IF(A156="","",IF(ABS(R156)&lt;0.005,"Balanced","Out of balance"))</x:f>
      </x:c>
    </x:row>
    <x:row r="157" ht="20" customHeight="1">
      <x:c r="A157" s="26" t="n"/>
      <x:c r="B157" s="27" t="n"/>
      <x:c r="C157" s="20">
        <x:f>IF(B157="","",YEAR(B157))</x:f>
      </x:c>
      <x:c r="D157" s="20">
        <x:f>IF(B157="","",TEXT(B157,"mmm"))</x:f>
      </x:c>
      <x:c r="E157" s="4" t="n"/>
      <x:c r="F157" s="26" t="n"/>
      <x:c r="G157" s="22">
        <x:f>IF(F157="","",VLOOKUP(F157,COA!$A$4:$F$30,2,FALSE))</x:f>
      </x:c>
      <x:c r="H157" s="22">
        <x:f>IF(F157="","",VLOOKUP(F157,COA!$A$4:$F$30,3,FALSE))</x:f>
      </x:c>
      <x:c r="I157" s="22">
        <x:f>IF(F157="","",VLOOKUP(F157,COA!$A$4:$F$30,4,FALSE))</x:f>
      </x:c>
      <x:c r="J157" s="22">
        <x:f>IF(F157="","",VLOOKUP(F157,COA!$A$4:$F$30,5,FALSE))</x:f>
      </x:c>
      <x:c r="K157" s="26" t="n"/>
      <x:c r="L157" s="26" t="n"/>
      <x:c r="M157" s="26" t="n"/>
      <x:c r="N157" s="24" t="n"/>
      <x:c r="O157" s="24" t="n"/>
      <x:c r="P157" s="25">
        <x:f>IF(AND(N157="",O157=""),"",N157-O157)</x:f>
      </x:c>
      <x:c r="Q157" s="20" t="str">
        <x:f>IF(COUNTA(A157:O157)=0,"",IF(AND(N157&gt;0,O157&gt;0),"Review",IF(AND(N157=0,O157=0),"Missing amount","OK")))</x:f>
        <x:v>Missing amount</x:v>
      </x:c>
      <x:c r="R157" s="25">
        <x:f>IF(A157="","",SUMIFS($N$5:$N$1001,$A$5:$A$1001,A157)-SUMIFS($O$5:$O$1001,$A$5:$A$1001,A157))</x:f>
      </x:c>
      <x:c r="S157" s="20">
        <x:f>IF(A157="","",IF(ABS(R157)&lt;0.005,"Balanced","Out of balance"))</x:f>
      </x:c>
    </x:row>
    <x:row r="158" ht="20" customHeight="1">
      <x:c r="A158" s="26" t="n"/>
      <x:c r="B158" s="27" t="n"/>
      <x:c r="C158" s="20">
        <x:f>IF(B158="","",YEAR(B158))</x:f>
      </x:c>
      <x:c r="D158" s="20">
        <x:f>IF(B158="","",TEXT(B158,"mmm"))</x:f>
      </x:c>
      <x:c r="E158" s="4" t="n"/>
      <x:c r="F158" s="26" t="n"/>
      <x:c r="G158" s="22">
        <x:f>IF(F158="","",VLOOKUP(F158,COA!$A$4:$F$30,2,FALSE))</x:f>
      </x:c>
      <x:c r="H158" s="22">
        <x:f>IF(F158="","",VLOOKUP(F158,COA!$A$4:$F$30,3,FALSE))</x:f>
      </x:c>
      <x:c r="I158" s="22">
        <x:f>IF(F158="","",VLOOKUP(F158,COA!$A$4:$F$30,4,FALSE))</x:f>
      </x:c>
      <x:c r="J158" s="22">
        <x:f>IF(F158="","",VLOOKUP(F158,COA!$A$4:$F$30,5,FALSE))</x:f>
      </x:c>
      <x:c r="K158" s="26" t="n"/>
      <x:c r="L158" s="26" t="n"/>
      <x:c r="M158" s="26" t="n"/>
      <x:c r="N158" s="24" t="n"/>
      <x:c r="O158" s="24" t="n"/>
      <x:c r="P158" s="25">
        <x:f>IF(AND(N158="",O158=""),"",N158-O158)</x:f>
      </x:c>
      <x:c r="Q158" s="20" t="str">
        <x:f>IF(COUNTA(A158:O158)=0,"",IF(AND(N158&gt;0,O158&gt;0),"Review",IF(AND(N158=0,O158=0),"Missing amount","OK")))</x:f>
        <x:v>Missing amount</x:v>
      </x:c>
      <x:c r="R158" s="25">
        <x:f>IF(A158="","",SUMIFS($N$5:$N$1001,$A$5:$A$1001,A158)-SUMIFS($O$5:$O$1001,$A$5:$A$1001,A158))</x:f>
      </x:c>
      <x:c r="S158" s="20">
        <x:f>IF(A158="","",IF(ABS(R158)&lt;0.005,"Balanced","Out of balance"))</x:f>
      </x:c>
    </x:row>
    <x:row r="159" ht="20" customHeight="1">
      <x:c r="A159" s="26" t="n"/>
      <x:c r="B159" s="27" t="n"/>
      <x:c r="C159" s="20">
        <x:f>IF(B159="","",YEAR(B159))</x:f>
      </x:c>
      <x:c r="D159" s="20">
        <x:f>IF(B159="","",TEXT(B159,"mmm"))</x:f>
      </x:c>
      <x:c r="E159" s="4" t="n"/>
      <x:c r="F159" s="26" t="n"/>
      <x:c r="G159" s="22">
        <x:f>IF(F159="","",VLOOKUP(F159,COA!$A$4:$F$30,2,FALSE))</x:f>
      </x:c>
      <x:c r="H159" s="22">
        <x:f>IF(F159="","",VLOOKUP(F159,COA!$A$4:$F$30,3,FALSE))</x:f>
      </x:c>
      <x:c r="I159" s="22">
        <x:f>IF(F159="","",VLOOKUP(F159,COA!$A$4:$F$30,4,FALSE))</x:f>
      </x:c>
      <x:c r="J159" s="22">
        <x:f>IF(F159="","",VLOOKUP(F159,COA!$A$4:$F$30,5,FALSE))</x:f>
      </x:c>
      <x:c r="K159" s="26" t="n"/>
      <x:c r="L159" s="26" t="n"/>
      <x:c r="M159" s="26" t="n"/>
      <x:c r="N159" s="24" t="n"/>
      <x:c r="O159" s="24" t="n"/>
      <x:c r="P159" s="25">
        <x:f>IF(AND(N159="",O159=""),"",N159-O159)</x:f>
      </x:c>
      <x:c r="Q159" s="20" t="str">
        <x:f>IF(COUNTA(A159:O159)=0,"",IF(AND(N159&gt;0,O159&gt;0),"Review",IF(AND(N159=0,O159=0),"Missing amount","OK")))</x:f>
        <x:v>Missing amount</x:v>
      </x:c>
      <x:c r="R159" s="25">
        <x:f>IF(A159="","",SUMIFS($N$5:$N$1001,$A$5:$A$1001,A159)-SUMIFS($O$5:$O$1001,$A$5:$A$1001,A159))</x:f>
      </x:c>
      <x:c r="S159" s="20">
        <x:f>IF(A159="","",IF(ABS(R159)&lt;0.005,"Balanced","Out of balance"))</x:f>
      </x:c>
    </x:row>
    <x:row r="160" ht="20" customHeight="1">
      <x:c r="A160" s="26" t="n"/>
      <x:c r="B160" s="27" t="n"/>
      <x:c r="C160" s="20">
        <x:f>IF(B160="","",YEAR(B160))</x:f>
      </x:c>
      <x:c r="D160" s="20">
        <x:f>IF(B160="","",TEXT(B160,"mmm"))</x:f>
      </x:c>
      <x:c r="E160" s="4" t="n"/>
      <x:c r="F160" s="26" t="n"/>
      <x:c r="G160" s="22">
        <x:f>IF(F160="","",VLOOKUP(F160,COA!$A$4:$F$30,2,FALSE))</x:f>
      </x:c>
      <x:c r="H160" s="22">
        <x:f>IF(F160="","",VLOOKUP(F160,COA!$A$4:$F$30,3,FALSE))</x:f>
      </x:c>
      <x:c r="I160" s="22">
        <x:f>IF(F160="","",VLOOKUP(F160,COA!$A$4:$F$30,4,FALSE))</x:f>
      </x:c>
      <x:c r="J160" s="22">
        <x:f>IF(F160="","",VLOOKUP(F160,COA!$A$4:$F$30,5,FALSE))</x:f>
      </x:c>
      <x:c r="K160" s="26" t="n"/>
      <x:c r="L160" s="26" t="n"/>
      <x:c r="M160" s="26" t="n"/>
      <x:c r="N160" s="24" t="n"/>
      <x:c r="O160" s="24" t="n"/>
      <x:c r="P160" s="25">
        <x:f>IF(AND(N160="",O160=""),"",N160-O160)</x:f>
      </x:c>
      <x:c r="Q160" s="20" t="str">
        <x:f>IF(COUNTA(A160:O160)=0,"",IF(AND(N160&gt;0,O160&gt;0),"Review",IF(AND(N160=0,O160=0),"Missing amount","OK")))</x:f>
        <x:v>Missing amount</x:v>
      </x:c>
      <x:c r="R160" s="25">
        <x:f>IF(A160="","",SUMIFS($N$5:$N$1001,$A$5:$A$1001,A160)-SUMIFS($O$5:$O$1001,$A$5:$A$1001,A160))</x:f>
      </x:c>
      <x:c r="S160" s="20">
        <x:f>IF(A160="","",IF(ABS(R160)&lt;0.005,"Balanced","Out of balance"))</x:f>
      </x:c>
    </x:row>
    <x:row r="161" ht="20" customHeight="1">
      <x:c r="A161" s="26" t="n"/>
      <x:c r="B161" s="27" t="n"/>
      <x:c r="C161" s="20">
        <x:f>IF(B161="","",YEAR(B161))</x:f>
      </x:c>
      <x:c r="D161" s="20">
        <x:f>IF(B161="","",TEXT(B161,"mmm"))</x:f>
      </x:c>
      <x:c r="E161" s="4" t="n"/>
      <x:c r="F161" s="26" t="n"/>
      <x:c r="G161" s="22">
        <x:f>IF(F161="","",VLOOKUP(F161,COA!$A$4:$F$30,2,FALSE))</x:f>
      </x:c>
      <x:c r="H161" s="22">
        <x:f>IF(F161="","",VLOOKUP(F161,COA!$A$4:$F$30,3,FALSE))</x:f>
      </x:c>
      <x:c r="I161" s="22">
        <x:f>IF(F161="","",VLOOKUP(F161,COA!$A$4:$F$30,4,FALSE))</x:f>
      </x:c>
      <x:c r="J161" s="22">
        <x:f>IF(F161="","",VLOOKUP(F161,COA!$A$4:$F$30,5,FALSE))</x:f>
      </x:c>
      <x:c r="K161" s="26" t="n"/>
      <x:c r="L161" s="26" t="n"/>
      <x:c r="M161" s="26" t="n"/>
      <x:c r="N161" s="24" t="n"/>
      <x:c r="O161" s="24" t="n"/>
      <x:c r="P161" s="25">
        <x:f>IF(AND(N161="",O161=""),"",N161-O161)</x:f>
      </x:c>
      <x:c r="Q161" s="20" t="str">
        <x:f>IF(COUNTA(A161:O161)=0,"",IF(AND(N161&gt;0,O161&gt;0),"Review",IF(AND(N161=0,O161=0),"Missing amount","OK")))</x:f>
        <x:v>Missing amount</x:v>
      </x:c>
      <x:c r="R161" s="25">
        <x:f>IF(A161="","",SUMIFS($N$5:$N$1001,$A$5:$A$1001,A161)-SUMIFS($O$5:$O$1001,$A$5:$A$1001,A161))</x:f>
      </x:c>
      <x:c r="S161" s="20">
        <x:f>IF(A161="","",IF(ABS(R161)&lt;0.005,"Balanced","Out of balance"))</x:f>
      </x:c>
    </x:row>
    <x:row r="162" ht="20" customHeight="1">
      <x:c r="A162" s="26" t="n"/>
      <x:c r="B162" s="27" t="n"/>
      <x:c r="C162" s="20">
        <x:f>IF(B162="","",YEAR(B162))</x:f>
      </x:c>
      <x:c r="D162" s="20">
        <x:f>IF(B162="","",TEXT(B162,"mmm"))</x:f>
      </x:c>
      <x:c r="E162" s="4" t="n"/>
      <x:c r="F162" s="26" t="n"/>
      <x:c r="G162" s="22">
        <x:f>IF(F162="","",VLOOKUP(F162,COA!$A$4:$F$30,2,FALSE))</x:f>
      </x:c>
      <x:c r="H162" s="22">
        <x:f>IF(F162="","",VLOOKUP(F162,COA!$A$4:$F$30,3,FALSE))</x:f>
      </x:c>
      <x:c r="I162" s="22">
        <x:f>IF(F162="","",VLOOKUP(F162,COA!$A$4:$F$30,4,FALSE))</x:f>
      </x:c>
      <x:c r="J162" s="22">
        <x:f>IF(F162="","",VLOOKUP(F162,COA!$A$4:$F$30,5,FALSE))</x:f>
      </x:c>
      <x:c r="K162" s="26" t="n"/>
      <x:c r="L162" s="26" t="n"/>
      <x:c r="M162" s="26" t="n"/>
      <x:c r="N162" s="24" t="n"/>
      <x:c r="O162" s="24" t="n"/>
      <x:c r="P162" s="25">
        <x:f>IF(AND(N162="",O162=""),"",N162-O162)</x:f>
      </x:c>
      <x:c r="Q162" s="20" t="str">
        <x:f>IF(COUNTA(A162:O162)=0,"",IF(AND(N162&gt;0,O162&gt;0),"Review",IF(AND(N162=0,O162=0),"Missing amount","OK")))</x:f>
        <x:v>Missing amount</x:v>
      </x:c>
      <x:c r="R162" s="25">
        <x:f>IF(A162="","",SUMIFS($N$5:$N$1001,$A$5:$A$1001,A162)-SUMIFS($O$5:$O$1001,$A$5:$A$1001,A162))</x:f>
      </x:c>
      <x:c r="S162" s="20">
        <x:f>IF(A162="","",IF(ABS(R162)&lt;0.005,"Balanced","Out of balance"))</x:f>
      </x:c>
    </x:row>
    <x:row r="163" ht="20" customHeight="1">
      <x:c r="A163" s="26" t="n"/>
      <x:c r="B163" s="27" t="n"/>
      <x:c r="C163" s="20">
        <x:f>IF(B163="","",YEAR(B163))</x:f>
      </x:c>
      <x:c r="D163" s="20">
        <x:f>IF(B163="","",TEXT(B163,"mmm"))</x:f>
      </x:c>
      <x:c r="E163" s="4" t="n"/>
      <x:c r="F163" s="26" t="n"/>
      <x:c r="G163" s="22">
        <x:f>IF(F163="","",VLOOKUP(F163,COA!$A$4:$F$30,2,FALSE))</x:f>
      </x:c>
      <x:c r="H163" s="22">
        <x:f>IF(F163="","",VLOOKUP(F163,COA!$A$4:$F$30,3,FALSE))</x:f>
      </x:c>
      <x:c r="I163" s="22">
        <x:f>IF(F163="","",VLOOKUP(F163,COA!$A$4:$F$30,4,FALSE))</x:f>
      </x:c>
      <x:c r="J163" s="22">
        <x:f>IF(F163="","",VLOOKUP(F163,COA!$A$4:$F$30,5,FALSE))</x:f>
      </x:c>
      <x:c r="K163" s="26" t="n"/>
      <x:c r="L163" s="26" t="n"/>
      <x:c r="M163" s="26" t="n"/>
      <x:c r="N163" s="24" t="n"/>
      <x:c r="O163" s="24" t="n"/>
      <x:c r="P163" s="25">
        <x:f>IF(AND(N163="",O163=""),"",N163-O163)</x:f>
      </x:c>
      <x:c r="Q163" s="20" t="str">
        <x:f>IF(COUNTA(A163:O163)=0,"",IF(AND(N163&gt;0,O163&gt;0),"Review",IF(AND(N163=0,O163=0),"Missing amount","OK")))</x:f>
        <x:v>Missing amount</x:v>
      </x:c>
      <x:c r="R163" s="25">
        <x:f>IF(A163="","",SUMIFS($N$5:$N$1001,$A$5:$A$1001,A163)-SUMIFS($O$5:$O$1001,$A$5:$A$1001,A163))</x:f>
      </x:c>
      <x:c r="S163" s="20">
        <x:f>IF(A163="","",IF(ABS(R163)&lt;0.005,"Balanced","Out of balance"))</x:f>
      </x:c>
    </x:row>
    <x:row r="164" ht="20" customHeight="1">
      <x:c r="A164" s="26" t="n"/>
      <x:c r="B164" s="27" t="n"/>
      <x:c r="C164" s="20">
        <x:f>IF(B164="","",YEAR(B164))</x:f>
      </x:c>
      <x:c r="D164" s="20">
        <x:f>IF(B164="","",TEXT(B164,"mmm"))</x:f>
      </x:c>
      <x:c r="E164" s="4" t="n"/>
      <x:c r="F164" s="26" t="n"/>
      <x:c r="G164" s="22">
        <x:f>IF(F164="","",VLOOKUP(F164,COA!$A$4:$F$30,2,FALSE))</x:f>
      </x:c>
      <x:c r="H164" s="22">
        <x:f>IF(F164="","",VLOOKUP(F164,COA!$A$4:$F$30,3,FALSE))</x:f>
      </x:c>
      <x:c r="I164" s="22">
        <x:f>IF(F164="","",VLOOKUP(F164,COA!$A$4:$F$30,4,FALSE))</x:f>
      </x:c>
      <x:c r="J164" s="22">
        <x:f>IF(F164="","",VLOOKUP(F164,COA!$A$4:$F$30,5,FALSE))</x:f>
      </x:c>
      <x:c r="K164" s="26" t="n"/>
      <x:c r="L164" s="26" t="n"/>
      <x:c r="M164" s="26" t="n"/>
      <x:c r="N164" s="24" t="n"/>
      <x:c r="O164" s="24" t="n"/>
      <x:c r="P164" s="25">
        <x:f>IF(AND(N164="",O164=""),"",N164-O164)</x:f>
      </x:c>
      <x:c r="Q164" s="20" t="str">
        <x:f>IF(COUNTA(A164:O164)=0,"",IF(AND(N164&gt;0,O164&gt;0),"Review",IF(AND(N164=0,O164=0),"Missing amount","OK")))</x:f>
        <x:v>Missing amount</x:v>
      </x:c>
      <x:c r="R164" s="25">
        <x:f>IF(A164="","",SUMIFS($N$5:$N$1001,$A$5:$A$1001,A164)-SUMIFS($O$5:$O$1001,$A$5:$A$1001,A164))</x:f>
      </x:c>
      <x:c r="S164" s="20">
        <x:f>IF(A164="","",IF(ABS(R164)&lt;0.005,"Balanced","Out of balance"))</x:f>
      </x:c>
    </x:row>
    <x:row r="165" ht="20" customHeight="1">
      <x:c r="A165" s="26" t="n"/>
      <x:c r="B165" s="27" t="n"/>
      <x:c r="C165" s="20">
        <x:f>IF(B165="","",YEAR(B165))</x:f>
      </x:c>
      <x:c r="D165" s="20">
        <x:f>IF(B165="","",TEXT(B165,"mmm"))</x:f>
      </x:c>
      <x:c r="E165" s="4" t="n"/>
      <x:c r="F165" s="26" t="n"/>
      <x:c r="G165" s="22">
        <x:f>IF(F165="","",VLOOKUP(F165,COA!$A$4:$F$30,2,FALSE))</x:f>
      </x:c>
      <x:c r="H165" s="22">
        <x:f>IF(F165="","",VLOOKUP(F165,COA!$A$4:$F$30,3,FALSE))</x:f>
      </x:c>
      <x:c r="I165" s="22">
        <x:f>IF(F165="","",VLOOKUP(F165,COA!$A$4:$F$30,4,FALSE))</x:f>
      </x:c>
      <x:c r="J165" s="22">
        <x:f>IF(F165="","",VLOOKUP(F165,COA!$A$4:$F$30,5,FALSE))</x:f>
      </x:c>
      <x:c r="K165" s="26" t="n"/>
      <x:c r="L165" s="26" t="n"/>
      <x:c r="M165" s="26" t="n"/>
      <x:c r="N165" s="24" t="n"/>
      <x:c r="O165" s="24" t="n"/>
      <x:c r="P165" s="25">
        <x:f>IF(AND(N165="",O165=""),"",N165-O165)</x:f>
      </x:c>
      <x:c r="Q165" s="20" t="str">
        <x:f>IF(COUNTA(A165:O165)=0,"",IF(AND(N165&gt;0,O165&gt;0),"Review",IF(AND(N165=0,O165=0),"Missing amount","OK")))</x:f>
        <x:v>Missing amount</x:v>
      </x:c>
      <x:c r="R165" s="25">
        <x:f>IF(A165="","",SUMIFS($N$5:$N$1001,$A$5:$A$1001,A165)-SUMIFS($O$5:$O$1001,$A$5:$A$1001,A165))</x:f>
      </x:c>
      <x:c r="S165" s="20">
        <x:f>IF(A165="","",IF(ABS(R165)&lt;0.005,"Balanced","Out of balance"))</x:f>
      </x:c>
    </x:row>
    <x:row r="166" ht="20" customHeight="1">
      <x:c r="A166" s="26" t="n"/>
      <x:c r="B166" s="27" t="n"/>
      <x:c r="C166" s="20">
        <x:f>IF(B166="","",YEAR(B166))</x:f>
      </x:c>
      <x:c r="D166" s="20">
        <x:f>IF(B166="","",TEXT(B166,"mmm"))</x:f>
      </x:c>
      <x:c r="E166" s="4" t="n"/>
      <x:c r="F166" s="26" t="n"/>
      <x:c r="G166" s="22">
        <x:f>IF(F166="","",VLOOKUP(F166,COA!$A$4:$F$30,2,FALSE))</x:f>
      </x:c>
      <x:c r="H166" s="22">
        <x:f>IF(F166="","",VLOOKUP(F166,COA!$A$4:$F$30,3,FALSE))</x:f>
      </x:c>
      <x:c r="I166" s="22">
        <x:f>IF(F166="","",VLOOKUP(F166,COA!$A$4:$F$30,4,FALSE))</x:f>
      </x:c>
      <x:c r="J166" s="22">
        <x:f>IF(F166="","",VLOOKUP(F166,COA!$A$4:$F$30,5,FALSE))</x:f>
      </x:c>
      <x:c r="K166" s="26" t="n"/>
      <x:c r="L166" s="26" t="n"/>
      <x:c r="M166" s="26" t="n"/>
      <x:c r="N166" s="24" t="n"/>
      <x:c r="O166" s="24" t="n"/>
      <x:c r="P166" s="25">
        <x:f>IF(AND(N166="",O166=""),"",N166-O166)</x:f>
      </x:c>
      <x:c r="Q166" s="20" t="str">
        <x:f>IF(COUNTA(A166:O166)=0,"",IF(AND(N166&gt;0,O166&gt;0),"Review",IF(AND(N166=0,O166=0),"Missing amount","OK")))</x:f>
        <x:v>Missing amount</x:v>
      </x:c>
      <x:c r="R166" s="25">
        <x:f>IF(A166="","",SUMIFS($N$5:$N$1001,$A$5:$A$1001,A166)-SUMIFS($O$5:$O$1001,$A$5:$A$1001,A166))</x:f>
      </x:c>
      <x:c r="S166" s="20">
        <x:f>IF(A166="","",IF(ABS(R166)&lt;0.005,"Balanced","Out of balance"))</x:f>
      </x:c>
    </x:row>
    <x:row r="167" ht="20" customHeight="1">
      <x:c r="A167" s="26" t="n"/>
      <x:c r="B167" s="27" t="n"/>
      <x:c r="C167" s="20">
        <x:f>IF(B167="","",YEAR(B167))</x:f>
      </x:c>
      <x:c r="D167" s="20">
        <x:f>IF(B167="","",TEXT(B167,"mmm"))</x:f>
      </x:c>
      <x:c r="E167" s="4" t="n"/>
      <x:c r="F167" s="26" t="n"/>
      <x:c r="G167" s="22">
        <x:f>IF(F167="","",VLOOKUP(F167,COA!$A$4:$F$30,2,FALSE))</x:f>
      </x:c>
      <x:c r="H167" s="22">
        <x:f>IF(F167="","",VLOOKUP(F167,COA!$A$4:$F$30,3,FALSE))</x:f>
      </x:c>
      <x:c r="I167" s="22">
        <x:f>IF(F167="","",VLOOKUP(F167,COA!$A$4:$F$30,4,FALSE))</x:f>
      </x:c>
      <x:c r="J167" s="22">
        <x:f>IF(F167="","",VLOOKUP(F167,COA!$A$4:$F$30,5,FALSE))</x:f>
      </x:c>
      <x:c r="K167" s="26" t="n"/>
      <x:c r="L167" s="26" t="n"/>
      <x:c r="M167" s="26" t="n"/>
      <x:c r="N167" s="24" t="n"/>
      <x:c r="O167" s="24" t="n"/>
      <x:c r="P167" s="25">
        <x:f>IF(AND(N167="",O167=""),"",N167-O167)</x:f>
      </x:c>
      <x:c r="Q167" s="20" t="str">
        <x:f>IF(COUNTA(A167:O167)=0,"",IF(AND(N167&gt;0,O167&gt;0),"Review",IF(AND(N167=0,O167=0),"Missing amount","OK")))</x:f>
        <x:v>Missing amount</x:v>
      </x:c>
      <x:c r="R167" s="25">
        <x:f>IF(A167="","",SUMIFS($N$5:$N$1001,$A$5:$A$1001,A167)-SUMIFS($O$5:$O$1001,$A$5:$A$1001,A167))</x:f>
      </x:c>
      <x:c r="S167" s="20">
        <x:f>IF(A167="","",IF(ABS(R167)&lt;0.005,"Balanced","Out of balance"))</x:f>
      </x:c>
    </x:row>
    <x:row r="168" ht="20" customHeight="1">
      <x:c r="A168" s="26" t="n"/>
      <x:c r="B168" s="27" t="n"/>
      <x:c r="C168" s="20">
        <x:f>IF(B168="","",YEAR(B168))</x:f>
      </x:c>
      <x:c r="D168" s="20">
        <x:f>IF(B168="","",TEXT(B168,"mmm"))</x:f>
      </x:c>
      <x:c r="E168" s="4" t="n"/>
      <x:c r="F168" s="26" t="n"/>
      <x:c r="G168" s="22">
        <x:f>IF(F168="","",VLOOKUP(F168,COA!$A$4:$F$30,2,FALSE))</x:f>
      </x:c>
      <x:c r="H168" s="22">
        <x:f>IF(F168="","",VLOOKUP(F168,COA!$A$4:$F$30,3,FALSE))</x:f>
      </x:c>
      <x:c r="I168" s="22">
        <x:f>IF(F168="","",VLOOKUP(F168,COA!$A$4:$F$30,4,FALSE))</x:f>
      </x:c>
      <x:c r="J168" s="22">
        <x:f>IF(F168="","",VLOOKUP(F168,COA!$A$4:$F$30,5,FALSE))</x:f>
      </x:c>
      <x:c r="K168" s="26" t="n"/>
      <x:c r="L168" s="26" t="n"/>
      <x:c r="M168" s="26" t="n"/>
      <x:c r="N168" s="24" t="n"/>
      <x:c r="O168" s="24" t="n"/>
      <x:c r="P168" s="25">
        <x:f>IF(AND(N168="",O168=""),"",N168-O168)</x:f>
      </x:c>
      <x:c r="Q168" s="20" t="str">
        <x:f>IF(COUNTA(A168:O168)=0,"",IF(AND(N168&gt;0,O168&gt;0),"Review",IF(AND(N168=0,O168=0),"Missing amount","OK")))</x:f>
        <x:v>Missing amount</x:v>
      </x:c>
      <x:c r="R168" s="25">
        <x:f>IF(A168="","",SUMIFS($N$5:$N$1001,$A$5:$A$1001,A168)-SUMIFS($O$5:$O$1001,$A$5:$A$1001,A168))</x:f>
      </x:c>
      <x:c r="S168" s="20">
        <x:f>IF(A168="","",IF(ABS(R168)&lt;0.005,"Balanced","Out of balance"))</x:f>
      </x:c>
    </x:row>
    <x:row r="169" ht="20" customHeight="1">
      <x:c r="A169" s="26" t="n"/>
      <x:c r="B169" s="27" t="n"/>
      <x:c r="C169" s="20">
        <x:f>IF(B169="","",YEAR(B169))</x:f>
      </x:c>
      <x:c r="D169" s="20">
        <x:f>IF(B169="","",TEXT(B169,"mmm"))</x:f>
      </x:c>
      <x:c r="E169" s="4" t="n"/>
      <x:c r="F169" s="26" t="n"/>
      <x:c r="G169" s="22">
        <x:f>IF(F169="","",VLOOKUP(F169,COA!$A$4:$F$30,2,FALSE))</x:f>
      </x:c>
      <x:c r="H169" s="22">
        <x:f>IF(F169="","",VLOOKUP(F169,COA!$A$4:$F$30,3,FALSE))</x:f>
      </x:c>
      <x:c r="I169" s="22">
        <x:f>IF(F169="","",VLOOKUP(F169,COA!$A$4:$F$30,4,FALSE))</x:f>
      </x:c>
      <x:c r="J169" s="22">
        <x:f>IF(F169="","",VLOOKUP(F169,COA!$A$4:$F$30,5,FALSE))</x:f>
      </x:c>
      <x:c r="K169" s="26" t="n"/>
      <x:c r="L169" s="26" t="n"/>
      <x:c r="M169" s="26" t="n"/>
      <x:c r="N169" s="24" t="n"/>
      <x:c r="O169" s="24" t="n"/>
      <x:c r="P169" s="25">
        <x:f>IF(AND(N169="",O169=""),"",N169-O169)</x:f>
      </x:c>
      <x:c r="Q169" s="20" t="str">
        <x:f>IF(COUNTA(A169:O169)=0,"",IF(AND(N169&gt;0,O169&gt;0),"Review",IF(AND(N169=0,O169=0),"Missing amount","OK")))</x:f>
        <x:v>Missing amount</x:v>
      </x:c>
      <x:c r="R169" s="25">
        <x:f>IF(A169="","",SUMIFS($N$5:$N$1001,$A$5:$A$1001,A169)-SUMIFS($O$5:$O$1001,$A$5:$A$1001,A169))</x:f>
      </x:c>
      <x:c r="S169" s="20">
        <x:f>IF(A169="","",IF(ABS(R169)&lt;0.005,"Balanced","Out of balance"))</x:f>
      </x:c>
    </x:row>
    <x:row r="170" ht="20" customHeight="1">
      <x:c r="A170" s="26" t="n"/>
      <x:c r="B170" s="27" t="n"/>
      <x:c r="C170" s="20">
        <x:f>IF(B170="","",YEAR(B170))</x:f>
      </x:c>
      <x:c r="D170" s="20">
        <x:f>IF(B170="","",TEXT(B170,"mmm"))</x:f>
      </x:c>
      <x:c r="E170" s="4" t="n"/>
      <x:c r="F170" s="26" t="n"/>
      <x:c r="G170" s="22">
        <x:f>IF(F170="","",VLOOKUP(F170,COA!$A$4:$F$30,2,FALSE))</x:f>
      </x:c>
      <x:c r="H170" s="22">
        <x:f>IF(F170="","",VLOOKUP(F170,COA!$A$4:$F$30,3,FALSE))</x:f>
      </x:c>
      <x:c r="I170" s="22">
        <x:f>IF(F170="","",VLOOKUP(F170,COA!$A$4:$F$30,4,FALSE))</x:f>
      </x:c>
      <x:c r="J170" s="22">
        <x:f>IF(F170="","",VLOOKUP(F170,COA!$A$4:$F$30,5,FALSE))</x:f>
      </x:c>
      <x:c r="K170" s="26" t="n"/>
      <x:c r="L170" s="26" t="n"/>
      <x:c r="M170" s="26" t="n"/>
      <x:c r="N170" s="24" t="n"/>
      <x:c r="O170" s="24" t="n"/>
      <x:c r="P170" s="25">
        <x:f>IF(AND(N170="",O170=""),"",N170-O170)</x:f>
      </x:c>
      <x:c r="Q170" s="20" t="str">
        <x:f>IF(COUNTA(A170:O170)=0,"",IF(AND(N170&gt;0,O170&gt;0),"Review",IF(AND(N170=0,O170=0),"Missing amount","OK")))</x:f>
        <x:v>Missing amount</x:v>
      </x:c>
      <x:c r="R170" s="25">
        <x:f>IF(A170="","",SUMIFS($N$5:$N$1001,$A$5:$A$1001,A170)-SUMIFS($O$5:$O$1001,$A$5:$A$1001,A170))</x:f>
      </x:c>
      <x:c r="S170" s="20">
        <x:f>IF(A170="","",IF(ABS(R170)&lt;0.005,"Balanced","Out of balance"))</x:f>
      </x:c>
    </x:row>
    <x:row r="171" ht="20" customHeight="1">
      <x:c r="A171" s="26" t="n"/>
      <x:c r="B171" s="27" t="n"/>
      <x:c r="C171" s="20">
        <x:f>IF(B171="","",YEAR(B171))</x:f>
      </x:c>
      <x:c r="D171" s="20">
        <x:f>IF(B171="","",TEXT(B171,"mmm"))</x:f>
      </x:c>
      <x:c r="E171" s="4" t="n"/>
      <x:c r="F171" s="26" t="n"/>
      <x:c r="G171" s="22">
        <x:f>IF(F171="","",VLOOKUP(F171,COA!$A$4:$F$30,2,FALSE))</x:f>
      </x:c>
      <x:c r="H171" s="22">
        <x:f>IF(F171="","",VLOOKUP(F171,COA!$A$4:$F$30,3,FALSE))</x:f>
      </x:c>
      <x:c r="I171" s="22">
        <x:f>IF(F171="","",VLOOKUP(F171,COA!$A$4:$F$30,4,FALSE))</x:f>
      </x:c>
      <x:c r="J171" s="22">
        <x:f>IF(F171="","",VLOOKUP(F171,COA!$A$4:$F$30,5,FALSE))</x:f>
      </x:c>
      <x:c r="K171" s="26" t="n"/>
      <x:c r="L171" s="26" t="n"/>
      <x:c r="M171" s="26" t="n"/>
      <x:c r="N171" s="24" t="n"/>
      <x:c r="O171" s="24" t="n"/>
      <x:c r="P171" s="25">
        <x:f>IF(AND(N171="",O171=""),"",N171-O171)</x:f>
      </x:c>
      <x:c r="Q171" s="20" t="str">
        <x:f>IF(COUNTA(A171:O171)=0,"",IF(AND(N171&gt;0,O171&gt;0),"Review",IF(AND(N171=0,O171=0),"Missing amount","OK")))</x:f>
        <x:v>Missing amount</x:v>
      </x:c>
      <x:c r="R171" s="25">
        <x:f>IF(A171="","",SUMIFS($N$5:$N$1001,$A$5:$A$1001,A171)-SUMIFS($O$5:$O$1001,$A$5:$A$1001,A171))</x:f>
      </x:c>
      <x:c r="S171" s="20">
        <x:f>IF(A171="","",IF(ABS(R171)&lt;0.005,"Balanced","Out of balance"))</x:f>
      </x:c>
    </x:row>
    <x:row r="172" ht="20" customHeight="1">
      <x:c r="A172" s="26" t="n"/>
      <x:c r="B172" s="27" t="n"/>
      <x:c r="C172" s="20">
        <x:f>IF(B172="","",YEAR(B172))</x:f>
      </x:c>
      <x:c r="D172" s="20">
        <x:f>IF(B172="","",TEXT(B172,"mmm"))</x:f>
      </x:c>
      <x:c r="E172" s="4" t="n"/>
      <x:c r="F172" s="26" t="n"/>
      <x:c r="G172" s="22">
        <x:f>IF(F172="","",VLOOKUP(F172,COA!$A$4:$F$30,2,FALSE))</x:f>
      </x:c>
      <x:c r="H172" s="22">
        <x:f>IF(F172="","",VLOOKUP(F172,COA!$A$4:$F$30,3,FALSE))</x:f>
      </x:c>
      <x:c r="I172" s="22">
        <x:f>IF(F172="","",VLOOKUP(F172,COA!$A$4:$F$30,4,FALSE))</x:f>
      </x:c>
      <x:c r="J172" s="22">
        <x:f>IF(F172="","",VLOOKUP(F172,COA!$A$4:$F$30,5,FALSE))</x:f>
      </x:c>
      <x:c r="K172" s="26" t="n"/>
      <x:c r="L172" s="26" t="n"/>
      <x:c r="M172" s="26" t="n"/>
      <x:c r="N172" s="24" t="n"/>
      <x:c r="O172" s="24" t="n"/>
      <x:c r="P172" s="25">
        <x:f>IF(AND(N172="",O172=""),"",N172-O172)</x:f>
      </x:c>
      <x:c r="Q172" s="20" t="str">
        <x:f>IF(COUNTA(A172:O172)=0,"",IF(AND(N172&gt;0,O172&gt;0),"Review",IF(AND(N172=0,O172=0),"Missing amount","OK")))</x:f>
        <x:v>Missing amount</x:v>
      </x:c>
      <x:c r="R172" s="25">
        <x:f>IF(A172="","",SUMIFS($N$5:$N$1001,$A$5:$A$1001,A172)-SUMIFS($O$5:$O$1001,$A$5:$A$1001,A172))</x:f>
      </x:c>
      <x:c r="S172" s="20">
        <x:f>IF(A172="","",IF(ABS(R172)&lt;0.005,"Balanced","Out of balance"))</x:f>
      </x:c>
    </x:row>
    <x:row r="173" ht="20" customHeight="1">
      <x:c r="A173" s="26" t="n"/>
      <x:c r="B173" s="27" t="n"/>
      <x:c r="C173" s="20">
        <x:f>IF(B173="","",YEAR(B173))</x:f>
      </x:c>
      <x:c r="D173" s="20">
        <x:f>IF(B173="","",TEXT(B173,"mmm"))</x:f>
      </x:c>
      <x:c r="E173" s="4" t="n"/>
      <x:c r="F173" s="26" t="n"/>
      <x:c r="G173" s="22">
        <x:f>IF(F173="","",VLOOKUP(F173,COA!$A$4:$F$30,2,FALSE))</x:f>
      </x:c>
      <x:c r="H173" s="22">
        <x:f>IF(F173="","",VLOOKUP(F173,COA!$A$4:$F$30,3,FALSE))</x:f>
      </x:c>
      <x:c r="I173" s="22">
        <x:f>IF(F173="","",VLOOKUP(F173,COA!$A$4:$F$30,4,FALSE))</x:f>
      </x:c>
      <x:c r="J173" s="22">
        <x:f>IF(F173="","",VLOOKUP(F173,COA!$A$4:$F$30,5,FALSE))</x:f>
      </x:c>
      <x:c r="K173" s="26" t="n"/>
      <x:c r="L173" s="26" t="n"/>
      <x:c r="M173" s="26" t="n"/>
      <x:c r="N173" s="24" t="n"/>
      <x:c r="O173" s="24" t="n"/>
      <x:c r="P173" s="25">
        <x:f>IF(AND(N173="",O173=""),"",N173-O173)</x:f>
      </x:c>
      <x:c r="Q173" s="20" t="str">
        <x:f>IF(COUNTA(A173:O173)=0,"",IF(AND(N173&gt;0,O173&gt;0),"Review",IF(AND(N173=0,O173=0),"Missing amount","OK")))</x:f>
        <x:v>Missing amount</x:v>
      </x:c>
      <x:c r="R173" s="25">
        <x:f>IF(A173="","",SUMIFS($N$5:$N$1001,$A$5:$A$1001,A173)-SUMIFS($O$5:$O$1001,$A$5:$A$1001,A173))</x:f>
      </x:c>
      <x:c r="S173" s="20">
        <x:f>IF(A173="","",IF(ABS(R173)&lt;0.005,"Balanced","Out of balance"))</x:f>
      </x:c>
    </x:row>
    <x:row r="174" ht="20" customHeight="1">
      <x:c r="A174" s="26" t="n"/>
      <x:c r="B174" s="27" t="n"/>
      <x:c r="C174" s="20">
        <x:f>IF(B174="","",YEAR(B174))</x:f>
      </x:c>
      <x:c r="D174" s="20">
        <x:f>IF(B174="","",TEXT(B174,"mmm"))</x:f>
      </x:c>
      <x:c r="E174" s="4" t="n"/>
      <x:c r="F174" s="26" t="n"/>
      <x:c r="G174" s="22">
        <x:f>IF(F174="","",VLOOKUP(F174,COA!$A$4:$F$30,2,FALSE))</x:f>
      </x:c>
      <x:c r="H174" s="22">
        <x:f>IF(F174="","",VLOOKUP(F174,COA!$A$4:$F$30,3,FALSE))</x:f>
      </x:c>
      <x:c r="I174" s="22">
        <x:f>IF(F174="","",VLOOKUP(F174,COA!$A$4:$F$30,4,FALSE))</x:f>
      </x:c>
      <x:c r="J174" s="22">
        <x:f>IF(F174="","",VLOOKUP(F174,COA!$A$4:$F$30,5,FALSE))</x:f>
      </x:c>
      <x:c r="K174" s="26" t="n"/>
      <x:c r="L174" s="26" t="n"/>
      <x:c r="M174" s="26" t="n"/>
      <x:c r="N174" s="24" t="n"/>
      <x:c r="O174" s="24" t="n"/>
      <x:c r="P174" s="25">
        <x:f>IF(AND(N174="",O174=""),"",N174-O174)</x:f>
      </x:c>
      <x:c r="Q174" s="20" t="str">
        <x:f>IF(COUNTA(A174:O174)=0,"",IF(AND(N174&gt;0,O174&gt;0),"Review",IF(AND(N174=0,O174=0),"Missing amount","OK")))</x:f>
        <x:v>Missing amount</x:v>
      </x:c>
      <x:c r="R174" s="25">
        <x:f>IF(A174="","",SUMIFS($N$5:$N$1001,$A$5:$A$1001,A174)-SUMIFS($O$5:$O$1001,$A$5:$A$1001,A174))</x:f>
      </x:c>
      <x:c r="S174" s="20">
        <x:f>IF(A174="","",IF(ABS(R174)&lt;0.005,"Balanced","Out of balance"))</x:f>
      </x:c>
    </x:row>
    <x:row r="175" ht="20" customHeight="1">
      <x:c r="A175" s="26" t="n"/>
      <x:c r="B175" s="27" t="n"/>
      <x:c r="C175" s="20">
        <x:f>IF(B175="","",YEAR(B175))</x:f>
      </x:c>
      <x:c r="D175" s="20">
        <x:f>IF(B175="","",TEXT(B175,"mmm"))</x:f>
      </x:c>
      <x:c r="E175" s="4" t="n"/>
      <x:c r="F175" s="26" t="n"/>
      <x:c r="G175" s="22">
        <x:f>IF(F175="","",VLOOKUP(F175,COA!$A$4:$F$30,2,FALSE))</x:f>
      </x:c>
      <x:c r="H175" s="22">
        <x:f>IF(F175="","",VLOOKUP(F175,COA!$A$4:$F$30,3,FALSE))</x:f>
      </x:c>
      <x:c r="I175" s="22">
        <x:f>IF(F175="","",VLOOKUP(F175,COA!$A$4:$F$30,4,FALSE))</x:f>
      </x:c>
      <x:c r="J175" s="22">
        <x:f>IF(F175="","",VLOOKUP(F175,COA!$A$4:$F$30,5,FALSE))</x:f>
      </x:c>
      <x:c r="K175" s="26" t="n"/>
      <x:c r="L175" s="26" t="n"/>
      <x:c r="M175" s="26" t="n"/>
      <x:c r="N175" s="24" t="n"/>
      <x:c r="O175" s="24" t="n"/>
      <x:c r="P175" s="25">
        <x:f>IF(AND(N175="",O175=""),"",N175-O175)</x:f>
      </x:c>
      <x:c r="Q175" s="20" t="str">
        <x:f>IF(COUNTA(A175:O175)=0,"",IF(AND(N175&gt;0,O175&gt;0),"Review",IF(AND(N175=0,O175=0),"Missing amount","OK")))</x:f>
        <x:v>Missing amount</x:v>
      </x:c>
      <x:c r="R175" s="25">
        <x:f>IF(A175="","",SUMIFS($N$5:$N$1001,$A$5:$A$1001,A175)-SUMIFS($O$5:$O$1001,$A$5:$A$1001,A175))</x:f>
      </x:c>
      <x:c r="S175" s="20">
        <x:f>IF(A175="","",IF(ABS(R175)&lt;0.005,"Balanced","Out of balance"))</x:f>
      </x:c>
    </x:row>
    <x:row r="176" ht="20" customHeight="1">
      <x:c r="A176" s="26" t="n"/>
      <x:c r="B176" s="27" t="n"/>
      <x:c r="C176" s="20">
        <x:f>IF(B176="","",YEAR(B176))</x:f>
      </x:c>
      <x:c r="D176" s="20">
        <x:f>IF(B176="","",TEXT(B176,"mmm"))</x:f>
      </x:c>
      <x:c r="E176" s="4" t="n"/>
      <x:c r="F176" s="26" t="n"/>
      <x:c r="G176" s="22">
        <x:f>IF(F176="","",VLOOKUP(F176,COA!$A$4:$F$30,2,FALSE))</x:f>
      </x:c>
      <x:c r="H176" s="22">
        <x:f>IF(F176="","",VLOOKUP(F176,COA!$A$4:$F$30,3,FALSE))</x:f>
      </x:c>
      <x:c r="I176" s="22">
        <x:f>IF(F176="","",VLOOKUP(F176,COA!$A$4:$F$30,4,FALSE))</x:f>
      </x:c>
      <x:c r="J176" s="22">
        <x:f>IF(F176="","",VLOOKUP(F176,COA!$A$4:$F$30,5,FALSE))</x:f>
      </x:c>
      <x:c r="K176" s="26" t="n"/>
      <x:c r="L176" s="26" t="n"/>
      <x:c r="M176" s="26" t="n"/>
      <x:c r="N176" s="24" t="n"/>
      <x:c r="O176" s="24" t="n"/>
      <x:c r="P176" s="25">
        <x:f>IF(AND(N176="",O176=""),"",N176-O176)</x:f>
      </x:c>
      <x:c r="Q176" s="20" t="str">
        <x:f>IF(COUNTA(A176:O176)=0,"",IF(AND(N176&gt;0,O176&gt;0),"Review",IF(AND(N176=0,O176=0),"Missing amount","OK")))</x:f>
        <x:v>Missing amount</x:v>
      </x:c>
      <x:c r="R176" s="25">
        <x:f>IF(A176="","",SUMIFS($N$5:$N$1001,$A$5:$A$1001,A176)-SUMIFS($O$5:$O$1001,$A$5:$A$1001,A176))</x:f>
      </x:c>
      <x:c r="S176" s="20">
        <x:f>IF(A176="","",IF(ABS(R176)&lt;0.005,"Balanced","Out of balance"))</x:f>
      </x:c>
    </x:row>
    <x:row r="177" ht="20" customHeight="1">
      <x:c r="A177" s="26" t="n"/>
      <x:c r="B177" s="27" t="n"/>
      <x:c r="C177" s="20">
        <x:f>IF(B177="","",YEAR(B177))</x:f>
      </x:c>
      <x:c r="D177" s="20">
        <x:f>IF(B177="","",TEXT(B177,"mmm"))</x:f>
      </x:c>
      <x:c r="E177" s="4" t="n"/>
      <x:c r="F177" s="26" t="n"/>
      <x:c r="G177" s="22">
        <x:f>IF(F177="","",VLOOKUP(F177,COA!$A$4:$F$30,2,FALSE))</x:f>
      </x:c>
      <x:c r="H177" s="22">
        <x:f>IF(F177="","",VLOOKUP(F177,COA!$A$4:$F$30,3,FALSE))</x:f>
      </x:c>
      <x:c r="I177" s="22">
        <x:f>IF(F177="","",VLOOKUP(F177,COA!$A$4:$F$30,4,FALSE))</x:f>
      </x:c>
      <x:c r="J177" s="22">
        <x:f>IF(F177="","",VLOOKUP(F177,COA!$A$4:$F$30,5,FALSE))</x:f>
      </x:c>
      <x:c r="K177" s="26" t="n"/>
      <x:c r="L177" s="26" t="n"/>
      <x:c r="M177" s="26" t="n"/>
      <x:c r="N177" s="24" t="n"/>
      <x:c r="O177" s="24" t="n"/>
      <x:c r="P177" s="25">
        <x:f>IF(AND(N177="",O177=""),"",N177-O177)</x:f>
      </x:c>
      <x:c r="Q177" s="20" t="str">
        <x:f>IF(COUNTA(A177:O177)=0,"",IF(AND(N177&gt;0,O177&gt;0),"Review",IF(AND(N177=0,O177=0),"Missing amount","OK")))</x:f>
        <x:v>Missing amount</x:v>
      </x:c>
      <x:c r="R177" s="25">
        <x:f>IF(A177="","",SUMIFS($N$5:$N$1001,$A$5:$A$1001,A177)-SUMIFS($O$5:$O$1001,$A$5:$A$1001,A177))</x:f>
      </x:c>
      <x:c r="S177" s="20">
        <x:f>IF(A177="","",IF(ABS(R177)&lt;0.005,"Balanced","Out of balance"))</x:f>
      </x:c>
    </x:row>
    <x:row r="178" ht="20" customHeight="1">
      <x:c r="A178" s="26" t="n"/>
      <x:c r="B178" s="27" t="n"/>
      <x:c r="C178" s="20">
        <x:f>IF(B178="","",YEAR(B178))</x:f>
      </x:c>
      <x:c r="D178" s="20">
        <x:f>IF(B178="","",TEXT(B178,"mmm"))</x:f>
      </x:c>
      <x:c r="E178" s="4" t="n"/>
      <x:c r="F178" s="26" t="n"/>
      <x:c r="G178" s="22">
        <x:f>IF(F178="","",VLOOKUP(F178,COA!$A$4:$F$30,2,FALSE))</x:f>
      </x:c>
      <x:c r="H178" s="22">
        <x:f>IF(F178="","",VLOOKUP(F178,COA!$A$4:$F$30,3,FALSE))</x:f>
      </x:c>
      <x:c r="I178" s="22">
        <x:f>IF(F178="","",VLOOKUP(F178,COA!$A$4:$F$30,4,FALSE))</x:f>
      </x:c>
      <x:c r="J178" s="22">
        <x:f>IF(F178="","",VLOOKUP(F178,COA!$A$4:$F$30,5,FALSE))</x:f>
      </x:c>
      <x:c r="K178" s="26" t="n"/>
      <x:c r="L178" s="26" t="n"/>
      <x:c r="M178" s="26" t="n"/>
      <x:c r="N178" s="24" t="n"/>
      <x:c r="O178" s="24" t="n"/>
      <x:c r="P178" s="25">
        <x:f>IF(AND(N178="",O178=""),"",N178-O178)</x:f>
      </x:c>
      <x:c r="Q178" s="20" t="str">
        <x:f>IF(COUNTA(A178:O178)=0,"",IF(AND(N178&gt;0,O178&gt;0),"Review",IF(AND(N178=0,O178=0),"Missing amount","OK")))</x:f>
        <x:v>Missing amount</x:v>
      </x:c>
      <x:c r="R178" s="25">
        <x:f>IF(A178="","",SUMIFS($N$5:$N$1001,$A$5:$A$1001,A178)-SUMIFS($O$5:$O$1001,$A$5:$A$1001,A178))</x:f>
      </x:c>
      <x:c r="S178" s="20">
        <x:f>IF(A178="","",IF(ABS(R178)&lt;0.005,"Balanced","Out of balance"))</x:f>
      </x:c>
    </x:row>
    <x:row r="179" ht="20" customHeight="1">
      <x:c r="A179" s="26" t="n"/>
      <x:c r="B179" s="27" t="n"/>
      <x:c r="C179" s="20">
        <x:f>IF(B179="","",YEAR(B179))</x:f>
      </x:c>
      <x:c r="D179" s="20">
        <x:f>IF(B179="","",TEXT(B179,"mmm"))</x:f>
      </x:c>
      <x:c r="E179" s="4" t="n"/>
      <x:c r="F179" s="26" t="n"/>
      <x:c r="G179" s="22">
        <x:f>IF(F179="","",VLOOKUP(F179,COA!$A$4:$F$30,2,FALSE))</x:f>
      </x:c>
      <x:c r="H179" s="22">
        <x:f>IF(F179="","",VLOOKUP(F179,COA!$A$4:$F$30,3,FALSE))</x:f>
      </x:c>
      <x:c r="I179" s="22">
        <x:f>IF(F179="","",VLOOKUP(F179,COA!$A$4:$F$30,4,FALSE))</x:f>
      </x:c>
      <x:c r="J179" s="22">
        <x:f>IF(F179="","",VLOOKUP(F179,COA!$A$4:$F$30,5,FALSE))</x:f>
      </x:c>
      <x:c r="K179" s="26" t="n"/>
      <x:c r="L179" s="26" t="n"/>
      <x:c r="M179" s="26" t="n"/>
      <x:c r="N179" s="24" t="n"/>
      <x:c r="O179" s="24" t="n"/>
      <x:c r="P179" s="25">
        <x:f>IF(AND(N179="",O179=""),"",N179-O179)</x:f>
      </x:c>
      <x:c r="Q179" s="20" t="str">
        <x:f>IF(COUNTA(A179:O179)=0,"",IF(AND(N179&gt;0,O179&gt;0),"Review",IF(AND(N179=0,O179=0),"Missing amount","OK")))</x:f>
        <x:v>Missing amount</x:v>
      </x:c>
      <x:c r="R179" s="25">
        <x:f>IF(A179="","",SUMIFS($N$5:$N$1001,$A$5:$A$1001,A179)-SUMIFS($O$5:$O$1001,$A$5:$A$1001,A179))</x:f>
      </x:c>
      <x:c r="S179" s="20">
        <x:f>IF(A179="","",IF(ABS(R179)&lt;0.005,"Balanced","Out of balance"))</x:f>
      </x:c>
    </x:row>
    <x:row r="180" ht="20" customHeight="1">
      <x:c r="A180" s="26" t="n"/>
      <x:c r="B180" s="27" t="n"/>
      <x:c r="C180" s="20">
        <x:f>IF(B180="","",YEAR(B180))</x:f>
      </x:c>
      <x:c r="D180" s="20">
        <x:f>IF(B180="","",TEXT(B180,"mmm"))</x:f>
      </x:c>
      <x:c r="E180" s="4" t="n"/>
      <x:c r="F180" s="26" t="n"/>
      <x:c r="G180" s="22">
        <x:f>IF(F180="","",VLOOKUP(F180,COA!$A$4:$F$30,2,FALSE))</x:f>
      </x:c>
      <x:c r="H180" s="22">
        <x:f>IF(F180="","",VLOOKUP(F180,COA!$A$4:$F$30,3,FALSE))</x:f>
      </x:c>
      <x:c r="I180" s="22">
        <x:f>IF(F180="","",VLOOKUP(F180,COA!$A$4:$F$30,4,FALSE))</x:f>
      </x:c>
      <x:c r="J180" s="22">
        <x:f>IF(F180="","",VLOOKUP(F180,COA!$A$4:$F$30,5,FALSE))</x:f>
      </x:c>
      <x:c r="K180" s="26" t="n"/>
      <x:c r="L180" s="26" t="n"/>
      <x:c r="M180" s="26" t="n"/>
      <x:c r="N180" s="24" t="n"/>
      <x:c r="O180" s="24" t="n"/>
      <x:c r="P180" s="25">
        <x:f>IF(AND(N180="",O180=""),"",N180-O180)</x:f>
      </x:c>
      <x:c r="Q180" s="20" t="str">
        <x:f>IF(COUNTA(A180:O180)=0,"",IF(AND(N180&gt;0,O180&gt;0),"Review",IF(AND(N180=0,O180=0),"Missing amount","OK")))</x:f>
        <x:v>Missing amount</x:v>
      </x:c>
      <x:c r="R180" s="25">
        <x:f>IF(A180="","",SUMIFS($N$5:$N$1001,$A$5:$A$1001,A180)-SUMIFS($O$5:$O$1001,$A$5:$A$1001,A180))</x:f>
      </x:c>
      <x:c r="S180" s="20">
        <x:f>IF(A180="","",IF(ABS(R180)&lt;0.005,"Balanced","Out of balance"))</x:f>
      </x:c>
    </x:row>
    <x:row r="181" ht="20" customHeight="1">
      <x:c r="A181" s="26" t="n"/>
      <x:c r="B181" s="27" t="n"/>
      <x:c r="C181" s="20">
        <x:f>IF(B181="","",YEAR(B181))</x:f>
      </x:c>
      <x:c r="D181" s="20">
        <x:f>IF(B181="","",TEXT(B181,"mmm"))</x:f>
      </x:c>
      <x:c r="E181" s="4" t="n"/>
      <x:c r="F181" s="26" t="n"/>
      <x:c r="G181" s="22">
        <x:f>IF(F181="","",VLOOKUP(F181,COA!$A$4:$F$30,2,FALSE))</x:f>
      </x:c>
      <x:c r="H181" s="22">
        <x:f>IF(F181="","",VLOOKUP(F181,COA!$A$4:$F$30,3,FALSE))</x:f>
      </x:c>
      <x:c r="I181" s="22">
        <x:f>IF(F181="","",VLOOKUP(F181,COA!$A$4:$F$30,4,FALSE))</x:f>
      </x:c>
      <x:c r="J181" s="22">
        <x:f>IF(F181="","",VLOOKUP(F181,COA!$A$4:$F$30,5,FALSE))</x:f>
      </x:c>
      <x:c r="K181" s="26" t="n"/>
      <x:c r="L181" s="26" t="n"/>
      <x:c r="M181" s="26" t="n"/>
      <x:c r="N181" s="24" t="n"/>
      <x:c r="O181" s="24" t="n"/>
      <x:c r="P181" s="25">
        <x:f>IF(AND(N181="",O181=""),"",N181-O181)</x:f>
      </x:c>
      <x:c r="Q181" s="20" t="str">
        <x:f>IF(COUNTA(A181:O181)=0,"",IF(AND(N181&gt;0,O181&gt;0),"Review",IF(AND(N181=0,O181=0),"Missing amount","OK")))</x:f>
        <x:v>Missing amount</x:v>
      </x:c>
      <x:c r="R181" s="25">
        <x:f>IF(A181="","",SUMIFS($N$5:$N$1001,$A$5:$A$1001,A181)-SUMIFS($O$5:$O$1001,$A$5:$A$1001,A181))</x:f>
      </x:c>
      <x:c r="S181" s="20">
        <x:f>IF(A181="","",IF(ABS(R181)&lt;0.005,"Balanced","Out of balance"))</x:f>
      </x:c>
    </x:row>
    <x:row r="182" ht="20" customHeight="1">
      <x:c r="A182" s="26" t="n"/>
      <x:c r="B182" s="27" t="n"/>
      <x:c r="C182" s="20">
        <x:f>IF(B182="","",YEAR(B182))</x:f>
      </x:c>
      <x:c r="D182" s="20">
        <x:f>IF(B182="","",TEXT(B182,"mmm"))</x:f>
      </x:c>
      <x:c r="E182" s="4" t="n"/>
      <x:c r="F182" s="26" t="n"/>
      <x:c r="G182" s="22">
        <x:f>IF(F182="","",VLOOKUP(F182,COA!$A$4:$F$30,2,FALSE))</x:f>
      </x:c>
      <x:c r="H182" s="22">
        <x:f>IF(F182="","",VLOOKUP(F182,COA!$A$4:$F$30,3,FALSE))</x:f>
      </x:c>
      <x:c r="I182" s="22">
        <x:f>IF(F182="","",VLOOKUP(F182,COA!$A$4:$F$30,4,FALSE))</x:f>
      </x:c>
      <x:c r="J182" s="22">
        <x:f>IF(F182="","",VLOOKUP(F182,COA!$A$4:$F$30,5,FALSE))</x:f>
      </x:c>
      <x:c r="K182" s="26" t="n"/>
      <x:c r="L182" s="26" t="n"/>
      <x:c r="M182" s="26" t="n"/>
      <x:c r="N182" s="24" t="n"/>
      <x:c r="O182" s="24" t="n"/>
      <x:c r="P182" s="25">
        <x:f>IF(AND(N182="",O182=""),"",N182-O182)</x:f>
      </x:c>
      <x:c r="Q182" s="20" t="str">
        <x:f>IF(COUNTA(A182:O182)=0,"",IF(AND(N182&gt;0,O182&gt;0),"Review",IF(AND(N182=0,O182=0),"Missing amount","OK")))</x:f>
        <x:v>Missing amount</x:v>
      </x:c>
      <x:c r="R182" s="25">
        <x:f>IF(A182="","",SUMIFS($N$5:$N$1001,$A$5:$A$1001,A182)-SUMIFS($O$5:$O$1001,$A$5:$A$1001,A182))</x:f>
      </x:c>
      <x:c r="S182" s="20">
        <x:f>IF(A182="","",IF(ABS(R182)&lt;0.005,"Balanced","Out of balance"))</x:f>
      </x:c>
    </x:row>
    <x:row r="183" ht="20" customHeight="1">
      <x:c r="A183" s="26" t="n"/>
      <x:c r="B183" s="27" t="n"/>
      <x:c r="C183" s="20">
        <x:f>IF(B183="","",YEAR(B183))</x:f>
      </x:c>
      <x:c r="D183" s="20">
        <x:f>IF(B183="","",TEXT(B183,"mmm"))</x:f>
      </x:c>
      <x:c r="E183" s="4" t="n"/>
      <x:c r="F183" s="26" t="n"/>
      <x:c r="G183" s="22">
        <x:f>IF(F183="","",VLOOKUP(F183,COA!$A$4:$F$30,2,FALSE))</x:f>
      </x:c>
      <x:c r="H183" s="22">
        <x:f>IF(F183="","",VLOOKUP(F183,COA!$A$4:$F$30,3,FALSE))</x:f>
      </x:c>
      <x:c r="I183" s="22">
        <x:f>IF(F183="","",VLOOKUP(F183,COA!$A$4:$F$30,4,FALSE))</x:f>
      </x:c>
      <x:c r="J183" s="22">
        <x:f>IF(F183="","",VLOOKUP(F183,COA!$A$4:$F$30,5,FALSE))</x:f>
      </x:c>
      <x:c r="K183" s="26" t="n"/>
      <x:c r="L183" s="26" t="n"/>
      <x:c r="M183" s="26" t="n"/>
      <x:c r="N183" s="24" t="n"/>
      <x:c r="O183" s="24" t="n"/>
      <x:c r="P183" s="25">
        <x:f>IF(AND(N183="",O183=""),"",N183-O183)</x:f>
      </x:c>
      <x:c r="Q183" s="20" t="str">
        <x:f>IF(COUNTA(A183:O183)=0,"",IF(AND(N183&gt;0,O183&gt;0),"Review",IF(AND(N183=0,O183=0),"Missing amount","OK")))</x:f>
        <x:v>Missing amount</x:v>
      </x:c>
      <x:c r="R183" s="25">
        <x:f>IF(A183="","",SUMIFS($N$5:$N$1001,$A$5:$A$1001,A183)-SUMIFS($O$5:$O$1001,$A$5:$A$1001,A183))</x:f>
      </x:c>
      <x:c r="S183" s="20">
        <x:f>IF(A183="","",IF(ABS(R183)&lt;0.005,"Balanced","Out of balance"))</x:f>
      </x:c>
    </x:row>
    <x:row r="184" ht="20" customHeight="1">
      <x:c r="A184" s="26" t="n"/>
      <x:c r="B184" s="27" t="n"/>
      <x:c r="C184" s="20">
        <x:f>IF(B184="","",YEAR(B184))</x:f>
      </x:c>
      <x:c r="D184" s="20">
        <x:f>IF(B184="","",TEXT(B184,"mmm"))</x:f>
      </x:c>
      <x:c r="E184" s="4" t="n"/>
      <x:c r="F184" s="26" t="n"/>
      <x:c r="G184" s="22">
        <x:f>IF(F184="","",VLOOKUP(F184,COA!$A$4:$F$30,2,FALSE))</x:f>
      </x:c>
      <x:c r="H184" s="22">
        <x:f>IF(F184="","",VLOOKUP(F184,COA!$A$4:$F$30,3,FALSE))</x:f>
      </x:c>
      <x:c r="I184" s="22">
        <x:f>IF(F184="","",VLOOKUP(F184,COA!$A$4:$F$30,4,FALSE))</x:f>
      </x:c>
      <x:c r="J184" s="22">
        <x:f>IF(F184="","",VLOOKUP(F184,COA!$A$4:$F$30,5,FALSE))</x:f>
      </x:c>
      <x:c r="K184" s="26" t="n"/>
      <x:c r="L184" s="26" t="n"/>
      <x:c r="M184" s="26" t="n"/>
      <x:c r="N184" s="24" t="n"/>
      <x:c r="O184" s="24" t="n"/>
      <x:c r="P184" s="25">
        <x:f>IF(AND(N184="",O184=""),"",N184-O184)</x:f>
      </x:c>
      <x:c r="Q184" s="20" t="str">
        <x:f>IF(COUNTA(A184:O184)=0,"",IF(AND(N184&gt;0,O184&gt;0),"Review",IF(AND(N184=0,O184=0),"Missing amount","OK")))</x:f>
        <x:v>Missing amount</x:v>
      </x:c>
      <x:c r="R184" s="25">
        <x:f>IF(A184="","",SUMIFS($N$5:$N$1001,$A$5:$A$1001,A184)-SUMIFS($O$5:$O$1001,$A$5:$A$1001,A184))</x:f>
      </x:c>
      <x:c r="S184" s="20">
        <x:f>IF(A184="","",IF(ABS(R184)&lt;0.005,"Balanced","Out of balance"))</x:f>
      </x:c>
    </x:row>
    <x:row r="185" ht="20" customHeight="1">
      <x:c r="A185" s="26" t="n"/>
      <x:c r="B185" s="27" t="n"/>
      <x:c r="C185" s="20">
        <x:f>IF(B185="","",YEAR(B185))</x:f>
      </x:c>
      <x:c r="D185" s="20">
        <x:f>IF(B185="","",TEXT(B185,"mmm"))</x:f>
      </x:c>
      <x:c r="E185" s="4" t="n"/>
      <x:c r="F185" s="26" t="n"/>
      <x:c r="G185" s="22">
        <x:f>IF(F185="","",VLOOKUP(F185,COA!$A$4:$F$30,2,FALSE))</x:f>
      </x:c>
      <x:c r="H185" s="22">
        <x:f>IF(F185="","",VLOOKUP(F185,COA!$A$4:$F$30,3,FALSE))</x:f>
      </x:c>
      <x:c r="I185" s="22">
        <x:f>IF(F185="","",VLOOKUP(F185,COA!$A$4:$F$30,4,FALSE))</x:f>
      </x:c>
      <x:c r="J185" s="22">
        <x:f>IF(F185="","",VLOOKUP(F185,COA!$A$4:$F$30,5,FALSE))</x:f>
      </x:c>
      <x:c r="K185" s="26" t="n"/>
      <x:c r="L185" s="26" t="n"/>
      <x:c r="M185" s="26" t="n"/>
      <x:c r="N185" s="24" t="n"/>
      <x:c r="O185" s="24" t="n"/>
      <x:c r="P185" s="25">
        <x:f>IF(AND(N185="",O185=""),"",N185-O185)</x:f>
      </x:c>
      <x:c r="Q185" s="20" t="str">
        <x:f>IF(COUNTA(A185:O185)=0,"",IF(AND(N185&gt;0,O185&gt;0),"Review",IF(AND(N185=0,O185=0),"Missing amount","OK")))</x:f>
        <x:v>Missing amount</x:v>
      </x:c>
      <x:c r="R185" s="25">
        <x:f>IF(A185="","",SUMIFS($N$5:$N$1001,$A$5:$A$1001,A185)-SUMIFS($O$5:$O$1001,$A$5:$A$1001,A185))</x:f>
      </x:c>
      <x:c r="S185" s="20">
        <x:f>IF(A185="","",IF(ABS(R185)&lt;0.005,"Balanced","Out of balance"))</x:f>
      </x:c>
    </x:row>
    <x:row r="186" ht="20" customHeight="1">
      <x:c r="A186" s="26" t="n"/>
      <x:c r="B186" s="27" t="n"/>
      <x:c r="C186" s="20">
        <x:f>IF(B186="","",YEAR(B186))</x:f>
      </x:c>
      <x:c r="D186" s="20">
        <x:f>IF(B186="","",TEXT(B186,"mmm"))</x:f>
      </x:c>
      <x:c r="E186" s="4" t="n"/>
      <x:c r="F186" s="26" t="n"/>
      <x:c r="G186" s="22">
        <x:f>IF(F186="","",VLOOKUP(F186,COA!$A$4:$F$30,2,FALSE))</x:f>
      </x:c>
      <x:c r="H186" s="22">
        <x:f>IF(F186="","",VLOOKUP(F186,COA!$A$4:$F$30,3,FALSE))</x:f>
      </x:c>
      <x:c r="I186" s="22">
        <x:f>IF(F186="","",VLOOKUP(F186,COA!$A$4:$F$30,4,FALSE))</x:f>
      </x:c>
      <x:c r="J186" s="22">
        <x:f>IF(F186="","",VLOOKUP(F186,COA!$A$4:$F$30,5,FALSE))</x:f>
      </x:c>
      <x:c r="K186" s="26" t="n"/>
      <x:c r="L186" s="26" t="n"/>
      <x:c r="M186" s="26" t="n"/>
      <x:c r="N186" s="24" t="n"/>
      <x:c r="O186" s="24" t="n"/>
      <x:c r="P186" s="25">
        <x:f>IF(AND(N186="",O186=""),"",N186-O186)</x:f>
      </x:c>
      <x:c r="Q186" s="20" t="str">
        <x:f>IF(COUNTA(A186:O186)=0,"",IF(AND(N186&gt;0,O186&gt;0),"Review",IF(AND(N186=0,O186=0),"Missing amount","OK")))</x:f>
        <x:v>Missing amount</x:v>
      </x:c>
      <x:c r="R186" s="25">
        <x:f>IF(A186="","",SUMIFS($N$5:$N$1001,$A$5:$A$1001,A186)-SUMIFS($O$5:$O$1001,$A$5:$A$1001,A186))</x:f>
      </x:c>
      <x:c r="S186" s="20">
        <x:f>IF(A186="","",IF(ABS(R186)&lt;0.005,"Balanced","Out of balance"))</x:f>
      </x:c>
    </x:row>
    <x:row r="187" ht="20" customHeight="1">
      <x:c r="A187" s="26" t="n"/>
      <x:c r="B187" s="27" t="n"/>
      <x:c r="C187" s="20">
        <x:f>IF(B187="","",YEAR(B187))</x:f>
      </x:c>
      <x:c r="D187" s="20">
        <x:f>IF(B187="","",TEXT(B187,"mmm"))</x:f>
      </x:c>
      <x:c r="E187" s="4" t="n"/>
      <x:c r="F187" s="26" t="n"/>
      <x:c r="G187" s="22">
        <x:f>IF(F187="","",VLOOKUP(F187,COA!$A$4:$F$30,2,FALSE))</x:f>
      </x:c>
      <x:c r="H187" s="22">
        <x:f>IF(F187="","",VLOOKUP(F187,COA!$A$4:$F$30,3,FALSE))</x:f>
      </x:c>
      <x:c r="I187" s="22">
        <x:f>IF(F187="","",VLOOKUP(F187,COA!$A$4:$F$30,4,FALSE))</x:f>
      </x:c>
      <x:c r="J187" s="22">
        <x:f>IF(F187="","",VLOOKUP(F187,COA!$A$4:$F$30,5,FALSE))</x:f>
      </x:c>
      <x:c r="K187" s="26" t="n"/>
      <x:c r="L187" s="26" t="n"/>
      <x:c r="M187" s="26" t="n"/>
      <x:c r="N187" s="24" t="n"/>
      <x:c r="O187" s="24" t="n"/>
      <x:c r="P187" s="25">
        <x:f>IF(AND(N187="",O187=""),"",N187-O187)</x:f>
      </x:c>
      <x:c r="Q187" s="20" t="str">
        <x:f>IF(COUNTA(A187:O187)=0,"",IF(AND(N187&gt;0,O187&gt;0),"Review",IF(AND(N187=0,O187=0),"Missing amount","OK")))</x:f>
        <x:v>Missing amount</x:v>
      </x:c>
      <x:c r="R187" s="25">
        <x:f>IF(A187="","",SUMIFS($N$5:$N$1001,$A$5:$A$1001,A187)-SUMIFS($O$5:$O$1001,$A$5:$A$1001,A187))</x:f>
      </x:c>
      <x:c r="S187" s="20">
        <x:f>IF(A187="","",IF(ABS(R187)&lt;0.005,"Balanced","Out of balance"))</x:f>
      </x:c>
    </x:row>
    <x:row r="188" ht="20" customHeight="1">
      <x:c r="A188" s="26" t="n"/>
      <x:c r="B188" s="27" t="n"/>
      <x:c r="C188" s="20">
        <x:f>IF(B188="","",YEAR(B188))</x:f>
      </x:c>
      <x:c r="D188" s="20">
        <x:f>IF(B188="","",TEXT(B188,"mmm"))</x:f>
      </x:c>
      <x:c r="E188" s="4" t="n"/>
      <x:c r="F188" s="26" t="n"/>
      <x:c r="G188" s="22">
        <x:f>IF(F188="","",VLOOKUP(F188,COA!$A$4:$F$30,2,FALSE))</x:f>
      </x:c>
      <x:c r="H188" s="22">
        <x:f>IF(F188="","",VLOOKUP(F188,COA!$A$4:$F$30,3,FALSE))</x:f>
      </x:c>
      <x:c r="I188" s="22">
        <x:f>IF(F188="","",VLOOKUP(F188,COA!$A$4:$F$30,4,FALSE))</x:f>
      </x:c>
      <x:c r="J188" s="22">
        <x:f>IF(F188="","",VLOOKUP(F188,COA!$A$4:$F$30,5,FALSE))</x:f>
      </x:c>
      <x:c r="K188" s="26" t="n"/>
      <x:c r="L188" s="26" t="n"/>
      <x:c r="M188" s="26" t="n"/>
      <x:c r="N188" s="24" t="n"/>
      <x:c r="O188" s="24" t="n"/>
      <x:c r="P188" s="25">
        <x:f>IF(AND(N188="",O188=""),"",N188-O188)</x:f>
      </x:c>
      <x:c r="Q188" s="20" t="str">
        <x:f>IF(COUNTA(A188:O188)=0,"",IF(AND(N188&gt;0,O188&gt;0),"Review",IF(AND(N188=0,O188=0),"Missing amount","OK")))</x:f>
        <x:v>Missing amount</x:v>
      </x:c>
      <x:c r="R188" s="25">
        <x:f>IF(A188="","",SUMIFS($N$5:$N$1001,$A$5:$A$1001,A188)-SUMIFS($O$5:$O$1001,$A$5:$A$1001,A188))</x:f>
      </x:c>
      <x:c r="S188" s="20">
        <x:f>IF(A188="","",IF(ABS(R188)&lt;0.005,"Balanced","Out of balance"))</x:f>
      </x:c>
    </x:row>
    <x:row r="189" ht="20" customHeight="1">
      <x:c r="A189" s="26" t="n"/>
      <x:c r="B189" s="27" t="n"/>
      <x:c r="C189" s="20">
        <x:f>IF(B189="","",YEAR(B189))</x:f>
      </x:c>
      <x:c r="D189" s="20">
        <x:f>IF(B189="","",TEXT(B189,"mmm"))</x:f>
      </x:c>
      <x:c r="E189" s="4" t="n"/>
      <x:c r="F189" s="26" t="n"/>
      <x:c r="G189" s="22">
        <x:f>IF(F189="","",VLOOKUP(F189,COA!$A$4:$F$30,2,FALSE))</x:f>
      </x:c>
      <x:c r="H189" s="22">
        <x:f>IF(F189="","",VLOOKUP(F189,COA!$A$4:$F$30,3,FALSE))</x:f>
      </x:c>
      <x:c r="I189" s="22">
        <x:f>IF(F189="","",VLOOKUP(F189,COA!$A$4:$F$30,4,FALSE))</x:f>
      </x:c>
      <x:c r="J189" s="22">
        <x:f>IF(F189="","",VLOOKUP(F189,COA!$A$4:$F$30,5,FALSE))</x:f>
      </x:c>
      <x:c r="K189" s="26" t="n"/>
      <x:c r="L189" s="26" t="n"/>
      <x:c r="M189" s="26" t="n"/>
      <x:c r="N189" s="24" t="n"/>
      <x:c r="O189" s="24" t="n"/>
      <x:c r="P189" s="25">
        <x:f>IF(AND(N189="",O189=""),"",N189-O189)</x:f>
      </x:c>
      <x:c r="Q189" s="20" t="str">
        <x:f>IF(COUNTA(A189:O189)=0,"",IF(AND(N189&gt;0,O189&gt;0),"Review",IF(AND(N189=0,O189=0),"Missing amount","OK")))</x:f>
        <x:v>Missing amount</x:v>
      </x:c>
      <x:c r="R189" s="25">
        <x:f>IF(A189="","",SUMIFS($N$5:$N$1001,$A$5:$A$1001,A189)-SUMIFS($O$5:$O$1001,$A$5:$A$1001,A189))</x:f>
      </x:c>
      <x:c r="S189" s="20">
        <x:f>IF(A189="","",IF(ABS(R189)&lt;0.005,"Balanced","Out of balance"))</x:f>
      </x:c>
    </x:row>
    <x:row r="190" ht="20" customHeight="1">
      <x:c r="A190" s="26" t="n"/>
      <x:c r="B190" s="27" t="n"/>
      <x:c r="C190" s="20">
        <x:f>IF(B190="","",YEAR(B190))</x:f>
      </x:c>
      <x:c r="D190" s="20">
        <x:f>IF(B190="","",TEXT(B190,"mmm"))</x:f>
      </x:c>
      <x:c r="E190" s="4" t="n"/>
      <x:c r="F190" s="26" t="n"/>
      <x:c r="G190" s="22">
        <x:f>IF(F190="","",VLOOKUP(F190,COA!$A$4:$F$30,2,FALSE))</x:f>
      </x:c>
      <x:c r="H190" s="22">
        <x:f>IF(F190="","",VLOOKUP(F190,COA!$A$4:$F$30,3,FALSE))</x:f>
      </x:c>
      <x:c r="I190" s="22">
        <x:f>IF(F190="","",VLOOKUP(F190,COA!$A$4:$F$30,4,FALSE))</x:f>
      </x:c>
      <x:c r="J190" s="22">
        <x:f>IF(F190="","",VLOOKUP(F190,COA!$A$4:$F$30,5,FALSE))</x:f>
      </x:c>
      <x:c r="K190" s="26" t="n"/>
      <x:c r="L190" s="26" t="n"/>
      <x:c r="M190" s="26" t="n"/>
      <x:c r="N190" s="24" t="n"/>
      <x:c r="O190" s="24" t="n"/>
      <x:c r="P190" s="25">
        <x:f>IF(AND(N190="",O190=""),"",N190-O190)</x:f>
      </x:c>
      <x:c r="Q190" s="20" t="str">
        <x:f>IF(COUNTA(A190:O190)=0,"",IF(AND(N190&gt;0,O190&gt;0),"Review",IF(AND(N190=0,O190=0),"Missing amount","OK")))</x:f>
        <x:v>Missing amount</x:v>
      </x:c>
      <x:c r="R190" s="25">
        <x:f>IF(A190="","",SUMIFS($N$5:$N$1001,$A$5:$A$1001,A190)-SUMIFS($O$5:$O$1001,$A$5:$A$1001,A190))</x:f>
      </x:c>
      <x:c r="S190" s="20">
        <x:f>IF(A190="","",IF(ABS(R190)&lt;0.005,"Balanced","Out of balance"))</x:f>
      </x:c>
    </x:row>
    <x:row r="191" ht="20" customHeight="1">
      <x:c r="A191" s="26" t="n"/>
      <x:c r="B191" s="27" t="n"/>
      <x:c r="C191" s="20">
        <x:f>IF(B191="","",YEAR(B191))</x:f>
      </x:c>
      <x:c r="D191" s="20">
        <x:f>IF(B191="","",TEXT(B191,"mmm"))</x:f>
      </x:c>
      <x:c r="E191" s="4" t="n"/>
      <x:c r="F191" s="26" t="n"/>
      <x:c r="G191" s="22">
        <x:f>IF(F191="","",VLOOKUP(F191,COA!$A$4:$F$30,2,FALSE))</x:f>
      </x:c>
      <x:c r="H191" s="22">
        <x:f>IF(F191="","",VLOOKUP(F191,COA!$A$4:$F$30,3,FALSE))</x:f>
      </x:c>
      <x:c r="I191" s="22">
        <x:f>IF(F191="","",VLOOKUP(F191,COA!$A$4:$F$30,4,FALSE))</x:f>
      </x:c>
      <x:c r="J191" s="22">
        <x:f>IF(F191="","",VLOOKUP(F191,COA!$A$4:$F$30,5,FALSE))</x:f>
      </x:c>
      <x:c r="K191" s="26" t="n"/>
      <x:c r="L191" s="26" t="n"/>
      <x:c r="M191" s="26" t="n"/>
      <x:c r="N191" s="24" t="n"/>
      <x:c r="O191" s="24" t="n"/>
      <x:c r="P191" s="25">
        <x:f>IF(AND(N191="",O191=""),"",N191-O191)</x:f>
      </x:c>
      <x:c r="Q191" s="20" t="str">
        <x:f>IF(COUNTA(A191:O191)=0,"",IF(AND(N191&gt;0,O191&gt;0),"Review",IF(AND(N191=0,O191=0),"Missing amount","OK")))</x:f>
        <x:v>Missing amount</x:v>
      </x:c>
      <x:c r="R191" s="25">
        <x:f>IF(A191="","",SUMIFS($N$5:$N$1001,$A$5:$A$1001,A191)-SUMIFS($O$5:$O$1001,$A$5:$A$1001,A191))</x:f>
      </x:c>
      <x:c r="S191" s="20">
        <x:f>IF(A191="","",IF(ABS(R191)&lt;0.005,"Balanced","Out of balance"))</x:f>
      </x:c>
    </x:row>
    <x:row r="192" ht="20" customHeight="1">
      <x:c r="A192" s="26" t="n"/>
      <x:c r="B192" s="27" t="n"/>
      <x:c r="C192" s="20">
        <x:f>IF(B192="","",YEAR(B192))</x:f>
      </x:c>
      <x:c r="D192" s="20">
        <x:f>IF(B192="","",TEXT(B192,"mmm"))</x:f>
      </x:c>
      <x:c r="E192" s="4" t="n"/>
      <x:c r="F192" s="26" t="n"/>
      <x:c r="G192" s="22">
        <x:f>IF(F192="","",VLOOKUP(F192,COA!$A$4:$F$30,2,FALSE))</x:f>
      </x:c>
      <x:c r="H192" s="22">
        <x:f>IF(F192="","",VLOOKUP(F192,COA!$A$4:$F$30,3,FALSE))</x:f>
      </x:c>
      <x:c r="I192" s="22">
        <x:f>IF(F192="","",VLOOKUP(F192,COA!$A$4:$F$30,4,FALSE))</x:f>
      </x:c>
      <x:c r="J192" s="22">
        <x:f>IF(F192="","",VLOOKUP(F192,COA!$A$4:$F$30,5,FALSE))</x:f>
      </x:c>
      <x:c r="K192" s="26" t="n"/>
      <x:c r="L192" s="26" t="n"/>
      <x:c r="M192" s="26" t="n"/>
      <x:c r="N192" s="24" t="n"/>
      <x:c r="O192" s="24" t="n"/>
      <x:c r="P192" s="25">
        <x:f>IF(AND(N192="",O192=""),"",N192-O192)</x:f>
      </x:c>
      <x:c r="Q192" s="20" t="str">
        <x:f>IF(COUNTA(A192:O192)=0,"",IF(AND(N192&gt;0,O192&gt;0),"Review",IF(AND(N192=0,O192=0),"Missing amount","OK")))</x:f>
        <x:v>Missing amount</x:v>
      </x:c>
      <x:c r="R192" s="25">
        <x:f>IF(A192="","",SUMIFS($N$5:$N$1001,$A$5:$A$1001,A192)-SUMIFS($O$5:$O$1001,$A$5:$A$1001,A192))</x:f>
      </x:c>
      <x:c r="S192" s="20">
        <x:f>IF(A192="","",IF(ABS(R192)&lt;0.005,"Balanced","Out of balance"))</x:f>
      </x:c>
    </x:row>
    <x:row r="193" ht="20" customHeight="1">
      <x:c r="A193" s="26" t="n"/>
      <x:c r="B193" s="27" t="n"/>
      <x:c r="C193" s="20">
        <x:f>IF(B193="","",YEAR(B193))</x:f>
      </x:c>
      <x:c r="D193" s="20">
        <x:f>IF(B193="","",TEXT(B193,"mmm"))</x:f>
      </x:c>
      <x:c r="E193" s="4" t="n"/>
      <x:c r="F193" s="26" t="n"/>
      <x:c r="G193" s="22">
        <x:f>IF(F193="","",VLOOKUP(F193,COA!$A$4:$F$30,2,FALSE))</x:f>
      </x:c>
      <x:c r="H193" s="22">
        <x:f>IF(F193="","",VLOOKUP(F193,COA!$A$4:$F$30,3,FALSE))</x:f>
      </x:c>
      <x:c r="I193" s="22">
        <x:f>IF(F193="","",VLOOKUP(F193,COA!$A$4:$F$30,4,FALSE))</x:f>
      </x:c>
      <x:c r="J193" s="22">
        <x:f>IF(F193="","",VLOOKUP(F193,COA!$A$4:$F$30,5,FALSE))</x:f>
      </x:c>
      <x:c r="K193" s="26" t="n"/>
      <x:c r="L193" s="26" t="n"/>
      <x:c r="M193" s="26" t="n"/>
      <x:c r="N193" s="24" t="n"/>
      <x:c r="O193" s="24" t="n"/>
      <x:c r="P193" s="25">
        <x:f>IF(AND(N193="",O193=""),"",N193-O193)</x:f>
      </x:c>
      <x:c r="Q193" s="20" t="str">
        <x:f>IF(COUNTA(A193:O193)=0,"",IF(AND(N193&gt;0,O193&gt;0),"Review",IF(AND(N193=0,O193=0),"Missing amount","OK")))</x:f>
        <x:v>Missing amount</x:v>
      </x:c>
      <x:c r="R193" s="25">
        <x:f>IF(A193="","",SUMIFS($N$5:$N$1001,$A$5:$A$1001,A193)-SUMIFS($O$5:$O$1001,$A$5:$A$1001,A193))</x:f>
      </x:c>
      <x:c r="S193" s="20">
        <x:f>IF(A193="","",IF(ABS(R193)&lt;0.005,"Balanced","Out of balance"))</x:f>
      </x:c>
    </x:row>
    <x:row r="194" ht="20" customHeight="1">
      <x:c r="A194" s="26" t="n"/>
      <x:c r="B194" s="27" t="n"/>
      <x:c r="C194" s="20">
        <x:f>IF(B194="","",YEAR(B194))</x:f>
      </x:c>
      <x:c r="D194" s="20">
        <x:f>IF(B194="","",TEXT(B194,"mmm"))</x:f>
      </x:c>
      <x:c r="E194" s="4" t="n"/>
      <x:c r="F194" s="26" t="n"/>
      <x:c r="G194" s="22">
        <x:f>IF(F194="","",VLOOKUP(F194,COA!$A$4:$F$30,2,FALSE))</x:f>
      </x:c>
      <x:c r="H194" s="22">
        <x:f>IF(F194="","",VLOOKUP(F194,COA!$A$4:$F$30,3,FALSE))</x:f>
      </x:c>
      <x:c r="I194" s="22">
        <x:f>IF(F194="","",VLOOKUP(F194,COA!$A$4:$F$30,4,FALSE))</x:f>
      </x:c>
      <x:c r="J194" s="22">
        <x:f>IF(F194="","",VLOOKUP(F194,COA!$A$4:$F$30,5,FALSE))</x:f>
      </x:c>
      <x:c r="K194" s="26" t="n"/>
      <x:c r="L194" s="26" t="n"/>
      <x:c r="M194" s="26" t="n"/>
      <x:c r="N194" s="24" t="n"/>
      <x:c r="O194" s="24" t="n"/>
      <x:c r="P194" s="25">
        <x:f>IF(AND(N194="",O194=""),"",N194-O194)</x:f>
      </x:c>
      <x:c r="Q194" s="20" t="str">
        <x:f>IF(COUNTA(A194:O194)=0,"",IF(AND(N194&gt;0,O194&gt;0),"Review",IF(AND(N194=0,O194=0),"Missing amount","OK")))</x:f>
        <x:v>Missing amount</x:v>
      </x:c>
      <x:c r="R194" s="25">
        <x:f>IF(A194="","",SUMIFS($N$5:$N$1001,$A$5:$A$1001,A194)-SUMIFS($O$5:$O$1001,$A$5:$A$1001,A194))</x:f>
      </x:c>
      <x:c r="S194" s="20">
        <x:f>IF(A194="","",IF(ABS(R194)&lt;0.005,"Balanced","Out of balance"))</x:f>
      </x:c>
    </x:row>
    <x:row r="195" ht="20" customHeight="1">
      <x:c r="A195" s="26" t="n"/>
      <x:c r="B195" s="27" t="n"/>
      <x:c r="C195" s="20">
        <x:f>IF(B195="","",YEAR(B195))</x:f>
      </x:c>
      <x:c r="D195" s="20">
        <x:f>IF(B195="","",TEXT(B195,"mmm"))</x:f>
      </x:c>
      <x:c r="E195" s="4" t="n"/>
      <x:c r="F195" s="26" t="n"/>
      <x:c r="G195" s="22">
        <x:f>IF(F195="","",VLOOKUP(F195,COA!$A$4:$F$30,2,FALSE))</x:f>
      </x:c>
      <x:c r="H195" s="22">
        <x:f>IF(F195="","",VLOOKUP(F195,COA!$A$4:$F$30,3,FALSE))</x:f>
      </x:c>
      <x:c r="I195" s="22">
        <x:f>IF(F195="","",VLOOKUP(F195,COA!$A$4:$F$30,4,FALSE))</x:f>
      </x:c>
      <x:c r="J195" s="22">
        <x:f>IF(F195="","",VLOOKUP(F195,COA!$A$4:$F$30,5,FALSE))</x:f>
      </x:c>
      <x:c r="K195" s="26" t="n"/>
      <x:c r="L195" s="26" t="n"/>
      <x:c r="M195" s="26" t="n"/>
      <x:c r="N195" s="24" t="n"/>
      <x:c r="O195" s="24" t="n"/>
      <x:c r="P195" s="25">
        <x:f>IF(AND(N195="",O195=""),"",N195-O195)</x:f>
      </x:c>
      <x:c r="Q195" s="20" t="str">
        <x:f>IF(COUNTA(A195:O195)=0,"",IF(AND(N195&gt;0,O195&gt;0),"Review",IF(AND(N195=0,O195=0),"Missing amount","OK")))</x:f>
        <x:v>Missing amount</x:v>
      </x:c>
      <x:c r="R195" s="25">
        <x:f>IF(A195="","",SUMIFS($N$5:$N$1001,$A$5:$A$1001,A195)-SUMIFS($O$5:$O$1001,$A$5:$A$1001,A195))</x:f>
      </x:c>
      <x:c r="S195" s="20">
        <x:f>IF(A195="","",IF(ABS(R195)&lt;0.005,"Balanced","Out of balance"))</x:f>
      </x:c>
    </x:row>
    <x:row r="196" ht="20" customHeight="1">
      <x:c r="A196" s="26" t="n"/>
      <x:c r="B196" s="27" t="n"/>
      <x:c r="C196" s="20">
        <x:f>IF(B196="","",YEAR(B196))</x:f>
      </x:c>
      <x:c r="D196" s="20">
        <x:f>IF(B196="","",TEXT(B196,"mmm"))</x:f>
      </x:c>
      <x:c r="E196" s="4" t="n"/>
      <x:c r="F196" s="26" t="n"/>
      <x:c r="G196" s="22">
        <x:f>IF(F196="","",VLOOKUP(F196,COA!$A$4:$F$30,2,FALSE))</x:f>
      </x:c>
      <x:c r="H196" s="22">
        <x:f>IF(F196="","",VLOOKUP(F196,COA!$A$4:$F$30,3,FALSE))</x:f>
      </x:c>
      <x:c r="I196" s="22">
        <x:f>IF(F196="","",VLOOKUP(F196,COA!$A$4:$F$30,4,FALSE))</x:f>
      </x:c>
      <x:c r="J196" s="22">
        <x:f>IF(F196="","",VLOOKUP(F196,COA!$A$4:$F$30,5,FALSE))</x:f>
      </x:c>
      <x:c r="K196" s="26" t="n"/>
      <x:c r="L196" s="26" t="n"/>
      <x:c r="M196" s="26" t="n"/>
      <x:c r="N196" s="24" t="n"/>
      <x:c r="O196" s="24" t="n"/>
      <x:c r="P196" s="25">
        <x:f>IF(AND(N196="",O196=""),"",N196-O196)</x:f>
      </x:c>
      <x:c r="Q196" s="20" t="str">
        <x:f>IF(COUNTA(A196:O196)=0,"",IF(AND(N196&gt;0,O196&gt;0),"Review",IF(AND(N196=0,O196=0),"Missing amount","OK")))</x:f>
        <x:v>Missing amount</x:v>
      </x:c>
      <x:c r="R196" s="25">
        <x:f>IF(A196="","",SUMIFS($N$5:$N$1001,$A$5:$A$1001,A196)-SUMIFS($O$5:$O$1001,$A$5:$A$1001,A196))</x:f>
      </x:c>
      <x:c r="S196" s="20">
        <x:f>IF(A196="","",IF(ABS(R196)&lt;0.005,"Balanced","Out of balance"))</x:f>
      </x:c>
    </x:row>
    <x:row r="197" ht="20" customHeight="1">
      <x:c r="A197" s="26" t="n"/>
      <x:c r="B197" s="27" t="n"/>
      <x:c r="C197" s="20">
        <x:f>IF(B197="","",YEAR(B197))</x:f>
      </x:c>
      <x:c r="D197" s="20">
        <x:f>IF(B197="","",TEXT(B197,"mmm"))</x:f>
      </x:c>
      <x:c r="E197" s="4" t="n"/>
      <x:c r="F197" s="26" t="n"/>
      <x:c r="G197" s="22">
        <x:f>IF(F197="","",VLOOKUP(F197,COA!$A$4:$F$30,2,FALSE))</x:f>
      </x:c>
      <x:c r="H197" s="22">
        <x:f>IF(F197="","",VLOOKUP(F197,COA!$A$4:$F$30,3,FALSE))</x:f>
      </x:c>
      <x:c r="I197" s="22">
        <x:f>IF(F197="","",VLOOKUP(F197,COA!$A$4:$F$30,4,FALSE))</x:f>
      </x:c>
      <x:c r="J197" s="22">
        <x:f>IF(F197="","",VLOOKUP(F197,COA!$A$4:$F$30,5,FALSE))</x:f>
      </x:c>
      <x:c r="K197" s="26" t="n"/>
      <x:c r="L197" s="26" t="n"/>
      <x:c r="M197" s="26" t="n"/>
      <x:c r="N197" s="24" t="n"/>
      <x:c r="O197" s="24" t="n"/>
      <x:c r="P197" s="25">
        <x:f>IF(AND(N197="",O197=""),"",N197-O197)</x:f>
      </x:c>
      <x:c r="Q197" s="20" t="str">
        <x:f>IF(COUNTA(A197:O197)=0,"",IF(AND(N197&gt;0,O197&gt;0),"Review",IF(AND(N197=0,O197=0),"Missing amount","OK")))</x:f>
        <x:v>Missing amount</x:v>
      </x:c>
      <x:c r="R197" s="25">
        <x:f>IF(A197="","",SUMIFS($N$5:$N$1001,$A$5:$A$1001,A197)-SUMIFS($O$5:$O$1001,$A$5:$A$1001,A197))</x:f>
      </x:c>
      <x:c r="S197" s="20">
        <x:f>IF(A197="","",IF(ABS(R197)&lt;0.005,"Balanced","Out of balance"))</x:f>
      </x:c>
    </x:row>
    <x:row r="198" ht="20" customHeight="1">
      <x:c r="A198" s="26" t="n"/>
      <x:c r="B198" s="27" t="n"/>
      <x:c r="C198" s="20">
        <x:f>IF(B198="","",YEAR(B198))</x:f>
      </x:c>
      <x:c r="D198" s="20">
        <x:f>IF(B198="","",TEXT(B198,"mmm"))</x:f>
      </x:c>
      <x:c r="E198" s="4" t="n"/>
      <x:c r="F198" s="26" t="n"/>
      <x:c r="G198" s="22">
        <x:f>IF(F198="","",VLOOKUP(F198,COA!$A$4:$F$30,2,FALSE))</x:f>
      </x:c>
      <x:c r="H198" s="22">
        <x:f>IF(F198="","",VLOOKUP(F198,COA!$A$4:$F$30,3,FALSE))</x:f>
      </x:c>
      <x:c r="I198" s="22">
        <x:f>IF(F198="","",VLOOKUP(F198,COA!$A$4:$F$30,4,FALSE))</x:f>
      </x:c>
      <x:c r="J198" s="22">
        <x:f>IF(F198="","",VLOOKUP(F198,COA!$A$4:$F$30,5,FALSE))</x:f>
      </x:c>
      <x:c r="K198" s="26" t="n"/>
      <x:c r="L198" s="26" t="n"/>
      <x:c r="M198" s="26" t="n"/>
      <x:c r="N198" s="24" t="n"/>
      <x:c r="O198" s="24" t="n"/>
      <x:c r="P198" s="25">
        <x:f>IF(AND(N198="",O198=""),"",N198-O198)</x:f>
      </x:c>
      <x:c r="Q198" s="20" t="str">
        <x:f>IF(COUNTA(A198:O198)=0,"",IF(AND(N198&gt;0,O198&gt;0),"Review",IF(AND(N198=0,O198=0),"Missing amount","OK")))</x:f>
        <x:v>Missing amount</x:v>
      </x:c>
      <x:c r="R198" s="25">
        <x:f>IF(A198="","",SUMIFS($N$5:$N$1001,$A$5:$A$1001,A198)-SUMIFS($O$5:$O$1001,$A$5:$A$1001,A198))</x:f>
      </x:c>
      <x:c r="S198" s="20">
        <x:f>IF(A198="","",IF(ABS(R198)&lt;0.005,"Balanced","Out of balance"))</x:f>
      </x:c>
    </x:row>
    <x:row r="199" ht="20" customHeight="1">
      <x:c r="A199" s="26" t="n"/>
      <x:c r="B199" s="27" t="n"/>
      <x:c r="C199" s="20">
        <x:f>IF(B199="","",YEAR(B199))</x:f>
      </x:c>
      <x:c r="D199" s="20">
        <x:f>IF(B199="","",TEXT(B199,"mmm"))</x:f>
      </x:c>
      <x:c r="E199" s="4" t="n"/>
      <x:c r="F199" s="26" t="n"/>
      <x:c r="G199" s="22">
        <x:f>IF(F199="","",VLOOKUP(F199,COA!$A$4:$F$30,2,FALSE))</x:f>
      </x:c>
      <x:c r="H199" s="22">
        <x:f>IF(F199="","",VLOOKUP(F199,COA!$A$4:$F$30,3,FALSE))</x:f>
      </x:c>
      <x:c r="I199" s="22">
        <x:f>IF(F199="","",VLOOKUP(F199,COA!$A$4:$F$30,4,FALSE))</x:f>
      </x:c>
      <x:c r="J199" s="22">
        <x:f>IF(F199="","",VLOOKUP(F199,COA!$A$4:$F$30,5,FALSE))</x:f>
      </x:c>
      <x:c r="K199" s="26" t="n"/>
      <x:c r="L199" s="26" t="n"/>
      <x:c r="M199" s="26" t="n"/>
      <x:c r="N199" s="24" t="n"/>
      <x:c r="O199" s="24" t="n"/>
      <x:c r="P199" s="25">
        <x:f>IF(AND(N199="",O199=""),"",N199-O199)</x:f>
      </x:c>
      <x:c r="Q199" s="20" t="str">
        <x:f>IF(COUNTA(A199:O199)=0,"",IF(AND(N199&gt;0,O199&gt;0),"Review",IF(AND(N199=0,O199=0),"Missing amount","OK")))</x:f>
        <x:v>Missing amount</x:v>
      </x:c>
      <x:c r="R199" s="25">
        <x:f>IF(A199="","",SUMIFS($N$5:$N$1001,$A$5:$A$1001,A199)-SUMIFS($O$5:$O$1001,$A$5:$A$1001,A199))</x:f>
      </x:c>
      <x:c r="S199" s="20">
        <x:f>IF(A199="","",IF(ABS(R199)&lt;0.005,"Balanced","Out of balance"))</x:f>
      </x:c>
    </x:row>
    <x:row r="200" ht="20" customHeight="1">
      <x:c r="A200" s="26" t="n"/>
      <x:c r="B200" s="27" t="n"/>
      <x:c r="C200" s="20">
        <x:f>IF(B200="","",YEAR(B200))</x:f>
      </x:c>
      <x:c r="D200" s="20">
        <x:f>IF(B200="","",TEXT(B200,"mmm"))</x:f>
      </x:c>
      <x:c r="E200" s="4" t="n"/>
      <x:c r="F200" s="26" t="n"/>
      <x:c r="G200" s="22">
        <x:f>IF(F200="","",VLOOKUP(F200,COA!$A$4:$F$30,2,FALSE))</x:f>
      </x:c>
      <x:c r="H200" s="22">
        <x:f>IF(F200="","",VLOOKUP(F200,COA!$A$4:$F$30,3,FALSE))</x:f>
      </x:c>
      <x:c r="I200" s="22">
        <x:f>IF(F200="","",VLOOKUP(F200,COA!$A$4:$F$30,4,FALSE))</x:f>
      </x:c>
      <x:c r="J200" s="22">
        <x:f>IF(F200="","",VLOOKUP(F200,COA!$A$4:$F$30,5,FALSE))</x:f>
      </x:c>
      <x:c r="K200" s="26" t="n"/>
      <x:c r="L200" s="26" t="n"/>
      <x:c r="M200" s="26" t="n"/>
      <x:c r="N200" s="24" t="n"/>
      <x:c r="O200" s="24" t="n"/>
      <x:c r="P200" s="25">
        <x:f>IF(AND(N200="",O200=""),"",N200-O200)</x:f>
      </x:c>
      <x:c r="Q200" s="20" t="str">
        <x:f>IF(COUNTA(A200:O200)=0,"",IF(AND(N200&gt;0,O200&gt;0),"Review",IF(AND(N200=0,O200=0),"Missing amount","OK")))</x:f>
        <x:v>Missing amount</x:v>
      </x:c>
      <x:c r="R200" s="25">
        <x:f>IF(A200="","",SUMIFS($N$5:$N$1001,$A$5:$A$1001,A200)-SUMIFS($O$5:$O$1001,$A$5:$A$1001,A200))</x:f>
      </x:c>
      <x:c r="S200" s="20">
        <x:f>IF(A200="","",IF(ABS(R200)&lt;0.005,"Balanced","Out of balance"))</x:f>
      </x:c>
    </x:row>
    <x:row r="201" ht="20" customHeight="1">
      <x:c r="A201" s="26" t="n"/>
      <x:c r="B201" s="27" t="n"/>
      <x:c r="C201" s="20">
        <x:f>IF(B201="","",YEAR(B201))</x:f>
      </x:c>
      <x:c r="D201" s="20">
        <x:f>IF(B201="","",TEXT(B201,"mmm"))</x:f>
      </x:c>
      <x:c r="E201" s="4" t="n"/>
      <x:c r="F201" s="26" t="n"/>
      <x:c r="G201" s="22">
        <x:f>IF(F201="","",VLOOKUP(F201,COA!$A$4:$F$30,2,FALSE))</x:f>
      </x:c>
      <x:c r="H201" s="22">
        <x:f>IF(F201="","",VLOOKUP(F201,COA!$A$4:$F$30,3,FALSE))</x:f>
      </x:c>
      <x:c r="I201" s="22">
        <x:f>IF(F201="","",VLOOKUP(F201,COA!$A$4:$F$30,4,FALSE))</x:f>
      </x:c>
      <x:c r="J201" s="22">
        <x:f>IF(F201="","",VLOOKUP(F201,COA!$A$4:$F$30,5,FALSE))</x:f>
      </x:c>
      <x:c r="K201" s="26" t="n"/>
      <x:c r="L201" s="26" t="n"/>
      <x:c r="M201" s="26" t="n"/>
      <x:c r="N201" s="24" t="n"/>
      <x:c r="O201" s="24" t="n"/>
      <x:c r="P201" s="25">
        <x:f>IF(AND(N201="",O201=""),"",N201-O201)</x:f>
      </x:c>
      <x:c r="Q201" s="20" t="str">
        <x:f>IF(COUNTA(A201:O201)=0,"",IF(AND(N201&gt;0,O201&gt;0),"Review",IF(AND(N201=0,O201=0),"Missing amount","OK")))</x:f>
        <x:v>Missing amount</x:v>
      </x:c>
      <x:c r="R201" s="25">
        <x:f>IF(A201="","",SUMIFS($N$5:$N$1001,$A$5:$A$1001,A201)-SUMIFS($O$5:$O$1001,$A$5:$A$1001,A201))</x:f>
      </x:c>
      <x:c r="S201" s="20">
        <x:f>IF(A201="","",IF(ABS(R201)&lt;0.005,"Balanced","Out of balance"))</x:f>
      </x:c>
    </x:row>
    <x:row r="202" ht="20" customHeight="1">
      <x:c r="A202" s="26" t="n"/>
      <x:c r="B202" s="27" t="n"/>
      <x:c r="C202" s="20">
        <x:f>IF(B202="","",YEAR(B202))</x:f>
      </x:c>
      <x:c r="D202" s="20">
        <x:f>IF(B202="","",TEXT(B202,"mmm"))</x:f>
      </x:c>
      <x:c r="E202" s="4" t="n"/>
      <x:c r="F202" s="26" t="n"/>
      <x:c r="G202" s="22">
        <x:f>IF(F202="","",VLOOKUP(F202,COA!$A$4:$F$30,2,FALSE))</x:f>
      </x:c>
      <x:c r="H202" s="22">
        <x:f>IF(F202="","",VLOOKUP(F202,COA!$A$4:$F$30,3,FALSE))</x:f>
      </x:c>
      <x:c r="I202" s="22">
        <x:f>IF(F202="","",VLOOKUP(F202,COA!$A$4:$F$30,4,FALSE))</x:f>
      </x:c>
      <x:c r="J202" s="22">
        <x:f>IF(F202="","",VLOOKUP(F202,COA!$A$4:$F$30,5,FALSE))</x:f>
      </x:c>
      <x:c r="K202" s="26" t="n"/>
      <x:c r="L202" s="26" t="n"/>
      <x:c r="M202" s="26" t="n"/>
      <x:c r="N202" s="24" t="n"/>
      <x:c r="O202" s="24" t="n"/>
      <x:c r="P202" s="25">
        <x:f>IF(AND(N202="",O202=""),"",N202-O202)</x:f>
      </x:c>
      <x:c r="Q202" s="20" t="str">
        <x:f>IF(COUNTA(A202:O202)=0,"",IF(AND(N202&gt;0,O202&gt;0),"Review",IF(AND(N202=0,O202=0),"Missing amount","OK")))</x:f>
        <x:v>Missing amount</x:v>
      </x:c>
      <x:c r="R202" s="25">
        <x:f>IF(A202="","",SUMIFS($N$5:$N$1001,$A$5:$A$1001,A202)-SUMIFS($O$5:$O$1001,$A$5:$A$1001,A202))</x:f>
      </x:c>
      <x:c r="S202" s="20">
        <x:f>IF(A202="","",IF(ABS(R202)&lt;0.005,"Balanced","Out of balance"))</x:f>
      </x:c>
    </x:row>
    <x:row r="203" ht="20" customHeight="1">
      <x:c r="A203" s="26" t="n"/>
      <x:c r="B203" s="27" t="n"/>
      <x:c r="C203" s="20">
        <x:f>IF(B203="","",YEAR(B203))</x:f>
      </x:c>
      <x:c r="D203" s="20">
        <x:f>IF(B203="","",TEXT(B203,"mmm"))</x:f>
      </x:c>
      <x:c r="E203" s="4" t="n"/>
      <x:c r="F203" s="26" t="n"/>
      <x:c r="G203" s="22">
        <x:f>IF(F203="","",VLOOKUP(F203,COA!$A$4:$F$30,2,FALSE))</x:f>
      </x:c>
      <x:c r="H203" s="22">
        <x:f>IF(F203="","",VLOOKUP(F203,COA!$A$4:$F$30,3,FALSE))</x:f>
      </x:c>
      <x:c r="I203" s="22">
        <x:f>IF(F203="","",VLOOKUP(F203,COA!$A$4:$F$30,4,FALSE))</x:f>
      </x:c>
      <x:c r="J203" s="22">
        <x:f>IF(F203="","",VLOOKUP(F203,COA!$A$4:$F$30,5,FALSE))</x:f>
      </x:c>
      <x:c r="K203" s="26" t="n"/>
      <x:c r="L203" s="26" t="n"/>
      <x:c r="M203" s="26" t="n"/>
      <x:c r="N203" s="24" t="n"/>
      <x:c r="O203" s="24" t="n"/>
      <x:c r="P203" s="25">
        <x:f>IF(AND(N203="",O203=""),"",N203-O203)</x:f>
      </x:c>
      <x:c r="Q203" s="20" t="str">
        <x:f>IF(COUNTA(A203:O203)=0,"",IF(AND(N203&gt;0,O203&gt;0),"Review",IF(AND(N203=0,O203=0),"Missing amount","OK")))</x:f>
        <x:v>Missing amount</x:v>
      </x:c>
      <x:c r="R203" s="25">
        <x:f>IF(A203="","",SUMIFS($N$5:$N$1001,$A$5:$A$1001,A203)-SUMIFS($O$5:$O$1001,$A$5:$A$1001,A203))</x:f>
      </x:c>
      <x:c r="S203" s="20">
        <x:f>IF(A203="","",IF(ABS(R203)&lt;0.005,"Balanced","Out of balance"))</x:f>
      </x:c>
    </x:row>
    <x:row r="204" ht="20" customHeight="1">
      <x:c r="A204" s="26" t="n"/>
      <x:c r="B204" s="27" t="n"/>
      <x:c r="C204" s="20">
        <x:f>IF(B204="","",YEAR(B204))</x:f>
      </x:c>
      <x:c r="D204" s="20">
        <x:f>IF(B204="","",TEXT(B204,"mmm"))</x:f>
      </x:c>
      <x:c r="E204" s="4" t="n"/>
      <x:c r="F204" s="26" t="n"/>
      <x:c r="G204" s="22">
        <x:f>IF(F204="","",VLOOKUP(F204,COA!$A$4:$F$30,2,FALSE))</x:f>
      </x:c>
      <x:c r="H204" s="22">
        <x:f>IF(F204="","",VLOOKUP(F204,COA!$A$4:$F$30,3,FALSE))</x:f>
      </x:c>
      <x:c r="I204" s="22">
        <x:f>IF(F204="","",VLOOKUP(F204,COA!$A$4:$F$30,4,FALSE))</x:f>
      </x:c>
      <x:c r="J204" s="22">
        <x:f>IF(F204="","",VLOOKUP(F204,COA!$A$4:$F$30,5,FALSE))</x:f>
      </x:c>
      <x:c r="K204" s="26" t="n"/>
      <x:c r="L204" s="26" t="n"/>
      <x:c r="M204" s="26" t="n"/>
      <x:c r="N204" s="24" t="n"/>
      <x:c r="O204" s="24" t="n"/>
      <x:c r="P204" s="25">
        <x:f>IF(AND(N204="",O204=""),"",N204-O204)</x:f>
      </x:c>
      <x:c r="Q204" s="20" t="str">
        <x:f>IF(COUNTA(A204:O204)=0,"",IF(AND(N204&gt;0,O204&gt;0),"Review",IF(AND(N204=0,O204=0),"Missing amount","OK")))</x:f>
        <x:v>Missing amount</x:v>
      </x:c>
      <x:c r="R204" s="25">
        <x:f>IF(A204="","",SUMIFS($N$5:$N$1001,$A$5:$A$1001,A204)-SUMIFS($O$5:$O$1001,$A$5:$A$1001,A204))</x:f>
      </x:c>
      <x:c r="S204" s="20">
        <x:f>IF(A204="","",IF(ABS(R204)&lt;0.005,"Balanced","Out of balance"))</x:f>
      </x:c>
    </x:row>
    <x:row r="205" ht="20" customHeight="1">
      <x:c r="A205" s="26" t="n"/>
      <x:c r="B205" s="27" t="n"/>
      <x:c r="C205" s="20">
        <x:f>IF(B205="","",YEAR(B205))</x:f>
      </x:c>
      <x:c r="D205" s="20">
        <x:f>IF(B205="","",TEXT(B205,"mmm"))</x:f>
      </x:c>
      <x:c r="E205" s="4" t="n"/>
      <x:c r="F205" s="26" t="n"/>
      <x:c r="G205" s="22">
        <x:f>IF(F205="","",VLOOKUP(F205,COA!$A$4:$F$30,2,FALSE))</x:f>
      </x:c>
      <x:c r="H205" s="22">
        <x:f>IF(F205="","",VLOOKUP(F205,COA!$A$4:$F$30,3,FALSE))</x:f>
      </x:c>
      <x:c r="I205" s="22">
        <x:f>IF(F205="","",VLOOKUP(F205,COA!$A$4:$F$30,4,FALSE))</x:f>
      </x:c>
      <x:c r="J205" s="22">
        <x:f>IF(F205="","",VLOOKUP(F205,COA!$A$4:$F$30,5,FALSE))</x:f>
      </x:c>
      <x:c r="K205" s="26" t="n"/>
      <x:c r="L205" s="26" t="n"/>
      <x:c r="M205" s="26" t="n"/>
      <x:c r="N205" s="24" t="n"/>
      <x:c r="O205" s="24" t="n"/>
      <x:c r="P205" s="25">
        <x:f>IF(AND(N205="",O205=""),"",N205-O205)</x:f>
      </x:c>
      <x:c r="Q205" s="20" t="str">
        <x:f>IF(COUNTA(A205:O205)=0,"",IF(AND(N205&gt;0,O205&gt;0),"Review",IF(AND(N205=0,O205=0),"Missing amount","OK")))</x:f>
        <x:v>Missing amount</x:v>
      </x:c>
      <x:c r="R205" s="25">
        <x:f>IF(A205="","",SUMIFS($N$5:$N$1001,$A$5:$A$1001,A205)-SUMIFS($O$5:$O$1001,$A$5:$A$1001,A205))</x:f>
      </x:c>
      <x:c r="S205" s="20">
        <x:f>IF(A205="","",IF(ABS(R205)&lt;0.005,"Balanced","Out of balance"))</x:f>
      </x:c>
    </x:row>
    <x:row r="206" ht="20" customHeight="1">
      <x:c r="A206" s="26" t="n"/>
      <x:c r="B206" s="27" t="n"/>
      <x:c r="C206" s="20">
        <x:f>IF(B206="","",YEAR(B206))</x:f>
      </x:c>
      <x:c r="D206" s="20">
        <x:f>IF(B206="","",TEXT(B206,"mmm"))</x:f>
      </x:c>
      <x:c r="E206" s="4" t="n"/>
      <x:c r="F206" s="26" t="n"/>
      <x:c r="G206" s="22">
        <x:f>IF(F206="","",VLOOKUP(F206,COA!$A$4:$F$30,2,FALSE))</x:f>
      </x:c>
      <x:c r="H206" s="22">
        <x:f>IF(F206="","",VLOOKUP(F206,COA!$A$4:$F$30,3,FALSE))</x:f>
      </x:c>
      <x:c r="I206" s="22">
        <x:f>IF(F206="","",VLOOKUP(F206,COA!$A$4:$F$30,4,FALSE))</x:f>
      </x:c>
      <x:c r="J206" s="22">
        <x:f>IF(F206="","",VLOOKUP(F206,COA!$A$4:$F$30,5,FALSE))</x:f>
      </x:c>
      <x:c r="K206" s="26" t="n"/>
      <x:c r="L206" s="26" t="n"/>
      <x:c r="M206" s="26" t="n"/>
      <x:c r="N206" s="24" t="n"/>
      <x:c r="O206" s="24" t="n"/>
      <x:c r="P206" s="25">
        <x:f>IF(AND(N206="",O206=""),"",N206-O206)</x:f>
      </x:c>
      <x:c r="Q206" s="20" t="str">
        <x:f>IF(COUNTA(A206:O206)=0,"",IF(AND(N206&gt;0,O206&gt;0),"Review",IF(AND(N206=0,O206=0),"Missing amount","OK")))</x:f>
        <x:v>Missing amount</x:v>
      </x:c>
      <x:c r="R206" s="25">
        <x:f>IF(A206="","",SUMIFS($N$5:$N$1001,$A$5:$A$1001,A206)-SUMIFS($O$5:$O$1001,$A$5:$A$1001,A206))</x:f>
      </x:c>
      <x:c r="S206" s="20">
        <x:f>IF(A206="","",IF(ABS(R206)&lt;0.005,"Balanced","Out of balance"))</x:f>
      </x:c>
    </x:row>
    <x:row r="207" ht="20" customHeight="1">
      <x:c r="A207" s="26" t="n"/>
      <x:c r="B207" s="27" t="n"/>
      <x:c r="C207" s="20">
        <x:f>IF(B207="","",YEAR(B207))</x:f>
      </x:c>
      <x:c r="D207" s="20">
        <x:f>IF(B207="","",TEXT(B207,"mmm"))</x:f>
      </x:c>
      <x:c r="E207" s="4" t="n"/>
      <x:c r="F207" s="26" t="n"/>
      <x:c r="G207" s="22">
        <x:f>IF(F207="","",VLOOKUP(F207,COA!$A$4:$F$30,2,FALSE))</x:f>
      </x:c>
      <x:c r="H207" s="22">
        <x:f>IF(F207="","",VLOOKUP(F207,COA!$A$4:$F$30,3,FALSE))</x:f>
      </x:c>
      <x:c r="I207" s="22">
        <x:f>IF(F207="","",VLOOKUP(F207,COA!$A$4:$F$30,4,FALSE))</x:f>
      </x:c>
      <x:c r="J207" s="22">
        <x:f>IF(F207="","",VLOOKUP(F207,COA!$A$4:$F$30,5,FALSE))</x:f>
      </x:c>
      <x:c r="K207" s="26" t="n"/>
      <x:c r="L207" s="26" t="n"/>
      <x:c r="M207" s="26" t="n"/>
      <x:c r="N207" s="24" t="n"/>
      <x:c r="O207" s="24" t="n"/>
      <x:c r="P207" s="25">
        <x:f>IF(AND(N207="",O207=""),"",N207-O207)</x:f>
      </x:c>
      <x:c r="Q207" s="20" t="str">
        <x:f>IF(COUNTA(A207:O207)=0,"",IF(AND(N207&gt;0,O207&gt;0),"Review",IF(AND(N207=0,O207=0),"Missing amount","OK")))</x:f>
        <x:v>Missing amount</x:v>
      </x:c>
      <x:c r="R207" s="25">
        <x:f>IF(A207="","",SUMIFS($N$5:$N$1001,$A$5:$A$1001,A207)-SUMIFS($O$5:$O$1001,$A$5:$A$1001,A207))</x:f>
      </x:c>
      <x:c r="S207" s="20">
        <x:f>IF(A207="","",IF(ABS(R207)&lt;0.005,"Balanced","Out of balance"))</x:f>
      </x:c>
    </x:row>
    <x:row r="208" ht="20" customHeight="1">
      <x:c r="A208" s="26" t="n"/>
      <x:c r="B208" s="27" t="n"/>
      <x:c r="C208" s="20">
        <x:f>IF(B208="","",YEAR(B208))</x:f>
      </x:c>
      <x:c r="D208" s="20">
        <x:f>IF(B208="","",TEXT(B208,"mmm"))</x:f>
      </x:c>
      <x:c r="E208" s="4" t="n"/>
      <x:c r="F208" s="26" t="n"/>
      <x:c r="G208" s="22">
        <x:f>IF(F208="","",VLOOKUP(F208,COA!$A$4:$F$30,2,FALSE))</x:f>
      </x:c>
      <x:c r="H208" s="22">
        <x:f>IF(F208="","",VLOOKUP(F208,COA!$A$4:$F$30,3,FALSE))</x:f>
      </x:c>
      <x:c r="I208" s="22">
        <x:f>IF(F208="","",VLOOKUP(F208,COA!$A$4:$F$30,4,FALSE))</x:f>
      </x:c>
      <x:c r="J208" s="22">
        <x:f>IF(F208="","",VLOOKUP(F208,COA!$A$4:$F$30,5,FALSE))</x:f>
      </x:c>
      <x:c r="K208" s="26" t="n"/>
      <x:c r="L208" s="26" t="n"/>
      <x:c r="M208" s="26" t="n"/>
      <x:c r="N208" s="24" t="n"/>
      <x:c r="O208" s="24" t="n"/>
      <x:c r="P208" s="25">
        <x:f>IF(AND(N208="",O208=""),"",N208-O208)</x:f>
      </x:c>
      <x:c r="Q208" s="20" t="str">
        <x:f>IF(COUNTA(A208:O208)=0,"",IF(AND(N208&gt;0,O208&gt;0),"Review",IF(AND(N208=0,O208=0),"Missing amount","OK")))</x:f>
        <x:v>Missing amount</x:v>
      </x:c>
      <x:c r="R208" s="25">
        <x:f>IF(A208="","",SUMIFS($N$5:$N$1001,$A$5:$A$1001,A208)-SUMIFS($O$5:$O$1001,$A$5:$A$1001,A208))</x:f>
      </x:c>
      <x:c r="S208" s="20">
        <x:f>IF(A208="","",IF(ABS(R208)&lt;0.005,"Balanced","Out of balance"))</x:f>
      </x:c>
    </x:row>
    <x:row r="209" ht="20" customHeight="1">
      <x:c r="A209" s="26" t="n"/>
      <x:c r="B209" s="27" t="n"/>
      <x:c r="C209" s="20">
        <x:f>IF(B209="","",YEAR(B209))</x:f>
      </x:c>
      <x:c r="D209" s="20">
        <x:f>IF(B209="","",TEXT(B209,"mmm"))</x:f>
      </x:c>
      <x:c r="E209" s="4" t="n"/>
      <x:c r="F209" s="26" t="n"/>
      <x:c r="G209" s="22">
        <x:f>IF(F209="","",VLOOKUP(F209,COA!$A$4:$F$30,2,FALSE))</x:f>
      </x:c>
      <x:c r="H209" s="22">
        <x:f>IF(F209="","",VLOOKUP(F209,COA!$A$4:$F$30,3,FALSE))</x:f>
      </x:c>
      <x:c r="I209" s="22">
        <x:f>IF(F209="","",VLOOKUP(F209,COA!$A$4:$F$30,4,FALSE))</x:f>
      </x:c>
      <x:c r="J209" s="22">
        <x:f>IF(F209="","",VLOOKUP(F209,COA!$A$4:$F$30,5,FALSE))</x:f>
      </x:c>
      <x:c r="K209" s="26" t="n"/>
      <x:c r="L209" s="26" t="n"/>
      <x:c r="M209" s="26" t="n"/>
      <x:c r="N209" s="24" t="n"/>
      <x:c r="O209" s="24" t="n"/>
      <x:c r="P209" s="25">
        <x:f>IF(AND(N209="",O209=""),"",N209-O209)</x:f>
      </x:c>
      <x:c r="Q209" s="20" t="str">
        <x:f>IF(COUNTA(A209:O209)=0,"",IF(AND(N209&gt;0,O209&gt;0),"Review",IF(AND(N209=0,O209=0),"Missing amount","OK")))</x:f>
        <x:v>Missing amount</x:v>
      </x:c>
      <x:c r="R209" s="25">
        <x:f>IF(A209="","",SUMIFS($N$5:$N$1001,$A$5:$A$1001,A209)-SUMIFS($O$5:$O$1001,$A$5:$A$1001,A209))</x:f>
      </x:c>
      <x:c r="S209" s="20">
        <x:f>IF(A209="","",IF(ABS(R209)&lt;0.005,"Balanced","Out of balance"))</x:f>
      </x:c>
    </x:row>
    <x:row r="210" ht="20" customHeight="1">
      <x:c r="A210" s="26" t="n"/>
      <x:c r="B210" s="27" t="n"/>
      <x:c r="C210" s="20">
        <x:f>IF(B210="","",YEAR(B210))</x:f>
      </x:c>
      <x:c r="D210" s="20">
        <x:f>IF(B210="","",TEXT(B210,"mmm"))</x:f>
      </x:c>
      <x:c r="E210" s="4" t="n"/>
      <x:c r="F210" s="26" t="n"/>
      <x:c r="G210" s="22">
        <x:f>IF(F210="","",VLOOKUP(F210,COA!$A$4:$F$30,2,FALSE))</x:f>
      </x:c>
      <x:c r="H210" s="22">
        <x:f>IF(F210="","",VLOOKUP(F210,COA!$A$4:$F$30,3,FALSE))</x:f>
      </x:c>
      <x:c r="I210" s="22">
        <x:f>IF(F210="","",VLOOKUP(F210,COA!$A$4:$F$30,4,FALSE))</x:f>
      </x:c>
      <x:c r="J210" s="22">
        <x:f>IF(F210="","",VLOOKUP(F210,COA!$A$4:$F$30,5,FALSE))</x:f>
      </x:c>
      <x:c r="K210" s="26" t="n"/>
      <x:c r="L210" s="26" t="n"/>
      <x:c r="M210" s="26" t="n"/>
      <x:c r="N210" s="24" t="n"/>
      <x:c r="O210" s="24" t="n"/>
      <x:c r="P210" s="25">
        <x:f>IF(AND(N210="",O210=""),"",N210-O210)</x:f>
      </x:c>
      <x:c r="Q210" s="20" t="str">
        <x:f>IF(COUNTA(A210:O210)=0,"",IF(AND(N210&gt;0,O210&gt;0),"Review",IF(AND(N210=0,O210=0),"Missing amount","OK")))</x:f>
        <x:v>Missing amount</x:v>
      </x:c>
      <x:c r="R210" s="25">
        <x:f>IF(A210="","",SUMIFS($N$5:$N$1001,$A$5:$A$1001,A210)-SUMIFS($O$5:$O$1001,$A$5:$A$1001,A210))</x:f>
      </x:c>
      <x:c r="S210" s="20">
        <x:f>IF(A210="","",IF(ABS(R210)&lt;0.005,"Balanced","Out of balance"))</x:f>
      </x:c>
    </x:row>
    <x:row r="211" ht="20" customHeight="1">
      <x:c r="A211" s="26" t="n"/>
      <x:c r="B211" s="27" t="n"/>
      <x:c r="C211" s="20">
        <x:f>IF(B211="","",YEAR(B211))</x:f>
      </x:c>
      <x:c r="D211" s="20">
        <x:f>IF(B211="","",TEXT(B211,"mmm"))</x:f>
      </x:c>
      <x:c r="E211" s="4" t="n"/>
      <x:c r="F211" s="26" t="n"/>
      <x:c r="G211" s="22">
        <x:f>IF(F211="","",VLOOKUP(F211,COA!$A$4:$F$30,2,FALSE))</x:f>
      </x:c>
      <x:c r="H211" s="22">
        <x:f>IF(F211="","",VLOOKUP(F211,COA!$A$4:$F$30,3,FALSE))</x:f>
      </x:c>
      <x:c r="I211" s="22">
        <x:f>IF(F211="","",VLOOKUP(F211,COA!$A$4:$F$30,4,FALSE))</x:f>
      </x:c>
      <x:c r="J211" s="22">
        <x:f>IF(F211="","",VLOOKUP(F211,COA!$A$4:$F$30,5,FALSE))</x:f>
      </x:c>
      <x:c r="K211" s="26" t="n"/>
      <x:c r="L211" s="26" t="n"/>
      <x:c r="M211" s="26" t="n"/>
      <x:c r="N211" s="24" t="n"/>
      <x:c r="O211" s="24" t="n"/>
      <x:c r="P211" s="25">
        <x:f>IF(AND(N211="",O211=""),"",N211-O211)</x:f>
      </x:c>
      <x:c r="Q211" s="20" t="str">
        <x:f>IF(COUNTA(A211:O211)=0,"",IF(AND(N211&gt;0,O211&gt;0),"Review",IF(AND(N211=0,O211=0),"Missing amount","OK")))</x:f>
        <x:v>Missing amount</x:v>
      </x:c>
      <x:c r="R211" s="25">
        <x:f>IF(A211="","",SUMIFS($N$5:$N$1001,$A$5:$A$1001,A211)-SUMIFS($O$5:$O$1001,$A$5:$A$1001,A211))</x:f>
      </x:c>
      <x:c r="S211" s="20">
        <x:f>IF(A211="","",IF(ABS(R211)&lt;0.005,"Balanced","Out of balance"))</x:f>
      </x:c>
    </x:row>
    <x:row r="212" ht="20" customHeight="1">
      <x:c r="A212" s="26" t="n"/>
      <x:c r="B212" s="27" t="n"/>
      <x:c r="C212" s="20">
        <x:f>IF(B212="","",YEAR(B212))</x:f>
      </x:c>
      <x:c r="D212" s="20">
        <x:f>IF(B212="","",TEXT(B212,"mmm"))</x:f>
      </x:c>
      <x:c r="E212" s="4" t="n"/>
      <x:c r="F212" s="26" t="n"/>
      <x:c r="G212" s="22">
        <x:f>IF(F212="","",VLOOKUP(F212,COA!$A$4:$F$30,2,FALSE))</x:f>
      </x:c>
      <x:c r="H212" s="22">
        <x:f>IF(F212="","",VLOOKUP(F212,COA!$A$4:$F$30,3,FALSE))</x:f>
      </x:c>
      <x:c r="I212" s="22">
        <x:f>IF(F212="","",VLOOKUP(F212,COA!$A$4:$F$30,4,FALSE))</x:f>
      </x:c>
      <x:c r="J212" s="22">
        <x:f>IF(F212="","",VLOOKUP(F212,COA!$A$4:$F$30,5,FALSE))</x:f>
      </x:c>
      <x:c r="K212" s="26" t="n"/>
      <x:c r="L212" s="26" t="n"/>
      <x:c r="M212" s="26" t="n"/>
      <x:c r="N212" s="24" t="n"/>
      <x:c r="O212" s="24" t="n"/>
      <x:c r="P212" s="25">
        <x:f>IF(AND(N212="",O212=""),"",N212-O212)</x:f>
      </x:c>
      <x:c r="Q212" s="20" t="str">
        <x:f>IF(COUNTA(A212:O212)=0,"",IF(AND(N212&gt;0,O212&gt;0),"Review",IF(AND(N212=0,O212=0),"Missing amount","OK")))</x:f>
        <x:v>Missing amount</x:v>
      </x:c>
      <x:c r="R212" s="25">
        <x:f>IF(A212="","",SUMIFS($N$5:$N$1001,$A$5:$A$1001,A212)-SUMIFS($O$5:$O$1001,$A$5:$A$1001,A212))</x:f>
      </x:c>
      <x:c r="S212" s="20">
        <x:f>IF(A212="","",IF(ABS(R212)&lt;0.005,"Balanced","Out of balance"))</x:f>
      </x:c>
    </x:row>
    <x:row r="213" ht="20" customHeight="1">
      <x:c r="A213" s="26" t="n"/>
      <x:c r="B213" s="27" t="n"/>
      <x:c r="C213" s="20">
        <x:f>IF(B213="","",YEAR(B213))</x:f>
      </x:c>
      <x:c r="D213" s="20">
        <x:f>IF(B213="","",TEXT(B213,"mmm"))</x:f>
      </x:c>
      <x:c r="E213" s="4" t="n"/>
      <x:c r="F213" s="26" t="n"/>
      <x:c r="G213" s="22">
        <x:f>IF(F213="","",VLOOKUP(F213,COA!$A$4:$F$30,2,FALSE))</x:f>
      </x:c>
      <x:c r="H213" s="22">
        <x:f>IF(F213="","",VLOOKUP(F213,COA!$A$4:$F$30,3,FALSE))</x:f>
      </x:c>
      <x:c r="I213" s="22">
        <x:f>IF(F213="","",VLOOKUP(F213,COA!$A$4:$F$30,4,FALSE))</x:f>
      </x:c>
      <x:c r="J213" s="22">
        <x:f>IF(F213="","",VLOOKUP(F213,COA!$A$4:$F$30,5,FALSE))</x:f>
      </x:c>
      <x:c r="K213" s="26" t="n"/>
      <x:c r="L213" s="26" t="n"/>
      <x:c r="M213" s="26" t="n"/>
      <x:c r="N213" s="24" t="n"/>
      <x:c r="O213" s="24" t="n"/>
      <x:c r="P213" s="25">
        <x:f>IF(AND(N213="",O213=""),"",N213-O213)</x:f>
      </x:c>
      <x:c r="Q213" s="20" t="str">
        <x:f>IF(COUNTA(A213:O213)=0,"",IF(AND(N213&gt;0,O213&gt;0),"Review",IF(AND(N213=0,O213=0),"Missing amount","OK")))</x:f>
        <x:v>Missing amount</x:v>
      </x:c>
      <x:c r="R213" s="25">
        <x:f>IF(A213="","",SUMIFS($N$5:$N$1001,$A$5:$A$1001,A213)-SUMIFS($O$5:$O$1001,$A$5:$A$1001,A213))</x:f>
      </x:c>
      <x:c r="S213" s="20">
        <x:f>IF(A213="","",IF(ABS(R213)&lt;0.005,"Balanced","Out of balance"))</x:f>
      </x:c>
    </x:row>
    <x:row r="214" ht="20" customHeight="1">
      <x:c r="A214" s="26" t="n"/>
      <x:c r="B214" s="27" t="n"/>
      <x:c r="C214" s="20">
        <x:f>IF(B214="","",YEAR(B214))</x:f>
      </x:c>
      <x:c r="D214" s="20">
        <x:f>IF(B214="","",TEXT(B214,"mmm"))</x:f>
      </x:c>
      <x:c r="E214" s="4" t="n"/>
      <x:c r="F214" s="26" t="n"/>
      <x:c r="G214" s="22">
        <x:f>IF(F214="","",VLOOKUP(F214,COA!$A$4:$F$30,2,FALSE))</x:f>
      </x:c>
      <x:c r="H214" s="22">
        <x:f>IF(F214="","",VLOOKUP(F214,COA!$A$4:$F$30,3,FALSE))</x:f>
      </x:c>
      <x:c r="I214" s="22">
        <x:f>IF(F214="","",VLOOKUP(F214,COA!$A$4:$F$30,4,FALSE))</x:f>
      </x:c>
      <x:c r="J214" s="22">
        <x:f>IF(F214="","",VLOOKUP(F214,COA!$A$4:$F$30,5,FALSE))</x:f>
      </x:c>
      <x:c r="K214" s="26" t="n"/>
      <x:c r="L214" s="26" t="n"/>
      <x:c r="M214" s="26" t="n"/>
      <x:c r="N214" s="24" t="n"/>
      <x:c r="O214" s="24" t="n"/>
      <x:c r="P214" s="25">
        <x:f>IF(AND(N214="",O214=""),"",N214-O214)</x:f>
      </x:c>
      <x:c r="Q214" s="20" t="str">
        <x:f>IF(COUNTA(A214:O214)=0,"",IF(AND(N214&gt;0,O214&gt;0),"Review",IF(AND(N214=0,O214=0),"Missing amount","OK")))</x:f>
        <x:v>Missing amount</x:v>
      </x:c>
      <x:c r="R214" s="25">
        <x:f>IF(A214="","",SUMIFS($N$5:$N$1001,$A$5:$A$1001,A214)-SUMIFS($O$5:$O$1001,$A$5:$A$1001,A214))</x:f>
      </x:c>
      <x:c r="S214" s="20">
        <x:f>IF(A214="","",IF(ABS(R214)&lt;0.005,"Balanced","Out of balance"))</x:f>
      </x:c>
    </x:row>
    <x:row r="215" ht="20" customHeight="1">
      <x:c r="A215" s="26" t="n"/>
      <x:c r="B215" s="27" t="n"/>
      <x:c r="C215" s="20">
        <x:f>IF(B215="","",YEAR(B215))</x:f>
      </x:c>
      <x:c r="D215" s="20">
        <x:f>IF(B215="","",TEXT(B215,"mmm"))</x:f>
      </x:c>
      <x:c r="E215" s="4" t="n"/>
      <x:c r="F215" s="26" t="n"/>
      <x:c r="G215" s="22">
        <x:f>IF(F215="","",VLOOKUP(F215,COA!$A$4:$F$30,2,FALSE))</x:f>
      </x:c>
      <x:c r="H215" s="22">
        <x:f>IF(F215="","",VLOOKUP(F215,COA!$A$4:$F$30,3,FALSE))</x:f>
      </x:c>
      <x:c r="I215" s="22">
        <x:f>IF(F215="","",VLOOKUP(F215,COA!$A$4:$F$30,4,FALSE))</x:f>
      </x:c>
      <x:c r="J215" s="22">
        <x:f>IF(F215="","",VLOOKUP(F215,COA!$A$4:$F$30,5,FALSE))</x:f>
      </x:c>
      <x:c r="K215" s="26" t="n"/>
      <x:c r="L215" s="26" t="n"/>
      <x:c r="M215" s="26" t="n"/>
      <x:c r="N215" s="24" t="n"/>
      <x:c r="O215" s="24" t="n"/>
      <x:c r="P215" s="25">
        <x:f>IF(AND(N215="",O215=""),"",N215-O215)</x:f>
      </x:c>
      <x:c r="Q215" s="20" t="str">
        <x:f>IF(COUNTA(A215:O215)=0,"",IF(AND(N215&gt;0,O215&gt;0),"Review",IF(AND(N215=0,O215=0),"Missing amount","OK")))</x:f>
        <x:v>Missing amount</x:v>
      </x:c>
      <x:c r="R215" s="25">
        <x:f>IF(A215="","",SUMIFS($N$5:$N$1001,$A$5:$A$1001,A215)-SUMIFS($O$5:$O$1001,$A$5:$A$1001,A215))</x:f>
      </x:c>
      <x:c r="S215" s="20">
        <x:f>IF(A215="","",IF(ABS(R215)&lt;0.005,"Balanced","Out of balance"))</x:f>
      </x:c>
    </x:row>
    <x:row r="216" ht="20" customHeight="1">
      <x:c r="A216" s="26" t="n"/>
      <x:c r="B216" s="27" t="n"/>
      <x:c r="C216" s="20">
        <x:f>IF(B216="","",YEAR(B216))</x:f>
      </x:c>
      <x:c r="D216" s="20">
        <x:f>IF(B216="","",TEXT(B216,"mmm"))</x:f>
      </x:c>
      <x:c r="E216" s="4" t="n"/>
      <x:c r="F216" s="26" t="n"/>
      <x:c r="G216" s="22">
        <x:f>IF(F216="","",VLOOKUP(F216,COA!$A$4:$F$30,2,FALSE))</x:f>
      </x:c>
      <x:c r="H216" s="22">
        <x:f>IF(F216="","",VLOOKUP(F216,COA!$A$4:$F$30,3,FALSE))</x:f>
      </x:c>
      <x:c r="I216" s="22">
        <x:f>IF(F216="","",VLOOKUP(F216,COA!$A$4:$F$30,4,FALSE))</x:f>
      </x:c>
      <x:c r="J216" s="22">
        <x:f>IF(F216="","",VLOOKUP(F216,COA!$A$4:$F$30,5,FALSE))</x:f>
      </x:c>
      <x:c r="K216" s="26" t="n"/>
      <x:c r="L216" s="26" t="n"/>
      <x:c r="M216" s="26" t="n"/>
      <x:c r="N216" s="24" t="n"/>
      <x:c r="O216" s="24" t="n"/>
      <x:c r="P216" s="25">
        <x:f>IF(AND(N216="",O216=""),"",N216-O216)</x:f>
      </x:c>
      <x:c r="Q216" s="20" t="str">
        <x:f>IF(COUNTA(A216:O216)=0,"",IF(AND(N216&gt;0,O216&gt;0),"Review",IF(AND(N216=0,O216=0),"Missing amount","OK")))</x:f>
        <x:v>Missing amount</x:v>
      </x:c>
      <x:c r="R216" s="25">
        <x:f>IF(A216="","",SUMIFS($N$5:$N$1001,$A$5:$A$1001,A216)-SUMIFS($O$5:$O$1001,$A$5:$A$1001,A216))</x:f>
      </x:c>
      <x:c r="S216" s="20">
        <x:f>IF(A216="","",IF(ABS(R216)&lt;0.005,"Balanced","Out of balance"))</x:f>
      </x:c>
    </x:row>
    <x:row r="217" ht="20" customHeight="1">
      <x:c r="A217" s="26" t="n"/>
      <x:c r="B217" s="27" t="n"/>
      <x:c r="C217" s="20">
        <x:f>IF(B217="","",YEAR(B217))</x:f>
      </x:c>
      <x:c r="D217" s="20">
        <x:f>IF(B217="","",TEXT(B217,"mmm"))</x:f>
      </x:c>
      <x:c r="E217" s="4" t="n"/>
      <x:c r="F217" s="26" t="n"/>
      <x:c r="G217" s="22">
        <x:f>IF(F217="","",VLOOKUP(F217,COA!$A$4:$F$30,2,FALSE))</x:f>
      </x:c>
      <x:c r="H217" s="22">
        <x:f>IF(F217="","",VLOOKUP(F217,COA!$A$4:$F$30,3,FALSE))</x:f>
      </x:c>
      <x:c r="I217" s="22">
        <x:f>IF(F217="","",VLOOKUP(F217,COA!$A$4:$F$30,4,FALSE))</x:f>
      </x:c>
      <x:c r="J217" s="22">
        <x:f>IF(F217="","",VLOOKUP(F217,COA!$A$4:$F$30,5,FALSE))</x:f>
      </x:c>
      <x:c r="K217" s="26" t="n"/>
      <x:c r="L217" s="26" t="n"/>
      <x:c r="M217" s="26" t="n"/>
      <x:c r="N217" s="24" t="n"/>
      <x:c r="O217" s="24" t="n"/>
      <x:c r="P217" s="25">
        <x:f>IF(AND(N217="",O217=""),"",N217-O217)</x:f>
      </x:c>
      <x:c r="Q217" s="20" t="str">
        <x:f>IF(COUNTA(A217:O217)=0,"",IF(AND(N217&gt;0,O217&gt;0),"Review",IF(AND(N217=0,O217=0),"Missing amount","OK")))</x:f>
        <x:v>Missing amount</x:v>
      </x:c>
      <x:c r="R217" s="25">
        <x:f>IF(A217="","",SUMIFS($N$5:$N$1001,$A$5:$A$1001,A217)-SUMIFS($O$5:$O$1001,$A$5:$A$1001,A217))</x:f>
      </x:c>
      <x:c r="S217" s="20">
        <x:f>IF(A217="","",IF(ABS(R217)&lt;0.005,"Balanced","Out of balance"))</x:f>
      </x:c>
    </x:row>
    <x:row r="218" ht="20" customHeight="1">
      <x:c r="A218" s="26" t="n"/>
      <x:c r="B218" s="27" t="n"/>
      <x:c r="C218" s="20">
        <x:f>IF(B218="","",YEAR(B218))</x:f>
      </x:c>
      <x:c r="D218" s="20">
        <x:f>IF(B218="","",TEXT(B218,"mmm"))</x:f>
      </x:c>
      <x:c r="E218" s="4" t="n"/>
      <x:c r="F218" s="26" t="n"/>
      <x:c r="G218" s="22">
        <x:f>IF(F218="","",VLOOKUP(F218,COA!$A$4:$F$30,2,FALSE))</x:f>
      </x:c>
      <x:c r="H218" s="22">
        <x:f>IF(F218="","",VLOOKUP(F218,COA!$A$4:$F$30,3,FALSE))</x:f>
      </x:c>
      <x:c r="I218" s="22">
        <x:f>IF(F218="","",VLOOKUP(F218,COA!$A$4:$F$30,4,FALSE))</x:f>
      </x:c>
      <x:c r="J218" s="22">
        <x:f>IF(F218="","",VLOOKUP(F218,COA!$A$4:$F$30,5,FALSE))</x:f>
      </x:c>
      <x:c r="K218" s="26" t="n"/>
      <x:c r="L218" s="26" t="n"/>
      <x:c r="M218" s="26" t="n"/>
      <x:c r="N218" s="24" t="n"/>
      <x:c r="O218" s="24" t="n"/>
      <x:c r="P218" s="25">
        <x:f>IF(AND(N218="",O218=""),"",N218-O218)</x:f>
      </x:c>
      <x:c r="Q218" s="20" t="str">
        <x:f>IF(COUNTA(A218:O218)=0,"",IF(AND(N218&gt;0,O218&gt;0),"Review",IF(AND(N218=0,O218=0),"Missing amount","OK")))</x:f>
        <x:v>Missing amount</x:v>
      </x:c>
      <x:c r="R218" s="25">
        <x:f>IF(A218="","",SUMIFS($N$5:$N$1001,$A$5:$A$1001,A218)-SUMIFS($O$5:$O$1001,$A$5:$A$1001,A218))</x:f>
      </x:c>
      <x:c r="S218" s="20">
        <x:f>IF(A218="","",IF(ABS(R218)&lt;0.005,"Balanced","Out of balance"))</x:f>
      </x:c>
    </x:row>
    <x:row r="219" ht="20" customHeight="1">
      <x:c r="A219" s="26" t="n"/>
      <x:c r="B219" s="27" t="n"/>
      <x:c r="C219" s="20">
        <x:f>IF(B219="","",YEAR(B219))</x:f>
      </x:c>
      <x:c r="D219" s="20">
        <x:f>IF(B219="","",TEXT(B219,"mmm"))</x:f>
      </x:c>
      <x:c r="E219" s="4" t="n"/>
      <x:c r="F219" s="26" t="n"/>
      <x:c r="G219" s="22">
        <x:f>IF(F219="","",VLOOKUP(F219,COA!$A$4:$F$30,2,FALSE))</x:f>
      </x:c>
      <x:c r="H219" s="22">
        <x:f>IF(F219="","",VLOOKUP(F219,COA!$A$4:$F$30,3,FALSE))</x:f>
      </x:c>
      <x:c r="I219" s="22">
        <x:f>IF(F219="","",VLOOKUP(F219,COA!$A$4:$F$30,4,FALSE))</x:f>
      </x:c>
      <x:c r="J219" s="22">
        <x:f>IF(F219="","",VLOOKUP(F219,COA!$A$4:$F$30,5,FALSE))</x:f>
      </x:c>
      <x:c r="K219" s="26" t="n"/>
      <x:c r="L219" s="26" t="n"/>
      <x:c r="M219" s="26" t="n"/>
      <x:c r="N219" s="24" t="n"/>
      <x:c r="O219" s="24" t="n"/>
      <x:c r="P219" s="25">
        <x:f>IF(AND(N219="",O219=""),"",N219-O219)</x:f>
      </x:c>
      <x:c r="Q219" s="20" t="str">
        <x:f>IF(COUNTA(A219:O219)=0,"",IF(AND(N219&gt;0,O219&gt;0),"Review",IF(AND(N219=0,O219=0),"Missing amount","OK")))</x:f>
        <x:v>Missing amount</x:v>
      </x:c>
      <x:c r="R219" s="25">
        <x:f>IF(A219="","",SUMIFS($N$5:$N$1001,$A$5:$A$1001,A219)-SUMIFS($O$5:$O$1001,$A$5:$A$1001,A219))</x:f>
      </x:c>
      <x:c r="S219" s="20">
        <x:f>IF(A219="","",IF(ABS(R219)&lt;0.005,"Balanced","Out of balance"))</x:f>
      </x:c>
    </x:row>
    <x:row r="220" ht="20" customHeight="1">
      <x:c r="A220" s="26" t="n"/>
      <x:c r="B220" s="27" t="n"/>
      <x:c r="C220" s="20">
        <x:f>IF(B220="","",YEAR(B220))</x:f>
      </x:c>
      <x:c r="D220" s="20">
        <x:f>IF(B220="","",TEXT(B220,"mmm"))</x:f>
      </x:c>
      <x:c r="E220" s="4" t="n"/>
      <x:c r="F220" s="26" t="n"/>
      <x:c r="G220" s="22">
        <x:f>IF(F220="","",VLOOKUP(F220,COA!$A$4:$F$30,2,FALSE))</x:f>
      </x:c>
      <x:c r="H220" s="22">
        <x:f>IF(F220="","",VLOOKUP(F220,COA!$A$4:$F$30,3,FALSE))</x:f>
      </x:c>
      <x:c r="I220" s="22">
        <x:f>IF(F220="","",VLOOKUP(F220,COA!$A$4:$F$30,4,FALSE))</x:f>
      </x:c>
      <x:c r="J220" s="22">
        <x:f>IF(F220="","",VLOOKUP(F220,COA!$A$4:$F$30,5,FALSE))</x:f>
      </x:c>
      <x:c r="K220" s="26" t="n"/>
      <x:c r="L220" s="26" t="n"/>
      <x:c r="M220" s="26" t="n"/>
      <x:c r="N220" s="24" t="n"/>
      <x:c r="O220" s="24" t="n"/>
      <x:c r="P220" s="25">
        <x:f>IF(AND(N220="",O220=""),"",N220-O220)</x:f>
      </x:c>
      <x:c r="Q220" s="20" t="str">
        <x:f>IF(COUNTA(A220:O220)=0,"",IF(AND(N220&gt;0,O220&gt;0),"Review",IF(AND(N220=0,O220=0),"Missing amount","OK")))</x:f>
        <x:v>Missing amount</x:v>
      </x:c>
      <x:c r="R220" s="25">
        <x:f>IF(A220="","",SUMIFS($N$5:$N$1001,$A$5:$A$1001,A220)-SUMIFS($O$5:$O$1001,$A$5:$A$1001,A220))</x:f>
      </x:c>
      <x:c r="S220" s="20">
        <x:f>IF(A220="","",IF(ABS(R220)&lt;0.005,"Balanced","Out of balance"))</x:f>
      </x:c>
    </x:row>
    <x:row r="221" ht="20" customHeight="1">
      <x:c r="A221" s="26" t="n"/>
      <x:c r="B221" s="27" t="n"/>
      <x:c r="C221" s="20">
        <x:f>IF(B221="","",YEAR(B221))</x:f>
      </x:c>
      <x:c r="D221" s="20">
        <x:f>IF(B221="","",TEXT(B221,"mmm"))</x:f>
      </x:c>
      <x:c r="E221" s="4" t="n"/>
      <x:c r="F221" s="26" t="n"/>
      <x:c r="G221" s="22">
        <x:f>IF(F221="","",VLOOKUP(F221,COA!$A$4:$F$30,2,FALSE))</x:f>
      </x:c>
      <x:c r="H221" s="22">
        <x:f>IF(F221="","",VLOOKUP(F221,COA!$A$4:$F$30,3,FALSE))</x:f>
      </x:c>
      <x:c r="I221" s="22">
        <x:f>IF(F221="","",VLOOKUP(F221,COA!$A$4:$F$30,4,FALSE))</x:f>
      </x:c>
      <x:c r="J221" s="22">
        <x:f>IF(F221="","",VLOOKUP(F221,COA!$A$4:$F$30,5,FALSE))</x:f>
      </x:c>
      <x:c r="K221" s="26" t="n"/>
      <x:c r="L221" s="26" t="n"/>
      <x:c r="M221" s="26" t="n"/>
      <x:c r="N221" s="24" t="n"/>
      <x:c r="O221" s="24" t="n"/>
      <x:c r="P221" s="25">
        <x:f>IF(AND(N221="",O221=""),"",N221-O221)</x:f>
      </x:c>
      <x:c r="Q221" s="20" t="str">
        <x:f>IF(COUNTA(A221:O221)=0,"",IF(AND(N221&gt;0,O221&gt;0),"Review",IF(AND(N221=0,O221=0),"Missing amount","OK")))</x:f>
        <x:v>Missing amount</x:v>
      </x:c>
      <x:c r="R221" s="25">
        <x:f>IF(A221="","",SUMIFS($N$5:$N$1001,$A$5:$A$1001,A221)-SUMIFS($O$5:$O$1001,$A$5:$A$1001,A221))</x:f>
      </x:c>
      <x:c r="S221" s="20">
        <x:f>IF(A221="","",IF(ABS(R221)&lt;0.005,"Balanced","Out of balance"))</x:f>
      </x:c>
    </x:row>
    <x:row r="222" ht="20" customHeight="1">
      <x:c r="A222" s="26" t="n"/>
      <x:c r="B222" s="27" t="n"/>
      <x:c r="C222" s="20">
        <x:f>IF(B222="","",YEAR(B222))</x:f>
      </x:c>
      <x:c r="D222" s="20">
        <x:f>IF(B222="","",TEXT(B222,"mmm"))</x:f>
      </x:c>
      <x:c r="E222" s="4" t="n"/>
      <x:c r="F222" s="26" t="n"/>
      <x:c r="G222" s="22">
        <x:f>IF(F222="","",VLOOKUP(F222,COA!$A$4:$F$30,2,FALSE))</x:f>
      </x:c>
      <x:c r="H222" s="22">
        <x:f>IF(F222="","",VLOOKUP(F222,COA!$A$4:$F$30,3,FALSE))</x:f>
      </x:c>
      <x:c r="I222" s="22">
        <x:f>IF(F222="","",VLOOKUP(F222,COA!$A$4:$F$30,4,FALSE))</x:f>
      </x:c>
      <x:c r="J222" s="22">
        <x:f>IF(F222="","",VLOOKUP(F222,COA!$A$4:$F$30,5,FALSE))</x:f>
      </x:c>
      <x:c r="K222" s="26" t="n"/>
      <x:c r="L222" s="26" t="n"/>
      <x:c r="M222" s="26" t="n"/>
      <x:c r="N222" s="24" t="n"/>
      <x:c r="O222" s="24" t="n"/>
      <x:c r="P222" s="25">
        <x:f>IF(AND(N222="",O222=""),"",N222-O222)</x:f>
      </x:c>
      <x:c r="Q222" s="20" t="str">
        <x:f>IF(COUNTA(A222:O222)=0,"",IF(AND(N222&gt;0,O222&gt;0),"Review",IF(AND(N222=0,O222=0),"Missing amount","OK")))</x:f>
        <x:v>Missing amount</x:v>
      </x:c>
      <x:c r="R222" s="25">
        <x:f>IF(A222="","",SUMIFS($N$5:$N$1001,$A$5:$A$1001,A222)-SUMIFS($O$5:$O$1001,$A$5:$A$1001,A222))</x:f>
      </x:c>
      <x:c r="S222" s="20">
        <x:f>IF(A222="","",IF(ABS(R222)&lt;0.005,"Balanced","Out of balance"))</x:f>
      </x:c>
    </x:row>
    <x:row r="223" ht="20" customHeight="1">
      <x:c r="A223" s="26" t="n"/>
      <x:c r="B223" s="27" t="n"/>
      <x:c r="C223" s="20">
        <x:f>IF(B223="","",YEAR(B223))</x:f>
      </x:c>
      <x:c r="D223" s="20">
        <x:f>IF(B223="","",TEXT(B223,"mmm"))</x:f>
      </x:c>
      <x:c r="E223" s="4" t="n"/>
      <x:c r="F223" s="26" t="n"/>
      <x:c r="G223" s="22">
        <x:f>IF(F223="","",VLOOKUP(F223,COA!$A$4:$F$30,2,FALSE))</x:f>
      </x:c>
      <x:c r="H223" s="22">
        <x:f>IF(F223="","",VLOOKUP(F223,COA!$A$4:$F$30,3,FALSE))</x:f>
      </x:c>
      <x:c r="I223" s="22">
        <x:f>IF(F223="","",VLOOKUP(F223,COA!$A$4:$F$30,4,FALSE))</x:f>
      </x:c>
      <x:c r="J223" s="22">
        <x:f>IF(F223="","",VLOOKUP(F223,COA!$A$4:$F$30,5,FALSE))</x:f>
      </x:c>
      <x:c r="K223" s="26" t="n"/>
      <x:c r="L223" s="26" t="n"/>
      <x:c r="M223" s="26" t="n"/>
      <x:c r="N223" s="24" t="n"/>
      <x:c r="O223" s="24" t="n"/>
      <x:c r="P223" s="25">
        <x:f>IF(AND(N223="",O223=""),"",N223-O223)</x:f>
      </x:c>
      <x:c r="Q223" s="20" t="str">
        <x:f>IF(COUNTA(A223:O223)=0,"",IF(AND(N223&gt;0,O223&gt;0),"Review",IF(AND(N223=0,O223=0),"Missing amount","OK")))</x:f>
        <x:v>Missing amount</x:v>
      </x:c>
      <x:c r="R223" s="25">
        <x:f>IF(A223="","",SUMIFS($N$5:$N$1001,$A$5:$A$1001,A223)-SUMIFS($O$5:$O$1001,$A$5:$A$1001,A223))</x:f>
      </x:c>
      <x:c r="S223" s="20">
        <x:f>IF(A223="","",IF(ABS(R223)&lt;0.005,"Balanced","Out of balance"))</x:f>
      </x:c>
    </x:row>
    <x:row r="224" ht="20" customHeight="1">
      <x:c r="A224" s="26" t="n"/>
      <x:c r="B224" s="27" t="n"/>
      <x:c r="C224" s="20">
        <x:f>IF(B224="","",YEAR(B224))</x:f>
      </x:c>
      <x:c r="D224" s="20">
        <x:f>IF(B224="","",TEXT(B224,"mmm"))</x:f>
      </x:c>
      <x:c r="E224" s="4" t="n"/>
      <x:c r="F224" s="26" t="n"/>
      <x:c r="G224" s="22">
        <x:f>IF(F224="","",VLOOKUP(F224,COA!$A$4:$F$30,2,FALSE))</x:f>
      </x:c>
      <x:c r="H224" s="22">
        <x:f>IF(F224="","",VLOOKUP(F224,COA!$A$4:$F$30,3,FALSE))</x:f>
      </x:c>
      <x:c r="I224" s="22">
        <x:f>IF(F224="","",VLOOKUP(F224,COA!$A$4:$F$30,4,FALSE))</x:f>
      </x:c>
      <x:c r="J224" s="22">
        <x:f>IF(F224="","",VLOOKUP(F224,COA!$A$4:$F$30,5,FALSE))</x:f>
      </x:c>
      <x:c r="K224" s="26" t="n"/>
      <x:c r="L224" s="26" t="n"/>
      <x:c r="M224" s="26" t="n"/>
      <x:c r="N224" s="24" t="n"/>
      <x:c r="O224" s="24" t="n"/>
      <x:c r="P224" s="25">
        <x:f>IF(AND(N224="",O224=""),"",N224-O224)</x:f>
      </x:c>
      <x:c r="Q224" s="20" t="str">
        <x:f>IF(COUNTA(A224:O224)=0,"",IF(AND(N224&gt;0,O224&gt;0),"Review",IF(AND(N224=0,O224=0),"Missing amount","OK")))</x:f>
        <x:v>Missing amount</x:v>
      </x:c>
      <x:c r="R224" s="25">
        <x:f>IF(A224="","",SUMIFS($N$5:$N$1001,$A$5:$A$1001,A224)-SUMIFS($O$5:$O$1001,$A$5:$A$1001,A224))</x:f>
      </x:c>
      <x:c r="S224" s="20">
        <x:f>IF(A224="","",IF(ABS(R224)&lt;0.005,"Balanced","Out of balance"))</x:f>
      </x:c>
    </x:row>
    <x:row r="225" ht="20" customHeight="1">
      <x:c r="A225" s="26" t="n"/>
      <x:c r="B225" s="27" t="n"/>
      <x:c r="C225" s="20">
        <x:f>IF(B225="","",YEAR(B225))</x:f>
      </x:c>
      <x:c r="D225" s="20">
        <x:f>IF(B225="","",TEXT(B225,"mmm"))</x:f>
      </x:c>
      <x:c r="E225" s="4" t="n"/>
      <x:c r="F225" s="26" t="n"/>
      <x:c r="G225" s="22">
        <x:f>IF(F225="","",VLOOKUP(F225,COA!$A$4:$F$30,2,FALSE))</x:f>
      </x:c>
      <x:c r="H225" s="22">
        <x:f>IF(F225="","",VLOOKUP(F225,COA!$A$4:$F$30,3,FALSE))</x:f>
      </x:c>
      <x:c r="I225" s="22">
        <x:f>IF(F225="","",VLOOKUP(F225,COA!$A$4:$F$30,4,FALSE))</x:f>
      </x:c>
      <x:c r="J225" s="22">
        <x:f>IF(F225="","",VLOOKUP(F225,COA!$A$4:$F$30,5,FALSE))</x:f>
      </x:c>
      <x:c r="K225" s="26" t="n"/>
      <x:c r="L225" s="26" t="n"/>
      <x:c r="M225" s="26" t="n"/>
      <x:c r="N225" s="24" t="n"/>
      <x:c r="O225" s="24" t="n"/>
      <x:c r="P225" s="25">
        <x:f>IF(AND(N225="",O225=""),"",N225-O225)</x:f>
      </x:c>
      <x:c r="Q225" s="20" t="str">
        <x:f>IF(COUNTA(A225:O225)=0,"",IF(AND(N225&gt;0,O225&gt;0),"Review",IF(AND(N225=0,O225=0),"Missing amount","OK")))</x:f>
        <x:v>Missing amount</x:v>
      </x:c>
      <x:c r="R225" s="25">
        <x:f>IF(A225="","",SUMIFS($N$5:$N$1001,$A$5:$A$1001,A225)-SUMIFS($O$5:$O$1001,$A$5:$A$1001,A225))</x:f>
      </x:c>
      <x:c r="S225" s="20">
        <x:f>IF(A225="","",IF(ABS(R225)&lt;0.005,"Balanced","Out of balance"))</x:f>
      </x:c>
    </x:row>
    <x:row r="226" ht="20" customHeight="1">
      <x:c r="A226" s="26" t="n"/>
      <x:c r="B226" s="27" t="n"/>
      <x:c r="C226" s="20">
        <x:f>IF(B226="","",YEAR(B226))</x:f>
      </x:c>
      <x:c r="D226" s="20">
        <x:f>IF(B226="","",TEXT(B226,"mmm"))</x:f>
      </x:c>
      <x:c r="E226" s="4" t="n"/>
      <x:c r="F226" s="26" t="n"/>
      <x:c r="G226" s="22">
        <x:f>IF(F226="","",VLOOKUP(F226,COA!$A$4:$F$30,2,FALSE))</x:f>
      </x:c>
      <x:c r="H226" s="22">
        <x:f>IF(F226="","",VLOOKUP(F226,COA!$A$4:$F$30,3,FALSE))</x:f>
      </x:c>
      <x:c r="I226" s="22">
        <x:f>IF(F226="","",VLOOKUP(F226,COA!$A$4:$F$30,4,FALSE))</x:f>
      </x:c>
      <x:c r="J226" s="22">
        <x:f>IF(F226="","",VLOOKUP(F226,COA!$A$4:$F$30,5,FALSE))</x:f>
      </x:c>
      <x:c r="K226" s="26" t="n"/>
      <x:c r="L226" s="26" t="n"/>
      <x:c r="M226" s="26" t="n"/>
      <x:c r="N226" s="24" t="n"/>
      <x:c r="O226" s="24" t="n"/>
      <x:c r="P226" s="25">
        <x:f>IF(AND(N226="",O226=""),"",N226-O226)</x:f>
      </x:c>
      <x:c r="Q226" s="20" t="str">
        <x:f>IF(COUNTA(A226:O226)=0,"",IF(AND(N226&gt;0,O226&gt;0),"Review",IF(AND(N226=0,O226=0),"Missing amount","OK")))</x:f>
        <x:v>Missing amount</x:v>
      </x:c>
      <x:c r="R226" s="25">
        <x:f>IF(A226="","",SUMIFS($N$5:$N$1001,$A$5:$A$1001,A226)-SUMIFS($O$5:$O$1001,$A$5:$A$1001,A226))</x:f>
      </x:c>
      <x:c r="S226" s="20">
        <x:f>IF(A226="","",IF(ABS(R226)&lt;0.005,"Balanced","Out of balance"))</x:f>
      </x:c>
    </x:row>
    <x:row r="227" ht="20" customHeight="1">
      <x:c r="A227" s="26" t="n"/>
      <x:c r="B227" s="27" t="n"/>
      <x:c r="C227" s="20">
        <x:f>IF(B227="","",YEAR(B227))</x:f>
      </x:c>
      <x:c r="D227" s="20">
        <x:f>IF(B227="","",TEXT(B227,"mmm"))</x:f>
      </x:c>
      <x:c r="E227" s="4" t="n"/>
      <x:c r="F227" s="26" t="n"/>
      <x:c r="G227" s="22">
        <x:f>IF(F227="","",VLOOKUP(F227,COA!$A$4:$F$30,2,FALSE))</x:f>
      </x:c>
      <x:c r="H227" s="22">
        <x:f>IF(F227="","",VLOOKUP(F227,COA!$A$4:$F$30,3,FALSE))</x:f>
      </x:c>
      <x:c r="I227" s="22">
        <x:f>IF(F227="","",VLOOKUP(F227,COA!$A$4:$F$30,4,FALSE))</x:f>
      </x:c>
      <x:c r="J227" s="22">
        <x:f>IF(F227="","",VLOOKUP(F227,COA!$A$4:$F$30,5,FALSE))</x:f>
      </x:c>
      <x:c r="K227" s="26" t="n"/>
      <x:c r="L227" s="26" t="n"/>
      <x:c r="M227" s="26" t="n"/>
      <x:c r="N227" s="24" t="n"/>
      <x:c r="O227" s="24" t="n"/>
      <x:c r="P227" s="25">
        <x:f>IF(AND(N227="",O227=""),"",N227-O227)</x:f>
      </x:c>
      <x:c r="Q227" s="20" t="str">
        <x:f>IF(COUNTA(A227:O227)=0,"",IF(AND(N227&gt;0,O227&gt;0),"Review",IF(AND(N227=0,O227=0),"Missing amount","OK")))</x:f>
        <x:v>Missing amount</x:v>
      </x:c>
      <x:c r="R227" s="25">
        <x:f>IF(A227="","",SUMIFS($N$5:$N$1001,$A$5:$A$1001,A227)-SUMIFS($O$5:$O$1001,$A$5:$A$1001,A227))</x:f>
      </x:c>
      <x:c r="S227" s="20">
        <x:f>IF(A227="","",IF(ABS(R227)&lt;0.005,"Balanced","Out of balance"))</x:f>
      </x:c>
    </x:row>
    <x:row r="228" ht="20" customHeight="1">
      <x:c r="A228" s="26" t="n"/>
      <x:c r="B228" s="27" t="n"/>
      <x:c r="C228" s="20">
        <x:f>IF(B228="","",YEAR(B228))</x:f>
      </x:c>
      <x:c r="D228" s="20">
        <x:f>IF(B228="","",TEXT(B228,"mmm"))</x:f>
      </x:c>
      <x:c r="E228" s="4" t="n"/>
      <x:c r="F228" s="26" t="n"/>
      <x:c r="G228" s="22">
        <x:f>IF(F228="","",VLOOKUP(F228,COA!$A$4:$F$30,2,FALSE))</x:f>
      </x:c>
      <x:c r="H228" s="22">
        <x:f>IF(F228="","",VLOOKUP(F228,COA!$A$4:$F$30,3,FALSE))</x:f>
      </x:c>
      <x:c r="I228" s="22">
        <x:f>IF(F228="","",VLOOKUP(F228,COA!$A$4:$F$30,4,FALSE))</x:f>
      </x:c>
      <x:c r="J228" s="22">
        <x:f>IF(F228="","",VLOOKUP(F228,COA!$A$4:$F$30,5,FALSE))</x:f>
      </x:c>
      <x:c r="K228" s="26" t="n"/>
      <x:c r="L228" s="26" t="n"/>
      <x:c r="M228" s="26" t="n"/>
      <x:c r="N228" s="24" t="n"/>
      <x:c r="O228" s="24" t="n"/>
      <x:c r="P228" s="25">
        <x:f>IF(AND(N228="",O228=""),"",N228-O228)</x:f>
      </x:c>
      <x:c r="Q228" s="20" t="str">
        <x:f>IF(COUNTA(A228:O228)=0,"",IF(AND(N228&gt;0,O228&gt;0),"Review",IF(AND(N228=0,O228=0),"Missing amount","OK")))</x:f>
        <x:v>Missing amount</x:v>
      </x:c>
      <x:c r="R228" s="25">
        <x:f>IF(A228="","",SUMIFS($N$5:$N$1001,$A$5:$A$1001,A228)-SUMIFS($O$5:$O$1001,$A$5:$A$1001,A228))</x:f>
      </x:c>
      <x:c r="S228" s="20">
        <x:f>IF(A228="","",IF(ABS(R228)&lt;0.005,"Balanced","Out of balance"))</x:f>
      </x:c>
    </x:row>
    <x:row r="229" ht="20" customHeight="1">
      <x:c r="A229" s="26" t="n"/>
      <x:c r="B229" s="27" t="n"/>
      <x:c r="C229" s="20">
        <x:f>IF(B229="","",YEAR(B229))</x:f>
      </x:c>
      <x:c r="D229" s="20">
        <x:f>IF(B229="","",TEXT(B229,"mmm"))</x:f>
      </x:c>
      <x:c r="E229" s="4" t="n"/>
      <x:c r="F229" s="26" t="n"/>
      <x:c r="G229" s="22">
        <x:f>IF(F229="","",VLOOKUP(F229,COA!$A$4:$F$30,2,FALSE))</x:f>
      </x:c>
      <x:c r="H229" s="22">
        <x:f>IF(F229="","",VLOOKUP(F229,COA!$A$4:$F$30,3,FALSE))</x:f>
      </x:c>
      <x:c r="I229" s="22">
        <x:f>IF(F229="","",VLOOKUP(F229,COA!$A$4:$F$30,4,FALSE))</x:f>
      </x:c>
      <x:c r="J229" s="22">
        <x:f>IF(F229="","",VLOOKUP(F229,COA!$A$4:$F$30,5,FALSE))</x:f>
      </x:c>
      <x:c r="K229" s="26" t="n"/>
      <x:c r="L229" s="26" t="n"/>
      <x:c r="M229" s="26" t="n"/>
      <x:c r="N229" s="24" t="n"/>
      <x:c r="O229" s="24" t="n"/>
      <x:c r="P229" s="25">
        <x:f>IF(AND(N229="",O229=""),"",N229-O229)</x:f>
      </x:c>
      <x:c r="Q229" s="20" t="str">
        <x:f>IF(COUNTA(A229:O229)=0,"",IF(AND(N229&gt;0,O229&gt;0),"Review",IF(AND(N229=0,O229=0),"Missing amount","OK")))</x:f>
        <x:v>Missing amount</x:v>
      </x:c>
      <x:c r="R229" s="25">
        <x:f>IF(A229="","",SUMIFS($N$5:$N$1001,$A$5:$A$1001,A229)-SUMIFS($O$5:$O$1001,$A$5:$A$1001,A229))</x:f>
      </x:c>
      <x:c r="S229" s="20">
        <x:f>IF(A229="","",IF(ABS(R229)&lt;0.005,"Balanced","Out of balance"))</x:f>
      </x:c>
    </x:row>
    <x:row r="230" ht="20" customHeight="1">
      <x:c r="A230" s="26" t="n"/>
      <x:c r="B230" s="27" t="n"/>
      <x:c r="C230" s="20">
        <x:f>IF(B230="","",YEAR(B230))</x:f>
      </x:c>
      <x:c r="D230" s="20">
        <x:f>IF(B230="","",TEXT(B230,"mmm"))</x:f>
      </x:c>
      <x:c r="E230" s="4" t="n"/>
      <x:c r="F230" s="26" t="n"/>
      <x:c r="G230" s="22">
        <x:f>IF(F230="","",VLOOKUP(F230,COA!$A$4:$F$30,2,FALSE))</x:f>
      </x:c>
      <x:c r="H230" s="22">
        <x:f>IF(F230="","",VLOOKUP(F230,COA!$A$4:$F$30,3,FALSE))</x:f>
      </x:c>
      <x:c r="I230" s="22">
        <x:f>IF(F230="","",VLOOKUP(F230,COA!$A$4:$F$30,4,FALSE))</x:f>
      </x:c>
      <x:c r="J230" s="22">
        <x:f>IF(F230="","",VLOOKUP(F230,COA!$A$4:$F$30,5,FALSE))</x:f>
      </x:c>
      <x:c r="K230" s="26" t="n"/>
      <x:c r="L230" s="26" t="n"/>
      <x:c r="M230" s="26" t="n"/>
      <x:c r="N230" s="24" t="n"/>
      <x:c r="O230" s="24" t="n"/>
      <x:c r="P230" s="25">
        <x:f>IF(AND(N230="",O230=""),"",N230-O230)</x:f>
      </x:c>
      <x:c r="Q230" s="20" t="str">
        <x:f>IF(COUNTA(A230:O230)=0,"",IF(AND(N230&gt;0,O230&gt;0),"Review",IF(AND(N230=0,O230=0),"Missing amount","OK")))</x:f>
        <x:v>Missing amount</x:v>
      </x:c>
      <x:c r="R230" s="25">
        <x:f>IF(A230="","",SUMIFS($N$5:$N$1001,$A$5:$A$1001,A230)-SUMIFS($O$5:$O$1001,$A$5:$A$1001,A230))</x:f>
      </x:c>
      <x:c r="S230" s="20">
        <x:f>IF(A230="","",IF(ABS(R230)&lt;0.005,"Balanced","Out of balance"))</x:f>
      </x:c>
    </x:row>
    <x:row r="231" ht="20" customHeight="1">
      <x:c r="A231" s="26" t="n"/>
      <x:c r="B231" s="27" t="n"/>
      <x:c r="C231" s="20">
        <x:f>IF(B231="","",YEAR(B231))</x:f>
      </x:c>
      <x:c r="D231" s="20">
        <x:f>IF(B231="","",TEXT(B231,"mmm"))</x:f>
      </x:c>
      <x:c r="E231" s="4" t="n"/>
      <x:c r="F231" s="26" t="n"/>
      <x:c r="G231" s="22">
        <x:f>IF(F231="","",VLOOKUP(F231,COA!$A$4:$F$30,2,FALSE))</x:f>
      </x:c>
      <x:c r="H231" s="22">
        <x:f>IF(F231="","",VLOOKUP(F231,COA!$A$4:$F$30,3,FALSE))</x:f>
      </x:c>
      <x:c r="I231" s="22">
        <x:f>IF(F231="","",VLOOKUP(F231,COA!$A$4:$F$30,4,FALSE))</x:f>
      </x:c>
      <x:c r="J231" s="22">
        <x:f>IF(F231="","",VLOOKUP(F231,COA!$A$4:$F$30,5,FALSE))</x:f>
      </x:c>
      <x:c r="K231" s="26" t="n"/>
      <x:c r="L231" s="26" t="n"/>
      <x:c r="M231" s="26" t="n"/>
      <x:c r="N231" s="24" t="n"/>
      <x:c r="O231" s="24" t="n"/>
      <x:c r="P231" s="25">
        <x:f>IF(AND(N231="",O231=""),"",N231-O231)</x:f>
      </x:c>
      <x:c r="Q231" s="20" t="str">
        <x:f>IF(COUNTA(A231:O231)=0,"",IF(AND(N231&gt;0,O231&gt;0),"Review",IF(AND(N231=0,O231=0),"Missing amount","OK")))</x:f>
        <x:v>Missing amount</x:v>
      </x:c>
      <x:c r="R231" s="25">
        <x:f>IF(A231="","",SUMIFS($N$5:$N$1001,$A$5:$A$1001,A231)-SUMIFS($O$5:$O$1001,$A$5:$A$1001,A231))</x:f>
      </x:c>
      <x:c r="S231" s="20">
        <x:f>IF(A231="","",IF(ABS(R231)&lt;0.005,"Balanced","Out of balance"))</x:f>
      </x:c>
    </x:row>
    <x:row r="232" ht="20" customHeight="1">
      <x:c r="A232" s="26" t="n"/>
      <x:c r="B232" s="27" t="n"/>
      <x:c r="C232" s="20">
        <x:f>IF(B232="","",YEAR(B232))</x:f>
      </x:c>
      <x:c r="D232" s="20">
        <x:f>IF(B232="","",TEXT(B232,"mmm"))</x:f>
      </x:c>
      <x:c r="E232" s="4" t="n"/>
      <x:c r="F232" s="26" t="n"/>
      <x:c r="G232" s="22">
        <x:f>IF(F232="","",VLOOKUP(F232,COA!$A$4:$F$30,2,FALSE))</x:f>
      </x:c>
      <x:c r="H232" s="22">
        <x:f>IF(F232="","",VLOOKUP(F232,COA!$A$4:$F$30,3,FALSE))</x:f>
      </x:c>
      <x:c r="I232" s="22">
        <x:f>IF(F232="","",VLOOKUP(F232,COA!$A$4:$F$30,4,FALSE))</x:f>
      </x:c>
      <x:c r="J232" s="22">
        <x:f>IF(F232="","",VLOOKUP(F232,COA!$A$4:$F$30,5,FALSE))</x:f>
      </x:c>
      <x:c r="K232" s="26" t="n"/>
      <x:c r="L232" s="26" t="n"/>
      <x:c r="M232" s="26" t="n"/>
      <x:c r="N232" s="24" t="n"/>
      <x:c r="O232" s="24" t="n"/>
      <x:c r="P232" s="25">
        <x:f>IF(AND(N232="",O232=""),"",N232-O232)</x:f>
      </x:c>
      <x:c r="Q232" s="20" t="str">
        <x:f>IF(COUNTA(A232:O232)=0,"",IF(AND(N232&gt;0,O232&gt;0),"Review",IF(AND(N232=0,O232=0),"Missing amount","OK")))</x:f>
        <x:v>Missing amount</x:v>
      </x:c>
      <x:c r="R232" s="25">
        <x:f>IF(A232="","",SUMIFS($N$5:$N$1001,$A$5:$A$1001,A232)-SUMIFS($O$5:$O$1001,$A$5:$A$1001,A232))</x:f>
      </x:c>
      <x:c r="S232" s="20">
        <x:f>IF(A232="","",IF(ABS(R232)&lt;0.005,"Balanced","Out of balance"))</x:f>
      </x:c>
    </x:row>
    <x:row r="233" ht="20" customHeight="1">
      <x:c r="A233" s="26" t="n"/>
      <x:c r="B233" s="27" t="n"/>
      <x:c r="C233" s="20">
        <x:f>IF(B233="","",YEAR(B233))</x:f>
      </x:c>
      <x:c r="D233" s="20">
        <x:f>IF(B233="","",TEXT(B233,"mmm"))</x:f>
      </x:c>
      <x:c r="E233" s="4" t="n"/>
      <x:c r="F233" s="26" t="n"/>
      <x:c r="G233" s="22">
        <x:f>IF(F233="","",VLOOKUP(F233,COA!$A$4:$F$30,2,FALSE))</x:f>
      </x:c>
      <x:c r="H233" s="22">
        <x:f>IF(F233="","",VLOOKUP(F233,COA!$A$4:$F$30,3,FALSE))</x:f>
      </x:c>
      <x:c r="I233" s="22">
        <x:f>IF(F233="","",VLOOKUP(F233,COA!$A$4:$F$30,4,FALSE))</x:f>
      </x:c>
      <x:c r="J233" s="22">
        <x:f>IF(F233="","",VLOOKUP(F233,COA!$A$4:$F$30,5,FALSE))</x:f>
      </x:c>
      <x:c r="K233" s="26" t="n"/>
      <x:c r="L233" s="26" t="n"/>
      <x:c r="M233" s="26" t="n"/>
      <x:c r="N233" s="24" t="n"/>
      <x:c r="O233" s="24" t="n"/>
      <x:c r="P233" s="25">
        <x:f>IF(AND(N233="",O233=""),"",N233-O233)</x:f>
      </x:c>
      <x:c r="Q233" s="20" t="str">
        <x:f>IF(COUNTA(A233:O233)=0,"",IF(AND(N233&gt;0,O233&gt;0),"Review",IF(AND(N233=0,O233=0),"Missing amount","OK")))</x:f>
        <x:v>Missing amount</x:v>
      </x:c>
      <x:c r="R233" s="25">
        <x:f>IF(A233="","",SUMIFS($N$5:$N$1001,$A$5:$A$1001,A233)-SUMIFS($O$5:$O$1001,$A$5:$A$1001,A233))</x:f>
      </x:c>
      <x:c r="S233" s="20">
        <x:f>IF(A233="","",IF(ABS(R233)&lt;0.005,"Balanced","Out of balance"))</x:f>
      </x:c>
    </x:row>
    <x:row r="234" ht="20" customHeight="1">
      <x:c r="A234" s="26" t="n"/>
      <x:c r="B234" s="27" t="n"/>
      <x:c r="C234" s="20">
        <x:f>IF(B234="","",YEAR(B234))</x:f>
      </x:c>
      <x:c r="D234" s="20">
        <x:f>IF(B234="","",TEXT(B234,"mmm"))</x:f>
      </x:c>
      <x:c r="E234" s="4" t="n"/>
      <x:c r="F234" s="26" t="n"/>
      <x:c r="G234" s="22">
        <x:f>IF(F234="","",VLOOKUP(F234,COA!$A$4:$F$30,2,FALSE))</x:f>
      </x:c>
      <x:c r="H234" s="22">
        <x:f>IF(F234="","",VLOOKUP(F234,COA!$A$4:$F$30,3,FALSE))</x:f>
      </x:c>
      <x:c r="I234" s="22">
        <x:f>IF(F234="","",VLOOKUP(F234,COA!$A$4:$F$30,4,FALSE))</x:f>
      </x:c>
      <x:c r="J234" s="22">
        <x:f>IF(F234="","",VLOOKUP(F234,COA!$A$4:$F$30,5,FALSE))</x:f>
      </x:c>
      <x:c r="K234" s="26" t="n"/>
      <x:c r="L234" s="26" t="n"/>
      <x:c r="M234" s="26" t="n"/>
      <x:c r="N234" s="24" t="n"/>
      <x:c r="O234" s="24" t="n"/>
      <x:c r="P234" s="25">
        <x:f>IF(AND(N234="",O234=""),"",N234-O234)</x:f>
      </x:c>
      <x:c r="Q234" s="20" t="str">
        <x:f>IF(COUNTA(A234:O234)=0,"",IF(AND(N234&gt;0,O234&gt;0),"Review",IF(AND(N234=0,O234=0),"Missing amount","OK")))</x:f>
        <x:v>Missing amount</x:v>
      </x:c>
      <x:c r="R234" s="25">
        <x:f>IF(A234="","",SUMIFS($N$5:$N$1001,$A$5:$A$1001,A234)-SUMIFS($O$5:$O$1001,$A$5:$A$1001,A234))</x:f>
      </x:c>
      <x:c r="S234" s="20">
        <x:f>IF(A234="","",IF(ABS(R234)&lt;0.005,"Balanced","Out of balance"))</x:f>
      </x:c>
    </x:row>
    <x:row r="235" ht="20" customHeight="1">
      <x:c r="A235" s="26" t="n"/>
      <x:c r="B235" s="27" t="n"/>
      <x:c r="C235" s="20">
        <x:f>IF(B235="","",YEAR(B235))</x:f>
      </x:c>
      <x:c r="D235" s="20">
        <x:f>IF(B235="","",TEXT(B235,"mmm"))</x:f>
      </x:c>
      <x:c r="E235" s="4" t="n"/>
      <x:c r="F235" s="26" t="n"/>
      <x:c r="G235" s="22">
        <x:f>IF(F235="","",VLOOKUP(F235,COA!$A$4:$F$30,2,FALSE))</x:f>
      </x:c>
      <x:c r="H235" s="22">
        <x:f>IF(F235="","",VLOOKUP(F235,COA!$A$4:$F$30,3,FALSE))</x:f>
      </x:c>
      <x:c r="I235" s="22">
        <x:f>IF(F235="","",VLOOKUP(F235,COA!$A$4:$F$30,4,FALSE))</x:f>
      </x:c>
      <x:c r="J235" s="22">
        <x:f>IF(F235="","",VLOOKUP(F235,COA!$A$4:$F$30,5,FALSE))</x:f>
      </x:c>
      <x:c r="K235" s="26" t="n"/>
      <x:c r="L235" s="26" t="n"/>
      <x:c r="M235" s="26" t="n"/>
      <x:c r="N235" s="24" t="n"/>
      <x:c r="O235" s="24" t="n"/>
      <x:c r="P235" s="25">
        <x:f>IF(AND(N235="",O235=""),"",N235-O235)</x:f>
      </x:c>
      <x:c r="Q235" s="20" t="str">
        <x:f>IF(COUNTA(A235:O235)=0,"",IF(AND(N235&gt;0,O235&gt;0),"Review",IF(AND(N235=0,O235=0),"Missing amount","OK")))</x:f>
        <x:v>Missing amount</x:v>
      </x:c>
      <x:c r="R235" s="25">
        <x:f>IF(A235="","",SUMIFS($N$5:$N$1001,$A$5:$A$1001,A235)-SUMIFS($O$5:$O$1001,$A$5:$A$1001,A235))</x:f>
      </x:c>
      <x:c r="S235" s="20">
        <x:f>IF(A235="","",IF(ABS(R235)&lt;0.005,"Balanced","Out of balance"))</x:f>
      </x:c>
    </x:row>
    <x:row r="236" ht="20" customHeight="1">
      <x:c r="A236" s="26" t="n"/>
      <x:c r="B236" s="27" t="n"/>
      <x:c r="C236" s="20">
        <x:f>IF(B236="","",YEAR(B236))</x:f>
      </x:c>
      <x:c r="D236" s="20">
        <x:f>IF(B236="","",TEXT(B236,"mmm"))</x:f>
      </x:c>
      <x:c r="E236" s="4" t="n"/>
      <x:c r="F236" s="26" t="n"/>
      <x:c r="G236" s="22">
        <x:f>IF(F236="","",VLOOKUP(F236,COA!$A$4:$F$30,2,FALSE))</x:f>
      </x:c>
      <x:c r="H236" s="22">
        <x:f>IF(F236="","",VLOOKUP(F236,COA!$A$4:$F$30,3,FALSE))</x:f>
      </x:c>
      <x:c r="I236" s="22">
        <x:f>IF(F236="","",VLOOKUP(F236,COA!$A$4:$F$30,4,FALSE))</x:f>
      </x:c>
      <x:c r="J236" s="22">
        <x:f>IF(F236="","",VLOOKUP(F236,COA!$A$4:$F$30,5,FALSE))</x:f>
      </x:c>
      <x:c r="K236" s="26" t="n"/>
      <x:c r="L236" s="26" t="n"/>
      <x:c r="M236" s="26" t="n"/>
      <x:c r="N236" s="24" t="n"/>
      <x:c r="O236" s="24" t="n"/>
      <x:c r="P236" s="25">
        <x:f>IF(AND(N236="",O236=""),"",N236-O236)</x:f>
      </x:c>
      <x:c r="Q236" s="20" t="str">
        <x:f>IF(COUNTA(A236:O236)=0,"",IF(AND(N236&gt;0,O236&gt;0),"Review",IF(AND(N236=0,O236=0),"Missing amount","OK")))</x:f>
        <x:v>Missing amount</x:v>
      </x:c>
      <x:c r="R236" s="25">
        <x:f>IF(A236="","",SUMIFS($N$5:$N$1001,$A$5:$A$1001,A236)-SUMIFS($O$5:$O$1001,$A$5:$A$1001,A236))</x:f>
      </x:c>
      <x:c r="S236" s="20">
        <x:f>IF(A236="","",IF(ABS(R236)&lt;0.005,"Balanced","Out of balance"))</x:f>
      </x:c>
    </x:row>
    <x:row r="237" ht="20" customHeight="1">
      <x:c r="A237" s="26" t="n"/>
      <x:c r="B237" s="27" t="n"/>
      <x:c r="C237" s="20">
        <x:f>IF(B237="","",YEAR(B237))</x:f>
      </x:c>
      <x:c r="D237" s="20">
        <x:f>IF(B237="","",TEXT(B237,"mmm"))</x:f>
      </x:c>
      <x:c r="E237" s="4" t="n"/>
      <x:c r="F237" s="26" t="n"/>
      <x:c r="G237" s="22">
        <x:f>IF(F237="","",VLOOKUP(F237,COA!$A$4:$F$30,2,FALSE))</x:f>
      </x:c>
      <x:c r="H237" s="22">
        <x:f>IF(F237="","",VLOOKUP(F237,COA!$A$4:$F$30,3,FALSE))</x:f>
      </x:c>
      <x:c r="I237" s="22">
        <x:f>IF(F237="","",VLOOKUP(F237,COA!$A$4:$F$30,4,FALSE))</x:f>
      </x:c>
      <x:c r="J237" s="22">
        <x:f>IF(F237="","",VLOOKUP(F237,COA!$A$4:$F$30,5,FALSE))</x:f>
      </x:c>
      <x:c r="K237" s="26" t="n"/>
      <x:c r="L237" s="26" t="n"/>
      <x:c r="M237" s="26" t="n"/>
      <x:c r="N237" s="24" t="n"/>
      <x:c r="O237" s="24" t="n"/>
      <x:c r="P237" s="25">
        <x:f>IF(AND(N237="",O237=""),"",N237-O237)</x:f>
      </x:c>
      <x:c r="Q237" s="20" t="str">
        <x:f>IF(COUNTA(A237:O237)=0,"",IF(AND(N237&gt;0,O237&gt;0),"Review",IF(AND(N237=0,O237=0),"Missing amount","OK")))</x:f>
        <x:v>Missing amount</x:v>
      </x:c>
      <x:c r="R237" s="25">
        <x:f>IF(A237="","",SUMIFS($N$5:$N$1001,$A$5:$A$1001,A237)-SUMIFS($O$5:$O$1001,$A$5:$A$1001,A237))</x:f>
      </x:c>
      <x:c r="S237" s="20">
        <x:f>IF(A237="","",IF(ABS(R237)&lt;0.005,"Balanced","Out of balance"))</x:f>
      </x:c>
    </x:row>
    <x:row r="238" ht="20" customHeight="1">
      <x:c r="A238" s="26" t="n"/>
      <x:c r="B238" s="27" t="n"/>
      <x:c r="C238" s="20">
        <x:f>IF(B238="","",YEAR(B238))</x:f>
      </x:c>
      <x:c r="D238" s="20">
        <x:f>IF(B238="","",TEXT(B238,"mmm"))</x:f>
      </x:c>
      <x:c r="E238" s="4" t="n"/>
      <x:c r="F238" s="26" t="n"/>
      <x:c r="G238" s="22">
        <x:f>IF(F238="","",VLOOKUP(F238,COA!$A$4:$F$30,2,FALSE))</x:f>
      </x:c>
      <x:c r="H238" s="22">
        <x:f>IF(F238="","",VLOOKUP(F238,COA!$A$4:$F$30,3,FALSE))</x:f>
      </x:c>
      <x:c r="I238" s="22">
        <x:f>IF(F238="","",VLOOKUP(F238,COA!$A$4:$F$30,4,FALSE))</x:f>
      </x:c>
      <x:c r="J238" s="22">
        <x:f>IF(F238="","",VLOOKUP(F238,COA!$A$4:$F$30,5,FALSE))</x:f>
      </x:c>
      <x:c r="K238" s="26" t="n"/>
      <x:c r="L238" s="26" t="n"/>
      <x:c r="M238" s="26" t="n"/>
      <x:c r="N238" s="24" t="n"/>
      <x:c r="O238" s="24" t="n"/>
      <x:c r="P238" s="25">
        <x:f>IF(AND(N238="",O238=""),"",N238-O238)</x:f>
      </x:c>
      <x:c r="Q238" s="20" t="str">
        <x:f>IF(COUNTA(A238:O238)=0,"",IF(AND(N238&gt;0,O238&gt;0),"Review",IF(AND(N238=0,O238=0),"Missing amount","OK")))</x:f>
        <x:v>Missing amount</x:v>
      </x:c>
      <x:c r="R238" s="25">
        <x:f>IF(A238="","",SUMIFS($N$5:$N$1001,$A$5:$A$1001,A238)-SUMIFS($O$5:$O$1001,$A$5:$A$1001,A238))</x:f>
      </x:c>
      <x:c r="S238" s="20">
        <x:f>IF(A238="","",IF(ABS(R238)&lt;0.005,"Balanced","Out of balance"))</x:f>
      </x:c>
    </x:row>
    <x:row r="239" ht="20" customHeight="1">
      <x:c r="A239" s="26" t="n"/>
      <x:c r="B239" s="27" t="n"/>
      <x:c r="C239" s="20">
        <x:f>IF(B239="","",YEAR(B239))</x:f>
      </x:c>
      <x:c r="D239" s="20">
        <x:f>IF(B239="","",TEXT(B239,"mmm"))</x:f>
      </x:c>
      <x:c r="E239" s="4" t="n"/>
      <x:c r="F239" s="26" t="n"/>
      <x:c r="G239" s="22">
        <x:f>IF(F239="","",VLOOKUP(F239,COA!$A$4:$F$30,2,FALSE))</x:f>
      </x:c>
      <x:c r="H239" s="22">
        <x:f>IF(F239="","",VLOOKUP(F239,COA!$A$4:$F$30,3,FALSE))</x:f>
      </x:c>
      <x:c r="I239" s="22">
        <x:f>IF(F239="","",VLOOKUP(F239,COA!$A$4:$F$30,4,FALSE))</x:f>
      </x:c>
      <x:c r="J239" s="22">
        <x:f>IF(F239="","",VLOOKUP(F239,COA!$A$4:$F$30,5,FALSE))</x:f>
      </x:c>
      <x:c r="K239" s="26" t="n"/>
      <x:c r="L239" s="26" t="n"/>
      <x:c r="M239" s="26" t="n"/>
      <x:c r="N239" s="24" t="n"/>
      <x:c r="O239" s="24" t="n"/>
      <x:c r="P239" s="25">
        <x:f>IF(AND(N239="",O239=""),"",N239-O239)</x:f>
      </x:c>
      <x:c r="Q239" s="20" t="str">
        <x:f>IF(COUNTA(A239:O239)=0,"",IF(AND(N239&gt;0,O239&gt;0),"Review",IF(AND(N239=0,O239=0),"Missing amount","OK")))</x:f>
        <x:v>Missing amount</x:v>
      </x:c>
      <x:c r="R239" s="25">
        <x:f>IF(A239="","",SUMIFS($N$5:$N$1001,$A$5:$A$1001,A239)-SUMIFS($O$5:$O$1001,$A$5:$A$1001,A239))</x:f>
      </x:c>
      <x:c r="S239" s="20">
        <x:f>IF(A239="","",IF(ABS(R239)&lt;0.005,"Balanced","Out of balance"))</x:f>
      </x:c>
    </x:row>
    <x:row r="240" ht="20" customHeight="1">
      <x:c r="A240" s="26" t="n"/>
      <x:c r="B240" s="27" t="n"/>
      <x:c r="C240" s="20">
        <x:f>IF(B240="","",YEAR(B240))</x:f>
      </x:c>
      <x:c r="D240" s="20">
        <x:f>IF(B240="","",TEXT(B240,"mmm"))</x:f>
      </x:c>
      <x:c r="E240" s="4" t="n"/>
      <x:c r="F240" s="26" t="n"/>
      <x:c r="G240" s="22">
        <x:f>IF(F240="","",VLOOKUP(F240,COA!$A$4:$F$30,2,FALSE))</x:f>
      </x:c>
      <x:c r="H240" s="22">
        <x:f>IF(F240="","",VLOOKUP(F240,COA!$A$4:$F$30,3,FALSE))</x:f>
      </x:c>
      <x:c r="I240" s="22">
        <x:f>IF(F240="","",VLOOKUP(F240,COA!$A$4:$F$30,4,FALSE))</x:f>
      </x:c>
      <x:c r="J240" s="22">
        <x:f>IF(F240="","",VLOOKUP(F240,COA!$A$4:$F$30,5,FALSE))</x:f>
      </x:c>
      <x:c r="K240" s="26" t="n"/>
      <x:c r="L240" s="26" t="n"/>
      <x:c r="M240" s="26" t="n"/>
      <x:c r="N240" s="24" t="n"/>
      <x:c r="O240" s="24" t="n"/>
      <x:c r="P240" s="25">
        <x:f>IF(AND(N240="",O240=""),"",N240-O240)</x:f>
      </x:c>
      <x:c r="Q240" s="20" t="str">
        <x:f>IF(COUNTA(A240:O240)=0,"",IF(AND(N240&gt;0,O240&gt;0),"Review",IF(AND(N240=0,O240=0),"Missing amount","OK")))</x:f>
        <x:v>Missing amount</x:v>
      </x:c>
      <x:c r="R240" s="25">
        <x:f>IF(A240="","",SUMIFS($N$5:$N$1001,$A$5:$A$1001,A240)-SUMIFS($O$5:$O$1001,$A$5:$A$1001,A240))</x:f>
      </x:c>
      <x:c r="S240" s="20">
        <x:f>IF(A240="","",IF(ABS(R240)&lt;0.005,"Balanced","Out of balance"))</x:f>
      </x:c>
    </x:row>
    <x:row r="241" ht="20" customHeight="1">
      <x:c r="A241" s="26" t="n"/>
      <x:c r="B241" s="27" t="n"/>
      <x:c r="C241" s="20">
        <x:f>IF(B241="","",YEAR(B241))</x:f>
      </x:c>
      <x:c r="D241" s="20">
        <x:f>IF(B241="","",TEXT(B241,"mmm"))</x:f>
      </x:c>
      <x:c r="E241" s="4" t="n"/>
      <x:c r="F241" s="26" t="n"/>
      <x:c r="G241" s="22">
        <x:f>IF(F241="","",VLOOKUP(F241,COA!$A$4:$F$30,2,FALSE))</x:f>
      </x:c>
      <x:c r="H241" s="22">
        <x:f>IF(F241="","",VLOOKUP(F241,COA!$A$4:$F$30,3,FALSE))</x:f>
      </x:c>
      <x:c r="I241" s="22">
        <x:f>IF(F241="","",VLOOKUP(F241,COA!$A$4:$F$30,4,FALSE))</x:f>
      </x:c>
      <x:c r="J241" s="22">
        <x:f>IF(F241="","",VLOOKUP(F241,COA!$A$4:$F$30,5,FALSE))</x:f>
      </x:c>
      <x:c r="K241" s="26" t="n"/>
      <x:c r="L241" s="26" t="n"/>
      <x:c r="M241" s="26" t="n"/>
      <x:c r="N241" s="24" t="n"/>
      <x:c r="O241" s="24" t="n"/>
      <x:c r="P241" s="25">
        <x:f>IF(AND(N241="",O241=""),"",N241-O241)</x:f>
      </x:c>
      <x:c r="Q241" s="20" t="str">
        <x:f>IF(COUNTA(A241:O241)=0,"",IF(AND(N241&gt;0,O241&gt;0),"Review",IF(AND(N241=0,O241=0),"Missing amount","OK")))</x:f>
        <x:v>Missing amount</x:v>
      </x:c>
      <x:c r="R241" s="25">
        <x:f>IF(A241="","",SUMIFS($N$5:$N$1001,$A$5:$A$1001,A241)-SUMIFS($O$5:$O$1001,$A$5:$A$1001,A241))</x:f>
      </x:c>
      <x:c r="S241" s="20">
        <x:f>IF(A241="","",IF(ABS(R241)&lt;0.005,"Balanced","Out of balance"))</x:f>
      </x:c>
    </x:row>
    <x:row r="242" ht="20" customHeight="1">
      <x:c r="A242" s="26" t="n"/>
      <x:c r="B242" s="27" t="n"/>
      <x:c r="C242" s="20">
        <x:f>IF(B242="","",YEAR(B242))</x:f>
      </x:c>
      <x:c r="D242" s="20">
        <x:f>IF(B242="","",TEXT(B242,"mmm"))</x:f>
      </x:c>
      <x:c r="E242" s="4" t="n"/>
      <x:c r="F242" s="26" t="n"/>
      <x:c r="G242" s="22">
        <x:f>IF(F242="","",VLOOKUP(F242,COA!$A$4:$F$30,2,FALSE))</x:f>
      </x:c>
      <x:c r="H242" s="22">
        <x:f>IF(F242="","",VLOOKUP(F242,COA!$A$4:$F$30,3,FALSE))</x:f>
      </x:c>
      <x:c r="I242" s="22">
        <x:f>IF(F242="","",VLOOKUP(F242,COA!$A$4:$F$30,4,FALSE))</x:f>
      </x:c>
      <x:c r="J242" s="22">
        <x:f>IF(F242="","",VLOOKUP(F242,COA!$A$4:$F$30,5,FALSE))</x:f>
      </x:c>
      <x:c r="K242" s="26" t="n"/>
      <x:c r="L242" s="26" t="n"/>
      <x:c r="M242" s="26" t="n"/>
      <x:c r="N242" s="24" t="n"/>
      <x:c r="O242" s="24" t="n"/>
      <x:c r="P242" s="25">
        <x:f>IF(AND(N242="",O242=""),"",N242-O242)</x:f>
      </x:c>
      <x:c r="Q242" s="20" t="str">
        <x:f>IF(COUNTA(A242:O242)=0,"",IF(AND(N242&gt;0,O242&gt;0),"Review",IF(AND(N242=0,O242=0),"Missing amount","OK")))</x:f>
        <x:v>Missing amount</x:v>
      </x:c>
      <x:c r="R242" s="25">
        <x:f>IF(A242="","",SUMIFS($N$5:$N$1001,$A$5:$A$1001,A242)-SUMIFS($O$5:$O$1001,$A$5:$A$1001,A242))</x:f>
      </x:c>
      <x:c r="S242" s="20">
        <x:f>IF(A242="","",IF(ABS(R242)&lt;0.005,"Balanced","Out of balance"))</x:f>
      </x:c>
    </x:row>
    <x:row r="243" ht="20" customHeight="1">
      <x:c r="A243" s="26" t="n"/>
      <x:c r="B243" s="27" t="n"/>
      <x:c r="C243" s="20">
        <x:f>IF(B243="","",YEAR(B243))</x:f>
      </x:c>
      <x:c r="D243" s="20">
        <x:f>IF(B243="","",TEXT(B243,"mmm"))</x:f>
      </x:c>
      <x:c r="E243" s="4" t="n"/>
      <x:c r="F243" s="26" t="n"/>
      <x:c r="G243" s="22">
        <x:f>IF(F243="","",VLOOKUP(F243,COA!$A$4:$F$30,2,FALSE))</x:f>
      </x:c>
      <x:c r="H243" s="22">
        <x:f>IF(F243="","",VLOOKUP(F243,COA!$A$4:$F$30,3,FALSE))</x:f>
      </x:c>
      <x:c r="I243" s="22">
        <x:f>IF(F243="","",VLOOKUP(F243,COA!$A$4:$F$30,4,FALSE))</x:f>
      </x:c>
      <x:c r="J243" s="22">
        <x:f>IF(F243="","",VLOOKUP(F243,COA!$A$4:$F$30,5,FALSE))</x:f>
      </x:c>
      <x:c r="K243" s="26" t="n"/>
      <x:c r="L243" s="26" t="n"/>
      <x:c r="M243" s="26" t="n"/>
      <x:c r="N243" s="24" t="n"/>
      <x:c r="O243" s="24" t="n"/>
      <x:c r="P243" s="25">
        <x:f>IF(AND(N243="",O243=""),"",N243-O243)</x:f>
      </x:c>
      <x:c r="Q243" s="20" t="str">
        <x:f>IF(COUNTA(A243:O243)=0,"",IF(AND(N243&gt;0,O243&gt;0),"Review",IF(AND(N243=0,O243=0),"Missing amount","OK")))</x:f>
        <x:v>Missing amount</x:v>
      </x:c>
      <x:c r="R243" s="25">
        <x:f>IF(A243="","",SUMIFS($N$5:$N$1001,$A$5:$A$1001,A243)-SUMIFS($O$5:$O$1001,$A$5:$A$1001,A243))</x:f>
      </x:c>
      <x:c r="S243" s="20">
        <x:f>IF(A243="","",IF(ABS(R243)&lt;0.005,"Balanced","Out of balance"))</x:f>
      </x:c>
    </x:row>
    <x:row r="244" ht="20" customHeight="1">
      <x:c r="A244" s="26" t="n"/>
      <x:c r="B244" s="27" t="n"/>
      <x:c r="C244" s="20">
        <x:f>IF(B244="","",YEAR(B244))</x:f>
      </x:c>
      <x:c r="D244" s="20">
        <x:f>IF(B244="","",TEXT(B244,"mmm"))</x:f>
      </x:c>
      <x:c r="E244" s="4" t="n"/>
      <x:c r="F244" s="26" t="n"/>
      <x:c r="G244" s="22">
        <x:f>IF(F244="","",VLOOKUP(F244,COA!$A$4:$F$30,2,FALSE))</x:f>
      </x:c>
      <x:c r="H244" s="22">
        <x:f>IF(F244="","",VLOOKUP(F244,COA!$A$4:$F$30,3,FALSE))</x:f>
      </x:c>
      <x:c r="I244" s="22">
        <x:f>IF(F244="","",VLOOKUP(F244,COA!$A$4:$F$30,4,FALSE))</x:f>
      </x:c>
      <x:c r="J244" s="22">
        <x:f>IF(F244="","",VLOOKUP(F244,COA!$A$4:$F$30,5,FALSE))</x:f>
      </x:c>
      <x:c r="K244" s="26" t="n"/>
      <x:c r="L244" s="26" t="n"/>
      <x:c r="M244" s="26" t="n"/>
      <x:c r="N244" s="24" t="n"/>
      <x:c r="O244" s="24" t="n"/>
      <x:c r="P244" s="25">
        <x:f>IF(AND(N244="",O244=""),"",N244-O244)</x:f>
      </x:c>
      <x:c r="Q244" s="20" t="str">
        <x:f>IF(COUNTA(A244:O244)=0,"",IF(AND(N244&gt;0,O244&gt;0),"Review",IF(AND(N244=0,O244=0),"Missing amount","OK")))</x:f>
        <x:v>Missing amount</x:v>
      </x:c>
      <x:c r="R244" s="25">
        <x:f>IF(A244="","",SUMIFS($N$5:$N$1001,$A$5:$A$1001,A244)-SUMIFS($O$5:$O$1001,$A$5:$A$1001,A244))</x:f>
      </x:c>
      <x:c r="S244" s="20">
        <x:f>IF(A244="","",IF(ABS(R244)&lt;0.005,"Balanced","Out of balance"))</x:f>
      </x:c>
    </x:row>
    <x:row r="245" ht="20" customHeight="1">
      <x:c r="A245" s="26" t="n"/>
      <x:c r="B245" s="27" t="n"/>
      <x:c r="C245" s="20">
        <x:f>IF(B245="","",YEAR(B245))</x:f>
      </x:c>
      <x:c r="D245" s="20">
        <x:f>IF(B245="","",TEXT(B245,"mmm"))</x:f>
      </x:c>
      <x:c r="E245" s="4" t="n"/>
      <x:c r="F245" s="26" t="n"/>
      <x:c r="G245" s="22">
        <x:f>IF(F245="","",VLOOKUP(F245,COA!$A$4:$F$30,2,FALSE))</x:f>
      </x:c>
      <x:c r="H245" s="22">
        <x:f>IF(F245="","",VLOOKUP(F245,COA!$A$4:$F$30,3,FALSE))</x:f>
      </x:c>
      <x:c r="I245" s="22">
        <x:f>IF(F245="","",VLOOKUP(F245,COA!$A$4:$F$30,4,FALSE))</x:f>
      </x:c>
      <x:c r="J245" s="22">
        <x:f>IF(F245="","",VLOOKUP(F245,COA!$A$4:$F$30,5,FALSE))</x:f>
      </x:c>
      <x:c r="K245" s="26" t="n"/>
      <x:c r="L245" s="26" t="n"/>
      <x:c r="M245" s="26" t="n"/>
      <x:c r="N245" s="24" t="n"/>
      <x:c r="O245" s="24" t="n"/>
      <x:c r="P245" s="25">
        <x:f>IF(AND(N245="",O245=""),"",N245-O245)</x:f>
      </x:c>
      <x:c r="Q245" s="20" t="str">
        <x:f>IF(COUNTA(A245:O245)=0,"",IF(AND(N245&gt;0,O245&gt;0),"Review",IF(AND(N245=0,O245=0),"Missing amount","OK")))</x:f>
        <x:v>Missing amount</x:v>
      </x:c>
      <x:c r="R245" s="25">
        <x:f>IF(A245="","",SUMIFS($N$5:$N$1001,$A$5:$A$1001,A245)-SUMIFS($O$5:$O$1001,$A$5:$A$1001,A245))</x:f>
      </x:c>
      <x:c r="S245" s="20">
        <x:f>IF(A245="","",IF(ABS(R245)&lt;0.005,"Balanced","Out of balance"))</x:f>
      </x:c>
    </x:row>
    <x:row r="246" ht="20" customHeight="1">
      <x:c r="A246" s="26" t="n"/>
      <x:c r="B246" s="27" t="n"/>
      <x:c r="C246" s="20">
        <x:f>IF(B246="","",YEAR(B246))</x:f>
      </x:c>
      <x:c r="D246" s="20">
        <x:f>IF(B246="","",TEXT(B246,"mmm"))</x:f>
      </x:c>
      <x:c r="E246" s="4" t="n"/>
      <x:c r="F246" s="26" t="n"/>
      <x:c r="G246" s="22">
        <x:f>IF(F246="","",VLOOKUP(F246,COA!$A$4:$F$30,2,FALSE))</x:f>
      </x:c>
      <x:c r="H246" s="22">
        <x:f>IF(F246="","",VLOOKUP(F246,COA!$A$4:$F$30,3,FALSE))</x:f>
      </x:c>
      <x:c r="I246" s="22">
        <x:f>IF(F246="","",VLOOKUP(F246,COA!$A$4:$F$30,4,FALSE))</x:f>
      </x:c>
      <x:c r="J246" s="22">
        <x:f>IF(F246="","",VLOOKUP(F246,COA!$A$4:$F$30,5,FALSE))</x:f>
      </x:c>
      <x:c r="K246" s="26" t="n"/>
      <x:c r="L246" s="26" t="n"/>
      <x:c r="M246" s="26" t="n"/>
      <x:c r="N246" s="24" t="n"/>
      <x:c r="O246" s="24" t="n"/>
      <x:c r="P246" s="25">
        <x:f>IF(AND(N246="",O246=""),"",N246-O246)</x:f>
      </x:c>
      <x:c r="Q246" s="20" t="str">
        <x:f>IF(COUNTA(A246:O246)=0,"",IF(AND(N246&gt;0,O246&gt;0),"Review",IF(AND(N246=0,O246=0),"Missing amount","OK")))</x:f>
        <x:v>Missing amount</x:v>
      </x:c>
      <x:c r="R246" s="25">
        <x:f>IF(A246="","",SUMIFS($N$5:$N$1001,$A$5:$A$1001,A246)-SUMIFS($O$5:$O$1001,$A$5:$A$1001,A246))</x:f>
      </x:c>
      <x:c r="S246" s="20">
        <x:f>IF(A246="","",IF(ABS(R246)&lt;0.005,"Balanced","Out of balance"))</x:f>
      </x:c>
    </x:row>
    <x:row r="247" ht="20" customHeight="1">
      <x:c r="A247" s="26" t="n"/>
      <x:c r="B247" s="27" t="n"/>
      <x:c r="C247" s="20">
        <x:f>IF(B247="","",YEAR(B247))</x:f>
      </x:c>
      <x:c r="D247" s="20">
        <x:f>IF(B247="","",TEXT(B247,"mmm"))</x:f>
      </x:c>
      <x:c r="E247" s="4" t="n"/>
      <x:c r="F247" s="26" t="n"/>
      <x:c r="G247" s="22">
        <x:f>IF(F247="","",VLOOKUP(F247,COA!$A$4:$F$30,2,FALSE))</x:f>
      </x:c>
      <x:c r="H247" s="22">
        <x:f>IF(F247="","",VLOOKUP(F247,COA!$A$4:$F$30,3,FALSE))</x:f>
      </x:c>
      <x:c r="I247" s="22">
        <x:f>IF(F247="","",VLOOKUP(F247,COA!$A$4:$F$30,4,FALSE))</x:f>
      </x:c>
      <x:c r="J247" s="22">
        <x:f>IF(F247="","",VLOOKUP(F247,COA!$A$4:$F$30,5,FALSE))</x:f>
      </x:c>
      <x:c r="K247" s="26" t="n"/>
      <x:c r="L247" s="26" t="n"/>
      <x:c r="M247" s="26" t="n"/>
      <x:c r="N247" s="24" t="n"/>
      <x:c r="O247" s="24" t="n"/>
      <x:c r="P247" s="25">
        <x:f>IF(AND(N247="",O247=""),"",N247-O247)</x:f>
      </x:c>
      <x:c r="Q247" s="20" t="str">
        <x:f>IF(COUNTA(A247:O247)=0,"",IF(AND(N247&gt;0,O247&gt;0),"Review",IF(AND(N247=0,O247=0),"Missing amount","OK")))</x:f>
        <x:v>Missing amount</x:v>
      </x:c>
      <x:c r="R247" s="25">
        <x:f>IF(A247="","",SUMIFS($N$5:$N$1001,$A$5:$A$1001,A247)-SUMIFS($O$5:$O$1001,$A$5:$A$1001,A247))</x:f>
      </x:c>
      <x:c r="S247" s="20">
        <x:f>IF(A247="","",IF(ABS(R247)&lt;0.005,"Balanced","Out of balance"))</x:f>
      </x:c>
    </x:row>
    <x:row r="248" ht="20" customHeight="1">
      <x:c r="A248" s="26" t="n"/>
      <x:c r="B248" s="27" t="n"/>
      <x:c r="C248" s="20">
        <x:f>IF(B248="","",YEAR(B248))</x:f>
      </x:c>
      <x:c r="D248" s="20">
        <x:f>IF(B248="","",TEXT(B248,"mmm"))</x:f>
      </x:c>
      <x:c r="E248" s="4" t="n"/>
      <x:c r="F248" s="26" t="n"/>
      <x:c r="G248" s="22">
        <x:f>IF(F248="","",VLOOKUP(F248,COA!$A$4:$F$30,2,FALSE))</x:f>
      </x:c>
      <x:c r="H248" s="22">
        <x:f>IF(F248="","",VLOOKUP(F248,COA!$A$4:$F$30,3,FALSE))</x:f>
      </x:c>
      <x:c r="I248" s="22">
        <x:f>IF(F248="","",VLOOKUP(F248,COA!$A$4:$F$30,4,FALSE))</x:f>
      </x:c>
      <x:c r="J248" s="22">
        <x:f>IF(F248="","",VLOOKUP(F248,COA!$A$4:$F$30,5,FALSE))</x:f>
      </x:c>
      <x:c r="K248" s="26" t="n"/>
      <x:c r="L248" s="26" t="n"/>
      <x:c r="M248" s="26" t="n"/>
      <x:c r="N248" s="24" t="n"/>
      <x:c r="O248" s="24" t="n"/>
      <x:c r="P248" s="25">
        <x:f>IF(AND(N248="",O248=""),"",N248-O248)</x:f>
      </x:c>
      <x:c r="Q248" s="20" t="str">
        <x:f>IF(COUNTA(A248:O248)=0,"",IF(AND(N248&gt;0,O248&gt;0),"Review",IF(AND(N248=0,O248=0),"Missing amount","OK")))</x:f>
        <x:v>Missing amount</x:v>
      </x:c>
      <x:c r="R248" s="25">
        <x:f>IF(A248="","",SUMIFS($N$5:$N$1001,$A$5:$A$1001,A248)-SUMIFS($O$5:$O$1001,$A$5:$A$1001,A248))</x:f>
      </x:c>
      <x:c r="S248" s="20">
        <x:f>IF(A248="","",IF(ABS(R248)&lt;0.005,"Balanced","Out of balance"))</x:f>
      </x:c>
    </x:row>
    <x:row r="249" ht="20" customHeight="1">
      <x:c r="A249" s="26" t="n"/>
      <x:c r="B249" s="27" t="n"/>
      <x:c r="C249" s="20">
        <x:f>IF(B249="","",YEAR(B249))</x:f>
      </x:c>
      <x:c r="D249" s="20">
        <x:f>IF(B249="","",TEXT(B249,"mmm"))</x:f>
      </x:c>
      <x:c r="E249" s="4" t="n"/>
      <x:c r="F249" s="26" t="n"/>
      <x:c r="G249" s="22">
        <x:f>IF(F249="","",VLOOKUP(F249,COA!$A$4:$F$30,2,FALSE))</x:f>
      </x:c>
      <x:c r="H249" s="22">
        <x:f>IF(F249="","",VLOOKUP(F249,COA!$A$4:$F$30,3,FALSE))</x:f>
      </x:c>
      <x:c r="I249" s="22">
        <x:f>IF(F249="","",VLOOKUP(F249,COA!$A$4:$F$30,4,FALSE))</x:f>
      </x:c>
      <x:c r="J249" s="22">
        <x:f>IF(F249="","",VLOOKUP(F249,COA!$A$4:$F$30,5,FALSE))</x:f>
      </x:c>
      <x:c r="K249" s="26" t="n"/>
      <x:c r="L249" s="26" t="n"/>
      <x:c r="M249" s="26" t="n"/>
      <x:c r="N249" s="24" t="n"/>
      <x:c r="O249" s="24" t="n"/>
      <x:c r="P249" s="25">
        <x:f>IF(AND(N249="",O249=""),"",N249-O249)</x:f>
      </x:c>
      <x:c r="Q249" s="20" t="str">
        <x:f>IF(COUNTA(A249:O249)=0,"",IF(AND(N249&gt;0,O249&gt;0),"Review",IF(AND(N249=0,O249=0),"Missing amount","OK")))</x:f>
        <x:v>Missing amount</x:v>
      </x:c>
      <x:c r="R249" s="25">
        <x:f>IF(A249="","",SUMIFS($N$5:$N$1001,$A$5:$A$1001,A249)-SUMIFS($O$5:$O$1001,$A$5:$A$1001,A249))</x:f>
      </x:c>
      <x:c r="S249" s="20">
        <x:f>IF(A249="","",IF(ABS(R249)&lt;0.005,"Balanced","Out of balance"))</x:f>
      </x:c>
    </x:row>
    <x:row r="250" ht="20" customHeight="1">
      <x:c r="A250" s="26" t="n"/>
      <x:c r="B250" s="27" t="n"/>
      <x:c r="C250" s="20">
        <x:f>IF(B250="","",YEAR(B250))</x:f>
      </x:c>
      <x:c r="D250" s="20">
        <x:f>IF(B250="","",TEXT(B250,"mmm"))</x:f>
      </x:c>
      <x:c r="E250" s="4" t="n"/>
      <x:c r="F250" s="26" t="n"/>
      <x:c r="G250" s="22">
        <x:f>IF(F250="","",VLOOKUP(F250,COA!$A$4:$F$30,2,FALSE))</x:f>
      </x:c>
      <x:c r="H250" s="22">
        <x:f>IF(F250="","",VLOOKUP(F250,COA!$A$4:$F$30,3,FALSE))</x:f>
      </x:c>
      <x:c r="I250" s="22">
        <x:f>IF(F250="","",VLOOKUP(F250,COA!$A$4:$F$30,4,FALSE))</x:f>
      </x:c>
      <x:c r="J250" s="22">
        <x:f>IF(F250="","",VLOOKUP(F250,COA!$A$4:$F$30,5,FALSE))</x:f>
      </x:c>
      <x:c r="K250" s="26" t="n"/>
      <x:c r="L250" s="26" t="n"/>
      <x:c r="M250" s="26" t="n"/>
      <x:c r="N250" s="24" t="n"/>
      <x:c r="O250" s="24" t="n"/>
      <x:c r="P250" s="25">
        <x:f>IF(AND(N250="",O250=""),"",N250-O250)</x:f>
      </x:c>
      <x:c r="Q250" s="20" t="str">
        <x:f>IF(COUNTA(A250:O250)=0,"",IF(AND(N250&gt;0,O250&gt;0),"Review",IF(AND(N250=0,O250=0),"Missing amount","OK")))</x:f>
        <x:v>Missing amount</x:v>
      </x:c>
      <x:c r="R250" s="25">
        <x:f>IF(A250="","",SUMIFS($N$5:$N$1001,$A$5:$A$1001,A250)-SUMIFS($O$5:$O$1001,$A$5:$A$1001,A250))</x:f>
      </x:c>
      <x:c r="S250" s="20">
        <x:f>IF(A250="","",IF(ABS(R250)&lt;0.005,"Balanced","Out of balance"))</x:f>
      </x:c>
    </x:row>
    <x:row r="251" ht="20" customHeight="1">
      <x:c r="A251" s="26" t="n"/>
      <x:c r="B251" s="27" t="n"/>
      <x:c r="C251" s="20">
        <x:f>IF(B251="","",YEAR(B251))</x:f>
      </x:c>
      <x:c r="D251" s="20">
        <x:f>IF(B251="","",TEXT(B251,"mmm"))</x:f>
      </x:c>
      <x:c r="E251" s="4" t="n"/>
      <x:c r="F251" s="26" t="n"/>
      <x:c r="G251" s="22">
        <x:f>IF(F251="","",VLOOKUP(F251,COA!$A$4:$F$30,2,FALSE))</x:f>
      </x:c>
      <x:c r="H251" s="22">
        <x:f>IF(F251="","",VLOOKUP(F251,COA!$A$4:$F$30,3,FALSE))</x:f>
      </x:c>
      <x:c r="I251" s="22">
        <x:f>IF(F251="","",VLOOKUP(F251,COA!$A$4:$F$30,4,FALSE))</x:f>
      </x:c>
      <x:c r="J251" s="22">
        <x:f>IF(F251="","",VLOOKUP(F251,COA!$A$4:$F$30,5,FALSE))</x:f>
      </x:c>
      <x:c r="K251" s="26" t="n"/>
      <x:c r="L251" s="26" t="n"/>
      <x:c r="M251" s="26" t="n"/>
      <x:c r="N251" s="24" t="n"/>
      <x:c r="O251" s="24" t="n"/>
      <x:c r="P251" s="25">
        <x:f>IF(AND(N251="",O251=""),"",N251-O251)</x:f>
      </x:c>
      <x:c r="Q251" s="20" t="str">
        <x:f>IF(COUNTA(A251:O251)=0,"",IF(AND(N251&gt;0,O251&gt;0),"Review",IF(AND(N251=0,O251=0),"Missing amount","OK")))</x:f>
        <x:v>Missing amount</x:v>
      </x:c>
      <x:c r="R251" s="25">
        <x:f>IF(A251="","",SUMIFS($N$5:$N$1001,$A$5:$A$1001,A251)-SUMIFS($O$5:$O$1001,$A$5:$A$1001,A251))</x:f>
      </x:c>
      <x:c r="S251" s="20">
        <x:f>IF(A251="","",IF(ABS(R251)&lt;0.005,"Balanced","Out of balance"))</x:f>
      </x:c>
    </x:row>
    <x:row r="252" ht="20" customHeight="1">
      <x:c r="A252" s="26" t="n"/>
      <x:c r="B252" s="27" t="n"/>
      <x:c r="C252" s="20">
        <x:f>IF(B252="","",YEAR(B252))</x:f>
      </x:c>
      <x:c r="D252" s="20">
        <x:f>IF(B252="","",TEXT(B252,"mmm"))</x:f>
      </x:c>
      <x:c r="E252" s="4" t="n"/>
      <x:c r="F252" s="26" t="n"/>
      <x:c r="G252" s="22">
        <x:f>IF(F252="","",VLOOKUP(F252,COA!$A$4:$F$30,2,FALSE))</x:f>
      </x:c>
      <x:c r="H252" s="22">
        <x:f>IF(F252="","",VLOOKUP(F252,COA!$A$4:$F$30,3,FALSE))</x:f>
      </x:c>
      <x:c r="I252" s="22">
        <x:f>IF(F252="","",VLOOKUP(F252,COA!$A$4:$F$30,4,FALSE))</x:f>
      </x:c>
      <x:c r="J252" s="22">
        <x:f>IF(F252="","",VLOOKUP(F252,COA!$A$4:$F$30,5,FALSE))</x:f>
      </x:c>
      <x:c r="K252" s="26" t="n"/>
      <x:c r="L252" s="26" t="n"/>
      <x:c r="M252" s="26" t="n"/>
      <x:c r="N252" s="24" t="n"/>
      <x:c r="O252" s="24" t="n"/>
      <x:c r="P252" s="25">
        <x:f>IF(AND(N252="",O252=""),"",N252-O252)</x:f>
      </x:c>
      <x:c r="Q252" s="20" t="str">
        <x:f>IF(COUNTA(A252:O252)=0,"",IF(AND(N252&gt;0,O252&gt;0),"Review",IF(AND(N252=0,O252=0),"Missing amount","OK")))</x:f>
        <x:v>Missing amount</x:v>
      </x:c>
      <x:c r="R252" s="25">
        <x:f>IF(A252="","",SUMIFS($N$5:$N$1001,$A$5:$A$1001,A252)-SUMIFS($O$5:$O$1001,$A$5:$A$1001,A252))</x:f>
      </x:c>
      <x:c r="S252" s="20">
        <x:f>IF(A252="","",IF(ABS(R252)&lt;0.005,"Balanced","Out of balance"))</x:f>
      </x:c>
    </x:row>
    <x:row r="253" ht="20" customHeight="1">
      <x:c r="A253" s="26" t="n"/>
      <x:c r="B253" s="27" t="n"/>
      <x:c r="C253" s="20">
        <x:f>IF(B253="","",YEAR(B253))</x:f>
      </x:c>
      <x:c r="D253" s="20">
        <x:f>IF(B253="","",TEXT(B253,"mmm"))</x:f>
      </x:c>
      <x:c r="E253" s="4" t="n"/>
      <x:c r="F253" s="26" t="n"/>
      <x:c r="G253" s="22">
        <x:f>IF(F253="","",VLOOKUP(F253,COA!$A$4:$F$30,2,FALSE))</x:f>
      </x:c>
      <x:c r="H253" s="22">
        <x:f>IF(F253="","",VLOOKUP(F253,COA!$A$4:$F$30,3,FALSE))</x:f>
      </x:c>
      <x:c r="I253" s="22">
        <x:f>IF(F253="","",VLOOKUP(F253,COA!$A$4:$F$30,4,FALSE))</x:f>
      </x:c>
      <x:c r="J253" s="22">
        <x:f>IF(F253="","",VLOOKUP(F253,COA!$A$4:$F$30,5,FALSE))</x:f>
      </x:c>
      <x:c r="K253" s="26" t="n"/>
      <x:c r="L253" s="26" t="n"/>
      <x:c r="M253" s="26" t="n"/>
      <x:c r="N253" s="24" t="n"/>
      <x:c r="O253" s="24" t="n"/>
      <x:c r="P253" s="25">
        <x:f>IF(AND(N253="",O253=""),"",N253-O253)</x:f>
      </x:c>
      <x:c r="Q253" s="20" t="str">
        <x:f>IF(COUNTA(A253:O253)=0,"",IF(AND(N253&gt;0,O253&gt;0),"Review",IF(AND(N253=0,O253=0),"Missing amount","OK")))</x:f>
        <x:v>Missing amount</x:v>
      </x:c>
      <x:c r="R253" s="25">
        <x:f>IF(A253="","",SUMIFS($N$5:$N$1001,$A$5:$A$1001,A253)-SUMIFS($O$5:$O$1001,$A$5:$A$1001,A253))</x:f>
      </x:c>
      <x:c r="S253" s="20">
        <x:f>IF(A253="","",IF(ABS(R253)&lt;0.005,"Balanced","Out of balance"))</x:f>
      </x:c>
    </x:row>
    <x:row r="254" ht="20" customHeight="1">
      <x:c r="A254" s="26" t="n"/>
      <x:c r="B254" s="27" t="n"/>
      <x:c r="C254" s="20">
        <x:f>IF(B254="","",YEAR(B254))</x:f>
      </x:c>
      <x:c r="D254" s="20">
        <x:f>IF(B254="","",TEXT(B254,"mmm"))</x:f>
      </x:c>
      <x:c r="E254" s="4" t="n"/>
      <x:c r="F254" s="26" t="n"/>
      <x:c r="G254" s="22">
        <x:f>IF(F254="","",VLOOKUP(F254,COA!$A$4:$F$30,2,FALSE))</x:f>
      </x:c>
      <x:c r="H254" s="22">
        <x:f>IF(F254="","",VLOOKUP(F254,COA!$A$4:$F$30,3,FALSE))</x:f>
      </x:c>
      <x:c r="I254" s="22">
        <x:f>IF(F254="","",VLOOKUP(F254,COA!$A$4:$F$30,4,FALSE))</x:f>
      </x:c>
      <x:c r="J254" s="22">
        <x:f>IF(F254="","",VLOOKUP(F254,COA!$A$4:$F$30,5,FALSE))</x:f>
      </x:c>
      <x:c r="K254" s="26" t="n"/>
      <x:c r="L254" s="26" t="n"/>
      <x:c r="M254" s="26" t="n"/>
      <x:c r="N254" s="24" t="n"/>
      <x:c r="O254" s="24" t="n"/>
      <x:c r="P254" s="25">
        <x:f>IF(AND(N254="",O254=""),"",N254-O254)</x:f>
      </x:c>
      <x:c r="Q254" s="20" t="str">
        <x:f>IF(COUNTA(A254:O254)=0,"",IF(AND(N254&gt;0,O254&gt;0),"Review",IF(AND(N254=0,O254=0),"Missing amount","OK")))</x:f>
        <x:v>Missing amount</x:v>
      </x:c>
      <x:c r="R254" s="25">
        <x:f>IF(A254="","",SUMIFS($N$5:$N$1001,$A$5:$A$1001,A254)-SUMIFS($O$5:$O$1001,$A$5:$A$1001,A254))</x:f>
      </x:c>
      <x:c r="S254" s="20">
        <x:f>IF(A254="","",IF(ABS(R254)&lt;0.005,"Balanced","Out of balance"))</x:f>
      </x:c>
    </x:row>
    <x:row r="255" ht="20" customHeight="1">
      <x:c r="A255" s="26" t="n"/>
      <x:c r="B255" s="27" t="n"/>
      <x:c r="C255" s="20">
        <x:f>IF(B255="","",YEAR(B255))</x:f>
      </x:c>
      <x:c r="D255" s="20">
        <x:f>IF(B255="","",TEXT(B255,"mmm"))</x:f>
      </x:c>
      <x:c r="E255" s="4" t="n"/>
      <x:c r="F255" s="26" t="n"/>
      <x:c r="G255" s="22">
        <x:f>IF(F255="","",VLOOKUP(F255,COA!$A$4:$F$30,2,FALSE))</x:f>
      </x:c>
      <x:c r="H255" s="22">
        <x:f>IF(F255="","",VLOOKUP(F255,COA!$A$4:$F$30,3,FALSE))</x:f>
      </x:c>
      <x:c r="I255" s="22">
        <x:f>IF(F255="","",VLOOKUP(F255,COA!$A$4:$F$30,4,FALSE))</x:f>
      </x:c>
      <x:c r="J255" s="22">
        <x:f>IF(F255="","",VLOOKUP(F255,COA!$A$4:$F$30,5,FALSE))</x:f>
      </x:c>
      <x:c r="K255" s="26" t="n"/>
      <x:c r="L255" s="26" t="n"/>
      <x:c r="M255" s="26" t="n"/>
      <x:c r="N255" s="24" t="n"/>
      <x:c r="O255" s="24" t="n"/>
      <x:c r="P255" s="25">
        <x:f>IF(AND(N255="",O255=""),"",N255-O255)</x:f>
      </x:c>
      <x:c r="Q255" s="20" t="str">
        <x:f>IF(COUNTA(A255:O255)=0,"",IF(AND(N255&gt;0,O255&gt;0),"Review",IF(AND(N255=0,O255=0),"Missing amount","OK")))</x:f>
        <x:v>Missing amount</x:v>
      </x:c>
      <x:c r="R255" s="25">
        <x:f>IF(A255="","",SUMIFS($N$5:$N$1001,$A$5:$A$1001,A255)-SUMIFS($O$5:$O$1001,$A$5:$A$1001,A255))</x:f>
      </x:c>
      <x:c r="S255" s="20">
        <x:f>IF(A255="","",IF(ABS(R255)&lt;0.005,"Balanced","Out of balance"))</x:f>
      </x:c>
    </x:row>
    <x:row r="256" ht="20" customHeight="1">
      <x:c r="A256" s="26" t="n"/>
      <x:c r="B256" s="27" t="n"/>
      <x:c r="C256" s="20">
        <x:f>IF(B256="","",YEAR(B256))</x:f>
      </x:c>
      <x:c r="D256" s="20">
        <x:f>IF(B256="","",TEXT(B256,"mmm"))</x:f>
      </x:c>
      <x:c r="E256" s="4" t="n"/>
      <x:c r="F256" s="26" t="n"/>
      <x:c r="G256" s="22">
        <x:f>IF(F256="","",VLOOKUP(F256,COA!$A$4:$F$30,2,FALSE))</x:f>
      </x:c>
      <x:c r="H256" s="22">
        <x:f>IF(F256="","",VLOOKUP(F256,COA!$A$4:$F$30,3,FALSE))</x:f>
      </x:c>
      <x:c r="I256" s="22">
        <x:f>IF(F256="","",VLOOKUP(F256,COA!$A$4:$F$30,4,FALSE))</x:f>
      </x:c>
      <x:c r="J256" s="22">
        <x:f>IF(F256="","",VLOOKUP(F256,COA!$A$4:$F$30,5,FALSE))</x:f>
      </x:c>
      <x:c r="K256" s="26" t="n"/>
      <x:c r="L256" s="26" t="n"/>
      <x:c r="M256" s="26" t="n"/>
      <x:c r="N256" s="24" t="n"/>
      <x:c r="O256" s="24" t="n"/>
      <x:c r="P256" s="25">
        <x:f>IF(AND(N256="",O256=""),"",N256-O256)</x:f>
      </x:c>
      <x:c r="Q256" s="20" t="str">
        <x:f>IF(COUNTA(A256:O256)=0,"",IF(AND(N256&gt;0,O256&gt;0),"Review",IF(AND(N256=0,O256=0),"Missing amount","OK")))</x:f>
        <x:v>Missing amount</x:v>
      </x:c>
      <x:c r="R256" s="25">
        <x:f>IF(A256="","",SUMIFS($N$5:$N$1001,$A$5:$A$1001,A256)-SUMIFS($O$5:$O$1001,$A$5:$A$1001,A256))</x:f>
      </x:c>
      <x:c r="S256" s="20">
        <x:f>IF(A256="","",IF(ABS(R256)&lt;0.005,"Balanced","Out of balance"))</x:f>
      </x:c>
    </x:row>
    <x:row r="257" ht="20" customHeight="1">
      <x:c r="A257" s="26" t="n"/>
      <x:c r="B257" s="27" t="n"/>
      <x:c r="C257" s="20">
        <x:f>IF(B257="","",YEAR(B257))</x:f>
      </x:c>
      <x:c r="D257" s="20">
        <x:f>IF(B257="","",TEXT(B257,"mmm"))</x:f>
      </x:c>
      <x:c r="E257" s="4" t="n"/>
      <x:c r="F257" s="26" t="n"/>
      <x:c r="G257" s="22">
        <x:f>IF(F257="","",VLOOKUP(F257,COA!$A$4:$F$30,2,FALSE))</x:f>
      </x:c>
      <x:c r="H257" s="22">
        <x:f>IF(F257="","",VLOOKUP(F257,COA!$A$4:$F$30,3,FALSE))</x:f>
      </x:c>
      <x:c r="I257" s="22">
        <x:f>IF(F257="","",VLOOKUP(F257,COA!$A$4:$F$30,4,FALSE))</x:f>
      </x:c>
      <x:c r="J257" s="22">
        <x:f>IF(F257="","",VLOOKUP(F257,COA!$A$4:$F$30,5,FALSE))</x:f>
      </x:c>
      <x:c r="K257" s="26" t="n"/>
      <x:c r="L257" s="26" t="n"/>
      <x:c r="M257" s="26" t="n"/>
      <x:c r="N257" s="24" t="n"/>
      <x:c r="O257" s="24" t="n"/>
      <x:c r="P257" s="25">
        <x:f>IF(AND(N257="",O257=""),"",N257-O257)</x:f>
      </x:c>
      <x:c r="Q257" s="20" t="str">
        <x:f>IF(COUNTA(A257:O257)=0,"",IF(AND(N257&gt;0,O257&gt;0),"Review",IF(AND(N257=0,O257=0),"Missing amount","OK")))</x:f>
        <x:v>Missing amount</x:v>
      </x:c>
      <x:c r="R257" s="25">
        <x:f>IF(A257="","",SUMIFS($N$5:$N$1001,$A$5:$A$1001,A257)-SUMIFS($O$5:$O$1001,$A$5:$A$1001,A257))</x:f>
      </x:c>
      <x:c r="S257" s="20">
        <x:f>IF(A257="","",IF(ABS(R257)&lt;0.005,"Balanced","Out of balance"))</x:f>
      </x:c>
    </x:row>
    <x:row r="258" ht="20" customHeight="1">
      <x:c r="A258" s="26" t="n"/>
      <x:c r="B258" s="27" t="n"/>
      <x:c r="C258" s="20">
        <x:f>IF(B258="","",YEAR(B258))</x:f>
      </x:c>
      <x:c r="D258" s="20">
        <x:f>IF(B258="","",TEXT(B258,"mmm"))</x:f>
      </x:c>
      <x:c r="E258" s="4" t="n"/>
      <x:c r="F258" s="26" t="n"/>
      <x:c r="G258" s="22">
        <x:f>IF(F258="","",VLOOKUP(F258,COA!$A$4:$F$30,2,FALSE))</x:f>
      </x:c>
      <x:c r="H258" s="22">
        <x:f>IF(F258="","",VLOOKUP(F258,COA!$A$4:$F$30,3,FALSE))</x:f>
      </x:c>
      <x:c r="I258" s="22">
        <x:f>IF(F258="","",VLOOKUP(F258,COA!$A$4:$F$30,4,FALSE))</x:f>
      </x:c>
      <x:c r="J258" s="22">
        <x:f>IF(F258="","",VLOOKUP(F258,COA!$A$4:$F$30,5,FALSE))</x:f>
      </x:c>
      <x:c r="K258" s="26" t="n"/>
      <x:c r="L258" s="26" t="n"/>
      <x:c r="M258" s="26" t="n"/>
      <x:c r="N258" s="24" t="n"/>
      <x:c r="O258" s="24" t="n"/>
      <x:c r="P258" s="25">
        <x:f>IF(AND(N258="",O258=""),"",N258-O258)</x:f>
      </x:c>
      <x:c r="Q258" s="20" t="str">
        <x:f>IF(COUNTA(A258:O258)=0,"",IF(AND(N258&gt;0,O258&gt;0),"Review",IF(AND(N258=0,O258=0),"Missing amount","OK")))</x:f>
        <x:v>Missing amount</x:v>
      </x:c>
      <x:c r="R258" s="25">
        <x:f>IF(A258="","",SUMIFS($N$5:$N$1001,$A$5:$A$1001,A258)-SUMIFS($O$5:$O$1001,$A$5:$A$1001,A258))</x:f>
      </x:c>
      <x:c r="S258" s="20">
        <x:f>IF(A258="","",IF(ABS(R258)&lt;0.005,"Balanced","Out of balance"))</x:f>
      </x:c>
    </x:row>
    <x:row r="259" ht="20" customHeight="1">
      <x:c r="A259" s="26" t="n"/>
      <x:c r="B259" s="27" t="n"/>
      <x:c r="C259" s="20">
        <x:f>IF(B259="","",YEAR(B259))</x:f>
      </x:c>
      <x:c r="D259" s="20">
        <x:f>IF(B259="","",TEXT(B259,"mmm"))</x:f>
      </x:c>
      <x:c r="E259" s="4" t="n"/>
      <x:c r="F259" s="26" t="n"/>
      <x:c r="G259" s="22">
        <x:f>IF(F259="","",VLOOKUP(F259,COA!$A$4:$F$30,2,FALSE))</x:f>
      </x:c>
      <x:c r="H259" s="22">
        <x:f>IF(F259="","",VLOOKUP(F259,COA!$A$4:$F$30,3,FALSE))</x:f>
      </x:c>
      <x:c r="I259" s="22">
        <x:f>IF(F259="","",VLOOKUP(F259,COA!$A$4:$F$30,4,FALSE))</x:f>
      </x:c>
      <x:c r="J259" s="22">
        <x:f>IF(F259="","",VLOOKUP(F259,COA!$A$4:$F$30,5,FALSE))</x:f>
      </x:c>
      <x:c r="K259" s="26" t="n"/>
      <x:c r="L259" s="26" t="n"/>
      <x:c r="M259" s="26" t="n"/>
      <x:c r="N259" s="24" t="n"/>
      <x:c r="O259" s="24" t="n"/>
      <x:c r="P259" s="25">
        <x:f>IF(AND(N259="",O259=""),"",N259-O259)</x:f>
      </x:c>
      <x:c r="Q259" s="20" t="str">
        <x:f>IF(COUNTA(A259:O259)=0,"",IF(AND(N259&gt;0,O259&gt;0),"Review",IF(AND(N259=0,O259=0),"Missing amount","OK")))</x:f>
        <x:v>Missing amount</x:v>
      </x:c>
      <x:c r="R259" s="25">
        <x:f>IF(A259="","",SUMIFS($N$5:$N$1001,$A$5:$A$1001,A259)-SUMIFS($O$5:$O$1001,$A$5:$A$1001,A259))</x:f>
      </x:c>
      <x:c r="S259" s="20">
        <x:f>IF(A259="","",IF(ABS(R259)&lt;0.005,"Balanced","Out of balance"))</x:f>
      </x:c>
    </x:row>
    <x:row r="260" ht="20" customHeight="1">
      <x:c r="A260" s="26" t="n"/>
      <x:c r="B260" s="27" t="n"/>
      <x:c r="C260" s="20">
        <x:f>IF(B260="","",YEAR(B260))</x:f>
      </x:c>
      <x:c r="D260" s="20">
        <x:f>IF(B260="","",TEXT(B260,"mmm"))</x:f>
      </x:c>
      <x:c r="E260" s="4" t="n"/>
      <x:c r="F260" s="26" t="n"/>
      <x:c r="G260" s="22">
        <x:f>IF(F260="","",VLOOKUP(F260,COA!$A$4:$F$30,2,FALSE))</x:f>
      </x:c>
      <x:c r="H260" s="22">
        <x:f>IF(F260="","",VLOOKUP(F260,COA!$A$4:$F$30,3,FALSE))</x:f>
      </x:c>
      <x:c r="I260" s="22">
        <x:f>IF(F260="","",VLOOKUP(F260,COA!$A$4:$F$30,4,FALSE))</x:f>
      </x:c>
      <x:c r="J260" s="22">
        <x:f>IF(F260="","",VLOOKUP(F260,COA!$A$4:$F$30,5,FALSE))</x:f>
      </x:c>
      <x:c r="K260" s="26" t="n"/>
      <x:c r="L260" s="26" t="n"/>
      <x:c r="M260" s="26" t="n"/>
      <x:c r="N260" s="24" t="n"/>
      <x:c r="O260" s="24" t="n"/>
      <x:c r="P260" s="25">
        <x:f>IF(AND(N260="",O260=""),"",N260-O260)</x:f>
      </x:c>
      <x:c r="Q260" s="20" t="str">
        <x:f>IF(COUNTA(A260:O260)=0,"",IF(AND(N260&gt;0,O260&gt;0),"Review",IF(AND(N260=0,O260=0),"Missing amount","OK")))</x:f>
        <x:v>Missing amount</x:v>
      </x:c>
      <x:c r="R260" s="25">
        <x:f>IF(A260="","",SUMIFS($N$5:$N$1001,$A$5:$A$1001,A260)-SUMIFS($O$5:$O$1001,$A$5:$A$1001,A260))</x:f>
      </x:c>
      <x:c r="S260" s="20">
        <x:f>IF(A260="","",IF(ABS(R260)&lt;0.005,"Balanced","Out of balance"))</x:f>
      </x:c>
    </x:row>
    <x:row r="261" ht="20" customHeight="1">
      <x:c r="A261" s="26" t="n"/>
      <x:c r="B261" s="27" t="n"/>
      <x:c r="C261" s="20">
        <x:f>IF(B261="","",YEAR(B261))</x:f>
      </x:c>
      <x:c r="D261" s="20">
        <x:f>IF(B261="","",TEXT(B261,"mmm"))</x:f>
      </x:c>
      <x:c r="E261" s="4" t="n"/>
      <x:c r="F261" s="26" t="n"/>
      <x:c r="G261" s="22">
        <x:f>IF(F261="","",VLOOKUP(F261,COA!$A$4:$F$30,2,FALSE))</x:f>
      </x:c>
      <x:c r="H261" s="22">
        <x:f>IF(F261="","",VLOOKUP(F261,COA!$A$4:$F$30,3,FALSE))</x:f>
      </x:c>
      <x:c r="I261" s="22">
        <x:f>IF(F261="","",VLOOKUP(F261,COA!$A$4:$F$30,4,FALSE))</x:f>
      </x:c>
      <x:c r="J261" s="22">
        <x:f>IF(F261="","",VLOOKUP(F261,COA!$A$4:$F$30,5,FALSE))</x:f>
      </x:c>
      <x:c r="K261" s="26" t="n"/>
      <x:c r="L261" s="26" t="n"/>
      <x:c r="M261" s="26" t="n"/>
      <x:c r="N261" s="24" t="n"/>
      <x:c r="O261" s="24" t="n"/>
      <x:c r="P261" s="25">
        <x:f>IF(AND(N261="",O261=""),"",N261-O261)</x:f>
      </x:c>
      <x:c r="Q261" s="20" t="str">
        <x:f>IF(COUNTA(A261:O261)=0,"",IF(AND(N261&gt;0,O261&gt;0),"Review",IF(AND(N261=0,O261=0),"Missing amount","OK")))</x:f>
        <x:v>Missing amount</x:v>
      </x:c>
      <x:c r="R261" s="25">
        <x:f>IF(A261="","",SUMIFS($N$5:$N$1001,$A$5:$A$1001,A261)-SUMIFS($O$5:$O$1001,$A$5:$A$1001,A261))</x:f>
      </x:c>
      <x:c r="S261" s="20">
        <x:f>IF(A261="","",IF(ABS(R261)&lt;0.005,"Balanced","Out of balance"))</x:f>
      </x:c>
    </x:row>
    <x:row r="262" ht="20" customHeight="1">
      <x:c r="A262" s="26" t="n"/>
      <x:c r="B262" s="27" t="n"/>
      <x:c r="C262" s="20">
        <x:f>IF(B262="","",YEAR(B262))</x:f>
      </x:c>
      <x:c r="D262" s="20">
        <x:f>IF(B262="","",TEXT(B262,"mmm"))</x:f>
      </x:c>
      <x:c r="E262" s="4" t="n"/>
      <x:c r="F262" s="26" t="n"/>
      <x:c r="G262" s="22">
        <x:f>IF(F262="","",VLOOKUP(F262,COA!$A$4:$F$30,2,FALSE))</x:f>
      </x:c>
      <x:c r="H262" s="22">
        <x:f>IF(F262="","",VLOOKUP(F262,COA!$A$4:$F$30,3,FALSE))</x:f>
      </x:c>
      <x:c r="I262" s="22">
        <x:f>IF(F262="","",VLOOKUP(F262,COA!$A$4:$F$30,4,FALSE))</x:f>
      </x:c>
      <x:c r="J262" s="22">
        <x:f>IF(F262="","",VLOOKUP(F262,COA!$A$4:$F$30,5,FALSE))</x:f>
      </x:c>
      <x:c r="K262" s="26" t="n"/>
      <x:c r="L262" s="26" t="n"/>
      <x:c r="M262" s="26" t="n"/>
      <x:c r="N262" s="24" t="n"/>
      <x:c r="O262" s="24" t="n"/>
      <x:c r="P262" s="25">
        <x:f>IF(AND(N262="",O262=""),"",N262-O262)</x:f>
      </x:c>
      <x:c r="Q262" s="20" t="str">
        <x:f>IF(COUNTA(A262:O262)=0,"",IF(AND(N262&gt;0,O262&gt;0),"Review",IF(AND(N262=0,O262=0),"Missing amount","OK")))</x:f>
        <x:v>Missing amount</x:v>
      </x:c>
      <x:c r="R262" s="25">
        <x:f>IF(A262="","",SUMIFS($N$5:$N$1001,$A$5:$A$1001,A262)-SUMIFS($O$5:$O$1001,$A$5:$A$1001,A262))</x:f>
      </x:c>
      <x:c r="S262" s="20">
        <x:f>IF(A262="","",IF(ABS(R262)&lt;0.005,"Balanced","Out of balance"))</x:f>
      </x:c>
    </x:row>
    <x:row r="263" ht="20" customHeight="1">
      <x:c r="A263" s="26" t="n"/>
      <x:c r="B263" s="27" t="n"/>
      <x:c r="C263" s="20">
        <x:f>IF(B263="","",YEAR(B263))</x:f>
      </x:c>
      <x:c r="D263" s="20">
        <x:f>IF(B263="","",TEXT(B263,"mmm"))</x:f>
      </x:c>
      <x:c r="E263" s="4" t="n"/>
      <x:c r="F263" s="26" t="n"/>
      <x:c r="G263" s="22">
        <x:f>IF(F263="","",VLOOKUP(F263,COA!$A$4:$F$30,2,FALSE))</x:f>
      </x:c>
      <x:c r="H263" s="22">
        <x:f>IF(F263="","",VLOOKUP(F263,COA!$A$4:$F$30,3,FALSE))</x:f>
      </x:c>
      <x:c r="I263" s="22">
        <x:f>IF(F263="","",VLOOKUP(F263,COA!$A$4:$F$30,4,FALSE))</x:f>
      </x:c>
      <x:c r="J263" s="22">
        <x:f>IF(F263="","",VLOOKUP(F263,COA!$A$4:$F$30,5,FALSE))</x:f>
      </x:c>
      <x:c r="K263" s="26" t="n"/>
      <x:c r="L263" s="26" t="n"/>
      <x:c r="M263" s="26" t="n"/>
      <x:c r="N263" s="24" t="n"/>
      <x:c r="O263" s="24" t="n"/>
      <x:c r="P263" s="25">
        <x:f>IF(AND(N263="",O263=""),"",N263-O263)</x:f>
      </x:c>
      <x:c r="Q263" s="20" t="str">
        <x:f>IF(COUNTA(A263:O263)=0,"",IF(AND(N263&gt;0,O263&gt;0),"Review",IF(AND(N263=0,O263=0),"Missing amount","OK")))</x:f>
        <x:v>Missing amount</x:v>
      </x:c>
      <x:c r="R263" s="25">
        <x:f>IF(A263="","",SUMIFS($N$5:$N$1001,$A$5:$A$1001,A263)-SUMIFS($O$5:$O$1001,$A$5:$A$1001,A263))</x:f>
      </x:c>
      <x:c r="S263" s="20">
        <x:f>IF(A263="","",IF(ABS(R263)&lt;0.005,"Balanced","Out of balance"))</x:f>
      </x:c>
    </x:row>
    <x:row r="264" ht="20" customHeight="1">
      <x:c r="A264" s="26" t="n"/>
      <x:c r="B264" s="27" t="n"/>
      <x:c r="C264" s="20">
        <x:f>IF(B264="","",YEAR(B264))</x:f>
      </x:c>
      <x:c r="D264" s="20">
        <x:f>IF(B264="","",TEXT(B264,"mmm"))</x:f>
      </x:c>
      <x:c r="E264" s="4" t="n"/>
      <x:c r="F264" s="26" t="n"/>
      <x:c r="G264" s="22">
        <x:f>IF(F264="","",VLOOKUP(F264,COA!$A$4:$F$30,2,FALSE))</x:f>
      </x:c>
      <x:c r="H264" s="22">
        <x:f>IF(F264="","",VLOOKUP(F264,COA!$A$4:$F$30,3,FALSE))</x:f>
      </x:c>
      <x:c r="I264" s="22">
        <x:f>IF(F264="","",VLOOKUP(F264,COA!$A$4:$F$30,4,FALSE))</x:f>
      </x:c>
      <x:c r="J264" s="22">
        <x:f>IF(F264="","",VLOOKUP(F264,COA!$A$4:$F$30,5,FALSE))</x:f>
      </x:c>
      <x:c r="K264" s="26" t="n"/>
      <x:c r="L264" s="26" t="n"/>
      <x:c r="M264" s="26" t="n"/>
      <x:c r="N264" s="24" t="n"/>
      <x:c r="O264" s="24" t="n"/>
      <x:c r="P264" s="25">
        <x:f>IF(AND(N264="",O264=""),"",N264-O264)</x:f>
      </x:c>
      <x:c r="Q264" s="20" t="str">
        <x:f>IF(COUNTA(A264:O264)=0,"",IF(AND(N264&gt;0,O264&gt;0),"Review",IF(AND(N264=0,O264=0),"Missing amount","OK")))</x:f>
        <x:v>Missing amount</x:v>
      </x:c>
      <x:c r="R264" s="25">
        <x:f>IF(A264="","",SUMIFS($N$5:$N$1001,$A$5:$A$1001,A264)-SUMIFS($O$5:$O$1001,$A$5:$A$1001,A264))</x:f>
      </x:c>
      <x:c r="S264" s="20">
        <x:f>IF(A264="","",IF(ABS(R264)&lt;0.005,"Balanced","Out of balance"))</x:f>
      </x:c>
    </x:row>
    <x:row r="265" ht="20" customHeight="1">
      <x:c r="A265" s="26" t="n"/>
      <x:c r="B265" s="27" t="n"/>
      <x:c r="C265" s="20">
        <x:f>IF(B265="","",YEAR(B265))</x:f>
      </x:c>
      <x:c r="D265" s="20">
        <x:f>IF(B265="","",TEXT(B265,"mmm"))</x:f>
      </x:c>
      <x:c r="E265" s="4" t="n"/>
      <x:c r="F265" s="26" t="n"/>
      <x:c r="G265" s="22">
        <x:f>IF(F265="","",VLOOKUP(F265,COA!$A$4:$F$30,2,FALSE))</x:f>
      </x:c>
      <x:c r="H265" s="22">
        <x:f>IF(F265="","",VLOOKUP(F265,COA!$A$4:$F$30,3,FALSE))</x:f>
      </x:c>
      <x:c r="I265" s="22">
        <x:f>IF(F265="","",VLOOKUP(F265,COA!$A$4:$F$30,4,FALSE))</x:f>
      </x:c>
      <x:c r="J265" s="22">
        <x:f>IF(F265="","",VLOOKUP(F265,COA!$A$4:$F$30,5,FALSE))</x:f>
      </x:c>
      <x:c r="K265" s="26" t="n"/>
      <x:c r="L265" s="26" t="n"/>
      <x:c r="M265" s="26" t="n"/>
      <x:c r="N265" s="24" t="n"/>
      <x:c r="O265" s="24" t="n"/>
      <x:c r="P265" s="25">
        <x:f>IF(AND(N265="",O265=""),"",N265-O265)</x:f>
      </x:c>
      <x:c r="Q265" s="20" t="str">
        <x:f>IF(COUNTA(A265:O265)=0,"",IF(AND(N265&gt;0,O265&gt;0),"Review",IF(AND(N265=0,O265=0),"Missing amount","OK")))</x:f>
        <x:v>Missing amount</x:v>
      </x:c>
      <x:c r="R265" s="25">
        <x:f>IF(A265="","",SUMIFS($N$5:$N$1001,$A$5:$A$1001,A265)-SUMIFS($O$5:$O$1001,$A$5:$A$1001,A265))</x:f>
      </x:c>
      <x:c r="S265" s="20">
        <x:f>IF(A265="","",IF(ABS(R265)&lt;0.005,"Balanced","Out of balance"))</x:f>
      </x:c>
    </x:row>
    <x:row r="266" ht="20" customHeight="1">
      <x:c r="A266" s="26" t="n"/>
      <x:c r="B266" s="27" t="n"/>
      <x:c r="C266" s="20">
        <x:f>IF(B266="","",YEAR(B266))</x:f>
      </x:c>
      <x:c r="D266" s="20">
        <x:f>IF(B266="","",TEXT(B266,"mmm"))</x:f>
      </x:c>
      <x:c r="E266" s="4" t="n"/>
      <x:c r="F266" s="26" t="n"/>
      <x:c r="G266" s="22">
        <x:f>IF(F266="","",VLOOKUP(F266,COA!$A$4:$F$30,2,FALSE))</x:f>
      </x:c>
      <x:c r="H266" s="22">
        <x:f>IF(F266="","",VLOOKUP(F266,COA!$A$4:$F$30,3,FALSE))</x:f>
      </x:c>
      <x:c r="I266" s="22">
        <x:f>IF(F266="","",VLOOKUP(F266,COA!$A$4:$F$30,4,FALSE))</x:f>
      </x:c>
      <x:c r="J266" s="22">
        <x:f>IF(F266="","",VLOOKUP(F266,COA!$A$4:$F$30,5,FALSE))</x:f>
      </x:c>
      <x:c r="K266" s="26" t="n"/>
      <x:c r="L266" s="26" t="n"/>
      <x:c r="M266" s="26" t="n"/>
      <x:c r="N266" s="24" t="n"/>
      <x:c r="O266" s="24" t="n"/>
      <x:c r="P266" s="25">
        <x:f>IF(AND(N266="",O266=""),"",N266-O266)</x:f>
      </x:c>
      <x:c r="Q266" s="20" t="str">
        <x:f>IF(COUNTA(A266:O266)=0,"",IF(AND(N266&gt;0,O266&gt;0),"Review",IF(AND(N266=0,O266=0),"Missing amount","OK")))</x:f>
        <x:v>Missing amount</x:v>
      </x:c>
      <x:c r="R266" s="25">
        <x:f>IF(A266="","",SUMIFS($N$5:$N$1001,$A$5:$A$1001,A266)-SUMIFS($O$5:$O$1001,$A$5:$A$1001,A266))</x:f>
      </x:c>
      <x:c r="S266" s="20">
        <x:f>IF(A266="","",IF(ABS(R266)&lt;0.005,"Balanced","Out of balance"))</x:f>
      </x:c>
    </x:row>
    <x:row r="267" ht="20" customHeight="1">
      <x:c r="A267" s="26" t="n"/>
      <x:c r="B267" s="27" t="n"/>
      <x:c r="C267" s="20">
        <x:f>IF(B267="","",YEAR(B267))</x:f>
      </x:c>
      <x:c r="D267" s="20">
        <x:f>IF(B267="","",TEXT(B267,"mmm"))</x:f>
      </x:c>
      <x:c r="E267" s="4" t="n"/>
      <x:c r="F267" s="26" t="n"/>
      <x:c r="G267" s="22">
        <x:f>IF(F267="","",VLOOKUP(F267,COA!$A$4:$F$30,2,FALSE))</x:f>
      </x:c>
      <x:c r="H267" s="22">
        <x:f>IF(F267="","",VLOOKUP(F267,COA!$A$4:$F$30,3,FALSE))</x:f>
      </x:c>
      <x:c r="I267" s="22">
        <x:f>IF(F267="","",VLOOKUP(F267,COA!$A$4:$F$30,4,FALSE))</x:f>
      </x:c>
      <x:c r="J267" s="22">
        <x:f>IF(F267="","",VLOOKUP(F267,COA!$A$4:$F$30,5,FALSE))</x:f>
      </x:c>
      <x:c r="K267" s="26" t="n"/>
      <x:c r="L267" s="26" t="n"/>
      <x:c r="M267" s="26" t="n"/>
      <x:c r="N267" s="24" t="n"/>
      <x:c r="O267" s="24" t="n"/>
      <x:c r="P267" s="25">
        <x:f>IF(AND(N267="",O267=""),"",N267-O267)</x:f>
      </x:c>
      <x:c r="Q267" s="20" t="str">
        <x:f>IF(COUNTA(A267:O267)=0,"",IF(AND(N267&gt;0,O267&gt;0),"Review",IF(AND(N267=0,O267=0),"Missing amount","OK")))</x:f>
        <x:v>Missing amount</x:v>
      </x:c>
      <x:c r="R267" s="25">
        <x:f>IF(A267="","",SUMIFS($N$5:$N$1001,$A$5:$A$1001,A267)-SUMIFS($O$5:$O$1001,$A$5:$A$1001,A267))</x:f>
      </x:c>
      <x:c r="S267" s="20">
        <x:f>IF(A267="","",IF(ABS(R267)&lt;0.005,"Balanced","Out of balance"))</x:f>
      </x:c>
    </x:row>
    <x:row r="268" ht="20" customHeight="1">
      <x:c r="A268" s="26" t="n"/>
      <x:c r="B268" s="27" t="n"/>
      <x:c r="C268" s="20">
        <x:f>IF(B268="","",YEAR(B268))</x:f>
      </x:c>
      <x:c r="D268" s="20">
        <x:f>IF(B268="","",TEXT(B268,"mmm"))</x:f>
      </x:c>
      <x:c r="E268" s="4" t="n"/>
      <x:c r="F268" s="26" t="n"/>
      <x:c r="G268" s="22">
        <x:f>IF(F268="","",VLOOKUP(F268,COA!$A$4:$F$30,2,FALSE))</x:f>
      </x:c>
      <x:c r="H268" s="22">
        <x:f>IF(F268="","",VLOOKUP(F268,COA!$A$4:$F$30,3,FALSE))</x:f>
      </x:c>
      <x:c r="I268" s="22">
        <x:f>IF(F268="","",VLOOKUP(F268,COA!$A$4:$F$30,4,FALSE))</x:f>
      </x:c>
      <x:c r="J268" s="22">
        <x:f>IF(F268="","",VLOOKUP(F268,COA!$A$4:$F$30,5,FALSE))</x:f>
      </x:c>
      <x:c r="K268" s="26" t="n"/>
      <x:c r="L268" s="26" t="n"/>
      <x:c r="M268" s="26" t="n"/>
      <x:c r="N268" s="24" t="n"/>
      <x:c r="O268" s="24" t="n"/>
      <x:c r="P268" s="25">
        <x:f>IF(AND(N268="",O268=""),"",N268-O268)</x:f>
      </x:c>
      <x:c r="Q268" s="20" t="str">
        <x:f>IF(COUNTA(A268:O268)=0,"",IF(AND(N268&gt;0,O268&gt;0),"Review",IF(AND(N268=0,O268=0),"Missing amount","OK")))</x:f>
        <x:v>Missing amount</x:v>
      </x:c>
      <x:c r="R268" s="25">
        <x:f>IF(A268="","",SUMIFS($N$5:$N$1001,$A$5:$A$1001,A268)-SUMIFS($O$5:$O$1001,$A$5:$A$1001,A268))</x:f>
      </x:c>
      <x:c r="S268" s="20">
        <x:f>IF(A268="","",IF(ABS(R268)&lt;0.005,"Balanced","Out of balance"))</x:f>
      </x:c>
    </x:row>
    <x:row r="269" ht="20" customHeight="1">
      <x:c r="A269" s="26" t="n"/>
      <x:c r="B269" s="27" t="n"/>
      <x:c r="C269" s="20">
        <x:f>IF(B269="","",YEAR(B269))</x:f>
      </x:c>
      <x:c r="D269" s="20">
        <x:f>IF(B269="","",TEXT(B269,"mmm"))</x:f>
      </x:c>
      <x:c r="E269" s="4" t="n"/>
      <x:c r="F269" s="26" t="n"/>
      <x:c r="G269" s="22">
        <x:f>IF(F269="","",VLOOKUP(F269,COA!$A$4:$F$30,2,FALSE))</x:f>
      </x:c>
      <x:c r="H269" s="22">
        <x:f>IF(F269="","",VLOOKUP(F269,COA!$A$4:$F$30,3,FALSE))</x:f>
      </x:c>
      <x:c r="I269" s="22">
        <x:f>IF(F269="","",VLOOKUP(F269,COA!$A$4:$F$30,4,FALSE))</x:f>
      </x:c>
      <x:c r="J269" s="22">
        <x:f>IF(F269="","",VLOOKUP(F269,COA!$A$4:$F$30,5,FALSE))</x:f>
      </x:c>
      <x:c r="K269" s="26" t="n"/>
      <x:c r="L269" s="26" t="n"/>
      <x:c r="M269" s="26" t="n"/>
      <x:c r="N269" s="24" t="n"/>
      <x:c r="O269" s="24" t="n"/>
      <x:c r="P269" s="25">
        <x:f>IF(AND(N269="",O269=""),"",N269-O269)</x:f>
      </x:c>
      <x:c r="Q269" s="20" t="str">
        <x:f>IF(COUNTA(A269:O269)=0,"",IF(AND(N269&gt;0,O269&gt;0),"Review",IF(AND(N269=0,O269=0),"Missing amount","OK")))</x:f>
        <x:v>Missing amount</x:v>
      </x:c>
      <x:c r="R269" s="25">
        <x:f>IF(A269="","",SUMIFS($N$5:$N$1001,$A$5:$A$1001,A269)-SUMIFS($O$5:$O$1001,$A$5:$A$1001,A269))</x:f>
      </x:c>
      <x:c r="S269" s="20">
        <x:f>IF(A269="","",IF(ABS(R269)&lt;0.005,"Balanced","Out of balance"))</x:f>
      </x:c>
    </x:row>
    <x:row r="270" ht="20" customHeight="1">
      <x:c r="A270" s="26" t="n"/>
      <x:c r="B270" s="27" t="n"/>
      <x:c r="C270" s="20">
        <x:f>IF(B270="","",YEAR(B270))</x:f>
      </x:c>
      <x:c r="D270" s="20">
        <x:f>IF(B270="","",TEXT(B270,"mmm"))</x:f>
      </x:c>
      <x:c r="E270" s="4" t="n"/>
      <x:c r="F270" s="26" t="n"/>
      <x:c r="G270" s="22">
        <x:f>IF(F270="","",VLOOKUP(F270,COA!$A$4:$F$30,2,FALSE))</x:f>
      </x:c>
      <x:c r="H270" s="22">
        <x:f>IF(F270="","",VLOOKUP(F270,COA!$A$4:$F$30,3,FALSE))</x:f>
      </x:c>
      <x:c r="I270" s="22">
        <x:f>IF(F270="","",VLOOKUP(F270,COA!$A$4:$F$30,4,FALSE))</x:f>
      </x:c>
      <x:c r="J270" s="22">
        <x:f>IF(F270="","",VLOOKUP(F270,COA!$A$4:$F$30,5,FALSE))</x:f>
      </x:c>
      <x:c r="K270" s="26" t="n"/>
      <x:c r="L270" s="26" t="n"/>
      <x:c r="M270" s="26" t="n"/>
      <x:c r="N270" s="24" t="n"/>
      <x:c r="O270" s="24" t="n"/>
      <x:c r="P270" s="25">
        <x:f>IF(AND(N270="",O270=""),"",N270-O270)</x:f>
      </x:c>
      <x:c r="Q270" s="20" t="str">
        <x:f>IF(COUNTA(A270:O270)=0,"",IF(AND(N270&gt;0,O270&gt;0),"Review",IF(AND(N270=0,O270=0),"Missing amount","OK")))</x:f>
        <x:v>Missing amount</x:v>
      </x:c>
      <x:c r="R270" s="25">
        <x:f>IF(A270="","",SUMIFS($N$5:$N$1001,$A$5:$A$1001,A270)-SUMIFS($O$5:$O$1001,$A$5:$A$1001,A270))</x:f>
      </x:c>
      <x:c r="S270" s="20">
        <x:f>IF(A270="","",IF(ABS(R270)&lt;0.005,"Balanced","Out of balance"))</x:f>
      </x:c>
    </x:row>
    <x:row r="271" ht="20" customHeight="1">
      <x:c r="A271" s="26" t="n"/>
      <x:c r="B271" s="27" t="n"/>
      <x:c r="C271" s="20">
        <x:f>IF(B271="","",YEAR(B271))</x:f>
      </x:c>
      <x:c r="D271" s="20">
        <x:f>IF(B271="","",TEXT(B271,"mmm"))</x:f>
      </x:c>
      <x:c r="E271" s="4" t="n"/>
      <x:c r="F271" s="26" t="n"/>
      <x:c r="G271" s="22">
        <x:f>IF(F271="","",VLOOKUP(F271,COA!$A$4:$F$30,2,FALSE))</x:f>
      </x:c>
      <x:c r="H271" s="22">
        <x:f>IF(F271="","",VLOOKUP(F271,COA!$A$4:$F$30,3,FALSE))</x:f>
      </x:c>
      <x:c r="I271" s="22">
        <x:f>IF(F271="","",VLOOKUP(F271,COA!$A$4:$F$30,4,FALSE))</x:f>
      </x:c>
      <x:c r="J271" s="22">
        <x:f>IF(F271="","",VLOOKUP(F271,COA!$A$4:$F$30,5,FALSE))</x:f>
      </x:c>
      <x:c r="K271" s="26" t="n"/>
      <x:c r="L271" s="26" t="n"/>
      <x:c r="M271" s="26" t="n"/>
      <x:c r="N271" s="24" t="n"/>
      <x:c r="O271" s="24" t="n"/>
      <x:c r="P271" s="25">
        <x:f>IF(AND(N271="",O271=""),"",N271-O271)</x:f>
      </x:c>
      <x:c r="Q271" s="20" t="str">
        <x:f>IF(COUNTA(A271:O271)=0,"",IF(AND(N271&gt;0,O271&gt;0),"Review",IF(AND(N271=0,O271=0),"Missing amount","OK")))</x:f>
        <x:v>Missing amount</x:v>
      </x:c>
      <x:c r="R271" s="25">
        <x:f>IF(A271="","",SUMIFS($N$5:$N$1001,$A$5:$A$1001,A271)-SUMIFS($O$5:$O$1001,$A$5:$A$1001,A271))</x:f>
      </x:c>
      <x:c r="S271" s="20">
        <x:f>IF(A271="","",IF(ABS(R271)&lt;0.005,"Balanced","Out of balance"))</x:f>
      </x:c>
    </x:row>
    <x:row r="272" ht="20" customHeight="1">
      <x:c r="A272" s="26" t="n"/>
      <x:c r="B272" s="27" t="n"/>
      <x:c r="C272" s="20">
        <x:f>IF(B272="","",YEAR(B272))</x:f>
      </x:c>
      <x:c r="D272" s="20">
        <x:f>IF(B272="","",TEXT(B272,"mmm"))</x:f>
      </x:c>
      <x:c r="E272" s="4" t="n"/>
      <x:c r="F272" s="26" t="n"/>
      <x:c r="G272" s="22">
        <x:f>IF(F272="","",VLOOKUP(F272,COA!$A$4:$F$30,2,FALSE))</x:f>
      </x:c>
      <x:c r="H272" s="22">
        <x:f>IF(F272="","",VLOOKUP(F272,COA!$A$4:$F$30,3,FALSE))</x:f>
      </x:c>
      <x:c r="I272" s="22">
        <x:f>IF(F272="","",VLOOKUP(F272,COA!$A$4:$F$30,4,FALSE))</x:f>
      </x:c>
      <x:c r="J272" s="22">
        <x:f>IF(F272="","",VLOOKUP(F272,COA!$A$4:$F$30,5,FALSE))</x:f>
      </x:c>
      <x:c r="K272" s="26" t="n"/>
      <x:c r="L272" s="26" t="n"/>
      <x:c r="M272" s="26" t="n"/>
      <x:c r="N272" s="24" t="n"/>
      <x:c r="O272" s="24" t="n"/>
      <x:c r="P272" s="25">
        <x:f>IF(AND(N272="",O272=""),"",N272-O272)</x:f>
      </x:c>
      <x:c r="Q272" s="20" t="str">
        <x:f>IF(COUNTA(A272:O272)=0,"",IF(AND(N272&gt;0,O272&gt;0),"Review",IF(AND(N272=0,O272=0),"Missing amount","OK")))</x:f>
        <x:v>Missing amount</x:v>
      </x:c>
      <x:c r="R272" s="25">
        <x:f>IF(A272="","",SUMIFS($N$5:$N$1001,$A$5:$A$1001,A272)-SUMIFS($O$5:$O$1001,$A$5:$A$1001,A272))</x:f>
      </x:c>
      <x:c r="S272" s="20">
        <x:f>IF(A272="","",IF(ABS(R272)&lt;0.005,"Balanced","Out of balance"))</x:f>
      </x:c>
    </x:row>
    <x:row r="273" ht="20" customHeight="1">
      <x:c r="A273" s="26" t="n"/>
      <x:c r="B273" s="27" t="n"/>
      <x:c r="C273" s="20">
        <x:f>IF(B273="","",YEAR(B273))</x:f>
      </x:c>
      <x:c r="D273" s="20">
        <x:f>IF(B273="","",TEXT(B273,"mmm"))</x:f>
      </x:c>
      <x:c r="E273" s="4" t="n"/>
      <x:c r="F273" s="26" t="n"/>
      <x:c r="G273" s="22">
        <x:f>IF(F273="","",VLOOKUP(F273,COA!$A$4:$F$30,2,FALSE))</x:f>
      </x:c>
      <x:c r="H273" s="22">
        <x:f>IF(F273="","",VLOOKUP(F273,COA!$A$4:$F$30,3,FALSE))</x:f>
      </x:c>
      <x:c r="I273" s="22">
        <x:f>IF(F273="","",VLOOKUP(F273,COA!$A$4:$F$30,4,FALSE))</x:f>
      </x:c>
      <x:c r="J273" s="22">
        <x:f>IF(F273="","",VLOOKUP(F273,COA!$A$4:$F$30,5,FALSE))</x:f>
      </x:c>
      <x:c r="K273" s="26" t="n"/>
      <x:c r="L273" s="26" t="n"/>
      <x:c r="M273" s="26" t="n"/>
      <x:c r="N273" s="24" t="n"/>
      <x:c r="O273" s="24" t="n"/>
      <x:c r="P273" s="25">
        <x:f>IF(AND(N273="",O273=""),"",N273-O273)</x:f>
      </x:c>
      <x:c r="Q273" s="20" t="str">
        <x:f>IF(COUNTA(A273:O273)=0,"",IF(AND(N273&gt;0,O273&gt;0),"Review",IF(AND(N273=0,O273=0),"Missing amount","OK")))</x:f>
        <x:v>Missing amount</x:v>
      </x:c>
      <x:c r="R273" s="25">
        <x:f>IF(A273="","",SUMIFS($N$5:$N$1001,$A$5:$A$1001,A273)-SUMIFS($O$5:$O$1001,$A$5:$A$1001,A273))</x:f>
      </x:c>
      <x:c r="S273" s="20">
        <x:f>IF(A273="","",IF(ABS(R273)&lt;0.005,"Balanced","Out of balance"))</x:f>
      </x:c>
    </x:row>
    <x:row r="274" ht="20" customHeight="1">
      <x:c r="A274" s="26" t="n"/>
      <x:c r="B274" s="27" t="n"/>
      <x:c r="C274" s="20">
        <x:f>IF(B274="","",YEAR(B274))</x:f>
      </x:c>
      <x:c r="D274" s="20">
        <x:f>IF(B274="","",TEXT(B274,"mmm"))</x:f>
      </x:c>
      <x:c r="E274" s="4" t="n"/>
      <x:c r="F274" s="26" t="n"/>
      <x:c r="G274" s="22">
        <x:f>IF(F274="","",VLOOKUP(F274,COA!$A$4:$F$30,2,FALSE))</x:f>
      </x:c>
      <x:c r="H274" s="22">
        <x:f>IF(F274="","",VLOOKUP(F274,COA!$A$4:$F$30,3,FALSE))</x:f>
      </x:c>
      <x:c r="I274" s="22">
        <x:f>IF(F274="","",VLOOKUP(F274,COA!$A$4:$F$30,4,FALSE))</x:f>
      </x:c>
      <x:c r="J274" s="22">
        <x:f>IF(F274="","",VLOOKUP(F274,COA!$A$4:$F$30,5,FALSE))</x:f>
      </x:c>
      <x:c r="K274" s="26" t="n"/>
      <x:c r="L274" s="26" t="n"/>
      <x:c r="M274" s="26" t="n"/>
      <x:c r="N274" s="24" t="n"/>
      <x:c r="O274" s="24" t="n"/>
      <x:c r="P274" s="25">
        <x:f>IF(AND(N274="",O274=""),"",N274-O274)</x:f>
      </x:c>
      <x:c r="Q274" s="20" t="str">
        <x:f>IF(COUNTA(A274:O274)=0,"",IF(AND(N274&gt;0,O274&gt;0),"Review",IF(AND(N274=0,O274=0),"Missing amount","OK")))</x:f>
        <x:v>Missing amount</x:v>
      </x:c>
      <x:c r="R274" s="25">
        <x:f>IF(A274="","",SUMIFS($N$5:$N$1001,$A$5:$A$1001,A274)-SUMIFS($O$5:$O$1001,$A$5:$A$1001,A274))</x:f>
      </x:c>
      <x:c r="S274" s="20">
        <x:f>IF(A274="","",IF(ABS(R274)&lt;0.005,"Balanced","Out of balance"))</x:f>
      </x:c>
    </x:row>
    <x:row r="275" ht="20" customHeight="1">
      <x:c r="A275" s="26" t="n"/>
      <x:c r="B275" s="27" t="n"/>
      <x:c r="C275" s="20">
        <x:f>IF(B275="","",YEAR(B275))</x:f>
      </x:c>
      <x:c r="D275" s="20">
        <x:f>IF(B275="","",TEXT(B275,"mmm"))</x:f>
      </x:c>
      <x:c r="E275" s="4" t="n"/>
      <x:c r="F275" s="26" t="n"/>
      <x:c r="G275" s="22">
        <x:f>IF(F275="","",VLOOKUP(F275,COA!$A$4:$F$30,2,FALSE))</x:f>
      </x:c>
      <x:c r="H275" s="22">
        <x:f>IF(F275="","",VLOOKUP(F275,COA!$A$4:$F$30,3,FALSE))</x:f>
      </x:c>
      <x:c r="I275" s="22">
        <x:f>IF(F275="","",VLOOKUP(F275,COA!$A$4:$F$30,4,FALSE))</x:f>
      </x:c>
      <x:c r="J275" s="22">
        <x:f>IF(F275="","",VLOOKUP(F275,COA!$A$4:$F$30,5,FALSE))</x:f>
      </x:c>
      <x:c r="K275" s="26" t="n"/>
      <x:c r="L275" s="26" t="n"/>
      <x:c r="M275" s="26" t="n"/>
      <x:c r="N275" s="24" t="n"/>
      <x:c r="O275" s="24" t="n"/>
      <x:c r="P275" s="25">
        <x:f>IF(AND(N275="",O275=""),"",N275-O275)</x:f>
      </x:c>
      <x:c r="Q275" s="20" t="str">
        <x:f>IF(COUNTA(A275:O275)=0,"",IF(AND(N275&gt;0,O275&gt;0),"Review",IF(AND(N275=0,O275=0),"Missing amount","OK")))</x:f>
        <x:v>Missing amount</x:v>
      </x:c>
      <x:c r="R275" s="25">
        <x:f>IF(A275="","",SUMIFS($N$5:$N$1001,$A$5:$A$1001,A275)-SUMIFS($O$5:$O$1001,$A$5:$A$1001,A275))</x:f>
      </x:c>
      <x:c r="S275" s="20">
        <x:f>IF(A275="","",IF(ABS(R275)&lt;0.005,"Balanced","Out of balance"))</x:f>
      </x:c>
    </x:row>
    <x:row r="276" ht="20" customHeight="1">
      <x:c r="A276" s="26" t="n"/>
      <x:c r="B276" s="27" t="n"/>
      <x:c r="C276" s="20">
        <x:f>IF(B276="","",YEAR(B276))</x:f>
      </x:c>
      <x:c r="D276" s="20">
        <x:f>IF(B276="","",TEXT(B276,"mmm"))</x:f>
      </x:c>
      <x:c r="E276" s="4" t="n"/>
      <x:c r="F276" s="26" t="n"/>
      <x:c r="G276" s="22">
        <x:f>IF(F276="","",VLOOKUP(F276,COA!$A$4:$F$30,2,FALSE))</x:f>
      </x:c>
      <x:c r="H276" s="22">
        <x:f>IF(F276="","",VLOOKUP(F276,COA!$A$4:$F$30,3,FALSE))</x:f>
      </x:c>
      <x:c r="I276" s="22">
        <x:f>IF(F276="","",VLOOKUP(F276,COA!$A$4:$F$30,4,FALSE))</x:f>
      </x:c>
      <x:c r="J276" s="22">
        <x:f>IF(F276="","",VLOOKUP(F276,COA!$A$4:$F$30,5,FALSE))</x:f>
      </x:c>
      <x:c r="K276" s="26" t="n"/>
      <x:c r="L276" s="26" t="n"/>
      <x:c r="M276" s="26" t="n"/>
      <x:c r="N276" s="24" t="n"/>
      <x:c r="O276" s="24" t="n"/>
      <x:c r="P276" s="25">
        <x:f>IF(AND(N276="",O276=""),"",N276-O276)</x:f>
      </x:c>
      <x:c r="Q276" s="20" t="str">
        <x:f>IF(COUNTA(A276:O276)=0,"",IF(AND(N276&gt;0,O276&gt;0),"Review",IF(AND(N276=0,O276=0),"Missing amount","OK")))</x:f>
        <x:v>Missing amount</x:v>
      </x:c>
      <x:c r="R276" s="25">
        <x:f>IF(A276="","",SUMIFS($N$5:$N$1001,$A$5:$A$1001,A276)-SUMIFS($O$5:$O$1001,$A$5:$A$1001,A276))</x:f>
      </x:c>
      <x:c r="S276" s="20">
        <x:f>IF(A276="","",IF(ABS(R276)&lt;0.005,"Balanced","Out of balance"))</x:f>
      </x:c>
    </x:row>
    <x:row r="277" ht="20" customHeight="1">
      <x:c r="A277" s="26" t="n"/>
      <x:c r="B277" s="27" t="n"/>
      <x:c r="C277" s="20">
        <x:f>IF(B277="","",YEAR(B277))</x:f>
      </x:c>
      <x:c r="D277" s="20">
        <x:f>IF(B277="","",TEXT(B277,"mmm"))</x:f>
      </x:c>
      <x:c r="E277" s="4" t="n"/>
      <x:c r="F277" s="26" t="n"/>
      <x:c r="G277" s="22">
        <x:f>IF(F277="","",VLOOKUP(F277,COA!$A$4:$F$30,2,FALSE))</x:f>
      </x:c>
      <x:c r="H277" s="22">
        <x:f>IF(F277="","",VLOOKUP(F277,COA!$A$4:$F$30,3,FALSE))</x:f>
      </x:c>
      <x:c r="I277" s="22">
        <x:f>IF(F277="","",VLOOKUP(F277,COA!$A$4:$F$30,4,FALSE))</x:f>
      </x:c>
      <x:c r="J277" s="22">
        <x:f>IF(F277="","",VLOOKUP(F277,COA!$A$4:$F$30,5,FALSE))</x:f>
      </x:c>
      <x:c r="K277" s="26" t="n"/>
      <x:c r="L277" s="26" t="n"/>
      <x:c r="M277" s="26" t="n"/>
      <x:c r="N277" s="24" t="n"/>
      <x:c r="O277" s="24" t="n"/>
      <x:c r="P277" s="25">
        <x:f>IF(AND(N277="",O277=""),"",N277-O277)</x:f>
      </x:c>
      <x:c r="Q277" s="20" t="str">
        <x:f>IF(COUNTA(A277:O277)=0,"",IF(AND(N277&gt;0,O277&gt;0),"Review",IF(AND(N277=0,O277=0),"Missing amount","OK")))</x:f>
        <x:v>Missing amount</x:v>
      </x:c>
      <x:c r="R277" s="25">
        <x:f>IF(A277="","",SUMIFS($N$5:$N$1001,$A$5:$A$1001,A277)-SUMIFS($O$5:$O$1001,$A$5:$A$1001,A277))</x:f>
      </x:c>
      <x:c r="S277" s="20">
        <x:f>IF(A277="","",IF(ABS(R277)&lt;0.005,"Balanced","Out of balance"))</x:f>
      </x:c>
    </x:row>
    <x:row r="278" ht="20" customHeight="1">
      <x:c r="A278" s="26" t="n"/>
      <x:c r="B278" s="27" t="n"/>
      <x:c r="C278" s="20">
        <x:f>IF(B278="","",YEAR(B278))</x:f>
      </x:c>
      <x:c r="D278" s="20">
        <x:f>IF(B278="","",TEXT(B278,"mmm"))</x:f>
      </x:c>
      <x:c r="E278" s="4" t="n"/>
      <x:c r="F278" s="26" t="n"/>
      <x:c r="G278" s="22">
        <x:f>IF(F278="","",VLOOKUP(F278,COA!$A$4:$F$30,2,FALSE))</x:f>
      </x:c>
      <x:c r="H278" s="22">
        <x:f>IF(F278="","",VLOOKUP(F278,COA!$A$4:$F$30,3,FALSE))</x:f>
      </x:c>
      <x:c r="I278" s="22">
        <x:f>IF(F278="","",VLOOKUP(F278,COA!$A$4:$F$30,4,FALSE))</x:f>
      </x:c>
      <x:c r="J278" s="22">
        <x:f>IF(F278="","",VLOOKUP(F278,COA!$A$4:$F$30,5,FALSE))</x:f>
      </x:c>
      <x:c r="K278" s="26" t="n"/>
      <x:c r="L278" s="26" t="n"/>
      <x:c r="M278" s="26" t="n"/>
      <x:c r="N278" s="24" t="n"/>
      <x:c r="O278" s="24" t="n"/>
      <x:c r="P278" s="25">
        <x:f>IF(AND(N278="",O278=""),"",N278-O278)</x:f>
      </x:c>
      <x:c r="Q278" s="20" t="str">
        <x:f>IF(COUNTA(A278:O278)=0,"",IF(AND(N278&gt;0,O278&gt;0),"Review",IF(AND(N278=0,O278=0),"Missing amount","OK")))</x:f>
        <x:v>Missing amount</x:v>
      </x:c>
      <x:c r="R278" s="25">
        <x:f>IF(A278="","",SUMIFS($N$5:$N$1001,$A$5:$A$1001,A278)-SUMIFS($O$5:$O$1001,$A$5:$A$1001,A278))</x:f>
      </x:c>
      <x:c r="S278" s="20">
        <x:f>IF(A278="","",IF(ABS(R278)&lt;0.005,"Balanced","Out of balance"))</x:f>
      </x:c>
    </x:row>
    <x:row r="279" ht="20" customHeight="1">
      <x:c r="A279" s="26" t="n"/>
      <x:c r="B279" s="27" t="n"/>
      <x:c r="C279" s="20">
        <x:f>IF(B279="","",YEAR(B279))</x:f>
      </x:c>
      <x:c r="D279" s="20">
        <x:f>IF(B279="","",TEXT(B279,"mmm"))</x:f>
      </x:c>
      <x:c r="E279" s="4" t="n"/>
      <x:c r="F279" s="26" t="n"/>
      <x:c r="G279" s="22">
        <x:f>IF(F279="","",VLOOKUP(F279,COA!$A$4:$F$30,2,FALSE))</x:f>
      </x:c>
      <x:c r="H279" s="22">
        <x:f>IF(F279="","",VLOOKUP(F279,COA!$A$4:$F$30,3,FALSE))</x:f>
      </x:c>
      <x:c r="I279" s="22">
        <x:f>IF(F279="","",VLOOKUP(F279,COA!$A$4:$F$30,4,FALSE))</x:f>
      </x:c>
      <x:c r="J279" s="22">
        <x:f>IF(F279="","",VLOOKUP(F279,COA!$A$4:$F$30,5,FALSE))</x:f>
      </x:c>
      <x:c r="K279" s="26" t="n"/>
      <x:c r="L279" s="26" t="n"/>
      <x:c r="M279" s="26" t="n"/>
      <x:c r="N279" s="24" t="n"/>
      <x:c r="O279" s="24" t="n"/>
      <x:c r="P279" s="25">
        <x:f>IF(AND(N279="",O279=""),"",N279-O279)</x:f>
      </x:c>
      <x:c r="Q279" s="20" t="str">
        <x:f>IF(COUNTA(A279:O279)=0,"",IF(AND(N279&gt;0,O279&gt;0),"Review",IF(AND(N279=0,O279=0),"Missing amount","OK")))</x:f>
        <x:v>Missing amount</x:v>
      </x:c>
      <x:c r="R279" s="25">
        <x:f>IF(A279="","",SUMIFS($N$5:$N$1001,$A$5:$A$1001,A279)-SUMIFS($O$5:$O$1001,$A$5:$A$1001,A279))</x:f>
      </x:c>
      <x:c r="S279" s="20">
        <x:f>IF(A279="","",IF(ABS(R279)&lt;0.005,"Balanced","Out of balance"))</x:f>
      </x:c>
    </x:row>
    <x:row r="280" ht="20" customHeight="1">
      <x:c r="A280" s="26" t="n"/>
      <x:c r="B280" s="27" t="n"/>
      <x:c r="C280" s="20">
        <x:f>IF(B280="","",YEAR(B280))</x:f>
      </x:c>
      <x:c r="D280" s="20">
        <x:f>IF(B280="","",TEXT(B280,"mmm"))</x:f>
      </x:c>
      <x:c r="E280" s="4" t="n"/>
      <x:c r="F280" s="26" t="n"/>
      <x:c r="G280" s="22">
        <x:f>IF(F280="","",VLOOKUP(F280,COA!$A$4:$F$30,2,FALSE))</x:f>
      </x:c>
      <x:c r="H280" s="22">
        <x:f>IF(F280="","",VLOOKUP(F280,COA!$A$4:$F$30,3,FALSE))</x:f>
      </x:c>
      <x:c r="I280" s="22">
        <x:f>IF(F280="","",VLOOKUP(F280,COA!$A$4:$F$30,4,FALSE))</x:f>
      </x:c>
      <x:c r="J280" s="22">
        <x:f>IF(F280="","",VLOOKUP(F280,COA!$A$4:$F$30,5,FALSE))</x:f>
      </x:c>
      <x:c r="K280" s="26" t="n"/>
      <x:c r="L280" s="26" t="n"/>
      <x:c r="M280" s="26" t="n"/>
      <x:c r="N280" s="24" t="n"/>
      <x:c r="O280" s="24" t="n"/>
      <x:c r="P280" s="25">
        <x:f>IF(AND(N280="",O280=""),"",N280-O280)</x:f>
      </x:c>
      <x:c r="Q280" s="20" t="str">
        <x:f>IF(COUNTA(A280:O280)=0,"",IF(AND(N280&gt;0,O280&gt;0),"Review",IF(AND(N280=0,O280=0),"Missing amount","OK")))</x:f>
        <x:v>Missing amount</x:v>
      </x:c>
      <x:c r="R280" s="25">
        <x:f>IF(A280="","",SUMIFS($N$5:$N$1001,$A$5:$A$1001,A280)-SUMIFS($O$5:$O$1001,$A$5:$A$1001,A280))</x:f>
      </x:c>
      <x:c r="S280" s="20">
        <x:f>IF(A280="","",IF(ABS(R280)&lt;0.005,"Balanced","Out of balance"))</x:f>
      </x:c>
    </x:row>
    <x:row r="281" ht="20" customHeight="1">
      <x:c r="A281" s="26" t="n"/>
      <x:c r="B281" s="27" t="n"/>
      <x:c r="C281" s="20">
        <x:f>IF(B281="","",YEAR(B281))</x:f>
      </x:c>
      <x:c r="D281" s="20">
        <x:f>IF(B281="","",TEXT(B281,"mmm"))</x:f>
      </x:c>
      <x:c r="E281" s="4" t="n"/>
      <x:c r="F281" s="26" t="n"/>
      <x:c r="G281" s="22">
        <x:f>IF(F281="","",VLOOKUP(F281,COA!$A$4:$F$30,2,FALSE))</x:f>
      </x:c>
      <x:c r="H281" s="22">
        <x:f>IF(F281="","",VLOOKUP(F281,COA!$A$4:$F$30,3,FALSE))</x:f>
      </x:c>
      <x:c r="I281" s="22">
        <x:f>IF(F281="","",VLOOKUP(F281,COA!$A$4:$F$30,4,FALSE))</x:f>
      </x:c>
      <x:c r="J281" s="22">
        <x:f>IF(F281="","",VLOOKUP(F281,COA!$A$4:$F$30,5,FALSE))</x:f>
      </x:c>
      <x:c r="K281" s="26" t="n"/>
      <x:c r="L281" s="26" t="n"/>
      <x:c r="M281" s="26" t="n"/>
      <x:c r="N281" s="24" t="n"/>
      <x:c r="O281" s="24" t="n"/>
      <x:c r="P281" s="25">
        <x:f>IF(AND(N281="",O281=""),"",N281-O281)</x:f>
      </x:c>
      <x:c r="Q281" s="20" t="str">
        <x:f>IF(COUNTA(A281:O281)=0,"",IF(AND(N281&gt;0,O281&gt;0),"Review",IF(AND(N281=0,O281=0),"Missing amount","OK")))</x:f>
        <x:v>Missing amount</x:v>
      </x:c>
      <x:c r="R281" s="25">
        <x:f>IF(A281="","",SUMIFS($N$5:$N$1001,$A$5:$A$1001,A281)-SUMIFS($O$5:$O$1001,$A$5:$A$1001,A281))</x:f>
      </x:c>
      <x:c r="S281" s="20">
        <x:f>IF(A281="","",IF(ABS(R281)&lt;0.005,"Balanced","Out of balance"))</x:f>
      </x:c>
    </x:row>
    <x:row r="282" ht="20" customHeight="1">
      <x:c r="A282" s="26" t="n"/>
      <x:c r="B282" s="27" t="n"/>
      <x:c r="C282" s="20">
        <x:f>IF(B282="","",YEAR(B282))</x:f>
      </x:c>
      <x:c r="D282" s="20">
        <x:f>IF(B282="","",TEXT(B282,"mmm"))</x:f>
      </x:c>
      <x:c r="E282" s="4" t="n"/>
      <x:c r="F282" s="26" t="n"/>
      <x:c r="G282" s="22">
        <x:f>IF(F282="","",VLOOKUP(F282,COA!$A$4:$F$30,2,FALSE))</x:f>
      </x:c>
      <x:c r="H282" s="22">
        <x:f>IF(F282="","",VLOOKUP(F282,COA!$A$4:$F$30,3,FALSE))</x:f>
      </x:c>
      <x:c r="I282" s="22">
        <x:f>IF(F282="","",VLOOKUP(F282,COA!$A$4:$F$30,4,FALSE))</x:f>
      </x:c>
      <x:c r="J282" s="22">
        <x:f>IF(F282="","",VLOOKUP(F282,COA!$A$4:$F$30,5,FALSE))</x:f>
      </x:c>
      <x:c r="K282" s="26" t="n"/>
      <x:c r="L282" s="26" t="n"/>
      <x:c r="M282" s="26" t="n"/>
      <x:c r="N282" s="24" t="n"/>
      <x:c r="O282" s="24" t="n"/>
      <x:c r="P282" s="25">
        <x:f>IF(AND(N282="",O282=""),"",N282-O282)</x:f>
      </x:c>
      <x:c r="Q282" s="20" t="str">
        <x:f>IF(COUNTA(A282:O282)=0,"",IF(AND(N282&gt;0,O282&gt;0),"Review",IF(AND(N282=0,O282=0),"Missing amount","OK")))</x:f>
        <x:v>Missing amount</x:v>
      </x:c>
      <x:c r="R282" s="25">
        <x:f>IF(A282="","",SUMIFS($N$5:$N$1001,$A$5:$A$1001,A282)-SUMIFS($O$5:$O$1001,$A$5:$A$1001,A282))</x:f>
      </x:c>
      <x:c r="S282" s="20">
        <x:f>IF(A282="","",IF(ABS(R282)&lt;0.005,"Balanced","Out of balance"))</x:f>
      </x:c>
    </x:row>
    <x:row r="283" ht="20" customHeight="1">
      <x:c r="A283" s="26" t="n"/>
      <x:c r="B283" s="27" t="n"/>
      <x:c r="C283" s="20">
        <x:f>IF(B283="","",YEAR(B283))</x:f>
      </x:c>
      <x:c r="D283" s="20">
        <x:f>IF(B283="","",TEXT(B283,"mmm"))</x:f>
      </x:c>
      <x:c r="E283" s="4" t="n"/>
      <x:c r="F283" s="26" t="n"/>
      <x:c r="G283" s="22">
        <x:f>IF(F283="","",VLOOKUP(F283,COA!$A$4:$F$30,2,FALSE))</x:f>
      </x:c>
      <x:c r="H283" s="22">
        <x:f>IF(F283="","",VLOOKUP(F283,COA!$A$4:$F$30,3,FALSE))</x:f>
      </x:c>
      <x:c r="I283" s="22">
        <x:f>IF(F283="","",VLOOKUP(F283,COA!$A$4:$F$30,4,FALSE))</x:f>
      </x:c>
      <x:c r="J283" s="22">
        <x:f>IF(F283="","",VLOOKUP(F283,COA!$A$4:$F$30,5,FALSE))</x:f>
      </x:c>
      <x:c r="K283" s="26" t="n"/>
      <x:c r="L283" s="26" t="n"/>
      <x:c r="M283" s="26" t="n"/>
      <x:c r="N283" s="24" t="n"/>
      <x:c r="O283" s="24" t="n"/>
      <x:c r="P283" s="25">
        <x:f>IF(AND(N283="",O283=""),"",N283-O283)</x:f>
      </x:c>
      <x:c r="Q283" s="20" t="str">
        <x:f>IF(COUNTA(A283:O283)=0,"",IF(AND(N283&gt;0,O283&gt;0),"Review",IF(AND(N283=0,O283=0),"Missing amount","OK")))</x:f>
        <x:v>Missing amount</x:v>
      </x:c>
      <x:c r="R283" s="25">
        <x:f>IF(A283="","",SUMIFS($N$5:$N$1001,$A$5:$A$1001,A283)-SUMIFS($O$5:$O$1001,$A$5:$A$1001,A283))</x:f>
      </x:c>
      <x:c r="S283" s="20">
        <x:f>IF(A283="","",IF(ABS(R283)&lt;0.005,"Balanced","Out of balance"))</x:f>
      </x:c>
    </x:row>
    <x:row r="284" ht="20" customHeight="1">
      <x:c r="A284" s="26" t="n"/>
      <x:c r="B284" s="27" t="n"/>
      <x:c r="C284" s="20">
        <x:f>IF(B284="","",YEAR(B284))</x:f>
      </x:c>
      <x:c r="D284" s="20">
        <x:f>IF(B284="","",TEXT(B284,"mmm"))</x:f>
      </x:c>
      <x:c r="E284" s="4" t="n"/>
      <x:c r="F284" s="26" t="n"/>
      <x:c r="G284" s="22">
        <x:f>IF(F284="","",VLOOKUP(F284,COA!$A$4:$F$30,2,FALSE))</x:f>
      </x:c>
      <x:c r="H284" s="22">
        <x:f>IF(F284="","",VLOOKUP(F284,COA!$A$4:$F$30,3,FALSE))</x:f>
      </x:c>
      <x:c r="I284" s="22">
        <x:f>IF(F284="","",VLOOKUP(F284,COA!$A$4:$F$30,4,FALSE))</x:f>
      </x:c>
      <x:c r="J284" s="22">
        <x:f>IF(F284="","",VLOOKUP(F284,COA!$A$4:$F$30,5,FALSE))</x:f>
      </x:c>
      <x:c r="K284" s="26" t="n"/>
      <x:c r="L284" s="26" t="n"/>
      <x:c r="M284" s="26" t="n"/>
      <x:c r="N284" s="24" t="n"/>
      <x:c r="O284" s="24" t="n"/>
      <x:c r="P284" s="25">
        <x:f>IF(AND(N284="",O284=""),"",N284-O284)</x:f>
      </x:c>
      <x:c r="Q284" s="20" t="str">
        <x:f>IF(COUNTA(A284:O284)=0,"",IF(AND(N284&gt;0,O284&gt;0),"Review",IF(AND(N284=0,O284=0),"Missing amount","OK")))</x:f>
        <x:v>Missing amount</x:v>
      </x:c>
      <x:c r="R284" s="25">
        <x:f>IF(A284="","",SUMIFS($N$5:$N$1001,$A$5:$A$1001,A284)-SUMIFS($O$5:$O$1001,$A$5:$A$1001,A284))</x:f>
      </x:c>
      <x:c r="S284" s="20">
        <x:f>IF(A284="","",IF(ABS(R284)&lt;0.005,"Balanced","Out of balance"))</x:f>
      </x:c>
    </x:row>
    <x:row r="285" ht="20" customHeight="1">
      <x:c r="A285" s="26" t="n"/>
      <x:c r="B285" s="27" t="n"/>
      <x:c r="C285" s="20">
        <x:f>IF(B285="","",YEAR(B285))</x:f>
      </x:c>
      <x:c r="D285" s="20">
        <x:f>IF(B285="","",TEXT(B285,"mmm"))</x:f>
      </x:c>
      <x:c r="E285" s="4" t="n"/>
      <x:c r="F285" s="26" t="n"/>
      <x:c r="G285" s="22">
        <x:f>IF(F285="","",VLOOKUP(F285,COA!$A$4:$F$30,2,FALSE))</x:f>
      </x:c>
      <x:c r="H285" s="22">
        <x:f>IF(F285="","",VLOOKUP(F285,COA!$A$4:$F$30,3,FALSE))</x:f>
      </x:c>
      <x:c r="I285" s="22">
        <x:f>IF(F285="","",VLOOKUP(F285,COA!$A$4:$F$30,4,FALSE))</x:f>
      </x:c>
      <x:c r="J285" s="22">
        <x:f>IF(F285="","",VLOOKUP(F285,COA!$A$4:$F$30,5,FALSE))</x:f>
      </x:c>
      <x:c r="K285" s="26" t="n"/>
      <x:c r="L285" s="26" t="n"/>
      <x:c r="M285" s="26" t="n"/>
      <x:c r="N285" s="24" t="n"/>
      <x:c r="O285" s="24" t="n"/>
      <x:c r="P285" s="25">
        <x:f>IF(AND(N285="",O285=""),"",N285-O285)</x:f>
      </x:c>
      <x:c r="Q285" s="20" t="str">
        <x:f>IF(COUNTA(A285:O285)=0,"",IF(AND(N285&gt;0,O285&gt;0),"Review",IF(AND(N285=0,O285=0),"Missing amount","OK")))</x:f>
        <x:v>Missing amount</x:v>
      </x:c>
      <x:c r="R285" s="25">
        <x:f>IF(A285="","",SUMIFS($N$5:$N$1001,$A$5:$A$1001,A285)-SUMIFS($O$5:$O$1001,$A$5:$A$1001,A285))</x:f>
      </x:c>
      <x:c r="S285" s="20">
        <x:f>IF(A285="","",IF(ABS(R285)&lt;0.005,"Balanced","Out of balance"))</x:f>
      </x:c>
    </x:row>
    <x:row r="286" ht="20" customHeight="1">
      <x:c r="A286" s="26" t="n"/>
      <x:c r="B286" s="27" t="n"/>
      <x:c r="C286" s="20">
        <x:f>IF(B286="","",YEAR(B286))</x:f>
      </x:c>
      <x:c r="D286" s="20">
        <x:f>IF(B286="","",TEXT(B286,"mmm"))</x:f>
      </x:c>
      <x:c r="E286" s="4" t="n"/>
      <x:c r="F286" s="26" t="n"/>
      <x:c r="G286" s="22">
        <x:f>IF(F286="","",VLOOKUP(F286,COA!$A$4:$F$30,2,FALSE))</x:f>
      </x:c>
      <x:c r="H286" s="22">
        <x:f>IF(F286="","",VLOOKUP(F286,COA!$A$4:$F$30,3,FALSE))</x:f>
      </x:c>
      <x:c r="I286" s="22">
        <x:f>IF(F286="","",VLOOKUP(F286,COA!$A$4:$F$30,4,FALSE))</x:f>
      </x:c>
      <x:c r="J286" s="22">
        <x:f>IF(F286="","",VLOOKUP(F286,COA!$A$4:$F$30,5,FALSE))</x:f>
      </x:c>
      <x:c r="K286" s="26" t="n"/>
      <x:c r="L286" s="26" t="n"/>
      <x:c r="M286" s="26" t="n"/>
      <x:c r="N286" s="24" t="n"/>
      <x:c r="O286" s="24" t="n"/>
      <x:c r="P286" s="25">
        <x:f>IF(AND(N286="",O286=""),"",N286-O286)</x:f>
      </x:c>
      <x:c r="Q286" s="20" t="str">
        <x:f>IF(COUNTA(A286:O286)=0,"",IF(AND(N286&gt;0,O286&gt;0),"Review",IF(AND(N286=0,O286=0),"Missing amount","OK")))</x:f>
        <x:v>Missing amount</x:v>
      </x:c>
      <x:c r="R286" s="25">
        <x:f>IF(A286="","",SUMIFS($N$5:$N$1001,$A$5:$A$1001,A286)-SUMIFS($O$5:$O$1001,$A$5:$A$1001,A286))</x:f>
      </x:c>
      <x:c r="S286" s="20">
        <x:f>IF(A286="","",IF(ABS(R286)&lt;0.005,"Balanced","Out of balance"))</x:f>
      </x:c>
    </x:row>
    <x:row r="287" ht="20" customHeight="1">
      <x:c r="A287" s="26" t="n"/>
      <x:c r="B287" s="27" t="n"/>
      <x:c r="C287" s="20">
        <x:f>IF(B287="","",YEAR(B287))</x:f>
      </x:c>
      <x:c r="D287" s="20">
        <x:f>IF(B287="","",TEXT(B287,"mmm"))</x:f>
      </x:c>
      <x:c r="E287" s="4" t="n"/>
      <x:c r="F287" s="26" t="n"/>
      <x:c r="G287" s="22">
        <x:f>IF(F287="","",VLOOKUP(F287,COA!$A$4:$F$30,2,FALSE))</x:f>
      </x:c>
      <x:c r="H287" s="22">
        <x:f>IF(F287="","",VLOOKUP(F287,COA!$A$4:$F$30,3,FALSE))</x:f>
      </x:c>
      <x:c r="I287" s="22">
        <x:f>IF(F287="","",VLOOKUP(F287,COA!$A$4:$F$30,4,FALSE))</x:f>
      </x:c>
      <x:c r="J287" s="22">
        <x:f>IF(F287="","",VLOOKUP(F287,COA!$A$4:$F$30,5,FALSE))</x:f>
      </x:c>
      <x:c r="K287" s="26" t="n"/>
      <x:c r="L287" s="26" t="n"/>
      <x:c r="M287" s="26" t="n"/>
      <x:c r="N287" s="24" t="n"/>
      <x:c r="O287" s="24" t="n"/>
      <x:c r="P287" s="25">
        <x:f>IF(AND(N287="",O287=""),"",N287-O287)</x:f>
      </x:c>
      <x:c r="Q287" s="20" t="str">
        <x:f>IF(COUNTA(A287:O287)=0,"",IF(AND(N287&gt;0,O287&gt;0),"Review",IF(AND(N287=0,O287=0),"Missing amount","OK")))</x:f>
        <x:v>Missing amount</x:v>
      </x:c>
      <x:c r="R287" s="25">
        <x:f>IF(A287="","",SUMIFS($N$5:$N$1001,$A$5:$A$1001,A287)-SUMIFS($O$5:$O$1001,$A$5:$A$1001,A287))</x:f>
      </x:c>
      <x:c r="S287" s="20">
        <x:f>IF(A287="","",IF(ABS(R287)&lt;0.005,"Balanced","Out of balance"))</x:f>
      </x:c>
    </x:row>
    <x:row r="288" ht="20" customHeight="1">
      <x:c r="A288" s="26" t="n"/>
      <x:c r="B288" s="27" t="n"/>
      <x:c r="C288" s="20">
        <x:f>IF(B288="","",YEAR(B288))</x:f>
      </x:c>
      <x:c r="D288" s="20">
        <x:f>IF(B288="","",TEXT(B288,"mmm"))</x:f>
      </x:c>
      <x:c r="E288" s="4" t="n"/>
      <x:c r="F288" s="26" t="n"/>
      <x:c r="G288" s="22">
        <x:f>IF(F288="","",VLOOKUP(F288,COA!$A$4:$F$30,2,FALSE))</x:f>
      </x:c>
      <x:c r="H288" s="22">
        <x:f>IF(F288="","",VLOOKUP(F288,COA!$A$4:$F$30,3,FALSE))</x:f>
      </x:c>
      <x:c r="I288" s="22">
        <x:f>IF(F288="","",VLOOKUP(F288,COA!$A$4:$F$30,4,FALSE))</x:f>
      </x:c>
      <x:c r="J288" s="22">
        <x:f>IF(F288="","",VLOOKUP(F288,COA!$A$4:$F$30,5,FALSE))</x:f>
      </x:c>
      <x:c r="K288" s="26" t="n"/>
      <x:c r="L288" s="26" t="n"/>
      <x:c r="M288" s="26" t="n"/>
      <x:c r="N288" s="24" t="n"/>
      <x:c r="O288" s="24" t="n"/>
      <x:c r="P288" s="25">
        <x:f>IF(AND(N288="",O288=""),"",N288-O288)</x:f>
      </x:c>
      <x:c r="Q288" s="20" t="str">
        <x:f>IF(COUNTA(A288:O288)=0,"",IF(AND(N288&gt;0,O288&gt;0),"Review",IF(AND(N288=0,O288=0),"Missing amount","OK")))</x:f>
        <x:v>Missing amount</x:v>
      </x:c>
      <x:c r="R288" s="25">
        <x:f>IF(A288="","",SUMIFS($N$5:$N$1001,$A$5:$A$1001,A288)-SUMIFS($O$5:$O$1001,$A$5:$A$1001,A288))</x:f>
      </x:c>
      <x:c r="S288" s="20">
        <x:f>IF(A288="","",IF(ABS(R288)&lt;0.005,"Balanced","Out of balance"))</x:f>
      </x:c>
    </x:row>
    <x:row r="289" ht="20" customHeight="1">
      <x:c r="A289" s="26" t="n"/>
      <x:c r="B289" s="27" t="n"/>
      <x:c r="C289" s="20">
        <x:f>IF(B289="","",YEAR(B289))</x:f>
      </x:c>
      <x:c r="D289" s="20">
        <x:f>IF(B289="","",TEXT(B289,"mmm"))</x:f>
      </x:c>
      <x:c r="E289" s="4" t="n"/>
      <x:c r="F289" s="26" t="n"/>
      <x:c r="G289" s="22">
        <x:f>IF(F289="","",VLOOKUP(F289,COA!$A$4:$F$30,2,FALSE))</x:f>
      </x:c>
      <x:c r="H289" s="22">
        <x:f>IF(F289="","",VLOOKUP(F289,COA!$A$4:$F$30,3,FALSE))</x:f>
      </x:c>
      <x:c r="I289" s="22">
        <x:f>IF(F289="","",VLOOKUP(F289,COA!$A$4:$F$30,4,FALSE))</x:f>
      </x:c>
      <x:c r="J289" s="22">
        <x:f>IF(F289="","",VLOOKUP(F289,COA!$A$4:$F$30,5,FALSE))</x:f>
      </x:c>
      <x:c r="K289" s="26" t="n"/>
      <x:c r="L289" s="26" t="n"/>
      <x:c r="M289" s="26" t="n"/>
      <x:c r="N289" s="24" t="n"/>
      <x:c r="O289" s="24" t="n"/>
      <x:c r="P289" s="25">
        <x:f>IF(AND(N289="",O289=""),"",N289-O289)</x:f>
      </x:c>
      <x:c r="Q289" s="20" t="str">
        <x:f>IF(COUNTA(A289:O289)=0,"",IF(AND(N289&gt;0,O289&gt;0),"Review",IF(AND(N289=0,O289=0),"Missing amount","OK")))</x:f>
        <x:v>Missing amount</x:v>
      </x:c>
      <x:c r="R289" s="25">
        <x:f>IF(A289="","",SUMIFS($N$5:$N$1001,$A$5:$A$1001,A289)-SUMIFS($O$5:$O$1001,$A$5:$A$1001,A289))</x:f>
      </x:c>
      <x:c r="S289" s="20">
        <x:f>IF(A289="","",IF(ABS(R289)&lt;0.005,"Balanced","Out of balance"))</x:f>
      </x:c>
    </x:row>
    <x:row r="290" ht="20" customHeight="1">
      <x:c r="A290" s="26" t="n"/>
      <x:c r="B290" s="27" t="n"/>
      <x:c r="C290" s="20">
        <x:f>IF(B290="","",YEAR(B290))</x:f>
      </x:c>
      <x:c r="D290" s="20">
        <x:f>IF(B290="","",TEXT(B290,"mmm"))</x:f>
      </x:c>
      <x:c r="E290" s="4" t="n"/>
      <x:c r="F290" s="26" t="n"/>
      <x:c r="G290" s="22">
        <x:f>IF(F290="","",VLOOKUP(F290,COA!$A$4:$F$30,2,FALSE))</x:f>
      </x:c>
      <x:c r="H290" s="22">
        <x:f>IF(F290="","",VLOOKUP(F290,COA!$A$4:$F$30,3,FALSE))</x:f>
      </x:c>
      <x:c r="I290" s="22">
        <x:f>IF(F290="","",VLOOKUP(F290,COA!$A$4:$F$30,4,FALSE))</x:f>
      </x:c>
      <x:c r="J290" s="22">
        <x:f>IF(F290="","",VLOOKUP(F290,COA!$A$4:$F$30,5,FALSE))</x:f>
      </x:c>
      <x:c r="K290" s="26" t="n"/>
      <x:c r="L290" s="26" t="n"/>
      <x:c r="M290" s="26" t="n"/>
      <x:c r="N290" s="24" t="n"/>
      <x:c r="O290" s="24" t="n"/>
      <x:c r="P290" s="25">
        <x:f>IF(AND(N290="",O290=""),"",N290-O290)</x:f>
      </x:c>
      <x:c r="Q290" s="20" t="str">
        <x:f>IF(COUNTA(A290:O290)=0,"",IF(AND(N290&gt;0,O290&gt;0),"Review",IF(AND(N290=0,O290=0),"Missing amount","OK")))</x:f>
        <x:v>Missing amount</x:v>
      </x:c>
      <x:c r="R290" s="25">
        <x:f>IF(A290="","",SUMIFS($N$5:$N$1001,$A$5:$A$1001,A290)-SUMIFS($O$5:$O$1001,$A$5:$A$1001,A290))</x:f>
      </x:c>
      <x:c r="S290" s="20">
        <x:f>IF(A290="","",IF(ABS(R290)&lt;0.005,"Balanced","Out of balance"))</x:f>
      </x:c>
    </x:row>
    <x:row r="291" ht="20" customHeight="1">
      <x:c r="A291" s="26" t="n"/>
      <x:c r="B291" s="27" t="n"/>
      <x:c r="C291" s="20">
        <x:f>IF(B291="","",YEAR(B291))</x:f>
      </x:c>
      <x:c r="D291" s="20">
        <x:f>IF(B291="","",TEXT(B291,"mmm"))</x:f>
      </x:c>
      <x:c r="E291" s="4" t="n"/>
      <x:c r="F291" s="26" t="n"/>
      <x:c r="G291" s="22">
        <x:f>IF(F291="","",VLOOKUP(F291,COA!$A$4:$F$30,2,FALSE))</x:f>
      </x:c>
      <x:c r="H291" s="22">
        <x:f>IF(F291="","",VLOOKUP(F291,COA!$A$4:$F$30,3,FALSE))</x:f>
      </x:c>
      <x:c r="I291" s="22">
        <x:f>IF(F291="","",VLOOKUP(F291,COA!$A$4:$F$30,4,FALSE))</x:f>
      </x:c>
      <x:c r="J291" s="22">
        <x:f>IF(F291="","",VLOOKUP(F291,COA!$A$4:$F$30,5,FALSE))</x:f>
      </x:c>
      <x:c r="K291" s="26" t="n"/>
      <x:c r="L291" s="26" t="n"/>
      <x:c r="M291" s="26" t="n"/>
      <x:c r="N291" s="24" t="n"/>
      <x:c r="O291" s="24" t="n"/>
      <x:c r="P291" s="25">
        <x:f>IF(AND(N291="",O291=""),"",N291-O291)</x:f>
      </x:c>
      <x:c r="Q291" s="20" t="str">
        <x:f>IF(COUNTA(A291:O291)=0,"",IF(AND(N291&gt;0,O291&gt;0),"Review",IF(AND(N291=0,O291=0),"Missing amount","OK")))</x:f>
        <x:v>Missing amount</x:v>
      </x:c>
      <x:c r="R291" s="25">
        <x:f>IF(A291="","",SUMIFS($N$5:$N$1001,$A$5:$A$1001,A291)-SUMIFS($O$5:$O$1001,$A$5:$A$1001,A291))</x:f>
      </x:c>
      <x:c r="S291" s="20">
        <x:f>IF(A291="","",IF(ABS(R291)&lt;0.005,"Balanced","Out of balance"))</x:f>
      </x:c>
    </x:row>
    <x:row r="292" ht="20" customHeight="1">
      <x:c r="A292" s="26" t="n"/>
      <x:c r="B292" s="27" t="n"/>
      <x:c r="C292" s="20">
        <x:f>IF(B292="","",YEAR(B292))</x:f>
      </x:c>
      <x:c r="D292" s="20">
        <x:f>IF(B292="","",TEXT(B292,"mmm"))</x:f>
      </x:c>
      <x:c r="E292" s="4" t="n"/>
      <x:c r="F292" s="26" t="n"/>
      <x:c r="G292" s="22">
        <x:f>IF(F292="","",VLOOKUP(F292,COA!$A$4:$F$30,2,FALSE))</x:f>
      </x:c>
      <x:c r="H292" s="22">
        <x:f>IF(F292="","",VLOOKUP(F292,COA!$A$4:$F$30,3,FALSE))</x:f>
      </x:c>
      <x:c r="I292" s="22">
        <x:f>IF(F292="","",VLOOKUP(F292,COA!$A$4:$F$30,4,FALSE))</x:f>
      </x:c>
      <x:c r="J292" s="22">
        <x:f>IF(F292="","",VLOOKUP(F292,COA!$A$4:$F$30,5,FALSE))</x:f>
      </x:c>
      <x:c r="K292" s="26" t="n"/>
      <x:c r="L292" s="26" t="n"/>
      <x:c r="M292" s="26" t="n"/>
      <x:c r="N292" s="24" t="n"/>
      <x:c r="O292" s="24" t="n"/>
      <x:c r="P292" s="25">
        <x:f>IF(AND(N292="",O292=""),"",N292-O292)</x:f>
      </x:c>
      <x:c r="Q292" s="20" t="str">
        <x:f>IF(COUNTA(A292:O292)=0,"",IF(AND(N292&gt;0,O292&gt;0),"Review",IF(AND(N292=0,O292=0),"Missing amount","OK")))</x:f>
        <x:v>Missing amount</x:v>
      </x:c>
      <x:c r="R292" s="25">
        <x:f>IF(A292="","",SUMIFS($N$5:$N$1001,$A$5:$A$1001,A292)-SUMIFS($O$5:$O$1001,$A$5:$A$1001,A292))</x:f>
      </x:c>
      <x:c r="S292" s="20">
        <x:f>IF(A292="","",IF(ABS(R292)&lt;0.005,"Balanced","Out of balance"))</x:f>
      </x:c>
    </x:row>
    <x:row r="293" ht="20" customHeight="1">
      <x:c r="A293" s="26" t="n"/>
      <x:c r="B293" s="27" t="n"/>
      <x:c r="C293" s="20">
        <x:f>IF(B293="","",YEAR(B293))</x:f>
      </x:c>
      <x:c r="D293" s="20">
        <x:f>IF(B293="","",TEXT(B293,"mmm"))</x:f>
      </x:c>
      <x:c r="E293" s="4" t="n"/>
      <x:c r="F293" s="26" t="n"/>
      <x:c r="G293" s="22">
        <x:f>IF(F293="","",VLOOKUP(F293,COA!$A$4:$F$30,2,FALSE))</x:f>
      </x:c>
      <x:c r="H293" s="22">
        <x:f>IF(F293="","",VLOOKUP(F293,COA!$A$4:$F$30,3,FALSE))</x:f>
      </x:c>
      <x:c r="I293" s="22">
        <x:f>IF(F293="","",VLOOKUP(F293,COA!$A$4:$F$30,4,FALSE))</x:f>
      </x:c>
      <x:c r="J293" s="22">
        <x:f>IF(F293="","",VLOOKUP(F293,COA!$A$4:$F$30,5,FALSE))</x:f>
      </x:c>
      <x:c r="K293" s="26" t="n"/>
      <x:c r="L293" s="26" t="n"/>
      <x:c r="M293" s="26" t="n"/>
      <x:c r="N293" s="24" t="n"/>
      <x:c r="O293" s="24" t="n"/>
      <x:c r="P293" s="25">
        <x:f>IF(AND(N293="",O293=""),"",N293-O293)</x:f>
      </x:c>
      <x:c r="Q293" s="20" t="str">
        <x:f>IF(COUNTA(A293:O293)=0,"",IF(AND(N293&gt;0,O293&gt;0),"Review",IF(AND(N293=0,O293=0),"Missing amount","OK")))</x:f>
        <x:v>Missing amount</x:v>
      </x:c>
      <x:c r="R293" s="25">
        <x:f>IF(A293="","",SUMIFS($N$5:$N$1001,$A$5:$A$1001,A293)-SUMIFS($O$5:$O$1001,$A$5:$A$1001,A293))</x:f>
      </x:c>
      <x:c r="S293" s="20">
        <x:f>IF(A293="","",IF(ABS(R293)&lt;0.005,"Balanced","Out of balance"))</x:f>
      </x:c>
    </x:row>
    <x:row r="294" ht="20" customHeight="1">
      <x:c r="A294" s="26" t="n"/>
      <x:c r="B294" s="27" t="n"/>
      <x:c r="C294" s="20">
        <x:f>IF(B294="","",YEAR(B294))</x:f>
      </x:c>
      <x:c r="D294" s="20">
        <x:f>IF(B294="","",TEXT(B294,"mmm"))</x:f>
      </x:c>
      <x:c r="E294" s="4" t="n"/>
      <x:c r="F294" s="26" t="n"/>
      <x:c r="G294" s="22">
        <x:f>IF(F294="","",VLOOKUP(F294,COA!$A$4:$F$30,2,FALSE))</x:f>
      </x:c>
      <x:c r="H294" s="22">
        <x:f>IF(F294="","",VLOOKUP(F294,COA!$A$4:$F$30,3,FALSE))</x:f>
      </x:c>
      <x:c r="I294" s="22">
        <x:f>IF(F294="","",VLOOKUP(F294,COA!$A$4:$F$30,4,FALSE))</x:f>
      </x:c>
      <x:c r="J294" s="22">
        <x:f>IF(F294="","",VLOOKUP(F294,COA!$A$4:$F$30,5,FALSE))</x:f>
      </x:c>
      <x:c r="K294" s="26" t="n"/>
      <x:c r="L294" s="26" t="n"/>
      <x:c r="M294" s="26" t="n"/>
      <x:c r="N294" s="24" t="n"/>
      <x:c r="O294" s="24" t="n"/>
      <x:c r="P294" s="25">
        <x:f>IF(AND(N294="",O294=""),"",N294-O294)</x:f>
      </x:c>
      <x:c r="Q294" s="20" t="str">
        <x:f>IF(COUNTA(A294:O294)=0,"",IF(AND(N294&gt;0,O294&gt;0),"Review",IF(AND(N294=0,O294=0),"Missing amount","OK")))</x:f>
        <x:v>Missing amount</x:v>
      </x:c>
      <x:c r="R294" s="25">
        <x:f>IF(A294="","",SUMIFS($N$5:$N$1001,$A$5:$A$1001,A294)-SUMIFS($O$5:$O$1001,$A$5:$A$1001,A294))</x:f>
      </x:c>
      <x:c r="S294" s="20">
        <x:f>IF(A294="","",IF(ABS(R294)&lt;0.005,"Balanced","Out of balance"))</x:f>
      </x:c>
    </x:row>
    <x:row r="295" ht="20" customHeight="1">
      <x:c r="A295" s="26" t="n"/>
      <x:c r="B295" s="27" t="n"/>
      <x:c r="C295" s="20">
        <x:f>IF(B295="","",YEAR(B295))</x:f>
      </x:c>
      <x:c r="D295" s="20">
        <x:f>IF(B295="","",TEXT(B295,"mmm"))</x:f>
      </x:c>
      <x:c r="E295" s="4" t="n"/>
      <x:c r="F295" s="26" t="n"/>
      <x:c r="G295" s="22">
        <x:f>IF(F295="","",VLOOKUP(F295,COA!$A$4:$F$30,2,FALSE))</x:f>
      </x:c>
      <x:c r="H295" s="22">
        <x:f>IF(F295="","",VLOOKUP(F295,COA!$A$4:$F$30,3,FALSE))</x:f>
      </x:c>
      <x:c r="I295" s="22">
        <x:f>IF(F295="","",VLOOKUP(F295,COA!$A$4:$F$30,4,FALSE))</x:f>
      </x:c>
      <x:c r="J295" s="22">
        <x:f>IF(F295="","",VLOOKUP(F295,COA!$A$4:$F$30,5,FALSE))</x:f>
      </x:c>
      <x:c r="K295" s="26" t="n"/>
      <x:c r="L295" s="26" t="n"/>
      <x:c r="M295" s="26" t="n"/>
      <x:c r="N295" s="24" t="n"/>
      <x:c r="O295" s="24" t="n"/>
      <x:c r="P295" s="25">
        <x:f>IF(AND(N295="",O295=""),"",N295-O295)</x:f>
      </x:c>
      <x:c r="Q295" s="20" t="str">
        <x:f>IF(COUNTA(A295:O295)=0,"",IF(AND(N295&gt;0,O295&gt;0),"Review",IF(AND(N295=0,O295=0),"Missing amount","OK")))</x:f>
        <x:v>Missing amount</x:v>
      </x:c>
      <x:c r="R295" s="25">
        <x:f>IF(A295="","",SUMIFS($N$5:$N$1001,$A$5:$A$1001,A295)-SUMIFS($O$5:$O$1001,$A$5:$A$1001,A295))</x:f>
      </x:c>
      <x:c r="S295" s="20">
        <x:f>IF(A295="","",IF(ABS(R295)&lt;0.005,"Balanced","Out of balance"))</x:f>
      </x:c>
    </x:row>
    <x:row r="296" ht="20" customHeight="1">
      <x:c r="A296" s="26" t="n"/>
      <x:c r="B296" s="27" t="n"/>
      <x:c r="C296" s="20">
        <x:f>IF(B296="","",YEAR(B296))</x:f>
      </x:c>
      <x:c r="D296" s="20">
        <x:f>IF(B296="","",TEXT(B296,"mmm"))</x:f>
      </x:c>
      <x:c r="E296" s="4" t="n"/>
      <x:c r="F296" s="26" t="n"/>
      <x:c r="G296" s="22">
        <x:f>IF(F296="","",VLOOKUP(F296,COA!$A$4:$F$30,2,FALSE))</x:f>
      </x:c>
      <x:c r="H296" s="22">
        <x:f>IF(F296="","",VLOOKUP(F296,COA!$A$4:$F$30,3,FALSE))</x:f>
      </x:c>
      <x:c r="I296" s="22">
        <x:f>IF(F296="","",VLOOKUP(F296,COA!$A$4:$F$30,4,FALSE))</x:f>
      </x:c>
      <x:c r="J296" s="22">
        <x:f>IF(F296="","",VLOOKUP(F296,COA!$A$4:$F$30,5,FALSE))</x:f>
      </x:c>
      <x:c r="K296" s="26" t="n"/>
      <x:c r="L296" s="26" t="n"/>
      <x:c r="M296" s="26" t="n"/>
      <x:c r="N296" s="24" t="n"/>
      <x:c r="O296" s="24" t="n"/>
      <x:c r="P296" s="25">
        <x:f>IF(AND(N296="",O296=""),"",N296-O296)</x:f>
      </x:c>
      <x:c r="Q296" s="20" t="str">
        <x:f>IF(COUNTA(A296:O296)=0,"",IF(AND(N296&gt;0,O296&gt;0),"Review",IF(AND(N296=0,O296=0),"Missing amount","OK")))</x:f>
        <x:v>Missing amount</x:v>
      </x:c>
      <x:c r="R296" s="25">
        <x:f>IF(A296="","",SUMIFS($N$5:$N$1001,$A$5:$A$1001,A296)-SUMIFS($O$5:$O$1001,$A$5:$A$1001,A296))</x:f>
      </x:c>
      <x:c r="S296" s="20">
        <x:f>IF(A296="","",IF(ABS(R296)&lt;0.005,"Balanced","Out of balance"))</x:f>
      </x:c>
    </x:row>
    <x:row r="297" ht="20" customHeight="1">
      <x:c r="A297" s="26" t="n"/>
      <x:c r="B297" s="27" t="n"/>
      <x:c r="C297" s="20">
        <x:f>IF(B297="","",YEAR(B297))</x:f>
      </x:c>
      <x:c r="D297" s="20">
        <x:f>IF(B297="","",TEXT(B297,"mmm"))</x:f>
      </x:c>
      <x:c r="E297" s="4" t="n"/>
      <x:c r="F297" s="26" t="n"/>
      <x:c r="G297" s="22">
        <x:f>IF(F297="","",VLOOKUP(F297,COA!$A$4:$F$30,2,FALSE))</x:f>
      </x:c>
      <x:c r="H297" s="22">
        <x:f>IF(F297="","",VLOOKUP(F297,COA!$A$4:$F$30,3,FALSE))</x:f>
      </x:c>
      <x:c r="I297" s="22">
        <x:f>IF(F297="","",VLOOKUP(F297,COA!$A$4:$F$30,4,FALSE))</x:f>
      </x:c>
      <x:c r="J297" s="22">
        <x:f>IF(F297="","",VLOOKUP(F297,COA!$A$4:$F$30,5,FALSE))</x:f>
      </x:c>
      <x:c r="K297" s="26" t="n"/>
      <x:c r="L297" s="26" t="n"/>
      <x:c r="M297" s="26" t="n"/>
      <x:c r="N297" s="24" t="n"/>
      <x:c r="O297" s="24" t="n"/>
      <x:c r="P297" s="25">
        <x:f>IF(AND(N297="",O297=""),"",N297-O297)</x:f>
      </x:c>
      <x:c r="Q297" s="20" t="str">
        <x:f>IF(COUNTA(A297:O297)=0,"",IF(AND(N297&gt;0,O297&gt;0),"Review",IF(AND(N297=0,O297=0),"Missing amount","OK")))</x:f>
        <x:v>Missing amount</x:v>
      </x:c>
      <x:c r="R297" s="25">
        <x:f>IF(A297="","",SUMIFS($N$5:$N$1001,$A$5:$A$1001,A297)-SUMIFS($O$5:$O$1001,$A$5:$A$1001,A297))</x:f>
      </x:c>
      <x:c r="S297" s="20">
        <x:f>IF(A297="","",IF(ABS(R297)&lt;0.005,"Balanced","Out of balance"))</x:f>
      </x:c>
    </x:row>
    <x:row r="298" ht="20" customHeight="1">
      <x:c r="A298" s="26" t="n"/>
      <x:c r="B298" s="27" t="n"/>
      <x:c r="C298" s="20">
        <x:f>IF(B298="","",YEAR(B298))</x:f>
      </x:c>
      <x:c r="D298" s="20">
        <x:f>IF(B298="","",TEXT(B298,"mmm"))</x:f>
      </x:c>
      <x:c r="E298" s="4" t="n"/>
      <x:c r="F298" s="26" t="n"/>
      <x:c r="G298" s="22">
        <x:f>IF(F298="","",VLOOKUP(F298,COA!$A$4:$F$30,2,FALSE))</x:f>
      </x:c>
      <x:c r="H298" s="22">
        <x:f>IF(F298="","",VLOOKUP(F298,COA!$A$4:$F$30,3,FALSE))</x:f>
      </x:c>
      <x:c r="I298" s="22">
        <x:f>IF(F298="","",VLOOKUP(F298,COA!$A$4:$F$30,4,FALSE))</x:f>
      </x:c>
      <x:c r="J298" s="22">
        <x:f>IF(F298="","",VLOOKUP(F298,COA!$A$4:$F$30,5,FALSE))</x:f>
      </x:c>
      <x:c r="K298" s="26" t="n"/>
      <x:c r="L298" s="26" t="n"/>
      <x:c r="M298" s="26" t="n"/>
      <x:c r="N298" s="24" t="n"/>
      <x:c r="O298" s="24" t="n"/>
      <x:c r="P298" s="25">
        <x:f>IF(AND(N298="",O298=""),"",N298-O298)</x:f>
      </x:c>
      <x:c r="Q298" s="20" t="str">
        <x:f>IF(COUNTA(A298:O298)=0,"",IF(AND(N298&gt;0,O298&gt;0),"Review",IF(AND(N298=0,O298=0),"Missing amount","OK")))</x:f>
        <x:v>Missing amount</x:v>
      </x:c>
      <x:c r="R298" s="25">
        <x:f>IF(A298="","",SUMIFS($N$5:$N$1001,$A$5:$A$1001,A298)-SUMIFS($O$5:$O$1001,$A$5:$A$1001,A298))</x:f>
      </x:c>
      <x:c r="S298" s="20">
        <x:f>IF(A298="","",IF(ABS(R298)&lt;0.005,"Balanced","Out of balance"))</x:f>
      </x:c>
    </x:row>
    <x:row r="299" ht="20" customHeight="1">
      <x:c r="A299" s="26" t="n"/>
      <x:c r="B299" s="27" t="n"/>
      <x:c r="C299" s="20">
        <x:f>IF(B299="","",YEAR(B299))</x:f>
      </x:c>
      <x:c r="D299" s="20">
        <x:f>IF(B299="","",TEXT(B299,"mmm"))</x:f>
      </x:c>
      <x:c r="E299" s="4" t="n"/>
      <x:c r="F299" s="26" t="n"/>
      <x:c r="G299" s="22">
        <x:f>IF(F299="","",VLOOKUP(F299,COA!$A$4:$F$30,2,FALSE))</x:f>
      </x:c>
      <x:c r="H299" s="22">
        <x:f>IF(F299="","",VLOOKUP(F299,COA!$A$4:$F$30,3,FALSE))</x:f>
      </x:c>
      <x:c r="I299" s="22">
        <x:f>IF(F299="","",VLOOKUP(F299,COA!$A$4:$F$30,4,FALSE))</x:f>
      </x:c>
      <x:c r="J299" s="22">
        <x:f>IF(F299="","",VLOOKUP(F299,COA!$A$4:$F$30,5,FALSE))</x:f>
      </x:c>
      <x:c r="K299" s="26" t="n"/>
      <x:c r="L299" s="26" t="n"/>
      <x:c r="M299" s="26" t="n"/>
      <x:c r="N299" s="24" t="n"/>
      <x:c r="O299" s="24" t="n"/>
      <x:c r="P299" s="25">
        <x:f>IF(AND(N299="",O299=""),"",N299-O299)</x:f>
      </x:c>
      <x:c r="Q299" s="20" t="str">
        <x:f>IF(COUNTA(A299:O299)=0,"",IF(AND(N299&gt;0,O299&gt;0),"Review",IF(AND(N299=0,O299=0),"Missing amount","OK")))</x:f>
        <x:v>Missing amount</x:v>
      </x:c>
      <x:c r="R299" s="25">
        <x:f>IF(A299="","",SUMIFS($N$5:$N$1001,$A$5:$A$1001,A299)-SUMIFS($O$5:$O$1001,$A$5:$A$1001,A299))</x:f>
      </x:c>
      <x:c r="S299" s="20">
        <x:f>IF(A299="","",IF(ABS(R299)&lt;0.005,"Balanced","Out of balance"))</x:f>
      </x:c>
    </x:row>
    <x:row r="300" ht="20" customHeight="1">
      <x:c r="A300" s="26" t="n"/>
      <x:c r="B300" s="27" t="n"/>
      <x:c r="C300" s="20">
        <x:f>IF(B300="","",YEAR(B300))</x:f>
      </x:c>
      <x:c r="D300" s="20">
        <x:f>IF(B300="","",TEXT(B300,"mmm"))</x:f>
      </x:c>
      <x:c r="E300" s="4" t="n"/>
      <x:c r="F300" s="26" t="n"/>
      <x:c r="G300" s="22">
        <x:f>IF(F300="","",VLOOKUP(F300,COA!$A$4:$F$30,2,FALSE))</x:f>
      </x:c>
      <x:c r="H300" s="22">
        <x:f>IF(F300="","",VLOOKUP(F300,COA!$A$4:$F$30,3,FALSE))</x:f>
      </x:c>
      <x:c r="I300" s="22">
        <x:f>IF(F300="","",VLOOKUP(F300,COA!$A$4:$F$30,4,FALSE))</x:f>
      </x:c>
      <x:c r="J300" s="22">
        <x:f>IF(F300="","",VLOOKUP(F300,COA!$A$4:$F$30,5,FALSE))</x:f>
      </x:c>
      <x:c r="K300" s="26" t="n"/>
      <x:c r="L300" s="26" t="n"/>
      <x:c r="M300" s="26" t="n"/>
      <x:c r="N300" s="24" t="n"/>
      <x:c r="O300" s="24" t="n"/>
      <x:c r="P300" s="25">
        <x:f>IF(AND(N300="",O300=""),"",N300-O300)</x:f>
      </x:c>
      <x:c r="Q300" s="20" t="str">
        <x:f>IF(COUNTA(A300:O300)=0,"",IF(AND(N300&gt;0,O300&gt;0),"Review",IF(AND(N300=0,O300=0),"Missing amount","OK")))</x:f>
        <x:v>Missing amount</x:v>
      </x:c>
      <x:c r="R300" s="25">
        <x:f>IF(A300="","",SUMIFS($N$5:$N$1001,$A$5:$A$1001,A300)-SUMIFS($O$5:$O$1001,$A$5:$A$1001,A300))</x:f>
      </x:c>
      <x:c r="S300" s="20">
        <x:f>IF(A300="","",IF(ABS(R300)&lt;0.005,"Balanced","Out of balance"))</x:f>
      </x:c>
    </x:row>
    <x:row r="301" ht="20" customHeight="1">
      <x:c r="A301" s="26" t="n"/>
      <x:c r="B301" s="27" t="n"/>
      <x:c r="C301" s="20">
        <x:f>IF(B301="","",YEAR(B301))</x:f>
      </x:c>
      <x:c r="D301" s="20">
        <x:f>IF(B301="","",TEXT(B301,"mmm"))</x:f>
      </x:c>
      <x:c r="E301" s="4" t="n"/>
      <x:c r="F301" s="26" t="n"/>
      <x:c r="G301" s="22">
        <x:f>IF(F301="","",VLOOKUP(F301,COA!$A$4:$F$30,2,FALSE))</x:f>
      </x:c>
      <x:c r="H301" s="22">
        <x:f>IF(F301="","",VLOOKUP(F301,COA!$A$4:$F$30,3,FALSE))</x:f>
      </x:c>
      <x:c r="I301" s="22">
        <x:f>IF(F301="","",VLOOKUP(F301,COA!$A$4:$F$30,4,FALSE))</x:f>
      </x:c>
      <x:c r="J301" s="22">
        <x:f>IF(F301="","",VLOOKUP(F301,COA!$A$4:$F$30,5,FALSE))</x:f>
      </x:c>
      <x:c r="K301" s="26" t="n"/>
      <x:c r="L301" s="26" t="n"/>
      <x:c r="M301" s="26" t="n"/>
      <x:c r="N301" s="24" t="n"/>
      <x:c r="O301" s="24" t="n"/>
      <x:c r="P301" s="25">
        <x:f>IF(AND(N301="",O301=""),"",N301-O301)</x:f>
      </x:c>
      <x:c r="Q301" s="20" t="str">
        <x:f>IF(COUNTA(A301:O301)=0,"",IF(AND(N301&gt;0,O301&gt;0),"Review",IF(AND(N301=0,O301=0),"Missing amount","OK")))</x:f>
        <x:v>Missing amount</x:v>
      </x:c>
      <x:c r="R301" s="25">
        <x:f>IF(A301="","",SUMIFS($N$5:$N$1001,$A$5:$A$1001,A301)-SUMIFS($O$5:$O$1001,$A$5:$A$1001,A301))</x:f>
      </x:c>
      <x:c r="S301" s="20">
        <x:f>IF(A301="","",IF(ABS(R301)&lt;0.005,"Balanced","Out of balance"))</x:f>
      </x:c>
    </x:row>
    <x:row r="302" ht="20" customHeight="1">
      <x:c r="A302" s="26" t="n"/>
      <x:c r="B302" s="27" t="n"/>
      <x:c r="C302" s="20">
        <x:f>IF(B302="","",YEAR(B302))</x:f>
      </x:c>
      <x:c r="D302" s="20">
        <x:f>IF(B302="","",TEXT(B302,"mmm"))</x:f>
      </x:c>
      <x:c r="E302" s="4" t="n"/>
      <x:c r="F302" s="26" t="n"/>
      <x:c r="G302" s="22">
        <x:f>IF(F302="","",VLOOKUP(F302,COA!$A$4:$F$30,2,FALSE))</x:f>
      </x:c>
      <x:c r="H302" s="22">
        <x:f>IF(F302="","",VLOOKUP(F302,COA!$A$4:$F$30,3,FALSE))</x:f>
      </x:c>
      <x:c r="I302" s="22">
        <x:f>IF(F302="","",VLOOKUP(F302,COA!$A$4:$F$30,4,FALSE))</x:f>
      </x:c>
      <x:c r="J302" s="22">
        <x:f>IF(F302="","",VLOOKUP(F302,COA!$A$4:$F$30,5,FALSE))</x:f>
      </x:c>
      <x:c r="K302" s="26" t="n"/>
      <x:c r="L302" s="26" t="n"/>
      <x:c r="M302" s="26" t="n"/>
      <x:c r="N302" s="24" t="n"/>
      <x:c r="O302" s="24" t="n"/>
      <x:c r="P302" s="25">
        <x:f>IF(AND(N302="",O302=""),"",N302-O302)</x:f>
      </x:c>
      <x:c r="Q302" s="20" t="str">
        <x:f>IF(COUNTA(A302:O302)=0,"",IF(AND(N302&gt;0,O302&gt;0),"Review",IF(AND(N302=0,O302=0),"Missing amount","OK")))</x:f>
        <x:v>Missing amount</x:v>
      </x:c>
      <x:c r="R302" s="25">
        <x:f>IF(A302="","",SUMIFS($N$5:$N$1001,$A$5:$A$1001,A302)-SUMIFS($O$5:$O$1001,$A$5:$A$1001,A302))</x:f>
      </x:c>
      <x:c r="S302" s="20">
        <x:f>IF(A302="","",IF(ABS(R302)&lt;0.005,"Balanced","Out of balance"))</x:f>
      </x:c>
    </x:row>
    <x:row r="303" ht="20" customHeight="1">
      <x:c r="A303" s="26" t="n"/>
      <x:c r="B303" s="27" t="n"/>
      <x:c r="C303" s="20">
        <x:f>IF(B303="","",YEAR(B303))</x:f>
      </x:c>
      <x:c r="D303" s="20">
        <x:f>IF(B303="","",TEXT(B303,"mmm"))</x:f>
      </x:c>
      <x:c r="E303" s="4" t="n"/>
      <x:c r="F303" s="26" t="n"/>
      <x:c r="G303" s="22">
        <x:f>IF(F303="","",VLOOKUP(F303,COA!$A$4:$F$30,2,FALSE))</x:f>
      </x:c>
      <x:c r="H303" s="22">
        <x:f>IF(F303="","",VLOOKUP(F303,COA!$A$4:$F$30,3,FALSE))</x:f>
      </x:c>
      <x:c r="I303" s="22">
        <x:f>IF(F303="","",VLOOKUP(F303,COA!$A$4:$F$30,4,FALSE))</x:f>
      </x:c>
      <x:c r="J303" s="22">
        <x:f>IF(F303="","",VLOOKUP(F303,COA!$A$4:$F$30,5,FALSE))</x:f>
      </x:c>
      <x:c r="K303" s="26" t="n"/>
      <x:c r="L303" s="26" t="n"/>
      <x:c r="M303" s="26" t="n"/>
      <x:c r="N303" s="24" t="n"/>
      <x:c r="O303" s="24" t="n"/>
      <x:c r="P303" s="25">
        <x:f>IF(AND(N303="",O303=""),"",N303-O303)</x:f>
      </x:c>
      <x:c r="Q303" s="20" t="str">
        <x:f>IF(COUNTA(A303:O303)=0,"",IF(AND(N303&gt;0,O303&gt;0),"Review",IF(AND(N303=0,O303=0),"Missing amount","OK")))</x:f>
        <x:v>Missing amount</x:v>
      </x:c>
      <x:c r="R303" s="25">
        <x:f>IF(A303="","",SUMIFS($N$5:$N$1001,$A$5:$A$1001,A303)-SUMIFS($O$5:$O$1001,$A$5:$A$1001,A303))</x:f>
      </x:c>
      <x:c r="S303" s="20">
        <x:f>IF(A303="","",IF(ABS(R303)&lt;0.005,"Balanced","Out of balance"))</x:f>
      </x:c>
    </x:row>
    <x:row r="304" ht="20" customHeight="1">
      <x:c r="A304" s="26" t="n"/>
      <x:c r="B304" s="27" t="n"/>
      <x:c r="C304" s="20">
        <x:f>IF(B304="","",YEAR(B304))</x:f>
      </x:c>
      <x:c r="D304" s="20">
        <x:f>IF(B304="","",TEXT(B304,"mmm"))</x:f>
      </x:c>
      <x:c r="E304" s="4" t="n"/>
      <x:c r="F304" s="26" t="n"/>
      <x:c r="G304" s="22">
        <x:f>IF(F304="","",VLOOKUP(F304,COA!$A$4:$F$30,2,FALSE))</x:f>
      </x:c>
      <x:c r="H304" s="22">
        <x:f>IF(F304="","",VLOOKUP(F304,COA!$A$4:$F$30,3,FALSE))</x:f>
      </x:c>
      <x:c r="I304" s="22">
        <x:f>IF(F304="","",VLOOKUP(F304,COA!$A$4:$F$30,4,FALSE))</x:f>
      </x:c>
      <x:c r="J304" s="22">
        <x:f>IF(F304="","",VLOOKUP(F304,COA!$A$4:$F$30,5,FALSE))</x:f>
      </x:c>
      <x:c r="K304" s="26" t="n"/>
      <x:c r="L304" s="26" t="n"/>
      <x:c r="M304" s="26" t="n"/>
      <x:c r="N304" s="24" t="n"/>
      <x:c r="O304" s="24" t="n"/>
      <x:c r="P304" s="25">
        <x:f>IF(AND(N304="",O304=""),"",N304-O304)</x:f>
      </x:c>
      <x:c r="Q304" s="20" t="str">
        <x:f>IF(COUNTA(A304:O304)=0,"",IF(AND(N304&gt;0,O304&gt;0),"Review",IF(AND(N304=0,O304=0),"Missing amount","OK")))</x:f>
        <x:v>Missing amount</x:v>
      </x:c>
      <x:c r="R304" s="25">
        <x:f>IF(A304="","",SUMIFS($N$5:$N$1001,$A$5:$A$1001,A304)-SUMIFS($O$5:$O$1001,$A$5:$A$1001,A304))</x:f>
      </x:c>
      <x:c r="S304" s="20">
        <x:f>IF(A304="","",IF(ABS(R304)&lt;0.005,"Balanced","Out of balance"))</x:f>
      </x:c>
    </x:row>
    <x:row r="305" ht="20" customHeight="1">
      <x:c r="A305" s="26" t="n"/>
      <x:c r="B305" s="27" t="n"/>
      <x:c r="C305" s="20">
        <x:f>IF(B305="","",YEAR(B305))</x:f>
      </x:c>
      <x:c r="D305" s="20">
        <x:f>IF(B305="","",TEXT(B305,"mmm"))</x:f>
      </x:c>
      <x:c r="E305" s="4" t="n"/>
      <x:c r="F305" s="26" t="n"/>
      <x:c r="G305" s="22">
        <x:f>IF(F305="","",VLOOKUP(F305,COA!$A$4:$F$30,2,FALSE))</x:f>
      </x:c>
      <x:c r="H305" s="22">
        <x:f>IF(F305="","",VLOOKUP(F305,COA!$A$4:$F$30,3,FALSE))</x:f>
      </x:c>
      <x:c r="I305" s="22">
        <x:f>IF(F305="","",VLOOKUP(F305,COA!$A$4:$F$30,4,FALSE))</x:f>
      </x:c>
      <x:c r="J305" s="22">
        <x:f>IF(F305="","",VLOOKUP(F305,COA!$A$4:$F$30,5,FALSE))</x:f>
      </x:c>
      <x:c r="K305" s="26" t="n"/>
      <x:c r="L305" s="26" t="n"/>
      <x:c r="M305" s="26" t="n"/>
      <x:c r="N305" s="24" t="n"/>
      <x:c r="O305" s="24" t="n"/>
      <x:c r="P305" s="25">
        <x:f>IF(AND(N305="",O305=""),"",N305-O305)</x:f>
      </x:c>
      <x:c r="Q305" s="20" t="str">
        <x:f>IF(COUNTA(A305:O305)=0,"",IF(AND(N305&gt;0,O305&gt;0),"Review",IF(AND(N305=0,O305=0),"Missing amount","OK")))</x:f>
        <x:v>Missing amount</x:v>
      </x:c>
      <x:c r="R305" s="25">
        <x:f>IF(A305="","",SUMIFS($N$5:$N$1001,$A$5:$A$1001,A305)-SUMIFS($O$5:$O$1001,$A$5:$A$1001,A305))</x:f>
      </x:c>
      <x:c r="S305" s="20">
        <x:f>IF(A305="","",IF(ABS(R305)&lt;0.005,"Balanced","Out of balance"))</x:f>
      </x:c>
    </x:row>
    <x:row r="306" ht="20" customHeight="1">
      <x:c r="A306" s="26" t="n"/>
      <x:c r="B306" s="27" t="n"/>
      <x:c r="C306" s="20">
        <x:f>IF(B306="","",YEAR(B306))</x:f>
      </x:c>
      <x:c r="D306" s="20">
        <x:f>IF(B306="","",TEXT(B306,"mmm"))</x:f>
      </x:c>
      <x:c r="E306" s="4" t="n"/>
      <x:c r="F306" s="26" t="n"/>
      <x:c r="G306" s="22">
        <x:f>IF(F306="","",VLOOKUP(F306,COA!$A$4:$F$30,2,FALSE))</x:f>
      </x:c>
      <x:c r="H306" s="22">
        <x:f>IF(F306="","",VLOOKUP(F306,COA!$A$4:$F$30,3,FALSE))</x:f>
      </x:c>
      <x:c r="I306" s="22">
        <x:f>IF(F306="","",VLOOKUP(F306,COA!$A$4:$F$30,4,FALSE))</x:f>
      </x:c>
      <x:c r="J306" s="22">
        <x:f>IF(F306="","",VLOOKUP(F306,COA!$A$4:$F$30,5,FALSE))</x:f>
      </x:c>
      <x:c r="K306" s="26" t="n"/>
      <x:c r="L306" s="26" t="n"/>
      <x:c r="M306" s="26" t="n"/>
      <x:c r="N306" s="24" t="n"/>
      <x:c r="O306" s="24" t="n"/>
      <x:c r="P306" s="25">
        <x:f>IF(AND(N306="",O306=""),"",N306-O306)</x:f>
      </x:c>
      <x:c r="Q306" s="20" t="str">
        <x:f>IF(COUNTA(A306:O306)=0,"",IF(AND(N306&gt;0,O306&gt;0),"Review",IF(AND(N306=0,O306=0),"Missing amount","OK")))</x:f>
        <x:v>Missing amount</x:v>
      </x:c>
      <x:c r="R306" s="25">
        <x:f>IF(A306="","",SUMIFS($N$5:$N$1001,$A$5:$A$1001,A306)-SUMIFS($O$5:$O$1001,$A$5:$A$1001,A306))</x:f>
      </x:c>
      <x:c r="S306" s="20">
        <x:f>IF(A306="","",IF(ABS(R306)&lt;0.005,"Balanced","Out of balance"))</x:f>
      </x:c>
    </x:row>
    <x:row r="307" ht="20" customHeight="1">
      <x:c r="A307" s="26" t="n"/>
      <x:c r="B307" s="27" t="n"/>
      <x:c r="C307" s="20">
        <x:f>IF(B307="","",YEAR(B307))</x:f>
      </x:c>
      <x:c r="D307" s="20">
        <x:f>IF(B307="","",TEXT(B307,"mmm"))</x:f>
      </x:c>
      <x:c r="E307" s="4" t="n"/>
      <x:c r="F307" s="26" t="n"/>
      <x:c r="G307" s="22">
        <x:f>IF(F307="","",VLOOKUP(F307,COA!$A$4:$F$30,2,FALSE))</x:f>
      </x:c>
      <x:c r="H307" s="22">
        <x:f>IF(F307="","",VLOOKUP(F307,COA!$A$4:$F$30,3,FALSE))</x:f>
      </x:c>
      <x:c r="I307" s="22">
        <x:f>IF(F307="","",VLOOKUP(F307,COA!$A$4:$F$30,4,FALSE))</x:f>
      </x:c>
      <x:c r="J307" s="22">
        <x:f>IF(F307="","",VLOOKUP(F307,COA!$A$4:$F$30,5,FALSE))</x:f>
      </x:c>
      <x:c r="K307" s="26" t="n"/>
      <x:c r="L307" s="26" t="n"/>
      <x:c r="M307" s="26" t="n"/>
      <x:c r="N307" s="24" t="n"/>
      <x:c r="O307" s="24" t="n"/>
      <x:c r="P307" s="25">
        <x:f>IF(AND(N307="",O307=""),"",N307-O307)</x:f>
      </x:c>
      <x:c r="Q307" s="20" t="str">
        <x:f>IF(COUNTA(A307:O307)=0,"",IF(AND(N307&gt;0,O307&gt;0),"Review",IF(AND(N307=0,O307=0),"Missing amount","OK")))</x:f>
        <x:v>Missing amount</x:v>
      </x:c>
      <x:c r="R307" s="25">
        <x:f>IF(A307="","",SUMIFS($N$5:$N$1001,$A$5:$A$1001,A307)-SUMIFS($O$5:$O$1001,$A$5:$A$1001,A307))</x:f>
      </x:c>
      <x:c r="S307" s="20">
        <x:f>IF(A307="","",IF(ABS(R307)&lt;0.005,"Balanced","Out of balance"))</x:f>
      </x:c>
    </x:row>
    <x:row r="308" ht="20" customHeight="1">
      <x:c r="A308" s="26" t="n"/>
      <x:c r="B308" s="27" t="n"/>
      <x:c r="C308" s="20">
        <x:f>IF(B308="","",YEAR(B308))</x:f>
      </x:c>
      <x:c r="D308" s="20">
        <x:f>IF(B308="","",TEXT(B308,"mmm"))</x:f>
      </x:c>
      <x:c r="E308" s="4" t="n"/>
      <x:c r="F308" s="26" t="n"/>
      <x:c r="G308" s="22">
        <x:f>IF(F308="","",VLOOKUP(F308,COA!$A$4:$F$30,2,FALSE))</x:f>
      </x:c>
      <x:c r="H308" s="22">
        <x:f>IF(F308="","",VLOOKUP(F308,COA!$A$4:$F$30,3,FALSE))</x:f>
      </x:c>
      <x:c r="I308" s="22">
        <x:f>IF(F308="","",VLOOKUP(F308,COA!$A$4:$F$30,4,FALSE))</x:f>
      </x:c>
      <x:c r="J308" s="22">
        <x:f>IF(F308="","",VLOOKUP(F308,COA!$A$4:$F$30,5,FALSE))</x:f>
      </x:c>
      <x:c r="K308" s="26" t="n"/>
      <x:c r="L308" s="26" t="n"/>
      <x:c r="M308" s="26" t="n"/>
      <x:c r="N308" s="24" t="n"/>
      <x:c r="O308" s="24" t="n"/>
      <x:c r="P308" s="25">
        <x:f>IF(AND(N308="",O308=""),"",N308-O308)</x:f>
      </x:c>
      <x:c r="Q308" s="20" t="str">
        <x:f>IF(COUNTA(A308:O308)=0,"",IF(AND(N308&gt;0,O308&gt;0),"Review",IF(AND(N308=0,O308=0),"Missing amount","OK")))</x:f>
        <x:v>Missing amount</x:v>
      </x:c>
      <x:c r="R308" s="25">
        <x:f>IF(A308="","",SUMIFS($N$5:$N$1001,$A$5:$A$1001,A308)-SUMIFS($O$5:$O$1001,$A$5:$A$1001,A308))</x:f>
      </x:c>
      <x:c r="S308" s="20">
        <x:f>IF(A308="","",IF(ABS(R308)&lt;0.005,"Balanced","Out of balance"))</x:f>
      </x:c>
    </x:row>
    <x:row r="309" ht="20" customHeight="1">
      <x:c r="A309" s="26" t="n"/>
      <x:c r="B309" s="27" t="n"/>
      <x:c r="C309" s="20">
        <x:f>IF(B309="","",YEAR(B309))</x:f>
      </x:c>
      <x:c r="D309" s="20">
        <x:f>IF(B309="","",TEXT(B309,"mmm"))</x:f>
      </x:c>
      <x:c r="E309" s="4" t="n"/>
      <x:c r="F309" s="26" t="n"/>
      <x:c r="G309" s="22">
        <x:f>IF(F309="","",VLOOKUP(F309,COA!$A$4:$F$30,2,FALSE))</x:f>
      </x:c>
      <x:c r="H309" s="22">
        <x:f>IF(F309="","",VLOOKUP(F309,COA!$A$4:$F$30,3,FALSE))</x:f>
      </x:c>
      <x:c r="I309" s="22">
        <x:f>IF(F309="","",VLOOKUP(F309,COA!$A$4:$F$30,4,FALSE))</x:f>
      </x:c>
      <x:c r="J309" s="22">
        <x:f>IF(F309="","",VLOOKUP(F309,COA!$A$4:$F$30,5,FALSE))</x:f>
      </x:c>
      <x:c r="K309" s="26" t="n"/>
      <x:c r="L309" s="26" t="n"/>
      <x:c r="M309" s="26" t="n"/>
      <x:c r="N309" s="24" t="n"/>
      <x:c r="O309" s="24" t="n"/>
      <x:c r="P309" s="25">
        <x:f>IF(AND(N309="",O309=""),"",N309-O309)</x:f>
      </x:c>
      <x:c r="Q309" s="20" t="str">
        <x:f>IF(COUNTA(A309:O309)=0,"",IF(AND(N309&gt;0,O309&gt;0),"Review",IF(AND(N309=0,O309=0),"Missing amount","OK")))</x:f>
        <x:v>Missing amount</x:v>
      </x:c>
      <x:c r="R309" s="25">
        <x:f>IF(A309="","",SUMIFS($N$5:$N$1001,$A$5:$A$1001,A309)-SUMIFS($O$5:$O$1001,$A$5:$A$1001,A309))</x:f>
      </x:c>
      <x:c r="S309" s="20">
        <x:f>IF(A309="","",IF(ABS(R309)&lt;0.005,"Balanced","Out of balance"))</x:f>
      </x:c>
    </x:row>
    <x:row r="310" ht="20" customHeight="1">
      <x:c r="A310" s="26" t="n"/>
      <x:c r="B310" s="27" t="n"/>
      <x:c r="C310" s="20">
        <x:f>IF(B310="","",YEAR(B310))</x:f>
      </x:c>
      <x:c r="D310" s="20">
        <x:f>IF(B310="","",TEXT(B310,"mmm"))</x:f>
      </x:c>
      <x:c r="E310" s="4" t="n"/>
      <x:c r="F310" s="26" t="n"/>
      <x:c r="G310" s="22">
        <x:f>IF(F310="","",VLOOKUP(F310,COA!$A$4:$F$30,2,FALSE))</x:f>
      </x:c>
      <x:c r="H310" s="22">
        <x:f>IF(F310="","",VLOOKUP(F310,COA!$A$4:$F$30,3,FALSE))</x:f>
      </x:c>
      <x:c r="I310" s="22">
        <x:f>IF(F310="","",VLOOKUP(F310,COA!$A$4:$F$30,4,FALSE))</x:f>
      </x:c>
      <x:c r="J310" s="22">
        <x:f>IF(F310="","",VLOOKUP(F310,COA!$A$4:$F$30,5,FALSE))</x:f>
      </x:c>
      <x:c r="K310" s="26" t="n"/>
      <x:c r="L310" s="26" t="n"/>
      <x:c r="M310" s="26" t="n"/>
      <x:c r="N310" s="24" t="n"/>
      <x:c r="O310" s="24" t="n"/>
      <x:c r="P310" s="25">
        <x:f>IF(AND(N310="",O310=""),"",N310-O310)</x:f>
      </x:c>
      <x:c r="Q310" s="20" t="str">
        <x:f>IF(COUNTA(A310:O310)=0,"",IF(AND(N310&gt;0,O310&gt;0),"Review",IF(AND(N310=0,O310=0),"Missing amount","OK")))</x:f>
        <x:v>Missing amount</x:v>
      </x:c>
      <x:c r="R310" s="25">
        <x:f>IF(A310="","",SUMIFS($N$5:$N$1001,$A$5:$A$1001,A310)-SUMIFS($O$5:$O$1001,$A$5:$A$1001,A310))</x:f>
      </x:c>
      <x:c r="S310" s="20">
        <x:f>IF(A310="","",IF(ABS(R310)&lt;0.005,"Balanced","Out of balance"))</x:f>
      </x:c>
    </x:row>
    <x:row r="311" ht="20" customHeight="1">
      <x:c r="A311" s="26" t="n"/>
      <x:c r="B311" s="27" t="n"/>
      <x:c r="C311" s="20">
        <x:f>IF(B311="","",YEAR(B311))</x:f>
      </x:c>
      <x:c r="D311" s="20">
        <x:f>IF(B311="","",TEXT(B311,"mmm"))</x:f>
      </x:c>
      <x:c r="E311" s="4" t="n"/>
      <x:c r="F311" s="26" t="n"/>
      <x:c r="G311" s="22">
        <x:f>IF(F311="","",VLOOKUP(F311,COA!$A$4:$F$30,2,FALSE))</x:f>
      </x:c>
      <x:c r="H311" s="22">
        <x:f>IF(F311="","",VLOOKUP(F311,COA!$A$4:$F$30,3,FALSE))</x:f>
      </x:c>
      <x:c r="I311" s="22">
        <x:f>IF(F311="","",VLOOKUP(F311,COA!$A$4:$F$30,4,FALSE))</x:f>
      </x:c>
      <x:c r="J311" s="22">
        <x:f>IF(F311="","",VLOOKUP(F311,COA!$A$4:$F$30,5,FALSE))</x:f>
      </x:c>
      <x:c r="K311" s="26" t="n"/>
      <x:c r="L311" s="26" t="n"/>
      <x:c r="M311" s="26" t="n"/>
      <x:c r="N311" s="24" t="n"/>
      <x:c r="O311" s="24" t="n"/>
      <x:c r="P311" s="25">
        <x:f>IF(AND(N311="",O311=""),"",N311-O311)</x:f>
      </x:c>
      <x:c r="Q311" s="20" t="str">
        <x:f>IF(COUNTA(A311:O311)=0,"",IF(AND(N311&gt;0,O311&gt;0),"Review",IF(AND(N311=0,O311=0),"Missing amount","OK")))</x:f>
        <x:v>Missing amount</x:v>
      </x:c>
      <x:c r="R311" s="25">
        <x:f>IF(A311="","",SUMIFS($N$5:$N$1001,$A$5:$A$1001,A311)-SUMIFS($O$5:$O$1001,$A$5:$A$1001,A311))</x:f>
      </x:c>
      <x:c r="S311" s="20">
        <x:f>IF(A311="","",IF(ABS(R311)&lt;0.005,"Balanced","Out of balance"))</x:f>
      </x:c>
    </x:row>
    <x:row r="312" ht="20" customHeight="1">
      <x:c r="A312" s="26" t="n"/>
      <x:c r="B312" s="27" t="n"/>
      <x:c r="C312" s="20">
        <x:f>IF(B312="","",YEAR(B312))</x:f>
      </x:c>
      <x:c r="D312" s="20">
        <x:f>IF(B312="","",TEXT(B312,"mmm"))</x:f>
      </x:c>
      <x:c r="E312" s="4" t="n"/>
      <x:c r="F312" s="26" t="n"/>
      <x:c r="G312" s="22">
        <x:f>IF(F312="","",VLOOKUP(F312,COA!$A$4:$F$30,2,FALSE))</x:f>
      </x:c>
      <x:c r="H312" s="22">
        <x:f>IF(F312="","",VLOOKUP(F312,COA!$A$4:$F$30,3,FALSE))</x:f>
      </x:c>
      <x:c r="I312" s="22">
        <x:f>IF(F312="","",VLOOKUP(F312,COA!$A$4:$F$30,4,FALSE))</x:f>
      </x:c>
      <x:c r="J312" s="22">
        <x:f>IF(F312="","",VLOOKUP(F312,COA!$A$4:$F$30,5,FALSE))</x:f>
      </x:c>
      <x:c r="K312" s="26" t="n"/>
      <x:c r="L312" s="26" t="n"/>
      <x:c r="M312" s="26" t="n"/>
      <x:c r="N312" s="24" t="n"/>
      <x:c r="O312" s="24" t="n"/>
      <x:c r="P312" s="25">
        <x:f>IF(AND(N312="",O312=""),"",N312-O312)</x:f>
      </x:c>
      <x:c r="Q312" s="20" t="str">
        <x:f>IF(COUNTA(A312:O312)=0,"",IF(AND(N312&gt;0,O312&gt;0),"Review",IF(AND(N312=0,O312=0),"Missing amount","OK")))</x:f>
        <x:v>Missing amount</x:v>
      </x:c>
      <x:c r="R312" s="25">
        <x:f>IF(A312="","",SUMIFS($N$5:$N$1001,$A$5:$A$1001,A312)-SUMIFS($O$5:$O$1001,$A$5:$A$1001,A312))</x:f>
      </x:c>
      <x:c r="S312" s="20">
        <x:f>IF(A312="","",IF(ABS(R312)&lt;0.005,"Balanced","Out of balance"))</x:f>
      </x:c>
    </x:row>
    <x:row r="313" ht="20" customHeight="1">
      <x:c r="A313" s="26" t="n"/>
      <x:c r="B313" s="27" t="n"/>
      <x:c r="C313" s="20">
        <x:f>IF(B313="","",YEAR(B313))</x:f>
      </x:c>
      <x:c r="D313" s="20">
        <x:f>IF(B313="","",TEXT(B313,"mmm"))</x:f>
      </x:c>
      <x:c r="E313" s="4" t="n"/>
      <x:c r="F313" s="26" t="n"/>
      <x:c r="G313" s="22">
        <x:f>IF(F313="","",VLOOKUP(F313,COA!$A$4:$F$30,2,FALSE))</x:f>
      </x:c>
      <x:c r="H313" s="22">
        <x:f>IF(F313="","",VLOOKUP(F313,COA!$A$4:$F$30,3,FALSE))</x:f>
      </x:c>
      <x:c r="I313" s="22">
        <x:f>IF(F313="","",VLOOKUP(F313,COA!$A$4:$F$30,4,FALSE))</x:f>
      </x:c>
      <x:c r="J313" s="22">
        <x:f>IF(F313="","",VLOOKUP(F313,COA!$A$4:$F$30,5,FALSE))</x:f>
      </x:c>
      <x:c r="K313" s="26" t="n"/>
      <x:c r="L313" s="26" t="n"/>
      <x:c r="M313" s="26" t="n"/>
      <x:c r="N313" s="24" t="n"/>
      <x:c r="O313" s="24" t="n"/>
      <x:c r="P313" s="25">
        <x:f>IF(AND(N313="",O313=""),"",N313-O313)</x:f>
      </x:c>
      <x:c r="Q313" s="20" t="str">
        <x:f>IF(COUNTA(A313:O313)=0,"",IF(AND(N313&gt;0,O313&gt;0),"Review",IF(AND(N313=0,O313=0),"Missing amount","OK")))</x:f>
        <x:v>Missing amount</x:v>
      </x:c>
      <x:c r="R313" s="25">
        <x:f>IF(A313="","",SUMIFS($N$5:$N$1001,$A$5:$A$1001,A313)-SUMIFS($O$5:$O$1001,$A$5:$A$1001,A313))</x:f>
      </x:c>
      <x:c r="S313" s="20">
        <x:f>IF(A313="","",IF(ABS(R313)&lt;0.005,"Balanced","Out of balance"))</x:f>
      </x:c>
    </x:row>
    <x:row r="314" ht="20" customHeight="1">
      <x:c r="A314" s="26" t="n"/>
      <x:c r="B314" s="27" t="n"/>
      <x:c r="C314" s="20">
        <x:f>IF(B314="","",YEAR(B314))</x:f>
      </x:c>
      <x:c r="D314" s="20">
        <x:f>IF(B314="","",TEXT(B314,"mmm"))</x:f>
      </x:c>
      <x:c r="E314" s="4" t="n"/>
      <x:c r="F314" s="26" t="n"/>
      <x:c r="G314" s="22">
        <x:f>IF(F314="","",VLOOKUP(F314,COA!$A$4:$F$30,2,FALSE))</x:f>
      </x:c>
      <x:c r="H314" s="22">
        <x:f>IF(F314="","",VLOOKUP(F314,COA!$A$4:$F$30,3,FALSE))</x:f>
      </x:c>
      <x:c r="I314" s="22">
        <x:f>IF(F314="","",VLOOKUP(F314,COA!$A$4:$F$30,4,FALSE))</x:f>
      </x:c>
      <x:c r="J314" s="22">
        <x:f>IF(F314="","",VLOOKUP(F314,COA!$A$4:$F$30,5,FALSE))</x:f>
      </x:c>
      <x:c r="K314" s="26" t="n"/>
      <x:c r="L314" s="26" t="n"/>
      <x:c r="M314" s="26" t="n"/>
      <x:c r="N314" s="24" t="n"/>
      <x:c r="O314" s="24" t="n"/>
      <x:c r="P314" s="25">
        <x:f>IF(AND(N314="",O314=""),"",N314-O314)</x:f>
      </x:c>
      <x:c r="Q314" s="20" t="str">
        <x:f>IF(COUNTA(A314:O314)=0,"",IF(AND(N314&gt;0,O314&gt;0),"Review",IF(AND(N314=0,O314=0),"Missing amount","OK")))</x:f>
        <x:v>Missing amount</x:v>
      </x:c>
      <x:c r="R314" s="25">
        <x:f>IF(A314="","",SUMIFS($N$5:$N$1001,$A$5:$A$1001,A314)-SUMIFS($O$5:$O$1001,$A$5:$A$1001,A314))</x:f>
      </x:c>
      <x:c r="S314" s="20">
        <x:f>IF(A314="","",IF(ABS(R314)&lt;0.005,"Balanced","Out of balance"))</x:f>
      </x:c>
    </x:row>
    <x:row r="315" ht="20" customHeight="1">
      <x:c r="A315" s="26" t="n"/>
      <x:c r="B315" s="27" t="n"/>
      <x:c r="C315" s="20">
        <x:f>IF(B315="","",YEAR(B315))</x:f>
      </x:c>
      <x:c r="D315" s="20">
        <x:f>IF(B315="","",TEXT(B315,"mmm"))</x:f>
      </x:c>
      <x:c r="E315" s="4" t="n"/>
      <x:c r="F315" s="26" t="n"/>
      <x:c r="G315" s="22">
        <x:f>IF(F315="","",VLOOKUP(F315,COA!$A$4:$F$30,2,FALSE))</x:f>
      </x:c>
      <x:c r="H315" s="22">
        <x:f>IF(F315="","",VLOOKUP(F315,COA!$A$4:$F$30,3,FALSE))</x:f>
      </x:c>
      <x:c r="I315" s="22">
        <x:f>IF(F315="","",VLOOKUP(F315,COA!$A$4:$F$30,4,FALSE))</x:f>
      </x:c>
      <x:c r="J315" s="22">
        <x:f>IF(F315="","",VLOOKUP(F315,COA!$A$4:$F$30,5,FALSE))</x:f>
      </x:c>
      <x:c r="K315" s="26" t="n"/>
      <x:c r="L315" s="26" t="n"/>
      <x:c r="M315" s="26" t="n"/>
      <x:c r="N315" s="24" t="n"/>
      <x:c r="O315" s="24" t="n"/>
      <x:c r="P315" s="25">
        <x:f>IF(AND(N315="",O315=""),"",N315-O315)</x:f>
      </x:c>
      <x:c r="Q315" s="20" t="str">
        <x:f>IF(COUNTA(A315:O315)=0,"",IF(AND(N315&gt;0,O315&gt;0),"Review",IF(AND(N315=0,O315=0),"Missing amount","OK")))</x:f>
        <x:v>Missing amount</x:v>
      </x:c>
      <x:c r="R315" s="25">
        <x:f>IF(A315="","",SUMIFS($N$5:$N$1001,$A$5:$A$1001,A315)-SUMIFS($O$5:$O$1001,$A$5:$A$1001,A315))</x:f>
      </x:c>
      <x:c r="S315" s="20">
        <x:f>IF(A315="","",IF(ABS(R315)&lt;0.005,"Balanced","Out of balance"))</x:f>
      </x:c>
    </x:row>
    <x:row r="316" ht="20" customHeight="1">
      <x:c r="A316" s="26" t="n"/>
      <x:c r="B316" s="27" t="n"/>
      <x:c r="C316" s="20">
        <x:f>IF(B316="","",YEAR(B316))</x:f>
      </x:c>
      <x:c r="D316" s="20">
        <x:f>IF(B316="","",TEXT(B316,"mmm"))</x:f>
      </x:c>
      <x:c r="E316" s="4" t="n"/>
      <x:c r="F316" s="26" t="n"/>
      <x:c r="G316" s="22">
        <x:f>IF(F316="","",VLOOKUP(F316,COA!$A$4:$F$30,2,FALSE))</x:f>
      </x:c>
      <x:c r="H316" s="22">
        <x:f>IF(F316="","",VLOOKUP(F316,COA!$A$4:$F$30,3,FALSE))</x:f>
      </x:c>
      <x:c r="I316" s="22">
        <x:f>IF(F316="","",VLOOKUP(F316,COA!$A$4:$F$30,4,FALSE))</x:f>
      </x:c>
      <x:c r="J316" s="22">
        <x:f>IF(F316="","",VLOOKUP(F316,COA!$A$4:$F$30,5,FALSE))</x:f>
      </x:c>
      <x:c r="K316" s="26" t="n"/>
      <x:c r="L316" s="26" t="n"/>
      <x:c r="M316" s="26" t="n"/>
      <x:c r="N316" s="24" t="n"/>
      <x:c r="O316" s="24" t="n"/>
      <x:c r="P316" s="25">
        <x:f>IF(AND(N316="",O316=""),"",N316-O316)</x:f>
      </x:c>
      <x:c r="Q316" s="20" t="str">
        <x:f>IF(COUNTA(A316:O316)=0,"",IF(AND(N316&gt;0,O316&gt;0),"Review",IF(AND(N316=0,O316=0),"Missing amount","OK")))</x:f>
        <x:v>Missing amount</x:v>
      </x:c>
      <x:c r="R316" s="25">
        <x:f>IF(A316="","",SUMIFS($N$5:$N$1001,$A$5:$A$1001,A316)-SUMIFS($O$5:$O$1001,$A$5:$A$1001,A316))</x:f>
      </x:c>
      <x:c r="S316" s="20">
        <x:f>IF(A316="","",IF(ABS(R316)&lt;0.005,"Balanced","Out of balance"))</x:f>
      </x:c>
    </x:row>
    <x:row r="317" ht="20" customHeight="1">
      <x:c r="A317" s="26" t="n"/>
      <x:c r="B317" s="27" t="n"/>
      <x:c r="C317" s="20">
        <x:f>IF(B317="","",YEAR(B317))</x:f>
      </x:c>
      <x:c r="D317" s="20">
        <x:f>IF(B317="","",TEXT(B317,"mmm"))</x:f>
      </x:c>
      <x:c r="E317" s="4" t="n"/>
      <x:c r="F317" s="26" t="n"/>
      <x:c r="G317" s="22">
        <x:f>IF(F317="","",VLOOKUP(F317,COA!$A$4:$F$30,2,FALSE))</x:f>
      </x:c>
      <x:c r="H317" s="22">
        <x:f>IF(F317="","",VLOOKUP(F317,COA!$A$4:$F$30,3,FALSE))</x:f>
      </x:c>
      <x:c r="I317" s="22">
        <x:f>IF(F317="","",VLOOKUP(F317,COA!$A$4:$F$30,4,FALSE))</x:f>
      </x:c>
      <x:c r="J317" s="22">
        <x:f>IF(F317="","",VLOOKUP(F317,COA!$A$4:$F$30,5,FALSE))</x:f>
      </x:c>
      <x:c r="K317" s="26" t="n"/>
      <x:c r="L317" s="26" t="n"/>
      <x:c r="M317" s="26" t="n"/>
      <x:c r="N317" s="24" t="n"/>
      <x:c r="O317" s="24" t="n"/>
      <x:c r="P317" s="25">
        <x:f>IF(AND(N317="",O317=""),"",N317-O317)</x:f>
      </x:c>
      <x:c r="Q317" s="20" t="str">
        <x:f>IF(COUNTA(A317:O317)=0,"",IF(AND(N317&gt;0,O317&gt;0),"Review",IF(AND(N317=0,O317=0),"Missing amount","OK")))</x:f>
        <x:v>Missing amount</x:v>
      </x:c>
      <x:c r="R317" s="25">
        <x:f>IF(A317="","",SUMIFS($N$5:$N$1001,$A$5:$A$1001,A317)-SUMIFS($O$5:$O$1001,$A$5:$A$1001,A317))</x:f>
      </x:c>
      <x:c r="S317" s="20">
        <x:f>IF(A317="","",IF(ABS(R317)&lt;0.005,"Balanced","Out of balance"))</x:f>
      </x:c>
    </x:row>
    <x:row r="318" ht="20" customHeight="1">
      <x:c r="A318" s="26" t="n"/>
      <x:c r="B318" s="27" t="n"/>
      <x:c r="C318" s="20">
        <x:f>IF(B318="","",YEAR(B318))</x:f>
      </x:c>
      <x:c r="D318" s="20">
        <x:f>IF(B318="","",TEXT(B318,"mmm"))</x:f>
      </x:c>
      <x:c r="E318" s="4" t="n"/>
      <x:c r="F318" s="26" t="n"/>
      <x:c r="G318" s="22">
        <x:f>IF(F318="","",VLOOKUP(F318,COA!$A$4:$F$30,2,FALSE))</x:f>
      </x:c>
      <x:c r="H318" s="22">
        <x:f>IF(F318="","",VLOOKUP(F318,COA!$A$4:$F$30,3,FALSE))</x:f>
      </x:c>
      <x:c r="I318" s="22">
        <x:f>IF(F318="","",VLOOKUP(F318,COA!$A$4:$F$30,4,FALSE))</x:f>
      </x:c>
      <x:c r="J318" s="22">
        <x:f>IF(F318="","",VLOOKUP(F318,COA!$A$4:$F$30,5,FALSE))</x:f>
      </x:c>
      <x:c r="K318" s="26" t="n"/>
      <x:c r="L318" s="26" t="n"/>
      <x:c r="M318" s="26" t="n"/>
      <x:c r="N318" s="24" t="n"/>
      <x:c r="O318" s="24" t="n"/>
      <x:c r="P318" s="25">
        <x:f>IF(AND(N318="",O318=""),"",N318-O318)</x:f>
      </x:c>
      <x:c r="Q318" s="20" t="str">
        <x:f>IF(COUNTA(A318:O318)=0,"",IF(AND(N318&gt;0,O318&gt;0),"Review",IF(AND(N318=0,O318=0),"Missing amount","OK")))</x:f>
        <x:v>Missing amount</x:v>
      </x:c>
      <x:c r="R318" s="25">
        <x:f>IF(A318="","",SUMIFS($N$5:$N$1001,$A$5:$A$1001,A318)-SUMIFS($O$5:$O$1001,$A$5:$A$1001,A318))</x:f>
      </x:c>
      <x:c r="S318" s="20">
        <x:f>IF(A318="","",IF(ABS(R318)&lt;0.005,"Balanced","Out of balance"))</x:f>
      </x:c>
    </x:row>
    <x:row r="319" ht="20" customHeight="1">
      <x:c r="A319" s="26" t="n"/>
      <x:c r="B319" s="27" t="n"/>
      <x:c r="C319" s="20">
        <x:f>IF(B319="","",YEAR(B319))</x:f>
      </x:c>
      <x:c r="D319" s="20">
        <x:f>IF(B319="","",TEXT(B319,"mmm"))</x:f>
      </x:c>
      <x:c r="E319" s="4" t="n"/>
      <x:c r="F319" s="26" t="n"/>
      <x:c r="G319" s="22">
        <x:f>IF(F319="","",VLOOKUP(F319,COA!$A$4:$F$30,2,FALSE))</x:f>
      </x:c>
      <x:c r="H319" s="22">
        <x:f>IF(F319="","",VLOOKUP(F319,COA!$A$4:$F$30,3,FALSE))</x:f>
      </x:c>
      <x:c r="I319" s="22">
        <x:f>IF(F319="","",VLOOKUP(F319,COA!$A$4:$F$30,4,FALSE))</x:f>
      </x:c>
      <x:c r="J319" s="22">
        <x:f>IF(F319="","",VLOOKUP(F319,COA!$A$4:$F$30,5,FALSE))</x:f>
      </x:c>
      <x:c r="K319" s="26" t="n"/>
      <x:c r="L319" s="26" t="n"/>
      <x:c r="M319" s="26" t="n"/>
      <x:c r="N319" s="24" t="n"/>
      <x:c r="O319" s="24" t="n"/>
      <x:c r="P319" s="25">
        <x:f>IF(AND(N319="",O319=""),"",N319-O319)</x:f>
      </x:c>
      <x:c r="Q319" s="20" t="str">
        <x:f>IF(COUNTA(A319:O319)=0,"",IF(AND(N319&gt;0,O319&gt;0),"Review",IF(AND(N319=0,O319=0),"Missing amount","OK")))</x:f>
        <x:v>Missing amount</x:v>
      </x:c>
      <x:c r="R319" s="25">
        <x:f>IF(A319="","",SUMIFS($N$5:$N$1001,$A$5:$A$1001,A319)-SUMIFS($O$5:$O$1001,$A$5:$A$1001,A319))</x:f>
      </x:c>
      <x:c r="S319" s="20">
        <x:f>IF(A319="","",IF(ABS(R319)&lt;0.005,"Balanced","Out of balance"))</x:f>
      </x:c>
    </x:row>
    <x:row r="320" ht="20" customHeight="1">
      <x:c r="A320" s="26" t="n"/>
      <x:c r="B320" s="27" t="n"/>
      <x:c r="C320" s="20">
        <x:f>IF(B320="","",YEAR(B320))</x:f>
      </x:c>
      <x:c r="D320" s="20">
        <x:f>IF(B320="","",TEXT(B320,"mmm"))</x:f>
      </x:c>
      <x:c r="E320" s="4" t="n"/>
      <x:c r="F320" s="26" t="n"/>
      <x:c r="G320" s="22">
        <x:f>IF(F320="","",VLOOKUP(F320,COA!$A$4:$F$30,2,FALSE))</x:f>
      </x:c>
      <x:c r="H320" s="22">
        <x:f>IF(F320="","",VLOOKUP(F320,COA!$A$4:$F$30,3,FALSE))</x:f>
      </x:c>
      <x:c r="I320" s="22">
        <x:f>IF(F320="","",VLOOKUP(F320,COA!$A$4:$F$30,4,FALSE))</x:f>
      </x:c>
      <x:c r="J320" s="22">
        <x:f>IF(F320="","",VLOOKUP(F320,COA!$A$4:$F$30,5,FALSE))</x:f>
      </x:c>
      <x:c r="K320" s="26" t="n"/>
      <x:c r="L320" s="26" t="n"/>
      <x:c r="M320" s="26" t="n"/>
      <x:c r="N320" s="24" t="n"/>
      <x:c r="O320" s="24" t="n"/>
      <x:c r="P320" s="25">
        <x:f>IF(AND(N320="",O320=""),"",N320-O320)</x:f>
      </x:c>
      <x:c r="Q320" s="20" t="str">
        <x:f>IF(COUNTA(A320:O320)=0,"",IF(AND(N320&gt;0,O320&gt;0),"Review",IF(AND(N320=0,O320=0),"Missing amount","OK")))</x:f>
        <x:v>Missing amount</x:v>
      </x:c>
      <x:c r="R320" s="25">
        <x:f>IF(A320="","",SUMIFS($N$5:$N$1001,$A$5:$A$1001,A320)-SUMIFS($O$5:$O$1001,$A$5:$A$1001,A320))</x:f>
      </x:c>
      <x:c r="S320" s="20">
        <x:f>IF(A320="","",IF(ABS(R320)&lt;0.005,"Balanced","Out of balance"))</x:f>
      </x:c>
    </x:row>
    <x:row r="321" ht="20" customHeight="1">
      <x:c r="A321" s="26" t="n"/>
      <x:c r="B321" s="27" t="n"/>
      <x:c r="C321" s="20">
        <x:f>IF(B321="","",YEAR(B321))</x:f>
      </x:c>
      <x:c r="D321" s="20">
        <x:f>IF(B321="","",TEXT(B321,"mmm"))</x:f>
      </x:c>
      <x:c r="E321" s="4" t="n"/>
      <x:c r="F321" s="26" t="n"/>
      <x:c r="G321" s="22">
        <x:f>IF(F321="","",VLOOKUP(F321,COA!$A$4:$F$30,2,FALSE))</x:f>
      </x:c>
      <x:c r="H321" s="22">
        <x:f>IF(F321="","",VLOOKUP(F321,COA!$A$4:$F$30,3,FALSE))</x:f>
      </x:c>
      <x:c r="I321" s="22">
        <x:f>IF(F321="","",VLOOKUP(F321,COA!$A$4:$F$30,4,FALSE))</x:f>
      </x:c>
      <x:c r="J321" s="22">
        <x:f>IF(F321="","",VLOOKUP(F321,COA!$A$4:$F$30,5,FALSE))</x:f>
      </x:c>
      <x:c r="K321" s="26" t="n"/>
      <x:c r="L321" s="26" t="n"/>
      <x:c r="M321" s="26" t="n"/>
      <x:c r="N321" s="24" t="n"/>
      <x:c r="O321" s="24" t="n"/>
      <x:c r="P321" s="25">
        <x:f>IF(AND(N321="",O321=""),"",N321-O321)</x:f>
      </x:c>
      <x:c r="Q321" s="20" t="str">
        <x:f>IF(COUNTA(A321:O321)=0,"",IF(AND(N321&gt;0,O321&gt;0),"Review",IF(AND(N321=0,O321=0),"Missing amount","OK")))</x:f>
        <x:v>Missing amount</x:v>
      </x:c>
      <x:c r="R321" s="25">
        <x:f>IF(A321="","",SUMIFS($N$5:$N$1001,$A$5:$A$1001,A321)-SUMIFS($O$5:$O$1001,$A$5:$A$1001,A321))</x:f>
      </x:c>
      <x:c r="S321" s="20">
        <x:f>IF(A321="","",IF(ABS(R321)&lt;0.005,"Balanced","Out of balance"))</x:f>
      </x:c>
    </x:row>
    <x:row r="322" ht="20" customHeight="1">
      <x:c r="A322" s="26" t="n"/>
      <x:c r="B322" s="27" t="n"/>
      <x:c r="C322" s="20">
        <x:f>IF(B322="","",YEAR(B322))</x:f>
      </x:c>
      <x:c r="D322" s="20">
        <x:f>IF(B322="","",TEXT(B322,"mmm"))</x:f>
      </x:c>
      <x:c r="E322" s="4" t="n"/>
      <x:c r="F322" s="26" t="n"/>
      <x:c r="G322" s="22">
        <x:f>IF(F322="","",VLOOKUP(F322,COA!$A$4:$F$30,2,FALSE))</x:f>
      </x:c>
      <x:c r="H322" s="22">
        <x:f>IF(F322="","",VLOOKUP(F322,COA!$A$4:$F$30,3,FALSE))</x:f>
      </x:c>
      <x:c r="I322" s="22">
        <x:f>IF(F322="","",VLOOKUP(F322,COA!$A$4:$F$30,4,FALSE))</x:f>
      </x:c>
      <x:c r="J322" s="22">
        <x:f>IF(F322="","",VLOOKUP(F322,COA!$A$4:$F$30,5,FALSE))</x:f>
      </x:c>
      <x:c r="K322" s="26" t="n"/>
      <x:c r="L322" s="26" t="n"/>
      <x:c r="M322" s="26" t="n"/>
      <x:c r="N322" s="24" t="n"/>
      <x:c r="O322" s="24" t="n"/>
      <x:c r="P322" s="25">
        <x:f>IF(AND(N322="",O322=""),"",N322-O322)</x:f>
      </x:c>
      <x:c r="Q322" s="20" t="str">
        <x:f>IF(COUNTA(A322:O322)=0,"",IF(AND(N322&gt;0,O322&gt;0),"Review",IF(AND(N322=0,O322=0),"Missing amount","OK")))</x:f>
        <x:v>Missing amount</x:v>
      </x:c>
      <x:c r="R322" s="25">
        <x:f>IF(A322="","",SUMIFS($N$5:$N$1001,$A$5:$A$1001,A322)-SUMIFS($O$5:$O$1001,$A$5:$A$1001,A322))</x:f>
      </x:c>
      <x:c r="S322" s="20">
        <x:f>IF(A322="","",IF(ABS(R322)&lt;0.005,"Balanced","Out of balance"))</x:f>
      </x:c>
    </x:row>
    <x:row r="323" ht="20" customHeight="1">
      <x:c r="A323" s="26" t="n"/>
      <x:c r="B323" s="27" t="n"/>
      <x:c r="C323" s="20">
        <x:f>IF(B323="","",YEAR(B323))</x:f>
      </x:c>
      <x:c r="D323" s="20">
        <x:f>IF(B323="","",TEXT(B323,"mmm"))</x:f>
      </x:c>
      <x:c r="E323" s="4" t="n"/>
      <x:c r="F323" s="26" t="n"/>
      <x:c r="G323" s="22">
        <x:f>IF(F323="","",VLOOKUP(F323,COA!$A$4:$F$30,2,FALSE))</x:f>
      </x:c>
      <x:c r="H323" s="22">
        <x:f>IF(F323="","",VLOOKUP(F323,COA!$A$4:$F$30,3,FALSE))</x:f>
      </x:c>
      <x:c r="I323" s="22">
        <x:f>IF(F323="","",VLOOKUP(F323,COA!$A$4:$F$30,4,FALSE))</x:f>
      </x:c>
      <x:c r="J323" s="22">
        <x:f>IF(F323="","",VLOOKUP(F323,COA!$A$4:$F$30,5,FALSE))</x:f>
      </x:c>
      <x:c r="K323" s="26" t="n"/>
      <x:c r="L323" s="26" t="n"/>
      <x:c r="M323" s="26" t="n"/>
      <x:c r="N323" s="24" t="n"/>
      <x:c r="O323" s="24" t="n"/>
      <x:c r="P323" s="25">
        <x:f>IF(AND(N323="",O323=""),"",N323-O323)</x:f>
      </x:c>
      <x:c r="Q323" s="20" t="str">
        <x:f>IF(COUNTA(A323:O323)=0,"",IF(AND(N323&gt;0,O323&gt;0),"Review",IF(AND(N323=0,O323=0),"Missing amount","OK")))</x:f>
        <x:v>Missing amount</x:v>
      </x:c>
      <x:c r="R323" s="25">
        <x:f>IF(A323="","",SUMIFS($N$5:$N$1001,$A$5:$A$1001,A323)-SUMIFS($O$5:$O$1001,$A$5:$A$1001,A323))</x:f>
      </x:c>
      <x:c r="S323" s="20">
        <x:f>IF(A323="","",IF(ABS(R323)&lt;0.005,"Balanced","Out of balance"))</x:f>
      </x:c>
    </x:row>
    <x:row r="324" ht="20" customHeight="1">
      <x:c r="A324" s="26" t="n"/>
      <x:c r="B324" s="27" t="n"/>
      <x:c r="C324" s="20">
        <x:f>IF(B324="","",YEAR(B324))</x:f>
      </x:c>
      <x:c r="D324" s="20">
        <x:f>IF(B324="","",TEXT(B324,"mmm"))</x:f>
      </x:c>
      <x:c r="E324" s="4" t="n"/>
      <x:c r="F324" s="26" t="n"/>
      <x:c r="G324" s="22">
        <x:f>IF(F324="","",VLOOKUP(F324,COA!$A$4:$F$30,2,FALSE))</x:f>
      </x:c>
      <x:c r="H324" s="22">
        <x:f>IF(F324="","",VLOOKUP(F324,COA!$A$4:$F$30,3,FALSE))</x:f>
      </x:c>
      <x:c r="I324" s="22">
        <x:f>IF(F324="","",VLOOKUP(F324,COA!$A$4:$F$30,4,FALSE))</x:f>
      </x:c>
      <x:c r="J324" s="22">
        <x:f>IF(F324="","",VLOOKUP(F324,COA!$A$4:$F$30,5,FALSE))</x:f>
      </x:c>
      <x:c r="K324" s="26" t="n"/>
      <x:c r="L324" s="26" t="n"/>
      <x:c r="M324" s="26" t="n"/>
      <x:c r="N324" s="24" t="n"/>
      <x:c r="O324" s="24" t="n"/>
      <x:c r="P324" s="25">
        <x:f>IF(AND(N324="",O324=""),"",N324-O324)</x:f>
      </x:c>
      <x:c r="Q324" s="20" t="str">
        <x:f>IF(COUNTA(A324:O324)=0,"",IF(AND(N324&gt;0,O324&gt;0),"Review",IF(AND(N324=0,O324=0),"Missing amount","OK")))</x:f>
        <x:v>Missing amount</x:v>
      </x:c>
      <x:c r="R324" s="25">
        <x:f>IF(A324="","",SUMIFS($N$5:$N$1001,$A$5:$A$1001,A324)-SUMIFS($O$5:$O$1001,$A$5:$A$1001,A324))</x:f>
      </x:c>
      <x:c r="S324" s="20">
        <x:f>IF(A324="","",IF(ABS(R324)&lt;0.005,"Balanced","Out of balance"))</x:f>
      </x:c>
    </x:row>
    <x:row r="325" ht="20" customHeight="1">
      <x:c r="A325" s="26" t="n"/>
      <x:c r="B325" s="27" t="n"/>
      <x:c r="C325" s="20">
        <x:f>IF(B325="","",YEAR(B325))</x:f>
      </x:c>
      <x:c r="D325" s="20">
        <x:f>IF(B325="","",TEXT(B325,"mmm"))</x:f>
      </x:c>
      <x:c r="E325" s="4" t="n"/>
      <x:c r="F325" s="26" t="n"/>
      <x:c r="G325" s="22">
        <x:f>IF(F325="","",VLOOKUP(F325,COA!$A$4:$F$30,2,FALSE))</x:f>
      </x:c>
      <x:c r="H325" s="22">
        <x:f>IF(F325="","",VLOOKUP(F325,COA!$A$4:$F$30,3,FALSE))</x:f>
      </x:c>
      <x:c r="I325" s="22">
        <x:f>IF(F325="","",VLOOKUP(F325,COA!$A$4:$F$30,4,FALSE))</x:f>
      </x:c>
      <x:c r="J325" s="22">
        <x:f>IF(F325="","",VLOOKUP(F325,COA!$A$4:$F$30,5,FALSE))</x:f>
      </x:c>
      <x:c r="K325" s="26" t="n"/>
      <x:c r="L325" s="26" t="n"/>
      <x:c r="M325" s="26" t="n"/>
      <x:c r="N325" s="24" t="n"/>
      <x:c r="O325" s="24" t="n"/>
      <x:c r="P325" s="25">
        <x:f>IF(AND(N325="",O325=""),"",N325-O325)</x:f>
      </x:c>
      <x:c r="Q325" s="20" t="str">
        <x:f>IF(COUNTA(A325:O325)=0,"",IF(AND(N325&gt;0,O325&gt;0),"Review",IF(AND(N325=0,O325=0),"Missing amount","OK")))</x:f>
        <x:v>Missing amount</x:v>
      </x:c>
      <x:c r="R325" s="25">
        <x:f>IF(A325="","",SUMIFS($N$5:$N$1001,$A$5:$A$1001,A325)-SUMIFS($O$5:$O$1001,$A$5:$A$1001,A325))</x:f>
      </x:c>
      <x:c r="S325" s="20">
        <x:f>IF(A325="","",IF(ABS(R325)&lt;0.005,"Balanced","Out of balance"))</x:f>
      </x:c>
    </x:row>
    <x:row r="326" ht="20" customHeight="1">
      <x:c r="A326" s="26" t="n"/>
      <x:c r="B326" s="27" t="n"/>
      <x:c r="C326" s="20">
        <x:f>IF(B326="","",YEAR(B326))</x:f>
      </x:c>
      <x:c r="D326" s="20">
        <x:f>IF(B326="","",TEXT(B326,"mmm"))</x:f>
      </x:c>
      <x:c r="E326" s="4" t="n"/>
      <x:c r="F326" s="26" t="n"/>
      <x:c r="G326" s="22">
        <x:f>IF(F326="","",VLOOKUP(F326,COA!$A$4:$F$30,2,FALSE))</x:f>
      </x:c>
      <x:c r="H326" s="22">
        <x:f>IF(F326="","",VLOOKUP(F326,COA!$A$4:$F$30,3,FALSE))</x:f>
      </x:c>
      <x:c r="I326" s="22">
        <x:f>IF(F326="","",VLOOKUP(F326,COA!$A$4:$F$30,4,FALSE))</x:f>
      </x:c>
      <x:c r="J326" s="22">
        <x:f>IF(F326="","",VLOOKUP(F326,COA!$A$4:$F$30,5,FALSE))</x:f>
      </x:c>
      <x:c r="K326" s="26" t="n"/>
      <x:c r="L326" s="26" t="n"/>
      <x:c r="M326" s="26" t="n"/>
      <x:c r="N326" s="24" t="n"/>
      <x:c r="O326" s="24" t="n"/>
      <x:c r="P326" s="25">
        <x:f>IF(AND(N326="",O326=""),"",N326-O326)</x:f>
      </x:c>
      <x:c r="Q326" s="20" t="str">
        <x:f>IF(COUNTA(A326:O326)=0,"",IF(AND(N326&gt;0,O326&gt;0),"Review",IF(AND(N326=0,O326=0),"Missing amount","OK")))</x:f>
        <x:v>Missing amount</x:v>
      </x:c>
      <x:c r="R326" s="25">
        <x:f>IF(A326="","",SUMIFS($N$5:$N$1001,$A$5:$A$1001,A326)-SUMIFS($O$5:$O$1001,$A$5:$A$1001,A326))</x:f>
      </x:c>
      <x:c r="S326" s="20">
        <x:f>IF(A326="","",IF(ABS(R326)&lt;0.005,"Balanced","Out of balance"))</x:f>
      </x:c>
    </x:row>
    <x:row r="327" ht="20" customHeight="1">
      <x:c r="A327" s="26" t="n"/>
      <x:c r="B327" s="27" t="n"/>
      <x:c r="C327" s="20">
        <x:f>IF(B327="","",YEAR(B327))</x:f>
      </x:c>
      <x:c r="D327" s="20">
        <x:f>IF(B327="","",TEXT(B327,"mmm"))</x:f>
      </x:c>
      <x:c r="E327" s="4" t="n"/>
      <x:c r="F327" s="26" t="n"/>
      <x:c r="G327" s="22">
        <x:f>IF(F327="","",VLOOKUP(F327,COA!$A$4:$F$30,2,FALSE))</x:f>
      </x:c>
      <x:c r="H327" s="22">
        <x:f>IF(F327="","",VLOOKUP(F327,COA!$A$4:$F$30,3,FALSE))</x:f>
      </x:c>
      <x:c r="I327" s="22">
        <x:f>IF(F327="","",VLOOKUP(F327,COA!$A$4:$F$30,4,FALSE))</x:f>
      </x:c>
      <x:c r="J327" s="22">
        <x:f>IF(F327="","",VLOOKUP(F327,COA!$A$4:$F$30,5,FALSE))</x:f>
      </x:c>
      <x:c r="K327" s="26" t="n"/>
      <x:c r="L327" s="26" t="n"/>
      <x:c r="M327" s="26" t="n"/>
      <x:c r="N327" s="24" t="n"/>
      <x:c r="O327" s="24" t="n"/>
      <x:c r="P327" s="25">
        <x:f>IF(AND(N327="",O327=""),"",N327-O327)</x:f>
      </x:c>
      <x:c r="Q327" s="20" t="str">
        <x:f>IF(COUNTA(A327:O327)=0,"",IF(AND(N327&gt;0,O327&gt;0),"Review",IF(AND(N327=0,O327=0),"Missing amount","OK")))</x:f>
        <x:v>Missing amount</x:v>
      </x:c>
      <x:c r="R327" s="25">
        <x:f>IF(A327="","",SUMIFS($N$5:$N$1001,$A$5:$A$1001,A327)-SUMIFS($O$5:$O$1001,$A$5:$A$1001,A327))</x:f>
      </x:c>
      <x:c r="S327" s="20">
        <x:f>IF(A327="","",IF(ABS(R327)&lt;0.005,"Balanced","Out of balance"))</x:f>
      </x:c>
    </x:row>
    <x:row r="328" ht="20" customHeight="1">
      <x:c r="A328" s="26" t="n"/>
      <x:c r="B328" s="27" t="n"/>
      <x:c r="C328" s="20">
        <x:f>IF(B328="","",YEAR(B328))</x:f>
      </x:c>
      <x:c r="D328" s="20">
        <x:f>IF(B328="","",TEXT(B328,"mmm"))</x:f>
      </x:c>
      <x:c r="E328" s="4" t="n"/>
      <x:c r="F328" s="26" t="n"/>
      <x:c r="G328" s="22">
        <x:f>IF(F328="","",VLOOKUP(F328,COA!$A$4:$F$30,2,FALSE))</x:f>
      </x:c>
      <x:c r="H328" s="22">
        <x:f>IF(F328="","",VLOOKUP(F328,COA!$A$4:$F$30,3,FALSE))</x:f>
      </x:c>
      <x:c r="I328" s="22">
        <x:f>IF(F328="","",VLOOKUP(F328,COA!$A$4:$F$30,4,FALSE))</x:f>
      </x:c>
      <x:c r="J328" s="22">
        <x:f>IF(F328="","",VLOOKUP(F328,COA!$A$4:$F$30,5,FALSE))</x:f>
      </x:c>
      <x:c r="K328" s="26" t="n"/>
      <x:c r="L328" s="26" t="n"/>
      <x:c r="M328" s="26" t="n"/>
      <x:c r="N328" s="24" t="n"/>
      <x:c r="O328" s="24" t="n"/>
      <x:c r="P328" s="25">
        <x:f>IF(AND(N328="",O328=""),"",N328-O328)</x:f>
      </x:c>
      <x:c r="Q328" s="20" t="str">
        <x:f>IF(COUNTA(A328:O328)=0,"",IF(AND(N328&gt;0,O328&gt;0),"Review",IF(AND(N328=0,O328=0),"Missing amount","OK")))</x:f>
        <x:v>Missing amount</x:v>
      </x:c>
      <x:c r="R328" s="25">
        <x:f>IF(A328="","",SUMIFS($N$5:$N$1001,$A$5:$A$1001,A328)-SUMIFS($O$5:$O$1001,$A$5:$A$1001,A328))</x:f>
      </x:c>
      <x:c r="S328" s="20">
        <x:f>IF(A328="","",IF(ABS(R328)&lt;0.005,"Balanced","Out of balance"))</x:f>
      </x:c>
    </x:row>
    <x:row r="329" ht="20" customHeight="1">
      <x:c r="A329" s="26" t="n"/>
      <x:c r="B329" s="27" t="n"/>
      <x:c r="C329" s="20">
        <x:f>IF(B329="","",YEAR(B329))</x:f>
      </x:c>
      <x:c r="D329" s="20">
        <x:f>IF(B329="","",TEXT(B329,"mmm"))</x:f>
      </x:c>
      <x:c r="E329" s="4" t="n"/>
      <x:c r="F329" s="26" t="n"/>
      <x:c r="G329" s="22">
        <x:f>IF(F329="","",VLOOKUP(F329,COA!$A$4:$F$30,2,FALSE))</x:f>
      </x:c>
      <x:c r="H329" s="22">
        <x:f>IF(F329="","",VLOOKUP(F329,COA!$A$4:$F$30,3,FALSE))</x:f>
      </x:c>
      <x:c r="I329" s="22">
        <x:f>IF(F329="","",VLOOKUP(F329,COA!$A$4:$F$30,4,FALSE))</x:f>
      </x:c>
      <x:c r="J329" s="22">
        <x:f>IF(F329="","",VLOOKUP(F329,COA!$A$4:$F$30,5,FALSE))</x:f>
      </x:c>
      <x:c r="K329" s="26" t="n"/>
      <x:c r="L329" s="26" t="n"/>
      <x:c r="M329" s="26" t="n"/>
      <x:c r="N329" s="24" t="n"/>
      <x:c r="O329" s="24" t="n"/>
      <x:c r="P329" s="25">
        <x:f>IF(AND(N329="",O329=""),"",N329-O329)</x:f>
      </x:c>
      <x:c r="Q329" s="20" t="str">
        <x:f>IF(COUNTA(A329:O329)=0,"",IF(AND(N329&gt;0,O329&gt;0),"Review",IF(AND(N329=0,O329=0),"Missing amount","OK")))</x:f>
        <x:v>Missing amount</x:v>
      </x:c>
      <x:c r="R329" s="25">
        <x:f>IF(A329="","",SUMIFS($N$5:$N$1001,$A$5:$A$1001,A329)-SUMIFS($O$5:$O$1001,$A$5:$A$1001,A329))</x:f>
      </x:c>
      <x:c r="S329" s="20">
        <x:f>IF(A329="","",IF(ABS(R329)&lt;0.005,"Balanced","Out of balance"))</x:f>
      </x:c>
    </x:row>
    <x:row r="330" ht="20" customHeight="1">
      <x:c r="A330" s="26" t="n"/>
      <x:c r="B330" s="27" t="n"/>
      <x:c r="C330" s="20">
        <x:f>IF(B330="","",YEAR(B330))</x:f>
      </x:c>
      <x:c r="D330" s="20">
        <x:f>IF(B330="","",TEXT(B330,"mmm"))</x:f>
      </x:c>
      <x:c r="E330" s="4" t="n"/>
      <x:c r="F330" s="26" t="n"/>
      <x:c r="G330" s="22">
        <x:f>IF(F330="","",VLOOKUP(F330,COA!$A$4:$F$30,2,FALSE))</x:f>
      </x:c>
      <x:c r="H330" s="22">
        <x:f>IF(F330="","",VLOOKUP(F330,COA!$A$4:$F$30,3,FALSE))</x:f>
      </x:c>
      <x:c r="I330" s="22">
        <x:f>IF(F330="","",VLOOKUP(F330,COA!$A$4:$F$30,4,FALSE))</x:f>
      </x:c>
      <x:c r="J330" s="22">
        <x:f>IF(F330="","",VLOOKUP(F330,COA!$A$4:$F$30,5,FALSE))</x:f>
      </x:c>
      <x:c r="K330" s="26" t="n"/>
      <x:c r="L330" s="26" t="n"/>
      <x:c r="M330" s="26" t="n"/>
      <x:c r="N330" s="24" t="n"/>
      <x:c r="O330" s="24" t="n"/>
      <x:c r="P330" s="25">
        <x:f>IF(AND(N330="",O330=""),"",N330-O330)</x:f>
      </x:c>
      <x:c r="Q330" s="20" t="str">
        <x:f>IF(COUNTA(A330:O330)=0,"",IF(AND(N330&gt;0,O330&gt;0),"Review",IF(AND(N330=0,O330=0),"Missing amount","OK")))</x:f>
        <x:v>Missing amount</x:v>
      </x:c>
      <x:c r="R330" s="25">
        <x:f>IF(A330="","",SUMIFS($N$5:$N$1001,$A$5:$A$1001,A330)-SUMIFS($O$5:$O$1001,$A$5:$A$1001,A330))</x:f>
      </x:c>
      <x:c r="S330" s="20">
        <x:f>IF(A330="","",IF(ABS(R330)&lt;0.005,"Balanced","Out of balance"))</x:f>
      </x:c>
    </x:row>
    <x:row r="331" ht="20" customHeight="1">
      <x:c r="A331" s="26" t="n"/>
      <x:c r="B331" s="27" t="n"/>
      <x:c r="C331" s="20">
        <x:f>IF(B331="","",YEAR(B331))</x:f>
      </x:c>
      <x:c r="D331" s="20">
        <x:f>IF(B331="","",TEXT(B331,"mmm"))</x:f>
      </x:c>
      <x:c r="E331" s="4" t="n"/>
      <x:c r="F331" s="26" t="n"/>
      <x:c r="G331" s="22">
        <x:f>IF(F331="","",VLOOKUP(F331,COA!$A$4:$F$30,2,FALSE))</x:f>
      </x:c>
      <x:c r="H331" s="22">
        <x:f>IF(F331="","",VLOOKUP(F331,COA!$A$4:$F$30,3,FALSE))</x:f>
      </x:c>
      <x:c r="I331" s="22">
        <x:f>IF(F331="","",VLOOKUP(F331,COA!$A$4:$F$30,4,FALSE))</x:f>
      </x:c>
      <x:c r="J331" s="22">
        <x:f>IF(F331="","",VLOOKUP(F331,COA!$A$4:$F$30,5,FALSE))</x:f>
      </x:c>
      <x:c r="K331" s="26" t="n"/>
      <x:c r="L331" s="26" t="n"/>
      <x:c r="M331" s="26" t="n"/>
      <x:c r="N331" s="24" t="n"/>
      <x:c r="O331" s="24" t="n"/>
      <x:c r="P331" s="25">
        <x:f>IF(AND(N331="",O331=""),"",N331-O331)</x:f>
      </x:c>
      <x:c r="Q331" s="20" t="str">
        <x:f>IF(COUNTA(A331:O331)=0,"",IF(AND(N331&gt;0,O331&gt;0),"Review",IF(AND(N331=0,O331=0),"Missing amount","OK")))</x:f>
        <x:v>Missing amount</x:v>
      </x:c>
      <x:c r="R331" s="25">
        <x:f>IF(A331="","",SUMIFS($N$5:$N$1001,$A$5:$A$1001,A331)-SUMIFS($O$5:$O$1001,$A$5:$A$1001,A331))</x:f>
      </x:c>
      <x:c r="S331" s="20">
        <x:f>IF(A331="","",IF(ABS(R331)&lt;0.005,"Balanced","Out of balance"))</x:f>
      </x:c>
    </x:row>
    <x:row r="332" ht="20" customHeight="1">
      <x:c r="A332" s="26" t="n"/>
      <x:c r="B332" s="27" t="n"/>
      <x:c r="C332" s="20">
        <x:f>IF(B332="","",YEAR(B332))</x:f>
      </x:c>
      <x:c r="D332" s="20">
        <x:f>IF(B332="","",TEXT(B332,"mmm"))</x:f>
      </x:c>
      <x:c r="E332" s="4" t="n"/>
      <x:c r="F332" s="26" t="n"/>
      <x:c r="G332" s="22">
        <x:f>IF(F332="","",VLOOKUP(F332,COA!$A$4:$F$30,2,FALSE))</x:f>
      </x:c>
      <x:c r="H332" s="22">
        <x:f>IF(F332="","",VLOOKUP(F332,COA!$A$4:$F$30,3,FALSE))</x:f>
      </x:c>
      <x:c r="I332" s="22">
        <x:f>IF(F332="","",VLOOKUP(F332,COA!$A$4:$F$30,4,FALSE))</x:f>
      </x:c>
      <x:c r="J332" s="22">
        <x:f>IF(F332="","",VLOOKUP(F332,COA!$A$4:$F$30,5,FALSE))</x:f>
      </x:c>
      <x:c r="K332" s="26" t="n"/>
      <x:c r="L332" s="26" t="n"/>
      <x:c r="M332" s="26" t="n"/>
      <x:c r="N332" s="24" t="n"/>
      <x:c r="O332" s="24" t="n"/>
      <x:c r="P332" s="25">
        <x:f>IF(AND(N332="",O332=""),"",N332-O332)</x:f>
      </x:c>
      <x:c r="Q332" s="20" t="str">
        <x:f>IF(COUNTA(A332:O332)=0,"",IF(AND(N332&gt;0,O332&gt;0),"Review",IF(AND(N332=0,O332=0),"Missing amount","OK")))</x:f>
        <x:v>Missing amount</x:v>
      </x:c>
      <x:c r="R332" s="25">
        <x:f>IF(A332="","",SUMIFS($N$5:$N$1001,$A$5:$A$1001,A332)-SUMIFS($O$5:$O$1001,$A$5:$A$1001,A332))</x:f>
      </x:c>
      <x:c r="S332" s="20">
        <x:f>IF(A332="","",IF(ABS(R332)&lt;0.005,"Balanced","Out of balance"))</x:f>
      </x:c>
    </x:row>
    <x:row r="333" ht="20" customHeight="1">
      <x:c r="A333" s="26" t="n"/>
      <x:c r="B333" s="27" t="n"/>
      <x:c r="C333" s="20">
        <x:f>IF(B333="","",YEAR(B333))</x:f>
      </x:c>
      <x:c r="D333" s="20">
        <x:f>IF(B333="","",TEXT(B333,"mmm"))</x:f>
      </x:c>
      <x:c r="E333" s="4" t="n"/>
      <x:c r="F333" s="26" t="n"/>
      <x:c r="G333" s="22">
        <x:f>IF(F333="","",VLOOKUP(F333,COA!$A$4:$F$30,2,FALSE))</x:f>
      </x:c>
      <x:c r="H333" s="22">
        <x:f>IF(F333="","",VLOOKUP(F333,COA!$A$4:$F$30,3,FALSE))</x:f>
      </x:c>
      <x:c r="I333" s="22">
        <x:f>IF(F333="","",VLOOKUP(F333,COA!$A$4:$F$30,4,FALSE))</x:f>
      </x:c>
      <x:c r="J333" s="22">
        <x:f>IF(F333="","",VLOOKUP(F333,COA!$A$4:$F$30,5,FALSE))</x:f>
      </x:c>
      <x:c r="K333" s="26" t="n"/>
      <x:c r="L333" s="26" t="n"/>
      <x:c r="M333" s="26" t="n"/>
      <x:c r="N333" s="24" t="n"/>
      <x:c r="O333" s="24" t="n"/>
      <x:c r="P333" s="25">
        <x:f>IF(AND(N333="",O333=""),"",N333-O333)</x:f>
      </x:c>
      <x:c r="Q333" s="20" t="str">
        <x:f>IF(COUNTA(A333:O333)=0,"",IF(AND(N333&gt;0,O333&gt;0),"Review",IF(AND(N333=0,O333=0),"Missing amount","OK")))</x:f>
        <x:v>Missing amount</x:v>
      </x:c>
      <x:c r="R333" s="25">
        <x:f>IF(A333="","",SUMIFS($N$5:$N$1001,$A$5:$A$1001,A333)-SUMIFS($O$5:$O$1001,$A$5:$A$1001,A333))</x:f>
      </x:c>
      <x:c r="S333" s="20">
        <x:f>IF(A333="","",IF(ABS(R333)&lt;0.005,"Balanced","Out of balance"))</x:f>
      </x:c>
    </x:row>
    <x:row r="334" ht="20" customHeight="1">
      <x:c r="A334" s="26" t="n"/>
      <x:c r="B334" s="27" t="n"/>
      <x:c r="C334" s="20">
        <x:f>IF(B334="","",YEAR(B334))</x:f>
      </x:c>
      <x:c r="D334" s="20">
        <x:f>IF(B334="","",TEXT(B334,"mmm"))</x:f>
      </x:c>
      <x:c r="E334" s="4" t="n"/>
      <x:c r="F334" s="26" t="n"/>
      <x:c r="G334" s="22">
        <x:f>IF(F334="","",VLOOKUP(F334,COA!$A$4:$F$30,2,FALSE))</x:f>
      </x:c>
      <x:c r="H334" s="22">
        <x:f>IF(F334="","",VLOOKUP(F334,COA!$A$4:$F$30,3,FALSE))</x:f>
      </x:c>
      <x:c r="I334" s="22">
        <x:f>IF(F334="","",VLOOKUP(F334,COA!$A$4:$F$30,4,FALSE))</x:f>
      </x:c>
      <x:c r="J334" s="22">
        <x:f>IF(F334="","",VLOOKUP(F334,COA!$A$4:$F$30,5,FALSE))</x:f>
      </x:c>
      <x:c r="K334" s="26" t="n"/>
      <x:c r="L334" s="26" t="n"/>
      <x:c r="M334" s="26" t="n"/>
      <x:c r="N334" s="24" t="n"/>
      <x:c r="O334" s="24" t="n"/>
      <x:c r="P334" s="25">
        <x:f>IF(AND(N334="",O334=""),"",N334-O334)</x:f>
      </x:c>
      <x:c r="Q334" s="20" t="str">
        <x:f>IF(COUNTA(A334:O334)=0,"",IF(AND(N334&gt;0,O334&gt;0),"Review",IF(AND(N334=0,O334=0),"Missing amount","OK")))</x:f>
        <x:v>Missing amount</x:v>
      </x:c>
      <x:c r="R334" s="25">
        <x:f>IF(A334="","",SUMIFS($N$5:$N$1001,$A$5:$A$1001,A334)-SUMIFS($O$5:$O$1001,$A$5:$A$1001,A334))</x:f>
      </x:c>
      <x:c r="S334" s="20">
        <x:f>IF(A334="","",IF(ABS(R334)&lt;0.005,"Balanced","Out of balance"))</x:f>
      </x:c>
    </x:row>
    <x:row r="335" ht="20" customHeight="1">
      <x:c r="A335" s="26" t="n"/>
      <x:c r="B335" s="27" t="n"/>
      <x:c r="C335" s="20">
        <x:f>IF(B335="","",YEAR(B335))</x:f>
      </x:c>
      <x:c r="D335" s="20">
        <x:f>IF(B335="","",TEXT(B335,"mmm"))</x:f>
      </x:c>
      <x:c r="E335" s="4" t="n"/>
      <x:c r="F335" s="26" t="n"/>
      <x:c r="G335" s="22">
        <x:f>IF(F335="","",VLOOKUP(F335,COA!$A$4:$F$30,2,FALSE))</x:f>
      </x:c>
      <x:c r="H335" s="22">
        <x:f>IF(F335="","",VLOOKUP(F335,COA!$A$4:$F$30,3,FALSE))</x:f>
      </x:c>
      <x:c r="I335" s="22">
        <x:f>IF(F335="","",VLOOKUP(F335,COA!$A$4:$F$30,4,FALSE))</x:f>
      </x:c>
      <x:c r="J335" s="22">
        <x:f>IF(F335="","",VLOOKUP(F335,COA!$A$4:$F$30,5,FALSE))</x:f>
      </x:c>
      <x:c r="K335" s="26" t="n"/>
      <x:c r="L335" s="26" t="n"/>
      <x:c r="M335" s="26" t="n"/>
      <x:c r="N335" s="24" t="n"/>
      <x:c r="O335" s="24" t="n"/>
      <x:c r="P335" s="25">
        <x:f>IF(AND(N335="",O335=""),"",N335-O335)</x:f>
      </x:c>
      <x:c r="Q335" s="20" t="str">
        <x:f>IF(COUNTA(A335:O335)=0,"",IF(AND(N335&gt;0,O335&gt;0),"Review",IF(AND(N335=0,O335=0),"Missing amount","OK")))</x:f>
        <x:v>Missing amount</x:v>
      </x:c>
      <x:c r="R335" s="25">
        <x:f>IF(A335="","",SUMIFS($N$5:$N$1001,$A$5:$A$1001,A335)-SUMIFS($O$5:$O$1001,$A$5:$A$1001,A335))</x:f>
      </x:c>
      <x:c r="S335" s="20">
        <x:f>IF(A335="","",IF(ABS(R335)&lt;0.005,"Balanced","Out of balance"))</x:f>
      </x:c>
    </x:row>
    <x:row r="336" ht="20" customHeight="1">
      <x:c r="A336" s="26" t="n"/>
      <x:c r="B336" s="27" t="n"/>
      <x:c r="C336" s="20">
        <x:f>IF(B336="","",YEAR(B336))</x:f>
      </x:c>
      <x:c r="D336" s="20">
        <x:f>IF(B336="","",TEXT(B336,"mmm"))</x:f>
      </x:c>
      <x:c r="E336" s="4" t="n"/>
      <x:c r="F336" s="26" t="n"/>
      <x:c r="G336" s="22">
        <x:f>IF(F336="","",VLOOKUP(F336,COA!$A$4:$F$30,2,FALSE))</x:f>
      </x:c>
      <x:c r="H336" s="22">
        <x:f>IF(F336="","",VLOOKUP(F336,COA!$A$4:$F$30,3,FALSE))</x:f>
      </x:c>
      <x:c r="I336" s="22">
        <x:f>IF(F336="","",VLOOKUP(F336,COA!$A$4:$F$30,4,FALSE))</x:f>
      </x:c>
      <x:c r="J336" s="22">
        <x:f>IF(F336="","",VLOOKUP(F336,COA!$A$4:$F$30,5,FALSE))</x:f>
      </x:c>
      <x:c r="K336" s="26" t="n"/>
      <x:c r="L336" s="26" t="n"/>
      <x:c r="M336" s="26" t="n"/>
      <x:c r="N336" s="24" t="n"/>
      <x:c r="O336" s="24" t="n"/>
      <x:c r="P336" s="25">
        <x:f>IF(AND(N336="",O336=""),"",N336-O336)</x:f>
      </x:c>
      <x:c r="Q336" s="20" t="str">
        <x:f>IF(COUNTA(A336:O336)=0,"",IF(AND(N336&gt;0,O336&gt;0),"Review",IF(AND(N336=0,O336=0),"Missing amount","OK")))</x:f>
        <x:v>Missing amount</x:v>
      </x:c>
      <x:c r="R336" s="25">
        <x:f>IF(A336="","",SUMIFS($N$5:$N$1001,$A$5:$A$1001,A336)-SUMIFS($O$5:$O$1001,$A$5:$A$1001,A336))</x:f>
      </x:c>
      <x:c r="S336" s="20">
        <x:f>IF(A336="","",IF(ABS(R336)&lt;0.005,"Balanced","Out of balance"))</x:f>
      </x:c>
    </x:row>
    <x:row r="337" ht="20" customHeight="1">
      <x:c r="A337" s="26" t="n"/>
      <x:c r="B337" s="27" t="n"/>
      <x:c r="C337" s="20">
        <x:f>IF(B337="","",YEAR(B337))</x:f>
      </x:c>
      <x:c r="D337" s="20">
        <x:f>IF(B337="","",TEXT(B337,"mmm"))</x:f>
      </x:c>
      <x:c r="E337" s="4" t="n"/>
      <x:c r="F337" s="26" t="n"/>
      <x:c r="G337" s="22">
        <x:f>IF(F337="","",VLOOKUP(F337,COA!$A$4:$F$30,2,FALSE))</x:f>
      </x:c>
      <x:c r="H337" s="22">
        <x:f>IF(F337="","",VLOOKUP(F337,COA!$A$4:$F$30,3,FALSE))</x:f>
      </x:c>
      <x:c r="I337" s="22">
        <x:f>IF(F337="","",VLOOKUP(F337,COA!$A$4:$F$30,4,FALSE))</x:f>
      </x:c>
      <x:c r="J337" s="22">
        <x:f>IF(F337="","",VLOOKUP(F337,COA!$A$4:$F$30,5,FALSE))</x:f>
      </x:c>
      <x:c r="K337" s="26" t="n"/>
      <x:c r="L337" s="26" t="n"/>
      <x:c r="M337" s="26" t="n"/>
      <x:c r="N337" s="24" t="n"/>
      <x:c r="O337" s="24" t="n"/>
      <x:c r="P337" s="25">
        <x:f>IF(AND(N337="",O337=""),"",N337-O337)</x:f>
      </x:c>
      <x:c r="Q337" s="20" t="str">
        <x:f>IF(COUNTA(A337:O337)=0,"",IF(AND(N337&gt;0,O337&gt;0),"Review",IF(AND(N337=0,O337=0),"Missing amount","OK")))</x:f>
        <x:v>Missing amount</x:v>
      </x:c>
      <x:c r="R337" s="25">
        <x:f>IF(A337="","",SUMIFS($N$5:$N$1001,$A$5:$A$1001,A337)-SUMIFS($O$5:$O$1001,$A$5:$A$1001,A337))</x:f>
      </x:c>
      <x:c r="S337" s="20">
        <x:f>IF(A337="","",IF(ABS(R337)&lt;0.005,"Balanced","Out of balance"))</x:f>
      </x:c>
    </x:row>
    <x:row r="338" ht="20" customHeight="1">
      <x:c r="A338" s="26" t="n"/>
      <x:c r="B338" s="27" t="n"/>
      <x:c r="C338" s="20">
        <x:f>IF(B338="","",YEAR(B338))</x:f>
      </x:c>
      <x:c r="D338" s="20">
        <x:f>IF(B338="","",TEXT(B338,"mmm"))</x:f>
      </x:c>
      <x:c r="E338" s="4" t="n"/>
      <x:c r="F338" s="26" t="n"/>
      <x:c r="G338" s="22">
        <x:f>IF(F338="","",VLOOKUP(F338,COA!$A$4:$F$30,2,FALSE))</x:f>
      </x:c>
      <x:c r="H338" s="22">
        <x:f>IF(F338="","",VLOOKUP(F338,COA!$A$4:$F$30,3,FALSE))</x:f>
      </x:c>
      <x:c r="I338" s="22">
        <x:f>IF(F338="","",VLOOKUP(F338,COA!$A$4:$F$30,4,FALSE))</x:f>
      </x:c>
      <x:c r="J338" s="22">
        <x:f>IF(F338="","",VLOOKUP(F338,COA!$A$4:$F$30,5,FALSE))</x:f>
      </x:c>
      <x:c r="K338" s="26" t="n"/>
      <x:c r="L338" s="26" t="n"/>
      <x:c r="M338" s="26" t="n"/>
      <x:c r="N338" s="24" t="n"/>
      <x:c r="O338" s="24" t="n"/>
      <x:c r="P338" s="25">
        <x:f>IF(AND(N338="",O338=""),"",N338-O338)</x:f>
      </x:c>
      <x:c r="Q338" s="20" t="str">
        <x:f>IF(COUNTA(A338:O338)=0,"",IF(AND(N338&gt;0,O338&gt;0),"Review",IF(AND(N338=0,O338=0),"Missing amount","OK")))</x:f>
        <x:v>Missing amount</x:v>
      </x:c>
      <x:c r="R338" s="25">
        <x:f>IF(A338="","",SUMIFS($N$5:$N$1001,$A$5:$A$1001,A338)-SUMIFS($O$5:$O$1001,$A$5:$A$1001,A338))</x:f>
      </x:c>
      <x:c r="S338" s="20">
        <x:f>IF(A338="","",IF(ABS(R338)&lt;0.005,"Balanced","Out of balance"))</x:f>
      </x:c>
    </x:row>
    <x:row r="339" ht="20" customHeight="1">
      <x:c r="A339" s="26" t="n"/>
      <x:c r="B339" s="27" t="n"/>
      <x:c r="C339" s="20">
        <x:f>IF(B339="","",YEAR(B339))</x:f>
      </x:c>
      <x:c r="D339" s="20">
        <x:f>IF(B339="","",TEXT(B339,"mmm"))</x:f>
      </x:c>
      <x:c r="E339" s="4" t="n"/>
      <x:c r="F339" s="26" t="n"/>
      <x:c r="G339" s="22">
        <x:f>IF(F339="","",VLOOKUP(F339,COA!$A$4:$F$30,2,FALSE))</x:f>
      </x:c>
      <x:c r="H339" s="22">
        <x:f>IF(F339="","",VLOOKUP(F339,COA!$A$4:$F$30,3,FALSE))</x:f>
      </x:c>
      <x:c r="I339" s="22">
        <x:f>IF(F339="","",VLOOKUP(F339,COA!$A$4:$F$30,4,FALSE))</x:f>
      </x:c>
      <x:c r="J339" s="22">
        <x:f>IF(F339="","",VLOOKUP(F339,COA!$A$4:$F$30,5,FALSE))</x:f>
      </x:c>
      <x:c r="K339" s="26" t="n"/>
      <x:c r="L339" s="26" t="n"/>
      <x:c r="M339" s="26" t="n"/>
      <x:c r="N339" s="24" t="n"/>
      <x:c r="O339" s="24" t="n"/>
      <x:c r="P339" s="25">
        <x:f>IF(AND(N339="",O339=""),"",N339-O339)</x:f>
      </x:c>
      <x:c r="Q339" s="20" t="str">
        <x:f>IF(COUNTA(A339:O339)=0,"",IF(AND(N339&gt;0,O339&gt;0),"Review",IF(AND(N339=0,O339=0),"Missing amount","OK")))</x:f>
        <x:v>Missing amount</x:v>
      </x:c>
      <x:c r="R339" s="25">
        <x:f>IF(A339="","",SUMIFS($N$5:$N$1001,$A$5:$A$1001,A339)-SUMIFS($O$5:$O$1001,$A$5:$A$1001,A339))</x:f>
      </x:c>
      <x:c r="S339" s="20">
        <x:f>IF(A339="","",IF(ABS(R339)&lt;0.005,"Balanced","Out of balance"))</x:f>
      </x:c>
    </x:row>
    <x:row r="340" ht="20" customHeight="1">
      <x:c r="A340" s="26" t="n"/>
      <x:c r="B340" s="27" t="n"/>
      <x:c r="C340" s="20">
        <x:f>IF(B340="","",YEAR(B340))</x:f>
      </x:c>
      <x:c r="D340" s="20">
        <x:f>IF(B340="","",TEXT(B340,"mmm"))</x:f>
      </x:c>
      <x:c r="E340" s="4" t="n"/>
      <x:c r="F340" s="26" t="n"/>
      <x:c r="G340" s="22">
        <x:f>IF(F340="","",VLOOKUP(F340,COA!$A$4:$F$30,2,FALSE))</x:f>
      </x:c>
      <x:c r="H340" s="22">
        <x:f>IF(F340="","",VLOOKUP(F340,COA!$A$4:$F$30,3,FALSE))</x:f>
      </x:c>
      <x:c r="I340" s="22">
        <x:f>IF(F340="","",VLOOKUP(F340,COA!$A$4:$F$30,4,FALSE))</x:f>
      </x:c>
      <x:c r="J340" s="22">
        <x:f>IF(F340="","",VLOOKUP(F340,COA!$A$4:$F$30,5,FALSE))</x:f>
      </x:c>
      <x:c r="K340" s="26" t="n"/>
      <x:c r="L340" s="26" t="n"/>
      <x:c r="M340" s="26" t="n"/>
      <x:c r="N340" s="24" t="n"/>
      <x:c r="O340" s="24" t="n"/>
      <x:c r="P340" s="25">
        <x:f>IF(AND(N340="",O340=""),"",N340-O340)</x:f>
      </x:c>
      <x:c r="Q340" s="20" t="str">
        <x:f>IF(COUNTA(A340:O340)=0,"",IF(AND(N340&gt;0,O340&gt;0),"Review",IF(AND(N340=0,O340=0),"Missing amount","OK")))</x:f>
        <x:v>Missing amount</x:v>
      </x:c>
      <x:c r="R340" s="25">
        <x:f>IF(A340="","",SUMIFS($N$5:$N$1001,$A$5:$A$1001,A340)-SUMIFS($O$5:$O$1001,$A$5:$A$1001,A340))</x:f>
      </x:c>
      <x:c r="S340" s="20">
        <x:f>IF(A340="","",IF(ABS(R340)&lt;0.005,"Balanced","Out of balance"))</x:f>
      </x:c>
    </x:row>
    <x:row r="341" ht="20" customHeight="1">
      <x:c r="A341" s="26" t="n"/>
      <x:c r="B341" s="27" t="n"/>
      <x:c r="C341" s="20">
        <x:f>IF(B341="","",YEAR(B341))</x:f>
      </x:c>
      <x:c r="D341" s="20">
        <x:f>IF(B341="","",TEXT(B341,"mmm"))</x:f>
      </x:c>
      <x:c r="E341" s="4" t="n"/>
      <x:c r="F341" s="26" t="n"/>
      <x:c r="G341" s="22">
        <x:f>IF(F341="","",VLOOKUP(F341,COA!$A$4:$F$30,2,FALSE))</x:f>
      </x:c>
      <x:c r="H341" s="22">
        <x:f>IF(F341="","",VLOOKUP(F341,COA!$A$4:$F$30,3,FALSE))</x:f>
      </x:c>
      <x:c r="I341" s="22">
        <x:f>IF(F341="","",VLOOKUP(F341,COA!$A$4:$F$30,4,FALSE))</x:f>
      </x:c>
      <x:c r="J341" s="22">
        <x:f>IF(F341="","",VLOOKUP(F341,COA!$A$4:$F$30,5,FALSE))</x:f>
      </x:c>
      <x:c r="K341" s="26" t="n"/>
      <x:c r="L341" s="26" t="n"/>
      <x:c r="M341" s="26" t="n"/>
      <x:c r="N341" s="24" t="n"/>
      <x:c r="O341" s="24" t="n"/>
      <x:c r="P341" s="25">
        <x:f>IF(AND(N341="",O341=""),"",N341-O341)</x:f>
      </x:c>
      <x:c r="Q341" s="20" t="str">
        <x:f>IF(COUNTA(A341:O341)=0,"",IF(AND(N341&gt;0,O341&gt;0),"Review",IF(AND(N341=0,O341=0),"Missing amount","OK")))</x:f>
        <x:v>Missing amount</x:v>
      </x:c>
      <x:c r="R341" s="25">
        <x:f>IF(A341="","",SUMIFS($N$5:$N$1001,$A$5:$A$1001,A341)-SUMIFS($O$5:$O$1001,$A$5:$A$1001,A341))</x:f>
      </x:c>
      <x:c r="S341" s="20">
        <x:f>IF(A341="","",IF(ABS(R341)&lt;0.005,"Balanced","Out of balance"))</x:f>
      </x:c>
    </x:row>
    <x:row r="342" ht="20" customHeight="1">
      <x:c r="A342" s="26" t="n"/>
      <x:c r="B342" s="27" t="n"/>
      <x:c r="C342" s="20">
        <x:f>IF(B342="","",YEAR(B342))</x:f>
      </x:c>
      <x:c r="D342" s="20">
        <x:f>IF(B342="","",TEXT(B342,"mmm"))</x:f>
      </x:c>
      <x:c r="E342" s="4" t="n"/>
      <x:c r="F342" s="26" t="n"/>
      <x:c r="G342" s="22">
        <x:f>IF(F342="","",VLOOKUP(F342,COA!$A$4:$F$30,2,FALSE))</x:f>
      </x:c>
      <x:c r="H342" s="22">
        <x:f>IF(F342="","",VLOOKUP(F342,COA!$A$4:$F$30,3,FALSE))</x:f>
      </x:c>
      <x:c r="I342" s="22">
        <x:f>IF(F342="","",VLOOKUP(F342,COA!$A$4:$F$30,4,FALSE))</x:f>
      </x:c>
      <x:c r="J342" s="22">
        <x:f>IF(F342="","",VLOOKUP(F342,COA!$A$4:$F$30,5,FALSE))</x:f>
      </x:c>
      <x:c r="K342" s="26" t="n"/>
      <x:c r="L342" s="26" t="n"/>
      <x:c r="M342" s="26" t="n"/>
      <x:c r="N342" s="24" t="n"/>
      <x:c r="O342" s="24" t="n"/>
      <x:c r="P342" s="25">
        <x:f>IF(AND(N342="",O342=""),"",N342-O342)</x:f>
      </x:c>
      <x:c r="Q342" s="20" t="str">
        <x:f>IF(COUNTA(A342:O342)=0,"",IF(AND(N342&gt;0,O342&gt;0),"Review",IF(AND(N342=0,O342=0),"Missing amount","OK")))</x:f>
        <x:v>Missing amount</x:v>
      </x:c>
      <x:c r="R342" s="25">
        <x:f>IF(A342="","",SUMIFS($N$5:$N$1001,$A$5:$A$1001,A342)-SUMIFS($O$5:$O$1001,$A$5:$A$1001,A342))</x:f>
      </x:c>
      <x:c r="S342" s="20">
        <x:f>IF(A342="","",IF(ABS(R342)&lt;0.005,"Balanced","Out of balance"))</x:f>
      </x:c>
    </x:row>
    <x:row r="343" ht="20" customHeight="1">
      <x:c r="A343" s="26" t="n"/>
      <x:c r="B343" s="27" t="n"/>
      <x:c r="C343" s="20">
        <x:f>IF(B343="","",YEAR(B343))</x:f>
      </x:c>
      <x:c r="D343" s="20">
        <x:f>IF(B343="","",TEXT(B343,"mmm"))</x:f>
      </x:c>
      <x:c r="E343" s="4" t="n"/>
      <x:c r="F343" s="26" t="n"/>
      <x:c r="G343" s="22">
        <x:f>IF(F343="","",VLOOKUP(F343,COA!$A$4:$F$30,2,FALSE))</x:f>
      </x:c>
      <x:c r="H343" s="22">
        <x:f>IF(F343="","",VLOOKUP(F343,COA!$A$4:$F$30,3,FALSE))</x:f>
      </x:c>
      <x:c r="I343" s="22">
        <x:f>IF(F343="","",VLOOKUP(F343,COA!$A$4:$F$30,4,FALSE))</x:f>
      </x:c>
      <x:c r="J343" s="22">
        <x:f>IF(F343="","",VLOOKUP(F343,COA!$A$4:$F$30,5,FALSE))</x:f>
      </x:c>
      <x:c r="K343" s="26" t="n"/>
      <x:c r="L343" s="26" t="n"/>
      <x:c r="M343" s="26" t="n"/>
      <x:c r="N343" s="24" t="n"/>
      <x:c r="O343" s="24" t="n"/>
      <x:c r="P343" s="25">
        <x:f>IF(AND(N343="",O343=""),"",N343-O343)</x:f>
      </x:c>
      <x:c r="Q343" s="20" t="str">
        <x:f>IF(COUNTA(A343:O343)=0,"",IF(AND(N343&gt;0,O343&gt;0),"Review",IF(AND(N343=0,O343=0),"Missing amount","OK")))</x:f>
        <x:v>Missing amount</x:v>
      </x:c>
      <x:c r="R343" s="25">
        <x:f>IF(A343="","",SUMIFS($N$5:$N$1001,$A$5:$A$1001,A343)-SUMIFS($O$5:$O$1001,$A$5:$A$1001,A343))</x:f>
      </x:c>
      <x:c r="S343" s="20">
        <x:f>IF(A343="","",IF(ABS(R343)&lt;0.005,"Balanced","Out of balance"))</x:f>
      </x:c>
    </x:row>
    <x:row r="344" ht="20" customHeight="1">
      <x:c r="A344" s="26" t="n"/>
      <x:c r="B344" s="27" t="n"/>
      <x:c r="C344" s="20">
        <x:f>IF(B344="","",YEAR(B344))</x:f>
      </x:c>
      <x:c r="D344" s="20">
        <x:f>IF(B344="","",TEXT(B344,"mmm"))</x:f>
      </x:c>
      <x:c r="E344" s="4" t="n"/>
      <x:c r="F344" s="26" t="n"/>
      <x:c r="G344" s="22">
        <x:f>IF(F344="","",VLOOKUP(F344,COA!$A$4:$F$30,2,FALSE))</x:f>
      </x:c>
      <x:c r="H344" s="22">
        <x:f>IF(F344="","",VLOOKUP(F344,COA!$A$4:$F$30,3,FALSE))</x:f>
      </x:c>
      <x:c r="I344" s="22">
        <x:f>IF(F344="","",VLOOKUP(F344,COA!$A$4:$F$30,4,FALSE))</x:f>
      </x:c>
      <x:c r="J344" s="22">
        <x:f>IF(F344="","",VLOOKUP(F344,COA!$A$4:$F$30,5,FALSE))</x:f>
      </x:c>
      <x:c r="K344" s="26" t="n"/>
      <x:c r="L344" s="26" t="n"/>
      <x:c r="M344" s="26" t="n"/>
      <x:c r="N344" s="24" t="n"/>
      <x:c r="O344" s="24" t="n"/>
      <x:c r="P344" s="25">
        <x:f>IF(AND(N344="",O344=""),"",N344-O344)</x:f>
      </x:c>
      <x:c r="Q344" s="20" t="str">
        <x:f>IF(COUNTA(A344:O344)=0,"",IF(AND(N344&gt;0,O344&gt;0),"Review",IF(AND(N344=0,O344=0),"Missing amount","OK")))</x:f>
        <x:v>Missing amount</x:v>
      </x:c>
      <x:c r="R344" s="25">
        <x:f>IF(A344="","",SUMIFS($N$5:$N$1001,$A$5:$A$1001,A344)-SUMIFS($O$5:$O$1001,$A$5:$A$1001,A344))</x:f>
      </x:c>
      <x:c r="S344" s="20">
        <x:f>IF(A344="","",IF(ABS(R344)&lt;0.005,"Balanced","Out of balance"))</x:f>
      </x:c>
    </x:row>
    <x:row r="345" ht="20" customHeight="1">
      <x:c r="A345" s="26" t="n"/>
      <x:c r="B345" s="27" t="n"/>
      <x:c r="C345" s="20">
        <x:f>IF(B345="","",YEAR(B345))</x:f>
      </x:c>
      <x:c r="D345" s="20">
        <x:f>IF(B345="","",TEXT(B345,"mmm"))</x:f>
      </x:c>
      <x:c r="E345" s="4" t="n"/>
      <x:c r="F345" s="26" t="n"/>
      <x:c r="G345" s="22">
        <x:f>IF(F345="","",VLOOKUP(F345,COA!$A$4:$F$30,2,FALSE))</x:f>
      </x:c>
      <x:c r="H345" s="22">
        <x:f>IF(F345="","",VLOOKUP(F345,COA!$A$4:$F$30,3,FALSE))</x:f>
      </x:c>
      <x:c r="I345" s="22">
        <x:f>IF(F345="","",VLOOKUP(F345,COA!$A$4:$F$30,4,FALSE))</x:f>
      </x:c>
      <x:c r="J345" s="22">
        <x:f>IF(F345="","",VLOOKUP(F345,COA!$A$4:$F$30,5,FALSE))</x:f>
      </x:c>
      <x:c r="K345" s="26" t="n"/>
      <x:c r="L345" s="26" t="n"/>
      <x:c r="M345" s="26" t="n"/>
      <x:c r="N345" s="24" t="n"/>
      <x:c r="O345" s="24" t="n"/>
      <x:c r="P345" s="25">
        <x:f>IF(AND(N345="",O345=""),"",N345-O345)</x:f>
      </x:c>
      <x:c r="Q345" s="20" t="str">
        <x:f>IF(COUNTA(A345:O345)=0,"",IF(AND(N345&gt;0,O345&gt;0),"Review",IF(AND(N345=0,O345=0),"Missing amount","OK")))</x:f>
        <x:v>Missing amount</x:v>
      </x:c>
      <x:c r="R345" s="25">
        <x:f>IF(A345="","",SUMIFS($N$5:$N$1001,$A$5:$A$1001,A345)-SUMIFS($O$5:$O$1001,$A$5:$A$1001,A345))</x:f>
      </x:c>
      <x:c r="S345" s="20">
        <x:f>IF(A345="","",IF(ABS(R345)&lt;0.005,"Balanced","Out of balance"))</x:f>
      </x:c>
    </x:row>
    <x:row r="346" ht="20" customHeight="1">
      <x:c r="A346" s="26" t="n"/>
      <x:c r="B346" s="27" t="n"/>
      <x:c r="C346" s="20">
        <x:f>IF(B346="","",YEAR(B346))</x:f>
      </x:c>
      <x:c r="D346" s="20">
        <x:f>IF(B346="","",TEXT(B346,"mmm"))</x:f>
      </x:c>
      <x:c r="E346" s="4" t="n"/>
      <x:c r="F346" s="26" t="n"/>
      <x:c r="G346" s="22">
        <x:f>IF(F346="","",VLOOKUP(F346,COA!$A$4:$F$30,2,FALSE))</x:f>
      </x:c>
      <x:c r="H346" s="22">
        <x:f>IF(F346="","",VLOOKUP(F346,COA!$A$4:$F$30,3,FALSE))</x:f>
      </x:c>
      <x:c r="I346" s="22">
        <x:f>IF(F346="","",VLOOKUP(F346,COA!$A$4:$F$30,4,FALSE))</x:f>
      </x:c>
      <x:c r="J346" s="22">
        <x:f>IF(F346="","",VLOOKUP(F346,COA!$A$4:$F$30,5,FALSE))</x:f>
      </x:c>
      <x:c r="K346" s="26" t="n"/>
      <x:c r="L346" s="26" t="n"/>
      <x:c r="M346" s="26" t="n"/>
      <x:c r="N346" s="24" t="n"/>
      <x:c r="O346" s="24" t="n"/>
      <x:c r="P346" s="25">
        <x:f>IF(AND(N346="",O346=""),"",N346-O346)</x:f>
      </x:c>
      <x:c r="Q346" s="20" t="str">
        <x:f>IF(COUNTA(A346:O346)=0,"",IF(AND(N346&gt;0,O346&gt;0),"Review",IF(AND(N346=0,O346=0),"Missing amount","OK")))</x:f>
        <x:v>Missing amount</x:v>
      </x:c>
      <x:c r="R346" s="25">
        <x:f>IF(A346="","",SUMIFS($N$5:$N$1001,$A$5:$A$1001,A346)-SUMIFS($O$5:$O$1001,$A$5:$A$1001,A346))</x:f>
      </x:c>
      <x:c r="S346" s="20">
        <x:f>IF(A346="","",IF(ABS(R346)&lt;0.005,"Balanced","Out of balance"))</x:f>
      </x:c>
    </x:row>
    <x:row r="347" ht="20" customHeight="1">
      <x:c r="A347" s="26" t="n"/>
      <x:c r="B347" s="27" t="n"/>
      <x:c r="C347" s="20">
        <x:f>IF(B347="","",YEAR(B347))</x:f>
      </x:c>
      <x:c r="D347" s="20">
        <x:f>IF(B347="","",TEXT(B347,"mmm"))</x:f>
      </x:c>
      <x:c r="E347" s="4" t="n"/>
      <x:c r="F347" s="26" t="n"/>
      <x:c r="G347" s="22">
        <x:f>IF(F347="","",VLOOKUP(F347,COA!$A$4:$F$30,2,FALSE))</x:f>
      </x:c>
      <x:c r="H347" s="22">
        <x:f>IF(F347="","",VLOOKUP(F347,COA!$A$4:$F$30,3,FALSE))</x:f>
      </x:c>
      <x:c r="I347" s="22">
        <x:f>IF(F347="","",VLOOKUP(F347,COA!$A$4:$F$30,4,FALSE))</x:f>
      </x:c>
      <x:c r="J347" s="22">
        <x:f>IF(F347="","",VLOOKUP(F347,COA!$A$4:$F$30,5,FALSE))</x:f>
      </x:c>
      <x:c r="K347" s="26" t="n"/>
      <x:c r="L347" s="26" t="n"/>
      <x:c r="M347" s="26" t="n"/>
      <x:c r="N347" s="24" t="n"/>
      <x:c r="O347" s="24" t="n"/>
      <x:c r="P347" s="25">
        <x:f>IF(AND(N347="",O347=""),"",N347-O347)</x:f>
      </x:c>
      <x:c r="Q347" s="20" t="str">
        <x:f>IF(COUNTA(A347:O347)=0,"",IF(AND(N347&gt;0,O347&gt;0),"Review",IF(AND(N347=0,O347=0),"Missing amount","OK")))</x:f>
        <x:v>Missing amount</x:v>
      </x:c>
      <x:c r="R347" s="25">
        <x:f>IF(A347="","",SUMIFS($N$5:$N$1001,$A$5:$A$1001,A347)-SUMIFS($O$5:$O$1001,$A$5:$A$1001,A347))</x:f>
      </x:c>
      <x:c r="S347" s="20">
        <x:f>IF(A347="","",IF(ABS(R347)&lt;0.005,"Balanced","Out of balance"))</x:f>
      </x:c>
    </x:row>
    <x:row r="348" ht="20" customHeight="1">
      <x:c r="A348" s="26" t="n"/>
      <x:c r="B348" s="27" t="n"/>
      <x:c r="C348" s="20">
        <x:f>IF(B348="","",YEAR(B348))</x:f>
      </x:c>
      <x:c r="D348" s="20">
        <x:f>IF(B348="","",TEXT(B348,"mmm"))</x:f>
      </x:c>
      <x:c r="E348" s="4" t="n"/>
      <x:c r="F348" s="26" t="n"/>
      <x:c r="G348" s="22">
        <x:f>IF(F348="","",VLOOKUP(F348,COA!$A$4:$F$30,2,FALSE))</x:f>
      </x:c>
      <x:c r="H348" s="22">
        <x:f>IF(F348="","",VLOOKUP(F348,COA!$A$4:$F$30,3,FALSE))</x:f>
      </x:c>
      <x:c r="I348" s="22">
        <x:f>IF(F348="","",VLOOKUP(F348,COA!$A$4:$F$30,4,FALSE))</x:f>
      </x:c>
      <x:c r="J348" s="22">
        <x:f>IF(F348="","",VLOOKUP(F348,COA!$A$4:$F$30,5,FALSE))</x:f>
      </x:c>
      <x:c r="K348" s="26" t="n"/>
      <x:c r="L348" s="26" t="n"/>
      <x:c r="M348" s="26" t="n"/>
      <x:c r="N348" s="24" t="n"/>
      <x:c r="O348" s="24" t="n"/>
      <x:c r="P348" s="25">
        <x:f>IF(AND(N348="",O348=""),"",N348-O348)</x:f>
      </x:c>
      <x:c r="Q348" s="20" t="str">
        <x:f>IF(COUNTA(A348:O348)=0,"",IF(AND(N348&gt;0,O348&gt;0),"Review",IF(AND(N348=0,O348=0),"Missing amount","OK")))</x:f>
        <x:v>Missing amount</x:v>
      </x:c>
      <x:c r="R348" s="25">
        <x:f>IF(A348="","",SUMIFS($N$5:$N$1001,$A$5:$A$1001,A348)-SUMIFS($O$5:$O$1001,$A$5:$A$1001,A348))</x:f>
      </x:c>
      <x:c r="S348" s="20">
        <x:f>IF(A348="","",IF(ABS(R348)&lt;0.005,"Balanced","Out of balance"))</x:f>
      </x:c>
    </x:row>
    <x:row r="349" ht="20" customHeight="1">
      <x:c r="A349" s="26" t="n"/>
      <x:c r="B349" s="27" t="n"/>
      <x:c r="C349" s="20">
        <x:f>IF(B349="","",YEAR(B349))</x:f>
      </x:c>
      <x:c r="D349" s="20">
        <x:f>IF(B349="","",TEXT(B349,"mmm"))</x:f>
      </x:c>
      <x:c r="E349" s="4" t="n"/>
      <x:c r="F349" s="26" t="n"/>
      <x:c r="G349" s="22">
        <x:f>IF(F349="","",VLOOKUP(F349,COA!$A$4:$F$30,2,FALSE))</x:f>
      </x:c>
      <x:c r="H349" s="22">
        <x:f>IF(F349="","",VLOOKUP(F349,COA!$A$4:$F$30,3,FALSE))</x:f>
      </x:c>
      <x:c r="I349" s="22">
        <x:f>IF(F349="","",VLOOKUP(F349,COA!$A$4:$F$30,4,FALSE))</x:f>
      </x:c>
      <x:c r="J349" s="22">
        <x:f>IF(F349="","",VLOOKUP(F349,COA!$A$4:$F$30,5,FALSE))</x:f>
      </x:c>
      <x:c r="K349" s="26" t="n"/>
      <x:c r="L349" s="26" t="n"/>
      <x:c r="M349" s="26" t="n"/>
      <x:c r="N349" s="24" t="n"/>
      <x:c r="O349" s="24" t="n"/>
      <x:c r="P349" s="25">
        <x:f>IF(AND(N349="",O349=""),"",N349-O349)</x:f>
      </x:c>
      <x:c r="Q349" s="20" t="str">
        <x:f>IF(COUNTA(A349:O349)=0,"",IF(AND(N349&gt;0,O349&gt;0),"Review",IF(AND(N349=0,O349=0),"Missing amount","OK")))</x:f>
        <x:v>Missing amount</x:v>
      </x:c>
      <x:c r="R349" s="25">
        <x:f>IF(A349="","",SUMIFS($N$5:$N$1001,$A$5:$A$1001,A349)-SUMIFS($O$5:$O$1001,$A$5:$A$1001,A349))</x:f>
      </x:c>
      <x:c r="S349" s="20">
        <x:f>IF(A349="","",IF(ABS(R349)&lt;0.005,"Balanced","Out of balance"))</x:f>
      </x:c>
    </x:row>
    <x:row r="350" ht="20" customHeight="1">
      <x:c r="A350" s="26" t="n"/>
      <x:c r="B350" s="27" t="n"/>
      <x:c r="C350" s="20">
        <x:f>IF(B350="","",YEAR(B350))</x:f>
      </x:c>
      <x:c r="D350" s="20">
        <x:f>IF(B350="","",TEXT(B350,"mmm"))</x:f>
      </x:c>
      <x:c r="E350" s="4" t="n"/>
      <x:c r="F350" s="26" t="n"/>
      <x:c r="G350" s="22">
        <x:f>IF(F350="","",VLOOKUP(F350,COA!$A$4:$F$30,2,FALSE))</x:f>
      </x:c>
      <x:c r="H350" s="22">
        <x:f>IF(F350="","",VLOOKUP(F350,COA!$A$4:$F$30,3,FALSE))</x:f>
      </x:c>
      <x:c r="I350" s="22">
        <x:f>IF(F350="","",VLOOKUP(F350,COA!$A$4:$F$30,4,FALSE))</x:f>
      </x:c>
      <x:c r="J350" s="22">
        <x:f>IF(F350="","",VLOOKUP(F350,COA!$A$4:$F$30,5,FALSE))</x:f>
      </x:c>
      <x:c r="K350" s="26" t="n"/>
      <x:c r="L350" s="26" t="n"/>
      <x:c r="M350" s="26" t="n"/>
      <x:c r="N350" s="24" t="n"/>
      <x:c r="O350" s="24" t="n"/>
      <x:c r="P350" s="25">
        <x:f>IF(AND(N350="",O350=""),"",N350-O350)</x:f>
      </x:c>
      <x:c r="Q350" s="20" t="str">
        <x:f>IF(COUNTA(A350:O350)=0,"",IF(AND(N350&gt;0,O350&gt;0),"Review",IF(AND(N350=0,O350=0),"Missing amount","OK")))</x:f>
        <x:v>Missing amount</x:v>
      </x:c>
      <x:c r="R350" s="25">
        <x:f>IF(A350="","",SUMIFS($N$5:$N$1001,$A$5:$A$1001,A350)-SUMIFS($O$5:$O$1001,$A$5:$A$1001,A350))</x:f>
      </x:c>
      <x:c r="S350" s="20">
        <x:f>IF(A350="","",IF(ABS(R350)&lt;0.005,"Balanced","Out of balance"))</x:f>
      </x:c>
    </x:row>
    <x:row r="351" ht="20" customHeight="1">
      <x:c r="A351" s="26" t="n"/>
      <x:c r="B351" s="27" t="n"/>
      <x:c r="C351" s="20">
        <x:f>IF(B351="","",YEAR(B351))</x:f>
      </x:c>
      <x:c r="D351" s="20">
        <x:f>IF(B351="","",TEXT(B351,"mmm"))</x:f>
      </x:c>
      <x:c r="E351" s="4" t="n"/>
      <x:c r="F351" s="26" t="n"/>
      <x:c r="G351" s="22">
        <x:f>IF(F351="","",VLOOKUP(F351,COA!$A$4:$F$30,2,FALSE))</x:f>
      </x:c>
      <x:c r="H351" s="22">
        <x:f>IF(F351="","",VLOOKUP(F351,COA!$A$4:$F$30,3,FALSE))</x:f>
      </x:c>
      <x:c r="I351" s="22">
        <x:f>IF(F351="","",VLOOKUP(F351,COA!$A$4:$F$30,4,FALSE))</x:f>
      </x:c>
      <x:c r="J351" s="22">
        <x:f>IF(F351="","",VLOOKUP(F351,COA!$A$4:$F$30,5,FALSE))</x:f>
      </x:c>
      <x:c r="K351" s="26" t="n"/>
      <x:c r="L351" s="26" t="n"/>
      <x:c r="M351" s="26" t="n"/>
      <x:c r="N351" s="24" t="n"/>
      <x:c r="O351" s="24" t="n"/>
      <x:c r="P351" s="25">
        <x:f>IF(AND(N351="",O351=""),"",N351-O351)</x:f>
      </x:c>
      <x:c r="Q351" s="20" t="str">
        <x:f>IF(COUNTA(A351:O351)=0,"",IF(AND(N351&gt;0,O351&gt;0),"Review",IF(AND(N351=0,O351=0),"Missing amount","OK")))</x:f>
        <x:v>Missing amount</x:v>
      </x:c>
      <x:c r="R351" s="25">
        <x:f>IF(A351="","",SUMIFS($N$5:$N$1001,$A$5:$A$1001,A351)-SUMIFS($O$5:$O$1001,$A$5:$A$1001,A351))</x:f>
      </x:c>
      <x:c r="S351" s="20">
        <x:f>IF(A351="","",IF(ABS(R351)&lt;0.005,"Balanced","Out of balance"))</x:f>
      </x:c>
    </x:row>
    <x:row r="352" ht="20" customHeight="1">
      <x:c r="A352" s="26" t="n"/>
      <x:c r="B352" s="27" t="n"/>
      <x:c r="C352" s="20">
        <x:f>IF(B352="","",YEAR(B352))</x:f>
      </x:c>
      <x:c r="D352" s="20">
        <x:f>IF(B352="","",TEXT(B352,"mmm"))</x:f>
      </x:c>
      <x:c r="E352" s="4" t="n"/>
      <x:c r="F352" s="26" t="n"/>
      <x:c r="G352" s="22">
        <x:f>IF(F352="","",VLOOKUP(F352,COA!$A$4:$F$30,2,FALSE))</x:f>
      </x:c>
      <x:c r="H352" s="22">
        <x:f>IF(F352="","",VLOOKUP(F352,COA!$A$4:$F$30,3,FALSE))</x:f>
      </x:c>
      <x:c r="I352" s="22">
        <x:f>IF(F352="","",VLOOKUP(F352,COA!$A$4:$F$30,4,FALSE))</x:f>
      </x:c>
      <x:c r="J352" s="22">
        <x:f>IF(F352="","",VLOOKUP(F352,COA!$A$4:$F$30,5,FALSE))</x:f>
      </x:c>
      <x:c r="K352" s="26" t="n"/>
      <x:c r="L352" s="26" t="n"/>
      <x:c r="M352" s="26" t="n"/>
      <x:c r="N352" s="24" t="n"/>
      <x:c r="O352" s="24" t="n"/>
      <x:c r="P352" s="25">
        <x:f>IF(AND(N352="",O352=""),"",N352-O352)</x:f>
      </x:c>
      <x:c r="Q352" s="20" t="str">
        <x:f>IF(COUNTA(A352:O352)=0,"",IF(AND(N352&gt;0,O352&gt;0),"Review",IF(AND(N352=0,O352=0),"Missing amount","OK")))</x:f>
        <x:v>Missing amount</x:v>
      </x:c>
      <x:c r="R352" s="25">
        <x:f>IF(A352="","",SUMIFS($N$5:$N$1001,$A$5:$A$1001,A352)-SUMIFS($O$5:$O$1001,$A$5:$A$1001,A352))</x:f>
      </x:c>
      <x:c r="S352" s="20">
        <x:f>IF(A352="","",IF(ABS(R352)&lt;0.005,"Balanced","Out of balance"))</x:f>
      </x:c>
    </x:row>
    <x:row r="353" ht="20" customHeight="1">
      <x:c r="A353" s="26" t="n"/>
      <x:c r="B353" s="27" t="n"/>
      <x:c r="C353" s="20">
        <x:f>IF(B353="","",YEAR(B353))</x:f>
      </x:c>
      <x:c r="D353" s="20">
        <x:f>IF(B353="","",TEXT(B353,"mmm"))</x:f>
      </x:c>
      <x:c r="E353" s="4" t="n"/>
      <x:c r="F353" s="26" t="n"/>
      <x:c r="G353" s="22">
        <x:f>IF(F353="","",VLOOKUP(F353,COA!$A$4:$F$30,2,FALSE))</x:f>
      </x:c>
      <x:c r="H353" s="22">
        <x:f>IF(F353="","",VLOOKUP(F353,COA!$A$4:$F$30,3,FALSE))</x:f>
      </x:c>
      <x:c r="I353" s="22">
        <x:f>IF(F353="","",VLOOKUP(F353,COA!$A$4:$F$30,4,FALSE))</x:f>
      </x:c>
      <x:c r="J353" s="22">
        <x:f>IF(F353="","",VLOOKUP(F353,COA!$A$4:$F$30,5,FALSE))</x:f>
      </x:c>
      <x:c r="K353" s="26" t="n"/>
      <x:c r="L353" s="26" t="n"/>
      <x:c r="M353" s="26" t="n"/>
      <x:c r="N353" s="24" t="n"/>
      <x:c r="O353" s="24" t="n"/>
      <x:c r="P353" s="25">
        <x:f>IF(AND(N353="",O353=""),"",N353-O353)</x:f>
      </x:c>
      <x:c r="Q353" s="20" t="str">
        <x:f>IF(COUNTA(A353:O353)=0,"",IF(AND(N353&gt;0,O353&gt;0),"Review",IF(AND(N353=0,O353=0),"Missing amount","OK")))</x:f>
        <x:v>Missing amount</x:v>
      </x:c>
      <x:c r="R353" s="25">
        <x:f>IF(A353="","",SUMIFS($N$5:$N$1001,$A$5:$A$1001,A353)-SUMIFS($O$5:$O$1001,$A$5:$A$1001,A353))</x:f>
      </x:c>
      <x:c r="S353" s="20">
        <x:f>IF(A353="","",IF(ABS(R353)&lt;0.005,"Balanced","Out of balance"))</x:f>
      </x:c>
    </x:row>
    <x:row r="354" ht="20" customHeight="1">
      <x:c r="A354" s="26" t="n"/>
      <x:c r="B354" s="27" t="n"/>
      <x:c r="C354" s="20">
        <x:f>IF(B354="","",YEAR(B354))</x:f>
      </x:c>
      <x:c r="D354" s="20">
        <x:f>IF(B354="","",TEXT(B354,"mmm"))</x:f>
      </x:c>
      <x:c r="E354" s="4" t="n"/>
      <x:c r="F354" s="26" t="n"/>
      <x:c r="G354" s="22">
        <x:f>IF(F354="","",VLOOKUP(F354,COA!$A$4:$F$30,2,FALSE))</x:f>
      </x:c>
      <x:c r="H354" s="22">
        <x:f>IF(F354="","",VLOOKUP(F354,COA!$A$4:$F$30,3,FALSE))</x:f>
      </x:c>
      <x:c r="I354" s="22">
        <x:f>IF(F354="","",VLOOKUP(F354,COA!$A$4:$F$30,4,FALSE))</x:f>
      </x:c>
      <x:c r="J354" s="22">
        <x:f>IF(F354="","",VLOOKUP(F354,COA!$A$4:$F$30,5,FALSE))</x:f>
      </x:c>
      <x:c r="K354" s="26" t="n"/>
      <x:c r="L354" s="26" t="n"/>
      <x:c r="M354" s="26" t="n"/>
      <x:c r="N354" s="24" t="n"/>
      <x:c r="O354" s="24" t="n"/>
      <x:c r="P354" s="25">
        <x:f>IF(AND(N354="",O354=""),"",N354-O354)</x:f>
      </x:c>
      <x:c r="Q354" s="20" t="str">
        <x:f>IF(COUNTA(A354:O354)=0,"",IF(AND(N354&gt;0,O354&gt;0),"Review",IF(AND(N354=0,O354=0),"Missing amount","OK")))</x:f>
        <x:v>Missing amount</x:v>
      </x:c>
      <x:c r="R354" s="25">
        <x:f>IF(A354="","",SUMIFS($N$5:$N$1001,$A$5:$A$1001,A354)-SUMIFS($O$5:$O$1001,$A$5:$A$1001,A354))</x:f>
      </x:c>
      <x:c r="S354" s="20">
        <x:f>IF(A354="","",IF(ABS(R354)&lt;0.005,"Balanced","Out of balance"))</x:f>
      </x:c>
    </x:row>
    <x:row r="355" ht="20" customHeight="1">
      <x:c r="A355" s="26" t="n"/>
      <x:c r="B355" s="27" t="n"/>
      <x:c r="C355" s="20">
        <x:f>IF(B355="","",YEAR(B355))</x:f>
      </x:c>
      <x:c r="D355" s="20">
        <x:f>IF(B355="","",TEXT(B355,"mmm"))</x:f>
      </x:c>
      <x:c r="E355" s="4" t="n"/>
      <x:c r="F355" s="26" t="n"/>
      <x:c r="G355" s="22">
        <x:f>IF(F355="","",VLOOKUP(F355,COA!$A$4:$F$30,2,FALSE))</x:f>
      </x:c>
      <x:c r="H355" s="22">
        <x:f>IF(F355="","",VLOOKUP(F355,COA!$A$4:$F$30,3,FALSE))</x:f>
      </x:c>
      <x:c r="I355" s="22">
        <x:f>IF(F355="","",VLOOKUP(F355,COA!$A$4:$F$30,4,FALSE))</x:f>
      </x:c>
      <x:c r="J355" s="22">
        <x:f>IF(F355="","",VLOOKUP(F355,COA!$A$4:$F$30,5,FALSE))</x:f>
      </x:c>
      <x:c r="K355" s="26" t="n"/>
      <x:c r="L355" s="26" t="n"/>
      <x:c r="M355" s="26" t="n"/>
      <x:c r="N355" s="24" t="n"/>
      <x:c r="O355" s="24" t="n"/>
      <x:c r="P355" s="25">
        <x:f>IF(AND(N355="",O355=""),"",N355-O355)</x:f>
      </x:c>
      <x:c r="Q355" s="20" t="str">
        <x:f>IF(COUNTA(A355:O355)=0,"",IF(AND(N355&gt;0,O355&gt;0),"Review",IF(AND(N355=0,O355=0),"Missing amount","OK")))</x:f>
        <x:v>Missing amount</x:v>
      </x:c>
      <x:c r="R355" s="25">
        <x:f>IF(A355="","",SUMIFS($N$5:$N$1001,$A$5:$A$1001,A355)-SUMIFS($O$5:$O$1001,$A$5:$A$1001,A355))</x:f>
      </x:c>
      <x:c r="S355" s="20">
        <x:f>IF(A355="","",IF(ABS(R355)&lt;0.005,"Balanced","Out of balance"))</x:f>
      </x:c>
    </x:row>
    <x:row r="356" ht="20" customHeight="1">
      <x:c r="A356" s="26" t="n"/>
      <x:c r="B356" s="27" t="n"/>
      <x:c r="C356" s="20">
        <x:f>IF(B356="","",YEAR(B356))</x:f>
      </x:c>
      <x:c r="D356" s="20">
        <x:f>IF(B356="","",TEXT(B356,"mmm"))</x:f>
      </x:c>
      <x:c r="E356" s="4" t="n"/>
      <x:c r="F356" s="26" t="n"/>
      <x:c r="G356" s="22">
        <x:f>IF(F356="","",VLOOKUP(F356,COA!$A$4:$F$30,2,FALSE))</x:f>
      </x:c>
      <x:c r="H356" s="22">
        <x:f>IF(F356="","",VLOOKUP(F356,COA!$A$4:$F$30,3,FALSE))</x:f>
      </x:c>
      <x:c r="I356" s="22">
        <x:f>IF(F356="","",VLOOKUP(F356,COA!$A$4:$F$30,4,FALSE))</x:f>
      </x:c>
      <x:c r="J356" s="22">
        <x:f>IF(F356="","",VLOOKUP(F356,COA!$A$4:$F$30,5,FALSE))</x:f>
      </x:c>
      <x:c r="K356" s="26" t="n"/>
      <x:c r="L356" s="26" t="n"/>
      <x:c r="M356" s="26" t="n"/>
      <x:c r="N356" s="24" t="n"/>
      <x:c r="O356" s="24" t="n"/>
      <x:c r="P356" s="25">
        <x:f>IF(AND(N356="",O356=""),"",N356-O356)</x:f>
      </x:c>
      <x:c r="Q356" s="20" t="str">
        <x:f>IF(COUNTA(A356:O356)=0,"",IF(AND(N356&gt;0,O356&gt;0),"Review",IF(AND(N356=0,O356=0),"Missing amount","OK")))</x:f>
        <x:v>Missing amount</x:v>
      </x:c>
      <x:c r="R356" s="25">
        <x:f>IF(A356="","",SUMIFS($N$5:$N$1001,$A$5:$A$1001,A356)-SUMIFS($O$5:$O$1001,$A$5:$A$1001,A356))</x:f>
      </x:c>
      <x:c r="S356" s="20">
        <x:f>IF(A356="","",IF(ABS(R356)&lt;0.005,"Balanced","Out of balance"))</x:f>
      </x:c>
    </x:row>
    <x:row r="357" ht="20" customHeight="1">
      <x:c r="A357" s="26" t="n"/>
      <x:c r="B357" s="27" t="n"/>
      <x:c r="C357" s="20">
        <x:f>IF(B357="","",YEAR(B357))</x:f>
      </x:c>
      <x:c r="D357" s="20">
        <x:f>IF(B357="","",TEXT(B357,"mmm"))</x:f>
      </x:c>
      <x:c r="E357" s="4" t="n"/>
      <x:c r="F357" s="26" t="n"/>
      <x:c r="G357" s="22">
        <x:f>IF(F357="","",VLOOKUP(F357,COA!$A$4:$F$30,2,FALSE))</x:f>
      </x:c>
      <x:c r="H357" s="22">
        <x:f>IF(F357="","",VLOOKUP(F357,COA!$A$4:$F$30,3,FALSE))</x:f>
      </x:c>
      <x:c r="I357" s="22">
        <x:f>IF(F357="","",VLOOKUP(F357,COA!$A$4:$F$30,4,FALSE))</x:f>
      </x:c>
      <x:c r="J357" s="22">
        <x:f>IF(F357="","",VLOOKUP(F357,COA!$A$4:$F$30,5,FALSE))</x:f>
      </x:c>
      <x:c r="K357" s="26" t="n"/>
      <x:c r="L357" s="26" t="n"/>
      <x:c r="M357" s="26" t="n"/>
      <x:c r="N357" s="24" t="n"/>
      <x:c r="O357" s="24" t="n"/>
      <x:c r="P357" s="25">
        <x:f>IF(AND(N357="",O357=""),"",N357-O357)</x:f>
      </x:c>
      <x:c r="Q357" s="20" t="str">
        <x:f>IF(COUNTA(A357:O357)=0,"",IF(AND(N357&gt;0,O357&gt;0),"Review",IF(AND(N357=0,O357=0),"Missing amount","OK")))</x:f>
        <x:v>Missing amount</x:v>
      </x:c>
      <x:c r="R357" s="25">
        <x:f>IF(A357="","",SUMIFS($N$5:$N$1001,$A$5:$A$1001,A357)-SUMIFS($O$5:$O$1001,$A$5:$A$1001,A357))</x:f>
      </x:c>
      <x:c r="S357" s="20">
        <x:f>IF(A357="","",IF(ABS(R357)&lt;0.005,"Balanced","Out of balance"))</x:f>
      </x:c>
    </x:row>
    <x:row r="358" ht="20" customHeight="1">
      <x:c r="A358" s="26" t="n"/>
      <x:c r="B358" s="27" t="n"/>
      <x:c r="C358" s="20">
        <x:f>IF(B358="","",YEAR(B358))</x:f>
      </x:c>
      <x:c r="D358" s="20">
        <x:f>IF(B358="","",TEXT(B358,"mmm"))</x:f>
      </x:c>
      <x:c r="E358" s="4" t="n"/>
      <x:c r="F358" s="26" t="n"/>
      <x:c r="G358" s="22">
        <x:f>IF(F358="","",VLOOKUP(F358,COA!$A$4:$F$30,2,FALSE))</x:f>
      </x:c>
      <x:c r="H358" s="22">
        <x:f>IF(F358="","",VLOOKUP(F358,COA!$A$4:$F$30,3,FALSE))</x:f>
      </x:c>
      <x:c r="I358" s="22">
        <x:f>IF(F358="","",VLOOKUP(F358,COA!$A$4:$F$30,4,FALSE))</x:f>
      </x:c>
      <x:c r="J358" s="22">
        <x:f>IF(F358="","",VLOOKUP(F358,COA!$A$4:$F$30,5,FALSE))</x:f>
      </x:c>
      <x:c r="K358" s="26" t="n"/>
      <x:c r="L358" s="26" t="n"/>
      <x:c r="M358" s="26" t="n"/>
      <x:c r="N358" s="24" t="n"/>
      <x:c r="O358" s="24" t="n"/>
      <x:c r="P358" s="25">
        <x:f>IF(AND(N358="",O358=""),"",N358-O358)</x:f>
      </x:c>
      <x:c r="Q358" s="20" t="str">
        <x:f>IF(COUNTA(A358:O358)=0,"",IF(AND(N358&gt;0,O358&gt;0),"Review",IF(AND(N358=0,O358=0),"Missing amount","OK")))</x:f>
        <x:v>Missing amount</x:v>
      </x:c>
      <x:c r="R358" s="25">
        <x:f>IF(A358="","",SUMIFS($N$5:$N$1001,$A$5:$A$1001,A358)-SUMIFS($O$5:$O$1001,$A$5:$A$1001,A358))</x:f>
      </x:c>
      <x:c r="S358" s="20">
        <x:f>IF(A358="","",IF(ABS(R358)&lt;0.005,"Balanced","Out of balance"))</x:f>
      </x:c>
    </x:row>
    <x:row r="359" ht="20" customHeight="1">
      <x:c r="A359" s="26" t="n"/>
      <x:c r="B359" s="27" t="n"/>
      <x:c r="C359" s="20">
        <x:f>IF(B359="","",YEAR(B359))</x:f>
      </x:c>
      <x:c r="D359" s="20">
        <x:f>IF(B359="","",TEXT(B359,"mmm"))</x:f>
      </x:c>
      <x:c r="E359" s="4" t="n"/>
      <x:c r="F359" s="26" t="n"/>
      <x:c r="G359" s="22">
        <x:f>IF(F359="","",VLOOKUP(F359,COA!$A$4:$F$30,2,FALSE))</x:f>
      </x:c>
      <x:c r="H359" s="22">
        <x:f>IF(F359="","",VLOOKUP(F359,COA!$A$4:$F$30,3,FALSE))</x:f>
      </x:c>
      <x:c r="I359" s="22">
        <x:f>IF(F359="","",VLOOKUP(F359,COA!$A$4:$F$30,4,FALSE))</x:f>
      </x:c>
      <x:c r="J359" s="22">
        <x:f>IF(F359="","",VLOOKUP(F359,COA!$A$4:$F$30,5,FALSE))</x:f>
      </x:c>
      <x:c r="K359" s="26" t="n"/>
      <x:c r="L359" s="26" t="n"/>
      <x:c r="M359" s="26" t="n"/>
      <x:c r="N359" s="24" t="n"/>
      <x:c r="O359" s="24" t="n"/>
      <x:c r="P359" s="25">
        <x:f>IF(AND(N359="",O359=""),"",N359-O359)</x:f>
      </x:c>
      <x:c r="Q359" s="20" t="str">
        <x:f>IF(COUNTA(A359:O359)=0,"",IF(AND(N359&gt;0,O359&gt;0),"Review",IF(AND(N359=0,O359=0),"Missing amount","OK")))</x:f>
        <x:v>Missing amount</x:v>
      </x:c>
      <x:c r="R359" s="25">
        <x:f>IF(A359="","",SUMIFS($N$5:$N$1001,$A$5:$A$1001,A359)-SUMIFS($O$5:$O$1001,$A$5:$A$1001,A359))</x:f>
      </x:c>
      <x:c r="S359" s="20">
        <x:f>IF(A359="","",IF(ABS(R359)&lt;0.005,"Balanced","Out of balance"))</x:f>
      </x:c>
    </x:row>
    <x:row r="360" ht="20" customHeight="1">
      <x:c r="A360" s="26" t="n"/>
      <x:c r="B360" s="27" t="n"/>
      <x:c r="C360" s="20">
        <x:f>IF(B360="","",YEAR(B360))</x:f>
      </x:c>
      <x:c r="D360" s="20">
        <x:f>IF(B360="","",TEXT(B360,"mmm"))</x:f>
      </x:c>
      <x:c r="E360" s="4" t="n"/>
      <x:c r="F360" s="26" t="n"/>
      <x:c r="G360" s="22">
        <x:f>IF(F360="","",VLOOKUP(F360,COA!$A$4:$F$30,2,FALSE))</x:f>
      </x:c>
      <x:c r="H360" s="22">
        <x:f>IF(F360="","",VLOOKUP(F360,COA!$A$4:$F$30,3,FALSE))</x:f>
      </x:c>
      <x:c r="I360" s="22">
        <x:f>IF(F360="","",VLOOKUP(F360,COA!$A$4:$F$30,4,FALSE))</x:f>
      </x:c>
      <x:c r="J360" s="22">
        <x:f>IF(F360="","",VLOOKUP(F360,COA!$A$4:$F$30,5,FALSE))</x:f>
      </x:c>
      <x:c r="K360" s="26" t="n"/>
      <x:c r="L360" s="26" t="n"/>
      <x:c r="M360" s="26" t="n"/>
      <x:c r="N360" s="24" t="n"/>
      <x:c r="O360" s="24" t="n"/>
      <x:c r="P360" s="25">
        <x:f>IF(AND(N360="",O360=""),"",N360-O360)</x:f>
      </x:c>
      <x:c r="Q360" s="20" t="str">
        <x:f>IF(COUNTA(A360:O360)=0,"",IF(AND(N360&gt;0,O360&gt;0),"Review",IF(AND(N360=0,O360=0),"Missing amount","OK")))</x:f>
        <x:v>Missing amount</x:v>
      </x:c>
      <x:c r="R360" s="25">
        <x:f>IF(A360="","",SUMIFS($N$5:$N$1001,$A$5:$A$1001,A360)-SUMIFS($O$5:$O$1001,$A$5:$A$1001,A360))</x:f>
      </x:c>
      <x:c r="S360" s="20">
        <x:f>IF(A360="","",IF(ABS(R360)&lt;0.005,"Balanced","Out of balance"))</x:f>
      </x:c>
    </x:row>
    <x:row r="361" ht="20" customHeight="1">
      <x:c r="A361" s="26" t="n"/>
      <x:c r="B361" s="27" t="n"/>
      <x:c r="C361" s="20">
        <x:f>IF(B361="","",YEAR(B361))</x:f>
      </x:c>
      <x:c r="D361" s="20">
        <x:f>IF(B361="","",TEXT(B361,"mmm"))</x:f>
      </x:c>
      <x:c r="E361" s="4" t="n"/>
      <x:c r="F361" s="26" t="n"/>
      <x:c r="G361" s="22">
        <x:f>IF(F361="","",VLOOKUP(F361,COA!$A$4:$F$30,2,FALSE))</x:f>
      </x:c>
      <x:c r="H361" s="22">
        <x:f>IF(F361="","",VLOOKUP(F361,COA!$A$4:$F$30,3,FALSE))</x:f>
      </x:c>
      <x:c r="I361" s="22">
        <x:f>IF(F361="","",VLOOKUP(F361,COA!$A$4:$F$30,4,FALSE))</x:f>
      </x:c>
      <x:c r="J361" s="22">
        <x:f>IF(F361="","",VLOOKUP(F361,COA!$A$4:$F$30,5,FALSE))</x:f>
      </x:c>
      <x:c r="K361" s="26" t="n"/>
      <x:c r="L361" s="26" t="n"/>
      <x:c r="M361" s="26" t="n"/>
      <x:c r="N361" s="24" t="n"/>
      <x:c r="O361" s="24" t="n"/>
      <x:c r="P361" s="25">
        <x:f>IF(AND(N361="",O361=""),"",N361-O361)</x:f>
      </x:c>
      <x:c r="Q361" s="20" t="str">
        <x:f>IF(COUNTA(A361:O361)=0,"",IF(AND(N361&gt;0,O361&gt;0),"Review",IF(AND(N361=0,O361=0),"Missing amount","OK")))</x:f>
        <x:v>Missing amount</x:v>
      </x:c>
      <x:c r="R361" s="25">
        <x:f>IF(A361="","",SUMIFS($N$5:$N$1001,$A$5:$A$1001,A361)-SUMIFS($O$5:$O$1001,$A$5:$A$1001,A361))</x:f>
      </x:c>
      <x:c r="S361" s="20">
        <x:f>IF(A361="","",IF(ABS(R361)&lt;0.005,"Balanced","Out of balance"))</x:f>
      </x:c>
    </x:row>
    <x:row r="362" ht="20" customHeight="1">
      <x:c r="A362" s="26" t="n"/>
      <x:c r="B362" s="27" t="n"/>
      <x:c r="C362" s="20">
        <x:f>IF(B362="","",YEAR(B362))</x:f>
      </x:c>
      <x:c r="D362" s="20">
        <x:f>IF(B362="","",TEXT(B362,"mmm"))</x:f>
      </x:c>
      <x:c r="E362" s="4" t="n"/>
      <x:c r="F362" s="26" t="n"/>
      <x:c r="G362" s="22">
        <x:f>IF(F362="","",VLOOKUP(F362,COA!$A$4:$F$30,2,FALSE))</x:f>
      </x:c>
      <x:c r="H362" s="22">
        <x:f>IF(F362="","",VLOOKUP(F362,COA!$A$4:$F$30,3,FALSE))</x:f>
      </x:c>
      <x:c r="I362" s="22">
        <x:f>IF(F362="","",VLOOKUP(F362,COA!$A$4:$F$30,4,FALSE))</x:f>
      </x:c>
      <x:c r="J362" s="22">
        <x:f>IF(F362="","",VLOOKUP(F362,COA!$A$4:$F$30,5,FALSE))</x:f>
      </x:c>
      <x:c r="K362" s="26" t="n"/>
      <x:c r="L362" s="26" t="n"/>
      <x:c r="M362" s="26" t="n"/>
      <x:c r="N362" s="24" t="n"/>
      <x:c r="O362" s="24" t="n"/>
      <x:c r="P362" s="25">
        <x:f>IF(AND(N362="",O362=""),"",N362-O362)</x:f>
      </x:c>
      <x:c r="Q362" s="20" t="str">
        <x:f>IF(COUNTA(A362:O362)=0,"",IF(AND(N362&gt;0,O362&gt;0),"Review",IF(AND(N362=0,O362=0),"Missing amount","OK")))</x:f>
        <x:v>Missing amount</x:v>
      </x:c>
      <x:c r="R362" s="25">
        <x:f>IF(A362="","",SUMIFS($N$5:$N$1001,$A$5:$A$1001,A362)-SUMIFS($O$5:$O$1001,$A$5:$A$1001,A362))</x:f>
      </x:c>
      <x:c r="S362" s="20">
        <x:f>IF(A362="","",IF(ABS(R362)&lt;0.005,"Balanced","Out of balance"))</x:f>
      </x:c>
    </x:row>
    <x:row r="363" ht="20" customHeight="1">
      <x:c r="A363" s="26" t="n"/>
      <x:c r="B363" s="27" t="n"/>
      <x:c r="C363" s="20">
        <x:f>IF(B363="","",YEAR(B363))</x:f>
      </x:c>
      <x:c r="D363" s="20">
        <x:f>IF(B363="","",TEXT(B363,"mmm"))</x:f>
      </x:c>
      <x:c r="E363" s="4" t="n"/>
      <x:c r="F363" s="26" t="n"/>
      <x:c r="G363" s="22">
        <x:f>IF(F363="","",VLOOKUP(F363,COA!$A$4:$F$30,2,FALSE))</x:f>
      </x:c>
      <x:c r="H363" s="22">
        <x:f>IF(F363="","",VLOOKUP(F363,COA!$A$4:$F$30,3,FALSE))</x:f>
      </x:c>
      <x:c r="I363" s="22">
        <x:f>IF(F363="","",VLOOKUP(F363,COA!$A$4:$F$30,4,FALSE))</x:f>
      </x:c>
      <x:c r="J363" s="22">
        <x:f>IF(F363="","",VLOOKUP(F363,COA!$A$4:$F$30,5,FALSE))</x:f>
      </x:c>
      <x:c r="K363" s="26" t="n"/>
      <x:c r="L363" s="26" t="n"/>
      <x:c r="M363" s="26" t="n"/>
      <x:c r="N363" s="24" t="n"/>
      <x:c r="O363" s="24" t="n"/>
      <x:c r="P363" s="25">
        <x:f>IF(AND(N363="",O363=""),"",N363-O363)</x:f>
      </x:c>
      <x:c r="Q363" s="20" t="str">
        <x:f>IF(COUNTA(A363:O363)=0,"",IF(AND(N363&gt;0,O363&gt;0),"Review",IF(AND(N363=0,O363=0),"Missing amount","OK")))</x:f>
        <x:v>Missing amount</x:v>
      </x:c>
      <x:c r="R363" s="25">
        <x:f>IF(A363="","",SUMIFS($N$5:$N$1001,$A$5:$A$1001,A363)-SUMIFS($O$5:$O$1001,$A$5:$A$1001,A363))</x:f>
      </x:c>
      <x:c r="S363" s="20">
        <x:f>IF(A363="","",IF(ABS(R363)&lt;0.005,"Balanced","Out of balance"))</x:f>
      </x:c>
    </x:row>
    <x:row r="364" ht="20" customHeight="1">
      <x:c r="A364" s="26" t="n"/>
      <x:c r="B364" s="27" t="n"/>
      <x:c r="C364" s="20">
        <x:f>IF(B364="","",YEAR(B364))</x:f>
      </x:c>
      <x:c r="D364" s="20">
        <x:f>IF(B364="","",TEXT(B364,"mmm"))</x:f>
      </x:c>
      <x:c r="E364" s="4" t="n"/>
      <x:c r="F364" s="26" t="n"/>
      <x:c r="G364" s="22">
        <x:f>IF(F364="","",VLOOKUP(F364,COA!$A$4:$F$30,2,FALSE))</x:f>
      </x:c>
      <x:c r="H364" s="22">
        <x:f>IF(F364="","",VLOOKUP(F364,COA!$A$4:$F$30,3,FALSE))</x:f>
      </x:c>
      <x:c r="I364" s="22">
        <x:f>IF(F364="","",VLOOKUP(F364,COA!$A$4:$F$30,4,FALSE))</x:f>
      </x:c>
      <x:c r="J364" s="22">
        <x:f>IF(F364="","",VLOOKUP(F364,COA!$A$4:$F$30,5,FALSE))</x:f>
      </x:c>
      <x:c r="K364" s="26" t="n"/>
      <x:c r="L364" s="26" t="n"/>
      <x:c r="M364" s="26" t="n"/>
      <x:c r="N364" s="24" t="n"/>
      <x:c r="O364" s="24" t="n"/>
      <x:c r="P364" s="25">
        <x:f>IF(AND(N364="",O364=""),"",N364-O364)</x:f>
      </x:c>
      <x:c r="Q364" s="20" t="str">
        <x:f>IF(COUNTA(A364:O364)=0,"",IF(AND(N364&gt;0,O364&gt;0),"Review",IF(AND(N364=0,O364=0),"Missing amount","OK")))</x:f>
        <x:v>Missing amount</x:v>
      </x:c>
      <x:c r="R364" s="25">
        <x:f>IF(A364="","",SUMIFS($N$5:$N$1001,$A$5:$A$1001,A364)-SUMIFS($O$5:$O$1001,$A$5:$A$1001,A364))</x:f>
      </x:c>
      <x:c r="S364" s="20">
        <x:f>IF(A364="","",IF(ABS(R364)&lt;0.005,"Balanced","Out of balance"))</x:f>
      </x:c>
    </x:row>
    <x:row r="365" ht="20" customHeight="1">
      <x:c r="A365" s="26" t="n"/>
      <x:c r="B365" s="27" t="n"/>
      <x:c r="C365" s="20">
        <x:f>IF(B365="","",YEAR(B365))</x:f>
      </x:c>
      <x:c r="D365" s="20">
        <x:f>IF(B365="","",TEXT(B365,"mmm"))</x:f>
      </x:c>
      <x:c r="E365" s="4" t="n"/>
      <x:c r="F365" s="26" t="n"/>
      <x:c r="G365" s="22">
        <x:f>IF(F365="","",VLOOKUP(F365,COA!$A$4:$F$30,2,FALSE))</x:f>
      </x:c>
      <x:c r="H365" s="22">
        <x:f>IF(F365="","",VLOOKUP(F365,COA!$A$4:$F$30,3,FALSE))</x:f>
      </x:c>
      <x:c r="I365" s="22">
        <x:f>IF(F365="","",VLOOKUP(F365,COA!$A$4:$F$30,4,FALSE))</x:f>
      </x:c>
      <x:c r="J365" s="22">
        <x:f>IF(F365="","",VLOOKUP(F365,COA!$A$4:$F$30,5,FALSE))</x:f>
      </x:c>
      <x:c r="K365" s="26" t="n"/>
      <x:c r="L365" s="26" t="n"/>
      <x:c r="M365" s="26" t="n"/>
      <x:c r="N365" s="24" t="n"/>
      <x:c r="O365" s="24" t="n"/>
      <x:c r="P365" s="25">
        <x:f>IF(AND(N365="",O365=""),"",N365-O365)</x:f>
      </x:c>
      <x:c r="Q365" s="20" t="str">
        <x:f>IF(COUNTA(A365:O365)=0,"",IF(AND(N365&gt;0,O365&gt;0),"Review",IF(AND(N365=0,O365=0),"Missing amount","OK")))</x:f>
        <x:v>Missing amount</x:v>
      </x:c>
      <x:c r="R365" s="25">
        <x:f>IF(A365="","",SUMIFS($N$5:$N$1001,$A$5:$A$1001,A365)-SUMIFS($O$5:$O$1001,$A$5:$A$1001,A365))</x:f>
      </x:c>
      <x:c r="S365" s="20">
        <x:f>IF(A365="","",IF(ABS(R365)&lt;0.005,"Balanced","Out of balance"))</x:f>
      </x:c>
    </x:row>
    <x:row r="366" ht="20" customHeight="1">
      <x:c r="A366" s="26" t="n"/>
      <x:c r="B366" s="27" t="n"/>
      <x:c r="C366" s="20">
        <x:f>IF(B366="","",YEAR(B366))</x:f>
      </x:c>
      <x:c r="D366" s="20">
        <x:f>IF(B366="","",TEXT(B366,"mmm"))</x:f>
      </x:c>
      <x:c r="E366" s="4" t="n"/>
      <x:c r="F366" s="26" t="n"/>
      <x:c r="G366" s="22">
        <x:f>IF(F366="","",VLOOKUP(F366,COA!$A$4:$F$30,2,FALSE))</x:f>
      </x:c>
      <x:c r="H366" s="22">
        <x:f>IF(F366="","",VLOOKUP(F366,COA!$A$4:$F$30,3,FALSE))</x:f>
      </x:c>
      <x:c r="I366" s="22">
        <x:f>IF(F366="","",VLOOKUP(F366,COA!$A$4:$F$30,4,FALSE))</x:f>
      </x:c>
      <x:c r="J366" s="22">
        <x:f>IF(F366="","",VLOOKUP(F366,COA!$A$4:$F$30,5,FALSE))</x:f>
      </x:c>
      <x:c r="K366" s="26" t="n"/>
      <x:c r="L366" s="26" t="n"/>
      <x:c r="M366" s="26" t="n"/>
      <x:c r="N366" s="24" t="n"/>
      <x:c r="O366" s="24" t="n"/>
      <x:c r="P366" s="25">
        <x:f>IF(AND(N366="",O366=""),"",N366-O366)</x:f>
      </x:c>
      <x:c r="Q366" s="20" t="str">
        <x:f>IF(COUNTA(A366:O366)=0,"",IF(AND(N366&gt;0,O366&gt;0),"Review",IF(AND(N366=0,O366=0),"Missing amount","OK")))</x:f>
        <x:v>Missing amount</x:v>
      </x:c>
      <x:c r="R366" s="25">
        <x:f>IF(A366="","",SUMIFS($N$5:$N$1001,$A$5:$A$1001,A366)-SUMIFS($O$5:$O$1001,$A$5:$A$1001,A366))</x:f>
      </x:c>
      <x:c r="S366" s="20">
        <x:f>IF(A366="","",IF(ABS(R366)&lt;0.005,"Balanced","Out of balance"))</x:f>
      </x:c>
    </x:row>
    <x:row r="367" ht="20" customHeight="1">
      <x:c r="A367" s="26" t="n"/>
      <x:c r="B367" s="27" t="n"/>
      <x:c r="C367" s="20">
        <x:f>IF(B367="","",YEAR(B367))</x:f>
      </x:c>
      <x:c r="D367" s="20">
        <x:f>IF(B367="","",TEXT(B367,"mmm"))</x:f>
      </x:c>
      <x:c r="E367" s="4" t="n"/>
      <x:c r="F367" s="26" t="n"/>
      <x:c r="G367" s="22">
        <x:f>IF(F367="","",VLOOKUP(F367,COA!$A$4:$F$30,2,FALSE))</x:f>
      </x:c>
      <x:c r="H367" s="22">
        <x:f>IF(F367="","",VLOOKUP(F367,COA!$A$4:$F$30,3,FALSE))</x:f>
      </x:c>
      <x:c r="I367" s="22">
        <x:f>IF(F367="","",VLOOKUP(F367,COA!$A$4:$F$30,4,FALSE))</x:f>
      </x:c>
      <x:c r="J367" s="22">
        <x:f>IF(F367="","",VLOOKUP(F367,COA!$A$4:$F$30,5,FALSE))</x:f>
      </x:c>
      <x:c r="K367" s="26" t="n"/>
      <x:c r="L367" s="26" t="n"/>
      <x:c r="M367" s="26" t="n"/>
      <x:c r="N367" s="24" t="n"/>
      <x:c r="O367" s="24" t="n"/>
      <x:c r="P367" s="25">
        <x:f>IF(AND(N367="",O367=""),"",N367-O367)</x:f>
      </x:c>
      <x:c r="Q367" s="20" t="str">
        <x:f>IF(COUNTA(A367:O367)=0,"",IF(AND(N367&gt;0,O367&gt;0),"Review",IF(AND(N367=0,O367=0),"Missing amount","OK")))</x:f>
        <x:v>Missing amount</x:v>
      </x:c>
      <x:c r="R367" s="25">
        <x:f>IF(A367="","",SUMIFS($N$5:$N$1001,$A$5:$A$1001,A367)-SUMIFS($O$5:$O$1001,$A$5:$A$1001,A367))</x:f>
      </x:c>
      <x:c r="S367" s="20">
        <x:f>IF(A367="","",IF(ABS(R367)&lt;0.005,"Balanced","Out of balance"))</x:f>
      </x:c>
    </x:row>
    <x:row r="368" ht="20" customHeight="1">
      <x:c r="A368" s="26" t="n"/>
      <x:c r="B368" s="27" t="n"/>
      <x:c r="C368" s="20">
        <x:f>IF(B368="","",YEAR(B368))</x:f>
      </x:c>
      <x:c r="D368" s="20">
        <x:f>IF(B368="","",TEXT(B368,"mmm"))</x:f>
      </x:c>
      <x:c r="E368" s="4" t="n"/>
      <x:c r="F368" s="26" t="n"/>
      <x:c r="G368" s="22">
        <x:f>IF(F368="","",VLOOKUP(F368,COA!$A$4:$F$30,2,FALSE))</x:f>
      </x:c>
      <x:c r="H368" s="22">
        <x:f>IF(F368="","",VLOOKUP(F368,COA!$A$4:$F$30,3,FALSE))</x:f>
      </x:c>
      <x:c r="I368" s="22">
        <x:f>IF(F368="","",VLOOKUP(F368,COA!$A$4:$F$30,4,FALSE))</x:f>
      </x:c>
      <x:c r="J368" s="22">
        <x:f>IF(F368="","",VLOOKUP(F368,COA!$A$4:$F$30,5,FALSE))</x:f>
      </x:c>
      <x:c r="K368" s="26" t="n"/>
      <x:c r="L368" s="26" t="n"/>
      <x:c r="M368" s="26" t="n"/>
      <x:c r="N368" s="24" t="n"/>
      <x:c r="O368" s="24" t="n"/>
      <x:c r="P368" s="25">
        <x:f>IF(AND(N368="",O368=""),"",N368-O368)</x:f>
      </x:c>
      <x:c r="Q368" s="20" t="str">
        <x:f>IF(COUNTA(A368:O368)=0,"",IF(AND(N368&gt;0,O368&gt;0),"Review",IF(AND(N368=0,O368=0),"Missing amount","OK")))</x:f>
        <x:v>Missing amount</x:v>
      </x:c>
      <x:c r="R368" s="25">
        <x:f>IF(A368="","",SUMIFS($N$5:$N$1001,$A$5:$A$1001,A368)-SUMIFS($O$5:$O$1001,$A$5:$A$1001,A368))</x:f>
      </x:c>
      <x:c r="S368" s="20">
        <x:f>IF(A368="","",IF(ABS(R368)&lt;0.005,"Balanced","Out of balance"))</x:f>
      </x:c>
    </x:row>
    <x:row r="369" ht="20" customHeight="1">
      <x:c r="A369" s="26" t="n"/>
      <x:c r="B369" s="27" t="n"/>
      <x:c r="C369" s="20">
        <x:f>IF(B369="","",YEAR(B369))</x:f>
      </x:c>
      <x:c r="D369" s="20">
        <x:f>IF(B369="","",TEXT(B369,"mmm"))</x:f>
      </x:c>
      <x:c r="E369" s="4" t="n"/>
      <x:c r="F369" s="26" t="n"/>
      <x:c r="G369" s="22">
        <x:f>IF(F369="","",VLOOKUP(F369,COA!$A$4:$F$30,2,FALSE))</x:f>
      </x:c>
      <x:c r="H369" s="22">
        <x:f>IF(F369="","",VLOOKUP(F369,COA!$A$4:$F$30,3,FALSE))</x:f>
      </x:c>
      <x:c r="I369" s="22">
        <x:f>IF(F369="","",VLOOKUP(F369,COA!$A$4:$F$30,4,FALSE))</x:f>
      </x:c>
      <x:c r="J369" s="22">
        <x:f>IF(F369="","",VLOOKUP(F369,COA!$A$4:$F$30,5,FALSE))</x:f>
      </x:c>
      <x:c r="K369" s="26" t="n"/>
      <x:c r="L369" s="26" t="n"/>
      <x:c r="M369" s="26" t="n"/>
      <x:c r="N369" s="24" t="n"/>
      <x:c r="O369" s="24" t="n"/>
      <x:c r="P369" s="25">
        <x:f>IF(AND(N369="",O369=""),"",N369-O369)</x:f>
      </x:c>
      <x:c r="Q369" s="20" t="str">
        <x:f>IF(COUNTA(A369:O369)=0,"",IF(AND(N369&gt;0,O369&gt;0),"Review",IF(AND(N369=0,O369=0),"Missing amount","OK")))</x:f>
        <x:v>Missing amount</x:v>
      </x:c>
      <x:c r="R369" s="25">
        <x:f>IF(A369="","",SUMIFS($N$5:$N$1001,$A$5:$A$1001,A369)-SUMIFS($O$5:$O$1001,$A$5:$A$1001,A369))</x:f>
      </x:c>
      <x:c r="S369" s="20">
        <x:f>IF(A369="","",IF(ABS(R369)&lt;0.005,"Balanced","Out of balance"))</x:f>
      </x:c>
    </x:row>
    <x:row r="370" ht="20" customHeight="1">
      <x:c r="A370" s="26" t="n"/>
      <x:c r="B370" s="27" t="n"/>
      <x:c r="C370" s="20">
        <x:f>IF(B370="","",YEAR(B370))</x:f>
      </x:c>
      <x:c r="D370" s="20">
        <x:f>IF(B370="","",TEXT(B370,"mmm"))</x:f>
      </x:c>
      <x:c r="E370" s="4" t="n"/>
      <x:c r="F370" s="26" t="n"/>
      <x:c r="G370" s="22">
        <x:f>IF(F370="","",VLOOKUP(F370,COA!$A$4:$F$30,2,FALSE))</x:f>
      </x:c>
      <x:c r="H370" s="22">
        <x:f>IF(F370="","",VLOOKUP(F370,COA!$A$4:$F$30,3,FALSE))</x:f>
      </x:c>
      <x:c r="I370" s="22">
        <x:f>IF(F370="","",VLOOKUP(F370,COA!$A$4:$F$30,4,FALSE))</x:f>
      </x:c>
      <x:c r="J370" s="22">
        <x:f>IF(F370="","",VLOOKUP(F370,COA!$A$4:$F$30,5,FALSE))</x:f>
      </x:c>
      <x:c r="K370" s="26" t="n"/>
      <x:c r="L370" s="26" t="n"/>
      <x:c r="M370" s="26" t="n"/>
      <x:c r="N370" s="24" t="n"/>
      <x:c r="O370" s="24" t="n"/>
      <x:c r="P370" s="25">
        <x:f>IF(AND(N370="",O370=""),"",N370-O370)</x:f>
      </x:c>
      <x:c r="Q370" s="20" t="str">
        <x:f>IF(COUNTA(A370:O370)=0,"",IF(AND(N370&gt;0,O370&gt;0),"Review",IF(AND(N370=0,O370=0),"Missing amount","OK")))</x:f>
        <x:v>Missing amount</x:v>
      </x:c>
      <x:c r="R370" s="25">
        <x:f>IF(A370="","",SUMIFS($N$5:$N$1001,$A$5:$A$1001,A370)-SUMIFS($O$5:$O$1001,$A$5:$A$1001,A370))</x:f>
      </x:c>
      <x:c r="S370" s="20">
        <x:f>IF(A370="","",IF(ABS(R370)&lt;0.005,"Balanced","Out of balance"))</x:f>
      </x:c>
    </x:row>
    <x:row r="371" ht="20" customHeight="1">
      <x:c r="A371" s="26" t="n"/>
      <x:c r="B371" s="27" t="n"/>
      <x:c r="C371" s="20">
        <x:f>IF(B371="","",YEAR(B371))</x:f>
      </x:c>
      <x:c r="D371" s="20">
        <x:f>IF(B371="","",TEXT(B371,"mmm"))</x:f>
      </x:c>
      <x:c r="E371" s="4" t="n"/>
      <x:c r="F371" s="26" t="n"/>
      <x:c r="G371" s="22">
        <x:f>IF(F371="","",VLOOKUP(F371,COA!$A$4:$F$30,2,FALSE))</x:f>
      </x:c>
      <x:c r="H371" s="22">
        <x:f>IF(F371="","",VLOOKUP(F371,COA!$A$4:$F$30,3,FALSE))</x:f>
      </x:c>
      <x:c r="I371" s="22">
        <x:f>IF(F371="","",VLOOKUP(F371,COA!$A$4:$F$30,4,FALSE))</x:f>
      </x:c>
      <x:c r="J371" s="22">
        <x:f>IF(F371="","",VLOOKUP(F371,COA!$A$4:$F$30,5,FALSE))</x:f>
      </x:c>
      <x:c r="K371" s="26" t="n"/>
      <x:c r="L371" s="26" t="n"/>
      <x:c r="M371" s="26" t="n"/>
      <x:c r="N371" s="24" t="n"/>
      <x:c r="O371" s="24" t="n"/>
      <x:c r="P371" s="25">
        <x:f>IF(AND(N371="",O371=""),"",N371-O371)</x:f>
      </x:c>
      <x:c r="Q371" s="20" t="str">
        <x:f>IF(COUNTA(A371:O371)=0,"",IF(AND(N371&gt;0,O371&gt;0),"Review",IF(AND(N371=0,O371=0),"Missing amount","OK")))</x:f>
        <x:v>Missing amount</x:v>
      </x:c>
      <x:c r="R371" s="25">
        <x:f>IF(A371="","",SUMIFS($N$5:$N$1001,$A$5:$A$1001,A371)-SUMIFS($O$5:$O$1001,$A$5:$A$1001,A371))</x:f>
      </x:c>
      <x:c r="S371" s="20">
        <x:f>IF(A371="","",IF(ABS(R371)&lt;0.005,"Balanced","Out of balance"))</x:f>
      </x:c>
    </x:row>
    <x:row r="372" ht="20" customHeight="1">
      <x:c r="A372" s="26" t="n"/>
      <x:c r="B372" s="27" t="n"/>
      <x:c r="C372" s="20">
        <x:f>IF(B372="","",YEAR(B372))</x:f>
      </x:c>
      <x:c r="D372" s="20">
        <x:f>IF(B372="","",TEXT(B372,"mmm"))</x:f>
      </x:c>
      <x:c r="E372" s="4" t="n"/>
      <x:c r="F372" s="26" t="n"/>
      <x:c r="G372" s="22">
        <x:f>IF(F372="","",VLOOKUP(F372,COA!$A$4:$F$30,2,FALSE))</x:f>
      </x:c>
      <x:c r="H372" s="22">
        <x:f>IF(F372="","",VLOOKUP(F372,COA!$A$4:$F$30,3,FALSE))</x:f>
      </x:c>
      <x:c r="I372" s="22">
        <x:f>IF(F372="","",VLOOKUP(F372,COA!$A$4:$F$30,4,FALSE))</x:f>
      </x:c>
      <x:c r="J372" s="22">
        <x:f>IF(F372="","",VLOOKUP(F372,COA!$A$4:$F$30,5,FALSE))</x:f>
      </x:c>
      <x:c r="K372" s="26" t="n"/>
      <x:c r="L372" s="26" t="n"/>
      <x:c r="M372" s="26" t="n"/>
      <x:c r="N372" s="24" t="n"/>
      <x:c r="O372" s="24" t="n"/>
      <x:c r="P372" s="25">
        <x:f>IF(AND(N372="",O372=""),"",N372-O372)</x:f>
      </x:c>
      <x:c r="Q372" s="20" t="str">
        <x:f>IF(COUNTA(A372:O372)=0,"",IF(AND(N372&gt;0,O372&gt;0),"Review",IF(AND(N372=0,O372=0),"Missing amount","OK")))</x:f>
        <x:v>Missing amount</x:v>
      </x:c>
      <x:c r="R372" s="25">
        <x:f>IF(A372="","",SUMIFS($N$5:$N$1001,$A$5:$A$1001,A372)-SUMIFS($O$5:$O$1001,$A$5:$A$1001,A372))</x:f>
      </x:c>
      <x:c r="S372" s="20">
        <x:f>IF(A372="","",IF(ABS(R372)&lt;0.005,"Balanced","Out of balance"))</x:f>
      </x:c>
    </x:row>
    <x:row r="373" ht="20" customHeight="1">
      <x:c r="A373" s="26" t="n"/>
      <x:c r="B373" s="27" t="n"/>
      <x:c r="C373" s="20">
        <x:f>IF(B373="","",YEAR(B373))</x:f>
      </x:c>
      <x:c r="D373" s="20">
        <x:f>IF(B373="","",TEXT(B373,"mmm"))</x:f>
      </x:c>
      <x:c r="E373" s="4" t="n"/>
      <x:c r="F373" s="26" t="n"/>
      <x:c r="G373" s="22">
        <x:f>IF(F373="","",VLOOKUP(F373,COA!$A$4:$F$30,2,FALSE))</x:f>
      </x:c>
      <x:c r="H373" s="22">
        <x:f>IF(F373="","",VLOOKUP(F373,COA!$A$4:$F$30,3,FALSE))</x:f>
      </x:c>
      <x:c r="I373" s="22">
        <x:f>IF(F373="","",VLOOKUP(F373,COA!$A$4:$F$30,4,FALSE))</x:f>
      </x:c>
      <x:c r="J373" s="22">
        <x:f>IF(F373="","",VLOOKUP(F373,COA!$A$4:$F$30,5,FALSE))</x:f>
      </x:c>
      <x:c r="K373" s="26" t="n"/>
      <x:c r="L373" s="26" t="n"/>
      <x:c r="M373" s="26" t="n"/>
      <x:c r="N373" s="24" t="n"/>
      <x:c r="O373" s="24" t="n"/>
      <x:c r="P373" s="25">
        <x:f>IF(AND(N373="",O373=""),"",N373-O373)</x:f>
      </x:c>
      <x:c r="Q373" s="20" t="str">
        <x:f>IF(COUNTA(A373:O373)=0,"",IF(AND(N373&gt;0,O373&gt;0),"Review",IF(AND(N373=0,O373=0),"Missing amount","OK")))</x:f>
        <x:v>Missing amount</x:v>
      </x:c>
      <x:c r="R373" s="25">
        <x:f>IF(A373="","",SUMIFS($N$5:$N$1001,$A$5:$A$1001,A373)-SUMIFS($O$5:$O$1001,$A$5:$A$1001,A373))</x:f>
      </x:c>
      <x:c r="S373" s="20">
        <x:f>IF(A373="","",IF(ABS(R373)&lt;0.005,"Balanced","Out of balance"))</x:f>
      </x:c>
    </x:row>
    <x:row r="374" ht="20" customHeight="1">
      <x:c r="A374" s="26" t="n"/>
      <x:c r="B374" s="27" t="n"/>
      <x:c r="C374" s="20">
        <x:f>IF(B374="","",YEAR(B374))</x:f>
      </x:c>
      <x:c r="D374" s="20">
        <x:f>IF(B374="","",TEXT(B374,"mmm"))</x:f>
      </x:c>
      <x:c r="E374" s="4" t="n"/>
      <x:c r="F374" s="26" t="n"/>
      <x:c r="G374" s="22">
        <x:f>IF(F374="","",VLOOKUP(F374,COA!$A$4:$F$30,2,FALSE))</x:f>
      </x:c>
      <x:c r="H374" s="22">
        <x:f>IF(F374="","",VLOOKUP(F374,COA!$A$4:$F$30,3,FALSE))</x:f>
      </x:c>
      <x:c r="I374" s="22">
        <x:f>IF(F374="","",VLOOKUP(F374,COA!$A$4:$F$30,4,FALSE))</x:f>
      </x:c>
      <x:c r="J374" s="22">
        <x:f>IF(F374="","",VLOOKUP(F374,COA!$A$4:$F$30,5,FALSE))</x:f>
      </x:c>
      <x:c r="K374" s="26" t="n"/>
      <x:c r="L374" s="26" t="n"/>
      <x:c r="M374" s="26" t="n"/>
      <x:c r="N374" s="24" t="n"/>
      <x:c r="O374" s="24" t="n"/>
      <x:c r="P374" s="25">
        <x:f>IF(AND(N374="",O374=""),"",N374-O374)</x:f>
      </x:c>
      <x:c r="Q374" s="20" t="str">
        <x:f>IF(COUNTA(A374:O374)=0,"",IF(AND(N374&gt;0,O374&gt;0),"Review",IF(AND(N374=0,O374=0),"Missing amount","OK")))</x:f>
        <x:v>Missing amount</x:v>
      </x:c>
      <x:c r="R374" s="25">
        <x:f>IF(A374="","",SUMIFS($N$5:$N$1001,$A$5:$A$1001,A374)-SUMIFS($O$5:$O$1001,$A$5:$A$1001,A374))</x:f>
      </x:c>
      <x:c r="S374" s="20">
        <x:f>IF(A374="","",IF(ABS(R374)&lt;0.005,"Balanced","Out of balance"))</x:f>
      </x:c>
    </x:row>
    <x:row r="375" ht="20" customHeight="1">
      <x:c r="A375" s="26" t="n"/>
      <x:c r="B375" s="27" t="n"/>
      <x:c r="C375" s="20">
        <x:f>IF(B375="","",YEAR(B375))</x:f>
      </x:c>
      <x:c r="D375" s="20">
        <x:f>IF(B375="","",TEXT(B375,"mmm"))</x:f>
      </x:c>
      <x:c r="E375" s="4" t="n"/>
      <x:c r="F375" s="26" t="n"/>
      <x:c r="G375" s="22">
        <x:f>IF(F375="","",VLOOKUP(F375,COA!$A$4:$F$30,2,FALSE))</x:f>
      </x:c>
      <x:c r="H375" s="22">
        <x:f>IF(F375="","",VLOOKUP(F375,COA!$A$4:$F$30,3,FALSE))</x:f>
      </x:c>
      <x:c r="I375" s="22">
        <x:f>IF(F375="","",VLOOKUP(F375,COA!$A$4:$F$30,4,FALSE))</x:f>
      </x:c>
      <x:c r="J375" s="22">
        <x:f>IF(F375="","",VLOOKUP(F375,COA!$A$4:$F$30,5,FALSE))</x:f>
      </x:c>
      <x:c r="K375" s="26" t="n"/>
      <x:c r="L375" s="26" t="n"/>
      <x:c r="M375" s="26" t="n"/>
      <x:c r="N375" s="24" t="n"/>
      <x:c r="O375" s="24" t="n"/>
      <x:c r="P375" s="25">
        <x:f>IF(AND(N375="",O375=""),"",N375-O375)</x:f>
      </x:c>
      <x:c r="Q375" s="20" t="str">
        <x:f>IF(COUNTA(A375:O375)=0,"",IF(AND(N375&gt;0,O375&gt;0),"Review",IF(AND(N375=0,O375=0),"Missing amount","OK")))</x:f>
        <x:v>Missing amount</x:v>
      </x:c>
      <x:c r="R375" s="25">
        <x:f>IF(A375="","",SUMIFS($N$5:$N$1001,$A$5:$A$1001,A375)-SUMIFS($O$5:$O$1001,$A$5:$A$1001,A375))</x:f>
      </x:c>
      <x:c r="S375" s="20">
        <x:f>IF(A375="","",IF(ABS(R375)&lt;0.005,"Balanced","Out of balance"))</x:f>
      </x:c>
    </x:row>
    <x:row r="376" ht="20" customHeight="1">
      <x:c r="A376" s="26" t="n"/>
      <x:c r="B376" s="27" t="n"/>
      <x:c r="C376" s="20">
        <x:f>IF(B376="","",YEAR(B376))</x:f>
      </x:c>
      <x:c r="D376" s="20">
        <x:f>IF(B376="","",TEXT(B376,"mmm"))</x:f>
      </x:c>
      <x:c r="E376" s="4" t="n"/>
      <x:c r="F376" s="26" t="n"/>
      <x:c r="G376" s="22">
        <x:f>IF(F376="","",VLOOKUP(F376,COA!$A$4:$F$30,2,FALSE))</x:f>
      </x:c>
      <x:c r="H376" s="22">
        <x:f>IF(F376="","",VLOOKUP(F376,COA!$A$4:$F$30,3,FALSE))</x:f>
      </x:c>
      <x:c r="I376" s="22">
        <x:f>IF(F376="","",VLOOKUP(F376,COA!$A$4:$F$30,4,FALSE))</x:f>
      </x:c>
      <x:c r="J376" s="22">
        <x:f>IF(F376="","",VLOOKUP(F376,COA!$A$4:$F$30,5,FALSE))</x:f>
      </x:c>
      <x:c r="K376" s="26" t="n"/>
      <x:c r="L376" s="26" t="n"/>
      <x:c r="M376" s="26" t="n"/>
      <x:c r="N376" s="24" t="n"/>
      <x:c r="O376" s="24" t="n"/>
      <x:c r="P376" s="25">
        <x:f>IF(AND(N376="",O376=""),"",N376-O376)</x:f>
      </x:c>
      <x:c r="Q376" s="20" t="str">
        <x:f>IF(COUNTA(A376:O376)=0,"",IF(AND(N376&gt;0,O376&gt;0),"Review",IF(AND(N376=0,O376=0),"Missing amount","OK")))</x:f>
        <x:v>Missing amount</x:v>
      </x:c>
      <x:c r="R376" s="25">
        <x:f>IF(A376="","",SUMIFS($N$5:$N$1001,$A$5:$A$1001,A376)-SUMIFS($O$5:$O$1001,$A$5:$A$1001,A376))</x:f>
      </x:c>
      <x:c r="S376" s="20">
        <x:f>IF(A376="","",IF(ABS(R376)&lt;0.005,"Balanced","Out of balance"))</x:f>
      </x:c>
    </x:row>
    <x:row r="377" ht="20" customHeight="1">
      <x:c r="A377" s="26" t="n"/>
      <x:c r="B377" s="27" t="n"/>
      <x:c r="C377" s="20">
        <x:f>IF(B377="","",YEAR(B377))</x:f>
      </x:c>
      <x:c r="D377" s="20">
        <x:f>IF(B377="","",TEXT(B377,"mmm"))</x:f>
      </x:c>
      <x:c r="E377" s="4" t="n"/>
      <x:c r="F377" s="26" t="n"/>
      <x:c r="G377" s="22">
        <x:f>IF(F377="","",VLOOKUP(F377,COA!$A$4:$F$30,2,FALSE))</x:f>
      </x:c>
      <x:c r="H377" s="22">
        <x:f>IF(F377="","",VLOOKUP(F377,COA!$A$4:$F$30,3,FALSE))</x:f>
      </x:c>
      <x:c r="I377" s="22">
        <x:f>IF(F377="","",VLOOKUP(F377,COA!$A$4:$F$30,4,FALSE))</x:f>
      </x:c>
      <x:c r="J377" s="22">
        <x:f>IF(F377="","",VLOOKUP(F377,COA!$A$4:$F$30,5,FALSE))</x:f>
      </x:c>
      <x:c r="K377" s="26" t="n"/>
      <x:c r="L377" s="26" t="n"/>
      <x:c r="M377" s="26" t="n"/>
      <x:c r="N377" s="24" t="n"/>
      <x:c r="O377" s="24" t="n"/>
      <x:c r="P377" s="25">
        <x:f>IF(AND(N377="",O377=""),"",N377-O377)</x:f>
      </x:c>
      <x:c r="Q377" s="20" t="str">
        <x:f>IF(COUNTA(A377:O377)=0,"",IF(AND(N377&gt;0,O377&gt;0),"Review",IF(AND(N377=0,O377=0),"Missing amount","OK")))</x:f>
        <x:v>Missing amount</x:v>
      </x:c>
      <x:c r="R377" s="25">
        <x:f>IF(A377="","",SUMIFS($N$5:$N$1001,$A$5:$A$1001,A377)-SUMIFS($O$5:$O$1001,$A$5:$A$1001,A377))</x:f>
      </x:c>
      <x:c r="S377" s="20">
        <x:f>IF(A377="","",IF(ABS(R377)&lt;0.005,"Balanced","Out of balance"))</x:f>
      </x:c>
    </x:row>
    <x:row r="378" ht="20" customHeight="1">
      <x:c r="A378" s="26" t="n"/>
      <x:c r="B378" s="27" t="n"/>
      <x:c r="C378" s="20">
        <x:f>IF(B378="","",YEAR(B378))</x:f>
      </x:c>
      <x:c r="D378" s="20">
        <x:f>IF(B378="","",TEXT(B378,"mmm"))</x:f>
      </x:c>
      <x:c r="E378" s="4" t="n"/>
      <x:c r="F378" s="26" t="n"/>
      <x:c r="G378" s="22">
        <x:f>IF(F378="","",VLOOKUP(F378,COA!$A$4:$F$30,2,FALSE))</x:f>
      </x:c>
      <x:c r="H378" s="22">
        <x:f>IF(F378="","",VLOOKUP(F378,COA!$A$4:$F$30,3,FALSE))</x:f>
      </x:c>
      <x:c r="I378" s="22">
        <x:f>IF(F378="","",VLOOKUP(F378,COA!$A$4:$F$30,4,FALSE))</x:f>
      </x:c>
      <x:c r="J378" s="22">
        <x:f>IF(F378="","",VLOOKUP(F378,COA!$A$4:$F$30,5,FALSE))</x:f>
      </x:c>
      <x:c r="K378" s="26" t="n"/>
      <x:c r="L378" s="26" t="n"/>
      <x:c r="M378" s="26" t="n"/>
      <x:c r="N378" s="24" t="n"/>
      <x:c r="O378" s="24" t="n"/>
      <x:c r="P378" s="25">
        <x:f>IF(AND(N378="",O378=""),"",N378-O378)</x:f>
      </x:c>
      <x:c r="Q378" s="20" t="str">
        <x:f>IF(COUNTA(A378:O378)=0,"",IF(AND(N378&gt;0,O378&gt;0),"Review",IF(AND(N378=0,O378=0),"Missing amount","OK")))</x:f>
        <x:v>Missing amount</x:v>
      </x:c>
      <x:c r="R378" s="25">
        <x:f>IF(A378="","",SUMIFS($N$5:$N$1001,$A$5:$A$1001,A378)-SUMIFS($O$5:$O$1001,$A$5:$A$1001,A378))</x:f>
      </x:c>
      <x:c r="S378" s="20">
        <x:f>IF(A378="","",IF(ABS(R378)&lt;0.005,"Balanced","Out of balance"))</x:f>
      </x:c>
    </x:row>
    <x:row r="379" ht="20" customHeight="1">
      <x:c r="A379" s="26" t="n"/>
      <x:c r="B379" s="27" t="n"/>
      <x:c r="C379" s="20">
        <x:f>IF(B379="","",YEAR(B379))</x:f>
      </x:c>
      <x:c r="D379" s="20">
        <x:f>IF(B379="","",TEXT(B379,"mmm"))</x:f>
      </x:c>
      <x:c r="E379" s="4" t="n"/>
      <x:c r="F379" s="26" t="n"/>
      <x:c r="G379" s="22">
        <x:f>IF(F379="","",VLOOKUP(F379,COA!$A$4:$F$30,2,FALSE))</x:f>
      </x:c>
      <x:c r="H379" s="22">
        <x:f>IF(F379="","",VLOOKUP(F379,COA!$A$4:$F$30,3,FALSE))</x:f>
      </x:c>
      <x:c r="I379" s="22">
        <x:f>IF(F379="","",VLOOKUP(F379,COA!$A$4:$F$30,4,FALSE))</x:f>
      </x:c>
      <x:c r="J379" s="22">
        <x:f>IF(F379="","",VLOOKUP(F379,COA!$A$4:$F$30,5,FALSE))</x:f>
      </x:c>
      <x:c r="K379" s="26" t="n"/>
      <x:c r="L379" s="26" t="n"/>
      <x:c r="M379" s="26" t="n"/>
      <x:c r="N379" s="24" t="n"/>
      <x:c r="O379" s="24" t="n"/>
      <x:c r="P379" s="25">
        <x:f>IF(AND(N379="",O379=""),"",N379-O379)</x:f>
      </x:c>
      <x:c r="Q379" s="20" t="str">
        <x:f>IF(COUNTA(A379:O379)=0,"",IF(AND(N379&gt;0,O379&gt;0),"Review",IF(AND(N379=0,O379=0),"Missing amount","OK")))</x:f>
        <x:v>Missing amount</x:v>
      </x:c>
      <x:c r="R379" s="25">
        <x:f>IF(A379="","",SUMIFS($N$5:$N$1001,$A$5:$A$1001,A379)-SUMIFS($O$5:$O$1001,$A$5:$A$1001,A379))</x:f>
      </x:c>
      <x:c r="S379" s="20">
        <x:f>IF(A379="","",IF(ABS(R379)&lt;0.005,"Balanced","Out of balance"))</x:f>
      </x:c>
    </x:row>
    <x:row r="380" ht="20" customHeight="1">
      <x:c r="A380" s="26" t="n"/>
      <x:c r="B380" s="27" t="n"/>
      <x:c r="C380" s="20">
        <x:f>IF(B380="","",YEAR(B380))</x:f>
      </x:c>
      <x:c r="D380" s="20">
        <x:f>IF(B380="","",TEXT(B380,"mmm"))</x:f>
      </x:c>
      <x:c r="E380" s="4" t="n"/>
      <x:c r="F380" s="26" t="n"/>
      <x:c r="G380" s="22">
        <x:f>IF(F380="","",VLOOKUP(F380,COA!$A$4:$F$30,2,FALSE))</x:f>
      </x:c>
      <x:c r="H380" s="22">
        <x:f>IF(F380="","",VLOOKUP(F380,COA!$A$4:$F$30,3,FALSE))</x:f>
      </x:c>
      <x:c r="I380" s="22">
        <x:f>IF(F380="","",VLOOKUP(F380,COA!$A$4:$F$30,4,FALSE))</x:f>
      </x:c>
      <x:c r="J380" s="22">
        <x:f>IF(F380="","",VLOOKUP(F380,COA!$A$4:$F$30,5,FALSE))</x:f>
      </x:c>
      <x:c r="K380" s="26" t="n"/>
      <x:c r="L380" s="26" t="n"/>
      <x:c r="M380" s="26" t="n"/>
      <x:c r="N380" s="24" t="n"/>
      <x:c r="O380" s="24" t="n"/>
      <x:c r="P380" s="25">
        <x:f>IF(AND(N380="",O380=""),"",N380-O380)</x:f>
      </x:c>
      <x:c r="Q380" s="20" t="str">
        <x:f>IF(COUNTA(A380:O380)=0,"",IF(AND(N380&gt;0,O380&gt;0),"Review",IF(AND(N380=0,O380=0),"Missing amount","OK")))</x:f>
        <x:v>Missing amount</x:v>
      </x:c>
      <x:c r="R380" s="25">
        <x:f>IF(A380="","",SUMIFS($N$5:$N$1001,$A$5:$A$1001,A380)-SUMIFS($O$5:$O$1001,$A$5:$A$1001,A380))</x:f>
      </x:c>
      <x:c r="S380" s="20">
        <x:f>IF(A380="","",IF(ABS(R380)&lt;0.005,"Balanced","Out of balance"))</x:f>
      </x:c>
    </x:row>
    <x:row r="381" ht="20" customHeight="1">
      <x:c r="A381" s="26" t="n"/>
      <x:c r="B381" s="27" t="n"/>
      <x:c r="C381" s="20">
        <x:f>IF(B381="","",YEAR(B381))</x:f>
      </x:c>
      <x:c r="D381" s="20">
        <x:f>IF(B381="","",TEXT(B381,"mmm"))</x:f>
      </x:c>
      <x:c r="E381" s="4" t="n"/>
      <x:c r="F381" s="26" t="n"/>
      <x:c r="G381" s="22">
        <x:f>IF(F381="","",VLOOKUP(F381,COA!$A$4:$F$30,2,FALSE))</x:f>
      </x:c>
      <x:c r="H381" s="22">
        <x:f>IF(F381="","",VLOOKUP(F381,COA!$A$4:$F$30,3,FALSE))</x:f>
      </x:c>
      <x:c r="I381" s="22">
        <x:f>IF(F381="","",VLOOKUP(F381,COA!$A$4:$F$30,4,FALSE))</x:f>
      </x:c>
      <x:c r="J381" s="22">
        <x:f>IF(F381="","",VLOOKUP(F381,COA!$A$4:$F$30,5,FALSE))</x:f>
      </x:c>
      <x:c r="K381" s="26" t="n"/>
      <x:c r="L381" s="26" t="n"/>
      <x:c r="M381" s="26" t="n"/>
      <x:c r="N381" s="24" t="n"/>
      <x:c r="O381" s="24" t="n"/>
      <x:c r="P381" s="25">
        <x:f>IF(AND(N381="",O381=""),"",N381-O381)</x:f>
      </x:c>
      <x:c r="Q381" s="20" t="str">
        <x:f>IF(COUNTA(A381:O381)=0,"",IF(AND(N381&gt;0,O381&gt;0),"Review",IF(AND(N381=0,O381=0),"Missing amount","OK")))</x:f>
        <x:v>Missing amount</x:v>
      </x:c>
      <x:c r="R381" s="25">
        <x:f>IF(A381="","",SUMIFS($N$5:$N$1001,$A$5:$A$1001,A381)-SUMIFS($O$5:$O$1001,$A$5:$A$1001,A381))</x:f>
      </x:c>
      <x:c r="S381" s="20">
        <x:f>IF(A381="","",IF(ABS(R381)&lt;0.005,"Balanced","Out of balance"))</x:f>
      </x:c>
    </x:row>
    <x:row r="382" ht="20" customHeight="1">
      <x:c r="A382" s="26" t="n"/>
      <x:c r="B382" s="27" t="n"/>
      <x:c r="C382" s="20">
        <x:f>IF(B382="","",YEAR(B382))</x:f>
      </x:c>
      <x:c r="D382" s="20">
        <x:f>IF(B382="","",TEXT(B382,"mmm"))</x:f>
      </x:c>
      <x:c r="E382" s="4" t="n"/>
      <x:c r="F382" s="26" t="n"/>
      <x:c r="G382" s="22">
        <x:f>IF(F382="","",VLOOKUP(F382,COA!$A$4:$F$30,2,FALSE))</x:f>
      </x:c>
      <x:c r="H382" s="22">
        <x:f>IF(F382="","",VLOOKUP(F382,COA!$A$4:$F$30,3,FALSE))</x:f>
      </x:c>
      <x:c r="I382" s="22">
        <x:f>IF(F382="","",VLOOKUP(F382,COA!$A$4:$F$30,4,FALSE))</x:f>
      </x:c>
      <x:c r="J382" s="22">
        <x:f>IF(F382="","",VLOOKUP(F382,COA!$A$4:$F$30,5,FALSE))</x:f>
      </x:c>
      <x:c r="K382" s="26" t="n"/>
      <x:c r="L382" s="26" t="n"/>
      <x:c r="M382" s="26" t="n"/>
      <x:c r="N382" s="24" t="n"/>
      <x:c r="O382" s="24" t="n"/>
      <x:c r="P382" s="25">
        <x:f>IF(AND(N382="",O382=""),"",N382-O382)</x:f>
      </x:c>
      <x:c r="Q382" s="20" t="str">
        <x:f>IF(COUNTA(A382:O382)=0,"",IF(AND(N382&gt;0,O382&gt;0),"Review",IF(AND(N382=0,O382=0),"Missing amount","OK")))</x:f>
        <x:v>Missing amount</x:v>
      </x:c>
      <x:c r="R382" s="25">
        <x:f>IF(A382="","",SUMIFS($N$5:$N$1001,$A$5:$A$1001,A382)-SUMIFS($O$5:$O$1001,$A$5:$A$1001,A382))</x:f>
      </x:c>
      <x:c r="S382" s="20">
        <x:f>IF(A382="","",IF(ABS(R382)&lt;0.005,"Balanced","Out of balance"))</x:f>
      </x:c>
    </x:row>
    <x:row r="383" ht="20" customHeight="1">
      <x:c r="A383" s="26" t="n"/>
      <x:c r="B383" s="27" t="n"/>
      <x:c r="C383" s="20">
        <x:f>IF(B383="","",YEAR(B383))</x:f>
      </x:c>
      <x:c r="D383" s="20">
        <x:f>IF(B383="","",TEXT(B383,"mmm"))</x:f>
      </x:c>
      <x:c r="E383" s="4" t="n"/>
      <x:c r="F383" s="26" t="n"/>
      <x:c r="G383" s="22">
        <x:f>IF(F383="","",VLOOKUP(F383,COA!$A$4:$F$30,2,FALSE))</x:f>
      </x:c>
      <x:c r="H383" s="22">
        <x:f>IF(F383="","",VLOOKUP(F383,COA!$A$4:$F$30,3,FALSE))</x:f>
      </x:c>
      <x:c r="I383" s="22">
        <x:f>IF(F383="","",VLOOKUP(F383,COA!$A$4:$F$30,4,FALSE))</x:f>
      </x:c>
      <x:c r="J383" s="22">
        <x:f>IF(F383="","",VLOOKUP(F383,COA!$A$4:$F$30,5,FALSE))</x:f>
      </x:c>
      <x:c r="K383" s="26" t="n"/>
      <x:c r="L383" s="26" t="n"/>
      <x:c r="M383" s="26" t="n"/>
      <x:c r="N383" s="24" t="n"/>
      <x:c r="O383" s="24" t="n"/>
      <x:c r="P383" s="25">
        <x:f>IF(AND(N383="",O383=""),"",N383-O383)</x:f>
      </x:c>
      <x:c r="Q383" s="20" t="str">
        <x:f>IF(COUNTA(A383:O383)=0,"",IF(AND(N383&gt;0,O383&gt;0),"Review",IF(AND(N383=0,O383=0),"Missing amount","OK")))</x:f>
        <x:v>Missing amount</x:v>
      </x:c>
      <x:c r="R383" s="25">
        <x:f>IF(A383="","",SUMIFS($N$5:$N$1001,$A$5:$A$1001,A383)-SUMIFS($O$5:$O$1001,$A$5:$A$1001,A383))</x:f>
      </x:c>
      <x:c r="S383" s="20">
        <x:f>IF(A383="","",IF(ABS(R383)&lt;0.005,"Balanced","Out of balance"))</x:f>
      </x:c>
    </x:row>
    <x:row r="384" ht="20" customHeight="1">
      <x:c r="A384" s="26" t="n"/>
      <x:c r="B384" s="27" t="n"/>
      <x:c r="C384" s="20">
        <x:f>IF(B384="","",YEAR(B384))</x:f>
      </x:c>
      <x:c r="D384" s="20">
        <x:f>IF(B384="","",TEXT(B384,"mmm"))</x:f>
      </x:c>
      <x:c r="E384" s="4" t="n"/>
      <x:c r="F384" s="26" t="n"/>
      <x:c r="G384" s="22">
        <x:f>IF(F384="","",VLOOKUP(F384,COA!$A$4:$F$30,2,FALSE))</x:f>
      </x:c>
      <x:c r="H384" s="22">
        <x:f>IF(F384="","",VLOOKUP(F384,COA!$A$4:$F$30,3,FALSE))</x:f>
      </x:c>
      <x:c r="I384" s="22">
        <x:f>IF(F384="","",VLOOKUP(F384,COA!$A$4:$F$30,4,FALSE))</x:f>
      </x:c>
      <x:c r="J384" s="22">
        <x:f>IF(F384="","",VLOOKUP(F384,COA!$A$4:$F$30,5,FALSE))</x:f>
      </x:c>
      <x:c r="K384" s="26" t="n"/>
      <x:c r="L384" s="26" t="n"/>
      <x:c r="M384" s="26" t="n"/>
      <x:c r="N384" s="24" t="n"/>
      <x:c r="O384" s="24" t="n"/>
      <x:c r="P384" s="25">
        <x:f>IF(AND(N384="",O384=""),"",N384-O384)</x:f>
      </x:c>
      <x:c r="Q384" s="20" t="str">
        <x:f>IF(COUNTA(A384:O384)=0,"",IF(AND(N384&gt;0,O384&gt;0),"Review",IF(AND(N384=0,O384=0),"Missing amount","OK")))</x:f>
        <x:v>Missing amount</x:v>
      </x:c>
      <x:c r="R384" s="25">
        <x:f>IF(A384="","",SUMIFS($N$5:$N$1001,$A$5:$A$1001,A384)-SUMIFS($O$5:$O$1001,$A$5:$A$1001,A384))</x:f>
      </x:c>
      <x:c r="S384" s="20">
        <x:f>IF(A384="","",IF(ABS(R384)&lt;0.005,"Balanced","Out of balance"))</x:f>
      </x:c>
    </x:row>
    <x:row r="385" ht="20" customHeight="1">
      <x:c r="A385" s="26" t="n"/>
      <x:c r="B385" s="27" t="n"/>
      <x:c r="C385" s="20">
        <x:f>IF(B385="","",YEAR(B385))</x:f>
      </x:c>
      <x:c r="D385" s="20">
        <x:f>IF(B385="","",TEXT(B385,"mmm"))</x:f>
      </x:c>
      <x:c r="E385" s="4" t="n"/>
      <x:c r="F385" s="26" t="n"/>
      <x:c r="G385" s="22">
        <x:f>IF(F385="","",VLOOKUP(F385,COA!$A$4:$F$30,2,FALSE))</x:f>
      </x:c>
      <x:c r="H385" s="22">
        <x:f>IF(F385="","",VLOOKUP(F385,COA!$A$4:$F$30,3,FALSE))</x:f>
      </x:c>
      <x:c r="I385" s="22">
        <x:f>IF(F385="","",VLOOKUP(F385,COA!$A$4:$F$30,4,FALSE))</x:f>
      </x:c>
      <x:c r="J385" s="22">
        <x:f>IF(F385="","",VLOOKUP(F385,COA!$A$4:$F$30,5,FALSE))</x:f>
      </x:c>
      <x:c r="K385" s="26" t="n"/>
      <x:c r="L385" s="26" t="n"/>
      <x:c r="M385" s="26" t="n"/>
      <x:c r="N385" s="24" t="n"/>
      <x:c r="O385" s="24" t="n"/>
      <x:c r="P385" s="25">
        <x:f>IF(AND(N385="",O385=""),"",N385-O385)</x:f>
      </x:c>
      <x:c r="Q385" s="20" t="str">
        <x:f>IF(COUNTA(A385:O385)=0,"",IF(AND(N385&gt;0,O385&gt;0),"Review",IF(AND(N385=0,O385=0),"Missing amount","OK")))</x:f>
        <x:v>Missing amount</x:v>
      </x:c>
      <x:c r="R385" s="25">
        <x:f>IF(A385="","",SUMIFS($N$5:$N$1001,$A$5:$A$1001,A385)-SUMIFS($O$5:$O$1001,$A$5:$A$1001,A385))</x:f>
      </x:c>
      <x:c r="S385" s="20">
        <x:f>IF(A385="","",IF(ABS(R385)&lt;0.005,"Balanced","Out of balance"))</x:f>
      </x:c>
    </x:row>
    <x:row r="386" ht="20" customHeight="1">
      <x:c r="A386" s="26" t="n"/>
      <x:c r="B386" s="27" t="n"/>
      <x:c r="C386" s="20">
        <x:f>IF(B386="","",YEAR(B386))</x:f>
      </x:c>
      <x:c r="D386" s="20">
        <x:f>IF(B386="","",TEXT(B386,"mmm"))</x:f>
      </x:c>
      <x:c r="E386" s="4" t="n"/>
      <x:c r="F386" s="26" t="n"/>
      <x:c r="G386" s="22">
        <x:f>IF(F386="","",VLOOKUP(F386,COA!$A$4:$F$30,2,FALSE))</x:f>
      </x:c>
      <x:c r="H386" s="22">
        <x:f>IF(F386="","",VLOOKUP(F386,COA!$A$4:$F$30,3,FALSE))</x:f>
      </x:c>
      <x:c r="I386" s="22">
        <x:f>IF(F386="","",VLOOKUP(F386,COA!$A$4:$F$30,4,FALSE))</x:f>
      </x:c>
      <x:c r="J386" s="22">
        <x:f>IF(F386="","",VLOOKUP(F386,COA!$A$4:$F$30,5,FALSE))</x:f>
      </x:c>
      <x:c r="K386" s="26" t="n"/>
      <x:c r="L386" s="26" t="n"/>
      <x:c r="M386" s="26" t="n"/>
      <x:c r="N386" s="24" t="n"/>
      <x:c r="O386" s="24" t="n"/>
      <x:c r="P386" s="25">
        <x:f>IF(AND(N386="",O386=""),"",N386-O386)</x:f>
      </x:c>
      <x:c r="Q386" s="20" t="str">
        <x:f>IF(COUNTA(A386:O386)=0,"",IF(AND(N386&gt;0,O386&gt;0),"Review",IF(AND(N386=0,O386=0),"Missing amount","OK")))</x:f>
        <x:v>Missing amount</x:v>
      </x:c>
      <x:c r="R386" s="25">
        <x:f>IF(A386="","",SUMIFS($N$5:$N$1001,$A$5:$A$1001,A386)-SUMIFS($O$5:$O$1001,$A$5:$A$1001,A386))</x:f>
      </x:c>
      <x:c r="S386" s="20">
        <x:f>IF(A386="","",IF(ABS(R386)&lt;0.005,"Balanced","Out of balance"))</x:f>
      </x:c>
    </x:row>
    <x:row r="387" ht="20" customHeight="1">
      <x:c r="A387" s="26" t="n"/>
      <x:c r="B387" s="27" t="n"/>
      <x:c r="C387" s="20">
        <x:f>IF(B387="","",YEAR(B387))</x:f>
      </x:c>
      <x:c r="D387" s="20">
        <x:f>IF(B387="","",TEXT(B387,"mmm"))</x:f>
      </x:c>
      <x:c r="E387" s="4" t="n"/>
      <x:c r="F387" s="26" t="n"/>
      <x:c r="G387" s="22">
        <x:f>IF(F387="","",VLOOKUP(F387,COA!$A$4:$F$30,2,FALSE))</x:f>
      </x:c>
      <x:c r="H387" s="22">
        <x:f>IF(F387="","",VLOOKUP(F387,COA!$A$4:$F$30,3,FALSE))</x:f>
      </x:c>
      <x:c r="I387" s="22">
        <x:f>IF(F387="","",VLOOKUP(F387,COA!$A$4:$F$30,4,FALSE))</x:f>
      </x:c>
      <x:c r="J387" s="22">
        <x:f>IF(F387="","",VLOOKUP(F387,COA!$A$4:$F$30,5,FALSE))</x:f>
      </x:c>
      <x:c r="K387" s="26" t="n"/>
      <x:c r="L387" s="26" t="n"/>
      <x:c r="M387" s="26" t="n"/>
      <x:c r="N387" s="24" t="n"/>
      <x:c r="O387" s="24" t="n"/>
      <x:c r="P387" s="25">
        <x:f>IF(AND(N387="",O387=""),"",N387-O387)</x:f>
      </x:c>
      <x:c r="Q387" s="20" t="str">
        <x:f>IF(COUNTA(A387:O387)=0,"",IF(AND(N387&gt;0,O387&gt;0),"Review",IF(AND(N387=0,O387=0),"Missing amount","OK")))</x:f>
        <x:v>Missing amount</x:v>
      </x:c>
      <x:c r="R387" s="25">
        <x:f>IF(A387="","",SUMIFS($N$5:$N$1001,$A$5:$A$1001,A387)-SUMIFS($O$5:$O$1001,$A$5:$A$1001,A387))</x:f>
      </x:c>
      <x:c r="S387" s="20">
        <x:f>IF(A387="","",IF(ABS(R387)&lt;0.005,"Balanced","Out of balance"))</x:f>
      </x:c>
    </x:row>
    <x:row r="388" ht="20" customHeight="1">
      <x:c r="A388" s="26" t="n"/>
      <x:c r="B388" s="27" t="n"/>
      <x:c r="C388" s="20">
        <x:f>IF(B388="","",YEAR(B388))</x:f>
      </x:c>
      <x:c r="D388" s="20">
        <x:f>IF(B388="","",TEXT(B388,"mmm"))</x:f>
      </x:c>
      <x:c r="E388" s="4" t="n"/>
      <x:c r="F388" s="26" t="n"/>
      <x:c r="G388" s="22">
        <x:f>IF(F388="","",VLOOKUP(F388,COA!$A$4:$F$30,2,FALSE))</x:f>
      </x:c>
      <x:c r="H388" s="22">
        <x:f>IF(F388="","",VLOOKUP(F388,COA!$A$4:$F$30,3,FALSE))</x:f>
      </x:c>
      <x:c r="I388" s="22">
        <x:f>IF(F388="","",VLOOKUP(F388,COA!$A$4:$F$30,4,FALSE))</x:f>
      </x:c>
      <x:c r="J388" s="22">
        <x:f>IF(F388="","",VLOOKUP(F388,COA!$A$4:$F$30,5,FALSE))</x:f>
      </x:c>
      <x:c r="K388" s="26" t="n"/>
      <x:c r="L388" s="26" t="n"/>
      <x:c r="M388" s="26" t="n"/>
      <x:c r="N388" s="24" t="n"/>
      <x:c r="O388" s="24" t="n"/>
      <x:c r="P388" s="25">
        <x:f>IF(AND(N388="",O388=""),"",N388-O388)</x:f>
      </x:c>
      <x:c r="Q388" s="20" t="str">
        <x:f>IF(COUNTA(A388:O388)=0,"",IF(AND(N388&gt;0,O388&gt;0),"Review",IF(AND(N388=0,O388=0),"Missing amount","OK")))</x:f>
        <x:v>Missing amount</x:v>
      </x:c>
      <x:c r="R388" s="25">
        <x:f>IF(A388="","",SUMIFS($N$5:$N$1001,$A$5:$A$1001,A388)-SUMIFS($O$5:$O$1001,$A$5:$A$1001,A388))</x:f>
      </x:c>
      <x:c r="S388" s="20">
        <x:f>IF(A388="","",IF(ABS(R388)&lt;0.005,"Balanced","Out of balance"))</x:f>
      </x:c>
    </x:row>
    <x:row r="389" ht="20" customHeight="1">
      <x:c r="A389" s="26" t="n"/>
      <x:c r="B389" s="27" t="n"/>
      <x:c r="C389" s="20">
        <x:f>IF(B389="","",YEAR(B389))</x:f>
      </x:c>
      <x:c r="D389" s="20">
        <x:f>IF(B389="","",TEXT(B389,"mmm"))</x:f>
      </x:c>
      <x:c r="E389" s="4" t="n"/>
      <x:c r="F389" s="26" t="n"/>
      <x:c r="G389" s="22">
        <x:f>IF(F389="","",VLOOKUP(F389,COA!$A$4:$F$30,2,FALSE))</x:f>
      </x:c>
      <x:c r="H389" s="22">
        <x:f>IF(F389="","",VLOOKUP(F389,COA!$A$4:$F$30,3,FALSE))</x:f>
      </x:c>
      <x:c r="I389" s="22">
        <x:f>IF(F389="","",VLOOKUP(F389,COA!$A$4:$F$30,4,FALSE))</x:f>
      </x:c>
      <x:c r="J389" s="22">
        <x:f>IF(F389="","",VLOOKUP(F389,COA!$A$4:$F$30,5,FALSE))</x:f>
      </x:c>
      <x:c r="K389" s="26" t="n"/>
      <x:c r="L389" s="26" t="n"/>
      <x:c r="M389" s="26" t="n"/>
      <x:c r="N389" s="24" t="n"/>
      <x:c r="O389" s="24" t="n"/>
      <x:c r="P389" s="25">
        <x:f>IF(AND(N389="",O389=""),"",N389-O389)</x:f>
      </x:c>
      <x:c r="Q389" s="20" t="str">
        <x:f>IF(COUNTA(A389:O389)=0,"",IF(AND(N389&gt;0,O389&gt;0),"Review",IF(AND(N389=0,O389=0),"Missing amount","OK")))</x:f>
        <x:v>Missing amount</x:v>
      </x:c>
      <x:c r="R389" s="25">
        <x:f>IF(A389="","",SUMIFS($N$5:$N$1001,$A$5:$A$1001,A389)-SUMIFS($O$5:$O$1001,$A$5:$A$1001,A389))</x:f>
      </x:c>
      <x:c r="S389" s="20">
        <x:f>IF(A389="","",IF(ABS(R389)&lt;0.005,"Balanced","Out of balance"))</x:f>
      </x:c>
    </x:row>
    <x:row r="390" ht="20" customHeight="1">
      <x:c r="A390" s="26" t="n"/>
      <x:c r="B390" s="27" t="n"/>
      <x:c r="C390" s="20">
        <x:f>IF(B390="","",YEAR(B390))</x:f>
      </x:c>
      <x:c r="D390" s="20">
        <x:f>IF(B390="","",TEXT(B390,"mmm"))</x:f>
      </x:c>
      <x:c r="E390" s="4" t="n"/>
      <x:c r="F390" s="26" t="n"/>
      <x:c r="G390" s="22">
        <x:f>IF(F390="","",VLOOKUP(F390,COA!$A$4:$F$30,2,FALSE))</x:f>
      </x:c>
      <x:c r="H390" s="22">
        <x:f>IF(F390="","",VLOOKUP(F390,COA!$A$4:$F$30,3,FALSE))</x:f>
      </x:c>
      <x:c r="I390" s="22">
        <x:f>IF(F390="","",VLOOKUP(F390,COA!$A$4:$F$30,4,FALSE))</x:f>
      </x:c>
      <x:c r="J390" s="22">
        <x:f>IF(F390="","",VLOOKUP(F390,COA!$A$4:$F$30,5,FALSE))</x:f>
      </x:c>
      <x:c r="K390" s="26" t="n"/>
      <x:c r="L390" s="26" t="n"/>
      <x:c r="M390" s="26" t="n"/>
      <x:c r="N390" s="24" t="n"/>
      <x:c r="O390" s="24" t="n"/>
      <x:c r="P390" s="25">
        <x:f>IF(AND(N390="",O390=""),"",N390-O390)</x:f>
      </x:c>
      <x:c r="Q390" s="20" t="str">
        <x:f>IF(COUNTA(A390:O390)=0,"",IF(AND(N390&gt;0,O390&gt;0),"Review",IF(AND(N390=0,O390=0),"Missing amount","OK")))</x:f>
        <x:v>Missing amount</x:v>
      </x:c>
      <x:c r="R390" s="25">
        <x:f>IF(A390="","",SUMIFS($N$5:$N$1001,$A$5:$A$1001,A390)-SUMIFS($O$5:$O$1001,$A$5:$A$1001,A390))</x:f>
      </x:c>
      <x:c r="S390" s="20">
        <x:f>IF(A390="","",IF(ABS(R390)&lt;0.005,"Balanced","Out of balance"))</x:f>
      </x:c>
    </x:row>
    <x:row r="391" ht="20" customHeight="1">
      <x:c r="A391" s="26" t="n"/>
      <x:c r="B391" s="27" t="n"/>
      <x:c r="C391" s="20">
        <x:f>IF(B391="","",YEAR(B391))</x:f>
      </x:c>
      <x:c r="D391" s="20">
        <x:f>IF(B391="","",TEXT(B391,"mmm"))</x:f>
      </x:c>
      <x:c r="E391" s="4" t="n"/>
      <x:c r="F391" s="26" t="n"/>
      <x:c r="G391" s="22">
        <x:f>IF(F391="","",VLOOKUP(F391,COA!$A$4:$F$30,2,FALSE))</x:f>
      </x:c>
      <x:c r="H391" s="22">
        <x:f>IF(F391="","",VLOOKUP(F391,COA!$A$4:$F$30,3,FALSE))</x:f>
      </x:c>
      <x:c r="I391" s="22">
        <x:f>IF(F391="","",VLOOKUP(F391,COA!$A$4:$F$30,4,FALSE))</x:f>
      </x:c>
      <x:c r="J391" s="22">
        <x:f>IF(F391="","",VLOOKUP(F391,COA!$A$4:$F$30,5,FALSE))</x:f>
      </x:c>
      <x:c r="K391" s="26" t="n"/>
      <x:c r="L391" s="26" t="n"/>
      <x:c r="M391" s="26" t="n"/>
      <x:c r="N391" s="24" t="n"/>
      <x:c r="O391" s="24" t="n"/>
      <x:c r="P391" s="25">
        <x:f>IF(AND(N391="",O391=""),"",N391-O391)</x:f>
      </x:c>
      <x:c r="Q391" s="20" t="str">
        <x:f>IF(COUNTA(A391:O391)=0,"",IF(AND(N391&gt;0,O391&gt;0),"Review",IF(AND(N391=0,O391=0),"Missing amount","OK")))</x:f>
        <x:v>Missing amount</x:v>
      </x:c>
      <x:c r="R391" s="25">
        <x:f>IF(A391="","",SUMIFS($N$5:$N$1001,$A$5:$A$1001,A391)-SUMIFS($O$5:$O$1001,$A$5:$A$1001,A391))</x:f>
      </x:c>
      <x:c r="S391" s="20">
        <x:f>IF(A391="","",IF(ABS(R391)&lt;0.005,"Balanced","Out of balance"))</x:f>
      </x:c>
    </x:row>
    <x:row r="392" ht="20" customHeight="1">
      <x:c r="A392" s="26" t="n"/>
      <x:c r="B392" s="27" t="n"/>
      <x:c r="C392" s="20">
        <x:f>IF(B392="","",YEAR(B392))</x:f>
      </x:c>
      <x:c r="D392" s="20">
        <x:f>IF(B392="","",TEXT(B392,"mmm"))</x:f>
      </x:c>
      <x:c r="E392" s="4" t="n"/>
      <x:c r="F392" s="26" t="n"/>
      <x:c r="G392" s="22">
        <x:f>IF(F392="","",VLOOKUP(F392,COA!$A$4:$F$30,2,FALSE))</x:f>
      </x:c>
      <x:c r="H392" s="22">
        <x:f>IF(F392="","",VLOOKUP(F392,COA!$A$4:$F$30,3,FALSE))</x:f>
      </x:c>
      <x:c r="I392" s="22">
        <x:f>IF(F392="","",VLOOKUP(F392,COA!$A$4:$F$30,4,FALSE))</x:f>
      </x:c>
      <x:c r="J392" s="22">
        <x:f>IF(F392="","",VLOOKUP(F392,COA!$A$4:$F$30,5,FALSE))</x:f>
      </x:c>
      <x:c r="K392" s="26" t="n"/>
      <x:c r="L392" s="26" t="n"/>
      <x:c r="M392" s="26" t="n"/>
      <x:c r="N392" s="24" t="n"/>
      <x:c r="O392" s="24" t="n"/>
      <x:c r="P392" s="25">
        <x:f>IF(AND(N392="",O392=""),"",N392-O392)</x:f>
      </x:c>
      <x:c r="Q392" s="20" t="str">
        <x:f>IF(COUNTA(A392:O392)=0,"",IF(AND(N392&gt;0,O392&gt;0),"Review",IF(AND(N392=0,O392=0),"Missing amount","OK")))</x:f>
        <x:v>Missing amount</x:v>
      </x:c>
      <x:c r="R392" s="25">
        <x:f>IF(A392="","",SUMIFS($N$5:$N$1001,$A$5:$A$1001,A392)-SUMIFS($O$5:$O$1001,$A$5:$A$1001,A392))</x:f>
      </x:c>
      <x:c r="S392" s="20">
        <x:f>IF(A392="","",IF(ABS(R392)&lt;0.005,"Balanced","Out of balance"))</x:f>
      </x:c>
    </x:row>
    <x:row r="393" ht="20" customHeight="1">
      <x:c r="A393" s="26" t="n"/>
      <x:c r="B393" s="27" t="n"/>
      <x:c r="C393" s="20">
        <x:f>IF(B393="","",YEAR(B393))</x:f>
      </x:c>
      <x:c r="D393" s="20">
        <x:f>IF(B393="","",TEXT(B393,"mmm"))</x:f>
      </x:c>
      <x:c r="E393" s="4" t="n"/>
      <x:c r="F393" s="26" t="n"/>
      <x:c r="G393" s="22">
        <x:f>IF(F393="","",VLOOKUP(F393,COA!$A$4:$F$30,2,FALSE))</x:f>
      </x:c>
      <x:c r="H393" s="22">
        <x:f>IF(F393="","",VLOOKUP(F393,COA!$A$4:$F$30,3,FALSE))</x:f>
      </x:c>
      <x:c r="I393" s="22">
        <x:f>IF(F393="","",VLOOKUP(F393,COA!$A$4:$F$30,4,FALSE))</x:f>
      </x:c>
      <x:c r="J393" s="22">
        <x:f>IF(F393="","",VLOOKUP(F393,COA!$A$4:$F$30,5,FALSE))</x:f>
      </x:c>
      <x:c r="K393" s="26" t="n"/>
      <x:c r="L393" s="26" t="n"/>
      <x:c r="M393" s="26" t="n"/>
      <x:c r="N393" s="24" t="n"/>
      <x:c r="O393" s="24" t="n"/>
      <x:c r="P393" s="25">
        <x:f>IF(AND(N393="",O393=""),"",N393-O393)</x:f>
      </x:c>
      <x:c r="Q393" s="20" t="str">
        <x:f>IF(COUNTA(A393:O393)=0,"",IF(AND(N393&gt;0,O393&gt;0),"Review",IF(AND(N393=0,O393=0),"Missing amount","OK")))</x:f>
        <x:v>Missing amount</x:v>
      </x:c>
      <x:c r="R393" s="25">
        <x:f>IF(A393="","",SUMIFS($N$5:$N$1001,$A$5:$A$1001,A393)-SUMIFS($O$5:$O$1001,$A$5:$A$1001,A393))</x:f>
      </x:c>
      <x:c r="S393" s="20">
        <x:f>IF(A393="","",IF(ABS(R393)&lt;0.005,"Balanced","Out of balance"))</x:f>
      </x:c>
    </x:row>
    <x:row r="394" ht="20" customHeight="1">
      <x:c r="A394" s="26" t="n"/>
      <x:c r="B394" s="27" t="n"/>
      <x:c r="C394" s="20">
        <x:f>IF(B394="","",YEAR(B394))</x:f>
      </x:c>
      <x:c r="D394" s="20">
        <x:f>IF(B394="","",TEXT(B394,"mmm"))</x:f>
      </x:c>
      <x:c r="E394" s="4" t="n"/>
      <x:c r="F394" s="26" t="n"/>
      <x:c r="G394" s="22">
        <x:f>IF(F394="","",VLOOKUP(F394,COA!$A$4:$F$30,2,FALSE))</x:f>
      </x:c>
      <x:c r="H394" s="22">
        <x:f>IF(F394="","",VLOOKUP(F394,COA!$A$4:$F$30,3,FALSE))</x:f>
      </x:c>
      <x:c r="I394" s="22">
        <x:f>IF(F394="","",VLOOKUP(F394,COA!$A$4:$F$30,4,FALSE))</x:f>
      </x:c>
      <x:c r="J394" s="22">
        <x:f>IF(F394="","",VLOOKUP(F394,COA!$A$4:$F$30,5,FALSE))</x:f>
      </x:c>
      <x:c r="K394" s="26" t="n"/>
      <x:c r="L394" s="26" t="n"/>
      <x:c r="M394" s="26" t="n"/>
      <x:c r="N394" s="24" t="n"/>
      <x:c r="O394" s="24" t="n"/>
      <x:c r="P394" s="25">
        <x:f>IF(AND(N394="",O394=""),"",N394-O394)</x:f>
      </x:c>
      <x:c r="Q394" s="20" t="str">
        <x:f>IF(COUNTA(A394:O394)=0,"",IF(AND(N394&gt;0,O394&gt;0),"Review",IF(AND(N394=0,O394=0),"Missing amount","OK")))</x:f>
        <x:v>Missing amount</x:v>
      </x:c>
      <x:c r="R394" s="25">
        <x:f>IF(A394="","",SUMIFS($N$5:$N$1001,$A$5:$A$1001,A394)-SUMIFS($O$5:$O$1001,$A$5:$A$1001,A394))</x:f>
      </x:c>
      <x:c r="S394" s="20">
        <x:f>IF(A394="","",IF(ABS(R394)&lt;0.005,"Balanced","Out of balance"))</x:f>
      </x:c>
    </x:row>
    <x:row r="395" ht="20" customHeight="1">
      <x:c r="A395" s="26" t="n"/>
      <x:c r="B395" s="27" t="n"/>
      <x:c r="C395" s="20">
        <x:f>IF(B395="","",YEAR(B395))</x:f>
      </x:c>
      <x:c r="D395" s="20">
        <x:f>IF(B395="","",TEXT(B395,"mmm"))</x:f>
      </x:c>
      <x:c r="E395" s="4" t="n"/>
      <x:c r="F395" s="26" t="n"/>
      <x:c r="G395" s="22">
        <x:f>IF(F395="","",VLOOKUP(F395,COA!$A$4:$F$30,2,FALSE))</x:f>
      </x:c>
      <x:c r="H395" s="22">
        <x:f>IF(F395="","",VLOOKUP(F395,COA!$A$4:$F$30,3,FALSE))</x:f>
      </x:c>
      <x:c r="I395" s="22">
        <x:f>IF(F395="","",VLOOKUP(F395,COA!$A$4:$F$30,4,FALSE))</x:f>
      </x:c>
      <x:c r="J395" s="22">
        <x:f>IF(F395="","",VLOOKUP(F395,COA!$A$4:$F$30,5,FALSE))</x:f>
      </x:c>
      <x:c r="K395" s="26" t="n"/>
      <x:c r="L395" s="26" t="n"/>
      <x:c r="M395" s="26" t="n"/>
      <x:c r="N395" s="24" t="n"/>
      <x:c r="O395" s="24" t="n"/>
      <x:c r="P395" s="25">
        <x:f>IF(AND(N395="",O395=""),"",N395-O395)</x:f>
      </x:c>
      <x:c r="Q395" s="20" t="str">
        <x:f>IF(COUNTA(A395:O395)=0,"",IF(AND(N395&gt;0,O395&gt;0),"Review",IF(AND(N395=0,O395=0),"Missing amount","OK")))</x:f>
        <x:v>Missing amount</x:v>
      </x:c>
      <x:c r="R395" s="25">
        <x:f>IF(A395="","",SUMIFS($N$5:$N$1001,$A$5:$A$1001,A395)-SUMIFS($O$5:$O$1001,$A$5:$A$1001,A395))</x:f>
      </x:c>
      <x:c r="S395" s="20">
        <x:f>IF(A395="","",IF(ABS(R395)&lt;0.005,"Balanced","Out of balance"))</x:f>
      </x:c>
    </x:row>
    <x:row r="396" ht="20" customHeight="1">
      <x:c r="A396" s="26" t="n"/>
      <x:c r="B396" s="27" t="n"/>
      <x:c r="C396" s="20">
        <x:f>IF(B396="","",YEAR(B396))</x:f>
      </x:c>
      <x:c r="D396" s="20">
        <x:f>IF(B396="","",TEXT(B396,"mmm"))</x:f>
      </x:c>
      <x:c r="E396" s="4" t="n"/>
      <x:c r="F396" s="26" t="n"/>
      <x:c r="G396" s="22">
        <x:f>IF(F396="","",VLOOKUP(F396,COA!$A$4:$F$30,2,FALSE))</x:f>
      </x:c>
      <x:c r="H396" s="22">
        <x:f>IF(F396="","",VLOOKUP(F396,COA!$A$4:$F$30,3,FALSE))</x:f>
      </x:c>
      <x:c r="I396" s="22">
        <x:f>IF(F396="","",VLOOKUP(F396,COA!$A$4:$F$30,4,FALSE))</x:f>
      </x:c>
      <x:c r="J396" s="22">
        <x:f>IF(F396="","",VLOOKUP(F396,COA!$A$4:$F$30,5,FALSE))</x:f>
      </x:c>
      <x:c r="K396" s="26" t="n"/>
      <x:c r="L396" s="26" t="n"/>
      <x:c r="M396" s="26" t="n"/>
      <x:c r="N396" s="24" t="n"/>
      <x:c r="O396" s="24" t="n"/>
      <x:c r="P396" s="25">
        <x:f>IF(AND(N396="",O396=""),"",N396-O396)</x:f>
      </x:c>
      <x:c r="Q396" s="20" t="str">
        <x:f>IF(COUNTA(A396:O396)=0,"",IF(AND(N396&gt;0,O396&gt;0),"Review",IF(AND(N396=0,O396=0),"Missing amount","OK")))</x:f>
        <x:v>Missing amount</x:v>
      </x:c>
      <x:c r="R396" s="25">
        <x:f>IF(A396="","",SUMIFS($N$5:$N$1001,$A$5:$A$1001,A396)-SUMIFS($O$5:$O$1001,$A$5:$A$1001,A396))</x:f>
      </x:c>
      <x:c r="S396" s="20">
        <x:f>IF(A396="","",IF(ABS(R396)&lt;0.005,"Balanced","Out of balance"))</x:f>
      </x:c>
    </x:row>
    <x:row r="397" ht="20" customHeight="1">
      <x:c r="A397" s="26" t="n"/>
      <x:c r="B397" s="27" t="n"/>
      <x:c r="C397" s="20">
        <x:f>IF(B397="","",YEAR(B397))</x:f>
      </x:c>
      <x:c r="D397" s="20">
        <x:f>IF(B397="","",TEXT(B397,"mmm"))</x:f>
      </x:c>
      <x:c r="E397" s="4" t="n"/>
      <x:c r="F397" s="26" t="n"/>
      <x:c r="G397" s="22">
        <x:f>IF(F397="","",VLOOKUP(F397,COA!$A$4:$F$30,2,FALSE))</x:f>
      </x:c>
      <x:c r="H397" s="22">
        <x:f>IF(F397="","",VLOOKUP(F397,COA!$A$4:$F$30,3,FALSE))</x:f>
      </x:c>
      <x:c r="I397" s="22">
        <x:f>IF(F397="","",VLOOKUP(F397,COA!$A$4:$F$30,4,FALSE))</x:f>
      </x:c>
      <x:c r="J397" s="22">
        <x:f>IF(F397="","",VLOOKUP(F397,COA!$A$4:$F$30,5,FALSE))</x:f>
      </x:c>
      <x:c r="K397" s="26" t="n"/>
      <x:c r="L397" s="26" t="n"/>
      <x:c r="M397" s="26" t="n"/>
      <x:c r="N397" s="24" t="n"/>
      <x:c r="O397" s="24" t="n"/>
      <x:c r="P397" s="25">
        <x:f>IF(AND(N397="",O397=""),"",N397-O397)</x:f>
      </x:c>
      <x:c r="Q397" s="20" t="str">
        <x:f>IF(COUNTA(A397:O397)=0,"",IF(AND(N397&gt;0,O397&gt;0),"Review",IF(AND(N397=0,O397=0),"Missing amount","OK")))</x:f>
        <x:v>Missing amount</x:v>
      </x:c>
      <x:c r="R397" s="25">
        <x:f>IF(A397="","",SUMIFS($N$5:$N$1001,$A$5:$A$1001,A397)-SUMIFS($O$5:$O$1001,$A$5:$A$1001,A397))</x:f>
      </x:c>
      <x:c r="S397" s="20">
        <x:f>IF(A397="","",IF(ABS(R397)&lt;0.005,"Balanced","Out of balance"))</x:f>
      </x:c>
    </x:row>
    <x:row r="398" ht="20" customHeight="1">
      <x:c r="A398" s="26" t="n"/>
      <x:c r="B398" s="27" t="n"/>
      <x:c r="C398" s="20">
        <x:f>IF(B398="","",YEAR(B398))</x:f>
      </x:c>
      <x:c r="D398" s="20">
        <x:f>IF(B398="","",TEXT(B398,"mmm"))</x:f>
      </x:c>
      <x:c r="E398" s="4" t="n"/>
      <x:c r="F398" s="26" t="n"/>
      <x:c r="G398" s="22">
        <x:f>IF(F398="","",VLOOKUP(F398,COA!$A$4:$F$30,2,FALSE))</x:f>
      </x:c>
      <x:c r="H398" s="22">
        <x:f>IF(F398="","",VLOOKUP(F398,COA!$A$4:$F$30,3,FALSE))</x:f>
      </x:c>
      <x:c r="I398" s="22">
        <x:f>IF(F398="","",VLOOKUP(F398,COA!$A$4:$F$30,4,FALSE))</x:f>
      </x:c>
      <x:c r="J398" s="22">
        <x:f>IF(F398="","",VLOOKUP(F398,COA!$A$4:$F$30,5,FALSE))</x:f>
      </x:c>
      <x:c r="K398" s="26" t="n"/>
      <x:c r="L398" s="26" t="n"/>
      <x:c r="M398" s="26" t="n"/>
      <x:c r="N398" s="24" t="n"/>
      <x:c r="O398" s="24" t="n"/>
      <x:c r="P398" s="25">
        <x:f>IF(AND(N398="",O398=""),"",N398-O398)</x:f>
      </x:c>
      <x:c r="Q398" s="20" t="str">
        <x:f>IF(COUNTA(A398:O398)=0,"",IF(AND(N398&gt;0,O398&gt;0),"Review",IF(AND(N398=0,O398=0),"Missing amount","OK")))</x:f>
        <x:v>Missing amount</x:v>
      </x:c>
      <x:c r="R398" s="25">
        <x:f>IF(A398="","",SUMIFS($N$5:$N$1001,$A$5:$A$1001,A398)-SUMIFS($O$5:$O$1001,$A$5:$A$1001,A398))</x:f>
      </x:c>
      <x:c r="S398" s="20">
        <x:f>IF(A398="","",IF(ABS(R398)&lt;0.005,"Balanced","Out of balance"))</x:f>
      </x:c>
    </x:row>
    <x:row r="399" ht="20" customHeight="1">
      <x:c r="A399" s="26" t="n"/>
      <x:c r="B399" s="27" t="n"/>
      <x:c r="C399" s="20">
        <x:f>IF(B399="","",YEAR(B399))</x:f>
      </x:c>
      <x:c r="D399" s="20">
        <x:f>IF(B399="","",TEXT(B399,"mmm"))</x:f>
      </x:c>
      <x:c r="E399" s="4" t="n"/>
      <x:c r="F399" s="26" t="n"/>
      <x:c r="G399" s="22">
        <x:f>IF(F399="","",VLOOKUP(F399,COA!$A$4:$F$30,2,FALSE))</x:f>
      </x:c>
      <x:c r="H399" s="22">
        <x:f>IF(F399="","",VLOOKUP(F399,COA!$A$4:$F$30,3,FALSE))</x:f>
      </x:c>
      <x:c r="I399" s="22">
        <x:f>IF(F399="","",VLOOKUP(F399,COA!$A$4:$F$30,4,FALSE))</x:f>
      </x:c>
      <x:c r="J399" s="22">
        <x:f>IF(F399="","",VLOOKUP(F399,COA!$A$4:$F$30,5,FALSE))</x:f>
      </x:c>
      <x:c r="K399" s="26" t="n"/>
      <x:c r="L399" s="26" t="n"/>
      <x:c r="M399" s="26" t="n"/>
      <x:c r="N399" s="24" t="n"/>
      <x:c r="O399" s="24" t="n"/>
      <x:c r="P399" s="25">
        <x:f>IF(AND(N399="",O399=""),"",N399-O399)</x:f>
      </x:c>
      <x:c r="Q399" s="20" t="str">
        <x:f>IF(COUNTA(A399:O399)=0,"",IF(AND(N399&gt;0,O399&gt;0),"Review",IF(AND(N399=0,O399=0),"Missing amount","OK")))</x:f>
        <x:v>Missing amount</x:v>
      </x:c>
      <x:c r="R399" s="25">
        <x:f>IF(A399="","",SUMIFS($N$5:$N$1001,$A$5:$A$1001,A399)-SUMIFS($O$5:$O$1001,$A$5:$A$1001,A399))</x:f>
      </x:c>
      <x:c r="S399" s="20">
        <x:f>IF(A399="","",IF(ABS(R399)&lt;0.005,"Balanced","Out of balance"))</x:f>
      </x:c>
    </x:row>
    <x:row r="400" ht="20" customHeight="1">
      <x:c r="A400" s="26" t="n"/>
      <x:c r="B400" s="27" t="n"/>
      <x:c r="C400" s="20">
        <x:f>IF(B400="","",YEAR(B400))</x:f>
      </x:c>
      <x:c r="D400" s="20">
        <x:f>IF(B400="","",TEXT(B400,"mmm"))</x:f>
      </x:c>
      <x:c r="E400" s="4" t="n"/>
      <x:c r="F400" s="26" t="n"/>
      <x:c r="G400" s="22">
        <x:f>IF(F400="","",VLOOKUP(F400,COA!$A$4:$F$30,2,FALSE))</x:f>
      </x:c>
      <x:c r="H400" s="22">
        <x:f>IF(F400="","",VLOOKUP(F400,COA!$A$4:$F$30,3,FALSE))</x:f>
      </x:c>
      <x:c r="I400" s="22">
        <x:f>IF(F400="","",VLOOKUP(F400,COA!$A$4:$F$30,4,FALSE))</x:f>
      </x:c>
      <x:c r="J400" s="22">
        <x:f>IF(F400="","",VLOOKUP(F400,COA!$A$4:$F$30,5,FALSE))</x:f>
      </x:c>
      <x:c r="K400" s="26" t="n"/>
      <x:c r="L400" s="26" t="n"/>
      <x:c r="M400" s="26" t="n"/>
      <x:c r="N400" s="24" t="n"/>
      <x:c r="O400" s="24" t="n"/>
      <x:c r="P400" s="25">
        <x:f>IF(AND(N400="",O400=""),"",N400-O400)</x:f>
      </x:c>
      <x:c r="Q400" s="20" t="str">
        <x:f>IF(COUNTA(A400:O400)=0,"",IF(AND(N400&gt;0,O400&gt;0),"Review",IF(AND(N400=0,O400=0),"Missing amount","OK")))</x:f>
        <x:v>Missing amount</x:v>
      </x:c>
      <x:c r="R400" s="25">
        <x:f>IF(A400="","",SUMIFS($N$5:$N$1001,$A$5:$A$1001,A400)-SUMIFS($O$5:$O$1001,$A$5:$A$1001,A400))</x:f>
      </x:c>
      <x:c r="S400" s="20">
        <x:f>IF(A400="","",IF(ABS(R400)&lt;0.005,"Balanced","Out of balance"))</x:f>
      </x:c>
    </x:row>
    <x:row r="401" ht="20" customHeight="1">
      <x:c r="A401" s="26" t="n"/>
      <x:c r="B401" s="27" t="n"/>
      <x:c r="C401" s="20">
        <x:f>IF(B401="","",YEAR(B401))</x:f>
      </x:c>
      <x:c r="D401" s="20">
        <x:f>IF(B401="","",TEXT(B401,"mmm"))</x:f>
      </x:c>
      <x:c r="E401" s="4" t="n"/>
      <x:c r="F401" s="26" t="n"/>
      <x:c r="G401" s="22">
        <x:f>IF(F401="","",VLOOKUP(F401,COA!$A$4:$F$30,2,FALSE))</x:f>
      </x:c>
      <x:c r="H401" s="22">
        <x:f>IF(F401="","",VLOOKUP(F401,COA!$A$4:$F$30,3,FALSE))</x:f>
      </x:c>
      <x:c r="I401" s="22">
        <x:f>IF(F401="","",VLOOKUP(F401,COA!$A$4:$F$30,4,FALSE))</x:f>
      </x:c>
      <x:c r="J401" s="22">
        <x:f>IF(F401="","",VLOOKUP(F401,COA!$A$4:$F$30,5,FALSE))</x:f>
      </x:c>
      <x:c r="K401" s="26" t="n"/>
      <x:c r="L401" s="26" t="n"/>
      <x:c r="M401" s="26" t="n"/>
      <x:c r="N401" s="24" t="n"/>
      <x:c r="O401" s="24" t="n"/>
      <x:c r="P401" s="25">
        <x:f>IF(AND(N401="",O401=""),"",N401-O401)</x:f>
      </x:c>
      <x:c r="Q401" s="20" t="str">
        <x:f>IF(COUNTA(A401:O401)=0,"",IF(AND(N401&gt;0,O401&gt;0),"Review",IF(AND(N401=0,O401=0),"Missing amount","OK")))</x:f>
        <x:v>Missing amount</x:v>
      </x:c>
      <x:c r="R401" s="25">
        <x:f>IF(A401="","",SUMIFS($N$5:$N$1001,$A$5:$A$1001,A401)-SUMIFS($O$5:$O$1001,$A$5:$A$1001,A401))</x:f>
      </x:c>
      <x:c r="S401" s="20">
        <x:f>IF(A401="","",IF(ABS(R401)&lt;0.005,"Balanced","Out of balance"))</x:f>
      </x:c>
    </x:row>
    <x:row r="402" ht="20" customHeight="1">
      <x:c r="A402" s="26" t="n"/>
      <x:c r="B402" s="27" t="n"/>
      <x:c r="C402" s="20">
        <x:f>IF(B402="","",YEAR(B402))</x:f>
      </x:c>
      <x:c r="D402" s="20">
        <x:f>IF(B402="","",TEXT(B402,"mmm"))</x:f>
      </x:c>
      <x:c r="E402" s="4" t="n"/>
      <x:c r="F402" s="26" t="n"/>
      <x:c r="G402" s="22">
        <x:f>IF(F402="","",VLOOKUP(F402,COA!$A$4:$F$30,2,FALSE))</x:f>
      </x:c>
      <x:c r="H402" s="22">
        <x:f>IF(F402="","",VLOOKUP(F402,COA!$A$4:$F$30,3,FALSE))</x:f>
      </x:c>
      <x:c r="I402" s="22">
        <x:f>IF(F402="","",VLOOKUP(F402,COA!$A$4:$F$30,4,FALSE))</x:f>
      </x:c>
      <x:c r="J402" s="22">
        <x:f>IF(F402="","",VLOOKUP(F402,COA!$A$4:$F$30,5,FALSE))</x:f>
      </x:c>
      <x:c r="K402" s="26" t="n"/>
      <x:c r="L402" s="26" t="n"/>
      <x:c r="M402" s="26" t="n"/>
      <x:c r="N402" s="24" t="n"/>
      <x:c r="O402" s="24" t="n"/>
      <x:c r="P402" s="25">
        <x:f>IF(AND(N402="",O402=""),"",N402-O402)</x:f>
      </x:c>
      <x:c r="Q402" s="20" t="str">
        <x:f>IF(COUNTA(A402:O402)=0,"",IF(AND(N402&gt;0,O402&gt;0),"Review",IF(AND(N402=0,O402=0),"Missing amount","OK")))</x:f>
        <x:v>Missing amount</x:v>
      </x:c>
      <x:c r="R402" s="25">
        <x:f>IF(A402="","",SUMIFS($N$5:$N$1001,$A$5:$A$1001,A402)-SUMIFS($O$5:$O$1001,$A$5:$A$1001,A402))</x:f>
      </x:c>
      <x:c r="S402" s="20">
        <x:f>IF(A402="","",IF(ABS(R402)&lt;0.005,"Balanced","Out of balance"))</x:f>
      </x:c>
    </x:row>
    <x:row r="403" ht="20" customHeight="1">
      <x:c r="A403" s="26" t="n"/>
      <x:c r="B403" s="27" t="n"/>
      <x:c r="C403" s="20">
        <x:f>IF(B403="","",YEAR(B403))</x:f>
      </x:c>
      <x:c r="D403" s="20">
        <x:f>IF(B403="","",TEXT(B403,"mmm"))</x:f>
      </x:c>
      <x:c r="E403" s="4" t="n"/>
      <x:c r="F403" s="26" t="n"/>
      <x:c r="G403" s="22">
        <x:f>IF(F403="","",VLOOKUP(F403,COA!$A$4:$F$30,2,FALSE))</x:f>
      </x:c>
      <x:c r="H403" s="22">
        <x:f>IF(F403="","",VLOOKUP(F403,COA!$A$4:$F$30,3,FALSE))</x:f>
      </x:c>
      <x:c r="I403" s="22">
        <x:f>IF(F403="","",VLOOKUP(F403,COA!$A$4:$F$30,4,FALSE))</x:f>
      </x:c>
      <x:c r="J403" s="22">
        <x:f>IF(F403="","",VLOOKUP(F403,COA!$A$4:$F$30,5,FALSE))</x:f>
      </x:c>
      <x:c r="K403" s="26" t="n"/>
      <x:c r="L403" s="26" t="n"/>
      <x:c r="M403" s="26" t="n"/>
      <x:c r="N403" s="24" t="n"/>
      <x:c r="O403" s="24" t="n"/>
      <x:c r="P403" s="25">
        <x:f>IF(AND(N403="",O403=""),"",N403-O403)</x:f>
      </x:c>
      <x:c r="Q403" s="20" t="str">
        <x:f>IF(COUNTA(A403:O403)=0,"",IF(AND(N403&gt;0,O403&gt;0),"Review",IF(AND(N403=0,O403=0),"Missing amount","OK")))</x:f>
        <x:v>Missing amount</x:v>
      </x:c>
      <x:c r="R403" s="25">
        <x:f>IF(A403="","",SUMIFS($N$5:$N$1001,$A$5:$A$1001,A403)-SUMIFS($O$5:$O$1001,$A$5:$A$1001,A403))</x:f>
      </x:c>
      <x:c r="S403" s="20">
        <x:f>IF(A403="","",IF(ABS(R403)&lt;0.005,"Balanced","Out of balance"))</x:f>
      </x:c>
    </x:row>
    <x:row r="404" ht="20" customHeight="1">
      <x:c r="A404" s="26" t="n"/>
      <x:c r="B404" s="27" t="n"/>
      <x:c r="C404" s="20">
        <x:f>IF(B404="","",YEAR(B404))</x:f>
      </x:c>
      <x:c r="D404" s="20">
        <x:f>IF(B404="","",TEXT(B404,"mmm"))</x:f>
      </x:c>
      <x:c r="E404" s="4" t="n"/>
      <x:c r="F404" s="26" t="n"/>
      <x:c r="G404" s="22">
        <x:f>IF(F404="","",VLOOKUP(F404,COA!$A$4:$F$30,2,FALSE))</x:f>
      </x:c>
      <x:c r="H404" s="22">
        <x:f>IF(F404="","",VLOOKUP(F404,COA!$A$4:$F$30,3,FALSE))</x:f>
      </x:c>
      <x:c r="I404" s="22">
        <x:f>IF(F404="","",VLOOKUP(F404,COA!$A$4:$F$30,4,FALSE))</x:f>
      </x:c>
      <x:c r="J404" s="22">
        <x:f>IF(F404="","",VLOOKUP(F404,COA!$A$4:$F$30,5,FALSE))</x:f>
      </x:c>
      <x:c r="K404" s="26" t="n"/>
      <x:c r="L404" s="26" t="n"/>
      <x:c r="M404" s="26" t="n"/>
      <x:c r="N404" s="24" t="n"/>
      <x:c r="O404" s="24" t="n"/>
      <x:c r="P404" s="25">
        <x:f>IF(AND(N404="",O404=""),"",N404-O404)</x:f>
      </x:c>
      <x:c r="Q404" s="20" t="str">
        <x:f>IF(COUNTA(A404:O404)=0,"",IF(AND(N404&gt;0,O404&gt;0),"Review",IF(AND(N404=0,O404=0),"Missing amount","OK")))</x:f>
        <x:v>Missing amount</x:v>
      </x:c>
      <x:c r="R404" s="25">
        <x:f>IF(A404="","",SUMIFS($N$5:$N$1001,$A$5:$A$1001,A404)-SUMIFS($O$5:$O$1001,$A$5:$A$1001,A404))</x:f>
      </x:c>
      <x:c r="S404" s="20">
        <x:f>IF(A404="","",IF(ABS(R404)&lt;0.005,"Balanced","Out of balance"))</x:f>
      </x:c>
    </x:row>
    <x:row r="405" ht="20" customHeight="1">
      <x:c r="A405" s="26" t="n"/>
      <x:c r="B405" s="27" t="n"/>
      <x:c r="C405" s="20">
        <x:f>IF(B405="","",YEAR(B405))</x:f>
      </x:c>
      <x:c r="D405" s="20">
        <x:f>IF(B405="","",TEXT(B405,"mmm"))</x:f>
      </x:c>
      <x:c r="E405" s="4" t="n"/>
      <x:c r="F405" s="26" t="n"/>
      <x:c r="G405" s="22">
        <x:f>IF(F405="","",VLOOKUP(F405,COA!$A$4:$F$30,2,FALSE))</x:f>
      </x:c>
      <x:c r="H405" s="22">
        <x:f>IF(F405="","",VLOOKUP(F405,COA!$A$4:$F$30,3,FALSE))</x:f>
      </x:c>
      <x:c r="I405" s="22">
        <x:f>IF(F405="","",VLOOKUP(F405,COA!$A$4:$F$30,4,FALSE))</x:f>
      </x:c>
      <x:c r="J405" s="22">
        <x:f>IF(F405="","",VLOOKUP(F405,COA!$A$4:$F$30,5,FALSE))</x:f>
      </x:c>
      <x:c r="K405" s="26" t="n"/>
      <x:c r="L405" s="26" t="n"/>
      <x:c r="M405" s="26" t="n"/>
      <x:c r="N405" s="24" t="n"/>
      <x:c r="O405" s="24" t="n"/>
      <x:c r="P405" s="25">
        <x:f>IF(AND(N405="",O405=""),"",N405-O405)</x:f>
      </x:c>
      <x:c r="Q405" s="20" t="str">
        <x:f>IF(COUNTA(A405:O405)=0,"",IF(AND(N405&gt;0,O405&gt;0),"Review",IF(AND(N405=0,O405=0),"Missing amount","OK")))</x:f>
        <x:v>Missing amount</x:v>
      </x:c>
      <x:c r="R405" s="25">
        <x:f>IF(A405="","",SUMIFS($N$5:$N$1001,$A$5:$A$1001,A405)-SUMIFS($O$5:$O$1001,$A$5:$A$1001,A405))</x:f>
      </x:c>
      <x:c r="S405" s="20">
        <x:f>IF(A405="","",IF(ABS(R405)&lt;0.005,"Balanced","Out of balance"))</x:f>
      </x:c>
    </x:row>
    <x:row r="406" ht="20" customHeight="1">
      <x:c r="A406" s="26" t="n"/>
      <x:c r="B406" s="27" t="n"/>
      <x:c r="C406" s="20">
        <x:f>IF(B406="","",YEAR(B406))</x:f>
      </x:c>
      <x:c r="D406" s="20">
        <x:f>IF(B406="","",TEXT(B406,"mmm"))</x:f>
      </x:c>
      <x:c r="E406" s="4" t="n"/>
      <x:c r="F406" s="26" t="n"/>
      <x:c r="G406" s="22">
        <x:f>IF(F406="","",VLOOKUP(F406,COA!$A$4:$F$30,2,FALSE))</x:f>
      </x:c>
      <x:c r="H406" s="22">
        <x:f>IF(F406="","",VLOOKUP(F406,COA!$A$4:$F$30,3,FALSE))</x:f>
      </x:c>
      <x:c r="I406" s="22">
        <x:f>IF(F406="","",VLOOKUP(F406,COA!$A$4:$F$30,4,FALSE))</x:f>
      </x:c>
      <x:c r="J406" s="22">
        <x:f>IF(F406="","",VLOOKUP(F406,COA!$A$4:$F$30,5,FALSE))</x:f>
      </x:c>
      <x:c r="K406" s="26" t="n"/>
      <x:c r="L406" s="26" t="n"/>
      <x:c r="M406" s="26" t="n"/>
      <x:c r="N406" s="24" t="n"/>
      <x:c r="O406" s="24" t="n"/>
      <x:c r="P406" s="25">
        <x:f>IF(AND(N406="",O406=""),"",N406-O406)</x:f>
      </x:c>
      <x:c r="Q406" s="20" t="str">
        <x:f>IF(COUNTA(A406:O406)=0,"",IF(AND(N406&gt;0,O406&gt;0),"Review",IF(AND(N406=0,O406=0),"Missing amount","OK")))</x:f>
        <x:v>Missing amount</x:v>
      </x:c>
      <x:c r="R406" s="25">
        <x:f>IF(A406="","",SUMIFS($N$5:$N$1001,$A$5:$A$1001,A406)-SUMIFS($O$5:$O$1001,$A$5:$A$1001,A406))</x:f>
      </x:c>
      <x:c r="S406" s="20">
        <x:f>IF(A406="","",IF(ABS(R406)&lt;0.005,"Balanced","Out of balance"))</x:f>
      </x:c>
    </x:row>
    <x:row r="407" ht="20" customHeight="1">
      <x:c r="A407" s="26" t="n"/>
      <x:c r="B407" s="27" t="n"/>
      <x:c r="C407" s="20">
        <x:f>IF(B407="","",YEAR(B407))</x:f>
      </x:c>
      <x:c r="D407" s="20">
        <x:f>IF(B407="","",TEXT(B407,"mmm"))</x:f>
      </x:c>
      <x:c r="E407" s="4" t="n"/>
      <x:c r="F407" s="26" t="n"/>
      <x:c r="G407" s="22">
        <x:f>IF(F407="","",VLOOKUP(F407,COA!$A$4:$F$30,2,FALSE))</x:f>
      </x:c>
      <x:c r="H407" s="22">
        <x:f>IF(F407="","",VLOOKUP(F407,COA!$A$4:$F$30,3,FALSE))</x:f>
      </x:c>
      <x:c r="I407" s="22">
        <x:f>IF(F407="","",VLOOKUP(F407,COA!$A$4:$F$30,4,FALSE))</x:f>
      </x:c>
      <x:c r="J407" s="22">
        <x:f>IF(F407="","",VLOOKUP(F407,COA!$A$4:$F$30,5,FALSE))</x:f>
      </x:c>
      <x:c r="K407" s="26" t="n"/>
      <x:c r="L407" s="26" t="n"/>
      <x:c r="M407" s="26" t="n"/>
      <x:c r="N407" s="24" t="n"/>
      <x:c r="O407" s="24" t="n"/>
      <x:c r="P407" s="25">
        <x:f>IF(AND(N407="",O407=""),"",N407-O407)</x:f>
      </x:c>
      <x:c r="Q407" s="20" t="str">
        <x:f>IF(COUNTA(A407:O407)=0,"",IF(AND(N407&gt;0,O407&gt;0),"Review",IF(AND(N407=0,O407=0),"Missing amount","OK")))</x:f>
        <x:v>Missing amount</x:v>
      </x:c>
      <x:c r="R407" s="25">
        <x:f>IF(A407="","",SUMIFS($N$5:$N$1001,$A$5:$A$1001,A407)-SUMIFS($O$5:$O$1001,$A$5:$A$1001,A407))</x:f>
      </x:c>
      <x:c r="S407" s="20">
        <x:f>IF(A407="","",IF(ABS(R407)&lt;0.005,"Balanced","Out of balance"))</x:f>
      </x:c>
    </x:row>
    <x:row r="408" ht="20" customHeight="1">
      <x:c r="A408" s="26" t="n"/>
      <x:c r="B408" s="27" t="n"/>
      <x:c r="C408" s="20">
        <x:f>IF(B408="","",YEAR(B408))</x:f>
      </x:c>
      <x:c r="D408" s="20">
        <x:f>IF(B408="","",TEXT(B408,"mmm"))</x:f>
      </x:c>
      <x:c r="E408" s="4" t="n"/>
      <x:c r="F408" s="26" t="n"/>
      <x:c r="G408" s="22">
        <x:f>IF(F408="","",VLOOKUP(F408,COA!$A$4:$F$30,2,FALSE))</x:f>
      </x:c>
      <x:c r="H408" s="22">
        <x:f>IF(F408="","",VLOOKUP(F408,COA!$A$4:$F$30,3,FALSE))</x:f>
      </x:c>
      <x:c r="I408" s="22">
        <x:f>IF(F408="","",VLOOKUP(F408,COA!$A$4:$F$30,4,FALSE))</x:f>
      </x:c>
      <x:c r="J408" s="22">
        <x:f>IF(F408="","",VLOOKUP(F408,COA!$A$4:$F$30,5,FALSE))</x:f>
      </x:c>
      <x:c r="K408" s="26" t="n"/>
      <x:c r="L408" s="26" t="n"/>
      <x:c r="M408" s="26" t="n"/>
      <x:c r="N408" s="24" t="n"/>
      <x:c r="O408" s="24" t="n"/>
      <x:c r="P408" s="25">
        <x:f>IF(AND(N408="",O408=""),"",N408-O408)</x:f>
      </x:c>
      <x:c r="Q408" s="20" t="str">
        <x:f>IF(COUNTA(A408:O408)=0,"",IF(AND(N408&gt;0,O408&gt;0),"Review",IF(AND(N408=0,O408=0),"Missing amount","OK")))</x:f>
        <x:v>Missing amount</x:v>
      </x:c>
      <x:c r="R408" s="25">
        <x:f>IF(A408="","",SUMIFS($N$5:$N$1001,$A$5:$A$1001,A408)-SUMIFS($O$5:$O$1001,$A$5:$A$1001,A408))</x:f>
      </x:c>
      <x:c r="S408" s="20">
        <x:f>IF(A408="","",IF(ABS(R408)&lt;0.005,"Balanced","Out of balance"))</x:f>
      </x:c>
    </x:row>
    <x:row r="409" ht="20" customHeight="1">
      <x:c r="A409" s="26" t="n"/>
      <x:c r="B409" s="27" t="n"/>
      <x:c r="C409" s="20">
        <x:f>IF(B409="","",YEAR(B409))</x:f>
      </x:c>
      <x:c r="D409" s="20">
        <x:f>IF(B409="","",TEXT(B409,"mmm"))</x:f>
      </x:c>
      <x:c r="E409" s="4" t="n"/>
      <x:c r="F409" s="26" t="n"/>
      <x:c r="G409" s="22">
        <x:f>IF(F409="","",VLOOKUP(F409,COA!$A$4:$F$30,2,FALSE))</x:f>
      </x:c>
      <x:c r="H409" s="22">
        <x:f>IF(F409="","",VLOOKUP(F409,COA!$A$4:$F$30,3,FALSE))</x:f>
      </x:c>
      <x:c r="I409" s="22">
        <x:f>IF(F409="","",VLOOKUP(F409,COA!$A$4:$F$30,4,FALSE))</x:f>
      </x:c>
      <x:c r="J409" s="22">
        <x:f>IF(F409="","",VLOOKUP(F409,COA!$A$4:$F$30,5,FALSE))</x:f>
      </x:c>
      <x:c r="K409" s="26" t="n"/>
      <x:c r="L409" s="26" t="n"/>
      <x:c r="M409" s="26" t="n"/>
      <x:c r="N409" s="24" t="n"/>
      <x:c r="O409" s="24" t="n"/>
      <x:c r="P409" s="25">
        <x:f>IF(AND(N409="",O409=""),"",N409-O409)</x:f>
      </x:c>
      <x:c r="Q409" s="20" t="str">
        <x:f>IF(COUNTA(A409:O409)=0,"",IF(AND(N409&gt;0,O409&gt;0),"Review",IF(AND(N409=0,O409=0),"Missing amount","OK")))</x:f>
        <x:v>Missing amount</x:v>
      </x:c>
      <x:c r="R409" s="25">
        <x:f>IF(A409="","",SUMIFS($N$5:$N$1001,$A$5:$A$1001,A409)-SUMIFS($O$5:$O$1001,$A$5:$A$1001,A409))</x:f>
      </x:c>
      <x:c r="S409" s="20">
        <x:f>IF(A409="","",IF(ABS(R409)&lt;0.005,"Balanced","Out of balance"))</x:f>
      </x:c>
    </x:row>
    <x:row r="410" ht="20" customHeight="1">
      <x:c r="A410" s="26" t="n"/>
      <x:c r="B410" s="27" t="n"/>
      <x:c r="C410" s="20">
        <x:f>IF(B410="","",YEAR(B410))</x:f>
      </x:c>
      <x:c r="D410" s="20">
        <x:f>IF(B410="","",TEXT(B410,"mmm"))</x:f>
      </x:c>
      <x:c r="E410" s="4" t="n"/>
      <x:c r="F410" s="26" t="n"/>
      <x:c r="G410" s="22">
        <x:f>IF(F410="","",VLOOKUP(F410,COA!$A$4:$F$30,2,FALSE))</x:f>
      </x:c>
      <x:c r="H410" s="22">
        <x:f>IF(F410="","",VLOOKUP(F410,COA!$A$4:$F$30,3,FALSE))</x:f>
      </x:c>
      <x:c r="I410" s="22">
        <x:f>IF(F410="","",VLOOKUP(F410,COA!$A$4:$F$30,4,FALSE))</x:f>
      </x:c>
      <x:c r="J410" s="22">
        <x:f>IF(F410="","",VLOOKUP(F410,COA!$A$4:$F$30,5,FALSE))</x:f>
      </x:c>
      <x:c r="K410" s="26" t="n"/>
      <x:c r="L410" s="26" t="n"/>
      <x:c r="M410" s="26" t="n"/>
      <x:c r="N410" s="24" t="n"/>
      <x:c r="O410" s="24" t="n"/>
      <x:c r="P410" s="25">
        <x:f>IF(AND(N410="",O410=""),"",N410-O410)</x:f>
      </x:c>
      <x:c r="Q410" s="20" t="str">
        <x:f>IF(COUNTA(A410:O410)=0,"",IF(AND(N410&gt;0,O410&gt;0),"Review",IF(AND(N410=0,O410=0),"Missing amount","OK")))</x:f>
        <x:v>Missing amount</x:v>
      </x:c>
      <x:c r="R410" s="25">
        <x:f>IF(A410="","",SUMIFS($N$5:$N$1001,$A$5:$A$1001,A410)-SUMIFS($O$5:$O$1001,$A$5:$A$1001,A410))</x:f>
      </x:c>
      <x:c r="S410" s="20">
        <x:f>IF(A410="","",IF(ABS(R410)&lt;0.005,"Balanced","Out of balance"))</x:f>
      </x:c>
    </x:row>
    <x:row r="411" ht="20" customHeight="1">
      <x:c r="A411" s="26" t="n"/>
      <x:c r="B411" s="27" t="n"/>
      <x:c r="C411" s="20">
        <x:f>IF(B411="","",YEAR(B411))</x:f>
      </x:c>
      <x:c r="D411" s="20">
        <x:f>IF(B411="","",TEXT(B411,"mmm"))</x:f>
      </x:c>
      <x:c r="E411" s="4" t="n"/>
      <x:c r="F411" s="26" t="n"/>
      <x:c r="G411" s="22">
        <x:f>IF(F411="","",VLOOKUP(F411,COA!$A$4:$F$30,2,FALSE))</x:f>
      </x:c>
      <x:c r="H411" s="22">
        <x:f>IF(F411="","",VLOOKUP(F411,COA!$A$4:$F$30,3,FALSE))</x:f>
      </x:c>
      <x:c r="I411" s="22">
        <x:f>IF(F411="","",VLOOKUP(F411,COA!$A$4:$F$30,4,FALSE))</x:f>
      </x:c>
      <x:c r="J411" s="22">
        <x:f>IF(F411="","",VLOOKUP(F411,COA!$A$4:$F$30,5,FALSE))</x:f>
      </x:c>
      <x:c r="K411" s="26" t="n"/>
      <x:c r="L411" s="26" t="n"/>
      <x:c r="M411" s="26" t="n"/>
      <x:c r="N411" s="24" t="n"/>
      <x:c r="O411" s="24" t="n"/>
      <x:c r="P411" s="25">
        <x:f>IF(AND(N411="",O411=""),"",N411-O411)</x:f>
      </x:c>
      <x:c r="Q411" s="20" t="str">
        <x:f>IF(COUNTA(A411:O411)=0,"",IF(AND(N411&gt;0,O411&gt;0),"Review",IF(AND(N411=0,O411=0),"Missing amount","OK")))</x:f>
        <x:v>Missing amount</x:v>
      </x:c>
      <x:c r="R411" s="25">
        <x:f>IF(A411="","",SUMIFS($N$5:$N$1001,$A$5:$A$1001,A411)-SUMIFS($O$5:$O$1001,$A$5:$A$1001,A411))</x:f>
      </x:c>
      <x:c r="S411" s="20">
        <x:f>IF(A411="","",IF(ABS(R411)&lt;0.005,"Balanced","Out of balance"))</x:f>
      </x:c>
    </x:row>
    <x:row r="412" ht="20" customHeight="1">
      <x:c r="A412" s="26" t="n"/>
      <x:c r="B412" s="27" t="n"/>
      <x:c r="C412" s="20">
        <x:f>IF(B412="","",YEAR(B412))</x:f>
      </x:c>
      <x:c r="D412" s="20">
        <x:f>IF(B412="","",TEXT(B412,"mmm"))</x:f>
      </x:c>
      <x:c r="E412" s="4" t="n"/>
      <x:c r="F412" s="26" t="n"/>
      <x:c r="G412" s="22">
        <x:f>IF(F412="","",VLOOKUP(F412,COA!$A$4:$F$30,2,FALSE))</x:f>
      </x:c>
      <x:c r="H412" s="22">
        <x:f>IF(F412="","",VLOOKUP(F412,COA!$A$4:$F$30,3,FALSE))</x:f>
      </x:c>
      <x:c r="I412" s="22">
        <x:f>IF(F412="","",VLOOKUP(F412,COA!$A$4:$F$30,4,FALSE))</x:f>
      </x:c>
      <x:c r="J412" s="22">
        <x:f>IF(F412="","",VLOOKUP(F412,COA!$A$4:$F$30,5,FALSE))</x:f>
      </x:c>
      <x:c r="K412" s="26" t="n"/>
      <x:c r="L412" s="26" t="n"/>
      <x:c r="M412" s="26" t="n"/>
      <x:c r="N412" s="24" t="n"/>
      <x:c r="O412" s="24" t="n"/>
      <x:c r="P412" s="25">
        <x:f>IF(AND(N412="",O412=""),"",N412-O412)</x:f>
      </x:c>
      <x:c r="Q412" s="20" t="str">
        <x:f>IF(COUNTA(A412:O412)=0,"",IF(AND(N412&gt;0,O412&gt;0),"Review",IF(AND(N412=0,O412=0),"Missing amount","OK")))</x:f>
        <x:v>Missing amount</x:v>
      </x:c>
      <x:c r="R412" s="25">
        <x:f>IF(A412="","",SUMIFS($N$5:$N$1001,$A$5:$A$1001,A412)-SUMIFS($O$5:$O$1001,$A$5:$A$1001,A412))</x:f>
      </x:c>
      <x:c r="S412" s="20">
        <x:f>IF(A412="","",IF(ABS(R412)&lt;0.005,"Balanced","Out of balance"))</x:f>
      </x:c>
    </x:row>
    <x:row r="413" ht="20" customHeight="1">
      <x:c r="A413" s="26" t="n"/>
      <x:c r="B413" s="27" t="n"/>
      <x:c r="C413" s="20">
        <x:f>IF(B413="","",YEAR(B413))</x:f>
      </x:c>
      <x:c r="D413" s="20">
        <x:f>IF(B413="","",TEXT(B413,"mmm"))</x:f>
      </x:c>
      <x:c r="E413" s="4" t="n"/>
      <x:c r="F413" s="26" t="n"/>
      <x:c r="G413" s="22">
        <x:f>IF(F413="","",VLOOKUP(F413,COA!$A$4:$F$30,2,FALSE))</x:f>
      </x:c>
      <x:c r="H413" s="22">
        <x:f>IF(F413="","",VLOOKUP(F413,COA!$A$4:$F$30,3,FALSE))</x:f>
      </x:c>
      <x:c r="I413" s="22">
        <x:f>IF(F413="","",VLOOKUP(F413,COA!$A$4:$F$30,4,FALSE))</x:f>
      </x:c>
      <x:c r="J413" s="22">
        <x:f>IF(F413="","",VLOOKUP(F413,COA!$A$4:$F$30,5,FALSE))</x:f>
      </x:c>
      <x:c r="K413" s="26" t="n"/>
      <x:c r="L413" s="26" t="n"/>
      <x:c r="M413" s="26" t="n"/>
      <x:c r="N413" s="24" t="n"/>
      <x:c r="O413" s="24" t="n"/>
      <x:c r="P413" s="25">
        <x:f>IF(AND(N413="",O413=""),"",N413-O413)</x:f>
      </x:c>
      <x:c r="Q413" s="20" t="str">
        <x:f>IF(COUNTA(A413:O413)=0,"",IF(AND(N413&gt;0,O413&gt;0),"Review",IF(AND(N413=0,O413=0),"Missing amount","OK")))</x:f>
        <x:v>Missing amount</x:v>
      </x:c>
      <x:c r="R413" s="25">
        <x:f>IF(A413="","",SUMIFS($N$5:$N$1001,$A$5:$A$1001,A413)-SUMIFS($O$5:$O$1001,$A$5:$A$1001,A413))</x:f>
      </x:c>
      <x:c r="S413" s="20">
        <x:f>IF(A413="","",IF(ABS(R413)&lt;0.005,"Balanced","Out of balance"))</x:f>
      </x:c>
    </x:row>
    <x:row r="414" ht="20" customHeight="1">
      <x:c r="A414" s="26" t="n"/>
      <x:c r="B414" s="27" t="n"/>
      <x:c r="C414" s="20">
        <x:f>IF(B414="","",YEAR(B414))</x:f>
      </x:c>
      <x:c r="D414" s="20">
        <x:f>IF(B414="","",TEXT(B414,"mmm"))</x:f>
      </x:c>
      <x:c r="E414" s="4" t="n"/>
      <x:c r="F414" s="26" t="n"/>
      <x:c r="G414" s="22">
        <x:f>IF(F414="","",VLOOKUP(F414,COA!$A$4:$F$30,2,FALSE))</x:f>
      </x:c>
      <x:c r="H414" s="22">
        <x:f>IF(F414="","",VLOOKUP(F414,COA!$A$4:$F$30,3,FALSE))</x:f>
      </x:c>
      <x:c r="I414" s="22">
        <x:f>IF(F414="","",VLOOKUP(F414,COA!$A$4:$F$30,4,FALSE))</x:f>
      </x:c>
      <x:c r="J414" s="22">
        <x:f>IF(F414="","",VLOOKUP(F414,COA!$A$4:$F$30,5,FALSE))</x:f>
      </x:c>
      <x:c r="K414" s="26" t="n"/>
      <x:c r="L414" s="26" t="n"/>
      <x:c r="M414" s="26" t="n"/>
      <x:c r="N414" s="24" t="n"/>
      <x:c r="O414" s="24" t="n"/>
      <x:c r="P414" s="25">
        <x:f>IF(AND(N414="",O414=""),"",N414-O414)</x:f>
      </x:c>
      <x:c r="Q414" s="20" t="str">
        <x:f>IF(COUNTA(A414:O414)=0,"",IF(AND(N414&gt;0,O414&gt;0),"Review",IF(AND(N414=0,O414=0),"Missing amount","OK")))</x:f>
        <x:v>Missing amount</x:v>
      </x:c>
      <x:c r="R414" s="25">
        <x:f>IF(A414="","",SUMIFS($N$5:$N$1001,$A$5:$A$1001,A414)-SUMIFS($O$5:$O$1001,$A$5:$A$1001,A414))</x:f>
      </x:c>
      <x:c r="S414" s="20">
        <x:f>IF(A414="","",IF(ABS(R414)&lt;0.005,"Balanced","Out of balance"))</x:f>
      </x:c>
    </x:row>
    <x:row r="415" ht="20" customHeight="1">
      <x:c r="A415" s="26" t="n"/>
      <x:c r="B415" s="27" t="n"/>
      <x:c r="C415" s="20">
        <x:f>IF(B415="","",YEAR(B415))</x:f>
      </x:c>
      <x:c r="D415" s="20">
        <x:f>IF(B415="","",TEXT(B415,"mmm"))</x:f>
      </x:c>
      <x:c r="E415" s="4" t="n"/>
      <x:c r="F415" s="26" t="n"/>
      <x:c r="G415" s="22">
        <x:f>IF(F415="","",VLOOKUP(F415,COA!$A$4:$F$30,2,FALSE))</x:f>
      </x:c>
      <x:c r="H415" s="22">
        <x:f>IF(F415="","",VLOOKUP(F415,COA!$A$4:$F$30,3,FALSE))</x:f>
      </x:c>
      <x:c r="I415" s="22">
        <x:f>IF(F415="","",VLOOKUP(F415,COA!$A$4:$F$30,4,FALSE))</x:f>
      </x:c>
      <x:c r="J415" s="22">
        <x:f>IF(F415="","",VLOOKUP(F415,COA!$A$4:$F$30,5,FALSE))</x:f>
      </x:c>
      <x:c r="K415" s="26" t="n"/>
      <x:c r="L415" s="26" t="n"/>
      <x:c r="M415" s="26" t="n"/>
      <x:c r="N415" s="24" t="n"/>
      <x:c r="O415" s="24" t="n"/>
      <x:c r="P415" s="25">
        <x:f>IF(AND(N415="",O415=""),"",N415-O415)</x:f>
      </x:c>
      <x:c r="Q415" s="20" t="str">
        <x:f>IF(COUNTA(A415:O415)=0,"",IF(AND(N415&gt;0,O415&gt;0),"Review",IF(AND(N415=0,O415=0),"Missing amount","OK")))</x:f>
        <x:v>Missing amount</x:v>
      </x:c>
      <x:c r="R415" s="25">
        <x:f>IF(A415="","",SUMIFS($N$5:$N$1001,$A$5:$A$1001,A415)-SUMIFS($O$5:$O$1001,$A$5:$A$1001,A415))</x:f>
      </x:c>
      <x:c r="S415" s="20">
        <x:f>IF(A415="","",IF(ABS(R415)&lt;0.005,"Balanced","Out of balance"))</x:f>
      </x:c>
    </x:row>
    <x:row r="416" ht="20" customHeight="1">
      <x:c r="A416" s="26" t="n"/>
      <x:c r="B416" s="27" t="n"/>
      <x:c r="C416" s="20">
        <x:f>IF(B416="","",YEAR(B416))</x:f>
      </x:c>
      <x:c r="D416" s="20">
        <x:f>IF(B416="","",TEXT(B416,"mmm"))</x:f>
      </x:c>
      <x:c r="E416" s="4" t="n"/>
      <x:c r="F416" s="26" t="n"/>
      <x:c r="G416" s="22">
        <x:f>IF(F416="","",VLOOKUP(F416,COA!$A$4:$F$30,2,FALSE))</x:f>
      </x:c>
      <x:c r="H416" s="22">
        <x:f>IF(F416="","",VLOOKUP(F416,COA!$A$4:$F$30,3,FALSE))</x:f>
      </x:c>
      <x:c r="I416" s="22">
        <x:f>IF(F416="","",VLOOKUP(F416,COA!$A$4:$F$30,4,FALSE))</x:f>
      </x:c>
      <x:c r="J416" s="22">
        <x:f>IF(F416="","",VLOOKUP(F416,COA!$A$4:$F$30,5,FALSE))</x:f>
      </x:c>
      <x:c r="K416" s="26" t="n"/>
      <x:c r="L416" s="26" t="n"/>
      <x:c r="M416" s="26" t="n"/>
      <x:c r="N416" s="24" t="n"/>
      <x:c r="O416" s="24" t="n"/>
      <x:c r="P416" s="25">
        <x:f>IF(AND(N416="",O416=""),"",N416-O416)</x:f>
      </x:c>
      <x:c r="Q416" s="20" t="str">
        <x:f>IF(COUNTA(A416:O416)=0,"",IF(AND(N416&gt;0,O416&gt;0),"Review",IF(AND(N416=0,O416=0),"Missing amount","OK")))</x:f>
        <x:v>Missing amount</x:v>
      </x:c>
      <x:c r="R416" s="25">
        <x:f>IF(A416="","",SUMIFS($N$5:$N$1001,$A$5:$A$1001,A416)-SUMIFS($O$5:$O$1001,$A$5:$A$1001,A416))</x:f>
      </x:c>
      <x:c r="S416" s="20">
        <x:f>IF(A416="","",IF(ABS(R416)&lt;0.005,"Balanced","Out of balance"))</x:f>
      </x:c>
    </x:row>
    <x:row r="417" ht="20" customHeight="1">
      <x:c r="A417" s="26" t="n"/>
      <x:c r="B417" s="27" t="n"/>
      <x:c r="C417" s="20">
        <x:f>IF(B417="","",YEAR(B417))</x:f>
      </x:c>
      <x:c r="D417" s="20">
        <x:f>IF(B417="","",TEXT(B417,"mmm"))</x:f>
      </x:c>
      <x:c r="E417" s="4" t="n"/>
      <x:c r="F417" s="26" t="n"/>
      <x:c r="G417" s="22">
        <x:f>IF(F417="","",VLOOKUP(F417,COA!$A$4:$F$30,2,FALSE))</x:f>
      </x:c>
      <x:c r="H417" s="22">
        <x:f>IF(F417="","",VLOOKUP(F417,COA!$A$4:$F$30,3,FALSE))</x:f>
      </x:c>
      <x:c r="I417" s="22">
        <x:f>IF(F417="","",VLOOKUP(F417,COA!$A$4:$F$30,4,FALSE))</x:f>
      </x:c>
      <x:c r="J417" s="22">
        <x:f>IF(F417="","",VLOOKUP(F417,COA!$A$4:$F$30,5,FALSE))</x:f>
      </x:c>
      <x:c r="K417" s="26" t="n"/>
      <x:c r="L417" s="26" t="n"/>
      <x:c r="M417" s="26" t="n"/>
      <x:c r="N417" s="24" t="n"/>
      <x:c r="O417" s="24" t="n"/>
      <x:c r="P417" s="25">
        <x:f>IF(AND(N417="",O417=""),"",N417-O417)</x:f>
      </x:c>
      <x:c r="Q417" s="20" t="str">
        <x:f>IF(COUNTA(A417:O417)=0,"",IF(AND(N417&gt;0,O417&gt;0),"Review",IF(AND(N417=0,O417=0),"Missing amount","OK")))</x:f>
        <x:v>Missing amount</x:v>
      </x:c>
      <x:c r="R417" s="25">
        <x:f>IF(A417="","",SUMIFS($N$5:$N$1001,$A$5:$A$1001,A417)-SUMIFS($O$5:$O$1001,$A$5:$A$1001,A417))</x:f>
      </x:c>
      <x:c r="S417" s="20">
        <x:f>IF(A417="","",IF(ABS(R417)&lt;0.005,"Balanced","Out of balance"))</x:f>
      </x:c>
    </x:row>
    <x:row r="418" ht="20" customHeight="1">
      <x:c r="A418" s="26" t="n"/>
      <x:c r="B418" s="27" t="n"/>
      <x:c r="C418" s="20">
        <x:f>IF(B418="","",YEAR(B418))</x:f>
      </x:c>
      <x:c r="D418" s="20">
        <x:f>IF(B418="","",TEXT(B418,"mmm"))</x:f>
      </x:c>
      <x:c r="E418" s="4" t="n"/>
      <x:c r="F418" s="26" t="n"/>
      <x:c r="G418" s="22">
        <x:f>IF(F418="","",VLOOKUP(F418,COA!$A$4:$F$30,2,FALSE))</x:f>
      </x:c>
      <x:c r="H418" s="22">
        <x:f>IF(F418="","",VLOOKUP(F418,COA!$A$4:$F$30,3,FALSE))</x:f>
      </x:c>
      <x:c r="I418" s="22">
        <x:f>IF(F418="","",VLOOKUP(F418,COA!$A$4:$F$30,4,FALSE))</x:f>
      </x:c>
      <x:c r="J418" s="22">
        <x:f>IF(F418="","",VLOOKUP(F418,COA!$A$4:$F$30,5,FALSE))</x:f>
      </x:c>
      <x:c r="K418" s="26" t="n"/>
      <x:c r="L418" s="26" t="n"/>
      <x:c r="M418" s="26" t="n"/>
      <x:c r="N418" s="24" t="n"/>
      <x:c r="O418" s="24" t="n"/>
      <x:c r="P418" s="25">
        <x:f>IF(AND(N418="",O418=""),"",N418-O418)</x:f>
      </x:c>
      <x:c r="Q418" s="20" t="str">
        <x:f>IF(COUNTA(A418:O418)=0,"",IF(AND(N418&gt;0,O418&gt;0),"Review",IF(AND(N418=0,O418=0),"Missing amount","OK")))</x:f>
        <x:v>Missing amount</x:v>
      </x:c>
      <x:c r="R418" s="25">
        <x:f>IF(A418="","",SUMIFS($N$5:$N$1001,$A$5:$A$1001,A418)-SUMIFS($O$5:$O$1001,$A$5:$A$1001,A418))</x:f>
      </x:c>
      <x:c r="S418" s="20">
        <x:f>IF(A418="","",IF(ABS(R418)&lt;0.005,"Balanced","Out of balance"))</x:f>
      </x:c>
    </x:row>
    <x:row r="419" ht="20" customHeight="1">
      <x:c r="A419" s="26" t="n"/>
      <x:c r="B419" s="27" t="n"/>
      <x:c r="C419" s="20">
        <x:f>IF(B419="","",YEAR(B419))</x:f>
      </x:c>
      <x:c r="D419" s="20">
        <x:f>IF(B419="","",TEXT(B419,"mmm"))</x:f>
      </x:c>
      <x:c r="E419" s="4" t="n"/>
      <x:c r="F419" s="26" t="n"/>
      <x:c r="G419" s="22">
        <x:f>IF(F419="","",VLOOKUP(F419,COA!$A$4:$F$30,2,FALSE))</x:f>
      </x:c>
      <x:c r="H419" s="22">
        <x:f>IF(F419="","",VLOOKUP(F419,COA!$A$4:$F$30,3,FALSE))</x:f>
      </x:c>
      <x:c r="I419" s="22">
        <x:f>IF(F419="","",VLOOKUP(F419,COA!$A$4:$F$30,4,FALSE))</x:f>
      </x:c>
      <x:c r="J419" s="22">
        <x:f>IF(F419="","",VLOOKUP(F419,COA!$A$4:$F$30,5,FALSE))</x:f>
      </x:c>
      <x:c r="K419" s="26" t="n"/>
      <x:c r="L419" s="26" t="n"/>
      <x:c r="M419" s="26" t="n"/>
      <x:c r="N419" s="24" t="n"/>
      <x:c r="O419" s="24" t="n"/>
      <x:c r="P419" s="25">
        <x:f>IF(AND(N419="",O419=""),"",N419-O419)</x:f>
      </x:c>
      <x:c r="Q419" s="20" t="str">
        <x:f>IF(COUNTA(A419:O419)=0,"",IF(AND(N419&gt;0,O419&gt;0),"Review",IF(AND(N419=0,O419=0),"Missing amount","OK")))</x:f>
        <x:v>Missing amount</x:v>
      </x:c>
      <x:c r="R419" s="25">
        <x:f>IF(A419="","",SUMIFS($N$5:$N$1001,$A$5:$A$1001,A419)-SUMIFS($O$5:$O$1001,$A$5:$A$1001,A419))</x:f>
      </x:c>
      <x:c r="S419" s="20">
        <x:f>IF(A419="","",IF(ABS(R419)&lt;0.005,"Balanced","Out of balance"))</x:f>
      </x:c>
    </x:row>
    <x:row r="420" ht="20" customHeight="1">
      <x:c r="A420" s="26" t="n"/>
      <x:c r="B420" s="27" t="n"/>
      <x:c r="C420" s="20">
        <x:f>IF(B420="","",YEAR(B420))</x:f>
      </x:c>
      <x:c r="D420" s="20">
        <x:f>IF(B420="","",TEXT(B420,"mmm"))</x:f>
      </x:c>
      <x:c r="E420" s="4" t="n"/>
      <x:c r="F420" s="26" t="n"/>
      <x:c r="G420" s="22">
        <x:f>IF(F420="","",VLOOKUP(F420,COA!$A$4:$F$30,2,FALSE))</x:f>
      </x:c>
      <x:c r="H420" s="22">
        <x:f>IF(F420="","",VLOOKUP(F420,COA!$A$4:$F$30,3,FALSE))</x:f>
      </x:c>
      <x:c r="I420" s="22">
        <x:f>IF(F420="","",VLOOKUP(F420,COA!$A$4:$F$30,4,FALSE))</x:f>
      </x:c>
      <x:c r="J420" s="22">
        <x:f>IF(F420="","",VLOOKUP(F420,COA!$A$4:$F$30,5,FALSE))</x:f>
      </x:c>
      <x:c r="K420" s="26" t="n"/>
      <x:c r="L420" s="26" t="n"/>
      <x:c r="M420" s="26" t="n"/>
      <x:c r="N420" s="24" t="n"/>
      <x:c r="O420" s="24" t="n"/>
      <x:c r="P420" s="25">
        <x:f>IF(AND(N420="",O420=""),"",N420-O420)</x:f>
      </x:c>
      <x:c r="Q420" s="20" t="str">
        <x:f>IF(COUNTA(A420:O420)=0,"",IF(AND(N420&gt;0,O420&gt;0),"Review",IF(AND(N420=0,O420=0),"Missing amount","OK")))</x:f>
        <x:v>Missing amount</x:v>
      </x:c>
      <x:c r="R420" s="25">
        <x:f>IF(A420="","",SUMIFS($N$5:$N$1001,$A$5:$A$1001,A420)-SUMIFS($O$5:$O$1001,$A$5:$A$1001,A420))</x:f>
      </x:c>
      <x:c r="S420" s="20">
        <x:f>IF(A420="","",IF(ABS(R420)&lt;0.005,"Balanced","Out of balance"))</x:f>
      </x:c>
    </x:row>
    <x:row r="421" ht="20" customHeight="1">
      <x:c r="A421" s="26" t="n"/>
      <x:c r="B421" s="27" t="n"/>
      <x:c r="C421" s="20">
        <x:f>IF(B421="","",YEAR(B421))</x:f>
      </x:c>
      <x:c r="D421" s="20">
        <x:f>IF(B421="","",TEXT(B421,"mmm"))</x:f>
      </x:c>
      <x:c r="E421" s="4" t="n"/>
      <x:c r="F421" s="26" t="n"/>
      <x:c r="G421" s="22">
        <x:f>IF(F421="","",VLOOKUP(F421,COA!$A$4:$F$30,2,FALSE))</x:f>
      </x:c>
      <x:c r="H421" s="22">
        <x:f>IF(F421="","",VLOOKUP(F421,COA!$A$4:$F$30,3,FALSE))</x:f>
      </x:c>
      <x:c r="I421" s="22">
        <x:f>IF(F421="","",VLOOKUP(F421,COA!$A$4:$F$30,4,FALSE))</x:f>
      </x:c>
      <x:c r="J421" s="22">
        <x:f>IF(F421="","",VLOOKUP(F421,COA!$A$4:$F$30,5,FALSE))</x:f>
      </x:c>
      <x:c r="K421" s="26" t="n"/>
      <x:c r="L421" s="26" t="n"/>
      <x:c r="M421" s="26" t="n"/>
      <x:c r="N421" s="24" t="n"/>
      <x:c r="O421" s="24" t="n"/>
      <x:c r="P421" s="25">
        <x:f>IF(AND(N421="",O421=""),"",N421-O421)</x:f>
      </x:c>
      <x:c r="Q421" s="20" t="str">
        <x:f>IF(COUNTA(A421:O421)=0,"",IF(AND(N421&gt;0,O421&gt;0),"Review",IF(AND(N421=0,O421=0),"Missing amount","OK")))</x:f>
        <x:v>Missing amount</x:v>
      </x:c>
      <x:c r="R421" s="25">
        <x:f>IF(A421="","",SUMIFS($N$5:$N$1001,$A$5:$A$1001,A421)-SUMIFS($O$5:$O$1001,$A$5:$A$1001,A421))</x:f>
      </x:c>
      <x:c r="S421" s="20">
        <x:f>IF(A421="","",IF(ABS(R421)&lt;0.005,"Balanced","Out of balance"))</x:f>
      </x:c>
    </x:row>
    <x:row r="422" ht="20" customHeight="1">
      <x:c r="A422" s="26" t="n"/>
      <x:c r="B422" s="27" t="n"/>
      <x:c r="C422" s="20">
        <x:f>IF(B422="","",YEAR(B422))</x:f>
      </x:c>
      <x:c r="D422" s="20">
        <x:f>IF(B422="","",TEXT(B422,"mmm"))</x:f>
      </x:c>
      <x:c r="E422" s="4" t="n"/>
      <x:c r="F422" s="26" t="n"/>
      <x:c r="G422" s="22">
        <x:f>IF(F422="","",VLOOKUP(F422,COA!$A$4:$F$30,2,FALSE))</x:f>
      </x:c>
      <x:c r="H422" s="22">
        <x:f>IF(F422="","",VLOOKUP(F422,COA!$A$4:$F$30,3,FALSE))</x:f>
      </x:c>
      <x:c r="I422" s="22">
        <x:f>IF(F422="","",VLOOKUP(F422,COA!$A$4:$F$30,4,FALSE))</x:f>
      </x:c>
      <x:c r="J422" s="22">
        <x:f>IF(F422="","",VLOOKUP(F422,COA!$A$4:$F$30,5,FALSE))</x:f>
      </x:c>
      <x:c r="K422" s="26" t="n"/>
      <x:c r="L422" s="26" t="n"/>
      <x:c r="M422" s="26" t="n"/>
      <x:c r="N422" s="24" t="n"/>
      <x:c r="O422" s="24" t="n"/>
      <x:c r="P422" s="25">
        <x:f>IF(AND(N422="",O422=""),"",N422-O422)</x:f>
      </x:c>
      <x:c r="Q422" s="20" t="str">
        <x:f>IF(COUNTA(A422:O422)=0,"",IF(AND(N422&gt;0,O422&gt;0),"Review",IF(AND(N422=0,O422=0),"Missing amount","OK")))</x:f>
        <x:v>Missing amount</x:v>
      </x:c>
      <x:c r="R422" s="25">
        <x:f>IF(A422="","",SUMIFS($N$5:$N$1001,$A$5:$A$1001,A422)-SUMIFS($O$5:$O$1001,$A$5:$A$1001,A422))</x:f>
      </x:c>
      <x:c r="S422" s="20">
        <x:f>IF(A422="","",IF(ABS(R422)&lt;0.005,"Balanced","Out of balance"))</x:f>
      </x:c>
    </x:row>
    <x:row r="423" ht="20" customHeight="1">
      <x:c r="A423" s="26" t="n"/>
      <x:c r="B423" s="27" t="n"/>
      <x:c r="C423" s="20">
        <x:f>IF(B423="","",YEAR(B423))</x:f>
      </x:c>
      <x:c r="D423" s="20">
        <x:f>IF(B423="","",TEXT(B423,"mmm"))</x:f>
      </x:c>
      <x:c r="E423" s="4" t="n"/>
      <x:c r="F423" s="26" t="n"/>
      <x:c r="G423" s="22">
        <x:f>IF(F423="","",VLOOKUP(F423,COA!$A$4:$F$30,2,FALSE))</x:f>
      </x:c>
      <x:c r="H423" s="22">
        <x:f>IF(F423="","",VLOOKUP(F423,COA!$A$4:$F$30,3,FALSE))</x:f>
      </x:c>
      <x:c r="I423" s="22">
        <x:f>IF(F423="","",VLOOKUP(F423,COA!$A$4:$F$30,4,FALSE))</x:f>
      </x:c>
      <x:c r="J423" s="22">
        <x:f>IF(F423="","",VLOOKUP(F423,COA!$A$4:$F$30,5,FALSE))</x:f>
      </x:c>
      <x:c r="K423" s="26" t="n"/>
      <x:c r="L423" s="26" t="n"/>
      <x:c r="M423" s="26" t="n"/>
      <x:c r="N423" s="24" t="n"/>
      <x:c r="O423" s="24" t="n"/>
      <x:c r="P423" s="25">
        <x:f>IF(AND(N423="",O423=""),"",N423-O423)</x:f>
      </x:c>
      <x:c r="Q423" s="20" t="str">
        <x:f>IF(COUNTA(A423:O423)=0,"",IF(AND(N423&gt;0,O423&gt;0),"Review",IF(AND(N423=0,O423=0),"Missing amount","OK")))</x:f>
        <x:v>Missing amount</x:v>
      </x:c>
      <x:c r="R423" s="25">
        <x:f>IF(A423="","",SUMIFS($N$5:$N$1001,$A$5:$A$1001,A423)-SUMIFS($O$5:$O$1001,$A$5:$A$1001,A423))</x:f>
      </x:c>
      <x:c r="S423" s="20">
        <x:f>IF(A423="","",IF(ABS(R423)&lt;0.005,"Balanced","Out of balance"))</x:f>
      </x:c>
    </x:row>
    <x:row r="424" ht="20" customHeight="1">
      <x:c r="A424" s="26" t="n"/>
      <x:c r="B424" s="27" t="n"/>
      <x:c r="C424" s="20">
        <x:f>IF(B424="","",YEAR(B424))</x:f>
      </x:c>
      <x:c r="D424" s="20">
        <x:f>IF(B424="","",TEXT(B424,"mmm"))</x:f>
      </x:c>
      <x:c r="E424" s="4" t="n"/>
      <x:c r="F424" s="26" t="n"/>
      <x:c r="G424" s="22">
        <x:f>IF(F424="","",VLOOKUP(F424,COA!$A$4:$F$30,2,FALSE))</x:f>
      </x:c>
      <x:c r="H424" s="22">
        <x:f>IF(F424="","",VLOOKUP(F424,COA!$A$4:$F$30,3,FALSE))</x:f>
      </x:c>
      <x:c r="I424" s="22">
        <x:f>IF(F424="","",VLOOKUP(F424,COA!$A$4:$F$30,4,FALSE))</x:f>
      </x:c>
      <x:c r="J424" s="22">
        <x:f>IF(F424="","",VLOOKUP(F424,COA!$A$4:$F$30,5,FALSE))</x:f>
      </x:c>
      <x:c r="K424" s="26" t="n"/>
      <x:c r="L424" s="26" t="n"/>
      <x:c r="M424" s="26" t="n"/>
      <x:c r="N424" s="24" t="n"/>
      <x:c r="O424" s="24" t="n"/>
      <x:c r="P424" s="25">
        <x:f>IF(AND(N424="",O424=""),"",N424-O424)</x:f>
      </x:c>
      <x:c r="Q424" s="20" t="str">
        <x:f>IF(COUNTA(A424:O424)=0,"",IF(AND(N424&gt;0,O424&gt;0),"Review",IF(AND(N424=0,O424=0),"Missing amount","OK")))</x:f>
        <x:v>Missing amount</x:v>
      </x:c>
      <x:c r="R424" s="25">
        <x:f>IF(A424="","",SUMIFS($N$5:$N$1001,$A$5:$A$1001,A424)-SUMIFS($O$5:$O$1001,$A$5:$A$1001,A424))</x:f>
      </x:c>
      <x:c r="S424" s="20">
        <x:f>IF(A424="","",IF(ABS(R424)&lt;0.005,"Balanced","Out of balance"))</x:f>
      </x:c>
    </x:row>
    <x:row r="425" ht="20" customHeight="1">
      <x:c r="A425" s="26" t="n"/>
      <x:c r="B425" s="27" t="n"/>
      <x:c r="C425" s="20">
        <x:f>IF(B425="","",YEAR(B425))</x:f>
      </x:c>
      <x:c r="D425" s="20">
        <x:f>IF(B425="","",TEXT(B425,"mmm"))</x:f>
      </x:c>
      <x:c r="E425" s="4" t="n"/>
      <x:c r="F425" s="26" t="n"/>
      <x:c r="G425" s="22">
        <x:f>IF(F425="","",VLOOKUP(F425,COA!$A$4:$F$30,2,FALSE))</x:f>
      </x:c>
      <x:c r="H425" s="22">
        <x:f>IF(F425="","",VLOOKUP(F425,COA!$A$4:$F$30,3,FALSE))</x:f>
      </x:c>
      <x:c r="I425" s="22">
        <x:f>IF(F425="","",VLOOKUP(F425,COA!$A$4:$F$30,4,FALSE))</x:f>
      </x:c>
      <x:c r="J425" s="22">
        <x:f>IF(F425="","",VLOOKUP(F425,COA!$A$4:$F$30,5,FALSE))</x:f>
      </x:c>
      <x:c r="K425" s="26" t="n"/>
      <x:c r="L425" s="26" t="n"/>
      <x:c r="M425" s="26" t="n"/>
      <x:c r="N425" s="24" t="n"/>
      <x:c r="O425" s="24" t="n"/>
      <x:c r="P425" s="25">
        <x:f>IF(AND(N425="",O425=""),"",N425-O425)</x:f>
      </x:c>
      <x:c r="Q425" s="20" t="str">
        <x:f>IF(COUNTA(A425:O425)=0,"",IF(AND(N425&gt;0,O425&gt;0),"Review",IF(AND(N425=0,O425=0),"Missing amount","OK")))</x:f>
        <x:v>Missing amount</x:v>
      </x:c>
      <x:c r="R425" s="25">
        <x:f>IF(A425="","",SUMIFS($N$5:$N$1001,$A$5:$A$1001,A425)-SUMIFS($O$5:$O$1001,$A$5:$A$1001,A425))</x:f>
      </x:c>
      <x:c r="S425" s="20">
        <x:f>IF(A425="","",IF(ABS(R425)&lt;0.005,"Balanced","Out of balance"))</x:f>
      </x:c>
    </x:row>
    <x:row r="426" ht="20" customHeight="1">
      <x:c r="A426" s="26" t="n"/>
      <x:c r="B426" s="27" t="n"/>
      <x:c r="C426" s="20">
        <x:f>IF(B426="","",YEAR(B426))</x:f>
      </x:c>
      <x:c r="D426" s="20">
        <x:f>IF(B426="","",TEXT(B426,"mmm"))</x:f>
      </x:c>
      <x:c r="E426" s="4" t="n"/>
      <x:c r="F426" s="26" t="n"/>
      <x:c r="G426" s="22">
        <x:f>IF(F426="","",VLOOKUP(F426,COA!$A$4:$F$30,2,FALSE))</x:f>
      </x:c>
      <x:c r="H426" s="22">
        <x:f>IF(F426="","",VLOOKUP(F426,COA!$A$4:$F$30,3,FALSE))</x:f>
      </x:c>
      <x:c r="I426" s="22">
        <x:f>IF(F426="","",VLOOKUP(F426,COA!$A$4:$F$30,4,FALSE))</x:f>
      </x:c>
      <x:c r="J426" s="22">
        <x:f>IF(F426="","",VLOOKUP(F426,COA!$A$4:$F$30,5,FALSE))</x:f>
      </x:c>
      <x:c r="K426" s="26" t="n"/>
      <x:c r="L426" s="26" t="n"/>
      <x:c r="M426" s="26" t="n"/>
      <x:c r="N426" s="24" t="n"/>
      <x:c r="O426" s="24" t="n"/>
      <x:c r="P426" s="25">
        <x:f>IF(AND(N426="",O426=""),"",N426-O426)</x:f>
      </x:c>
      <x:c r="Q426" s="20" t="str">
        <x:f>IF(COUNTA(A426:O426)=0,"",IF(AND(N426&gt;0,O426&gt;0),"Review",IF(AND(N426=0,O426=0),"Missing amount","OK")))</x:f>
        <x:v>Missing amount</x:v>
      </x:c>
      <x:c r="R426" s="25">
        <x:f>IF(A426="","",SUMIFS($N$5:$N$1001,$A$5:$A$1001,A426)-SUMIFS($O$5:$O$1001,$A$5:$A$1001,A426))</x:f>
      </x:c>
      <x:c r="S426" s="20">
        <x:f>IF(A426="","",IF(ABS(R426)&lt;0.005,"Balanced","Out of balance"))</x:f>
      </x:c>
    </x:row>
    <x:row r="427" ht="20" customHeight="1">
      <x:c r="A427" s="26" t="n"/>
      <x:c r="B427" s="27" t="n"/>
      <x:c r="C427" s="20">
        <x:f>IF(B427="","",YEAR(B427))</x:f>
      </x:c>
      <x:c r="D427" s="20">
        <x:f>IF(B427="","",TEXT(B427,"mmm"))</x:f>
      </x:c>
      <x:c r="E427" s="4" t="n"/>
      <x:c r="F427" s="26" t="n"/>
      <x:c r="G427" s="22">
        <x:f>IF(F427="","",VLOOKUP(F427,COA!$A$4:$F$30,2,FALSE))</x:f>
      </x:c>
      <x:c r="H427" s="22">
        <x:f>IF(F427="","",VLOOKUP(F427,COA!$A$4:$F$30,3,FALSE))</x:f>
      </x:c>
      <x:c r="I427" s="22">
        <x:f>IF(F427="","",VLOOKUP(F427,COA!$A$4:$F$30,4,FALSE))</x:f>
      </x:c>
      <x:c r="J427" s="22">
        <x:f>IF(F427="","",VLOOKUP(F427,COA!$A$4:$F$30,5,FALSE))</x:f>
      </x:c>
      <x:c r="K427" s="26" t="n"/>
      <x:c r="L427" s="26" t="n"/>
      <x:c r="M427" s="26" t="n"/>
      <x:c r="N427" s="24" t="n"/>
      <x:c r="O427" s="24" t="n"/>
      <x:c r="P427" s="25">
        <x:f>IF(AND(N427="",O427=""),"",N427-O427)</x:f>
      </x:c>
      <x:c r="Q427" s="20" t="str">
        <x:f>IF(COUNTA(A427:O427)=0,"",IF(AND(N427&gt;0,O427&gt;0),"Review",IF(AND(N427=0,O427=0),"Missing amount","OK")))</x:f>
        <x:v>Missing amount</x:v>
      </x:c>
      <x:c r="R427" s="25">
        <x:f>IF(A427="","",SUMIFS($N$5:$N$1001,$A$5:$A$1001,A427)-SUMIFS($O$5:$O$1001,$A$5:$A$1001,A427))</x:f>
      </x:c>
      <x:c r="S427" s="20">
        <x:f>IF(A427="","",IF(ABS(R427)&lt;0.005,"Balanced","Out of balance"))</x:f>
      </x:c>
    </x:row>
    <x:row r="428" ht="20" customHeight="1">
      <x:c r="A428" s="26" t="n"/>
      <x:c r="B428" s="27" t="n"/>
      <x:c r="C428" s="20">
        <x:f>IF(B428="","",YEAR(B428))</x:f>
      </x:c>
      <x:c r="D428" s="20">
        <x:f>IF(B428="","",TEXT(B428,"mmm"))</x:f>
      </x:c>
      <x:c r="E428" s="4" t="n"/>
      <x:c r="F428" s="26" t="n"/>
      <x:c r="G428" s="22">
        <x:f>IF(F428="","",VLOOKUP(F428,COA!$A$4:$F$30,2,FALSE))</x:f>
      </x:c>
      <x:c r="H428" s="22">
        <x:f>IF(F428="","",VLOOKUP(F428,COA!$A$4:$F$30,3,FALSE))</x:f>
      </x:c>
      <x:c r="I428" s="22">
        <x:f>IF(F428="","",VLOOKUP(F428,COA!$A$4:$F$30,4,FALSE))</x:f>
      </x:c>
      <x:c r="J428" s="22">
        <x:f>IF(F428="","",VLOOKUP(F428,COA!$A$4:$F$30,5,FALSE))</x:f>
      </x:c>
      <x:c r="K428" s="26" t="n"/>
      <x:c r="L428" s="26" t="n"/>
      <x:c r="M428" s="26" t="n"/>
      <x:c r="N428" s="24" t="n"/>
      <x:c r="O428" s="24" t="n"/>
      <x:c r="P428" s="25">
        <x:f>IF(AND(N428="",O428=""),"",N428-O428)</x:f>
      </x:c>
      <x:c r="Q428" s="20" t="str">
        <x:f>IF(COUNTA(A428:O428)=0,"",IF(AND(N428&gt;0,O428&gt;0),"Review",IF(AND(N428=0,O428=0),"Missing amount","OK")))</x:f>
        <x:v>Missing amount</x:v>
      </x:c>
      <x:c r="R428" s="25">
        <x:f>IF(A428="","",SUMIFS($N$5:$N$1001,$A$5:$A$1001,A428)-SUMIFS($O$5:$O$1001,$A$5:$A$1001,A428))</x:f>
      </x:c>
      <x:c r="S428" s="20">
        <x:f>IF(A428="","",IF(ABS(R428)&lt;0.005,"Balanced","Out of balance"))</x:f>
      </x:c>
    </x:row>
    <x:row r="429" ht="20" customHeight="1">
      <x:c r="A429" s="26" t="n"/>
      <x:c r="B429" s="27" t="n"/>
      <x:c r="C429" s="20">
        <x:f>IF(B429="","",YEAR(B429))</x:f>
      </x:c>
      <x:c r="D429" s="20">
        <x:f>IF(B429="","",TEXT(B429,"mmm"))</x:f>
      </x:c>
      <x:c r="E429" s="4" t="n"/>
      <x:c r="F429" s="26" t="n"/>
      <x:c r="G429" s="22">
        <x:f>IF(F429="","",VLOOKUP(F429,COA!$A$4:$F$30,2,FALSE))</x:f>
      </x:c>
      <x:c r="H429" s="22">
        <x:f>IF(F429="","",VLOOKUP(F429,COA!$A$4:$F$30,3,FALSE))</x:f>
      </x:c>
      <x:c r="I429" s="22">
        <x:f>IF(F429="","",VLOOKUP(F429,COA!$A$4:$F$30,4,FALSE))</x:f>
      </x:c>
      <x:c r="J429" s="22">
        <x:f>IF(F429="","",VLOOKUP(F429,COA!$A$4:$F$30,5,FALSE))</x:f>
      </x:c>
      <x:c r="K429" s="26" t="n"/>
      <x:c r="L429" s="26" t="n"/>
      <x:c r="M429" s="26" t="n"/>
      <x:c r="N429" s="24" t="n"/>
      <x:c r="O429" s="24" t="n"/>
      <x:c r="P429" s="25">
        <x:f>IF(AND(N429="",O429=""),"",N429-O429)</x:f>
      </x:c>
      <x:c r="Q429" s="20" t="str">
        <x:f>IF(COUNTA(A429:O429)=0,"",IF(AND(N429&gt;0,O429&gt;0),"Review",IF(AND(N429=0,O429=0),"Missing amount","OK")))</x:f>
        <x:v>Missing amount</x:v>
      </x:c>
      <x:c r="R429" s="25">
        <x:f>IF(A429="","",SUMIFS($N$5:$N$1001,$A$5:$A$1001,A429)-SUMIFS($O$5:$O$1001,$A$5:$A$1001,A429))</x:f>
      </x:c>
      <x:c r="S429" s="20">
        <x:f>IF(A429="","",IF(ABS(R429)&lt;0.005,"Balanced","Out of balance"))</x:f>
      </x:c>
    </x:row>
    <x:row r="430" ht="20" customHeight="1">
      <x:c r="A430" s="26" t="n"/>
      <x:c r="B430" s="27" t="n"/>
      <x:c r="C430" s="20">
        <x:f>IF(B430="","",YEAR(B430))</x:f>
      </x:c>
      <x:c r="D430" s="20">
        <x:f>IF(B430="","",TEXT(B430,"mmm"))</x:f>
      </x:c>
      <x:c r="E430" s="4" t="n"/>
      <x:c r="F430" s="26" t="n"/>
      <x:c r="G430" s="22">
        <x:f>IF(F430="","",VLOOKUP(F430,COA!$A$4:$F$30,2,FALSE))</x:f>
      </x:c>
      <x:c r="H430" s="22">
        <x:f>IF(F430="","",VLOOKUP(F430,COA!$A$4:$F$30,3,FALSE))</x:f>
      </x:c>
      <x:c r="I430" s="22">
        <x:f>IF(F430="","",VLOOKUP(F430,COA!$A$4:$F$30,4,FALSE))</x:f>
      </x:c>
      <x:c r="J430" s="22">
        <x:f>IF(F430="","",VLOOKUP(F430,COA!$A$4:$F$30,5,FALSE))</x:f>
      </x:c>
      <x:c r="K430" s="26" t="n"/>
      <x:c r="L430" s="26" t="n"/>
      <x:c r="M430" s="26" t="n"/>
      <x:c r="N430" s="24" t="n"/>
      <x:c r="O430" s="24" t="n"/>
      <x:c r="P430" s="25">
        <x:f>IF(AND(N430="",O430=""),"",N430-O430)</x:f>
      </x:c>
      <x:c r="Q430" s="20" t="str">
        <x:f>IF(COUNTA(A430:O430)=0,"",IF(AND(N430&gt;0,O430&gt;0),"Review",IF(AND(N430=0,O430=0),"Missing amount","OK")))</x:f>
        <x:v>Missing amount</x:v>
      </x:c>
      <x:c r="R430" s="25">
        <x:f>IF(A430="","",SUMIFS($N$5:$N$1001,$A$5:$A$1001,A430)-SUMIFS($O$5:$O$1001,$A$5:$A$1001,A430))</x:f>
      </x:c>
      <x:c r="S430" s="20">
        <x:f>IF(A430="","",IF(ABS(R430)&lt;0.005,"Balanced","Out of balance"))</x:f>
      </x:c>
    </x:row>
    <x:row r="431" ht="20" customHeight="1">
      <x:c r="A431" s="26" t="n"/>
      <x:c r="B431" s="27" t="n"/>
      <x:c r="C431" s="20">
        <x:f>IF(B431="","",YEAR(B431))</x:f>
      </x:c>
      <x:c r="D431" s="20">
        <x:f>IF(B431="","",TEXT(B431,"mmm"))</x:f>
      </x:c>
      <x:c r="E431" s="4" t="n"/>
      <x:c r="F431" s="26" t="n"/>
      <x:c r="G431" s="22">
        <x:f>IF(F431="","",VLOOKUP(F431,COA!$A$4:$F$30,2,FALSE))</x:f>
      </x:c>
      <x:c r="H431" s="22">
        <x:f>IF(F431="","",VLOOKUP(F431,COA!$A$4:$F$30,3,FALSE))</x:f>
      </x:c>
      <x:c r="I431" s="22">
        <x:f>IF(F431="","",VLOOKUP(F431,COA!$A$4:$F$30,4,FALSE))</x:f>
      </x:c>
      <x:c r="J431" s="22">
        <x:f>IF(F431="","",VLOOKUP(F431,COA!$A$4:$F$30,5,FALSE))</x:f>
      </x:c>
      <x:c r="K431" s="26" t="n"/>
      <x:c r="L431" s="26" t="n"/>
      <x:c r="M431" s="26" t="n"/>
      <x:c r="N431" s="24" t="n"/>
      <x:c r="O431" s="24" t="n"/>
      <x:c r="P431" s="25">
        <x:f>IF(AND(N431="",O431=""),"",N431-O431)</x:f>
      </x:c>
      <x:c r="Q431" s="20" t="str">
        <x:f>IF(COUNTA(A431:O431)=0,"",IF(AND(N431&gt;0,O431&gt;0),"Review",IF(AND(N431=0,O431=0),"Missing amount","OK")))</x:f>
        <x:v>Missing amount</x:v>
      </x:c>
      <x:c r="R431" s="25">
        <x:f>IF(A431="","",SUMIFS($N$5:$N$1001,$A$5:$A$1001,A431)-SUMIFS($O$5:$O$1001,$A$5:$A$1001,A431))</x:f>
      </x:c>
      <x:c r="S431" s="20">
        <x:f>IF(A431="","",IF(ABS(R431)&lt;0.005,"Balanced","Out of balance"))</x:f>
      </x:c>
    </x:row>
    <x:row r="432" ht="20" customHeight="1">
      <x:c r="A432" s="26" t="n"/>
      <x:c r="B432" s="27" t="n"/>
      <x:c r="C432" s="20">
        <x:f>IF(B432="","",YEAR(B432))</x:f>
      </x:c>
      <x:c r="D432" s="20">
        <x:f>IF(B432="","",TEXT(B432,"mmm"))</x:f>
      </x:c>
      <x:c r="E432" s="4" t="n"/>
      <x:c r="F432" s="26" t="n"/>
      <x:c r="G432" s="22">
        <x:f>IF(F432="","",VLOOKUP(F432,COA!$A$4:$F$30,2,FALSE))</x:f>
      </x:c>
      <x:c r="H432" s="22">
        <x:f>IF(F432="","",VLOOKUP(F432,COA!$A$4:$F$30,3,FALSE))</x:f>
      </x:c>
      <x:c r="I432" s="22">
        <x:f>IF(F432="","",VLOOKUP(F432,COA!$A$4:$F$30,4,FALSE))</x:f>
      </x:c>
      <x:c r="J432" s="22">
        <x:f>IF(F432="","",VLOOKUP(F432,COA!$A$4:$F$30,5,FALSE))</x:f>
      </x:c>
      <x:c r="K432" s="26" t="n"/>
      <x:c r="L432" s="26" t="n"/>
      <x:c r="M432" s="26" t="n"/>
      <x:c r="N432" s="24" t="n"/>
      <x:c r="O432" s="24" t="n"/>
      <x:c r="P432" s="25">
        <x:f>IF(AND(N432="",O432=""),"",N432-O432)</x:f>
      </x:c>
      <x:c r="Q432" s="20" t="str">
        <x:f>IF(COUNTA(A432:O432)=0,"",IF(AND(N432&gt;0,O432&gt;0),"Review",IF(AND(N432=0,O432=0),"Missing amount","OK")))</x:f>
        <x:v>Missing amount</x:v>
      </x:c>
      <x:c r="R432" s="25">
        <x:f>IF(A432="","",SUMIFS($N$5:$N$1001,$A$5:$A$1001,A432)-SUMIFS($O$5:$O$1001,$A$5:$A$1001,A432))</x:f>
      </x:c>
      <x:c r="S432" s="20">
        <x:f>IF(A432="","",IF(ABS(R432)&lt;0.005,"Balanced","Out of balance"))</x:f>
      </x:c>
    </x:row>
    <x:row r="433" ht="20" customHeight="1">
      <x:c r="A433" s="26" t="n"/>
      <x:c r="B433" s="27" t="n"/>
      <x:c r="C433" s="20">
        <x:f>IF(B433="","",YEAR(B433))</x:f>
      </x:c>
      <x:c r="D433" s="20">
        <x:f>IF(B433="","",TEXT(B433,"mmm"))</x:f>
      </x:c>
      <x:c r="E433" s="4" t="n"/>
      <x:c r="F433" s="26" t="n"/>
      <x:c r="G433" s="22">
        <x:f>IF(F433="","",VLOOKUP(F433,COA!$A$4:$F$30,2,FALSE))</x:f>
      </x:c>
      <x:c r="H433" s="22">
        <x:f>IF(F433="","",VLOOKUP(F433,COA!$A$4:$F$30,3,FALSE))</x:f>
      </x:c>
      <x:c r="I433" s="22">
        <x:f>IF(F433="","",VLOOKUP(F433,COA!$A$4:$F$30,4,FALSE))</x:f>
      </x:c>
      <x:c r="J433" s="22">
        <x:f>IF(F433="","",VLOOKUP(F433,COA!$A$4:$F$30,5,FALSE))</x:f>
      </x:c>
      <x:c r="K433" s="26" t="n"/>
      <x:c r="L433" s="26" t="n"/>
      <x:c r="M433" s="26" t="n"/>
      <x:c r="N433" s="24" t="n"/>
      <x:c r="O433" s="24" t="n"/>
      <x:c r="P433" s="25">
        <x:f>IF(AND(N433="",O433=""),"",N433-O433)</x:f>
      </x:c>
      <x:c r="Q433" s="20" t="str">
        <x:f>IF(COUNTA(A433:O433)=0,"",IF(AND(N433&gt;0,O433&gt;0),"Review",IF(AND(N433=0,O433=0),"Missing amount","OK")))</x:f>
        <x:v>Missing amount</x:v>
      </x:c>
      <x:c r="R433" s="25">
        <x:f>IF(A433="","",SUMIFS($N$5:$N$1001,$A$5:$A$1001,A433)-SUMIFS($O$5:$O$1001,$A$5:$A$1001,A433))</x:f>
      </x:c>
      <x:c r="S433" s="20">
        <x:f>IF(A433="","",IF(ABS(R433)&lt;0.005,"Balanced","Out of balance"))</x:f>
      </x:c>
    </x:row>
    <x:row r="434" ht="20" customHeight="1">
      <x:c r="A434" s="26" t="n"/>
      <x:c r="B434" s="27" t="n"/>
      <x:c r="C434" s="20">
        <x:f>IF(B434="","",YEAR(B434))</x:f>
      </x:c>
      <x:c r="D434" s="20">
        <x:f>IF(B434="","",TEXT(B434,"mmm"))</x:f>
      </x:c>
      <x:c r="E434" s="4" t="n"/>
      <x:c r="F434" s="26" t="n"/>
      <x:c r="G434" s="22">
        <x:f>IF(F434="","",VLOOKUP(F434,COA!$A$4:$F$30,2,FALSE))</x:f>
      </x:c>
      <x:c r="H434" s="22">
        <x:f>IF(F434="","",VLOOKUP(F434,COA!$A$4:$F$30,3,FALSE))</x:f>
      </x:c>
      <x:c r="I434" s="22">
        <x:f>IF(F434="","",VLOOKUP(F434,COA!$A$4:$F$30,4,FALSE))</x:f>
      </x:c>
      <x:c r="J434" s="22">
        <x:f>IF(F434="","",VLOOKUP(F434,COA!$A$4:$F$30,5,FALSE))</x:f>
      </x:c>
      <x:c r="K434" s="26" t="n"/>
      <x:c r="L434" s="26" t="n"/>
      <x:c r="M434" s="26" t="n"/>
      <x:c r="N434" s="24" t="n"/>
      <x:c r="O434" s="24" t="n"/>
      <x:c r="P434" s="25">
        <x:f>IF(AND(N434="",O434=""),"",N434-O434)</x:f>
      </x:c>
      <x:c r="Q434" s="20" t="str">
        <x:f>IF(COUNTA(A434:O434)=0,"",IF(AND(N434&gt;0,O434&gt;0),"Review",IF(AND(N434=0,O434=0),"Missing amount","OK")))</x:f>
        <x:v>Missing amount</x:v>
      </x:c>
      <x:c r="R434" s="25">
        <x:f>IF(A434="","",SUMIFS($N$5:$N$1001,$A$5:$A$1001,A434)-SUMIFS($O$5:$O$1001,$A$5:$A$1001,A434))</x:f>
      </x:c>
      <x:c r="S434" s="20">
        <x:f>IF(A434="","",IF(ABS(R434)&lt;0.005,"Balanced","Out of balance"))</x:f>
      </x:c>
    </x:row>
    <x:row r="435" ht="20" customHeight="1">
      <x:c r="A435" s="26" t="n"/>
      <x:c r="B435" s="27" t="n"/>
      <x:c r="C435" s="20">
        <x:f>IF(B435="","",YEAR(B435))</x:f>
      </x:c>
      <x:c r="D435" s="20">
        <x:f>IF(B435="","",TEXT(B435,"mmm"))</x:f>
      </x:c>
      <x:c r="E435" s="4" t="n"/>
      <x:c r="F435" s="26" t="n"/>
      <x:c r="G435" s="22">
        <x:f>IF(F435="","",VLOOKUP(F435,COA!$A$4:$F$30,2,FALSE))</x:f>
      </x:c>
      <x:c r="H435" s="22">
        <x:f>IF(F435="","",VLOOKUP(F435,COA!$A$4:$F$30,3,FALSE))</x:f>
      </x:c>
      <x:c r="I435" s="22">
        <x:f>IF(F435="","",VLOOKUP(F435,COA!$A$4:$F$30,4,FALSE))</x:f>
      </x:c>
      <x:c r="J435" s="22">
        <x:f>IF(F435="","",VLOOKUP(F435,COA!$A$4:$F$30,5,FALSE))</x:f>
      </x:c>
      <x:c r="K435" s="26" t="n"/>
      <x:c r="L435" s="26" t="n"/>
      <x:c r="M435" s="26" t="n"/>
      <x:c r="N435" s="24" t="n"/>
      <x:c r="O435" s="24" t="n"/>
      <x:c r="P435" s="25">
        <x:f>IF(AND(N435="",O435=""),"",N435-O435)</x:f>
      </x:c>
      <x:c r="Q435" s="20" t="str">
        <x:f>IF(COUNTA(A435:O435)=0,"",IF(AND(N435&gt;0,O435&gt;0),"Review",IF(AND(N435=0,O435=0),"Missing amount","OK")))</x:f>
        <x:v>Missing amount</x:v>
      </x:c>
      <x:c r="R435" s="25">
        <x:f>IF(A435="","",SUMIFS($N$5:$N$1001,$A$5:$A$1001,A435)-SUMIFS($O$5:$O$1001,$A$5:$A$1001,A435))</x:f>
      </x:c>
      <x:c r="S435" s="20">
        <x:f>IF(A435="","",IF(ABS(R435)&lt;0.005,"Balanced","Out of balance"))</x:f>
      </x:c>
    </x:row>
    <x:row r="436" ht="20" customHeight="1">
      <x:c r="A436" s="26" t="n"/>
      <x:c r="B436" s="27" t="n"/>
      <x:c r="C436" s="20">
        <x:f>IF(B436="","",YEAR(B436))</x:f>
      </x:c>
      <x:c r="D436" s="20">
        <x:f>IF(B436="","",TEXT(B436,"mmm"))</x:f>
      </x:c>
      <x:c r="E436" s="4" t="n"/>
      <x:c r="F436" s="26" t="n"/>
      <x:c r="G436" s="22">
        <x:f>IF(F436="","",VLOOKUP(F436,COA!$A$4:$F$30,2,FALSE))</x:f>
      </x:c>
      <x:c r="H436" s="22">
        <x:f>IF(F436="","",VLOOKUP(F436,COA!$A$4:$F$30,3,FALSE))</x:f>
      </x:c>
      <x:c r="I436" s="22">
        <x:f>IF(F436="","",VLOOKUP(F436,COA!$A$4:$F$30,4,FALSE))</x:f>
      </x:c>
      <x:c r="J436" s="22">
        <x:f>IF(F436="","",VLOOKUP(F436,COA!$A$4:$F$30,5,FALSE))</x:f>
      </x:c>
      <x:c r="K436" s="26" t="n"/>
      <x:c r="L436" s="26" t="n"/>
      <x:c r="M436" s="26" t="n"/>
      <x:c r="N436" s="24" t="n"/>
      <x:c r="O436" s="24" t="n"/>
      <x:c r="P436" s="25">
        <x:f>IF(AND(N436="",O436=""),"",N436-O436)</x:f>
      </x:c>
      <x:c r="Q436" s="20" t="str">
        <x:f>IF(COUNTA(A436:O436)=0,"",IF(AND(N436&gt;0,O436&gt;0),"Review",IF(AND(N436=0,O436=0),"Missing amount","OK")))</x:f>
        <x:v>Missing amount</x:v>
      </x:c>
      <x:c r="R436" s="25">
        <x:f>IF(A436="","",SUMIFS($N$5:$N$1001,$A$5:$A$1001,A436)-SUMIFS($O$5:$O$1001,$A$5:$A$1001,A436))</x:f>
      </x:c>
      <x:c r="S436" s="20">
        <x:f>IF(A436="","",IF(ABS(R436)&lt;0.005,"Balanced","Out of balance"))</x:f>
      </x:c>
    </x:row>
    <x:row r="437" ht="20" customHeight="1">
      <x:c r="A437" s="26" t="n"/>
      <x:c r="B437" s="27" t="n"/>
      <x:c r="C437" s="20">
        <x:f>IF(B437="","",YEAR(B437))</x:f>
      </x:c>
      <x:c r="D437" s="20">
        <x:f>IF(B437="","",TEXT(B437,"mmm"))</x:f>
      </x:c>
      <x:c r="E437" s="4" t="n"/>
      <x:c r="F437" s="26" t="n"/>
      <x:c r="G437" s="22">
        <x:f>IF(F437="","",VLOOKUP(F437,COA!$A$4:$F$30,2,FALSE))</x:f>
      </x:c>
      <x:c r="H437" s="22">
        <x:f>IF(F437="","",VLOOKUP(F437,COA!$A$4:$F$30,3,FALSE))</x:f>
      </x:c>
      <x:c r="I437" s="22">
        <x:f>IF(F437="","",VLOOKUP(F437,COA!$A$4:$F$30,4,FALSE))</x:f>
      </x:c>
      <x:c r="J437" s="22">
        <x:f>IF(F437="","",VLOOKUP(F437,COA!$A$4:$F$30,5,FALSE))</x:f>
      </x:c>
      <x:c r="K437" s="26" t="n"/>
      <x:c r="L437" s="26" t="n"/>
      <x:c r="M437" s="26" t="n"/>
      <x:c r="N437" s="24" t="n"/>
      <x:c r="O437" s="24" t="n"/>
      <x:c r="P437" s="25">
        <x:f>IF(AND(N437="",O437=""),"",N437-O437)</x:f>
      </x:c>
      <x:c r="Q437" s="20" t="str">
        <x:f>IF(COUNTA(A437:O437)=0,"",IF(AND(N437&gt;0,O437&gt;0),"Review",IF(AND(N437=0,O437=0),"Missing amount","OK")))</x:f>
        <x:v>Missing amount</x:v>
      </x:c>
      <x:c r="R437" s="25">
        <x:f>IF(A437="","",SUMIFS($N$5:$N$1001,$A$5:$A$1001,A437)-SUMIFS($O$5:$O$1001,$A$5:$A$1001,A437))</x:f>
      </x:c>
      <x:c r="S437" s="20">
        <x:f>IF(A437="","",IF(ABS(R437)&lt;0.005,"Balanced","Out of balance"))</x:f>
      </x:c>
    </x:row>
    <x:row r="438" ht="20" customHeight="1">
      <x:c r="A438" s="26" t="n"/>
      <x:c r="B438" s="27" t="n"/>
      <x:c r="C438" s="20">
        <x:f>IF(B438="","",YEAR(B438))</x:f>
      </x:c>
      <x:c r="D438" s="20">
        <x:f>IF(B438="","",TEXT(B438,"mmm"))</x:f>
      </x:c>
      <x:c r="E438" s="4" t="n"/>
      <x:c r="F438" s="26" t="n"/>
      <x:c r="G438" s="22">
        <x:f>IF(F438="","",VLOOKUP(F438,COA!$A$4:$F$30,2,FALSE))</x:f>
      </x:c>
      <x:c r="H438" s="22">
        <x:f>IF(F438="","",VLOOKUP(F438,COA!$A$4:$F$30,3,FALSE))</x:f>
      </x:c>
      <x:c r="I438" s="22">
        <x:f>IF(F438="","",VLOOKUP(F438,COA!$A$4:$F$30,4,FALSE))</x:f>
      </x:c>
      <x:c r="J438" s="22">
        <x:f>IF(F438="","",VLOOKUP(F438,COA!$A$4:$F$30,5,FALSE))</x:f>
      </x:c>
      <x:c r="K438" s="26" t="n"/>
      <x:c r="L438" s="26" t="n"/>
      <x:c r="M438" s="26" t="n"/>
      <x:c r="N438" s="24" t="n"/>
      <x:c r="O438" s="24" t="n"/>
      <x:c r="P438" s="25">
        <x:f>IF(AND(N438="",O438=""),"",N438-O438)</x:f>
      </x:c>
      <x:c r="Q438" s="20" t="str">
        <x:f>IF(COUNTA(A438:O438)=0,"",IF(AND(N438&gt;0,O438&gt;0),"Review",IF(AND(N438=0,O438=0),"Missing amount","OK")))</x:f>
        <x:v>Missing amount</x:v>
      </x:c>
      <x:c r="R438" s="25">
        <x:f>IF(A438="","",SUMIFS($N$5:$N$1001,$A$5:$A$1001,A438)-SUMIFS($O$5:$O$1001,$A$5:$A$1001,A438))</x:f>
      </x:c>
      <x:c r="S438" s="20">
        <x:f>IF(A438="","",IF(ABS(R438)&lt;0.005,"Balanced","Out of balance"))</x:f>
      </x:c>
    </x:row>
    <x:row r="439" ht="20" customHeight="1">
      <x:c r="A439" s="26" t="n"/>
      <x:c r="B439" s="27" t="n"/>
      <x:c r="C439" s="20">
        <x:f>IF(B439="","",YEAR(B439))</x:f>
      </x:c>
      <x:c r="D439" s="20">
        <x:f>IF(B439="","",TEXT(B439,"mmm"))</x:f>
      </x:c>
      <x:c r="E439" s="4" t="n"/>
      <x:c r="F439" s="26" t="n"/>
      <x:c r="G439" s="22">
        <x:f>IF(F439="","",VLOOKUP(F439,COA!$A$4:$F$30,2,FALSE))</x:f>
      </x:c>
      <x:c r="H439" s="22">
        <x:f>IF(F439="","",VLOOKUP(F439,COA!$A$4:$F$30,3,FALSE))</x:f>
      </x:c>
      <x:c r="I439" s="22">
        <x:f>IF(F439="","",VLOOKUP(F439,COA!$A$4:$F$30,4,FALSE))</x:f>
      </x:c>
      <x:c r="J439" s="22">
        <x:f>IF(F439="","",VLOOKUP(F439,COA!$A$4:$F$30,5,FALSE))</x:f>
      </x:c>
      <x:c r="K439" s="26" t="n"/>
      <x:c r="L439" s="26" t="n"/>
      <x:c r="M439" s="26" t="n"/>
      <x:c r="N439" s="24" t="n"/>
      <x:c r="O439" s="24" t="n"/>
      <x:c r="P439" s="25">
        <x:f>IF(AND(N439="",O439=""),"",N439-O439)</x:f>
      </x:c>
      <x:c r="Q439" s="20" t="str">
        <x:f>IF(COUNTA(A439:O439)=0,"",IF(AND(N439&gt;0,O439&gt;0),"Review",IF(AND(N439=0,O439=0),"Missing amount","OK")))</x:f>
        <x:v>Missing amount</x:v>
      </x:c>
      <x:c r="R439" s="25">
        <x:f>IF(A439="","",SUMIFS($N$5:$N$1001,$A$5:$A$1001,A439)-SUMIFS($O$5:$O$1001,$A$5:$A$1001,A439))</x:f>
      </x:c>
      <x:c r="S439" s="20">
        <x:f>IF(A439="","",IF(ABS(R439)&lt;0.005,"Balanced","Out of balance"))</x:f>
      </x:c>
    </x:row>
    <x:row r="440" ht="20" customHeight="1">
      <x:c r="A440" s="26" t="n"/>
      <x:c r="B440" s="27" t="n"/>
      <x:c r="C440" s="20">
        <x:f>IF(B440="","",YEAR(B440))</x:f>
      </x:c>
      <x:c r="D440" s="20">
        <x:f>IF(B440="","",TEXT(B440,"mmm"))</x:f>
      </x:c>
      <x:c r="E440" s="4" t="n"/>
      <x:c r="F440" s="26" t="n"/>
      <x:c r="G440" s="22">
        <x:f>IF(F440="","",VLOOKUP(F440,COA!$A$4:$F$30,2,FALSE))</x:f>
      </x:c>
      <x:c r="H440" s="22">
        <x:f>IF(F440="","",VLOOKUP(F440,COA!$A$4:$F$30,3,FALSE))</x:f>
      </x:c>
      <x:c r="I440" s="22">
        <x:f>IF(F440="","",VLOOKUP(F440,COA!$A$4:$F$30,4,FALSE))</x:f>
      </x:c>
      <x:c r="J440" s="22">
        <x:f>IF(F440="","",VLOOKUP(F440,COA!$A$4:$F$30,5,FALSE))</x:f>
      </x:c>
      <x:c r="K440" s="26" t="n"/>
      <x:c r="L440" s="26" t="n"/>
      <x:c r="M440" s="26" t="n"/>
      <x:c r="N440" s="24" t="n"/>
      <x:c r="O440" s="24" t="n"/>
      <x:c r="P440" s="25">
        <x:f>IF(AND(N440="",O440=""),"",N440-O440)</x:f>
      </x:c>
      <x:c r="Q440" s="20" t="str">
        <x:f>IF(COUNTA(A440:O440)=0,"",IF(AND(N440&gt;0,O440&gt;0),"Review",IF(AND(N440=0,O440=0),"Missing amount","OK")))</x:f>
        <x:v>Missing amount</x:v>
      </x:c>
      <x:c r="R440" s="25">
        <x:f>IF(A440="","",SUMIFS($N$5:$N$1001,$A$5:$A$1001,A440)-SUMIFS($O$5:$O$1001,$A$5:$A$1001,A440))</x:f>
      </x:c>
      <x:c r="S440" s="20">
        <x:f>IF(A440="","",IF(ABS(R440)&lt;0.005,"Balanced","Out of balance"))</x:f>
      </x:c>
    </x:row>
    <x:row r="441" ht="20" customHeight="1">
      <x:c r="A441" s="26" t="n"/>
      <x:c r="B441" s="27" t="n"/>
      <x:c r="C441" s="20">
        <x:f>IF(B441="","",YEAR(B441))</x:f>
      </x:c>
      <x:c r="D441" s="20">
        <x:f>IF(B441="","",TEXT(B441,"mmm"))</x:f>
      </x:c>
      <x:c r="E441" s="4" t="n"/>
      <x:c r="F441" s="26" t="n"/>
      <x:c r="G441" s="22">
        <x:f>IF(F441="","",VLOOKUP(F441,COA!$A$4:$F$30,2,FALSE))</x:f>
      </x:c>
      <x:c r="H441" s="22">
        <x:f>IF(F441="","",VLOOKUP(F441,COA!$A$4:$F$30,3,FALSE))</x:f>
      </x:c>
      <x:c r="I441" s="22">
        <x:f>IF(F441="","",VLOOKUP(F441,COA!$A$4:$F$30,4,FALSE))</x:f>
      </x:c>
      <x:c r="J441" s="22">
        <x:f>IF(F441="","",VLOOKUP(F441,COA!$A$4:$F$30,5,FALSE))</x:f>
      </x:c>
      <x:c r="K441" s="26" t="n"/>
      <x:c r="L441" s="26" t="n"/>
      <x:c r="M441" s="26" t="n"/>
      <x:c r="N441" s="24" t="n"/>
      <x:c r="O441" s="24" t="n"/>
      <x:c r="P441" s="25">
        <x:f>IF(AND(N441="",O441=""),"",N441-O441)</x:f>
      </x:c>
      <x:c r="Q441" s="20" t="str">
        <x:f>IF(COUNTA(A441:O441)=0,"",IF(AND(N441&gt;0,O441&gt;0),"Review",IF(AND(N441=0,O441=0),"Missing amount","OK")))</x:f>
        <x:v>Missing amount</x:v>
      </x:c>
      <x:c r="R441" s="25">
        <x:f>IF(A441="","",SUMIFS($N$5:$N$1001,$A$5:$A$1001,A441)-SUMIFS($O$5:$O$1001,$A$5:$A$1001,A441))</x:f>
      </x:c>
      <x:c r="S441" s="20">
        <x:f>IF(A441="","",IF(ABS(R441)&lt;0.005,"Balanced","Out of balance"))</x:f>
      </x:c>
    </x:row>
    <x:row r="442" ht="20" customHeight="1">
      <x:c r="A442" s="26" t="n"/>
      <x:c r="B442" s="27" t="n"/>
      <x:c r="C442" s="20">
        <x:f>IF(B442="","",YEAR(B442))</x:f>
      </x:c>
      <x:c r="D442" s="20">
        <x:f>IF(B442="","",TEXT(B442,"mmm"))</x:f>
      </x:c>
      <x:c r="E442" s="4" t="n"/>
      <x:c r="F442" s="26" t="n"/>
      <x:c r="G442" s="22">
        <x:f>IF(F442="","",VLOOKUP(F442,COA!$A$4:$F$30,2,FALSE))</x:f>
      </x:c>
      <x:c r="H442" s="22">
        <x:f>IF(F442="","",VLOOKUP(F442,COA!$A$4:$F$30,3,FALSE))</x:f>
      </x:c>
      <x:c r="I442" s="22">
        <x:f>IF(F442="","",VLOOKUP(F442,COA!$A$4:$F$30,4,FALSE))</x:f>
      </x:c>
      <x:c r="J442" s="22">
        <x:f>IF(F442="","",VLOOKUP(F442,COA!$A$4:$F$30,5,FALSE))</x:f>
      </x:c>
      <x:c r="K442" s="26" t="n"/>
      <x:c r="L442" s="26" t="n"/>
      <x:c r="M442" s="26" t="n"/>
      <x:c r="N442" s="24" t="n"/>
      <x:c r="O442" s="24" t="n"/>
      <x:c r="P442" s="25">
        <x:f>IF(AND(N442="",O442=""),"",N442-O442)</x:f>
      </x:c>
      <x:c r="Q442" s="20" t="str">
        <x:f>IF(COUNTA(A442:O442)=0,"",IF(AND(N442&gt;0,O442&gt;0),"Review",IF(AND(N442=0,O442=0),"Missing amount","OK")))</x:f>
        <x:v>Missing amount</x:v>
      </x:c>
      <x:c r="R442" s="25">
        <x:f>IF(A442="","",SUMIFS($N$5:$N$1001,$A$5:$A$1001,A442)-SUMIFS($O$5:$O$1001,$A$5:$A$1001,A442))</x:f>
      </x:c>
      <x:c r="S442" s="20">
        <x:f>IF(A442="","",IF(ABS(R442)&lt;0.005,"Balanced","Out of balance"))</x:f>
      </x:c>
    </x:row>
    <x:row r="443" ht="20" customHeight="1">
      <x:c r="A443" s="26" t="n"/>
      <x:c r="B443" s="27" t="n"/>
      <x:c r="C443" s="20">
        <x:f>IF(B443="","",YEAR(B443))</x:f>
      </x:c>
      <x:c r="D443" s="20">
        <x:f>IF(B443="","",TEXT(B443,"mmm"))</x:f>
      </x:c>
      <x:c r="E443" s="4" t="n"/>
      <x:c r="F443" s="26" t="n"/>
      <x:c r="G443" s="22">
        <x:f>IF(F443="","",VLOOKUP(F443,COA!$A$4:$F$30,2,FALSE))</x:f>
      </x:c>
      <x:c r="H443" s="22">
        <x:f>IF(F443="","",VLOOKUP(F443,COA!$A$4:$F$30,3,FALSE))</x:f>
      </x:c>
      <x:c r="I443" s="22">
        <x:f>IF(F443="","",VLOOKUP(F443,COA!$A$4:$F$30,4,FALSE))</x:f>
      </x:c>
      <x:c r="J443" s="22">
        <x:f>IF(F443="","",VLOOKUP(F443,COA!$A$4:$F$30,5,FALSE))</x:f>
      </x:c>
      <x:c r="K443" s="26" t="n"/>
      <x:c r="L443" s="26" t="n"/>
      <x:c r="M443" s="26" t="n"/>
      <x:c r="N443" s="24" t="n"/>
      <x:c r="O443" s="24" t="n"/>
      <x:c r="P443" s="25">
        <x:f>IF(AND(N443="",O443=""),"",N443-O443)</x:f>
      </x:c>
      <x:c r="Q443" s="20" t="str">
        <x:f>IF(COUNTA(A443:O443)=0,"",IF(AND(N443&gt;0,O443&gt;0),"Review",IF(AND(N443=0,O443=0),"Missing amount","OK")))</x:f>
        <x:v>Missing amount</x:v>
      </x:c>
      <x:c r="R443" s="25">
        <x:f>IF(A443="","",SUMIFS($N$5:$N$1001,$A$5:$A$1001,A443)-SUMIFS($O$5:$O$1001,$A$5:$A$1001,A443))</x:f>
      </x:c>
      <x:c r="S443" s="20">
        <x:f>IF(A443="","",IF(ABS(R443)&lt;0.005,"Balanced","Out of balance"))</x:f>
      </x:c>
    </x:row>
    <x:row r="444" ht="20" customHeight="1">
      <x:c r="A444" s="26" t="n"/>
      <x:c r="B444" s="27" t="n"/>
      <x:c r="C444" s="20">
        <x:f>IF(B444="","",YEAR(B444))</x:f>
      </x:c>
      <x:c r="D444" s="20">
        <x:f>IF(B444="","",TEXT(B444,"mmm"))</x:f>
      </x:c>
      <x:c r="E444" s="4" t="n"/>
      <x:c r="F444" s="26" t="n"/>
      <x:c r="G444" s="22">
        <x:f>IF(F444="","",VLOOKUP(F444,COA!$A$4:$F$30,2,FALSE))</x:f>
      </x:c>
      <x:c r="H444" s="22">
        <x:f>IF(F444="","",VLOOKUP(F444,COA!$A$4:$F$30,3,FALSE))</x:f>
      </x:c>
      <x:c r="I444" s="22">
        <x:f>IF(F444="","",VLOOKUP(F444,COA!$A$4:$F$30,4,FALSE))</x:f>
      </x:c>
      <x:c r="J444" s="22">
        <x:f>IF(F444="","",VLOOKUP(F444,COA!$A$4:$F$30,5,FALSE))</x:f>
      </x:c>
      <x:c r="K444" s="26" t="n"/>
      <x:c r="L444" s="26" t="n"/>
      <x:c r="M444" s="26" t="n"/>
      <x:c r="N444" s="24" t="n"/>
      <x:c r="O444" s="24" t="n"/>
      <x:c r="P444" s="25">
        <x:f>IF(AND(N444="",O444=""),"",N444-O444)</x:f>
      </x:c>
      <x:c r="Q444" s="20" t="str">
        <x:f>IF(COUNTA(A444:O444)=0,"",IF(AND(N444&gt;0,O444&gt;0),"Review",IF(AND(N444=0,O444=0),"Missing amount","OK")))</x:f>
        <x:v>Missing amount</x:v>
      </x:c>
      <x:c r="R444" s="25">
        <x:f>IF(A444="","",SUMIFS($N$5:$N$1001,$A$5:$A$1001,A444)-SUMIFS($O$5:$O$1001,$A$5:$A$1001,A444))</x:f>
      </x:c>
      <x:c r="S444" s="20">
        <x:f>IF(A444="","",IF(ABS(R444)&lt;0.005,"Balanced","Out of balance"))</x:f>
      </x:c>
    </x:row>
    <x:row r="445" ht="20" customHeight="1">
      <x:c r="A445" s="26" t="n"/>
      <x:c r="B445" s="27" t="n"/>
      <x:c r="C445" s="20">
        <x:f>IF(B445="","",YEAR(B445))</x:f>
      </x:c>
      <x:c r="D445" s="20">
        <x:f>IF(B445="","",TEXT(B445,"mmm"))</x:f>
      </x:c>
      <x:c r="E445" s="4" t="n"/>
      <x:c r="F445" s="26" t="n"/>
      <x:c r="G445" s="22">
        <x:f>IF(F445="","",VLOOKUP(F445,COA!$A$4:$F$30,2,FALSE))</x:f>
      </x:c>
      <x:c r="H445" s="22">
        <x:f>IF(F445="","",VLOOKUP(F445,COA!$A$4:$F$30,3,FALSE))</x:f>
      </x:c>
      <x:c r="I445" s="22">
        <x:f>IF(F445="","",VLOOKUP(F445,COA!$A$4:$F$30,4,FALSE))</x:f>
      </x:c>
      <x:c r="J445" s="22">
        <x:f>IF(F445="","",VLOOKUP(F445,COA!$A$4:$F$30,5,FALSE))</x:f>
      </x:c>
      <x:c r="K445" s="26" t="n"/>
      <x:c r="L445" s="26" t="n"/>
      <x:c r="M445" s="26" t="n"/>
      <x:c r="N445" s="24" t="n"/>
      <x:c r="O445" s="24" t="n"/>
      <x:c r="P445" s="25">
        <x:f>IF(AND(N445="",O445=""),"",N445-O445)</x:f>
      </x:c>
      <x:c r="Q445" s="20" t="str">
        <x:f>IF(COUNTA(A445:O445)=0,"",IF(AND(N445&gt;0,O445&gt;0),"Review",IF(AND(N445=0,O445=0),"Missing amount","OK")))</x:f>
        <x:v>Missing amount</x:v>
      </x:c>
      <x:c r="R445" s="25">
        <x:f>IF(A445="","",SUMIFS($N$5:$N$1001,$A$5:$A$1001,A445)-SUMIFS($O$5:$O$1001,$A$5:$A$1001,A445))</x:f>
      </x:c>
      <x:c r="S445" s="20">
        <x:f>IF(A445="","",IF(ABS(R445)&lt;0.005,"Balanced","Out of balance"))</x:f>
      </x:c>
    </x:row>
    <x:row r="446" ht="20" customHeight="1">
      <x:c r="A446" s="26" t="n"/>
      <x:c r="B446" s="27" t="n"/>
      <x:c r="C446" s="20">
        <x:f>IF(B446="","",YEAR(B446))</x:f>
      </x:c>
      <x:c r="D446" s="20">
        <x:f>IF(B446="","",TEXT(B446,"mmm"))</x:f>
      </x:c>
      <x:c r="E446" s="4" t="n"/>
      <x:c r="F446" s="26" t="n"/>
      <x:c r="G446" s="22">
        <x:f>IF(F446="","",VLOOKUP(F446,COA!$A$4:$F$30,2,FALSE))</x:f>
      </x:c>
      <x:c r="H446" s="22">
        <x:f>IF(F446="","",VLOOKUP(F446,COA!$A$4:$F$30,3,FALSE))</x:f>
      </x:c>
      <x:c r="I446" s="22">
        <x:f>IF(F446="","",VLOOKUP(F446,COA!$A$4:$F$30,4,FALSE))</x:f>
      </x:c>
      <x:c r="J446" s="22">
        <x:f>IF(F446="","",VLOOKUP(F446,COA!$A$4:$F$30,5,FALSE))</x:f>
      </x:c>
      <x:c r="K446" s="26" t="n"/>
      <x:c r="L446" s="26" t="n"/>
      <x:c r="M446" s="26" t="n"/>
      <x:c r="N446" s="24" t="n"/>
      <x:c r="O446" s="24" t="n"/>
      <x:c r="P446" s="25">
        <x:f>IF(AND(N446="",O446=""),"",N446-O446)</x:f>
      </x:c>
      <x:c r="Q446" s="20" t="str">
        <x:f>IF(COUNTA(A446:O446)=0,"",IF(AND(N446&gt;0,O446&gt;0),"Review",IF(AND(N446=0,O446=0),"Missing amount","OK")))</x:f>
        <x:v>Missing amount</x:v>
      </x:c>
      <x:c r="R446" s="25">
        <x:f>IF(A446="","",SUMIFS($N$5:$N$1001,$A$5:$A$1001,A446)-SUMIFS($O$5:$O$1001,$A$5:$A$1001,A446))</x:f>
      </x:c>
      <x:c r="S446" s="20">
        <x:f>IF(A446="","",IF(ABS(R446)&lt;0.005,"Balanced","Out of balance"))</x:f>
      </x:c>
    </x:row>
    <x:row r="447" ht="20" customHeight="1">
      <x:c r="A447" s="26" t="n"/>
      <x:c r="B447" s="27" t="n"/>
      <x:c r="C447" s="20">
        <x:f>IF(B447="","",YEAR(B447))</x:f>
      </x:c>
      <x:c r="D447" s="20">
        <x:f>IF(B447="","",TEXT(B447,"mmm"))</x:f>
      </x:c>
      <x:c r="E447" s="4" t="n"/>
      <x:c r="F447" s="26" t="n"/>
      <x:c r="G447" s="22">
        <x:f>IF(F447="","",VLOOKUP(F447,COA!$A$4:$F$30,2,FALSE))</x:f>
      </x:c>
      <x:c r="H447" s="22">
        <x:f>IF(F447="","",VLOOKUP(F447,COA!$A$4:$F$30,3,FALSE))</x:f>
      </x:c>
      <x:c r="I447" s="22">
        <x:f>IF(F447="","",VLOOKUP(F447,COA!$A$4:$F$30,4,FALSE))</x:f>
      </x:c>
      <x:c r="J447" s="22">
        <x:f>IF(F447="","",VLOOKUP(F447,COA!$A$4:$F$30,5,FALSE))</x:f>
      </x:c>
      <x:c r="K447" s="26" t="n"/>
      <x:c r="L447" s="26" t="n"/>
      <x:c r="M447" s="26" t="n"/>
      <x:c r="N447" s="24" t="n"/>
      <x:c r="O447" s="24" t="n"/>
      <x:c r="P447" s="25">
        <x:f>IF(AND(N447="",O447=""),"",N447-O447)</x:f>
      </x:c>
      <x:c r="Q447" s="20" t="str">
        <x:f>IF(COUNTA(A447:O447)=0,"",IF(AND(N447&gt;0,O447&gt;0),"Review",IF(AND(N447=0,O447=0),"Missing amount","OK")))</x:f>
        <x:v>Missing amount</x:v>
      </x:c>
      <x:c r="R447" s="25">
        <x:f>IF(A447="","",SUMIFS($N$5:$N$1001,$A$5:$A$1001,A447)-SUMIFS($O$5:$O$1001,$A$5:$A$1001,A447))</x:f>
      </x:c>
      <x:c r="S447" s="20">
        <x:f>IF(A447="","",IF(ABS(R447)&lt;0.005,"Balanced","Out of balance"))</x:f>
      </x:c>
    </x:row>
    <x:row r="448" ht="20" customHeight="1">
      <x:c r="A448" s="26" t="n"/>
      <x:c r="B448" s="27" t="n"/>
      <x:c r="C448" s="20">
        <x:f>IF(B448="","",YEAR(B448))</x:f>
      </x:c>
      <x:c r="D448" s="20">
        <x:f>IF(B448="","",TEXT(B448,"mmm"))</x:f>
      </x:c>
      <x:c r="E448" s="4" t="n"/>
      <x:c r="F448" s="26" t="n"/>
      <x:c r="G448" s="22">
        <x:f>IF(F448="","",VLOOKUP(F448,COA!$A$4:$F$30,2,FALSE))</x:f>
      </x:c>
      <x:c r="H448" s="22">
        <x:f>IF(F448="","",VLOOKUP(F448,COA!$A$4:$F$30,3,FALSE))</x:f>
      </x:c>
      <x:c r="I448" s="22">
        <x:f>IF(F448="","",VLOOKUP(F448,COA!$A$4:$F$30,4,FALSE))</x:f>
      </x:c>
      <x:c r="J448" s="22">
        <x:f>IF(F448="","",VLOOKUP(F448,COA!$A$4:$F$30,5,FALSE))</x:f>
      </x:c>
      <x:c r="K448" s="26" t="n"/>
      <x:c r="L448" s="26" t="n"/>
      <x:c r="M448" s="26" t="n"/>
      <x:c r="N448" s="24" t="n"/>
      <x:c r="O448" s="24" t="n"/>
      <x:c r="P448" s="25">
        <x:f>IF(AND(N448="",O448=""),"",N448-O448)</x:f>
      </x:c>
      <x:c r="Q448" s="20" t="str">
        <x:f>IF(COUNTA(A448:O448)=0,"",IF(AND(N448&gt;0,O448&gt;0),"Review",IF(AND(N448=0,O448=0),"Missing amount","OK")))</x:f>
        <x:v>Missing amount</x:v>
      </x:c>
      <x:c r="R448" s="25">
        <x:f>IF(A448="","",SUMIFS($N$5:$N$1001,$A$5:$A$1001,A448)-SUMIFS($O$5:$O$1001,$A$5:$A$1001,A448))</x:f>
      </x:c>
      <x:c r="S448" s="20">
        <x:f>IF(A448="","",IF(ABS(R448)&lt;0.005,"Balanced","Out of balance"))</x:f>
      </x:c>
    </x:row>
    <x:row r="449" ht="20" customHeight="1">
      <x:c r="A449" s="26" t="n"/>
      <x:c r="B449" s="27" t="n"/>
      <x:c r="C449" s="20">
        <x:f>IF(B449="","",YEAR(B449))</x:f>
      </x:c>
      <x:c r="D449" s="20">
        <x:f>IF(B449="","",TEXT(B449,"mmm"))</x:f>
      </x:c>
      <x:c r="E449" s="4" t="n"/>
      <x:c r="F449" s="26" t="n"/>
      <x:c r="G449" s="22">
        <x:f>IF(F449="","",VLOOKUP(F449,COA!$A$4:$F$30,2,FALSE))</x:f>
      </x:c>
      <x:c r="H449" s="22">
        <x:f>IF(F449="","",VLOOKUP(F449,COA!$A$4:$F$30,3,FALSE))</x:f>
      </x:c>
      <x:c r="I449" s="22">
        <x:f>IF(F449="","",VLOOKUP(F449,COA!$A$4:$F$30,4,FALSE))</x:f>
      </x:c>
      <x:c r="J449" s="22">
        <x:f>IF(F449="","",VLOOKUP(F449,COA!$A$4:$F$30,5,FALSE))</x:f>
      </x:c>
      <x:c r="K449" s="26" t="n"/>
      <x:c r="L449" s="26" t="n"/>
      <x:c r="M449" s="26" t="n"/>
      <x:c r="N449" s="24" t="n"/>
      <x:c r="O449" s="24" t="n"/>
      <x:c r="P449" s="25">
        <x:f>IF(AND(N449="",O449=""),"",N449-O449)</x:f>
      </x:c>
      <x:c r="Q449" s="20" t="str">
        <x:f>IF(COUNTA(A449:O449)=0,"",IF(AND(N449&gt;0,O449&gt;0),"Review",IF(AND(N449=0,O449=0),"Missing amount","OK")))</x:f>
        <x:v>Missing amount</x:v>
      </x:c>
      <x:c r="R449" s="25">
        <x:f>IF(A449="","",SUMIFS($N$5:$N$1001,$A$5:$A$1001,A449)-SUMIFS($O$5:$O$1001,$A$5:$A$1001,A449))</x:f>
      </x:c>
      <x:c r="S449" s="20">
        <x:f>IF(A449="","",IF(ABS(R449)&lt;0.005,"Balanced","Out of balance"))</x:f>
      </x:c>
    </x:row>
    <x:row r="450" ht="20" customHeight="1">
      <x:c r="A450" s="26" t="n"/>
      <x:c r="B450" s="27" t="n"/>
      <x:c r="C450" s="20">
        <x:f>IF(B450="","",YEAR(B450))</x:f>
      </x:c>
      <x:c r="D450" s="20">
        <x:f>IF(B450="","",TEXT(B450,"mmm"))</x:f>
      </x:c>
      <x:c r="E450" s="4" t="n"/>
      <x:c r="F450" s="26" t="n"/>
      <x:c r="G450" s="22">
        <x:f>IF(F450="","",VLOOKUP(F450,COA!$A$4:$F$30,2,FALSE))</x:f>
      </x:c>
      <x:c r="H450" s="22">
        <x:f>IF(F450="","",VLOOKUP(F450,COA!$A$4:$F$30,3,FALSE))</x:f>
      </x:c>
      <x:c r="I450" s="22">
        <x:f>IF(F450="","",VLOOKUP(F450,COA!$A$4:$F$30,4,FALSE))</x:f>
      </x:c>
      <x:c r="J450" s="22">
        <x:f>IF(F450="","",VLOOKUP(F450,COA!$A$4:$F$30,5,FALSE))</x:f>
      </x:c>
      <x:c r="K450" s="26" t="n"/>
      <x:c r="L450" s="26" t="n"/>
      <x:c r="M450" s="26" t="n"/>
      <x:c r="N450" s="24" t="n"/>
      <x:c r="O450" s="24" t="n"/>
      <x:c r="P450" s="25">
        <x:f>IF(AND(N450="",O450=""),"",N450-O450)</x:f>
      </x:c>
      <x:c r="Q450" s="20" t="str">
        <x:f>IF(COUNTA(A450:O450)=0,"",IF(AND(N450&gt;0,O450&gt;0),"Review",IF(AND(N450=0,O450=0),"Missing amount","OK")))</x:f>
        <x:v>Missing amount</x:v>
      </x:c>
      <x:c r="R450" s="25">
        <x:f>IF(A450="","",SUMIFS($N$5:$N$1001,$A$5:$A$1001,A450)-SUMIFS($O$5:$O$1001,$A$5:$A$1001,A450))</x:f>
      </x:c>
      <x:c r="S450" s="20">
        <x:f>IF(A450="","",IF(ABS(R450)&lt;0.005,"Balanced","Out of balance"))</x:f>
      </x:c>
    </x:row>
    <x:row r="451" ht="20" customHeight="1">
      <x:c r="A451" s="26" t="n"/>
      <x:c r="B451" s="27" t="n"/>
      <x:c r="C451" s="20">
        <x:f>IF(B451="","",YEAR(B451))</x:f>
      </x:c>
      <x:c r="D451" s="20">
        <x:f>IF(B451="","",TEXT(B451,"mmm"))</x:f>
      </x:c>
      <x:c r="E451" s="4" t="n"/>
      <x:c r="F451" s="26" t="n"/>
      <x:c r="G451" s="22">
        <x:f>IF(F451="","",VLOOKUP(F451,COA!$A$4:$F$30,2,FALSE))</x:f>
      </x:c>
      <x:c r="H451" s="22">
        <x:f>IF(F451="","",VLOOKUP(F451,COA!$A$4:$F$30,3,FALSE))</x:f>
      </x:c>
      <x:c r="I451" s="22">
        <x:f>IF(F451="","",VLOOKUP(F451,COA!$A$4:$F$30,4,FALSE))</x:f>
      </x:c>
      <x:c r="J451" s="22">
        <x:f>IF(F451="","",VLOOKUP(F451,COA!$A$4:$F$30,5,FALSE))</x:f>
      </x:c>
      <x:c r="K451" s="26" t="n"/>
      <x:c r="L451" s="26" t="n"/>
      <x:c r="M451" s="26" t="n"/>
      <x:c r="N451" s="24" t="n"/>
      <x:c r="O451" s="24" t="n"/>
      <x:c r="P451" s="25">
        <x:f>IF(AND(N451="",O451=""),"",N451-O451)</x:f>
      </x:c>
      <x:c r="Q451" s="20" t="str">
        <x:f>IF(COUNTA(A451:O451)=0,"",IF(AND(N451&gt;0,O451&gt;0),"Review",IF(AND(N451=0,O451=0),"Missing amount","OK")))</x:f>
        <x:v>Missing amount</x:v>
      </x:c>
      <x:c r="R451" s="25">
        <x:f>IF(A451="","",SUMIFS($N$5:$N$1001,$A$5:$A$1001,A451)-SUMIFS($O$5:$O$1001,$A$5:$A$1001,A451))</x:f>
      </x:c>
      <x:c r="S451" s="20">
        <x:f>IF(A451="","",IF(ABS(R451)&lt;0.005,"Balanced","Out of balance"))</x:f>
      </x:c>
    </x:row>
    <x:row r="452" ht="20" customHeight="1">
      <x:c r="A452" s="26" t="n"/>
      <x:c r="B452" s="27" t="n"/>
      <x:c r="C452" s="20">
        <x:f>IF(B452="","",YEAR(B452))</x:f>
      </x:c>
      <x:c r="D452" s="20">
        <x:f>IF(B452="","",TEXT(B452,"mmm"))</x:f>
      </x:c>
      <x:c r="E452" s="4" t="n"/>
      <x:c r="F452" s="26" t="n"/>
      <x:c r="G452" s="22">
        <x:f>IF(F452="","",VLOOKUP(F452,COA!$A$4:$F$30,2,FALSE))</x:f>
      </x:c>
      <x:c r="H452" s="22">
        <x:f>IF(F452="","",VLOOKUP(F452,COA!$A$4:$F$30,3,FALSE))</x:f>
      </x:c>
      <x:c r="I452" s="22">
        <x:f>IF(F452="","",VLOOKUP(F452,COA!$A$4:$F$30,4,FALSE))</x:f>
      </x:c>
      <x:c r="J452" s="22">
        <x:f>IF(F452="","",VLOOKUP(F452,COA!$A$4:$F$30,5,FALSE))</x:f>
      </x:c>
      <x:c r="K452" s="26" t="n"/>
      <x:c r="L452" s="26" t="n"/>
      <x:c r="M452" s="26" t="n"/>
      <x:c r="N452" s="24" t="n"/>
      <x:c r="O452" s="24" t="n"/>
      <x:c r="P452" s="25">
        <x:f>IF(AND(N452="",O452=""),"",N452-O452)</x:f>
      </x:c>
      <x:c r="Q452" s="20" t="str">
        <x:f>IF(COUNTA(A452:O452)=0,"",IF(AND(N452&gt;0,O452&gt;0),"Review",IF(AND(N452=0,O452=0),"Missing amount","OK")))</x:f>
        <x:v>Missing amount</x:v>
      </x:c>
      <x:c r="R452" s="25">
        <x:f>IF(A452="","",SUMIFS($N$5:$N$1001,$A$5:$A$1001,A452)-SUMIFS($O$5:$O$1001,$A$5:$A$1001,A452))</x:f>
      </x:c>
      <x:c r="S452" s="20">
        <x:f>IF(A452="","",IF(ABS(R452)&lt;0.005,"Balanced","Out of balance"))</x:f>
      </x:c>
    </x:row>
    <x:row r="453" ht="20" customHeight="1">
      <x:c r="A453" s="26" t="n"/>
      <x:c r="B453" s="27" t="n"/>
      <x:c r="C453" s="20">
        <x:f>IF(B453="","",YEAR(B453))</x:f>
      </x:c>
      <x:c r="D453" s="20">
        <x:f>IF(B453="","",TEXT(B453,"mmm"))</x:f>
      </x:c>
      <x:c r="E453" s="4" t="n"/>
      <x:c r="F453" s="26" t="n"/>
      <x:c r="G453" s="22">
        <x:f>IF(F453="","",VLOOKUP(F453,COA!$A$4:$F$30,2,FALSE))</x:f>
      </x:c>
      <x:c r="H453" s="22">
        <x:f>IF(F453="","",VLOOKUP(F453,COA!$A$4:$F$30,3,FALSE))</x:f>
      </x:c>
      <x:c r="I453" s="22">
        <x:f>IF(F453="","",VLOOKUP(F453,COA!$A$4:$F$30,4,FALSE))</x:f>
      </x:c>
      <x:c r="J453" s="22">
        <x:f>IF(F453="","",VLOOKUP(F453,COA!$A$4:$F$30,5,FALSE))</x:f>
      </x:c>
      <x:c r="K453" s="26" t="n"/>
      <x:c r="L453" s="26" t="n"/>
      <x:c r="M453" s="26" t="n"/>
      <x:c r="N453" s="24" t="n"/>
      <x:c r="O453" s="24" t="n"/>
      <x:c r="P453" s="25">
        <x:f>IF(AND(N453="",O453=""),"",N453-O453)</x:f>
      </x:c>
      <x:c r="Q453" s="20" t="str">
        <x:f>IF(COUNTA(A453:O453)=0,"",IF(AND(N453&gt;0,O453&gt;0),"Review",IF(AND(N453=0,O453=0),"Missing amount","OK")))</x:f>
        <x:v>Missing amount</x:v>
      </x:c>
      <x:c r="R453" s="25">
        <x:f>IF(A453="","",SUMIFS($N$5:$N$1001,$A$5:$A$1001,A453)-SUMIFS($O$5:$O$1001,$A$5:$A$1001,A453))</x:f>
      </x:c>
      <x:c r="S453" s="20">
        <x:f>IF(A453="","",IF(ABS(R453)&lt;0.005,"Balanced","Out of balance"))</x:f>
      </x:c>
    </x:row>
    <x:row r="454" ht="20" customHeight="1">
      <x:c r="A454" s="26" t="n"/>
      <x:c r="B454" s="27" t="n"/>
      <x:c r="C454" s="20">
        <x:f>IF(B454="","",YEAR(B454))</x:f>
      </x:c>
      <x:c r="D454" s="20">
        <x:f>IF(B454="","",TEXT(B454,"mmm"))</x:f>
      </x:c>
      <x:c r="E454" s="4" t="n"/>
      <x:c r="F454" s="26" t="n"/>
      <x:c r="G454" s="22">
        <x:f>IF(F454="","",VLOOKUP(F454,COA!$A$4:$F$30,2,FALSE))</x:f>
      </x:c>
      <x:c r="H454" s="22">
        <x:f>IF(F454="","",VLOOKUP(F454,COA!$A$4:$F$30,3,FALSE))</x:f>
      </x:c>
      <x:c r="I454" s="22">
        <x:f>IF(F454="","",VLOOKUP(F454,COA!$A$4:$F$30,4,FALSE))</x:f>
      </x:c>
      <x:c r="J454" s="22">
        <x:f>IF(F454="","",VLOOKUP(F454,COA!$A$4:$F$30,5,FALSE))</x:f>
      </x:c>
      <x:c r="K454" s="26" t="n"/>
      <x:c r="L454" s="26" t="n"/>
      <x:c r="M454" s="26" t="n"/>
      <x:c r="N454" s="24" t="n"/>
      <x:c r="O454" s="24" t="n"/>
      <x:c r="P454" s="25">
        <x:f>IF(AND(N454="",O454=""),"",N454-O454)</x:f>
      </x:c>
      <x:c r="Q454" s="20" t="str">
        <x:f>IF(COUNTA(A454:O454)=0,"",IF(AND(N454&gt;0,O454&gt;0),"Review",IF(AND(N454=0,O454=0),"Missing amount","OK")))</x:f>
        <x:v>Missing amount</x:v>
      </x:c>
      <x:c r="R454" s="25">
        <x:f>IF(A454="","",SUMIFS($N$5:$N$1001,$A$5:$A$1001,A454)-SUMIFS($O$5:$O$1001,$A$5:$A$1001,A454))</x:f>
      </x:c>
      <x:c r="S454" s="20">
        <x:f>IF(A454="","",IF(ABS(R454)&lt;0.005,"Balanced","Out of balance"))</x:f>
      </x:c>
    </x:row>
    <x:row r="455" ht="20" customHeight="1">
      <x:c r="A455" s="26" t="n"/>
      <x:c r="B455" s="27" t="n"/>
      <x:c r="C455" s="20">
        <x:f>IF(B455="","",YEAR(B455))</x:f>
      </x:c>
      <x:c r="D455" s="20">
        <x:f>IF(B455="","",TEXT(B455,"mmm"))</x:f>
      </x:c>
      <x:c r="E455" s="4" t="n"/>
      <x:c r="F455" s="26" t="n"/>
      <x:c r="G455" s="22">
        <x:f>IF(F455="","",VLOOKUP(F455,COA!$A$4:$F$30,2,FALSE))</x:f>
      </x:c>
      <x:c r="H455" s="22">
        <x:f>IF(F455="","",VLOOKUP(F455,COA!$A$4:$F$30,3,FALSE))</x:f>
      </x:c>
      <x:c r="I455" s="22">
        <x:f>IF(F455="","",VLOOKUP(F455,COA!$A$4:$F$30,4,FALSE))</x:f>
      </x:c>
      <x:c r="J455" s="22">
        <x:f>IF(F455="","",VLOOKUP(F455,COA!$A$4:$F$30,5,FALSE))</x:f>
      </x:c>
      <x:c r="K455" s="26" t="n"/>
      <x:c r="L455" s="26" t="n"/>
      <x:c r="M455" s="26" t="n"/>
      <x:c r="N455" s="24" t="n"/>
      <x:c r="O455" s="24" t="n"/>
      <x:c r="P455" s="25">
        <x:f>IF(AND(N455="",O455=""),"",N455-O455)</x:f>
      </x:c>
      <x:c r="Q455" s="20" t="str">
        <x:f>IF(COUNTA(A455:O455)=0,"",IF(AND(N455&gt;0,O455&gt;0),"Review",IF(AND(N455=0,O455=0),"Missing amount","OK")))</x:f>
        <x:v>Missing amount</x:v>
      </x:c>
      <x:c r="R455" s="25">
        <x:f>IF(A455="","",SUMIFS($N$5:$N$1001,$A$5:$A$1001,A455)-SUMIFS($O$5:$O$1001,$A$5:$A$1001,A455))</x:f>
      </x:c>
      <x:c r="S455" s="20">
        <x:f>IF(A455="","",IF(ABS(R455)&lt;0.005,"Balanced","Out of balance"))</x:f>
      </x:c>
    </x:row>
    <x:row r="456" ht="20" customHeight="1">
      <x:c r="A456" s="26" t="n"/>
      <x:c r="B456" s="27" t="n"/>
      <x:c r="C456" s="20">
        <x:f>IF(B456="","",YEAR(B456))</x:f>
      </x:c>
      <x:c r="D456" s="20">
        <x:f>IF(B456="","",TEXT(B456,"mmm"))</x:f>
      </x:c>
      <x:c r="E456" s="4" t="n"/>
      <x:c r="F456" s="26" t="n"/>
      <x:c r="G456" s="22">
        <x:f>IF(F456="","",VLOOKUP(F456,COA!$A$4:$F$30,2,FALSE))</x:f>
      </x:c>
      <x:c r="H456" s="22">
        <x:f>IF(F456="","",VLOOKUP(F456,COA!$A$4:$F$30,3,FALSE))</x:f>
      </x:c>
      <x:c r="I456" s="22">
        <x:f>IF(F456="","",VLOOKUP(F456,COA!$A$4:$F$30,4,FALSE))</x:f>
      </x:c>
      <x:c r="J456" s="22">
        <x:f>IF(F456="","",VLOOKUP(F456,COA!$A$4:$F$30,5,FALSE))</x:f>
      </x:c>
      <x:c r="K456" s="26" t="n"/>
      <x:c r="L456" s="26" t="n"/>
      <x:c r="M456" s="26" t="n"/>
      <x:c r="N456" s="24" t="n"/>
      <x:c r="O456" s="24" t="n"/>
      <x:c r="P456" s="25">
        <x:f>IF(AND(N456="",O456=""),"",N456-O456)</x:f>
      </x:c>
      <x:c r="Q456" s="20" t="str">
        <x:f>IF(COUNTA(A456:O456)=0,"",IF(AND(N456&gt;0,O456&gt;0),"Review",IF(AND(N456=0,O456=0),"Missing amount","OK")))</x:f>
        <x:v>Missing amount</x:v>
      </x:c>
      <x:c r="R456" s="25">
        <x:f>IF(A456="","",SUMIFS($N$5:$N$1001,$A$5:$A$1001,A456)-SUMIFS($O$5:$O$1001,$A$5:$A$1001,A456))</x:f>
      </x:c>
      <x:c r="S456" s="20">
        <x:f>IF(A456="","",IF(ABS(R456)&lt;0.005,"Balanced","Out of balance"))</x:f>
      </x:c>
    </x:row>
    <x:row r="457" ht="20" customHeight="1">
      <x:c r="A457" s="26" t="n"/>
      <x:c r="B457" s="27" t="n"/>
      <x:c r="C457" s="20">
        <x:f>IF(B457="","",YEAR(B457))</x:f>
      </x:c>
      <x:c r="D457" s="20">
        <x:f>IF(B457="","",TEXT(B457,"mmm"))</x:f>
      </x:c>
      <x:c r="E457" s="4" t="n"/>
      <x:c r="F457" s="26" t="n"/>
      <x:c r="G457" s="22">
        <x:f>IF(F457="","",VLOOKUP(F457,COA!$A$4:$F$30,2,FALSE))</x:f>
      </x:c>
      <x:c r="H457" s="22">
        <x:f>IF(F457="","",VLOOKUP(F457,COA!$A$4:$F$30,3,FALSE))</x:f>
      </x:c>
      <x:c r="I457" s="22">
        <x:f>IF(F457="","",VLOOKUP(F457,COA!$A$4:$F$30,4,FALSE))</x:f>
      </x:c>
      <x:c r="J457" s="22">
        <x:f>IF(F457="","",VLOOKUP(F457,COA!$A$4:$F$30,5,FALSE))</x:f>
      </x:c>
      <x:c r="K457" s="26" t="n"/>
      <x:c r="L457" s="26" t="n"/>
      <x:c r="M457" s="26" t="n"/>
      <x:c r="N457" s="24" t="n"/>
      <x:c r="O457" s="24" t="n"/>
      <x:c r="P457" s="25">
        <x:f>IF(AND(N457="",O457=""),"",N457-O457)</x:f>
      </x:c>
      <x:c r="Q457" s="20" t="str">
        <x:f>IF(COUNTA(A457:O457)=0,"",IF(AND(N457&gt;0,O457&gt;0),"Review",IF(AND(N457=0,O457=0),"Missing amount","OK")))</x:f>
        <x:v>Missing amount</x:v>
      </x:c>
      <x:c r="R457" s="25">
        <x:f>IF(A457="","",SUMIFS($N$5:$N$1001,$A$5:$A$1001,A457)-SUMIFS($O$5:$O$1001,$A$5:$A$1001,A457))</x:f>
      </x:c>
      <x:c r="S457" s="20">
        <x:f>IF(A457="","",IF(ABS(R457)&lt;0.005,"Balanced","Out of balance"))</x:f>
      </x:c>
    </x:row>
    <x:row r="458" ht="20" customHeight="1">
      <x:c r="A458" s="26" t="n"/>
      <x:c r="B458" s="27" t="n"/>
      <x:c r="C458" s="20">
        <x:f>IF(B458="","",YEAR(B458))</x:f>
      </x:c>
      <x:c r="D458" s="20">
        <x:f>IF(B458="","",TEXT(B458,"mmm"))</x:f>
      </x:c>
      <x:c r="E458" s="4" t="n"/>
      <x:c r="F458" s="26" t="n"/>
      <x:c r="G458" s="22">
        <x:f>IF(F458="","",VLOOKUP(F458,COA!$A$4:$F$30,2,FALSE))</x:f>
      </x:c>
      <x:c r="H458" s="22">
        <x:f>IF(F458="","",VLOOKUP(F458,COA!$A$4:$F$30,3,FALSE))</x:f>
      </x:c>
      <x:c r="I458" s="22">
        <x:f>IF(F458="","",VLOOKUP(F458,COA!$A$4:$F$30,4,FALSE))</x:f>
      </x:c>
      <x:c r="J458" s="22">
        <x:f>IF(F458="","",VLOOKUP(F458,COA!$A$4:$F$30,5,FALSE))</x:f>
      </x:c>
      <x:c r="K458" s="26" t="n"/>
      <x:c r="L458" s="26" t="n"/>
      <x:c r="M458" s="26" t="n"/>
      <x:c r="N458" s="24" t="n"/>
      <x:c r="O458" s="24" t="n"/>
      <x:c r="P458" s="25">
        <x:f>IF(AND(N458="",O458=""),"",N458-O458)</x:f>
      </x:c>
      <x:c r="Q458" s="20" t="str">
        <x:f>IF(COUNTA(A458:O458)=0,"",IF(AND(N458&gt;0,O458&gt;0),"Review",IF(AND(N458=0,O458=0),"Missing amount","OK")))</x:f>
        <x:v>Missing amount</x:v>
      </x:c>
      <x:c r="R458" s="25">
        <x:f>IF(A458="","",SUMIFS($N$5:$N$1001,$A$5:$A$1001,A458)-SUMIFS($O$5:$O$1001,$A$5:$A$1001,A458))</x:f>
      </x:c>
      <x:c r="S458" s="20">
        <x:f>IF(A458="","",IF(ABS(R458)&lt;0.005,"Balanced","Out of balance"))</x:f>
      </x:c>
    </x:row>
    <x:row r="459" ht="20" customHeight="1">
      <x:c r="A459" s="26" t="n"/>
      <x:c r="B459" s="27" t="n"/>
      <x:c r="C459" s="20">
        <x:f>IF(B459="","",YEAR(B459))</x:f>
      </x:c>
      <x:c r="D459" s="20">
        <x:f>IF(B459="","",TEXT(B459,"mmm"))</x:f>
      </x:c>
      <x:c r="E459" s="4" t="n"/>
      <x:c r="F459" s="26" t="n"/>
      <x:c r="G459" s="22">
        <x:f>IF(F459="","",VLOOKUP(F459,COA!$A$4:$F$30,2,FALSE))</x:f>
      </x:c>
      <x:c r="H459" s="22">
        <x:f>IF(F459="","",VLOOKUP(F459,COA!$A$4:$F$30,3,FALSE))</x:f>
      </x:c>
      <x:c r="I459" s="22">
        <x:f>IF(F459="","",VLOOKUP(F459,COA!$A$4:$F$30,4,FALSE))</x:f>
      </x:c>
      <x:c r="J459" s="22">
        <x:f>IF(F459="","",VLOOKUP(F459,COA!$A$4:$F$30,5,FALSE))</x:f>
      </x:c>
      <x:c r="K459" s="26" t="n"/>
      <x:c r="L459" s="26" t="n"/>
      <x:c r="M459" s="26" t="n"/>
      <x:c r="N459" s="24" t="n"/>
      <x:c r="O459" s="24" t="n"/>
      <x:c r="P459" s="25">
        <x:f>IF(AND(N459="",O459=""),"",N459-O459)</x:f>
      </x:c>
      <x:c r="Q459" s="20" t="str">
        <x:f>IF(COUNTA(A459:O459)=0,"",IF(AND(N459&gt;0,O459&gt;0),"Review",IF(AND(N459=0,O459=0),"Missing amount","OK")))</x:f>
        <x:v>Missing amount</x:v>
      </x:c>
      <x:c r="R459" s="25">
        <x:f>IF(A459="","",SUMIFS($N$5:$N$1001,$A$5:$A$1001,A459)-SUMIFS($O$5:$O$1001,$A$5:$A$1001,A459))</x:f>
      </x:c>
      <x:c r="S459" s="20">
        <x:f>IF(A459="","",IF(ABS(R459)&lt;0.005,"Balanced","Out of balance"))</x:f>
      </x:c>
    </x:row>
    <x:row r="460" ht="20" customHeight="1">
      <x:c r="A460" s="26" t="n"/>
      <x:c r="B460" s="27" t="n"/>
      <x:c r="C460" s="20">
        <x:f>IF(B460="","",YEAR(B460))</x:f>
      </x:c>
      <x:c r="D460" s="20">
        <x:f>IF(B460="","",TEXT(B460,"mmm"))</x:f>
      </x:c>
      <x:c r="E460" s="4" t="n"/>
      <x:c r="F460" s="26" t="n"/>
      <x:c r="G460" s="22">
        <x:f>IF(F460="","",VLOOKUP(F460,COA!$A$4:$F$30,2,FALSE))</x:f>
      </x:c>
      <x:c r="H460" s="22">
        <x:f>IF(F460="","",VLOOKUP(F460,COA!$A$4:$F$30,3,FALSE))</x:f>
      </x:c>
      <x:c r="I460" s="22">
        <x:f>IF(F460="","",VLOOKUP(F460,COA!$A$4:$F$30,4,FALSE))</x:f>
      </x:c>
      <x:c r="J460" s="22">
        <x:f>IF(F460="","",VLOOKUP(F460,COA!$A$4:$F$30,5,FALSE))</x:f>
      </x:c>
      <x:c r="K460" s="26" t="n"/>
      <x:c r="L460" s="26" t="n"/>
      <x:c r="M460" s="26" t="n"/>
      <x:c r="N460" s="24" t="n"/>
      <x:c r="O460" s="24" t="n"/>
      <x:c r="P460" s="25">
        <x:f>IF(AND(N460="",O460=""),"",N460-O460)</x:f>
      </x:c>
      <x:c r="Q460" s="20" t="str">
        <x:f>IF(COUNTA(A460:O460)=0,"",IF(AND(N460&gt;0,O460&gt;0),"Review",IF(AND(N460=0,O460=0),"Missing amount","OK")))</x:f>
        <x:v>Missing amount</x:v>
      </x:c>
      <x:c r="R460" s="25">
        <x:f>IF(A460="","",SUMIFS($N$5:$N$1001,$A$5:$A$1001,A460)-SUMIFS($O$5:$O$1001,$A$5:$A$1001,A460))</x:f>
      </x:c>
      <x:c r="S460" s="20">
        <x:f>IF(A460="","",IF(ABS(R460)&lt;0.005,"Balanced","Out of balance"))</x:f>
      </x:c>
    </x:row>
    <x:row r="461" ht="20" customHeight="1">
      <x:c r="A461" s="26" t="n"/>
      <x:c r="B461" s="27" t="n"/>
      <x:c r="C461" s="20">
        <x:f>IF(B461="","",YEAR(B461))</x:f>
      </x:c>
      <x:c r="D461" s="20">
        <x:f>IF(B461="","",TEXT(B461,"mmm"))</x:f>
      </x:c>
      <x:c r="E461" s="4" t="n"/>
      <x:c r="F461" s="26" t="n"/>
      <x:c r="G461" s="22">
        <x:f>IF(F461="","",VLOOKUP(F461,COA!$A$4:$F$30,2,FALSE))</x:f>
      </x:c>
      <x:c r="H461" s="22">
        <x:f>IF(F461="","",VLOOKUP(F461,COA!$A$4:$F$30,3,FALSE))</x:f>
      </x:c>
      <x:c r="I461" s="22">
        <x:f>IF(F461="","",VLOOKUP(F461,COA!$A$4:$F$30,4,FALSE))</x:f>
      </x:c>
      <x:c r="J461" s="22">
        <x:f>IF(F461="","",VLOOKUP(F461,COA!$A$4:$F$30,5,FALSE))</x:f>
      </x:c>
      <x:c r="K461" s="26" t="n"/>
      <x:c r="L461" s="26" t="n"/>
      <x:c r="M461" s="26" t="n"/>
      <x:c r="N461" s="24" t="n"/>
      <x:c r="O461" s="24" t="n"/>
      <x:c r="P461" s="25">
        <x:f>IF(AND(N461="",O461=""),"",N461-O461)</x:f>
      </x:c>
      <x:c r="Q461" s="20" t="str">
        <x:f>IF(COUNTA(A461:O461)=0,"",IF(AND(N461&gt;0,O461&gt;0),"Review",IF(AND(N461=0,O461=0),"Missing amount","OK")))</x:f>
        <x:v>Missing amount</x:v>
      </x:c>
      <x:c r="R461" s="25">
        <x:f>IF(A461="","",SUMIFS($N$5:$N$1001,$A$5:$A$1001,A461)-SUMIFS($O$5:$O$1001,$A$5:$A$1001,A461))</x:f>
      </x:c>
      <x:c r="S461" s="20">
        <x:f>IF(A461="","",IF(ABS(R461)&lt;0.005,"Balanced","Out of balance"))</x:f>
      </x:c>
    </x:row>
    <x:row r="462" ht="20" customHeight="1">
      <x:c r="A462" s="26" t="n"/>
      <x:c r="B462" s="27" t="n"/>
      <x:c r="C462" s="20">
        <x:f>IF(B462="","",YEAR(B462))</x:f>
      </x:c>
      <x:c r="D462" s="20">
        <x:f>IF(B462="","",TEXT(B462,"mmm"))</x:f>
      </x:c>
      <x:c r="E462" s="4" t="n"/>
      <x:c r="F462" s="26" t="n"/>
      <x:c r="G462" s="22">
        <x:f>IF(F462="","",VLOOKUP(F462,COA!$A$4:$F$30,2,FALSE))</x:f>
      </x:c>
      <x:c r="H462" s="22">
        <x:f>IF(F462="","",VLOOKUP(F462,COA!$A$4:$F$30,3,FALSE))</x:f>
      </x:c>
      <x:c r="I462" s="22">
        <x:f>IF(F462="","",VLOOKUP(F462,COA!$A$4:$F$30,4,FALSE))</x:f>
      </x:c>
      <x:c r="J462" s="22">
        <x:f>IF(F462="","",VLOOKUP(F462,COA!$A$4:$F$30,5,FALSE))</x:f>
      </x:c>
      <x:c r="K462" s="26" t="n"/>
      <x:c r="L462" s="26" t="n"/>
      <x:c r="M462" s="26" t="n"/>
      <x:c r="N462" s="24" t="n"/>
      <x:c r="O462" s="24" t="n"/>
      <x:c r="P462" s="25">
        <x:f>IF(AND(N462="",O462=""),"",N462-O462)</x:f>
      </x:c>
      <x:c r="Q462" s="20" t="str">
        <x:f>IF(COUNTA(A462:O462)=0,"",IF(AND(N462&gt;0,O462&gt;0),"Review",IF(AND(N462=0,O462=0),"Missing amount","OK")))</x:f>
        <x:v>Missing amount</x:v>
      </x:c>
      <x:c r="R462" s="25">
        <x:f>IF(A462="","",SUMIFS($N$5:$N$1001,$A$5:$A$1001,A462)-SUMIFS($O$5:$O$1001,$A$5:$A$1001,A462))</x:f>
      </x:c>
      <x:c r="S462" s="20">
        <x:f>IF(A462="","",IF(ABS(R462)&lt;0.005,"Balanced","Out of balance"))</x:f>
      </x:c>
    </x:row>
    <x:row r="463" ht="20" customHeight="1">
      <x:c r="A463" s="26" t="n"/>
      <x:c r="B463" s="27" t="n"/>
      <x:c r="C463" s="20">
        <x:f>IF(B463="","",YEAR(B463))</x:f>
      </x:c>
      <x:c r="D463" s="20">
        <x:f>IF(B463="","",TEXT(B463,"mmm"))</x:f>
      </x:c>
      <x:c r="E463" s="4" t="n"/>
      <x:c r="F463" s="26" t="n"/>
      <x:c r="G463" s="22">
        <x:f>IF(F463="","",VLOOKUP(F463,COA!$A$4:$F$30,2,FALSE))</x:f>
      </x:c>
      <x:c r="H463" s="22">
        <x:f>IF(F463="","",VLOOKUP(F463,COA!$A$4:$F$30,3,FALSE))</x:f>
      </x:c>
      <x:c r="I463" s="22">
        <x:f>IF(F463="","",VLOOKUP(F463,COA!$A$4:$F$30,4,FALSE))</x:f>
      </x:c>
      <x:c r="J463" s="22">
        <x:f>IF(F463="","",VLOOKUP(F463,COA!$A$4:$F$30,5,FALSE))</x:f>
      </x:c>
      <x:c r="K463" s="26" t="n"/>
      <x:c r="L463" s="26" t="n"/>
      <x:c r="M463" s="26" t="n"/>
      <x:c r="N463" s="24" t="n"/>
      <x:c r="O463" s="24" t="n"/>
      <x:c r="P463" s="25">
        <x:f>IF(AND(N463="",O463=""),"",N463-O463)</x:f>
      </x:c>
      <x:c r="Q463" s="20" t="str">
        <x:f>IF(COUNTA(A463:O463)=0,"",IF(AND(N463&gt;0,O463&gt;0),"Review",IF(AND(N463=0,O463=0),"Missing amount","OK")))</x:f>
        <x:v>Missing amount</x:v>
      </x:c>
      <x:c r="R463" s="25">
        <x:f>IF(A463="","",SUMIFS($N$5:$N$1001,$A$5:$A$1001,A463)-SUMIFS($O$5:$O$1001,$A$5:$A$1001,A463))</x:f>
      </x:c>
      <x:c r="S463" s="20">
        <x:f>IF(A463="","",IF(ABS(R463)&lt;0.005,"Balanced","Out of balance"))</x:f>
      </x:c>
    </x:row>
    <x:row r="464" ht="20" customHeight="1">
      <x:c r="A464" s="26" t="n"/>
      <x:c r="B464" s="27" t="n"/>
      <x:c r="C464" s="20">
        <x:f>IF(B464="","",YEAR(B464))</x:f>
      </x:c>
      <x:c r="D464" s="20">
        <x:f>IF(B464="","",TEXT(B464,"mmm"))</x:f>
      </x:c>
      <x:c r="E464" s="4" t="n"/>
      <x:c r="F464" s="26" t="n"/>
      <x:c r="G464" s="22">
        <x:f>IF(F464="","",VLOOKUP(F464,COA!$A$4:$F$30,2,FALSE))</x:f>
      </x:c>
      <x:c r="H464" s="22">
        <x:f>IF(F464="","",VLOOKUP(F464,COA!$A$4:$F$30,3,FALSE))</x:f>
      </x:c>
      <x:c r="I464" s="22">
        <x:f>IF(F464="","",VLOOKUP(F464,COA!$A$4:$F$30,4,FALSE))</x:f>
      </x:c>
      <x:c r="J464" s="22">
        <x:f>IF(F464="","",VLOOKUP(F464,COA!$A$4:$F$30,5,FALSE))</x:f>
      </x:c>
      <x:c r="K464" s="26" t="n"/>
      <x:c r="L464" s="26" t="n"/>
      <x:c r="M464" s="26" t="n"/>
      <x:c r="N464" s="24" t="n"/>
      <x:c r="O464" s="24" t="n"/>
      <x:c r="P464" s="25">
        <x:f>IF(AND(N464="",O464=""),"",N464-O464)</x:f>
      </x:c>
      <x:c r="Q464" s="20" t="str">
        <x:f>IF(COUNTA(A464:O464)=0,"",IF(AND(N464&gt;0,O464&gt;0),"Review",IF(AND(N464=0,O464=0),"Missing amount","OK")))</x:f>
        <x:v>Missing amount</x:v>
      </x:c>
      <x:c r="R464" s="25">
        <x:f>IF(A464="","",SUMIFS($N$5:$N$1001,$A$5:$A$1001,A464)-SUMIFS($O$5:$O$1001,$A$5:$A$1001,A464))</x:f>
      </x:c>
      <x:c r="S464" s="20">
        <x:f>IF(A464="","",IF(ABS(R464)&lt;0.005,"Balanced","Out of balance"))</x:f>
      </x:c>
    </x:row>
    <x:row r="465" ht="20" customHeight="1">
      <x:c r="A465" s="26" t="n"/>
      <x:c r="B465" s="27" t="n"/>
      <x:c r="C465" s="20">
        <x:f>IF(B465="","",YEAR(B465))</x:f>
      </x:c>
      <x:c r="D465" s="20">
        <x:f>IF(B465="","",TEXT(B465,"mmm"))</x:f>
      </x:c>
      <x:c r="E465" s="4" t="n"/>
      <x:c r="F465" s="26" t="n"/>
      <x:c r="G465" s="22">
        <x:f>IF(F465="","",VLOOKUP(F465,COA!$A$4:$F$30,2,FALSE))</x:f>
      </x:c>
      <x:c r="H465" s="22">
        <x:f>IF(F465="","",VLOOKUP(F465,COA!$A$4:$F$30,3,FALSE))</x:f>
      </x:c>
      <x:c r="I465" s="22">
        <x:f>IF(F465="","",VLOOKUP(F465,COA!$A$4:$F$30,4,FALSE))</x:f>
      </x:c>
      <x:c r="J465" s="22">
        <x:f>IF(F465="","",VLOOKUP(F465,COA!$A$4:$F$30,5,FALSE))</x:f>
      </x:c>
      <x:c r="K465" s="26" t="n"/>
      <x:c r="L465" s="26" t="n"/>
      <x:c r="M465" s="26" t="n"/>
      <x:c r="N465" s="24" t="n"/>
      <x:c r="O465" s="24" t="n"/>
      <x:c r="P465" s="25">
        <x:f>IF(AND(N465="",O465=""),"",N465-O465)</x:f>
      </x:c>
      <x:c r="Q465" s="20" t="str">
        <x:f>IF(COUNTA(A465:O465)=0,"",IF(AND(N465&gt;0,O465&gt;0),"Review",IF(AND(N465=0,O465=0),"Missing amount","OK")))</x:f>
        <x:v>Missing amount</x:v>
      </x:c>
      <x:c r="R465" s="25">
        <x:f>IF(A465="","",SUMIFS($N$5:$N$1001,$A$5:$A$1001,A465)-SUMIFS($O$5:$O$1001,$A$5:$A$1001,A465))</x:f>
      </x:c>
      <x:c r="S465" s="20">
        <x:f>IF(A465="","",IF(ABS(R465)&lt;0.005,"Balanced","Out of balance"))</x:f>
      </x:c>
    </x:row>
    <x:row r="466" ht="20" customHeight="1">
      <x:c r="A466" s="26" t="n"/>
      <x:c r="B466" s="27" t="n"/>
      <x:c r="C466" s="20">
        <x:f>IF(B466="","",YEAR(B466))</x:f>
      </x:c>
      <x:c r="D466" s="20">
        <x:f>IF(B466="","",TEXT(B466,"mmm"))</x:f>
      </x:c>
      <x:c r="E466" s="4" t="n"/>
      <x:c r="F466" s="26" t="n"/>
      <x:c r="G466" s="22">
        <x:f>IF(F466="","",VLOOKUP(F466,COA!$A$4:$F$30,2,FALSE))</x:f>
      </x:c>
      <x:c r="H466" s="22">
        <x:f>IF(F466="","",VLOOKUP(F466,COA!$A$4:$F$30,3,FALSE))</x:f>
      </x:c>
      <x:c r="I466" s="22">
        <x:f>IF(F466="","",VLOOKUP(F466,COA!$A$4:$F$30,4,FALSE))</x:f>
      </x:c>
      <x:c r="J466" s="22">
        <x:f>IF(F466="","",VLOOKUP(F466,COA!$A$4:$F$30,5,FALSE))</x:f>
      </x:c>
      <x:c r="K466" s="26" t="n"/>
      <x:c r="L466" s="26" t="n"/>
      <x:c r="M466" s="26" t="n"/>
      <x:c r="N466" s="24" t="n"/>
      <x:c r="O466" s="24" t="n"/>
      <x:c r="P466" s="25">
        <x:f>IF(AND(N466="",O466=""),"",N466-O466)</x:f>
      </x:c>
      <x:c r="Q466" s="20" t="str">
        <x:f>IF(COUNTA(A466:O466)=0,"",IF(AND(N466&gt;0,O466&gt;0),"Review",IF(AND(N466=0,O466=0),"Missing amount","OK")))</x:f>
        <x:v>Missing amount</x:v>
      </x:c>
      <x:c r="R466" s="25">
        <x:f>IF(A466="","",SUMIFS($N$5:$N$1001,$A$5:$A$1001,A466)-SUMIFS($O$5:$O$1001,$A$5:$A$1001,A466))</x:f>
      </x:c>
      <x:c r="S466" s="20">
        <x:f>IF(A466="","",IF(ABS(R466)&lt;0.005,"Balanced","Out of balance"))</x:f>
      </x:c>
    </x:row>
    <x:row r="467" ht="20" customHeight="1">
      <x:c r="A467" s="26" t="n"/>
      <x:c r="B467" s="27" t="n"/>
      <x:c r="C467" s="20">
        <x:f>IF(B467="","",YEAR(B467))</x:f>
      </x:c>
      <x:c r="D467" s="20">
        <x:f>IF(B467="","",TEXT(B467,"mmm"))</x:f>
      </x:c>
      <x:c r="E467" s="4" t="n"/>
      <x:c r="F467" s="26" t="n"/>
      <x:c r="G467" s="22">
        <x:f>IF(F467="","",VLOOKUP(F467,COA!$A$4:$F$30,2,FALSE))</x:f>
      </x:c>
      <x:c r="H467" s="22">
        <x:f>IF(F467="","",VLOOKUP(F467,COA!$A$4:$F$30,3,FALSE))</x:f>
      </x:c>
      <x:c r="I467" s="22">
        <x:f>IF(F467="","",VLOOKUP(F467,COA!$A$4:$F$30,4,FALSE))</x:f>
      </x:c>
      <x:c r="J467" s="22">
        <x:f>IF(F467="","",VLOOKUP(F467,COA!$A$4:$F$30,5,FALSE))</x:f>
      </x:c>
      <x:c r="K467" s="26" t="n"/>
      <x:c r="L467" s="26" t="n"/>
      <x:c r="M467" s="26" t="n"/>
      <x:c r="N467" s="24" t="n"/>
      <x:c r="O467" s="24" t="n"/>
      <x:c r="P467" s="25">
        <x:f>IF(AND(N467="",O467=""),"",N467-O467)</x:f>
      </x:c>
      <x:c r="Q467" s="20" t="str">
        <x:f>IF(COUNTA(A467:O467)=0,"",IF(AND(N467&gt;0,O467&gt;0),"Review",IF(AND(N467=0,O467=0),"Missing amount","OK")))</x:f>
        <x:v>Missing amount</x:v>
      </x:c>
      <x:c r="R467" s="25">
        <x:f>IF(A467="","",SUMIFS($N$5:$N$1001,$A$5:$A$1001,A467)-SUMIFS($O$5:$O$1001,$A$5:$A$1001,A467))</x:f>
      </x:c>
      <x:c r="S467" s="20">
        <x:f>IF(A467="","",IF(ABS(R467)&lt;0.005,"Balanced","Out of balance"))</x:f>
      </x:c>
    </x:row>
    <x:row r="468" ht="20" customHeight="1">
      <x:c r="A468" s="26" t="n"/>
      <x:c r="B468" s="27" t="n"/>
      <x:c r="C468" s="20">
        <x:f>IF(B468="","",YEAR(B468))</x:f>
      </x:c>
      <x:c r="D468" s="20">
        <x:f>IF(B468="","",TEXT(B468,"mmm"))</x:f>
      </x:c>
      <x:c r="E468" s="4" t="n"/>
      <x:c r="F468" s="26" t="n"/>
      <x:c r="G468" s="22">
        <x:f>IF(F468="","",VLOOKUP(F468,COA!$A$4:$F$30,2,FALSE))</x:f>
      </x:c>
      <x:c r="H468" s="22">
        <x:f>IF(F468="","",VLOOKUP(F468,COA!$A$4:$F$30,3,FALSE))</x:f>
      </x:c>
      <x:c r="I468" s="22">
        <x:f>IF(F468="","",VLOOKUP(F468,COA!$A$4:$F$30,4,FALSE))</x:f>
      </x:c>
      <x:c r="J468" s="22">
        <x:f>IF(F468="","",VLOOKUP(F468,COA!$A$4:$F$30,5,FALSE))</x:f>
      </x:c>
      <x:c r="K468" s="26" t="n"/>
      <x:c r="L468" s="26" t="n"/>
      <x:c r="M468" s="26" t="n"/>
      <x:c r="N468" s="24" t="n"/>
      <x:c r="O468" s="24" t="n"/>
      <x:c r="P468" s="25">
        <x:f>IF(AND(N468="",O468=""),"",N468-O468)</x:f>
      </x:c>
      <x:c r="Q468" s="20" t="str">
        <x:f>IF(COUNTA(A468:O468)=0,"",IF(AND(N468&gt;0,O468&gt;0),"Review",IF(AND(N468=0,O468=0),"Missing amount","OK")))</x:f>
        <x:v>Missing amount</x:v>
      </x:c>
      <x:c r="R468" s="25">
        <x:f>IF(A468="","",SUMIFS($N$5:$N$1001,$A$5:$A$1001,A468)-SUMIFS($O$5:$O$1001,$A$5:$A$1001,A468))</x:f>
      </x:c>
      <x:c r="S468" s="20">
        <x:f>IF(A468="","",IF(ABS(R468)&lt;0.005,"Balanced","Out of balance"))</x:f>
      </x:c>
    </x:row>
    <x:row r="469" ht="20" customHeight="1">
      <x:c r="A469" s="26" t="n"/>
      <x:c r="B469" s="27" t="n"/>
      <x:c r="C469" s="20">
        <x:f>IF(B469="","",YEAR(B469))</x:f>
      </x:c>
      <x:c r="D469" s="20">
        <x:f>IF(B469="","",TEXT(B469,"mmm"))</x:f>
      </x:c>
      <x:c r="E469" s="4" t="n"/>
      <x:c r="F469" s="26" t="n"/>
      <x:c r="G469" s="22">
        <x:f>IF(F469="","",VLOOKUP(F469,COA!$A$4:$F$30,2,FALSE))</x:f>
      </x:c>
      <x:c r="H469" s="22">
        <x:f>IF(F469="","",VLOOKUP(F469,COA!$A$4:$F$30,3,FALSE))</x:f>
      </x:c>
      <x:c r="I469" s="22">
        <x:f>IF(F469="","",VLOOKUP(F469,COA!$A$4:$F$30,4,FALSE))</x:f>
      </x:c>
      <x:c r="J469" s="22">
        <x:f>IF(F469="","",VLOOKUP(F469,COA!$A$4:$F$30,5,FALSE))</x:f>
      </x:c>
      <x:c r="K469" s="26" t="n"/>
      <x:c r="L469" s="26" t="n"/>
      <x:c r="M469" s="26" t="n"/>
      <x:c r="N469" s="24" t="n"/>
      <x:c r="O469" s="24" t="n"/>
      <x:c r="P469" s="25">
        <x:f>IF(AND(N469="",O469=""),"",N469-O469)</x:f>
      </x:c>
      <x:c r="Q469" s="20" t="str">
        <x:f>IF(COUNTA(A469:O469)=0,"",IF(AND(N469&gt;0,O469&gt;0),"Review",IF(AND(N469=0,O469=0),"Missing amount","OK")))</x:f>
        <x:v>Missing amount</x:v>
      </x:c>
      <x:c r="R469" s="25">
        <x:f>IF(A469="","",SUMIFS($N$5:$N$1001,$A$5:$A$1001,A469)-SUMIFS($O$5:$O$1001,$A$5:$A$1001,A469))</x:f>
      </x:c>
      <x:c r="S469" s="20">
        <x:f>IF(A469="","",IF(ABS(R469)&lt;0.005,"Balanced","Out of balance"))</x:f>
      </x:c>
    </x:row>
    <x:row r="470" ht="20" customHeight="1">
      <x:c r="A470" s="26" t="n"/>
      <x:c r="B470" s="27" t="n"/>
      <x:c r="C470" s="20">
        <x:f>IF(B470="","",YEAR(B470))</x:f>
      </x:c>
      <x:c r="D470" s="20">
        <x:f>IF(B470="","",TEXT(B470,"mmm"))</x:f>
      </x:c>
      <x:c r="E470" s="4" t="n"/>
      <x:c r="F470" s="26" t="n"/>
      <x:c r="G470" s="22">
        <x:f>IF(F470="","",VLOOKUP(F470,COA!$A$4:$F$30,2,FALSE))</x:f>
      </x:c>
      <x:c r="H470" s="22">
        <x:f>IF(F470="","",VLOOKUP(F470,COA!$A$4:$F$30,3,FALSE))</x:f>
      </x:c>
      <x:c r="I470" s="22">
        <x:f>IF(F470="","",VLOOKUP(F470,COA!$A$4:$F$30,4,FALSE))</x:f>
      </x:c>
      <x:c r="J470" s="22">
        <x:f>IF(F470="","",VLOOKUP(F470,COA!$A$4:$F$30,5,FALSE))</x:f>
      </x:c>
      <x:c r="K470" s="26" t="n"/>
      <x:c r="L470" s="26" t="n"/>
      <x:c r="M470" s="26" t="n"/>
      <x:c r="N470" s="24" t="n"/>
      <x:c r="O470" s="24" t="n"/>
      <x:c r="P470" s="25">
        <x:f>IF(AND(N470="",O470=""),"",N470-O470)</x:f>
      </x:c>
      <x:c r="Q470" s="20" t="str">
        <x:f>IF(COUNTA(A470:O470)=0,"",IF(AND(N470&gt;0,O470&gt;0),"Review",IF(AND(N470=0,O470=0),"Missing amount","OK")))</x:f>
        <x:v>Missing amount</x:v>
      </x:c>
      <x:c r="R470" s="25">
        <x:f>IF(A470="","",SUMIFS($N$5:$N$1001,$A$5:$A$1001,A470)-SUMIFS($O$5:$O$1001,$A$5:$A$1001,A470))</x:f>
      </x:c>
      <x:c r="S470" s="20">
        <x:f>IF(A470="","",IF(ABS(R470)&lt;0.005,"Balanced","Out of balance"))</x:f>
      </x:c>
    </x:row>
    <x:row r="471" ht="20" customHeight="1">
      <x:c r="A471" s="26" t="n"/>
      <x:c r="B471" s="27" t="n"/>
      <x:c r="C471" s="20">
        <x:f>IF(B471="","",YEAR(B471))</x:f>
      </x:c>
      <x:c r="D471" s="20">
        <x:f>IF(B471="","",TEXT(B471,"mmm"))</x:f>
      </x:c>
      <x:c r="E471" s="4" t="n"/>
      <x:c r="F471" s="26" t="n"/>
      <x:c r="G471" s="22">
        <x:f>IF(F471="","",VLOOKUP(F471,COA!$A$4:$F$30,2,FALSE))</x:f>
      </x:c>
      <x:c r="H471" s="22">
        <x:f>IF(F471="","",VLOOKUP(F471,COA!$A$4:$F$30,3,FALSE))</x:f>
      </x:c>
      <x:c r="I471" s="22">
        <x:f>IF(F471="","",VLOOKUP(F471,COA!$A$4:$F$30,4,FALSE))</x:f>
      </x:c>
      <x:c r="J471" s="22">
        <x:f>IF(F471="","",VLOOKUP(F471,COA!$A$4:$F$30,5,FALSE))</x:f>
      </x:c>
      <x:c r="K471" s="26" t="n"/>
      <x:c r="L471" s="26" t="n"/>
      <x:c r="M471" s="26" t="n"/>
      <x:c r="N471" s="24" t="n"/>
      <x:c r="O471" s="24" t="n"/>
      <x:c r="P471" s="25">
        <x:f>IF(AND(N471="",O471=""),"",N471-O471)</x:f>
      </x:c>
      <x:c r="Q471" s="20" t="str">
        <x:f>IF(COUNTA(A471:O471)=0,"",IF(AND(N471&gt;0,O471&gt;0),"Review",IF(AND(N471=0,O471=0),"Missing amount","OK")))</x:f>
        <x:v>Missing amount</x:v>
      </x:c>
      <x:c r="R471" s="25">
        <x:f>IF(A471="","",SUMIFS($N$5:$N$1001,$A$5:$A$1001,A471)-SUMIFS($O$5:$O$1001,$A$5:$A$1001,A471))</x:f>
      </x:c>
      <x:c r="S471" s="20">
        <x:f>IF(A471="","",IF(ABS(R471)&lt;0.005,"Balanced","Out of balance"))</x:f>
      </x:c>
    </x:row>
    <x:row r="472" ht="20" customHeight="1">
      <x:c r="A472" s="26" t="n"/>
      <x:c r="B472" s="27" t="n"/>
      <x:c r="C472" s="20">
        <x:f>IF(B472="","",YEAR(B472))</x:f>
      </x:c>
      <x:c r="D472" s="20">
        <x:f>IF(B472="","",TEXT(B472,"mmm"))</x:f>
      </x:c>
      <x:c r="E472" s="4" t="n"/>
      <x:c r="F472" s="26" t="n"/>
      <x:c r="G472" s="22">
        <x:f>IF(F472="","",VLOOKUP(F472,COA!$A$4:$F$30,2,FALSE))</x:f>
      </x:c>
      <x:c r="H472" s="22">
        <x:f>IF(F472="","",VLOOKUP(F472,COA!$A$4:$F$30,3,FALSE))</x:f>
      </x:c>
      <x:c r="I472" s="22">
        <x:f>IF(F472="","",VLOOKUP(F472,COA!$A$4:$F$30,4,FALSE))</x:f>
      </x:c>
      <x:c r="J472" s="22">
        <x:f>IF(F472="","",VLOOKUP(F472,COA!$A$4:$F$30,5,FALSE))</x:f>
      </x:c>
      <x:c r="K472" s="26" t="n"/>
      <x:c r="L472" s="26" t="n"/>
      <x:c r="M472" s="26" t="n"/>
      <x:c r="N472" s="24" t="n"/>
      <x:c r="O472" s="24" t="n"/>
      <x:c r="P472" s="25">
        <x:f>IF(AND(N472="",O472=""),"",N472-O472)</x:f>
      </x:c>
      <x:c r="Q472" s="20" t="str">
        <x:f>IF(COUNTA(A472:O472)=0,"",IF(AND(N472&gt;0,O472&gt;0),"Review",IF(AND(N472=0,O472=0),"Missing amount","OK")))</x:f>
        <x:v>Missing amount</x:v>
      </x:c>
      <x:c r="R472" s="25">
        <x:f>IF(A472="","",SUMIFS($N$5:$N$1001,$A$5:$A$1001,A472)-SUMIFS($O$5:$O$1001,$A$5:$A$1001,A472))</x:f>
      </x:c>
      <x:c r="S472" s="20">
        <x:f>IF(A472="","",IF(ABS(R472)&lt;0.005,"Balanced","Out of balance"))</x:f>
      </x:c>
    </x:row>
    <x:row r="473" ht="20" customHeight="1">
      <x:c r="A473" s="26" t="n"/>
      <x:c r="B473" s="27" t="n"/>
      <x:c r="C473" s="20">
        <x:f>IF(B473="","",YEAR(B473))</x:f>
      </x:c>
      <x:c r="D473" s="20">
        <x:f>IF(B473="","",TEXT(B473,"mmm"))</x:f>
      </x:c>
      <x:c r="E473" s="4" t="n"/>
      <x:c r="F473" s="26" t="n"/>
      <x:c r="G473" s="22">
        <x:f>IF(F473="","",VLOOKUP(F473,COA!$A$4:$F$30,2,FALSE))</x:f>
      </x:c>
      <x:c r="H473" s="22">
        <x:f>IF(F473="","",VLOOKUP(F473,COA!$A$4:$F$30,3,FALSE))</x:f>
      </x:c>
      <x:c r="I473" s="22">
        <x:f>IF(F473="","",VLOOKUP(F473,COA!$A$4:$F$30,4,FALSE))</x:f>
      </x:c>
      <x:c r="J473" s="22">
        <x:f>IF(F473="","",VLOOKUP(F473,COA!$A$4:$F$30,5,FALSE))</x:f>
      </x:c>
      <x:c r="K473" s="26" t="n"/>
      <x:c r="L473" s="26" t="n"/>
      <x:c r="M473" s="26" t="n"/>
      <x:c r="N473" s="24" t="n"/>
      <x:c r="O473" s="24" t="n"/>
      <x:c r="P473" s="25">
        <x:f>IF(AND(N473="",O473=""),"",N473-O473)</x:f>
      </x:c>
      <x:c r="Q473" s="20" t="str">
        <x:f>IF(COUNTA(A473:O473)=0,"",IF(AND(N473&gt;0,O473&gt;0),"Review",IF(AND(N473=0,O473=0),"Missing amount","OK")))</x:f>
        <x:v>Missing amount</x:v>
      </x:c>
      <x:c r="R473" s="25">
        <x:f>IF(A473="","",SUMIFS($N$5:$N$1001,$A$5:$A$1001,A473)-SUMIFS($O$5:$O$1001,$A$5:$A$1001,A473))</x:f>
      </x:c>
      <x:c r="S473" s="20">
        <x:f>IF(A473="","",IF(ABS(R473)&lt;0.005,"Balanced","Out of balance"))</x:f>
      </x:c>
    </x:row>
    <x:row r="474" ht="20" customHeight="1">
      <x:c r="A474" s="26" t="n"/>
      <x:c r="B474" s="27" t="n"/>
      <x:c r="C474" s="20">
        <x:f>IF(B474="","",YEAR(B474))</x:f>
      </x:c>
      <x:c r="D474" s="20">
        <x:f>IF(B474="","",TEXT(B474,"mmm"))</x:f>
      </x:c>
      <x:c r="E474" s="4" t="n"/>
      <x:c r="F474" s="26" t="n"/>
      <x:c r="G474" s="22">
        <x:f>IF(F474="","",VLOOKUP(F474,COA!$A$4:$F$30,2,FALSE))</x:f>
      </x:c>
      <x:c r="H474" s="22">
        <x:f>IF(F474="","",VLOOKUP(F474,COA!$A$4:$F$30,3,FALSE))</x:f>
      </x:c>
      <x:c r="I474" s="22">
        <x:f>IF(F474="","",VLOOKUP(F474,COA!$A$4:$F$30,4,FALSE))</x:f>
      </x:c>
      <x:c r="J474" s="22">
        <x:f>IF(F474="","",VLOOKUP(F474,COA!$A$4:$F$30,5,FALSE))</x:f>
      </x:c>
      <x:c r="K474" s="26" t="n"/>
      <x:c r="L474" s="26" t="n"/>
      <x:c r="M474" s="26" t="n"/>
      <x:c r="N474" s="24" t="n"/>
      <x:c r="O474" s="24" t="n"/>
      <x:c r="P474" s="25">
        <x:f>IF(AND(N474="",O474=""),"",N474-O474)</x:f>
      </x:c>
      <x:c r="Q474" s="20" t="str">
        <x:f>IF(COUNTA(A474:O474)=0,"",IF(AND(N474&gt;0,O474&gt;0),"Review",IF(AND(N474=0,O474=0),"Missing amount","OK")))</x:f>
        <x:v>Missing amount</x:v>
      </x:c>
      <x:c r="R474" s="25">
        <x:f>IF(A474="","",SUMIFS($N$5:$N$1001,$A$5:$A$1001,A474)-SUMIFS($O$5:$O$1001,$A$5:$A$1001,A474))</x:f>
      </x:c>
      <x:c r="S474" s="20">
        <x:f>IF(A474="","",IF(ABS(R474)&lt;0.005,"Balanced","Out of balance"))</x:f>
      </x:c>
    </x:row>
    <x:row r="475" ht="20" customHeight="1">
      <x:c r="A475" s="26" t="n"/>
      <x:c r="B475" s="27" t="n"/>
      <x:c r="C475" s="20">
        <x:f>IF(B475="","",YEAR(B475))</x:f>
      </x:c>
      <x:c r="D475" s="20">
        <x:f>IF(B475="","",TEXT(B475,"mmm"))</x:f>
      </x:c>
      <x:c r="E475" s="4" t="n"/>
      <x:c r="F475" s="26" t="n"/>
      <x:c r="G475" s="22">
        <x:f>IF(F475="","",VLOOKUP(F475,COA!$A$4:$F$30,2,FALSE))</x:f>
      </x:c>
      <x:c r="H475" s="22">
        <x:f>IF(F475="","",VLOOKUP(F475,COA!$A$4:$F$30,3,FALSE))</x:f>
      </x:c>
      <x:c r="I475" s="22">
        <x:f>IF(F475="","",VLOOKUP(F475,COA!$A$4:$F$30,4,FALSE))</x:f>
      </x:c>
      <x:c r="J475" s="22">
        <x:f>IF(F475="","",VLOOKUP(F475,COA!$A$4:$F$30,5,FALSE))</x:f>
      </x:c>
      <x:c r="K475" s="26" t="n"/>
      <x:c r="L475" s="26" t="n"/>
      <x:c r="M475" s="26" t="n"/>
      <x:c r="N475" s="24" t="n"/>
      <x:c r="O475" s="24" t="n"/>
      <x:c r="P475" s="25">
        <x:f>IF(AND(N475="",O475=""),"",N475-O475)</x:f>
      </x:c>
      <x:c r="Q475" s="20" t="str">
        <x:f>IF(COUNTA(A475:O475)=0,"",IF(AND(N475&gt;0,O475&gt;0),"Review",IF(AND(N475=0,O475=0),"Missing amount","OK")))</x:f>
        <x:v>Missing amount</x:v>
      </x:c>
      <x:c r="R475" s="25">
        <x:f>IF(A475="","",SUMIFS($N$5:$N$1001,$A$5:$A$1001,A475)-SUMIFS($O$5:$O$1001,$A$5:$A$1001,A475))</x:f>
      </x:c>
      <x:c r="S475" s="20">
        <x:f>IF(A475="","",IF(ABS(R475)&lt;0.005,"Balanced","Out of balance"))</x:f>
      </x:c>
    </x:row>
    <x:row r="476" ht="20" customHeight="1">
      <x:c r="A476" s="26" t="n"/>
      <x:c r="B476" s="27" t="n"/>
      <x:c r="C476" s="20">
        <x:f>IF(B476="","",YEAR(B476))</x:f>
      </x:c>
      <x:c r="D476" s="20">
        <x:f>IF(B476="","",TEXT(B476,"mmm"))</x:f>
      </x:c>
      <x:c r="E476" s="4" t="n"/>
      <x:c r="F476" s="26" t="n"/>
      <x:c r="G476" s="22">
        <x:f>IF(F476="","",VLOOKUP(F476,COA!$A$4:$F$30,2,FALSE))</x:f>
      </x:c>
      <x:c r="H476" s="22">
        <x:f>IF(F476="","",VLOOKUP(F476,COA!$A$4:$F$30,3,FALSE))</x:f>
      </x:c>
      <x:c r="I476" s="22">
        <x:f>IF(F476="","",VLOOKUP(F476,COA!$A$4:$F$30,4,FALSE))</x:f>
      </x:c>
      <x:c r="J476" s="22">
        <x:f>IF(F476="","",VLOOKUP(F476,COA!$A$4:$F$30,5,FALSE))</x:f>
      </x:c>
      <x:c r="K476" s="26" t="n"/>
      <x:c r="L476" s="26" t="n"/>
      <x:c r="M476" s="26" t="n"/>
      <x:c r="N476" s="24" t="n"/>
      <x:c r="O476" s="24" t="n"/>
      <x:c r="P476" s="25">
        <x:f>IF(AND(N476="",O476=""),"",N476-O476)</x:f>
      </x:c>
      <x:c r="Q476" s="20" t="str">
        <x:f>IF(COUNTA(A476:O476)=0,"",IF(AND(N476&gt;0,O476&gt;0),"Review",IF(AND(N476=0,O476=0),"Missing amount","OK")))</x:f>
        <x:v>Missing amount</x:v>
      </x:c>
      <x:c r="R476" s="25">
        <x:f>IF(A476="","",SUMIFS($N$5:$N$1001,$A$5:$A$1001,A476)-SUMIFS($O$5:$O$1001,$A$5:$A$1001,A476))</x:f>
      </x:c>
      <x:c r="S476" s="20">
        <x:f>IF(A476="","",IF(ABS(R476)&lt;0.005,"Balanced","Out of balance"))</x:f>
      </x:c>
    </x:row>
    <x:row r="477" ht="20" customHeight="1">
      <x:c r="A477" s="26" t="n"/>
      <x:c r="B477" s="27" t="n"/>
      <x:c r="C477" s="20">
        <x:f>IF(B477="","",YEAR(B477))</x:f>
      </x:c>
      <x:c r="D477" s="20">
        <x:f>IF(B477="","",TEXT(B477,"mmm"))</x:f>
      </x:c>
      <x:c r="E477" s="4" t="n"/>
      <x:c r="F477" s="26" t="n"/>
      <x:c r="G477" s="22">
        <x:f>IF(F477="","",VLOOKUP(F477,COA!$A$4:$F$30,2,FALSE))</x:f>
      </x:c>
      <x:c r="H477" s="22">
        <x:f>IF(F477="","",VLOOKUP(F477,COA!$A$4:$F$30,3,FALSE))</x:f>
      </x:c>
      <x:c r="I477" s="22">
        <x:f>IF(F477="","",VLOOKUP(F477,COA!$A$4:$F$30,4,FALSE))</x:f>
      </x:c>
      <x:c r="J477" s="22">
        <x:f>IF(F477="","",VLOOKUP(F477,COA!$A$4:$F$30,5,FALSE))</x:f>
      </x:c>
      <x:c r="K477" s="26" t="n"/>
      <x:c r="L477" s="26" t="n"/>
      <x:c r="M477" s="26" t="n"/>
      <x:c r="N477" s="24" t="n"/>
      <x:c r="O477" s="24" t="n"/>
      <x:c r="P477" s="25">
        <x:f>IF(AND(N477="",O477=""),"",N477-O477)</x:f>
      </x:c>
      <x:c r="Q477" s="20" t="str">
        <x:f>IF(COUNTA(A477:O477)=0,"",IF(AND(N477&gt;0,O477&gt;0),"Review",IF(AND(N477=0,O477=0),"Missing amount","OK")))</x:f>
        <x:v>Missing amount</x:v>
      </x:c>
      <x:c r="R477" s="25">
        <x:f>IF(A477="","",SUMIFS($N$5:$N$1001,$A$5:$A$1001,A477)-SUMIFS($O$5:$O$1001,$A$5:$A$1001,A477))</x:f>
      </x:c>
      <x:c r="S477" s="20">
        <x:f>IF(A477="","",IF(ABS(R477)&lt;0.005,"Balanced","Out of balance"))</x:f>
      </x:c>
    </x:row>
    <x:row r="478" ht="20" customHeight="1">
      <x:c r="A478" s="26" t="n"/>
      <x:c r="B478" s="27" t="n"/>
      <x:c r="C478" s="20">
        <x:f>IF(B478="","",YEAR(B478))</x:f>
      </x:c>
      <x:c r="D478" s="20">
        <x:f>IF(B478="","",TEXT(B478,"mmm"))</x:f>
      </x:c>
      <x:c r="E478" s="4" t="n"/>
      <x:c r="F478" s="26" t="n"/>
      <x:c r="G478" s="22">
        <x:f>IF(F478="","",VLOOKUP(F478,COA!$A$4:$F$30,2,FALSE))</x:f>
      </x:c>
      <x:c r="H478" s="22">
        <x:f>IF(F478="","",VLOOKUP(F478,COA!$A$4:$F$30,3,FALSE))</x:f>
      </x:c>
      <x:c r="I478" s="22">
        <x:f>IF(F478="","",VLOOKUP(F478,COA!$A$4:$F$30,4,FALSE))</x:f>
      </x:c>
      <x:c r="J478" s="22">
        <x:f>IF(F478="","",VLOOKUP(F478,COA!$A$4:$F$30,5,FALSE))</x:f>
      </x:c>
      <x:c r="K478" s="26" t="n"/>
      <x:c r="L478" s="26" t="n"/>
      <x:c r="M478" s="26" t="n"/>
      <x:c r="N478" s="24" t="n"/>
      <x:c r="O478" s="24" t="n"/>
      <x:c r="P478" s="25">
        <x:f>IF(AND(N478="",O478=""),"",N478-O478)</x:f>
      </x:c>
      <x:c r="Q478" s="20" t="str">
        <x:f>IF(COUNTA(A478:O478)=0,"",IF(AND(N478&gt;0,O478&gt;0),"Review",IF(AND(N478=0,O478=0),"Missing amount","OK")))</x:f>
        <x:v>Missing amount</x:v>
      </x:c>
      <x:c r="R478" s="25">
        <x:f>IF(A478="","",SUMIFS($N$5:$N$1001,$A$5:$A$1001,A478)-SUMIFS($O$5:$O$1001,$A$5:$A$1001,A478))</x:f>
      </x:c>
      <x:c r="S478" s="20">
        <x:f>IF(A478="","",IF(ABS(R478)&lt;0.005,"Balanced","Out of balance"))</x:f>
      </x:c>
    </x:row>
    <x:row r="479" ht="20" customHeight="1">
      <x:c r="A479" s="26" t="n"/>
      <x:c r="B479" s="27" t="n"/>
      <x:c r="C479" s="20">
        <x:f>IF(B479="","",YEAR(B479))</x:f>
      </x:c>
      <x:c r="D479" s="20">
        <x:f>IF(B479="","",TEXT(B479,"mmm"))</x:f>
      </x:c>
      <x:c r="E479" s="4" t="n"/>
      <x:c r="F479" s="26" t="n"/>
      <x:c r="G479" s="22">
        <x:f>IF(F479="","",VLOOKUP(F479,COA!$A$4:$F$30,2,FALSE))</x:f>
      </x:c>
      <x:c r="H479" s="22">
        <x:f>IF(F479="","",VLOOKUP(F479,COA!$A$4:$F$30,3,FALSE))</x:f>
      </x:c>
      <x:c r="I479" s="22">
        <x:f>IF(F479="","",VLOOKUP(F479,COA!$A$4:$F$30,4,FALSE))</x:f>
      </x:c>
      <x:c r="J479" s="22">
        <x:f>IF(F479="","",VLOOKUP(F479,COA!$A$4:$F$30,5,FALSE))</x:f>
      </x:c>
      <x:c r="K479" s="26" t="n"/>
      <x:c r="L479" s="26" t="n"/>
      <x:c r="M479" s="26" t="n"/>
      <x:c r="N479" s="24" t="n"/>
      <x:c r="O479" s="24" t="n"/>
      <x:c r="P479" s="25">
        <x:f>IF(AND(N479="",O479=""),"",N479-O479)</x:f>
      </x:c>
      <x:c r="Q479" s="20" t="str">
        <x:f>IF(COUNTA(A479:O479)=0,"",IF(AND(N479&gt;0,O479&gt;0),"Review",IF(AND(N479=0,O479=0),"Missing amount","OK")))</x:f>
        <x:v>Missing amount</x:v>
      </x:c>
      <x:c r="R479" s="25">
        <x:f>IF(A479="","",SUMIFS($N$5:$N$1001,$A$5:$A$1001,A479)-SUMIFS($O$5:$O$1001,$A$5:$A$1001,A479))</x:f>
      </x:c>
      <x:c r="S479" s="20">
        <x:f>IF(A479="","",IF(ABS(R479)&lt;0.005,"Balanced","Out of balance"))</x:f>
      </x:c>
    </x:row>
    <x:row r="480" ht="20" customHeight="1">
      <x:c r="A480" s="26" t="n"/>
      <x:c r="B480" s="27" t="n"/>
      <x:c r="C480" s="20">
        <x:f>IF(B480="","",YEAR(B480))</x:f>
      </x:c>
      <x:c r="D480" s="20">
        <x:f>IF(B480="","",TEXT(B480,"mmm"))</x:f>
      </x:c>
      <x:c r="E480" s="4" t="n"/>
      <x:c r="F480" s="26" t="n"/>
      <x:c r="G480" s="22">
        <x:f>IF(F480="","",VLOOKUP(F480,COA!$A$4:$F$30,2,FALSE))</x:f>
      </x:c>
      <x:c r="H480" s="22">
        <x:f>IF(F480="","",VLOOKUP(F480,COA!$A$4:$F$30,3,FALSE))</x:f>
      </x:c>
      <x:c r="I480" s="22">
        <x:f>IF(F480="","",VLOOKUP(F480,COA!$A$4:$F$30,4,FALSE))</x:f>
      </x:c>
      <x:c r="J480" s="22">
        <x:f>IF(F480="","",VLOOKUP(F480,COA!$A$4:$F$30,5,FALSE))</x:f>
      </x:c>
      <x:c r="K480" s="26" t="n"/>
      <x:c r="L480" s="26" t="n"/>
      <x:c r="M480" s="26" t="n"/>
      <x:c r="N480" s="24" t="n"/>
      <x:c r="O480" s="24" t="n"/>
      <x:c r="P480" s="25">
        <x:f>IF(AND(N480="",O480=""),"",N480-O480)</x:f>
      </x:c>
      <x:c r="Q480" s="20" t="str">
        <x:f>IF(COUNTA(A480:O480)=0,"",IF(AND(N480&gt;0,O480&gt;0),"Review",IF(AND(N480=0,O480=0),"Missing amount","OK")))</x:f>
        <x:v>Missing amount</x:v>
      </x:c>
      <x:c r="R480" s="25">
        <x:f>IF(A480="","",SUMIFS($N$5:$N$1001,$A$5:$A$1001,A480)-SUMIFS($O$5:$O$1001,$A$5:$A$1001,A480))</x:f>
      </x:c>
      <x:c r="S480" s="20">
        <x:f>IF(A480="","",IF(ABS(R480)&lt;0.005,"Balanced","Out of balance"))</x:f>
      </x:c>
    </x:row>
    <x:row r="481" ht="20" customHeight="1">
      <x:c r="A481" s="26" t="n"/>
      <x:c r="B481" s="27" t="n"/>
      <x:c r="C481" s="20">
        <x:f>IF(B481="","",YEAR(B481))</x:f>
      </x:c>
      <x:c r="D481" s="20">
        <x:f>IF(B481="","",TEXT(B481,"mmm"))</x:f>
      </x:c>
      <x:c r="E481" s="4" t="n"/>
      <x:c r="F481" s="26" t="n"/>
      <x:c r="G481" s="22">
        <x:f>IF(F481="","",VLOOKUP(F481,COA!$A$4:$F$30,2,FALSE))</x:f>
      </x:c>
      <x:c r="H481" s="22">
        <x:f>IF(F481="","",VLOOKUP(F481,COA!$A$4:$F$30,3,FALSE))</x:f>
      </x:c>
      <x:c r="I481" s="22">
        <x:f>IF(F481="","",VLOOKUP(F481,COA!$A$4:$F$30,4,FALSE))</x:f>
      </x:c>
      <x:c r="J481" s="22">
        <x:f>IF(F481="","",VLOOKUP(F481,COA!$A$4:$F$30,5,FALSE))</x:f>
      </x:c>
      <x:c r="K481" s="26" t="n"/>
      <x:c r="L481" s="26" t="n"/>
      <x:c r="M481" s="26" t="n"/>
      <x:c r="N481" s="24" t="n"/>
      <x:c r="O481" s="24" t="n"/>
      <x:c r="P481" s="25">
        <x:f>IF(AND(N481="",O481=""),"",N481-O481)</x:f>
      </x:c>
      <x:c r="Q481" s="20" t="str">
        <x:f>IF(COUNTA(A481:O481)=0,"",IF(AND(N481&gt;0,O481&gt;0),"Review",IF(AND(N481=0,O481=0),"Missing amount","OK")))</x:f>
        <x:v>Missing amount</x:v>
      </x:c>
      <x:c r="R481" s="25">
        <x:f>IF(A481="","",SUMIFS($N$5:$N$1001,$A$5:$A$1001,A481)-SUMIFS($O$5:$O$1001,$A$5:$A$1001,A481))</x:f>
      </x:c>
      <x:c r="S481" s="20">
        <x:f>IF(A481="","",IF(ABS(R481)&lt;0.005,"Balanced","Out of balance"))</x:f>
      </x:c>
    </x:row>
    <x:row r="482" ht="20" customHeight="1">
      <x:c r="A482" s="26" t="n"/>
      <x:c r="B482" s="27" t="n"/>
      <x:c r="C482" s="20">
        <x:f>IF(B482="","",YEAR(B482))</x:f>
      </x:c>
      <x:c r="D482" s="20">
        <x:f>IF(B482="","",TEXT(B482,"mmm"))</x:f>
      </x:c>
      <x:c r="E482" s="4" t="n"/>
      <x:c r="F482" s="26" t="n"/>
      <x:c r="G482" s="22">
        <x:f>IF(F482="","",VLOOKUP(F482,COA!$A$4:$F$30,2,FALSE))</x:f>
      </x:c>
      <x:c r="H482" s="22">
        <x:f>IF(F482="","",VLOOKUP(F482,COA!$A$4:$F$30,3,FALSE))</x:f>
      </x:c>
      <x:c r="I482" s="22">
        <x:f>IF(F482="","",VLOOKUP(F482,COA!$A$4:$F$30,4,FALSE))</x:f>
      </x:c>
      <x:c r="J482" s="22">
        <x:f>IF(F482="","",VLOOKUP(F482,COA!$A$4:$F$30,5,FALSE))</x:f>
      </x:c>
      <x:c r="K482" s="26" t="n"/>
      <x:c r="L482" s="26" t="n"/>
      <x:c r="M482" s="26" t="n"/>
      <x:c r="N482" s="24" t="n"/>
      <x:c r="O482" s="24" t="n"/>
      <x:c r="P482" s="25">
        <x:f>IF(AND(N482="",O482=""),"",N482-O482)</x:f>
      </x:c>
      <x:c r="Q482" s="20" t="str">
        <x:f>IF(COUNTA(A482:O482)=0,"",IF(AND(N482&gt;0,O482&gt;0),"Review",IF(AND(N482=0,O482=0),"Missing amount","OK")))</x:f>
        <x:v>Missing amount</x:v>
      </x:c>
      <x:c r="R482" s="25">
        <x:f>IF(A482="","",SUMIFS($N$5:$N$1001,$A$5:$A$1001,A482)-SUMIFS($O$5:$O$1001,$A$5:$A$1001,A482))</x:f>
      </x:c>
      <x:c r="S482" s="20">
        <x:f>IF(A482="","",IF(ABS(R482)&lt;0.005,"Balanced","Out of balance"))</x:f>
      </x:c>
    </x:row>
    <x:row r="483" ht="20" customHeight="1">
      <x:c r="A483" s="26" t="n"/>
      <x:c r="B483" s="27" t="n"/>
      <x:c r="C483" s="20">
        <x:f>IF(B483="","",YEAR(B483))</x:f>
      </x:c>
      <x:c r="D483" s="20">
        <x:f>IF(B483="","",TEXT(B483,"mmm"))</x:f>
      </x:c>
      <x:c r="E483" s="4" t="n"/>
      <x:c r="F483" s="26" t="n"/>
      <x:c r="G483" s="22">
        <x:f>IF(F483="","",VLOOKUP(F483,COA!$A$4:$F$30,2,FALSE))</x:f>
      </x:c>
      <x:c r="H483" s="22">
        <x:f>IF(F483="","",VLOOKUP(F483,COA!$A$4:$F$30,3,FALSE))</x:f>
      </x:c>
      <x:c r="I483" s="22">
        <x:f>IF(F483="","",VLOOKUP(F483,COA!$A$4:$F$30,4,FALSE))</x:f>
      </x:c>
      <x:c r="J483" s="22">
        <x:f>IF(F483="","",VLOOKUP(F483,COA!$A$4:$F$30,5,FALSE))</x:f>
      </x:c>
      <x:c r="K483" s="26" t="n"/>
      <x:c r="L483" s="26" t="n"/>
      <x:c r="M483" s="26" t="n"/>
      <x:c r="N483" s="24" t="n"/>
      <x:c r="O483" s="24" t="n"/>
      <x:c r="P483" s="25">
        <x:f>IF(AND(N483="",O483=""),"",N483-O483)</x:f>
      </x:c>
      <x:c r="Q483" s="20" t="str">
        <x:f>IF(COUNTA(A483:O483)=0,"",IF(AND(N483&gt;0,O483&gt;0),"Review",IF(AND(N483=0,O483=0),"Missing amount","OK")))</x:f>
        <x:v>Missing amount</x:v>
      </x:c>
      <x:c r="R483" s="25">
        <x:f>IF(A483="","",SUMIFS($N$5:$N$1001,$A$5:$A$1001,A483)-SUMIFS($O$5:$O$1001,$A$5:$A$1001,A483))</x:f>
      </x:c>
      <x:c r="S483" s="20">
        <x:f>IF(A483="","",IF(ABS(R483)&lt;0.005,"Balanced","Out of balance"))</x:f>
      </x:c>
    </x:row>
    <x:row r="484" ht="20" customHeight="1">
      <x:c r="A484" s="26" t="n"/>
      <x:c r="B484" s="27" t="n"/>
      <x:c r="C484" s="20">
        <x:f>IF(B484="","",YEAR(B484))</x:f>
      </x:c>
      <x:c r="D484" s="20">
        <x:f>IF(B484="","",TEXT(B484,"mmm"))</x:f>
      </x:c>
      <x:c r="E484" s="4" t="n"/>
      <x:c r="F484" s="26" t="n"/>
      <x:c r="G484" s="22">
        <x:f>IF(F484="","",VLOOKUP(F484,COA!$A$4:$F$30,2,FALSE))</x:f>
      </x:c>
      <x:c r="H484" s="22">
        <x:f>IF(F484="","",VLOOKUP(F484,COA!$A$4:$F$30,3,FALSE))</x:f>
      </x:c>
      <x:c r="I484" s="22">
        <x:f>IF(F484="","",VLOOKUP(F484,COA!$A$4:$F$30,4,FALSE))</x:f>
      </x:c>
      <x:c r="J484" s="22">
        <x:f>IF(F484="","",VLOOKUP(F484,COA!$A$4:$F$30,5,FALSE))</x:f>
      </x:c>
      <x:c r="K484" s="26" t="n"/>
      <x:c r="L484" s="26" t="n"/>
      <x:c r="M484" s="26" t="n"/>
      <x:c r="N484" s="24" t="n"/>
      <x:c r="O484" s="24" t="n"/>
      <x:c r="P484" s="25">
        <x:f>IF(AND(N484="",O484=""),"",N484-O484)</x:f>
      </x:c>
      <x:c r="Q484" s="20" t="str">
        <x:f>IF(COUNTA(A484:O484)=0,"",IF(AND(N484&gt;0,O484&gt;0),"Review",IF(AND(N484=0,O484=0),"Missing amount","OK")))</x:f>
        <x:v>Missing amount</x:v>
      </x:c>
      <x:c r="R484" s="25">
        <x:f>IF(A484="","",SUMIFS($N$5:$N$1001,$A$5:$A$1001,A484)-SUMIFS($O$5:$O$1001,$A$5:$A$1001,A484))</x:f>
      </x:c>
      <x:c r="S484" s="20">
        <x:f>IF(A484="","",IF(ABS(R484)&lt;0.005,"Balanced","Out of balance"))</x:f>
      </x:c>
    </x:row>
    <x:row r="485" ht="20" customHeight="1">
      <x:c r="A485" s="26" t="n"/>
      <x:c r="B485" s="27" t="n"/>
      <x:c r="C485" s="20">
        <x:f>IF(B485="","",YEAR(B485))</x:f>
      </x:c>
      <x:c r="D485" s="20">
        <x:f>IF(B485="","",TEXT(B485,"mmm"))</x:f>
      </x:c>
      <x:c r="E485" s="4" t="n"/>
      <x:c r="F485" s="26" t="n"/>
      <x:c r="G485" s="22">
        <x:f>IF(F485="","",VLOOKUP(F485,COA!$A$4:$F$30,2,FALSE))</x:f>
      </x:c>
      <x:c r="H485" s="22">
        <x:f>IF(F485="","",VLOOKUP(F485,COA!$A$4:$F$30,3,FALSE))</x:f>
      </x:c>
      <x:c r="I485" s="22">
        <x:f>IF(F485="","",VLOOKUP(F485,COA!$A$4:$F$30,4,FALSE))</x:f>
      </x:c>
      <x:c r="J485" s="22">
        <x:f>IF(F485="","",VLOOKUP(F485,COA!$A$4:$F$30,5,FALSE))</x:f>
      </x:c>
      <x:c r="K485" s="26" t="n"/>
      <x:c r="L485" s="26" t="n"/>
      <x:c r="M485" s="26" t="n"/>
      <x:c r="N485" s="24" t="n"/>
      <x:c r="O485" s="24" t="n"/>
      <x:c r="P485" s="25">
        <x:f>IF(AND(N485="",O485=""),"",N485-O485)</x:f>
      </x:c>
      <x:c r="Q485" s="20" t="str">
        <x:f>IF(COUNTA(A485:O485)=0,"",IF(AND(N485&gt;0,O485&gt;0),"Review",IF(AND(N485=0,O485=0),"Missing amount","OK")))</x:f>
        <x:v>Missing amount</x:v>
      </x:c>
      <x:c r="R485" s="25">
        <x:f>IF(A485="","",SUMIFS($N$5:$N$1001,$A$5:$A$1001,A485)-SUMIFS($O$5:$O$1001,$A$5:$A$1001,A485))</x:f>
      </x:c>
      <x:c r="S485" s="20">
        <x:f>IF(A485="","",IF(ABS(R485)&lt;0.005,"Balanced","Out of balance"))</x:f>
      </x:c>
    </x:row>
    <x:row r="486" ht="20" customHeight="1">
      <x:c r="A486" s="26" t="n"/>
      <x:c r="B486" s="27" t="n"/>
      <x:c r="C486" s="20">
        <x:f>IF(B486="","",YEAR(B486))</x:f>
      </x:c>
      <x:c r="D486" s="20">
        <x:f>IF(B486="","",TEXT(B486,"mmm"))</x:f>
      </x:c>
      <x:c r="E486" s="4" t="n"/>
      <x:c r="F486" s="26" t="n"/>
      <x:c r="G486" s="22">
        <x:f>IF(F486="","",VLOOKUP(F486,COA!$A$4:$F$30,2,FALSE))</x:f>
      </x:c>
      <x:c r="H486" s="22">
        <x:f>IF(F486="","",VLOOKUP(F486,COA!$A$4:$F$30,3,FALSE))</x:f>
      </x:c>
      <x:c r="I486" s="22">
        <x:f>IF(F486="","",VLOOKUP(F486,COA!$A$4:$F$30,4,FALSE))</x:f>
      </x:c>
      <x:c r="J486" s="22">
        <x:f>IF(F486="","",VLOOKUP(F486,COA!$A$4:$F$30,5,FALSE))</x:f>
      </x:c>
      <x:c r="K486" s="26" t="n"/>
      <x:c r="L486" s="26" t="n"/>
      <x:c r="M486" s="26" t="n"/>
      <x:c r="N486" s="24" t="n"/>
      <x:c r="O486" s="24" t="n"/>
      <x:c r="P486" s="25">
        <x:f>IF(AND(N486="",O486=""),"",N486-O486)</x:f>
      </x:c>
      <x:c r="Q486" s="20" t="str">
        <x:f>IF(COUNTA(A486:O486)=0,"",IF(AND(N486&gt;0,O486&gt;0),"Review",IF(AND(N486=0,O486=0),"Missing amount","OK")))</x:f>
        <x:v>Missing amount</x:v>
      </x:c>
      <x:c r="R486" s="25">
        <x:f>IF(A486="","",SUMIFS($N$5:$N$1001,$A$5:$A$1001,A486)-SUMIFS($O$5:$O$1001,$A$5:$A$1001,A486))</x:f>
      </x:c>
      <x:c r="S486" s="20">
        <x:f>IF(A486="","",IF(ABS(R486)&lt;0.005,"Balanced","Out of balance"))</x:f>
      </x:c>
    </x:row>
    <x:row r="487" ht="20" customHeight="1">
      <x:c r="A487" s="26" t="n"/>
      <x:c r="B487" s="27" t="n"/>
      <x:c r="C487" s="20">
        <x:f>IF(B487="","",YEAR(B487))</x:f>
      </x:c>
      <x:c r="D487" s="20">
        <x:f>IF(B487="","",TEXT(B487,"mmm"))</x:f>
      </x:c>
      <x:c r="E487" s="4" t="n"/>
      <x:c r="F487" s="26" t="n"/>
      <x:c r="G487" s="22">
        <x:f>IF(F487="","",VLOOKUP(F487,COA!$A$4:$F$30,2,FALSE))</x:f>
      </x:c>
      <x:c r="H487" s="22">
        <x:f>IF(F487="","",VLOOKUP(F487,COA!$A$4:$F$30,3,FALSE))</x:f>
      </x:c>
      <x:c r="I487" s="22">
        <x:f>IF(F487="","",VLOOKUP(F487,COA!$A$4:$F$30,4,FALSE))</x:f>
      </x:c>
      <x:c r="J487" s="22">
        <x:f>IF(F487="","",VLOOKUP(F487,COA!$A$4:$F$30,5,FALSE))</x:f>
      </x:c>
      <x:c r="K487" s="26" t="n"/>
      <x:c r="L487" s="26" t="n"/>
      <x:c r="M487" s="26" t="n"/>
      <x:c r="N487" s="24" t="n"/>
      <x:c r="O487" s="24" t="n"/>
      <x:c r="P487" s="25">
        <x:f>IF(AND(N487="",O487=""),"",N487-O487)</x:f>
      </x:c>
      <x:c r="Q487" s="20" t="str">
        <x:f>IF(COUNTA(A487:O487)=0,"",IF(AND(N487&gt;0,O487&gt;0),"Review",IF(AND(N487=0,O487=0),"Missing amount","OK")))</x:f>
        <x:v>Missing amount</x:v>
      </x:c>
      <x:c r="R487" s="25">
        <x:f>IF(A487="","",SUMIFS($N$5:$N$1001,$A$5:$A$1001,A487)-SUMIFS($O$5:$O$1001,$A$5:$A$1001,A487))</x:f>
      </x:c>
      <x:c r="S487" s="20">
        <x:f>IF(A487="","",IF(ABS(R487)&lt;0.005,"Balanced","Out of balance"))</x:f>
      </x:c>
    </x:row>
    <x:row r="488" ht="20" customHeight="1">
      <x:c r="A488" s="26" t="n"/>
      <x:c r="B488" s="27" t="n"/>
      <x:c r="C488" s="20">
        <x:f>IF(B488="","",YEAR(B488))</x:f>
      </x:c>
      <x:c r="D488" s="20">
        <x:f>IF(B488="","",TEXT(B488,"mmm"))</x:f>
      </x:c>
      <x:c r="E488" s="4" t="n"/>
      <x:c r="F488" s="26" t="n"/>
      <x:c r="G488" s="22">
        <x:f>IF(F488="","",VLOOKUP(F488,COA!$A$4:$F$30,2,FALSE))</x:f>
      </x:c>
      <x:c r="H488" s="22">
        <x:f>IF(F488="","",VLOOKUP(F488,COA!$A$4:$F$30,3,FALSE))</x:f>
      </x:c>
      <x:c r="I488" s="22">
        <x:f>IF(F488="","",VLOOKUP(F488,COA!$A$4:$F$30,4,FALSE))</x:f>
      </x:c>
      <x:c r="J488" s="22">
        <x:f>IF(F488="","",VLOOKUP(F488,COA!$A$4:$F$30,5,FALSE))</x:f>
      </x:c>
      <x:c r="K488" s="26" t="n"/>
      <x:c r="L488" s="26" t="n"/>
      <x:c r="M488" s="26" t="n"/>
      <x:c r="N488" s="24" t="n"/>
      <x:c r="O488" s="24" t="n"/>
      <x:c r="P488" s="25">
        <x:f>IF(AND(N488="",O488=""),"",N488-O488)</x:f>
      </x:c>
      <x:c r="Q488" s="20" t="str">
        <x:f>IF(COUNTA(A488:O488)=0,"",IF(AND(N488&gt;0,O488&gt;0),"Review",IF(AND(N488=0,O488=0),"Missing amount","OK")))</x:f>
        <x:v>Missing amount</x:v>
      </x:c>
      <x:c r="R488" s="25">
        <x:f>IF(A488="","",SUMIFS($N$5:$N$1001,$A$5:$A$1001,A488)-SUMIFS($O$5:$O$1001,$A$5:$A$1001,A488))</x:f>
      </x:c>
      <x:c r="S488" s="20">
        <x:f>IF(A488="","",IF(ABS(R488)&lt;0.005,"Balanced","Out of balance"))</x:f>
      </x:c>
    </x:row>
    <x:row r="489" ht="20" customHeight="1">
      <x:c r="A489" s="26" t="n"/>
      <x:c r="B489" s="27" t="n"/>
      <x:c r="C489" s="20">
        <x:f>IF(B489="","",YEAR(B489))</x:f>
      </x:c>
      <x:c r="D489" s="20">
        <x:f>IF(B489="","",TEXT(B489,"mmm"))</x:f>
      </x:c>
      <x:c r="E489" s="4" t="n"/>
      <x:c r="F489" s="26" t="n"/>
      <x:c r="G489" s="22">
        <x:f>IF(F489="","",VLOOKUP(F489,COA!$A$4:$F$30,2,FALSE))</x:f>
      </x:c>
      <x:c r="H489" s="22">
        <x:f>IF(F489="","",VLOOKUP(F489,COA!$A$4:$F$30,3,FALSE))</x:f>
      </x:c>
      <x:c r="I489" s="22">
        <x:f>IF(F489="","",VLOOKUP(F489,COA!$A$4:$F$30,4,FALSE))</x:f>
      </x:c>
      <x:c r="J489" s="22">
        <x:f>IF(F489="","",VLOOKUP(F489,COA!$A$4:$F$30,5,FALSE))</x:f>
      </x:c>
      <x:c r="K489" s="26" t="n"/>
      <x:c r="L489" s="26" t="n"/>
      <x:c r="M489" s="26" t="n"/>
      <x:c r="N489" s="24" t="n"/>
      <x:c r="O489" s="24" t="n"/>
      <x:c r="P489" s="25">
        <x:f>IF(AND(N489="",O489=""),"",N489-O489)</x:f>
      </x:c>
      <x:c r="Q489" s="20" t="str">
        <x:f>IF(COUNTA(A489:O489)=0,"",IF(AND(N489&gt;0,O489&gt;0),"Review",IF(AND(N489=0,O489=0),"Missing amount","OK")))</x:f>
        <x:v>Missing amount</x:v>
      </x:c>
      <x:c r="R489" s="25">
        <x:f>IF(A489="","",SUMIFS($N$5:$N$1001,$A$5:$A$1001,A489)-SUMIFS($O$5:$O$1001,$A$5:$A$1001,A489))</x:f>
      </x:c>
      <x:c r="S489" s="20">
        <x:f>IF(A489="","",IF(ABS(R489)&lt;0.005,"Balanced","Out of balance"))</x:f>
      </x:c>
    </x:row>
    <x:row r="490" ht="20" customHeight="1">
      <x:c r="A490" s="26" t="n"/>
      <x:c r="B490" s="27" t="n"/>
      <x:c r="C490" s="20">
        <x:f>IF(B490="","",YEAR(B490))</x:f>
      </x:c>
      <x:c r="D490" s="20">
        <x:f>IF(B490="","",TEXT(B490,"mmm"))</x:f>
      </x:c>
      <x:c r="E490" s="4" t="n"/>
      <x:c r="F490" s="26" t="n"/>
      <x:c r="G490" s="22">
        <x:f>IF(F490="","",VLOOKUP(F490,COA!$A$4:$F$30,2,FALSE))</x:f>
      </x:c>
      <x:c r="H490" s="22">
        <x:f>IF(F490="","",VLOOKUP(F490,COA!$A$4:$F$30,3,FALSE))</x:f>
      </x:c>
      <x:c r="I490" s="22">
        <x:f>IF(F490="","",VLOOKUP(F490,COA!$A$4:$F$30,4,FALSE))</x:f>
      </x:c>
      <x:c r="J490" s="22">
        <x:f>IF(F490="","",VLOOKUP(F490,COA!$A$4:$F$30,5,FALSE))</x:f>
      </x:c>
      <x:c r="K490" s="26" t="n"/>
      <x:c r="L490" s="26" t="n"/>
      <x:c r="M490" s="26" t="n"/>
      <x:c r="N490" s="24" t="n"/>
      <x:c r="O490" s="24" t="n"/>
      <x:c r="P490" s="25">
        <x:f>IF(AND(N490="",O490=""),"",N490-O490)</x:f>
      </x:c>
      <x:c r="Q490" s="20" t="str">
        <x:f>IF(COUNTA(A490:O490)=0,"",IF(AND(N490&gt;0,O490&gt;0),"Review",IF(AND(N490=0,O490=0),"Missing amount","OK")))</x:f>
        <x:v>Missing amount</x:v>
      </x:c>
      <x:c r="R490" s="25">
        <x:f>IF(A490="","",SUMIFS($N$5:$N$1001,$A$5:$A$1001,A490)-SUMIFS($O$5:$O$1001,$A$5:$A$1001,A490))</x:f>
      </x:c>
      <x:c r="S490" s="20">
        <x:f>IF(A490="","",IF(ABS(R490)&lt;0.005,"Balanced","Out of balance"))</x:f>
      </x:c>
    </x:row>
    <x:row r="491" ht="20" customHeight="1">
      <x:c r="A491" s="26" t="n"/>
      <x:c r="B491" s="27" t="n"/>
      <x:c r="C491" s="20">
        <x:f>IF(B491="","",YEAR(B491))</x:f>
      </x:c>
      <x:c r="D491" s="20">
        <x:f>IF(B491="","",TEXT(B491,"mmm"))</x:f>
      </x:c>
      <x:c r="E491" s="4" t="n"/>
      <x:c r="F491" s="26" t="n"/>
      <x:c r="G491" s="22">
        <x:f>IF(F491="","",VLOOKUP(F491,COA!$A$4:$F$30,2,FALSE))</x:f>
      </x:c>
      <x:c r="H491" s="22">
        <x:f>IF(F491="","",VLOOKUP(F491,COA!$A$4:$F$30,3,FALSE))</x:f>
      </x:c>
      <x:c r="I491" s="22">
        <x:f>IF(F491="","",VLOOKUP(F491,COA!$A$4:$F$30,4,FALSE))</x:f>
      </x:c>
      <x:c r="J491" s="22">
        <x:f>IF(F491="","",VLOOKUP(F491,COA!$A$4:$F$30,5,FALSE))</x:f>
      </x:c>
      <x:c r="K491" s="26" t="n"/>
      <x:c r="L491" s="26" t="n"/>
      <x:c r="M491" s="26" t="n"/>
      <x:c r="N491" s="24" t="n"/>
      <x:c r="O491" s="24" t="n"/>
      <x:c r="P491" s="25">
        <x:f>IF(AND(N491="",O491=""),"",N491-O491)</x:f>
      </x:c>
      <x:c r="Q491" s="20" t="str">
        <x:f>IF(COUNTA(A491:O491)=0,"",IF(AND(N491&gt;0,O491&gt;0),"Review",IF(AND(N491=0,O491=0),"Missing amount","OK")))</x:f>
        <x:v>Missing amount</x:v>
      </x:c>
      <x:c r="R491" s="25">
        <x:f>IF(A491="","",SUMIFS($N$5:$N$1001,$A$5:$A$1001,A491)-SUMIFS($O$5:$O$1001,$A$5:$A$1001,A491))</x:f>
      </x:c>
      <x:c r="S491" s="20">
        <x:f>IF(A491="","",IF(ABS(R491)&lt;0.005,"Balanced","Out of balance"))</x:f>
      </x:c>
    </x:row>
    <x:row r="492" ht="20" customHeight="1">
      <x:c r="A492" s="26" t="n"/>
      <x:c r="B492" s="27" t="n"/>
      <x:c r="C492" s="20">
        <x:f>IF(B492="","",YEAR(B492))</x:f>
      </x:c>
      <x:c r="D492" s="20">
        <x:f>IF(B492="","",TEXT(B492,"mmm"))</x:f>
      </x:c>
      <x:c r="E492" s="4" t="n"/>
      <x:c r="F492" s="26" t="n"/>
      <x:c r="G492" s="22">
        <x:f>IF(F492="","",VLOOKUP(F492,COA!$A$4:$F$30,2,FALSE))</x:f>
      </x:c>
      <x:c r="H492" s="22">
        <x:f>IF(F492="","",VLOOKUP(F492,COA!$A$4:$F$30,3,FALSE))</x:f>
      </x:c>
      <x:c r="I492" s="22">
        <x:f>IF(F492="","",VLOOKUP(F492,COA!$A$4:$F$30,4,FALSE))</x:f>
      </x:c>
      <x:c r="J492" s="22">
        <x:f>IF(F492="","",VLOOKUP(F492,COA!$A$4:$F$30,5,FALSE))</x:f>
      </x:c>
      <x:c r="K492" s="26" t="n"/>
      <x:c r="L492" s="26" t="n"/>
      <x:c r="M492" s="26" t="n"/>
      <x:c r="N492" s="24" t="n"/>
      <x:c r="O492" s="24" t="n"/>
      <x:c r="P492" s="25">
        <x:f>IF(AND(N492="",O492=""),"",N492-O492)</x:f>
      </x:c>
      <x:c r="Q492" s="20" t="str">
        <x:f>IF(COUNTA(A492:O492)=0,"",IF(AND(N492&gt;0,O492&gt;0),"Review",IF(AND(N492=0,O492=0),"Missing amount","OK")))</x:f>
        <x:v>Missing amount</x:v>
      </x:c>
      <x:c r="R492" s="25">
        <x:f>IF(A492="","",SUMIFS($N$5:$N$1001,$A$5:$A$1001,A492)-SUMIFS($O$5:$O$1001,$A$5:$A$1001,A492))</x:f>
      </x:c>
      <x:c r="S492" s="20">
        <x:f>IF(A492="","",IF(ABS(R492)&lt;0.005,"Balanced","Out of balance"))</x:f>
      </x:c>
    </x:row>
    <x:row r="493" ht="20" customHeight="1">
      <x:c r="A493" s="26" t="n"/>
      <x:c r="B493" s="27" t="n"/>
      <x:c r="C493" s="20">
        <x:f>IF(B493="","",YEAR(B493))</x:f>
      </x:c>
      <x:c r="D493" s="20">
        <x:f>IF(B493="","",TEXT(B493,"mmm"))</x:f>
      </x:c>
      <x:c r="E493" s="4" t="n"/>
      <x:c r="F493" s="26" t="n"/>
      <x:c r="G493" s="22">
        <x:f>IF(F493="","",VLOOKUP(F493,COA!$A$4:$F$30,2,FALSE))</x:f>
      </x:c>
      <x:c r="H493" s="22">
        <x:f>IF(F493="","",VLOOKUP(F493,COA!$A$4:$F$30,3,FALSE))</x:f>
      </x:c>
      <x:c r="I493" s="22">
        <x:f>IF(F493="","",VLOOKUP(F493,COA!$A$4:$F$30,4,FALSE))</x:f>
      </x:c>
      <x:c r="J493" s="22">
        <x:f>IF(F493="","",VLOOKUP(F493,COA!$A$4:$F$30,5,FALSE))</x:f>
      </x:c>
      <x:c r="K493" s="26" t="n"/>
      <x:c r="L493" s="26" t="n"/>
      <x:c r="M493" s="26" t="n"/>
      <x:c r="N493" s="24" t="n"/>
      <x:c r="O493" s="24" t="n"/>
      <x:c r="P493" s="25">
        <x:f>IF(AND(N493="",O493=""),"",N493-O493)</x:f>
      </x:c>
      <x:c r="Q493" s="20" t="str">
        <x:f>IF(COUNTA(A493:O493)=0,"",IF(AND(N493&gt;0,O493&gt;0),"Review",IF(AND(N493=0,O493=0),"Missing amount","OK")))</x:f>
        <x:v>Missing amount</x:v>
      </x:c>
      <x:c r="R493" s="25">
        <x:f>IF(A493="","",SUMIFS($N$5:$N$1001,$A$5:$A$1001,A493)-SUMIFS($O$5:$O$1001,$A$5:$A$1001,A493))</x:f>
      </x:c>
      <x:c r="S493" s="20">
        <x:f>IF(A493="","",IF(ABS(R493)&lt;0.005,"Balanced","Out of balance"))</x:f>
      </x:c>
    </x:row>
    <x:row r="494" ht="20" customHeight="1">
      <x:c r="A494" s="26" t="n"/>
      <x:c r="B494" s="27" t="n"/>
      <x:c r="C494" s="20">
        <x:f>IF(B494="","",YEAR(B494))</x:f>
      </x:c>
      <x:c r="D494" s="20">
        <x:f>IF(B494="","",TEXT(B494,"mmm"))</x:f>
      </x:c>
      <x:c r="E494" s="4" t="n"/>
      <x:c r="F494" s="26" t="n"/>
      <x:c r="G494" s="22">
        <x:f>IF(F494="","",VLOOKUP(F494,COA!$A$4:$F$30,2,FALSE))</x:f>
      </x:c>
      <x:c r="H494" s="22">
        <x:f>IF(F494="","",VLOOKUP(F494,COA!$A$4:$F$30,3,FALSE))</x:f>
      </x:c>
      <x:c r="I494" s="22">
        <x:f>IF(F494="","",VLOOKUP(F494,COA!$A$4:$F$30,4,FALSE))</x:f>
      </x:c>
      <x:c r="J494" s="22">
        <x:f>IF(F494="","",VLOOKUP(F494,COA!$A$4:$F$30,5,FALSE))</x:f>
      </x:c>
      <x:c r="K494" s="26" t="n"/>
      <x:c r="L494" s="26" t="n"/>
      <x:c r="M494" s="26" t="n"/>
      <x:c r="N494" s="24" t="n"/>
      <x:c r="O494" s="24" t="n"/>
      <x:c r="P494" s="25">
        <x:f>IF(AND(N494="",O494=""),"",N494-O494)</x:f>
      </x:c>
      <x:c r="Q494" s="20" t="str">
        <x:f>IF(COUNTA(A494:O494)=0,"",IF(AND(N494&gt;0,O494&gt;0),"Review",IF(AND(N494=0,O494=0),"Missing amount","OK")))</x:f>
        <x:v>Missing amount</x:v>
      </x:c>
      <x:c r="R494" s="25">
        <x:f>IF(A494="","",SUMIFS($N$5:$N$1001,$A$5:$A$1001,A494)-SUMIFS($O$5:$O$1001,$A$5:$A$1001,A494))</x:f>
      </x:c>
      <x:c r="S494" s="20">
        <x:f>IF(A494="","",IF(ABS(R494)&lt;0.005,"Balanced","Out of balance"))</x:f>
      </x:c>
    </x:row>
    <x:row r="495" ht="20" customHeight="1">
      <x:c r="A495" s="26" t="n"/>
      <x:c r="B495" s="27" t="n"/>
      <x:c r="C495" s="20">
        <x:f>IF(B495="","",YEAR(B495))</x:f>
      </x:c>
      <x:c r="D495" s="20">
        <x:f>IF(B495="","",TEXT(B495,"mmm"))</x:f>
      </x:c>
      <x:c r="E495" s="4" t="n"/>
      <x:c r="F495" s="26" t="n"/>
      <x:c r="G495" s="22">
        <x:f>IF(F495="","",VLOOKUP(F495,COA!$A$4:$F$30,2,FALSE))</x:f>
      </x:c>
      <x:c r="H495" s="22">
        <x:f>IF(F495="","",VLOOKUP(F495,COA!$A$4:$F$30,3,FALSE))</x:f>
      </x:c>
      <x:c r="I495" s="22">
        <x:f>IF(F495="","",VLOOKUP(F495,COA!$A$4:$F$30,4,FALSE))</x:f>
      </x:c>
      <x:c r="J495" s="22">
        <x:f>IF(F495="","",VLOOKUP(F495,COA!$A$4:$F$30,5,FALSE))</x:f>
      </x:c>
      <x:c r="K495" s="26" t="n"/>
      <x:c r="L495" s="26" t="n"/>
      <x:c r="M495" s="26" t="n"/>
      <x:c r="N495" s="24" t="n"/>
      <x:c r="O495" s="24" t="n"/>
      <x:c r="P495" s="25">
        <x:f>IF(AND(N495="",O495=""),"",N495-O495)</x:f>
      </x:c>
      <x:c r="Q495" s="20" t="str">
        <x:f>IF(COUNTA(A495:O495)=0,"",IF(AND(N495&gt;0,O495&gt;0),"Review",IF(AND(N495=0,O495=0),"Missing amount","OK")))</x:f>
        <x:v>Missing amount</x:v>
      </x:c>
      <x:c r="R495" s="25">
        <x:f>IF(A495="","",SUMIFS($N$5:$N$1001,$A$5:$A$1001,A495)-SUMIFS($O$5:$O$1001,$A$5:$A$1001,A495))</x:f>
      </x:c>
      <x:c r="S495" s="20">
        <x:f>IF(A495="","",IF(ABS(R495)&lt;0.005,"Balanced","Out of balance"))</x:f>
      </x:c>
    </x:row>
    <x:row r="496" ht="20" customHeight="1">
      <x:c r="A496" s="26" t="n"/>
      <x:c r="B496" s="27" t="n"/>
      <x:c r="C496" s="20">
        <x:f>IF(B496="","",YEAR(B496))</x:f>
      </x:c>
      <x:c r="D496" s="20">
        <x:f>IF(B496="","",TEXT(B496,"mmm"))</x:f>
      </x:c>
      <x:c r="E496" s="4" t="n"/>
      <x:c r="F496" s="26" t="n"/>
      <x:c r="G496" s="22">
        <x:f>IF(F496="","",VLOOKUP(F496,COA!$A$4:$F$30,2,FALSE))</x:f>
      </x:c>
      <x:c r="H496" s="22">
        <x:f>IF(F496="","",VLOOKUP(F496,COA!$A$4:$F$30,3,FALSE))</x:f>
      </x:c>
      <x:c r="I496" s="22">
        <x:f>IF(F496="","",VLOOKUP(F496,COA!$A$4:$F$30,4,FALSE))</x:f>
      </x:c>
      <x:c r="J496" s="22">
        <x:f>IF(F496="","",VLOOKUP(F496,COA!$A$4:$F$30,5,FALSE))</x:f>
      </x:c>
      <x:c r="K496" s="26" t="n"/>
      <x:c r="L496" s="26" t="n"/>
      <x:c r="M496" s="26" t="n"/>
      <x:c r="N496" s="24" t="n"/>
      <x:c r="O496" s="24" t="n"/>
      <x:c r="P496" s="25">
        <x:f>IF(AND(N496="",O496=""),"",N496-O496)</x:f>
      </x:c>
      <x:c r="Q496" s="20" t="str">
        <x:f>IF(COUNTA(A496:O496)=0,"",IF(AND(N496&gt;0,O496&gt;0),"Review",IF(AND(N496=0,O496=0),"Missing amount","OK")))</x:f>
        <x:v>Missing amount</x:v>
      </x:c>
      <x:c r="R496" s="25">
        <x:f>IF(A496="","",SUMIFS($N$5:$N$1001,$A$5:$A$1001,A496)-SUMIFS($O$5:$O$1001,$A$5:$A$1001,A496))</x:f>
      </x:c>
      <x:c r="S496" s="20">
        <x:f>IF(A496="","",IF(ABS(R496)&lt;0.005,"Balanced","Out of balance"))</x:f>
      </x:c>
    </x:row>
    <x:row r="497" ht="20" customHeight="1">
      <x:c r="A497" s="26" t="n"/>
      <x:c r="B497" s="27" t="n"/>
      <x:c r="C497" s="20">
        <x:f>IF(B497="","",YEAR(B497))</x:f>
      </x:c>
      <x:c r="D497" s="20">
        <x:f>IF(B497="","",TEXT(B497,"mmm"))</x:f>
      </x:c>
      <x:c r="E497" s="4" t="n"/>
      <x:c r="F497" s="26" t="n"/>
      <x:c r="G497" s="22">
        <x:f>IF(F497="","",VLOOKUP(F497,COA!$A$4:$F$30,2,FALSE))</x:f>
      </x:c>
      <x:c r="H497" s="22">
        <x:f>IF(F497="","",VLOOKUP(F497,COA!$A$4:$F$30,3,FALSE))</x:f>
      </x:c>
      <x:c r="I497" s="22">
        <x:f>IF(F497="","",VLOOKUP(F497,COA!$A$4:$F$30,4,FALSE))</x:f>
      </x:c>
      <x:c r="J497" s="22">
        <x:f>IF(F497="","",VLOOKUP(F497,COA!$A$4:$F$30,5,FALSE))</x:f>
      </x:c>
      <x:c r="K497" s="26" t="n"/>
      <x:c r="L497" s="26" t="n"/>
      <x:c r="M497" s="26" t="n"/>
      <x:c r="N497" s="24" t="n"/>
      <x:c r="O497" s="24" t="n"/>
      <x:c r="P497" s="25">
        <x:f>IF(AND(N497="",O497=""),"",N497-O497)</x:f>
      </x:c>
      <x:c r="Q497" s="20" t="str">
        <x:f>IF(COUNTA(A497:O497)=0,"",IF(AND(N497&gt;0,O497&gt;0),"Review",IF(AND(N497=0,O497=0),"Missing amount","OK")))</x:f>
        <x:v>Missing amount</x:v>
      </x:c>
      <x:c r="R497" s="25">
        <x:f>IF(A497="","",SUMIFS($N$5:$N$1001,$A$5:$A$1001,A497)-SUMIFS($O$5:$O$1001,$A$5:$A$1001,A497))</x:f>
      </x:c>
      <x:c r="S497" s="20">
        <x:f>IF(A497="","",IF(ABS(R497)&lt;0.005,"Balanced","Out of balance"))</x:f>
      </x:c>
    </x:row>
    <x:row r="498" ht="20" customHeight="1">
      <x:c r="A498" s="26" t="n"/>
      <x:c r="B498" s="27" t="n"/>
      <x:c r="C498" s="20">
        <x:f>IF(B498="","",YEAR(B498))</x:f>
      </x:c>
      <x:c r="D498" s="20">
        <x:f>IF(B498="","",TEXT(B498,"mmm"))</x:f>
      </x:c>
      <x:c r="E498" s="4" t="n"/>
      <x:c r="F498" s="26" t="n"/>
      <x:c r="G498" s="22">
        <x:f>IF(F498="","",VLOOKUP(F498,COA!$A$4:$F$30,2,FALSE))</x:f>
      </x:c>
      <x:c r="H498" s="22">
        <x:f>IF(F498="","",VLOOKUP(F498,COA!$A$4:$F$30,3,FALSE))</x:f>
      </x:c>
      <x:c r="I498" s="22">
        <x:f>IF(F498="","",VLOOKUP(F498,COA!$A$4:$F$30,4,FALSE))</x:f>
      </x:c>
      <x:c r="J498" s="22">
        <x:f>IF(F498="","",VLOOKUP(F498,COA!$A$4:$F$30,5,FALSE))</x:f>
      </x:c>
      <x:c r="K498" s="26" t="n"/>
      <x:c r="L498" s="26" t="n"/>
      <x:c r="M498" s="26" t="n"/>
      <x:c r="N498" s="24" t="n"/>
      <x:c r="O498" s="24" t="n"/>
      <x:c r="P498" s="25">
        <x:f>IF(AND(N498="",O498=""),"",N498-O498)</x:f>
      </x:c>
      <x:c r="Q498" s="20" t="str">
        <x:f>IF(COUNTA(A498:O498)=0,"",IF(AND(N498&gt;0,O498&gt;0),"Review",IF(AND(N498=0,O498=0),"Missing amount","OK")))</x:f>
        <x:v>Missing amount</x:v>
      </x:c>
      <x:c r="R498" s="25">
        <x:f>IF(A498="","",SUMIFS($N$5:$N$1001,$A$5:$A$1001,A498)-SUMIFS($O$5:$O$1001,$A$5:$A$1001,A498))</x:f>
      </x:c>
      <x:c r="S498" s="20">
        <x:f>IF(A498="","",IF(ABS(R498)&lt;0.005,"Balanced","Out of balance"))</x:f>
      </x:c>
    </x:row>
    <x:row r="499" ht="20" customHeight="1">
      <x:c r="A499" s="26" t="n"/>
      <x:c r="B499" s="27" t="n"/>
      <x:c r="C499" s="20">
        <x:f>IF(B499="","",YEAR(B499))</x:f>
      </x:c>
      <x:c r="D499" s="20">
        <x:f>IF(B499="","",TEXT(B499,"mmm"))</x:f>
      </x:c>
      <x:c r="E499" s="4" t="n"/>
      <x:c r="F499" s="26" t="n"/>
      <x:c r="G499" s="22">
        <x:f>IF(F499="","",VLOOKUP(F499,COA!$A$4:$F$30,2,FALSE))</x:f>
      </x:c>
      <x:c r="H499" s="22">
        <x:f>IF(F499="","",VLOOKUP(F499,COA!$A$4:$F$30,3,FALSE))</x:f>
      </x:c>
      <x:c r="I499" s="22">
        <x:f>IF(F499="","",VLOOKUP(F499,COA!$A$4:$F$30,4,FALSE))</x:f>
      </x:c>
      <x:c r="J499" s="22">
        <x:f>IF(F499="","",VLOOKUP(F499,COA!$A$4:$F$30,5,FALSE))</x:f>
      </x:c>
      <x:c r="K499" s="26" t="n"/>
      <x:c r="L499" s="26" t="n"/>
      <x:c r="M499" s="26" t="n"/>
      <x:c r="N499" s="24" t="n"/>
      <x:c r="O499" s="24" t="n"/>
      <x:c r="P499" s="25">
        <x:f>IF(AND(N499="",O499=""),"",N499-O499)</x:f>
      </x:c>
      <x:c r="Q499" s="20" t="str">
        <x:f>IF(COUNTA(A499:O499)=0,"",IF(AND(N499&gt;0,O499&gt;0),"Review",IF(AND(N499=0,O499=0),"Missing amount","OK")))</x:f>
        <x:v>Missing amount</x:v>
      </x:c>
      <x:c r="R499" s="25">
        <x:f>IF(A499="","",SUMIFS($N$5:$N$1001,$A$5:$A$1001,A499)-SUMIFS($O$5:$O$1001,$A$5:$A$1001,A499))</x:f>
      </x:c>
      <x:c r="S499" s="20">
        <x:f>IF(A499="","",IF(ABS(R499)&lt;0.005,"Balanced","Out of balance"))</x:f>
      </x:c>
    </x:row>
    <x:row r="500" ht="20" customHeight="1">
      <x:c r="A500" s="26" t="n"/>
      <x:c r="B500" s="27" t="n"/>
      <x:c r="C500" s="20">
        <x:f>IF(B500="","",YEAR(B500))</x:f>
      </x:c>
      <x:c r="D500" s="20">
        <x:f>IF(B500="","",TEXT(B500,"mmm"))</x:f>
      </x:c>
      <x:c r="E500" s="4" t="n"/>
      <x:c r="F500" s="26" t="n"/>
      <x:c r="G500" s="22">
        <x:f>IF(F500="","",VLOOKUP(F500,COA!$A$4:$F$30,2,FALSE))</x:f>
      </x:c>
      <x:c r="H500" s="22">
        <x:f>IF(F500="","",VLOOKUP(F500,COA!$A$4:$F$30,3,FALSE))</x:f>
      </x:c>
      <x:c r="I500" s="22">
        <x:f>IF(F500="","",VLOOKUP(F500,COA!$A$4:$F$30,4,FALSE))</x:f>
      </x:c>
      <x:c r="J500" s="22">
        <x:f>IF(F500="","",VLOOKUP(F500,COA!$A$4:$F$30,5,FALSE))</x:f>
      </x:c>
      <x:c r="K500" s="26" t="n"/>
      <x:c r="L500" s="26" t="n"/>
      <x:c r="M500" s="26" t="n"/>
      <x:c r="N500" s="24" t="n"/>
      <x:c r="O500" s="24" t="n"/>
      <x:c r="P500" s="25">
        <x:f>IF(AND(N500="",O500=""),"",N500-O500)</x:f>
      </x:c>
      <x:c r="Q500" s="20" t="str">
        <x:f>IF(COUNTA(A500:O500)=0,"",IF(AND(N500&gt;0,O500&gt;0),"Review",IF(AND(N500=0,O500=0),"Missing amount","OK")))</x:f>
        <x:v>Missing amount</x:v>
      </x:c>
      <x:c r="R500" s="25">
        <x:f>IF(A500="","",SUMIFS($N$5:$N$1001,$A$5:$A$1001,A500)-SUMIFS($O$5:$O$1001,$A$5:$A$1001,A500))</x:f>
      </x:c>
      <x:c r="S500" s="20">
        <x:f>IF(A500="","",IF(ABS(R500)&lt;0.005,"Balanced","Out of balance"))</x:f>
      </x:c>
    </x:row>
    <x:row r="501" ht="20" customHeight="1">
      <x:c r="A501" s="26" t="n"/>
      <x:c r="B501" s="27" t="n"/>
      <x:c r="C501" s="20">
        <x:f>IF(B501="","",YEAR(B501))</x:f>
      </x:c>
      <x:c r="D501" s="20">
        <x:f>IF(B501="","",TEXT(B501,"mmm"))</x:f>
      </x:c>
      <x:c r="E501" s="4" t="n"/>
      <x:c r="F501" s="26" t="n"/>
      <x:c r="G501" s="22">
        <x:f>IF(F501="","",VLOOKUP(F501,COA!$A$4:$F$30,2,FALSE))</x:f>
      </x:c>
      <x:c r="H501" s="22">
        <x:f>IF(F501="","",VLOOKUP(F501,COA!$A$4:$F$30,3,FALSE))</x:f>
      </x:c>
      <x:c r="I501" s="22">
        <x:f>IF(F501="","",VLOOKUP(F501,COA!$A$4:$F$30,4,FALSE))</x:f>
      </x:c>
      <x:c r="J501" s="22">
        <x:f>IF(F501="","",VLOOKUP(F501,COA!$A$4:$F$30,5,FALSE))</x:f>
      </x:c>
      <x:c r="K501" s="26" t="n"/>
      <x:c r="L501" s="26" t="n"/>
      <x:c r="M501" s="26" t="n"/>
      <x:c r="N501" s="24" t="n"/>
      <x:c r="O501" s="24" t="n"/>
      <x:c r="P501" s="25">
        <x:f>IF(AND(N501="",O501=""),"",N501-O501)</x:f>
      </x:c>
      <x:c r="Q501" s="20" t="str">
        <x:f>IF(COUNTA(A501:O501)=0,"",IF(AND(N501&gt;0,O501&gt;0),"Review",IF(AND(N501=0,O501=0),"Missing amount","OK")))</x:f>
        <x:v>Missing amount</x:v>
      </x:c>
      <x:c r="R501" s="25">
        <x:f>IF(A501="","",SUMIFS($N$5:$N$1001,$A$5:$A$1001,A501)-SUMIFS($O$5:$O$1001,$A$5:$A$1001,A501))</x:f>
      </x:c>
      <x:c r="S501" s="20">
        <x:f>IF(A501="","",IF(ABS(R501)&lt;0.005,"Balanced","Out of balance"))</x:f>
      </x:c>
    </x:row>
    <x:row r="502" ht="20" customHeight="1">
      <x:c r="A502" s="26" t="n"/>
      <x:c r="B502" s="27" t="n"/>
      <x:c r="C502" s="20">
        <x:f>IF(B502="","",YEAR(B502))</x:f>
      </x:c>
      <x:c r="D502" s="20">
        <x:f>IF(B502="","",TEXT(B502,"mmm"))</x:f>
      </x:c>
      <x:c r="E502" s="4" t="n"/>
      <x:c r="F502" s="26" t="n"/>
      <x:c r="G502" s="22">
        <x:f>IF(F502="","",VLOOKUP(F502,COA!$A$4:$F$30,2,FALSE))</x:f>
      </x:c>
      <x:c r="H502" s="22">
        <x:f>IF(F502="","",VLOOKUP(F502,COA!$A$4:$F$30,3,FALSE))</x:f>
      </x:c>
      <x:c r="I502" s="22">
        <x:f>IF(F502="","",VLOOKUP(F502,COA!$A$4:$F$30,4,FALSE))</x:f>
      </x:c>
      <x:c r="J502" s="22">
        <x:f>IF(F502="","",VLOOKUP(F502,COA!$A$4:$F$30,5,FALSE))</x:f>
      </x:c>
      <x:c r="K502" s="26" t="n"/>
      <x:c r="L502" s="26" t="n"/>
      <x:c r="M502" s="26" t="n"/>
      <x:c r="N502" s="24" t="n"/>
      <x:c r="O502" s="24" t="n"/>
      <x:c r="P502" s="25">
        <x:f>IF(AND(N502="",O502=""),"",N502-O502)</x:f>
      </x:c>
      <x:c r="Q502" s="20" t="str">
        <x:f>IF(COUNTA(A502:O502)=0,"",IF(AND(N502&gt;0,O502&gt;0),"Review",IF(AND(N502=0,O502=0),"Missing amount","OK")))</x:f>
        <x:v>Missing amount</x:v>
      </x:c>
      <x:c r="R502" s="25">
        <x:f>IF(A502="","",SUMIFS($N$5:$N$1001,$A$5:$A$1001,A502)-SUMIFS($O$5:$O$1001,$A$5:$A$1001,A502))</x:f>
      </x:c>
      <x:c r="S502" s="20">
        <x:f>IF(A502="","",IF(ABS(R502)&lt;0.005,"Balanced","Out of balance"))</x:f>
      </x:c>
    </x:row>
    <x:row r="503" ht="20" customHeight="1">
      <x:c r="A503" s="26" t="n"/>
      <x:c r="B503" s="27" t="n"/>
      <x:c r="C503" s="20">
        <x:f>IF(B503="","",YEAR(B503))</x:f>
      </x:c>
      <x:c r="D503" s="20">
        <x:f>IF(B503="","",TEXT(B503,"mmm"))</x:f>
      </x:c>
      <x:c r="E503" s="4" t="n"/>
      <x:c r="F503" s="26" t="n"/>
      <x:c r="G503" s="22">
        <x:f>IF(F503="","",VLOOKUP(F503,COA!$A$4:$F$30,2,FALSE))</x:f>
      </x:c>
      <x:c r="H503" s="22">
        <x:f>IF(F503="","",VLOOKUP(F503,COA!$A$4:$F$30,3,FALSE))</x:f>
      </x:c>
      <x:c r="I503" s="22">
        <x:f>IF(F503="","",VLOOKUP(F503,COA!$A$4:$F$30,4,FALSE))</x:f>
      </x:c>
      <x:c r="J503" s="22">
        <x:f>IF(F503="","",VLOOKUP(F503,COA!$A$4:$F$30,5,FALSE))</x:f>
      </x:c>
      <x:c r="K503" s="26" t="n"/>
      <x:c r="L503" s="26" t="n"/>
      <x:c r="M503" s="26" t="n"/>
      <x:c r="N503" s="24" t="n"/>
      <x:c r="O503" s="24" t="n"/>
      <x:c r="P503" s="25">
        <x:f>IF(AND(N503="",O503=""),"",N503-O503)</x:f>
      </x:c>
      <x:c r="Q503" s="20" t="str">
        <x:f>IF(COUNTA(A503:O503)=0,"",IF(AND(N503&gt;0,O503&gt;0),"Review",IF(AND(N503=0,O503=0),"Missing amount","OK")))</x:f>
        <x:v>Missing amount</x:v>
      </x:c>
      <x:c r="R503" s="25">
        <x:f>IF(A503="","",SUMIFS($N$5:$N$1001,$A$5:$A$1001,A503)-SUMIFS($O$5:$O$1001,$A$5:$A$1001,A503))</x:f>
      </x:c>
      <x:c r="S503" s="20">
        <x:f>IF(A503="","",IF(ABS(R503)&lt;0.005,"Balanced","Out of balance"))</x:f>
      </x:c>
    </x:row>
    <x:row r="504" ht="20" customHeight="1">
      <x:c r="A504" s="26" t="n"/>
      <x:c r="B504" s="27" t="n"/>
      <x:c r="C504" s="20">
        <x:f>IF(B504="","",YEAR(B504))</x:f>
      </x:c>
      <x:c r="D504" s="20">
        <x:f>IF(B504="","",TEXT(B504,"mmm"))</x:f>
      </x:c>
      <x:c r="E504" s="4" t="n"/>
      <x:c r="F504" s="26" t="n"/>
      <x:c r="G504" s="22">
        <x:f>IF(F504="","",VLOOKUP(F504,COA!$A$4:$F$30,2,FALSE))</x:f>
      </x:c>
      <x:c r="H504" s="22">
        <x:f>IF(F504="","",VLOOKUP(F504,COA!$A$4:$F$30,3,FALSE))</x:f>
      </x:c>
      <x:c r="I504" s="22">
        <x:f>IF(F504="","",VLOOKUP(F504,COA!$A$4:$F$30,4,FALSE))</x:f>
      </x:c>
      <x:c r="J504" s="22">
        <x:f>IF(F504="","",VLOOKUP(F504,COA!$A$4:$F$30,5,FALSE))</x:f>
      </x:c>
      <x:c r="K504" s="26" t="n"/>
      <x:c r="L504" s="26" t="n"/>
      <x:c r="M504" s="26" t="n"/>
      <x:c r="N504" s="24" t="n"/>
      <x:c r="O504" s="24" t="n"/>
      <x:c r="P504" s="25">
        <x:f>IF(AND(N504="",O504=""),"",N504-O504)</x:f>
      </x:c>
      <x:c r="Q504" s="20" t="str">
        <x:f>IF(COUNTA(A504:O504)=0,"",IF(AND(N504&gt;0,O504&gt;0),"Review",IF(AND(N504=0,O504=0),"Missing amount","OK")))</x:f>
        <x:v>Missing amount</x:v>
      </x:c>
      <x:c r="R504" s="25">
        <x:f>IF(A504="","",SUMIFS($N$5:$N$1001,$A$5:$A$1001,A504)-SUMIFS($O$5:$O$1001,$A$5:$A$1001,A504))</x:f>
      </x:c>
      <x:c r="S504" s="20">
        <x:f>IF(A504="","",IF(ABS(R504)&lt;0.005,"Balanced","Out of balance"))</x:f>
      </x:c>
    </x:row>
    <x:row r="505" ht="20" customHeight="1">
      <x:c r="A505" s="26" t="n"/>
      <x:c r="B505" s="27" t="n"/>
      <x:c r="C505" s="20">
        <x:f>IF(B505="","",YEAR(B505))</x:f>
      </x:c>
      <x:c r="D505" s="20">
        <x:f>IF(B505="","",TEXT(B505,"mmm"))</x:f>
      </x:c>
      <x:c r="E505" s="4" t="n"/>
      <x:c r="F505" s="26" t="n"/>
      <x:c r="G505" s="22">
        <x:f>IF(F505="","",VLOOKUP(F505,COA!$A$4:$F$30,2,FALSE))</x:f>
      </x:c>
      <x:c r="H505" s="22">
        <x:f>IF(F505="","",VLOOKUP(F505,COA!$A$4:$F$30,3,FALSE))</x:f>
      </x:c>
      <x:c r="I505" s="22">
        <x:f>IF(F505="","",VLOOKUP(F505,COA!$A$4:$F$30,4,FALSE))</x:f>
      </x:c>
      <x:c r="J505" s="22">
        <x:f>IF(F505="","",VLOOKUP(F505,COA!$A$4:$F$30,5,FALSE))</x:f>
      </x:c>
      <x:c r="K505" s="26" t="n"/>
      <x:c r="L505" s="26" t="n"/>
      <x:c r="M505" s="26" t="n"/>
      <x:c r="N505" s="24" t="n"/>
      <x:c r="O505" s="24" t="n"/>
      <x:c r="P505" s="25">
        <x:f>IF(AND(N505="",O505=""),"",N505-O505)</x:f>
      </x:c>
      <x:c r="Q505" s="20" t="str">
        <x:f>IF(COUNTA(A505:O505)=0,"",IF(AND(N505&gt;0,O505&gt;0),"Review",IF(AND(N505=0,O505=0),"Missing amount","OK")))</x:f>
        <x:v>Missing amount</x:v>
      </x:c>
      <x:c r="R505" s="25">
        <x:f>IF(A505="","",SUMIFS($N$5:$N$1001,$A$5:$A$1001,A505)-SUMIFS($O$5:$O$1001,$A$5:$A$1001,A505))</x:f>
      </x:c>
      <x:c r="S505" s="20">
        <x:f>IF(A505="","",IF(ABS(R505)&lt;0.005,"Balanced","Out of balance"))</x:f>
      </x:c>
    </x:row>
    <x:row r="506" ht="20" customHeight="1">
      <x:c r="A506" s="26" t="n"/>
      <x:c r="B506" s="27" t="n"/>
      <x:c r="C506" s="20">
        <x:f>IF(B506="","",YEAR(B506))</x:f>
      </x:c>
      <x:c r="D506" s="20">
        <x:f>IF(B506="","",TEXT(B506,"mmm"))</x:f>
      </x:c>
      <x:c r="E506" s="4" t="n"/>
      <x:c r="F506" s="26" t="n"/>
      <x:c r="G506" s="22">
        <x:f>IF(F506="","",VLOOKUP(F506,COA!$A$4:$F$30,2,FALSE))</x:f>
      </x:c>
      <x:c r="H506" s="22">
        <x:f>IF(F506="","",VLOOKUP(F506,COA!$A$4:$F$30,3,FALSE))</x:f>
      </x:c>
      <x:c r="I506" s="22">
        <x:f>IF(F506="","",VLOOKUP(F506,COA!$A$4:$F$30,4,FALSE))</x:f>
      </x:c>
      <x:c r="J506" s="22">
        <x:f>IF(F506="","",VLOOKUP(F506,COA!$A$4:$F$30,5,FALSE))</x:f>
      </x:c>
      <x:c r="K506" s="26" t="n"/>
      <x:c r="L506" s="26" t="n"/>
      <x:c r="M506" s="26" t="n"/>
      <x:c r="N506" s="24" t="n"/>
      <x:c r="O506" s="24" t="n"/>
      <x:c r="P506" s="25">
        <x:f>IF(AND(N506="",O506=""),"",N506-O506)</x:f>
      </x:c>
      <x:c r="Q506" s="20" t="str">
        <x:f>IF(COUNTA(A506:O506)=0,"",IF(AND(N506&gt;0,O506&gt;0),"Review",IF(AND(N506=0,O506=0),"Missing amount","OK")))</x:f>
        <x:v>Missing amount</x:v>
      </x:c>
      <x:c r="R506" s="25">
        <x:f>IF(A506="","",SUMIFS($N$5:$N$1001,$A$5:$A$1001,A506)-SUMIFS($O$5:$O$1001,$A$5:$A$1001,A506))</x:f>
      </x:c>
      <x:c r="S506" s="20">
        <x:f>IF(A506="","",IF(ABS(R506)&lt;0.005,"Balanced","Out of balance"))</x:f>
      </x:c>
    </x:row>
    <x:row r="507" ht="20" customHeight="1">
      <x:c r="A507" s="26" t="n"/>
      <x:c r="B507" s="27" t="n"/>
      <x:c r="C507" s="20">
        <x:f>IF(B507="","",YEAR(B507))</x:f>
      </x:c>
      <x:c r="D507" s="20">
        <x:f>IF(B507="","",TEXT(B507,"mmm"))</x:f>
      </x:c>
      <x:c r="E507" s="4" t="n"/>
      <x:c r="F507" s="26" t="n"/>
      <x:c r="G507" s="22">
        <x:f>IF(F507="","",VLOOKUP(F507,COA!$A$4:$F$30,2,FALSE))</x:f>
      </x:c>
      <x:c r="H507" s="22">
        <x:f>IF(F507="","",VLOOKUP(F507,COA!$A$4:$F$30,3,FALSE))</x:f>
      </x:c>
      <x:c r="I507" s="22">
        <x:f>IF(F507="","",VLOOKUP(F507,COA!$A$4:$F$30,4,FALSE))</x:f>
      </x:c>
      <x:c r="J507" s="22">
        <x:f>IF(F507="","",VLOOKUP(F507,COA!$A$4:$F$30,5,FALSE))</x:f>
      </x:c>
      <x:c r="K507" s="26" t="n"/>
      <x:c r="L507" s="26" t="n"/>
      <x:c r="M507" s="26" t="n"/>
      <x:c r="N507" s="24" t="n"/>
      <x:c r="O507" s="24" t="n"/>
      <x:c r="P507" s="25">
        <x:f>IF(AND(N507="",O507=""),"",N507-O507)</x:f>
      </x:c>
      <x:c r="Q507" s="20" t="str">
        <x:f>IF(COUNTA(A507:O507)=0,"",IF(AND(N507&gt;0,O507&gt;0),"Review",IF(AND(N507=0,O507=0),"Missing amount","OK")))</x:f>
        <x:v>Missing amount</x:v>
      </x:c>
      <x:c r="R507" s="25">
        <x:f>IF(A507="","",SUMIFS($N$5:$N$1001,$A$5:$A$1001,A507)-SUMIFS($O$5:$O$1001,$A$5:$A$1001,A507))</x:f>
      </x:c>
      <x:c r="S507" s="20">
        <x:f>IF(A507="","",IF(ABS(R507)&lt;0.005,"Balanced","Out of balance"))</x:f>
      </x:c>
    </x:row>
    <x:row r="508" ht="20" customHeight="1">
      <x:c r="A508" s="26" t="n"/>
      <x:c r="B508" s="27" t="n"/>
      <x:c r="C508" s="20">
        <x:f>IF(B508="","",YEAR(B508))</x:f>
      </x:c>
      <x:c r="D508" s="20">
        <x:f>IF(B508="","",TEXT(B508,"mmm"))</x:f>
      </x:c>
      <x:c r="E508" s="4" t="n"/>
      <x:c r="F508" s="26" t="n"/>
      <x:c r="G508" s="22">
        <x:f>IF(F508="","",VLOOKUP(F508,COA!$A$4:$F$30,2,FALSE))</x:f>
      </x:c>
      <x:c r="H508" s="22">
        <x:f>IF(F508="","",VLOOKUP(F508,COA!$A$4:$F$30,3,FALSE))</x:f>
      </x:c>
      <x:c r="I508" s="22">
        <x:f>IF(F508="","",VLOOKUP(F508,COA!$A$4:$F$30,4,FALSE))</x:f>
      </x:c>
      <x:c r="J508" s="22">
        <x:f>IF(F508="","",VLOOKUP(F508,COA!$A$4:$F$30,5,FALSE))</x:f>
      </x:c>
      <x:c r="K508" s="26" t="n"/>
      <x:c r="L508" s="26" t="n"/>
      <x:c r="M508" s="26" t="n"/>
      <x:c r="N508" s="24" t="n"/>
      <x:c r="O508" s="24" t="n"/>
      <x:c r="P508" s="25">
        <x:f>IF(AND(N508="",O508=""),"",N508-O508)</x:f>
      </x:c>
      <x:c r="Q508" s="20" t="str">
        <x:f>IF(COUNTA(A508:O508)=0,"",IF(AND(N508&gt;0,O508&gt;0),"Review",IF(AND(N508=0,O508=0),"Missing amount","OK")))</x:f>
        <x:v>Missing amount</x:v>
      </x:c>
      <x:c r="R508" s="25">
        <x:f>IF(A508="","",SUMIFS($N$5:$N$1001,$A$5:$A$1001,A508)-SUMIFS($O$5:$O$1001,$A$5:$A$1001,A508))</x:f>
      </x:c>
      <x:c r="S508" s="20">
        <x:f>IF(A508="","",IF(ABS(R508)&lt;0.005,"Balanced","Out of balance"))</x:f>
      </x:c>
    </x:row>
    <x:row r="509" ht="20" customHeight="1">
      <x:c r="A509" s="26" t="n"/>
      <x:c r="B509" s="27" t="n"/>
      <x:c r="C509" s="20">
        <x:f>IF(B509="","",YEAR(B509))</x:f>
      </x:c>
      <x:c r="D509" s="20">
        <x:f>IF(B509="","",TEXT(B509,"mmm"))</x:f>
      </x:c>
      <x:c r="E509" s="4" t="n"/>
      <x:c r="F509" s="26" t="n"/>
      <x:c r="G509" s="22">
        <x:f>IF(F509="","",VLOOKUP(F509,COA!$A$4:$F$30,2,FALSE))</x:f>
      </x:c>
      <x:c r="H509" s="22">
        <x:f>IF(F509="","",VLOOKUP(F509,COA!$A$4:$F$30,3,FALSE))</x:f>
      </x:c>
      <x:c r="I509" s="22">
        <x:f>IF(F509="","",VLOOKUP(F509,COA!$A$4:$F$30,4,FALSE))</x:f>
      </x:c>
      <x:c r="J509" s="22">
        <x:f>IF(F509="","",VLOOKUP(F509,COA!$A$4:$F$30,5,FALSE))</x:f>
      </x:c>
      <x:c r="K509" s="26" t="n"/>
      <x:c r="L509" s="26" t="n"/>
      <x:c r="M509" s="26" t="n"/>
      <x:c r="N509" s="24" t="n"/>
      <x:c r="O509" s="24" t="n"/>
      <x:c r="P509" s="25">
        <x:f>IF(AND(N509="",O509=""),"",N509-O509)</x:f>
      </x:c>
      <x:c r="Q509" s="20" t="str">
        <x:f>IF(COUNTA(A509:O509)=0,"",IF(AND(N509&gt;0,O509&gt;0),"Review",IF(AND(N509=0,O509=0),"Missing amount","OK")))</x:f>
        <x:v>Missing amount</x:v>
      </x:c>
      <x:c r="R509" s="25">
        <x:f>IF(A509="","",SUMIFS($N$5:$N$1001,$A$5:$A$1001,A509)-SUMIFS($O$5:$O$1001,$A$5:$A$1001,A509))</x:f>
      </x:c>
      <x:c r="S509" s="20">
        <x:f>IF(A509="","",IF(ABS(R509)&lt;0.005,"Balanced","Out of balance"))</x:f>
      </x:c>
    </x:row>
    <x:row r="510" ht="20" customHeight="1">
      <x:c r="A510" s="26" t="n"/>
      <x:c r="B510" s="27" t="n"/>
      <x:c r="C510" s="20">
        <x:f>IF(B510="","",YEAR(B510))</x:f>
      </x:c>
      <x:c r="D510" s="20">
        <x:f>IF(B510="","",TEXT(B510,"mmm"))</x:f>
      </x:c>
      <x:c r="E510" s="4" t="n"/>
      <x:c r="F510" s="26" t="n"/>
      <x:c r="G510" s="22">
        <x:f>IF(F510="","",VLOOKUP(F510,COA!$A$4:$F$30,2,FALSE))</x:f>
      </x:c>
      <x:c r="H510" s="22">
        <x:f>IF(F510="","",VLOOKUP(F510,COA!$A$4:$F$30,3,FALSE))</x:f>
      </x:c>
      <x:c r="I510" s="22">
        <x:f>IF(F510="","",VLOOKUP(F510,COA!$A$4:$F$30,4,FALSE))</x:f>
      </x:c>
      <x:c r="J510" s="22">
        <x:f>IF(F510="","",VLOOKUP(F510,COA!$A$4:$F$30,5,FALSE))</x:f>
      </x:c>
      <x:c r="K510" s="26" t="n"/>
      <x:c r="L510" s="26" t="n"/>
      <x:c r="M510" s="26" t="n"/>
      <x:c r="N510" s="24" t="n"/>
      <x:c r="O510" s="24" t="n"/>
      <x:c r="P510" s="25">
        <x:f>IF(AND(N510="",O510=""),"",N510-O510)</x:f>
      </x:c>
      <x:c r="Q510" s="20" t="str">
        <x:f>IF(COUNTA(A510:O510)=0,"",IF(AND(N510&gt;0,O510&gt;0),"Review",IF(AND(N510=0,O510=0),"Missing amount","OK")))</x:f>
        <x:v>Missing amount</x:v>
      </x:c>
      <x:c r="R510" s="25">
        <x:f>IF(A510="","",SUMIFS($N$5:$N$1001,$A$5:$A$1001,A510)-SUMIFS($O$5:$O$1001,$A$5:$A$1001,A510))</x:f>
      </x:c>
      <x:c r="S510" s="20">
        <x:f>IF(A510="","",IF(ABS(R510)&lt;0.005,"Balanced","Out of balance"))</x:f>
      </x:c>
    </x:row>
    <x:row r="511" ht="20" customHeight="1">
      <x:c r="A511" s="26" t="n"/>
      <x:c r="B511" s="27" t="n"/>
      <x:c r="C511" s="20">
        <x:f>IF(B511="","",YEAR(B511))</x:f>
      </x:c>
      <x:c r="D511" s="20">
        <x:f>IF(B511="","",TEXT(B511,"mmm"))</x:f>
      </x:c>
      <x:c r="E511" s="4" t="n"/>
      <x:c r="F511" s="26" t="n"/>
      <x:c r="G511" s="22">
        <x:f>IF(F511="","",VLOOKUP(F511,COA!$A$4:$F$30,2,FALSE))</x:f>
      </x:c>
      <x:c r="H511" s="22">
        <x:f>IF(F511="","",VLOOKUP(F511,COA!$A$4:$F$30,3,FALSE))</x:f>
      </x:c>
      <x:c r="I511" s="22">
        <x:f>IF(F511="","",VLOOKUP(F511,COA!$A$4:$F$30,4,FALSE))</x:f>
      </x:c>
      <x:c r="J511" s="22">
        <x:f>IF(F511="","",VLOOKUP(F511,COA!$A$4:$F$30,5,FALSE))</x:f>
      </x:c>
      <x:c r="K511" s="26" t="n"/>
      <x:c r="L511" s="26" t="n"/>
      <x:c r="M511" s="26" t="n"/>
      <x:c r="N511" s="24" t="n"/>
      <x:c r="O511" s="24" t="n"/>
      <x:c r="P511" s="25">
        <x:f>IF(AND(N511="",O511=""),"",N511-O511)</x:f>
      </x:c>
      <x:c r="Q511" s="20" t="str">
        <x:f>IF(COUNTA(A511:O511)=0,"",IF(AND(N511&gt;0,O511&gt;0),"Review",IF(AND(N511=0,O511=0),"Missing amount","OK")))</x:f>
        <x:v>Missing amount</x:v>
      </x:c>
      <x:c r="R511" s="25">
        <x:f>IF(A511="","",SUMIFS($N$5:$N$1001,$A$5:$A$1001,A511)-SUMIFS($O$5:$O$1001,$A$5:$A$1001,A511))</x:f>
      </x:c>
      <x:c r="S511" s="20">
        <x:f>IF(A511="","",IF(ABS(R511)&lt;0.005,"Balanced","Out of balance"))</x:f>
      </x:c>
    </x:row>
    <x:row r="512" ht="20" customHeight="1">
      <x:c r="A512" s="26" t="n"/>
      <x:c r="B512" s="27" t="n"/>
      <x:c r="C512" s="20">
        <x:f>IF(B512="","",YEAR(B512))</x:f>
      </x:c>
      <x:c r="D512" s="20">
        <x:f>IF(B512="","",TEXT(B512,"mmm"))</x:f>
      </x:c>
      <x:c r="E512" s="4" t="n"/>
      <x:c r="F512" s="26" t="n"/>
      <x:c r="G512" s="22">
        <x:f>IF(F512="","",VLOOKUP(F512,COA!$A$4:$F$30,2,FALSE))</x:f>
      </x:c>
      <x:c r="H512" s="22">
        <x:f>IF(F512="","",VLOOKUP(F512,COA!$A$4:$F$30,3,FALSE))</x:f>
      </x:c>
      <x:c r="I512" s="22">
        <x:f>IF(F512="","",VLOOKUP(F512,COA!$A$4:$F$30,4,FALSE))</x:f>
      </x:c>
      <x:c r="J512" s="22">
        <x:f>IF(F512="","",VLOOKUP(F512,COA!$A$4:$F$30,5,FALSE))</x:f>
      </x:c>
      <x:c r="K512" s="26" t="n"/>
      <x:c r="L512" s="26" t="n"/>
      <x:c r="M512" s="26" t="n"/>
      <x:c r="N512" s="24" t="n"/>
      <x:c r="O512" s="24" t="n"/>
      <x:c r="P512" s="25">
        <x:f>IF(AND(N512="",O512=""),"",N512-O512)</x:f>
      </x:c>
      <x:c r="Q512" s="20" t="str">
        <x:f>IF(COUNTA(A512:O512)=0,"",IF(AND(N512&gt;0,O512&gt;0),"Review",IF(AND(N512=0,O512=0),"Missing amount","OK")))</x:f>
        <x:v>Missing amount</x:v>
      </x:c>
      <x:c r="R512" s="25">
        <x:f>IF(A512="","",SUMIFS($N$5:$N$1001,$A$5:$A$1001,A512)-SUMIFS($O$5:$O$1001,$A$5:$A$1001,A512))</x:f>
      </x:c>
      <x:c r="S512" s="20">
        <x:f>IF(A512="","",IF(ABS(R512)&lt;0.005,"Balanced","Out of balance"))</x:f>
      </x:c>
    </x:row>
    <x:row r="513" ht="20" customHeight="1">
      <x:c r="A513" s="26" t="n"/>
      <x:c r="B513" s="27" t="n"/>
      <x:c r="C513" s="20">
        <x:f>IF(B513="","",YEAR(B513))</x:f>
      </x:c>
      <x:c r="D513" s="20">
        <x:f>IF(B513="","",TEXT(B513,"mmm"))</x:f>
      </x:c>
      <x:c r="E513" s="4" t="n"/>
      <x:c r="F513" s="26" t="n"/>
      <x:c r="G513" s="22">
        <x:f>IF(F513="","",VLOOKUP(F513,COA!$A$4:$F$30,2,FALSE))</x:f>
      </x:c>
      <x:c r="H513" s="22">
        <x:f>IF(F513="","",VLOOKUP(F513,COA!$A$4:$F$30,3,FALSE))</x:f>
      </x:c>
      <x:c r="I513" s="22">
        <x:f>IF(F513="","",VLOOKUP(F513,COA!$A$4:$F$30,4,FALSE))</x:f>
      </x:c>
      <x:c r="J513" s="22">
        <x:f>IF(F513="","",VLOOKUP(F513,COA!$A$4:$F$30,5,FALSE))</x:f>
      </x:c>
      <x:c r="K513" s="26" t="n"/>
      <x:c r="L513" s="26" t="n"/>
      <x:c r="M513" s="26" t="n"/>
      <x:c r="N513" s="24" t="n"/>
      <x:c r="O513" s="24" t="n"/>
      <x:c r="P513" s="25">
        <x:f>IF(AND(N513="",O513=""),"",N513-O513)</x:f>
      </x:c>
      <x:c r="Q513" s="20" t="str">
        <x:f>IF(COUNTA(A513:O513)=0,"",IF(AND(N513&gt;0,O513&gt;0),"Review",IF(AND(N513=0,O513=0),"Missing amount","OK")))</x:f>
        <x:v>Missing amount</x:v>
      </x:c>
      <x:c r="R513" s="25">
        <x:f>IF(A513="","",SUMIFS($N$5:$N$1001,$A$5:$A$1001,A513)-SUMIFS($O$5:$O$1001,$A$5:$A$1001,A513))</x:f>
      </x:c>
      <x:c r="S513" s="20">
        <x:f>IF(A513="","",IF(ABS(R513)&lt;0.005,"Balanced","Out of balance"))</x:f>
      </x:c>
    </x:row>
    <x:row r="514" ht="20" customHeight="1">
      <x:c r="A514" s="26" t="n"/>
      <x:c r="B514" s="27" t="n"/>
      <x:c r="C514" s="20">
        <x:f>IF(B514="","",YEAR(B514))</x:f>
      </x:c>
      <x:c r="D514" s="20">
        <x:f>IF(B514="","",TEXT(B514,"mmm"))</x:f>
      </x:c>
      <x:c r="E514" s="4" t="n"/>
      <x:c r="F514" s="26" t="n"/>
      <x:c r="G514" s="22">
        <x:f>IF(F514="","",VLOOKUP(F514,COA!$A$4:$F$30,2,FALSE))</x:f>
      </x:c>
      <x:c r="H514" s="22">
        <x:f>IF(F514="","",VLOOKUP(F514,COA!$A$4:$F$30,3,FALSE))</x:f>
      </x:c>
      <x:c r="I514" s="22">
        <x:f>IF(F514="","",VLOOKUP(F514,COA!$A$4:$F$30,4,FALSE))</x:f>
      </x:c>
      <x:c r="J514" s="22">
        <x:f>IF(F514="","",VLOOKUP(F514,COA!$A$4:$F$30,5,FALSE))</x:f>
      </x:c>
      <x:c r="K514" s="26" t="n"/>
      <x:c r="L514" s="26" t="n"/>
      <x:c r="M514" s="26" t="n"/>
      <x:c r="N514" s="24" t="n"/>
      <x:c r="O514" s="24" t="n"/>
      <x:c r="P514" s="25">
        <x:f>IF(AND(N514="",O514=""),"",N514-O514)</x:f>
      </x:c>
      <x:c r="Q514" s="20" t="str">
        <x:f>IF(COUNTA(A514:O514)=0,"",IF(AND(N514&gt;0,O514&gt;0),"Review",IF(AND(N514=0,O514=0),"Missing amount","OK")))</x:f>
        <x:v>Missing amount</x:v>
      </x:c>
      <x:c r="R514" s="25">
        <x:f>IF(A514="","",SUMIFS($N$5:$N$1001,$A$5:$A$1001,A514)-SUMIFS($O$5:$O$1001,$A$5:$A$1001,A514))</x:f>
      </x:c>
      <x:c r="S514" s="20">
        <x:f>IF(A514="","",IF(ABS(R514)&lt;0.005,"Balanced","Out of balance"))</x:f>
      </x:c>
    </x:row>
    <x:row r="515" ht="20" customHeight="1">
      <x:c r="A515" s="26" t="n"/>
      <x:c r="B515" s="27" t="n"/>
      <x:c r="C515" s="20">
        <x:f>IF(B515="","",YEAR(B515))</x:f>
      </x:c>
      <x:c r="D515" s="20">
        <x:f>IF(B515="","",TEXT(B515,"mmm"))</x:f>
      </x:c>
      <x:c r="E515" s="4" t="n"/>
      <x:c r="F515" s="26" t="n"/>
      <x:c r="G515" s="22">
        <x:f>IF(F515="","",VLOOKUP(F515,COA!$A$4:$F$30,2,FALSE))</x:f>
      </x:c>
      <x:c r="H515" s="22">
        <x:f>IF(F515="","",VLOOKUP(F515,COA!$A$4:$F$30,3,FALSE))</x:f>
      </x:c>
      <x:c r="I515" s="22">
        <x:f>IF(F515="","",VLOOKUP(F515,COA!$A$4:$F$30,4,FALSE))</x:f>
      </x:c>
      <x:c r="J515" s="22">
        <x:f>IF(F515="","",VLOOKUP(F515,COA!$A$4:$F$30,5,FALSE))</x:f>
      </x:c>
      <x:c r="K515" s="26" t="n"/>
      <x:c r="L515" s="26" t="n"/>
      <x:c r="M515" s="26" t="n"/>
      <x:c r="N515" s="24" t="n"/>
      <x:c r="O515" s="24" t="n"/>
      <x:c r="P515" s="25">
        <x:f>IF(AND(N515="",O515=""),"",N515-O515)</x:f>
      </x:c>
      <x:c r="Q515" s="20" t="str">
        <x:f>IF(COUNTA(A515:O515)=0,"",IF(AND(N515&gt;0,O515&gt;0),"Review",IF(AND(N515=0,O515=0),"Missing amount","OK")))</x:f>
        <x:v>Missing amount</x:v>
      </x:c>
      <x:c r="R515" s="25">
        <x:f>IF(A515="","",SUMIFS($N$5:$N$1001,$A$5:$A$1001,A515)-SUMIFS($O$5:$O$1001,$A$5:$A$1001,A515))</x:f>
      </x:c>
      <x:c r="S515" s="20">
        <x:f>IF(A515="","",IF(ABS(R515)&lt;0.005,"Balanced","Out of balance"))</x:f>
      </x:c>
    </x:row>
    <x:row r="516" ht="20" customHeight="1">
      <x:c r="A516" s="26" t="n"/>
      <x:c r="B516" s="27" t="n"/>
      <x:c r="C516" s="20">
        <x:f>IF(B516="","",YEAR(B516))</x:f>
      </x:c>
      <x:c r="D516" s="20">
        <x:f>IF(B516="","",TEXT(B516,"mmm"))</x:f>
      </x:c>
      <x:c r="E516" s="4" t="n"/>
      <x:c r="F516" s="26" t="n"/>
      <x:c r="G516" s="22">
        <x:f>IF(F516="","",VLOOKUP(F516,COA!$A$4:$F$30,2,FALSE))</x:f>
      </x:c>
      <x:c r="H516" s="22">
        <x:f>IF(F516="","",VLOOKUP(F516,COA!$A$4:$F$30,3,FALSE))</x:f>
      </x:c>
      <x:c r="I516" s="22">
        <x:f>IF(F516="","",VLOOKUP(F516,COA!$A$4:$F$30,4,FALSE))</x:f>
      </x:c>
      <x:c r="J516" s="22">
        <x:f>IF(F516="","",VLOOKUP(F516,COA!$A$4:$F$30,5,FALSE))</x:f>
      </x:c>
      <x:c r="K516" s="26" t="n"/>
      <x:c r="L516" s="26" t="n"/>
      <x:c r="M516" s="26" t="n"/>
      <x:c r="N516" s="24" t="n"/>
      <x:c r="O516" s="24" t="n"/>
      <x:c r="P516" s="25">
        <x:f>IF(AND(N516="",O516=""),"",N516-O516)</x:f>
      </x:c>
      <x:c r="Q516" s="20" t="str">
        <x:f>IF(COUNTA(A516:O516)=0,"",IF(AND(N516&gt;0,O516&gt;0),"Review",IF(AND(N516=0,O516=0),"Missing amount","OK")))</x:f>
        <x:v>Missing amount</x:v>
      </x:c>
      <x:c r="R516" s="25">
        <x:f>IF(A516="","",SUMIFS($N$5:$N$1001,$A$5:$A$1001,A516)-SUMIFS($O$5:$O$1001,$A$5:$A$1001,A516))</x:f>
      </x:c>
      <x:c r="S516" s="20">
        <x:f>IF(A516="","",IF(ABS(R516)&lt;0.005,"Balanced","Out of balance"))</x:f>
      </x:c>
    </x:row>
    <x:row r="517" ht="20" customHeight="1">
      <x:c r="A517" s="26" t="n"/>
      <x:c r="B517" s="27" t="n"/>
      <x:c r="C517" s="20">
        <x:f>IF(B517="","",YEAR(B517))</x:f>
      </x:c>
      <x:c r="D517" s="20">
        <x:f>IF(B517="","",TEXT(B517,"mmm"))</x:f>
      </x:c>
      <x:c r="E517" s="4" t="n"/>
      <x:c r="F517" s="26" t="n"/>
      <x:c r="G517" s="22">
        <x:f>IF(F517="","",VLOOKUP(F517,COA!$A$4:$F$30,2,FALSE))</x:f>
      </x:c>
      <x:c r="H517" s="22">
        <x:f>IF(F517="","",VLOOKUP(F517,COA!$A$4:$F$30,3,FALSE))</x:f>
      </x:c>
      <x:c r="I517" s="22">
        <x:f>IF(F517="","",VLOOKUP(F517,COA!$A$4:$F$30,4,FALSE))</x:f>
      </x:c>
      <x:c r="J517" s="22">
        <x:f>IF(F517="","",VLOOKUP(F517,COA!$A$4:$F$30,5,FALSE))</x:f>
      </x:c>
      <x:c r="K517" s="26" t="n"/>
      <x:c r="L517" s="26" t="n"/>
      <x:c r="M517" s="26" t="n"/>
      <x:c r="N517" s="24" t="n"/>
      <x:c r="O517" s="24" t="n"/>
      <x:c r="P517" s="25">
        <x:f>IF(AND(N517="",O517=""),"",N517-O517)</x:f>
      </x:c>
      <x:c r="Q517" s="20" t="str">
        <x:f>IF(COUNTA(A517:O517)=0,"",IF(AND(N517&gt;0,O517&gt;0),"Review",IF(AND(N517=0,O517=0),"Missing amount","OK")))</x:f>
        <x:v>Missing amount</x:v>
      </x:c>
      <x:c r="R517" s="25">
        <x:f>IF(A517="","",SUMIFS($N$5:$N$1001,$A$5:$A$1001,A517)-SUMIFS($O$5:$O$1001,$A$5:$A$1001,A517))</x:f>
      </x:c>
      <x:c r="S517" s="20">
        <x:f>IF(A517="","",IF(ABS(R517)&lt;0.005,"Balanced","Out of balance"))</x:f>
      </x:c>
    </x:row>
    <x:row r="518" ht="20" customHeight="1">
      <x:c r="A518" s="26" t="n"/>
      <x:c r="B518" s="27" t="n"/>
      <x:c r="C518" s="20">
        <x:f>IF(B518="","",YEAR(B518))</x:f>
      </x:c>
      <x:c r="D518" s="20">
        <x:f>IF(B518="","",TEXT(B518,"mmm"))</x:f>
      </x:c>
      <x:c r="E518" s="4" t="n"/>
      <x:c r="F518" s="26" t="n"/>
      <x:c r="G518" s="22">
        <x:f>IF(F518="","",VLOOKUP(F518,COA!$A$4:$F$30,2,FALSE))</x:f>
      </x:c>
      <x:c r="H518" s="22">
        <x:f>IF(F518="","",VLOOKUP(F518,COA!$A$4:$F$30,3,FALSE))</x:f>
      </x:c>
      <x:c r="I518" s="22">
        <x:f>IF(F518="","",VLOOKUP(F518,COA!$A$4:$F$30,4,FALSE))</x:f>
      </x:c>
      <x:c r="J518" s="22">
        <x:f>IF(F518="","",VLOOKUP(F518,COA!$A$4:$F$30,5,FALSE))</x:f>
      </x:c>
      <x:c r="K518" s="26" t="n"/>
      <x:c r="L518" s="26" t="n"/>
      <x:c r="M518" s="26" t="n"/>
      <x:c r="N518" s="24" t="n"/>
      <x:c r="O518" s="24" t="n"/>
      <x:c r="P518" s="25">
        <x:f>IF(AND(N518="",O518=""),"",N518-O518)</x:f>
      </x:c>
      <x:c r="Q518" s="20" t="str">
        <x:f>IF(COUNTA(A518:O518)=0,"",IF(AND(N518&gt;0,O518&gt;0),"Review",IF(AND(N518=0,O518=0),"Missing amount","OK")))</x:f>
        <x:v>Missing amount</x:v>
      </x:c>
      <x:c r="R518" s="25">
        <x:f>IF(A518="","",SUMIFS($N$5:$N$1001,$A$5:$A$1001,A518)-SUMIFS($O$5:$O$1001,$A$5:$A$1001,A518))</x:f>
      </x:c>
      <x:c r="S518" s="20">
        <x:f>IF(A518="","",IF(ABS(R518)&lt;0.005,"Balanced","Out of balance"))</x:f>
      </x:c>
    </x:row>
    <x:row r="519" ht="20" customHeight="1">
      <x:c r="A519" s="26" t="n"/>
      <x:c r="B519" s="27" t="n"/>
      <x:c r="C519" s="20">
        <x:f>IF(B519="","",YEAR(B519))</x:f>
      </x:c>
      <x:c r="D519" s="20">
        <x:f>IF(B519="","",TEXT(B519,"mmm"))</x:f>
      </x:c>
      <x:c r="E519" s="4" t="n"/>
      <x:c r="F519" s="26" t="n"/>
      <x:c r="G519" s="22">
        <x:f>IF(F519="","",VLOOKUP(F519,COA!$A$4:$F$30,2,FALSE))</x:f>
      </x:c>
      <x:c r="H519" s="22">
        <x:f>IF(F519="","",VLOOKUP(F519,COA!$A$4:$F$30,3,FALSE))</x:f>
      </x:c>
      <x:c r="I519" s="22">
        <x:f>IF(F519="","",VLOOKUP(F519,COA!$A$4:$F$30,4,FALSE))</x:f>
      </x:c>
      <x:c r="J519" s="22">
        <x:f>IF(F519="","",VLOOKUP(F519,COA!$A$4:$F$30,5,FALSE))</x:f>
      </x:c>
      <x:c r="K519" s="26" t="n"/>
      <x:c r="L519" s="26" t="n"/>
      <x:c r="M519" s="26" t="n"/>
      <x:c r="N519" s="24" t="n"/>
      <x:c r="O519" s="24" t="n"/>
      <x:c r="P519" s="25">
        <x:f>IF(AND(N519="",O519=""),"",N519-O519)</x:f>
      </x:c>
      <x:c r="Q519" s="20" t="str">
        <x:f>IF(COUNTA(A519:O519)=0,"",IF(AND(N519&gt;0,O519&gt;0),"Review",IF(AND(N519=0,O519=0),"Missing amount","OK")))</x:f>
        <x:v>Missing amount</x:v>
      </x:c>
      <x:c r="R519" s="25">
        <x:f>IF(A519="","",SUMIFS($N$5:$N$1001,$A$5:$A$1001,A519)-SUMIFS($O$5:$O$1001,$A$5:$A$1001,A519))</x:f>
      </x:c>
      <x:c r="S519" s="20">
        <x:f>IF(A519="","",IF(ABS(R519)&lt;0.005,"Balanced","Out of balance"))</x:f>
      </x:c>
    </x:row>
    <x:row r="520" ht="20" customHeight="1">
      <x:c r="A520" s="26" t="n"/>
      <x:c r="B520" s="27" t="n"/>
      <x:c r="C520" s="20">
        <x:f>IF(B520="","",YEAR(B520))</x:f>
      </x:c>
      <x:c r="D520" s="20">
        <x:f>IF(B520="","",TEXT(B520,"mmm"))</x:f>
      </x:c>
      <x:c r="E520" s="4" t="n"/>
      <x:c r="F520" s="26" t="n"/>
      <x:c r="G520" s="22">
        <x:f>IF(F520="","",VLOOKUP(F520,COA!$A$4:$F$30,2,FALSE))</x:f>
      </x:c>
      <x:c r="H520" s="22">
        <x:f>IF(F520="","",VLOOKUP(F520,COA!$A$4:$F$30,3,FALSE))</x:f>
      </x:c>
      <x:c r="I520" s="22">
        <x:f>IF(F520="","",VLOOKUP(F520,COA!$A$4:$F$30,4,FALSE))</x:f>
      </x:c>
      <x:c r="J520" s="22">
        <x:f>IF(F520="","",VLOOKUP(F520,COA!$A$4:$F$30,5,FALSE))</x:f>
      </x:c>
      <x:c r="K520" s="26" t="n"/>
      <x:c r="L520" s="26" t="n"/>
      <x:c r="M520" s="26" t="n"/>
      <x:c r="N520" s="24" t="n"/>
      <x:c r="O520" s="24" t="n"/>
      <x:c r="P520" s="25">
        <x:f>IF(AND(N520="",O520=""),"",N520-O520)</x:f>
      </x:c>
      <x:c r="Q520" s="20" t="str">
        <x:f>IF(COUNTA(A520:O520)=0,"",IF(AND(N520&gt;0,O520&gt;0),"Review",IF(AND(N520=0,O520=0),"Missing amount","OK")))</x:f>
        <x:v>Missing amount</x:v>
      </x:c>
      <x:c r="R520" s="25">
        <x:f>IF(A520="","",SUMIFS($N$5:$N$1001,$A$5:$A$1001,A520)-SUMIFS($O$5:$O$1001,$A$5:$A$1001,A520))</x:f>
      </x:c>
      <x:c r="S520" s="20">
        <x:f>IF(A520="","",IF(ABS(R520)&lt;0.005,"Balanced","Out of balance"))</x:f>
      </x:c>
    </x:row>
    <x:row r="521" ht="20" customHeight="1">
      <x:c r="A521" s="26" t="n"/>
      <x:c r="B521" s="27" t="n"/>
      <x:c r="C521" s="20">
        <x:f>IF(B521="","",YEAR(B521))</x:f>
      </x:c>
      <x:c r="D521" s="20">
        <x:f>IF(B521="","",TEXT(B521,"mmm"))</x:f>
      </x:c>
      <x:c r="E521" s="4" t="n"/>
      <x:c r="F521" s="26" t="n"/>
      <x:c r="G521" s="22">
        <x:f>IF(F521="","",VLOOKUP(F521,COA!$A$4:$F$30,2,FALSE))</x:f>
      </x:c>
      <x:c r="H521" s="22">
        <x:f>IF(F521="","",VLOOKUP(F521,COA!$A$4:$F$30,3,FALSE))</x:f>
      </x:c>
      <x:c r="I521" s="22">
        <x:f>IF(F521="","",VLOOKUP(F521,COA!$A$4:$F$30,4,FALSE))</x:f>
      </x:c>
      <x:c r="J521" s="22">
        <x:f>IF(F521="","",VLOOKUP(F521,COA!$A$4:$F$30,5,FALSE))</x:f>
      </x:c>
      <x:c r="K521" s="26" t="n"/>
      <x:c r="L521" s="26" t="n"/>
      <x:c r="M521" s="26" t="n"/>
      <x:c r="N521" s="24" t="n"/>
      <x:c r="O521" s="24" t="n"/>
      <x:c r="P521" s="25">
        <x:f>IF(AND(N521="",O521=""),"",N521-O521)</x:f>
      </x:c>
      <x:c r="Q521" s="20" t="str">
        <x:f>IF(COUNTA(A521:O521)=0,"",IF(AND(N521&gt;0,O521&gt;0),"Review",IF(AND(N521=0,O521=0),"Missing amount","OK")))</x:f>
        <x:v>Missing amount</x:v>
      </x:c>
      <x:c r="R521" s="25">
        <x:f>IF(A521="","",SUMIFS($N$5:$N$1001,$A$5:$A$1001,A521)-SUMIFS($O$5:$O$1001,$A$5:$A$1001,A521))</x:f>
      </x:c>
      <x:c r="S521" s="20">
        <x:f>IF(A521="","",IF(ABS(R521)&lt;0.005,"Balanced","Out of balance"))</x:f>
      </x:c>
    </x:row>
    <x:row r="522" ht="20" customHeight="1">
      <x:c r="A522" s="26" t="n"/>
      <x:c r="B522" s="27" t="n"/>
      <x:c r="C522" s="20">
        <x:f>IF(B522="","",YEAR(B522))</x:f>
      </x:c>
      <x:c r="D522" s="20">
        <x:f>IF(B522="","",TEXT(B522,"mmm"))</x:f>
      </x:c>
      <x:c r="E522" s="4" t="n"/>
      <x:c r="F522" s="26" t="n"/>
      <x:c r="G522" s="22">
        <x:f>IF(F522="","",VLOOKUP(F522,COA!$A$4:$F$30,2,FALSE))</x:f>
      </x:c>
      <x:c r="H522" s="22">
        <x:f>IF(F522="","",VLOOKUP(F522,COA!$A$4:$F$30,3,FALSE))</x:f>
      </x:c>
      <x:c r="I522" s="22">
        <x:f>IF(F522="","",VLOOKUP(F522,COA!$A$4:$F$30,4,FALSE))</x:f>
      </x:c>
      <x:c r="J522" s="22">
        <x:f>IF(F522="","",VLOOKUP(F522,COA!$A$4:$F$30,5,FALSE))</x:f>
      </x:c>
      <x:c r="K522" s="26" t="n"/>
      <x:c r="L522" s="26" t="n"/>
      <x:c r="M522" s="26" t="n"/>
      <x:c r="N522" s="24" t="n"/>
      <x:c r="O522" s="24" t="n"/>
      <x:c r="P522" s="25">
        <x:f>IF(AND(N522="",O522=""),"",N522-O522)</x:f>
      </x:c>
      <x:c r="Q522" s="20" t="str">
        <x:f>IF(COUNTA(A522:O522)=0,"",IF(AND(N522&gt;0,O522&gt;0),"Review",IF(AND(N522=0,O522=0),"Missing amount","OK")))</x:f>
        <x:v>Missing amount</x:v>
      </x:c>
      <x:c r="R522" s="25">
        <x:f>IF(A522="","",SUMIFS($N$5:$N$1001,$A$5:$A$1001,A522)-SUMIFS($O$5:$O$1001,$A$5:$A$1001,A522))</x:f>
      </x:c>
      <x:c r="S522" s="20">
        <x:f>IF(A522="","",IF(ABS(R522)&lt;0.005,"Balanced","Out of balance"))</x:f>
      </x:c>
    </x:row>
    <x:row r="523" ht="20" customHeight="1">
      <x:c r="A523" s="26" t="n"/>
      <x:c r="B523" s="27" t="n"/>
      <x:c r="C523" s="20">
        <x:f>IF(B523="","",YEAR(B523))</x:f>
      </x:c>
      <x:c r="D523" s="20">
        <x:f>IF(B523="","",TEXT(B523,"mmm"))</x:f>
      </x:c>
      <x:c r="E523" s="4" t="n"/>
      <x:c r="F523" s="26" t="n"/>
      <x:c r="G523" s="22">
        <x:f>IF(F523="","",VLOOKUP(F523,COA!$A$4:$F$30,2,FALSE))</x:f>
      </x:c>
      <x:c r="H523" s="22">
        <x:f>IF(F523="","",VLOOKUP(F523,COA!$A$4:$F$30,3,FALSE))</x:f>
      </x:c>
      <x:c r="I523" s="22">
        <x:f>IF(F523="","",VLOOKUP(F523,COA!$A$4:$F$30,4,FALSE))</x:f>
      </x:c>
      <x:c r="J523" s="22">
        <x:f>IF(F523="","",VLOOKUP(F523,COA!$A$4:$F$30,5,FALSE))</x:f>
      </x:c>
      <x:c r="K523" s="26" t="n"/>
      <x:c r="L523" s="26" t="n"/>
      <x:c r="M523" s="26" t="n"/>
      <x:c r="N523" s="24" t="n"/>
      <x:c r="O523" s="24" t="n"/>
      <x:c r="P523" s="25">
        <x:f>IF(AND(N523="",O523=""),"",N523-O523)</x:f>
      </x:c>
      <x:c r="Q523" s="20" t="str">
        <x:f>IF(COUNTA(A523:O523)=0,"",IF(AND(N523&gt;0,O523&gt;0),"Review",IF(AND(N523=0,O523=0),"Missing amount","OK")))</x:f>
        <x:v>Missing amount</x:v>
      </x:c>
      <x:c r="R523" s="25">
        <x:f>IF(A523="","",SUMIFS($N$5:$N$1001,$A$5:$A$1001,A523)-SUMIFS($O$5:$O$1001,$A$5:$A$1001,A523))</x:f>
      </x:c>
      <x:c r="S523" s="20">
        <x:f>IF(A523="","",IF(ABS(R523)&lt;0.005,"Balanced","Out of balance"))</x:f>
      </x:c>
    </x:row>
    <x:row r="524" ht="20" customHeight="1">
      <x:c r="A524" s="26" t="n"/>
      <x:c r="B524" s="27" t="n"/>
      <x:c r="C524" s="20">
        <x:f>IF(B524="","",YEAR(B524))</x:f>
      </x:c>
      <x:c r="D524" s="20">
        <x:f>IF(B524="","",TEXT(B524,"mmm"))</x:f>
      </x:c>
      <x:c r="E524" s="4" t="n"/>
      <x:c r="F524" s="26" t="n"/>
      <x:c r="G524" s="22">
        <x:f>IF(F524="","",VLOOKUP(F524,COA!$A$4:$F$30,2,FALSE))</x:f>
      </x:c>
      <x:c r="H524" s="22">
        <x:f>IF(F524="","",VLOOKUP(F524,COA!$A$4:$F$30,3,FALSE))</x:f>
      </x:c>
      <x:c r="I524" s="22">
        <x:f>IF(F524="","",VLOOKUP(F524,COA!$A$4:$F$30,4,FALSE))</x:f>
      </x:c>
      <x:c r="J524" s="22">
        <x:f>IF(F524="","",VLOOKUP(F524,COA!$A$4:$F$30,5,FALSE))</x:f>
      </x:c>
      <x:c r="K524" s="26" t="n"/>
      <x:c r="L524" s="26" t="n"/>
      <x:c r="M524" s="26" t="n"/>
      <x:c r="N524" s="24" t="n"/>
      <x:c r="O524" s="24" t="n"/>
      <x:c r="P524" s="25">
        <x:f>IF(AND(N524="",O524=""),"",N524-O524)</x:f>
      </x:c>
      <x:c r="Q524" s="20" t="str">
        <x:f>IF(COUNTA(A524:O524)=0,"",IF(AND(N524&gt;0,O524&gt;0),"Review",IF(AND(N524=0,O524=0),"Missing amount","OK")))</x:f>
        <x:v>Missing amount</x:v>
      </x:c>
      <x:c r="R524" s="25">
        <x:f>IF(A524="","",SUMIFS($N$5:$N$1001,$A$5:$A$1001,A524)-SUMIFS($O$5:$O$1001,$A$5:$A$1001,A524))</x:f>
      </x:c>
      <x:c r="S524" s="20">
        <x:f>IF(A524="","",IF(ABS(R524)&lt;0.005,"Balanced","Out of balance"))</x:f>
      </x:c>
    </x:row>
    <x:row r="525" ht="20" customHeight="1">
      <x:c r="A525" s="26" t="n"/>
      <x:c r="B525" s="27" t="n"/>
      <x:c r="C525" s="20">
        <x:f>IF(B525="","",YEAR(B525))</x:f>
      </x:c>
      <x:c r="D525" s="20">
        <x:f>IF(B525="","",TEXT(B525,"mmm"))</x:f>
      </x:c>
      <x:c r="E525" s="4" t="n"/>
      <x:c r="F525" s="26" t="n"/>
      <x:c r="G525" s="22">
        <x:f>IF(F525="","",VLOOKUP(F525,COA!$A$4:$F$30,2,FALSE))</x:f>
      </x:c>
      <x:c r="H525" s="22">
        <x:f>IF(F525="","",VLOOKUP(F525,COA!$A$4:$F$30,3,FALSE))</x:f>
      </x:c>
      <x:c r="I525" s="22">
        <x:f>IF(F525="","",VLOOKUP(F525,COA!$A$4:$F$30,4,FALSE))</x:f>
      </x:c>
      <x:c r="J525" s="22">
        <x:f>IF(F525="","",VLOOKUP(F525,COA!$A$4:$F$30,5,FALSE))</x:f>
      </x:c>
      <x:c r="K525" s="26" t="n"/>
      <x:c r="L525" s="26" t="n"/>
      <x:c r="M525" s="26" t="n"/>
      <x:c r="N525" s="24" t="n"/>
      <x:c r="O525" s="24" t="n"/>
      <x:c r="P525" s="25">
        <x:f>IF(AND(N525="",O525=""),"",N525-O525)</x:f>
      </x:c>
      <x:c r="Q525" s="20" t="str">
        <x:f>IF(COUNTA(A525:O525)=0,"",IF(AND(N525&gt;0,O525&gt;0),"Review",IF(AND(N525=0,O525=0),"Missing amount","OK")))</x:f>
        <x:v>Missing amount</x:v>
      </x:c>
      <x:c r="R525" s="25">
        <x:f>IF(A525="","",SUMIFS($N$5:$N$1001,$A$5:$A$1001,A525)-SUMIFS($O$5:$O$1001,$A$5:$A$1001,A525))</x:f>
      </x:c>
      <x:c r="S525" s="20">
        <x:f>IF(A525="","",IF(ABS(R525)&lt;0.005,"Balanced","Out of balance"))</x:f>
      </x:c>
    </x:row>
    <x:row r="526" ht="20" customHeight="1">
      <x:c r="A526" s="26" t="n"/>
      <x:c r="B526" s="27" t="n"/>
      <x:c r="C526" s="20">
        <x:f>IF(B526="","",YEAR(B526))</x:f>
      </x:c>
      <x:c r="D526" s="20">
        <x:f>IF(B526="","",TEXT(B526,"mmm"))</x:f>
      </x:c>
      <x:c r="E526" s="4" t="n"/>
      <x:c r="F526" s="26" t="n"/>
      <x:c r="G526" s="22">
        <x:f>IF(F526="","",VLOOKUP(F526,COA!$A$4:$F$30,2,FALSE))</x:f>
      </x:c>
      <x:c r="H526" s="22">
        <x:f>IF(F526="","",VLOOKUP(F526,COA!$A$4:$F$30,3,FALSE))</x:f>
      </x:c>
      <x:c r="I526" s="22">
        <x:f>IF(F526="","",VLOOKUP(F526,COA!$A$4:$F$30,4,FALSE))</x:f>
      </x:c>
      <x:c r="J526" s="22">
        <x:f>IF(F526="","",VLOOKUP(F526,COA!$A$4:$F$30,5,FALSE))</x:f>
      </x:c>
      <x:c r="K526" s="26" t="n"/>
      <x:c r="L526" s="26" t="n"/>
      <x:c r="M526" s="26" t="n"/>
      <x:c r="N526" s="24" t="n"/>
      <x:c r="O526" s="24" t="n"/>
      <x:c r="P526" s="25">
        <x:f>IF(AND(N526="",O526=""),"",N526-O526)</x:f>
      </x:c>
      <x:c r="Q526" s="20" t="str">
        <x:f>IF(COUNTA(A526:O526)=0,"",IF(AND(N526&gt;0,O526&gt;0),"Review",IF(AND(N526=0,O526=0),"Missing amount","OK")))</x:f>
        <x:v>Missing amount</x:v>
      </x:c>
      <x:c r="R526" s="25">
        <x:f>IF(A526="","",SUMIFS($N$5:$N$1001,$A$5:$A$1001,A526)-SUMIFS($O$5:$O$1001,$A$5:$A$1001,A526))</x:f>
      </x:c>
      <x:c r="S526" s="20">
        <x:f>IF(A526="","",IF(ABS(R526)&lt;0.005,"Balanced","Out of balance"))</x:f>
      </x:c>
    </x:row>
    <x:row r="527" ht="20" customHeight="1">
      <x:c r="A527" s="26" t="n"/>
      <x:c r="B527" s="27" t="n"/>
      <x:c r="C527" s="20">
        <x:f>IF(B527="","",YEAR(B527))</x:f>
      </x:c>
      <x:c r="D527" s="20">
        <x:f>IF(B527="","",TEXT(B527,"mmm"))</x:f>
      </x:c>
      <x:c r="E527" s="4" t="n"/>
      <x:c r="F527" s="26" t="n"/>
      <x:c r="G527" s="22">
        <x:f>IF(F527="","",VLOOKUP(F527,COA!$A$4:$F$30,2,FALSE))</x:f>
      </x:c>
      <x:c r="H527" s="22">
        <x:f>IF(F527="","",VLOOKUP(F527,COA!$A$4:$F$30,3,FALSE))</x:f>
      </x:c>
      <x:c r="I527" s="22">
        <x:f>IF(F527="","",VLOOKUP(F527,COA!$A$4:$F$30,4,FALSE))</x:f>
      </x:c>
      <x:c r="J527" s="22">
        <x:f>IF(F527="","",VLOOKUP(F527,COA!$A$4:$F$30,5,FALSE))</x:f>
      </x:c>
      <x:c r="K527" s="26" t="n"/>
      <x:c r="L527" s="26" t="n"/>
      <x:c r="M527" s="26" t="n"/>
      <x:c r="N527" s="24" t="n"/>
      <x:c r="O527" s="24" t="n"/>
      <x:c r="P527" s="25">
        <x:f>IF(AND(N527="",O527=""),"",N527-O527)</x:f>
      </x:c>
      <x:c r="Q527" s="20" t="str">
        <x:f>IF(COUNTA(A527:O527)=0,"",IF(AND(N527&gt;0,O527&gt;0),"Review",IF(AND(N527=0,O527=0),"Missing amount","OK")))</x:f>
        <x:v>Missing amount</x:v>
      </x:c>
      <x:c r="R527" s="25">
        <x:f>IF(A527="","",SUMIFS($N$5:$N$1001,$A$5:$A$1001,A527)-SUMIFS($O$5:$O$1001,$A$5:$A$1001,A527))</x:f>
      </x:c>
      <x:c r="S527" s="20">
        <x:f>IF(A527="","",IF(ABS(R527)&lt;0.005,"Balanced","Out of balance"))</x:f>
      </x:c>
    </x:row>
    <x:row r="528" ht="20" customHeight="1">
      <x:c r="A528" s="26" t="n"/>
      <x:c r="B528" s="27" t="n"/>
      <x:c r="C528" s="20">
        <x:f>IF(B528="","",YEAR(B528))</x:f>
      </x:c>
      <x:c r="D528" s="20">
        <x:f>IF(B528="","",TEXT(B528,"mmm"))</x:f>
      </x:c>
      <x:c r="E528" s="4" t="n"/>
      <x:c r="F528" s="26" t="n"/>
      <x:c r="G528" s="22">
        <x:f>IF(F528="","",VLOOKUP(F528,COA!$A$4:$F$30,2,FALSE))</x:f>
      </x:c>
      <x:c r="H528" s="22">
        <x:f>IF(F528="","",VLOOKUP(F528,COA!$A$4:$F$30,3,FALSE))</x:f>
      </x:c>
      <x:c r="I528" s="22">
        <x:f>IF(F528="","",VLOOKUP(F528,COA!$A$4:$F$30,4,FALSE))</x:f>
      </x:c>
      <x:c r="J528" s="22">
        <x:f>IF(F528="","",VLOOKUP(F528,COA!$A$4:$F$30,5,FALSE))</x:f>
      </x:c>
      <x:c r="K528" s="26" t="n"/>
      <x:c r="L528" s="26" t="n"/>
      <x:c r="M528" s="26" t="n"/>
      <x:c r="N528" s="24" t="n"/>
      <x:c r="O528" s="24" t="n"/>
      <x:c r="P528" s="25">
        <x:f>IF(AND(N528="",O528=""),"",N528-O528)</x:f>
      </x:c>
      <x:c r="Q528" s="20" t="str">
        <x:f>IF(COUNTA(A528:O528)=0,"",IF(AND(N528&gt;0,O528&gt;0),"Review",IF(AND(N528=0,O528=0),"Missing amount","OK")))</x:f>
        <x:v>Missing amount</x:v>
      </x:c>
      <x:c r="R528" s="25">
        <x:f>IF(A528="","",SUMIFS($N$5:$N$1001,$A$5:$A$1001,A528)-SUMIFS($O$5:$O$1001,$A$5:$A$1001,A528))</x:f>
      </x:c>
      <x:c r="S528" s="20">
        <x:f>IF(A528="","",IF(ABS(R528)&lt;0.005,"Balanced","Out of balance"))</x:f>
      </x:c>
    </x:row>
    <x:row r="529" ht="20" customHeight="1">
      <x:c r="A529" s="26" t="n"/>
      <x:c r="B529" s="27" t="n"/>
      <x:c r="C529" s="20">
        <x:f>IF(B529="","",YEAR(B529))</x:f>
      </x:c>
      <x:c r="D529" s="20">
        <x:f>IF(B529="","",TEXT(B529,"mmm"))</x:f>
      </x:c>
      <x:c r="E529" s="4" t="n"/>
      <x:c r="F529" s="26" t="n"/>
      <x:c r="G529" s="22">
        <x:f>IF(F529="","",VLOOKUP(F529,COA!$A$4:$F$30,2,FALSE))</x:f>
      </x:c>
      <x:c r="H529" s="22">
        <x:f>IF(F529="","",VLOOKUP(F529,COA!$A$4:$F$30,3,FALSE))</x:f>
      </x:c>
      <x:c r="I529" s="22">
        <x:f>IF(F529="","",VLOOKUP(F529,COA!$A$4:$F$30,4,FALSE))</x:f>
      </x:c>
      <x:c r="J529" s="22">
        <x:f>IF(F529="","",VLOOKUP(F529,COA!$A$4:$F$30,5,FALSE))</x:f>
      </x:c>
      <x:c r="K529" s="26" t="n"/>
      <x:c r="L529" s="26" t="n"/>
      <x:c r="M529" s="26" t="n"/>
      <x:c r="N529" s="24" t="n"/>
      <x:c r="O529" s="24" t="n"/>
      <x:c r="P529" s="25">
        <x:f>IF(AND(N529="",O529=""),"",N529-O529)</x:f>
      </x:c>
      <x:c r="Q529" s="20" t="str">
        <x:f>IF(COUNTA(A529:O529)=0,"",IF(AND(N529&gt;0,O529&gt;0),"Review",IF(AND(N529=0,O529=0),"Missing amount","OK")))</x:f>
        <x:v>Missing amount</x:v>
      </x:c>
      <x:c r="R529" s="25">
        <x:f>IF(A529="","",SUMIFS($N$5:$N$1001,$A$5:$A$1001,A529)-SUMIFS($O$5:$O$1001,$A$5:$A$1001,A529))</x:f>
      </x:c>
      <x:c r="S529" s="20">
        <x:f>IF(A529="","",IF(ABS(R529)&lt;0.005,"Balanced","Out of balance"))</x:f>
      </x:c>
    </x:row>
    <x:row r="530" ht="20" customHeight="1">
      <x:c r="A530" s="26" t="n"/>
      <x:c r="B530" s="27" t="n"/>
      <x:c r="C530" s="20">
        <x:f>IF(B530="","",YEAR(B530))</x:f>
      </x:c>
      <x:c r="D530" s="20">
        <x:f>IF(B530="","",TEXT(B530,"mmm"))</x:f>
      </x:c>
      <x:c r="E530" s="4" t="n"/>
      <x:c r="F530" s="26" t="n"/>
      <x:c r="G530" s="22">
        <x:f>IF(F530="","",VLOOKUP(F530,COA!$A$4:$F$30,2,FALSE))</x:f>
      </x:c>
      <x:c r="H530" s="22">
        <x:f>IF(F530="","",VLOOKUP(F530,COA!$A$4:$F$30,3,FALSE))</x:f>
      </x:c>
      <x:c r="I530" s="22">
        <x:f>IF(F530="","",VLOOKUP(F530,COA!$A$4:$F$30,4,FALSE))</x:f>
      </x:c>
      <x:c r="J530" s="22">
        <x:f>IF(F530="","",VLOOKUP(F530,COA!$A$4:$F$30,5,FALSE))</x:f>
      </x:c>
      <x:c r="K530" s="26" t="n"/>
      <x:c r="L530" s="26" t="n"/>
      <x:c r="M530" s="26" t="n"/>
      <x:c r="N530" s="24" t="n"/>
      <x:c r="O530" s="24" t="n"/>
      <x:c r="P530" s="25">
        <x:f>IF(AND(N530="",O530=""),"",N530-O530)</x:f>
      </x:c>
      <x:c r="Q530" s="20" t="str">
        <x:f>IF(COUNTA(A530:O530)=0,"",IF(AND(N530&gt;0,O530&gt;0),"Review",IF(AND(N530=0,O530=0),"Missing amount","OK")))</x:f>
        <x:v>Missing amount</x:v>
      </x:c>
      <x:c r="R530" s="25">
        <x:f>IF(A530="","",SUMIFS($N$5:$N$1001,$A$5:$A$1001,A530)-SUMIFS($O$5:$O$1001,$A$5:$A$1001,A530))</x:f>
      </x:c>
      <x:c r="S530" s="20">
        <x:f>IF(A530="","",IF(ABS(R530)&lt;0.005,"Balanced","Out of balance"))</x:f>
      </x:c>
    </x:row>
    <x:row r="531" ht="20" customHeight="1">
      <x:c r="A531" s="26" t="n"/>
      <x:c r="B531" s="27" t="n"/>
      <x:c r="C531" s="20">
        <x:f>IF(B531="","",YEAR(B531))</x:f>
      </x:c>
      <x:c r="D531" s="20">
        <x:f>IF(B531="","",TEXT(B531,"mmm"))</x:f>
      </x:c>
      <x:c r="E531" s="4" t="n"/>
      <x:c r="F531" s="26" t="n"/>
      <x:c r="G531" s="22">
        <x:f>IF(F531="","",VLOOKUP(F531,COA!$A$4:$F$30,2,FALSE))</x:f>
      </x:c>
      <x:c r="H531" s="22">
        <x:f>IF(F531="","",VLOOKUP(F531,COA!$A$4:$F$30,3,FALSE))</x:f>
      </x:c>
      <x:c r="I531" s="22">
        <x:f>IF(F531="","",VLOOKUP(F531,COA!$A$4:$F$30,4,FALSE))</x:f>
      </x:c>
      <x:c r="J531" s="22">
        <x:f>IF(F531="","",VLOOKUP(F531,COA!$A$4:$F$30,5,FALSE))</x:f>
      </x:c>
      <x:c r="K531" s="26" t="n"/>
      <x:c r="L531" s="26" t="n"/>
      <x:c r="M531" s="26" t="n"/>
      <x:c r="N531" s="24" t="n"/>
      <x:c r="O531" s="24" t="n"/>
      <x:c r="P531" s="25">
        <x:f>IF(AND(N531="",O531=""),"",N531-O531)</x:f>
      </x:c>
      <x:c r="Q531" s="20" t="str">
        <x:f>IF(COUNTA(A531:O531)=0,"",IF(AND(N531&gt;0,O531&gt;0),"Review",IF(AND(N531=0,O531=0),"Missing amount","OK")))</x:f>
        <x:v>Missing amount</x:v>
      </x:c>
      <x:c r="R531" s="25">
        <x:f>IF(A531="","",SUMIFS($N$5:$N$1001,$A$5:$A$1001,A531)-SUMIFS($O$5:$O$1001,$A$5:$A$1001,A531))</x:f>
      </x:c>
      <x:c r="S531" s="20">
        <x:f>IF(A531="","",IF(ABS(R531)&lt;0.005,"Balanced","Out of balance"))</x:f>
      </x:c>
    </x:row>
    <x:row r="532" ht="20" customHeight="1">
      <x:c r="A532" s="26" t="n"/>
      <x:c r="B532" s="27" t="n"/>
      <x:c r="C532" s="20">
        <x:f>IF(B532="","",YEAR(B532))</x:f>
      </x:c>
      <x:c r="D532" s="20">
        <x:f>IF(B532="","",TEXT(B532,"mmm"))</x:f>
      </x:c>
      <x:c r="E532" s="4" t="n"/>
      <x:c r="F532" s="26" t="n"/>
      <x:c r="G532" s="22">
        <x:f>IF(F532="","",VLOOKUP(F532,COA!$A$4:$F$30,2,FALSE))</x:f>
      </x:c>
      <x:c r="H532" s="22">
        <x:f>IF(F532="","",VLOOKUP(F532,COA!$A$4:$F$30,3,FALSE))</x:f>
      </x:c>
      <x:c r="I532" s="22">
        <x:f>IF(F532="","",VLOOKUP(F532,COA!$A$4:$F$30,4,FALSE))</x:f>
      </x:c>
      <x:c r="J532" s="22">
        <x:f>IF(F532="","",VLOOKUP(F532,COA!$A$4:$F$30,5,FALSE))</x:f>
      </x:c>
      <x:c r="K532" s="26" t="n"/>
      <x:c r="L532" s="26" t="n"/>
      <x:c r="M532" s="26" t="n"/>
      <x:c r="N532" s="24" t="n"/>
      <x:c r="O532" s="24" t="n"/>
      <x:c r="P532" s="25">
        <x:f>IF(AND(N532="",O532=""),"",N532-O532)</x:f>
      </x:c>
      <x:c r="Q532" s="20" t="str">
        <x:f>IF(COUNTA(A532:O532)=0,"",IF(AND(N532&gt;0,O532&gt;0),"Review",IF(AND(N532=0,O532=0),"Missing amount","OK")))</x:f>
        <x:v>Missing amount</x:v>
      </x:c>
      <x:c r="R532" s="25">
        <x:f>IF(A532="","",SUMIFS($N$5:$N$1001,$A$5:$A$1001,A532)-SUMIFS($O$5:$O$1001,$A$5:$A$1001,A532))</x:f>
      </x:c>
      <x:c r="S532" s="20">
        <x:f>IF(A532="","",IF(ABS(R532)&lt;0.005,"Balanced","Out of balance"))</x:f>
      </x:c>
    </x:row>
    <x:row r="533" ht="20" customHeight="1">
      <x:c r="A533" s="26" t="n"/>
      <x:c r="B533" s="27" t="n"/>
      <x:c r="C533" s="20">
        <x:f>IF(B533="","",YEAR(B533))</x:f>
      </x:c>
      <x:c r="D533" s="20">
        <x:f>IF(B533="","",TEXT(B533,"mmm"))</x:f>
      </x:c>
      <x:c r="E533" s="4" t="n"/>
      <x:c r="F533" s="26" t="n"/>
      <x:c r="G533" s="22">
        <x:f>IF(F533="","",VLOOKUP(F533,COA!$A$4:$F$30,2,FALSE))</x:f>
      </x:c>
      <x:c r="H533" s="22">
        <x:f>IF(F533="","",VLOOKUP(F533,COA!$A$4:$F$30,3,FALSE))</x:f>
      </x:c>
      <x:c r="I533" s="22">
        <x:f>IF(F533="","",VLOOKUP(F533,COA!$A$4:$F$30,4,FALSE))</x:f>
      </x:c>
      <x:c r="J533" s="22">
        <x:f>IF(F533="","",VLOOKUP(F533,COA!$A$4:$F$30,5,FALSE))</x:f>
      </x:c>
      <x:c r="K533" s="26" t="n"/>
      <x:c r="L533" s="26" t="n"/>
      <x:c r="M533" s="26" t="n"/>
      <x:c r="N533" s="24" t="n"/>
      <x:c r="O533" s="24" t="n"/>
      <x:c r="P533" s="25">
        <x:f>IF(AND(N533="",O533=""),"",N533-O533)</x:f>
      </x:c>
      <x:c r="Q533" s="20" t="str">
        <x:f>IF(COUNTA(A533:O533)=0,"",IF(AND(N533&gt;0,O533&gt;0),"Review",IF(AND(N533=0,O533=0),"Missing amount","OK")))</x:f>
        <x:v>Missing amount</x:v>
      </x:c>
      <x:c r="R533" s="25">
        <x:f>IF(A533="","",SUMIFS($N$5:$N$1001,$A$5:$A$1001,A533)-SUMIFS($O$5:$O$1001,$A$5:$A$1001,A533))</x:f>
      </x:c>
      <x:c r="S533" s="20">
        <x:f>IF(A533="","",IF(ABS(R533)&lt;0.005,"Balanced","Out of balance"))</x:f>
      </x:c>
    </x:row>
    <x:row r="534" ht="20" customHeight="1">
      <x:c r="A534" s="26" t="n"/>
      <x:c r="B534" s="27" t="n"/>
      <x:c r="C534" s="20">
        <x:f>IF(B534="","",YEAR(B534))</x:f>
      </x:c>
      <x:c r="D534" s="20">
        <x:f>IF(B534="","",TEXT(B534,"mmm"))</x:f>
      </x:c>
      <x:c r="E534" s="4" t="n"/>
      <x:c r="F534" s="26" t="n"/>
      <x:c r="G534" s="22">
        <x:f>IF(F534="","",VLOOKUP(F534,COA!$A$4:$F$30,2,FALSE))</x:f>
      </x:c>
      <x:c r="H534" s="22">
        <x:f>IF(F534="","",VLOOKUP(F534,COA!$A$4:$F$30,3,FALSE))</x:f>
      </x:c>
      <x:c r="I534" s="22">
        <x:f>IF(F534="","",VLOOKUP(F534,COA!$A$4:$F$30,4,FALSE))</x:f>
      </x:c>
      <x:c r="J534" s="22">
        <x:f>IF(F534="","",VLOOKUP(F534,COA!$A$4:$F$30,5,FALSE))</x:f>
      </x:c>
      <x:c r="K534" s="26" t="n"/>
      <x:c r="L534" s="26" t="n"/>
      <x:c r="M534" s="26" t="n"/>
      <x:c r="N534" s="24" t="n"/>
      <x:c r="O534" s="24" t="n"/>
      <x:c r="P534" s="25">
        <x:f>IF(AND(N534="",O534=""),"",N534-O534)</x:f>
      </x:c>
      <x:c r="Q534" s="20" t="str">
        <x:f>IF(COUNTA(A534:O534)=0,"",IF(AND(N534&gt;0,O534&gt;0),"Review",IF(AND(N534=0,O534=0),"Missing amount","OK")))</x:f>
        <x:v>Missing amount</x:v>
      </x:c>
      <x:c r="R534" s="25">
        <x:f>IF(A534="","",SUMIFS($N$5:$N$1001,$A$5:$A$1001,A534)-SUMIFS($O$5:$O$1001,$A$5:$A$1001,A534))</x:f>
      </x:c>
      <x:c r="S534" s="20">
        <x:f>IF(A534="","",IF(ABS(R534)&lt;0.005,"Balanced","Out of balance"))</x:f>
      </x:c>
    </x:row>
    <x:row r="535" ht="20" customHeight="1">
      <x:c r="A535" s="26" t="n"/>
      <x:c r="B535" s="27" t="n"/>
      <x:c r="C535" s="20">
        <x:f>IF(B535="","",YEAR(B535))</x:f>
      </x:c>
      <x:c r="D535" s="20">
        <x:f>IF(B535="","",TEXT(B535,"mmm"))</x:f>
      </x:c>
      <x:c r="E535" s="4" t="n"/>
      <x:c r="F535" s="26" t="n"/>
      <x:c r="G535" s="22">
        <x:f>IF(F535="","",VLOOKUP(F535,COA!$A$4:$F$30,2,FALSE))</x:f>
      </x:c>
      <x:c r="H535" s="22">
        <x:f>IF(F535="","",VLOOKUP(F535,COA!$A$4:$F$30,3,FALSE))</x:f>
      </x:c>
      <x:c r="I535" s="22">
        <x:f>IF(F535="","",VLOOKUP(F535,COA!$A$4:$F$30,4,FALSE))</x:f>
      </x:c>
      <x:c r="J535" s="22">
        <x:f>IF(F535="","",VLOOKUP(F535,COA!$A$4:$F$30,5,FALSE))</x:f>
      </x:c>
      <x:c r="K535" s="26" t="n"/>
      <x:c r="L535" s="26" t="n"/>
      <x:c r="M535" s="26" t="n"/>
      <x:c r="N535" s="24" t="n"/>
      <x:c r="O535" s="24" t="n"/>
      <x:c r="P535" s="25">
        <x:f>IF(AND(N535="",O535=""),"",N535-O535)</x:f>
      </x:c>
      <x:c r="Q535" s="20" t="str">
        <x:f>IF(COUNTA(A535:O535)=0,"",IF(AND(N535&gt;0,O535&gt;0),"Review",IF(AND(N535=0,O535=0),"Missing amount","OK")))</x:f>
        <x:v>Missing amount</x:v>
      </x:c>
      <x:c r="R535" s="25">
        <x:f>IF(A535="","",SUMIFS($N$5:$N$1001,$A$5:$A$1001,A535)-SUMIFS($O$5:$O$1001,$A$5:$A$1001,A535))</x:f>
      </x:c>
      <x:c r="S535" s="20">
        <x:f>IF(A535="","",IF(ABS(R535)&lt;0.005,"Balanced","Out of balance"))</x:f>
      </x:c>
    </x:row>
    <x:row r="536" ht="20" customHeight="1">
      <x:c r="A536" s="26" t="n"/>
      <x:c r="B536" s="27" t="n"/>
      <x:c r="C536" s="20">
        <x:f>IF(B536="","",YEAR(B536))</x:f>
      </x:c>
      <x:c r="D536" s="20">
        <x:f>IF(B536="","",TEXT(B536,"mmm"))</x:f>
      </x:c>
      <x:c r="E536" s="4" t="n"/>
      <x:c r="F536" s="26" t="n"/>
      <x:c r="G536" s="22">
        <x:f>IF(F536="","",VLOOKUP(F536,COA!$A$4:$F$30,2,FALSE))</x:f>
      </x:c>
      <x:c r="H536" s="22">
        <x:f>IF(F536="","",VLOOKUP(F536,COA!$A$4:$F$30,3,FALSE))</x:f>
      </x:c>
      <x:c r="I536" s="22">
        <x:f>IF(F536="","",VLOOKUP(F536,COA!$A$4:$F$30,4,FALSE))</x:f>
      </x:c>
      <x:c r="J536" s="22">
        <x:f>IF(F536="","",VLOOKUP(F536,COA!$A$4:$F$30,5,FALSE))</x:f>
      </x:c>
      <x:c r="K536" s="26" t="n"/>
      <x:c r="L536" s="26" t="n"/>
      <x:c r="M536" s="26" t="n"/>
      <x:c r="N536" s="24" t="n"/>
      <x:c r="O536" s="24" t="n"/>
      <x:c r="P536" s="25">
        <x:f>IF(AND(N536="",O536=""),"",N536-O536)</x:f>
      </x:c>
      <x:c r="Q536" s="20" t="str">
        <x:f>IF(COUNTA(A536:O536)=0,"",IF(AND(N536&gt;0,O536&gt;0),"Review",IF(AND(N536=0,O536=0),"Missing amount","OK")))</x:f>
        <x:v>Missing amount</x:v>
      </x:c>
      <x:c r="R536" s="25">
        <x:f>IF(A536="","",SUMIFS($N$5:$N$1001,$A$5:$A$1001,A536)-SUMIFS($O$5:$O$1001,$A$5:$A$1001,A536))</x:f>
      </x:c>
      <x:c r="S536" s="20">
        <x:f>IF(A536="","",IF(ABS(R536)&lt;0.005,"Balanced","Out of balance"))</x:f>
      </x:c>
    </x:row>
    <x:row r="537" ht="20" customHeight="1">
      <x:c r="A537" s="26" t="n"/>
      <x:c r="B537" s="27" t="n"/>
      <x:c r="C537" s="20">
        <x:f>IF(B537="","",YEAR(B537))</x:f>
      </x:c>
      <x:c r="D537" s="20">
        <x:f>IF(B537="","",TEXT(B537,"mmm"))</x:f>
      </x:c>
      <x:c r="E537" s="4" t="n"/>
      <x:c r="F537" s="26" t="n"/>
      <x:c r="G537" s="22">
        <x:f>IF(F537="","",VLOOKUP(F537,COA!$A$4:$F$30,2,FALSE))</x:f>
      </x:c>
      <x:c r="H537" s="22">
        <x:f>IF(F537="","",VLOOKUP(F537,COA!$A$4:$F$30,3,FALSE))</x:f>
      </x:c>
      <x:c r="I537" s="22">
        <x:f>IF(F537="","",VLOOKUP(F537,COA!$A$4:$F$30,4,FALSE))</x:f>
      </x:c>
      <x:c r="J537" s="22">
        <x:f>IF(F537="","",VLOOKUP(F537,COA!$A$4:$F$30,5,FALSE))</x:f>
      </x:c>
      <x:c r="K537" s="26" t="n"/>
      <x:c r="L537" s="26" t="n"/>
      <x:c r="M537" s="26" t="n"/>
      <x:c r="N537" s="24" t="n"/>
      <x:c r="O537" s="24" t="n"/>
      <x:c r="P537" s="25">
        <x:f>IF(AND(N537="",O537=""),"",N537-O537)</x:f>
      </x:c>
      <x:c r="Q537" s="20" t="str">
        <x:f>IF(COUNTA(A537:O537)=0,"",IF(AND(N537&gt;0,O537&gt;0),"Review",IF(AND(N537=0,O537=0),"Missing amount","OK")))</x:f>
        <x:v>Missing amount</x:v>
      </x:c>
      <x:c r="R537" s="25">
        <x:f>IF(A537="","",SUMIFS($N$5:$N$1001,$A$5:$A$1001,A537)-SUMIFS($O$5:$O$1001,$A$5:$A$1001,A537))</x:f>
      </x:c>
      <x:c r="S537" s="20">
        <x:f>IF(A537="","",IF(ABS(R537)&lt;0.005,"Balanced","Out of balance"))</x:f>
      </x:c>
    </x:row>
    <x:row r="538" ht="20" customHeight="1">
      <x:c r="A538" s="26" t="n"/>
      <x:c r="B538" s="27" t="n"/>
      <x:c r="C538" s="20">
        <x:f>IF(B538="","",YEAR(B538))</x:f>
      </x:c>
      <x:c r="D538" s="20">
        <x:f>IF(B538="","",TEXT(B538,"mmm"))</x:f>
      </x:c>
      <x:c r="E538" s="4" t="n"/>
      <x:c r="F538" s="26" t="n"/>
      <x:c r="G538" s="22">
        <x:f>IF(F538="","",VLOOKUP(F538,COA!$A$4:$F$30,2,FALSE))</x:f>
      </x:c>
      <x:c r="H538" s="22">
        <x:f>IF(F538="","",VLOOKUP(F538,COA!$A$4:$F$30,3,FALSE))</x:f>
      </x:c>
      <x:c r="I538" s="22">
        <x:f>IF(F538="","",VLOOKUP(F538,COA!$A$4:$F$30,4,FALSE))</x:f>
      </x:c>
      <x:c r="J538" s="22">
        <x:f>IF(F538="","",VLOOKUP(F538,COA!$A$4:$F$30,5,FALSE))</x:f>
      </x:c>
      <x:c r="K538" s="26" t="n"/>
      <x:c r="L538" s="26" t="n"/>
      <x:c r="M538" s="26" t="n"/>
      <x:c r="N538" s="24" t="n"/>
      <x:c r="O538" s="24" t="n"/>
      <x:c r="P538" s="25">
        <x:f>IF(AND(N538="",O538=""),"",N538-O538)</x:f>
      </x:c>
      <x:c r="Q538" s="20" t="str">
        <x:f>IF(COUNTA(A538:O538)=0,"",IF(AND(N538&gt;0,O538&gt;0),"Review",IF(AND(N538=0,O538=0),"Missing amount","OK")))</x:f>
        <x:v>Missing amount</x:v>
      </x:c>
      <x:c r="R538" s="25">
        <x:f>IF(A538="","",SUMIFS($N$5:$N$1001,$A$5:$A$1001,A538)-SUMIFS($O$5:$O$1001,$A$5:$A$1001,A538))</x:f>
      </x:c>
      <x:c r="S538" s="20">
        <x:f>IF(A538="","",IF(ABS(R538)&lt;0.005,"Balanced","Out of balance"))</x:f>
      </x:c>
    </x:row>
    <x:row r="539" ht="20" customHeight="1">
      <x:c r="A539" s="26" t="n"/>
      <x:c r="B539" s="27" t="n"/>
      <x:c r="C539" s="20">
        <x:f>IF(B539="","",YEAR(B539))</x:f>
      </x:c>
      <x:c r="D539" s="20">
        <x:f>IF(B539="","",TEXT(B539,"mmm"))</x:f>
      </x:c>
      <x:c r="E539" s="4" t="n"/>
      <x:c r="F539" s="26" t="n"/>
      <x:c r="G539" s="22">
        <x:f>IF(F539="","",VLOOKUP(F539,COA!$A$4:$F$30,2,FALSE))</x:f>
      </x:c>
      <x:c r="H539" s="22">
        <x:f>IF(F539="","",VLOOKUP(F539,COA!$A$4:$F$30,3,FALSE))</x:f>
      </x:c>
      <x:c r="I539" s="22">
        <x:f>IF(F539="","",VLOOKUP(F539,COA!$A$4:$F$30,4,FALSE))</x:f>
      </x:c>
      <x:c r="J539" s="22">
        <x:f>IF(F539="","",VLOOKUP(F539,COA!$A$4:$F$30,5,FALSE))</x:f>
      </x:c>
      <x:c r="K539" s="26" t="n"/>
      <x:c r="L539" s="26" t="n"/>
      <x:c r="M539" s="26" t="n"/>
      <x:c r="N539" s="24" t="n"/>
      <x:c r="O539" s="24" t="n"/>
      <x:c r="P539" s="25">
        <x:f>IF(AND(N539="",O539=""),"",N539-O539)</x:f>
      </x:c>
      <x:c r="Q539" s="20" t="str">
        <x:f>IF(COUNTA(A539:O539)=0,"",IF(AND(N539&gt;0,O539&gt;0),"Review",IF(AND(N539=0,O539=0),"Missing amount","OK")))</x:f>
        <x:v>Missing amount</x:v>
      </x:c>
      <x:c r="R539" s="25">
        <x:f>IF(A539="","",SUMIFS($N$5:$N$1001,$A$5:$A$1001,A539)-SUMIFS($O$5:$O$1001,$A$5:$A$1001,A539))</x:f>
      </x:c>
      <x:c r="S539" s="20">
        <x:f>IF(A539="","",IF(ABS(R539)&lt;0.005,"Balanced","Out of balance"))</x:f>
      </x:c>
    </x:row>
    <x:row r="540" ht="20" customHeight="1">
      <x:c r="A540" s="26" t="n"/>
      <x:c r="B540" s="27" t="n"/>
      <x:c r="C540" s="20">
        <x:f>IF(B540="","",YEAR(B540))</x:f>
      </x:c>
      <x:c r="D540" s="20">
        <x:f>IF(B540="","",TEXT(B540,"mmm"))</x:f>
      </x:c>
      <x:c r="E540" s="4" t="n"/>
      <x:c r="F540" s="26" t="n"/>
      <x:c r="G540" s="22">
        <x:f>IF(F540="","",VLOOKUP(F540,COA!$A$4:$F$30,2,FALSE))</x:f>
      </x:c>
      <x:c r="H540" s="22">
        <x:f>IF(F540="","",VLOOKUP(F540,COA!$A$4:$F$30,3,FALSE))</x:f>
      </x:c>
      <x:c r="I540" s="22">
        <x:f>IF(F540="","",VLOOKUP(F540,COA!$A$4:$F$30,4,FALSE))</x:f>
      </x:c>
      <x:c r="J540" s="22">
        <x:f>IF(F540="","",VLOOKUP(F540,COA!$A$4:$F$30,5,FALSE))</x:f>
      </x:c>
      <x:c r="K540" s="26" t="n"/>
      <x:c r="L540" s="26" t="n"/>
      <x:c r="M540" s="26" t="n"/>
      <x:c r="N540" s="24" t="n"/>
      <x:c r="O540" s="24" t="n"/>
      <x:c r="P540" s="25">
        <x:f>IF(AND(N540="",O540=""),"",N540-O540)</x:f>
      </x:c>
      <x:c r="Q540" s="20" t="str">
        <x:f>IF(COUNTA(A540:O540)=0,"",IF(AND(N540&gt;0,O540&gt;0),"Review",IF(AND(N540=0,O540=0),"Missing amount","OK")))</x:f>
        <x:v>Missing amount</x:v>
      </x:c>
      <x:c r="R540" s="25">
        <x:f>IF(A540="","",SUMIFS($N$5:$N$1001,$A$5:$A$1001,A540)-SUMIFS($O$5:$O$1001,$A$5:$A$1001,A540))</x:f>
      </x:c>
      <x:c r="S540" s="20">
        <x:f>IF(A540="","",IF(ABS(R540)&lt;0.005,"Balanced","Out of balance"))</x:f>
      </x:c>
    </x:row>
    <x:row r="541" ht="20" customHeight="1">
      <x:c r="A541" s="26" t="n"/>
      <x:c r="B541" s="27" t="n"/>
      <x:c r="C541" s="20">
        <x:f>IF(B541="","",YEAR(B541))</x:f>
      </x:c>
      <x:c r="D541" s="20">
        <x:f>IF(B541="","",TEXT(B541,"mmm"))</x:f>
      </x:c>
      <x:c r="E541" s="4" t="n"/>
      <x:c r="F541" s="26" t="n"/>
      <x:c r="G541" s="22">
        <x:f>IF(F541="","",VLOOKUP(F541,COA!$A$4:$F$30,2,FALSE))</x:f>
      </x:c>
      <x:c r="H541" s="22">
        <x:f>IF(F541="","",VLOOKUP(F541,COA!$A$4:$F$30,3,FALSE))</x:f>
      </x:c>
      <x:c r="I541" s="22">
        <x:f>IF(F541="","",VLOOKUP(F541,COA!$A$4:$F$30,4,FALSE))</x:f>
      </x:c>
      <x:c r="J541" s="22">
        <x:f>IF(F541="","",VLOOKUP(F541,COA!$A$4:$F$30,5,FALSE))</x:f>
      </x:c>
      <x:c r="K541" s="26" t="n"/>
      <x:c r="L541" s="26" t="n"/>
      <x:c r="M541" s="26" t="n"/>
      <x:c r="N541" s="24" t="n"/>
      <x:c r="O541" s="24" t="n"/>
      <x:c r="P541" s="25">
        <x:f>IF(AND(N541="",O541=""),"",N541-O541)</x:f>
      </x:c>
      <x:c r="Q541" s="20" t="str">
        <x:f>IF(COUNTA(A541:O541)=0,"",IF(AND(N541&gt;0,O541&gt;0),"Review",IF(AND(N541=0,O541=0),"Missing amount","OK")))</x:f>
        <x:v>Missing amount</x:v>
      </x:c>
      <x:c r="R541" s="25">
        <x:f>IF(A541="","",SUMIFS($N$5:$N$1001,$A$5:$A$1001,A541)-SUMIFS($O$5:$O$1001,$A$5:$A$1001,A541))</x:f>
      </x:c>
      <x:c r="S541" s="20">
        <x:f>IF(A541="","",IF(ABS(R541)&lt;0.005,"Balanced","Out of balance"))</x:f>
      </x:c>
    </x:row>
    <x:row r="542" ht="20" customHeight="1">
      <x:c r="A542" s="26" t="n"/>
      <x:c r="B542" s="27" t="n"/>
      <x:c r="C542" s="20">
        <x:f>IF(B542="","",YEAR(B542))</x:f>
      </x:c>
      <x:c r="D542" s="20">
        <x:f>IF(B542="","",TEXT(B542,"mmm"))</x:f>
      </x:c>
      <x:c r="E542" s="4" t="n"/>
      <x:c r="F542" s="26" t="n"/>
      <x:c r="G542" s="22">
        <x:f>IF(F542="","",VLOOKUP(F542,COA!$A$4:$F$30,2,FALSE))</x:f>
      </x:c>
      <x:c r="H542" s="22">
        <x:f>IF(F542="","",VLOOKUP(F542,COA!$A$4:$F$30,3,FALSE))</x:f>
      </x:c>
      <x:c r="I542" s="22">
        <x:f>IF(F542="","",VLOOKUP(F542,COA!$A$4:$F$30,4,FALSE))</x:f>
      </x:c>
      <x:c r="J542" s="22">
        <x:f>IF(F542="","",VLOOKUP(F542,COA!$A$4:$F$30,5,FALSE))</x:f>
      </x:c>
      <x:c r="K542" s="26" t="n"/>
      <x:c r="L542" s="26" t="n"/>
      <x:c r="M542" s="26" t="n"/>
      <x:c r="N542" s="24" t="n"/>
      <x:c r="O542" s="24" t="n"/>
      <x:c r="P542" s="25">
        <x:f>IF(AND(N542="",O542=""),"",N542-O542)</x:f>
      </x:c>
      <x:c r="Q542" s="20" t="str">
        <x:f>IF(COUNTA(A542:O542)=0,"",IF(AND(N542&gt;0,O542&gt;0),"Review",IF(AND(N542=0,O542=0),"Missing amount","OK")))</x:f>
        <x:v>Missing amount</x:v>
      </x:c>
      <x:c r="R542" s="25">
        <x:f>IF(A542="","",SUMIFS($N$5:$N$1001,$A$5:$A$1001,A542)-SUMIFS($O$5:$O$1001,$A$5:$A$1001,A542))</x:f>
      </x:c>
      <x:c r="S542" s="20">
        <x:f>IF(A542="","",IF(ABS(R542)&lt;0.005,"Balanced","Out of balance"))</x:f>
      </x:c>
    </x:row>
    <x:row r="543" ht="20" customHeight="1">
      <x:c r="A543" s="26" t="n"/>
      <x:c r="B543" s="27" t="n"/>
      <x:c r="C543" s="20">
        <x:f>IF(B543="","",YEAR(B543))</x:f>
      </x:c>
      <x:c r="D543" s="20">
        <x:f>IF(B543="","",TEXT(B543,"mmm"))</x:f>
      </x:c>
      <x:c r="E543" s="4" t="n"/>
      <x:c r="F543" s="26" t="n"/>
      <x:c r="G543" s="22">
        <x:f>IF(F543="","",VLOOKUP(F543,COA!$A$4:$F$30,2,FALSE))</x:f>
      </x:c>
      <x:c r="H543" s="22">
        <x:f>IF(F543="","",VLOOKUP(F543,COA!$A$4:$F$30,3,FALSE))</x:f>
      </x:c>
      <x:c r="I543" s="22">
        <x:f>IF(F543="","",VLOOKUP(F543,COA!$A$4:$F$30,4,FALSE))</x:f>
      </x:c>
      <x:c r="J543" s="22">
        <x:f>IF(F543="","",VLOOKUP(F543,COA!$A$4:$F$30,5,FALSE))</x:f>
      </x:c>
      <x:c r="K543" s="26" t="n"/>
      <x:c r="L543" s="26" t="n"/>
      <x:c r="M543" s="26" t="n"/>
      <x:c r="N543" s="24" t="n"/>
      <x:c r="O543" s="24" t="n"/>
      <x:c r="P543" s="25">
        <x:f>IF(AND(N543="",O543=""),"",N543-O543)</x:f>
      </x:c>
      <x:c r="Q543" s="20" t="str">
        <x:f>IF(COUNTA(A543:O543)=0,"",IF(AND(N543&gt;0,O543&gt;0),"Review",IF(AND(N543=0,O543=0),"Missing amount","OK")))</x:f>
        <x:v>Missing amount</x:v>
      </x:c>
      <x:c r="R543" s="25">
        <x:f>IF(A543="","",SUMIFS($N$5:$N$1001,$A$5:$A$1001,A543)-SUMIFS($O$5:$O$1001,$A$5:$A$1001,A543))</x:f>
      </x:c>
      <x:c r="S543" s="20">
        <x:f>IF(A543="","",IF(ABS(R543)&lt;0.005,"Balanced","Out of balance"))</x:f>
      </x:c>
    </x:row>
    <x:row r="544" ht="20" customHeight="1">
      <x:c r="A544" s="26" t="n"/>
      <x:c r="B544" s="27" t="n"/>
      <x:c r="C544" s="20">
        <x:f>IF(B544="","",YEAR(B544))</x:f>
      </x:c>
      <x:c r="D544" s="20">
        <x:f>IF(B544="","",TEXT(B544,"mmm"))</x:f>
      </x:c>
      <x:c r="E544" s="4" t="n"/>
      <x:c r="F544" s="26" t="n"/>
      <x:c r="G544" s="22">
        <x:f>IF(F544="","",VLOOKUP(F544,COA!$A$4:$F$30,2,FALSE))</x:f>
      </x:c>
      <x:c r="H544" s="22">
        <x:f>IF(F544="","",VLOOKUP(F544,COA!$A$4:$F$30,3,FALSE))</x:f>
      </x:c>
      <x:c r="I544" s="22">
        <x:f>IF(F544="","",VLOOKUP(F544,COA!$A$4:$F$30,4,FALSE))</x:f>
      </x:c>
      <x:c r="J544" s="22">
        <x:f>IF(F544="","",VLOOKUP(F544,COA!$A$4:$F$30,5,FALSE))</x:f>
      </x:c>
      <x:c r="K544" s="26" t="n"/>
      <x:c r="L544" s="26" t="n"/>
      <x:c r="M544" s="26" t="n"/>
      <x:c r="N544" s="24" t="n"/>
      <x:c r="O544" s="24" t="n"/>
      <x:c r="P544" s="25">
        <x:f>IF(AND(N544="",O544=""),"",N544-O544)</x:f>
      </x:c>
      <x:c r="Q544" s="20" t="str">
        <x:f>IF(COUNTA(A544:O544)=0,"",IF(AND(N544&gt;0,O544&gt;0),"Review",IF(AND(N544=0,O544=0),"Missing amount","OK")))</x:f>
        <x:v>Missing amount</x:v>
      </x:c>
      <x:c r="R544" s="25">
        <x:f>IF(A544="","",SUMIFS($N$5:$N$1001,$A$5:$A$1001,A544)-SUMIFS($O$5:$O$1001,$A$5:$A$1001,A544))</x:f>
      </x:c>
      <x:c r="S544" s="20">
        <x:f>IF(A544="","",IF(ABS(R544)&lt;0.005,"Balanced","Out of balance"))</x:f>
      </x:c>
    </x:row>
    <x:row r="545" ht="20" customHeight="1">
      <x:c r="A545" s="26" t="n"/>
      <x:c r="B545" s="27" t="n"/>
      <x:c r="C545" s="20">
        <x:f>IF(B545="","",YEAR(B545))</x:f>
      </x:c>
      <x:c r="D545" s="20">
        <x:f>IF(B545="","",TEXT(B545,"mmm"))</x:f>
      </x:c>
      <x:c r="E545" s="4" t="n"/>
      <x:c r="F545" s="26" t="n"/>
      <x:c r="G545" s="22">
        <x:f>IF(F545="","",VLOOKUP(F545,COA!$A$4:$F$30,2,FALSE))</x:f>
      </x:c>
      <x:c r="H545" s="22">
        <x:f>IF(F545="","",VLOOKUP(F545,COA!$A$4:$F$30,3,FALSE))</x:f>
      </x:c>
      <x:c r="I545" s="22">
        <x:f>IF(F545="","",VLOOKUP(F545,COA!$A$4:$F$30,4,FALSE))</x:f>
      </x:c>
      <x:c r="J545" s="22">
        <x:f>IF(F545="","",VLOOKUP(F545,COA!$A$4:$F$30,5,FALSE))</x:f>
      </x:c>
      <x:c r="K545" s="26" t="n"/>
      <x:c r="L545" s="26" t="n"/>
      <x:c r="M545" s="26" t="n"/>
      <x:c r="N545" s="24" t="n"/>
      <x:c r="O545" s="24" t="n"/>
      <x:c r="P545" s="25">
        <x:f>IF(AND(N545="",O545=""),"",N545-O545)</x:f>
      </x:c>
      <x:c r="Q545" s="20" t="str">
        <x:f>IF(COUNTA(A545:O545)=0,"",IF(AND(N545&gt;0,O545&gt;0),"Review",IF(AND(N545=0,O545=0),"Missing amount","OK")))</x:f>
        <x:v>Missing amount</x:v>
      </x:c>
      <x:c r="R545" s="25">
        <x:f>IF(A545="","",SUMIFS($N$5:$N$1001,$A$5:$A$1001,A545)-SUMIFS($O$5:$O$1001,$A$5:$A$1001,A545))</x:f>
      </x:c>
      <x:c r="S545" s="20">
        <x:f>IF(A545="","",IF(ABS(R545)&lt;0.005,"Balanced","Out of balance"))</x:f>
      </x:c>
    </x:row>
    <x:row r="546" ht="20" customHeight="1">
      <x:c r="A546" s="26" t="n"/>
      <x:c r="B546" s="27" t="n"/>
      <x:c r="C546" s="20">
        <x:f>IF(B546="","",YEAR(B546))</x:f>
      </x:c>
      <x:c r="D546" s="20">
        <x:f>IF(B546="","",TEXT(B546,"mmm"))</x:f>
      </x:c>
      <x:c r="E546" s="4" t="n"/>
      <x:c r="F546" s="26" t="n"/>
      <x:c r="G546" s="22">
        <x:f>IF(F546="","",VLOOKUP(F546,COA!$A$4:$F$30,2,FALSE))</x:f>
      </x:c>
      <x:c r="H546" s="22">
        <x:f>IF(F546="","",VLOOKUP(F546,COA!$A$4:$F$30,3,FALSE))</x:f>
      </x:c>
      <x:c r="I546" s="22">
        <x:f>IF(F546="","",VLOOKUP(F546,COA!$A$4:$F$30,4,FALSE))</x:f>
      </x:c>
      <x:c r="J546" s="22">
        <x:f>IF(F546="","",VLOOKUP(F546,COA!$A$4:$F$30,5,FALSE))</x:f>
      </x:c>
      <x:c r="K546" s="26" t="n"/>
      <x:c r="L546" s="26" t="n"/>
      <x:c r="M546" s="26" t="n"/>
      <x:c r="N546" s="24" t="n"/>
      <x:c r="O546" s="24" t="n"/>
      <x:c r="P546" s="25">
        <x:f>IF(AND(N546="",O546=""),"",N546-O546)</x:f>
      </x:c>
      <x:c r="Q546" s="20" t="str">
        <x:f>IF(COUNTA(A546:O546)=0,"",IF(AND(N546&gt;0,O546&gt;0),"Review",IF(AND(N546=0,O546=0),"Missing amount","OK")))</x:f>
        <x:v>Missing amount</x:v>
      </x:c>
      <x:c r="R546" s="25">
        <x:f>IF(A546="","",SUMIFS($N$5:$N$1001,$A$5:$A$1001,A546)-SUMIFS($O$5:$O$1001,$A$5:$A$1001,A546))</x:f>
      </x:c>
      <x:c r="S546" s="20">
        <x:f>IF(A546="","",IF(ABS(R546)&lt;0.005,"Balanced","Out of balance"))</x:f>
      </x:c>
    </x:row>
    <x:row r="547" ht="20" customHeight="1">
      <x:c r="A547" s="26" t="n"/>
      <x:c r="B547" s="27" t="n"/>
      <x:c r="C547" s="20">
        <x:f>IF(B547="","",YEAR(B547))</x:f>
      </x:c>
      <x:c r="D547" s="20">
        <x:f>IF(B547="","",TEXT(B547,"mmm"))</x:f>
      </x:c>
      <x:c r="E547" s="4" t="n"/>
      <x:c r="F547" s="26" t="n"/>
      <x:c r="G547" s="22">
        <x:f>IF(F547="","",VLOOKUP(F547,COA!$A$4:$F$30,2,FALSE))</x:f>
      </x:c>
      <x:c r="H547" s="22">
        <x:f>IF(F547="","",VLOOKUP(F547,COA!$A$4:$F$30,3,FALSE))</x:f>
      </x:c>
      <x:c r="I547" s="22">
        <x:f>IF(F547="","",VLOOKUP(F547,COA!$A$4:$F$30,4,FALSE))</x:f>
      </x:c>
      <x:c r="J547" s="22">
        <x:f>IF(F547="","",VLOOKUP(F547,COA!$A$4:$F$30,5,FALSE))</x:f>
      </x:c>
      <x:c r="K547" s="26" t="n"/>
      <x:c r="L547" s="26" t="n"/>
      <x:c r="M547" s="26" t="n"/>
      <x:c r="N547" s="24" t="n"/>
      <x:c r="O547" s="24" t="n"/>
      <x:c r="P547" s="25">
        <x:f>IF(AND(N547="",O547=""),"",N547-O547)</x:f>
      </x:c>
      <x:c r="Q547" s="20" t="str">
        <x:f>IF(COUNTA(A547:O547)=0,"",IF(AND(N547&gt;0,O547&gt;0),"Review",IF(AND(N547=0,O547=0),"Missing amount","OK")))</x:f>
        <x:v>Missing amount</x:v>
      </x:c>
      <x:c r="R547" s="25">
        <x:f>IF(A547="","",SUMIFS($N$5:$N$1001,$A$5:$A$1001,A547)-SUMIFS($O$5:$O$1001,$A$5:$A$1001,A547))</x:f>
      </x:c>
      <x:c r="S547" s="20">
        <x:f>IF(A547="","",IF(ABS(R547)&lt;0.005,"Balanced","Out of balance"))</x:f>
      </x:c>
    </x:row>
    <x:row r="548" ht="20" customHeight="1">
      <x:c r="A548" s="26" t="n"/>
      <x:c r="B548" s="27" t="n"/>
      <x:c r="C548" s="20">
        <x:f>IF(B548="","",YEAR(B548))</x:f>
      </x:c>
      <x:c r="D548" s="20">
        <x:f>IF(B548="","",TEXT(B548,"mmm"))</x:f>
      </x:c>
      <x:c r="E548" s="4" t="n"/>
      <x:c r="F548" s="26" t="n"/>
      <x:c r="G548" s="22">
        <x:f>IF(F548="","",VLOOKUP(F548,COA!$A$4:$F$30,2,FALSE))</x:f>
      </x:c>
      <x:c r="H548" s="22">
        <x:f>IF(F548="","",VLOOKUP(F548,COA!$A$4:$F$30,3,FALSE))</x:f>
      </x:c>
      <x:c r="I548" s="22">
        <x:f>IF(F548="","",VLOOKUP(F548,COA!$A$4:$F$30,4,FALSE))</x:f>
      </x:c>
      <x:c r="J548" s="22">
        <x:f>IF(F548="","",VLOOKUP(F548,COA!$A$4:$F$30,5,FALSE))</x:f>
      </x:c>
      <x:c r="K548" s="26" t="n"/>
      <x:c r="L548" s="26" t="n"/>
      <x:c r="M548" s="26" t="n"/>
      <x:c r="N548" s="24" t="n"/>
      <x:c r="O548" s="24" t="n"/>
      <x:c r="P548" s="25">
        <x:f>IF(AND(N548="",O548=""),"",N548-O548)</x:f>
      </x:c>
      <x:c r="Q548" s="20" t="str">
        <x:f>IF(COUNTA(A548:O548)=0,"",IF(AND(N548&gt;0,O548&gt;0),"Review",IF(AND(N548=0,O548=0),"Missing amount","OK")))</x:f>
        <x:v>Missing amount</x:v>
      </x:c>
      <x:c r="R548" s="25">
        <x:f>IF(A548="","",SUMIFS($N$5:$N$1001,$A$5:$A$1001,A548)-SUMIFS($O$5:$O$1001,$A$5:$A$1001,A548))</x:f>
      </x:c>
      <x:c r="S548" s="20">
        <x:f>IF(A548="","",IF(ABS(R548)&lt;0.005,"Balanced","Out of balance"))</x:f>
      </x:c>
    </x:row>
    <x:row r="549" ht="20" customHeight="1">
      <x:c r="A549" s="26" t="n"/>
      <x:c r="B549" s="27" t="n"/>
      <x:c r="C549" s="20">
        <x:f>IF(B549="","",YEAR(B549))</x:f>
      </x:c>
      <x:c r="D549" s="20">
        <x:f>IF(B549="","",TEXT(B549,"mmm"))</x:f>
      </x:c>
      <x:c r="E549" s="4" t="n"/>
      <x:c r="F549" s="26" t="n"/>
      <x:c r="G549" s="22">
        <x:f>IF(F549="","",VLOOKUP(F549,COA!$A$4:$F$30,2,FALSE))</x:f>
      </x:c>
      <x:c r="H549" s="22">
        <x:f>IF(F549="","",VLOOKUP(F549,COA!$A$4:$F$30,3,FALSE))</x:f>
      </x:c>
      <x:c r="I549" s="22">
        <x:f>IF(F549="","",VLOOKUP(F549,COA!$A$4:$F$30,4,FALSE))</x:f>
      </x:c>
      <x:c r="J549" s="22">
        <x:f>IF(F549="","",VLOOKUP(F549,COA!$A$4:$F$30,5,FALSE))</x:f>
      </x:c>
      <x:c r="K549" s="26" t="n"/>
      <x:c r="L549" s="26" t="n"/>
      <x:c r="M549" s="26" t="n"/>
      <x:c r="N549" s="24" t="n"/>
      <x:c r="O549" s="24" t="n"/>
      <x:c r="P549" s="25">
        <x:f>IF(AND(N549="",O549=""),"",N549-O549)</x:f>
      </x:c>
      <x:c r="Q549" s="20" t="str">
        <x:f>IF(COUNTA(A549:O549)=0,"",IF(AND(N549&gt;0,O549&gt;0),"Review",IF(AND(N549=0,O549=0),"Missing amount","OK")))</x:f>
        <x:v>Missing amount</x:v>
      </x:c>
      <x:c r="R549" s="25">
        <x:f>IF(A549="","",SUMIFS($N$5:$N$1001,$A$5:$A$1001,A549)-SUMIFS($O$5:$O$1001,$A$5:$A$1001,A549))</x:f>
      </x:c>
      <x:c r="S549" s="20">
        <x:f>IF(A549="","",IF(ABS(R549)&lt;0.005,"Balanced","Out of balance"))</x:f>
      </x:c>
    </x:row>
    <x:row r="550" ht="20" customHeight="1">
      <x:c r="A550" s="26" t="n"/>
      <x:c r="B550" s="27" t="n"/>
      <x:c r="C550" s="20">
        <x:f>IF(B550="","",YEAR(B550))</x:f>
      </x:c>
      <x:c r="D550" s="20">
        <x:f>IF(B550="","",TEXT(B550,"mmm"))</x:f>
      </x:c>
      <x:c r="E550" s="4" t="n"/>
      <x:c r="F550" s="26" t="n"/>
      <x:c r="G550" s="22">
        <x:f>IF(F550="","",VLOOKUP(F550,COA!$A$4:$F$30,2,FALSE))</x:f>
      </x:c>
      <x:c r="H550" s="22">
        <x:f>IF(F550="","",VLOOKUP(F550,COA!$A$4:$F$30,3,FALSE))</x:f>
      </x:c>
      <x:c r="I550" s="22">
        <x:f>IF(F550="","",VLOOKUP(F550,COA!$A$4:$F$30,4,FALSE))</x:f>
      </x:c>
      <x:c r="J550" s="22">
        <x:f>IF(F550="","",VLOOKUP(F550,COA!$A$4:$F$30,5,FALSE))</x:f>
      </x:c>
      <x:c r="K550" s="26" t="n"/>
      <x:c r="L550" s="26" t="n"/>
      <x:c r="M550" s="26" t="n"/>
      <x:c r="N550" s="24" t="n"/>
      <x:c r="O550" s="24" t="n"/>
      <x:c r="P550" s="25">
        <x:f>IF(AND(N550="",O550=""),"",N550-O550)</x:f>
      </x:c>
      <x:c r="Q550" s="20" t="str">
        <x:f>IF(COUNTA(A550:O550)=0,"",IF(AND(N550&gt;0,O550&gt;0),"Review",IF(AND(N550=0,O550=0),"Missing amount","OK")))</x:f>
        <x:v>Missing amount</x:v>
      </x:c>
      <x:c r="R550" s="25">
        <x:f>IF(A550="","",SUMIFS($N$5:$N$1001,$A$5:$A$1001,A550)-SUMIFS($O$5:$O$1001,$A$5:$A$1001,A550))</x:f>
      </x:c>
      <x:c r="S550" s="20">
        <x:f>IF(A550="","",IF(ABS(R550)&lt;0.005,"Balanced","Out of balance"))</x:f>
      </x:c>
    </x:row>
    <x:row r="551" ht="20" customHeight="1">
      <x:c r="A551" s="26" t="n"/>
      <x:c r="B551" s="27" t="n"/>
      <x:c r="C551" s="20">
        <x:f>IF(B551="","",YEAR(B551))</x:f>
      </x:c>
      <x:c r="D551" s="20">
        <x:f>IF(B551="","",TEXT(B551,"mmm"))</x:f>
      </x:c>
      <x:c r="E551" s="4" t="n"/>
      <x:c r="F551" s="26" t="n"/>
      <x:c r="G551" s="22">
        <x:f>IF(F551="","",VLOOKUP(F551,COA!$A$4:$F$30,2,FALSE))</x:f>
      </x:c>
      <x:c r="H551" s="22">
        <x:f>IF(F551="","",VLOOKUP(F551,COA!$A$4:$F$30,3,FALSE))</x:f>
      </x:c>
      <x:c r="I551" s="22">
        <x:f>IF(F551="","",VLOOKUP(F551,COA!$A$4:$F$30,4,FALSE))</x:f>
      </x:c>
      <x:c r="J551" s="22">
        <x:f>IF(F551="","",VLOOKUP(F551,COA!$A$4:$F$30,5,FALSE))</x:f>
      </x:c>
      <x:c r="K551" s="26" t="n"/>
      <x:c r="L551" s="26" t="n"/>
      <x:c r="M551" s="26" t="n"/>
      <x:c r="N551" s="24" t="n"/>
      <x:c r="O551" s="24" t="n"/>
      <x:c r="P551" s="25">
        <x:f>IF(AND(N551="",O551=""),"",N551-O551)</x:f>
      </x:c>
      <x:c r="Q551" s="20" t="str">
        <x:f>IF(COUNTA(A551:O551)=0,"",IF(AND(N551&gt;0,O551&gt;0),"Review",IF(AND(N551=0,O551=0),"Missing amount","OK")))</x:f>
        <x:v>Missing amount</x:v>
      </x:c>
      <x:c r="R551" s="25">
        <x:f>IF(A551="","",SUMIFS($N$5:$N$1001,$A$5:$A$1001,A551)-SUMIFS($O$5:$O$1001,$A$5:$A$1001,A551))</x:f>
      </x:c>
      <x:c r="S551" s="20">
        <x:f>IF(A551="","",IF(ABS(R551)&lt;0.005,"Balanced","Out of balance"))</x:f>
      </x:c>
    </x:row>
    <x:row r="552" ht="20" customHeight="1">
      <x:c r="A552" s="26" t="n"/>
      <x:c r="B552" s="27" t="n"/>
      <x:c r="C552" s="20">
        <x:f>IF(B552="","",YEAR(B552))</x:f>
      </x:c>
      <x:c r="D552" s="20">
        <x:f>IF(B552="","",TEXT(B552,"mmm"))</x:f>
      </x:c>
      <x:c r="E552" s="4" t="n"/>
      <x:c r="F552" s="26" t="n"/>
      <x:c r="G552" s="22">
        <x:f>IF(F552="","",VLOOKUP(F552,COA!$A$4:$F$30,2,FALSE))</x:f>
      </x:c>
      <x:c r="H552" s="22">
        <x:f>IF(F552="","",VLOOKUP(F552,COA!$A$4:$F$30,3,FALSE))</x:f>
      </x:c>
      <x:c r="I552" s="22">
        <x:f>IF(F552="","",VLOOKUP(F552,COA!$A$4:$F$30,4,FALSE))</x:f>
      </x:c>
      <x:c r="J552" s="22">
        <x:f>IF(F552="","",VLOOKUP(F552,COA!$A$4:$F$30,5,FALSE))</x:f>
      </x:c>
      <x:c r="K552" s="26" t="n"/>
      <x:c r="L552" s="26" t="n"/>
      <x:c r="M552" s="26" t="n"/>
      <x:c r="N552" s="24" t="n"/>
      <x:c r="O552" s="24" t="n"/>
      <x:c r="P552" s="25">
        <x:f>IF(AND(N552="",O552=""),"",N552-O552)</x:f>
      </x:c>
      <x:c r="Q552" s="20" t="str">
        <x:f>IF(COUNTA(A552:O552)=0,"",IF(AND(N552&gt;0,O552&gt;0),"Review",IF(AND(N552=0,O552=0),"Missing amount","OK")))</x:f>
        <x:v>Missing amount</x:v>
      </x:c>
      <x:c r="R552" s="25">
        <x:f>IF(A552="","",SUMIFS($N$5:$N$1001,$A$5:$A$1001,A552)-SUMIFS($O$5:$O$1001,$A$5:$A$1001,A552))</x:f>
      </x:c>
      <x:c r="S552" s="20">
        <x:f>IF(A552="","",IF(ABS(R552)&lt;0.005,"Balanced","Out of balance"))</x:f>
      </x:c>
    </x:row>
    <x:row r="553" ht="20" customHeight="1">
      <x:c r="A553" s="26" t="n"/>
      <x:c r="B553" s="27" t="n"/>
      <x:c r="C553" s="20">
        <x:f>IF(B553="","",YEAR(B553))</x:f>
      </x:c>
      <x:c r="D553" s="20">
        <x:f>IF(B553="","",TEXT(B553,"mmm"))</x:f>
      </x:c>
      <x:c r="E553" s="4" t="n"/>
      <x:c r="F553" s="26" t="n"/>
      <x:c r="G553" s="22">
        <x:f>IF(F553="","",VLOOKUP(F553,COA!$A$4:$F$30,2,FALSE))</x:f>
      </x:c>
      <x:c r="H553" s="22">
        <x:f>IF(F553="","",VLOOKUP(F553,COA!$A$4:$F$30,3,FALSE))</x:f>
      </x:c>
      <x:c r="I553" s="22">
        <x:f>IF(F553="","",VLOOKUP(F553,COA!$A$4:$F$30,4,FALSE))</x:f>
      </x:c>
      <x:c r="J553" s="22">
        <x:f>IF(F553="","",VLOOKUP(F553,COA!$A$4:$F$30,5,FALSE))</x:f>
      </x:c>
      <x:c r="K553" s="26" t="n"/>
      <x:c r="L553" s="26" t="n"/>
      <x:c r="M553" s="26" t="n"/>
      <x:c r="N553" s="24" t="n"/>
      <x:c r="O553" s="24" t="n"/>
      <x:c r="P553" s="25">
        <x:f>IF(AND(N553="",O553=""),"",N553-O553)</x:f>
      </x:c>
      <x:c r="Q553" s="20" t="str">
        <x:f>IF(COUNTA(A553:O553)=0,"",IF(AND(N553&gt;0,O553&gt;0),"Review",IF(AND(N553=0,O553=0),"Missing amount","OK")))</x:f>
        <x:v>Missing amount</x:v>
      </x:c>
      <x:c r="R553" s="25">
        <x:f>IF(A553="","",SUMIFS($N$5:$N$1001,$A$5:$A$1001,A553)-SUMIFS($O$5:$O$1001,$A$5:$A$1001,A553))</x:f>
      </x:c>
      <x:c r="S553" s="20">
        <x:f>IF(A553="","",IF(ABS(R553)&lt;0.005,"Balanced","Out of balance"))</x:f>
      </x:c>
    </x:row>
    <x:row r="554" ht="20" customHeight="1">
      <x:c r="A554" s="26" t="n"/>
      <x:c r="B554" s="27" t="n"/>
      <x:c r="C554" s="20">
        <x:f>IF(B554="","",YEAR(B554))</x:f>
      </x:c>
      <x:c r="D554" s="20">
        <x:f>IF(B554="","",TEXT(B554,"mmm"))</x:f>
      </x:c>
      <x:c r="E554" s="4" t="n"/>
      <x:c r="F554" s="26" t="n"/>
      <x:c r="G554" s="22">
        <x:f>IF(F554="","",VLOOKUP(F554,COA!$A$4:$F$30,2,FALSE))</x:f>
      </x:c>
      <x:c r="H554" s="22">
        <x:f>IF(F554="","",VLOOKUP(F554,COA!$A$4:$F$30,3,FALSE))</x:f>
      </x:c>
      <x:c r="I554" s="22">
        <x:f>IF(F554="","",VLOOKUP(F554,COA!$A$4:$F$30,4,FALSE))</x:f>
      </x:c>
      <x:c r="J554" s="22">
        <x:f>IF(F554="","",VLOOKUP(F554,COA!$A$4:$F$30,5,FALSE))</x:f>
      </x:c>
      <x:c r="K554" s="26" t="n"/>
      <x:c r="L554" s="26" t="n"/>
      <x:c r="M554" s="26" t="n"/>
      <x:c r="N554" s="24" t="n"/>
      <x:c r="O554" s="24" t="n"/>
      <x:c r="P554" s="25">
        <x:f>IF(AND(N554="",O554=""),"",N554-O554)</x:f>
      </x:c>
      <x:c r="Q554" s="20" t="str">
        <x:f>IF(COUNTA(A554:O554)=0,"",IF(AND(N554&gt;0,O554&gt;0),"Review",IF(AND(N554=0,O554=0),"Missing amount","OK")))</x:f>
        <x:v>Missing amount</x:v>
      </x:c>
      <x:c r="R554" s="25">
        <x:f>IF(A554="","",SUMIFS($N$5:$N$1001,$A$5:$A$1001,A554)-SUMIFS($O$5:$O$1001,$A$5:$A$1001,A554))</x:f>
      </x:c>
      <x:c r="S554" s="20">
        <x:f>IF(A554="","",IF(ABS(R554)&lt;0.005,"Balanced","Out of balance"))</x:f>
      </x:c>
    </x:row>
    <x:row r="555" ht="20" customHeight="1">
      <x:c r="A555" s="26" t="n"/>
      <x:c r="B555" s="27" t="n"/>
      <x:c r="C555" s="20">
        <x:f>IF(B555="","",YEAR(B555))</x:f>
      </x:c>
      <x:c r="D555" s="20">
        <x:f>IF(B555="","",TEXT(B555,"mmm"))</x:f>
      </x:c>
      <x:c r="E555" s="4" t="n"/>
      <x:c r="F555" s="26" t="n"/>
      <x:c r="G555" s="22">
        <x:f>IF(F555="","",VLOOKUP(F555,COA!$A$4:$F$30,2,FALSE))</x:f>
      </x:c>
      <x:c r="H555" s="22">
        <x:f>IF(F555="","",VLOOKUP(F555,COA!$A$4:$F$30,3,FALSE))</x:f>
      </x:c>
      <x:c r="I555" s="22">
        <x:f>IF(F555="","",VLOOKUP(F555,COA!$A$4:$F$30,4,FALSE))</x:f>
      </x:c>
      <x:c r="J555" s="22">
        <x:f>IF(F555="","",VLOOKUP(F555,COA!$A$4:$F$30,5,FALSE))</x:f>
      </x:c>
      <x:c r="K555" s="26" t="n"/>
      <x:c r="L555" s="26" t="n"/>
      <x:c r="M555" s="26" t="n"/>
      <x:c r="N555" s="24" t="n"/>
      <x:c r="O555" s="24" t="n"/>
      <x:c r="P555" s="25">
        <x:f>IF(AND(N555="",O555=""),"",N555-O555)</x:f>
      </x:c>
      <x:c r="Q555" s="20" t="str">
        <x:f>IF(COUNTA(A555:O555)=0,"",IF(AND(N555&gt;0,O555&gt;0),"Review",IF(AND(N555=0,O555=0),"Missing amount","OK")))</x:f>
        <x:v>Missing amount</x:v>
      </x:c>
      <x:c r="R555" s="25">
        <x:f>IF(A555="","",SUMIFS($N$5:$N$1001,$A$5:$A$1001,A555)-SUMIFS($O$5:$O$1001,$A$5:$A$1001,A555))</x:f>
      </x:c>
      <x:c r="S555" s="20">
        <x:f>IF(A555="","",IF(ABS(R555)&lt;0.005,"Balanced","Out of balance"))</x:f>
      </x:c>
    </x:row>
    <x:row r="556" ht="20" customHeight="1">
      <x:c r="A556" s="26" t="n"/>
      <x:c r="B556" s="27" t="n"/>
      <x:c r="C556" s="20">
        <x:f>IF(B556="","",YEAR(B556))</x:f>
      </x:c>
      <x:c r="D556" s="20">
        <x:f>IF(B556="","",TEXT(B556,"mmm"))</x:f>
      </x:c>
      <x:c r="E556" s="4" t="n"/>
      <x:c r="F556" s="26" t="n"/>
      <x:c r="G556" s="22">
        <x:f>IF(F556="","",VLOOKUP(F556,COA!$A$4:$F$30,2,FALSE))</x:f>
      </x:c>
      <x:c r="H556" s="22">
        <x:f>IF(F556="","",VLOOKUP(F556,COA!$A$4:$F$30,3,FALSE))</x:f>
      </x:c>
      <x:c r="I556" s="22">
        <x:f>IF(F556="","",VLOOKUP(F556,COA!$A$4:$F$30,4,FALSE))</x:f>
      </x:c>
      <x:c r="J556" s="22">
        <x:f>IF(F556="","",VLOOKUP(F556,COA!$A$4:$F$30,5,FALSE))</x:f>
      </x:c>
      <x:c r="K556" s="26" t="n"/>
      <x:c r="L556" s="26" t="n"/>
      <x:c r="M556" s="26" t="n"/>
      <x:c r="N556" s="24" t="n"/>
      <x:c r="O556" s="24" t="n"/>
      <x:c r="P556" s="25">
        <x:f>IF(AND(N556="",O556=""),"",N556-O556)</x:f>
      </x:c>
      <x:c r="Q556" s="20" t="str">
        <x:f>IF(COUNTA(A556:O556)=0,"",IF(AND(N556&gt;0,O556&gt;0),"Review",IF(AND(N556=0,O556=0),"Missing amount","OK")))</x:f>
        <x:v>Missing amount</x:v>
      </x:c>
      <x:c r="R556" s="25">
        <x:f>IF(A556="","",SUMIFS($N$5:$N$1001,$A$5:$A$1001,A556)-SUMIFS($O$5:$O$1001,$A$5:$A$1001,A556))</x:f>
      </x:c>
      <x:c r="S556" s="20">
        <x:f>IF(A556="","",IF(ABS(R556)&lt;0.005,"Balanced","Out of balance"))</x:f>
      </x:c>
    </x:row>
    <x:row r="557" ht="20" customHeight="1">
      <x:c r="A557" s="26" t="n"/>
      <x:c r="B557" s="27" t="n"/>
      <x:c r="C557" s="20">
        <x:f>IF(B557="","",YEAR(B557))</x:f>
      </x:c>
      <x:c r="D557" s="20">
        <x:f>IF(B557="","",TEXT(B557,"mmm"))</x:f>
      </x:c>
      <x:c r="E557" s="4" t="n"/>
      <x:c r="F557" s="26" t="n"/>
      <x:c r="G557" s="22">
        <x:f>IF(F557="","",VLOOKUP(F557,COA!$A$4:$F$30,2,FALSE))</x:f>
      </x:c>
      <x:c r="H557" s="22">
        <x:f>IF(F557="","",VLOOKUP(F557,COA!$A$4:$F$30,3,FALSE))</x:f>
      </x:c>
      <x:c r="I557" s="22">
        <x:f>IF(F557="","",VLOOKUP(F557,COA!$A$4:$F$30,4,FALSE))</x:f>
      </x:c>
      <x:c r="J557" s="22">
        <x:f>IF(F557="","",VLOOKUP(F557,COA!$A$4:$F$30,5,FALSE))</x:f>
      </x:c>
      <x:c r="K557" s="26" t="n"/>
      <x:c r="L557" s="26" t="n"/>
      <x:c r="M557" s="26" t="n"/>
      <x:c r="N557" s="24" t="n"/>
      <x:c r="O557" s="24" t="n"/>
      <x:c r="P557" s="25">
        <x:f>IF(AND(N557="",O557=""),"",N557-O557)</x:f>
      </x:c>
      <x:c r="Q557" s="20" t="str">
        <x:f>IF(COUNTA(A557:O557)=0,"",IF(AND(N557&gt;0,O557&gt;0),"Review",IF(AND(N557=0,O557=0),"Missing amount","OK")))</x:f>
        <x:v>Missing amount</x:v>
      </x:c>
      <x:c r="R557" s="25">
        <x:f>IF(A557="","",SUMIFS($N$5:$N$1001,$A$5:$A$1001,A557)-SUMIFS($O$5:$O$1001,$A$5:$A$1001,A557))</x:f>
      </x:c>
      <x:c r="S557" s="20">
        <x:f>IF(A557="","",IF(ABS(R557)&lt;0.005,"Balanced","Out of balance"))</x:f>
      </x:c>
    </x:row>
    <x:row r="558" ht="20" customHeight="1">
      <x:c r="A558" s="26" t="n"/>
      <x:c r="B558" s="27" t="n"/>
      <x:c r="C558" s="20">
        <x:f>IF(B558="","",YEAR(B558))</x:f>
      </x:c>
      <x:c r="D558" s="20">
        <x:f>IF(B558="","",TEXT(B558,"mmm"))</x:f>
      </x:c>
      <x:c r="E558" s="4" t="n"/>
      <x:c r="F558" s="26" t="n"/>
      <x:c r="G558" s="22">
        <x:f>IF(F558="","",VLOOKUP(F558,COA!$A$4:$F$30,2,FALSE))</x:f>
      </x:c>
      <x:c r="H558" s="22">
        <x:f>IF(F558="","",VLOOKUP(F558,COA!$A$4:$F$30,3,FALSE))</x:f>
      </x:c>
      <x:c r="I558" s="22">
        <x:f>IF(F558="","",VLOOKUP(F558,COA!$A$4:$F$30,4,FALSE))</x:f>
      </x:c>
      <x:c r="J558" s="22">
        <x:f>IF(F558="","",VLOOKUP(F558,COA!$A$4:$F$30,5,FALSE))</x:f>
      </x:c>
      <x:c r="K558" s="26" t="n"/>
      <x:c r="L558" s="26" t="n"/>
      <x:c r="M558" s="26" t="n"/>
      <x:c r="N558" s="24" t="n"/>
      <x:c r="O558" s="24" t="n"/>
      <x:c r="P558" s="25">
        <x:f>IF(AND(N558="",O558=""),"",N558-O558)</x:f>
      </x:c>
      <x:c r="Q558" s="20" t="str">
        <x:f>IF(COUNTA(A558:O558)=0,"",IF(AND(N558&gt;0,O558&gt;0),"Review",IF(AND(N558=0,O558=0),"Missing amount","OK")))</x:f>
        <x:v>Missing amount</x:v>
      </x:c>
      <x:c r="R558" s="25">
        <x:f>IF(A558="","",SUMIFS($N$5:$N$1001,$A$5:$A$1001,A558)-SUMIFS($O$5:$O$1001,$A$5:$A$1001,A558))</x:f>
      </x:c>
      <x:c r="S558" s="20">
        <x:f>IF(A558="","",IF(ABS(R558)&lt;0.005,"Balanced","Out of balance"))</x:f>
      </x:c>
    </x:row>
    <x:row r="559" ht="20" customHeight="1">
      <x:c r="A559" s="26" t="n"/>
      <x:c r="B559" s="27" t="n"/>
      <x:c r="C559" s="20">
        <x:f>IF(B559="","",YEAR(B559))</x:f>
      </x:c>
      <x:c r="D559" s="20">
        <x:f>IF(B559="","",TEXT(B559,"mmm"))</x:f>
      </x:c>
      <x:c r="E559" s="4" t="n"/>
      <x:c r="F559" s="26" t="n"/>
      <x:c r="G559" s="22">
        <x:f>IF(F559="","",VLOOKUP(F559,COA!$A$4:$F$30,2,FALSE))</x:f>
      </x:c>
      <x:c r="H559" s="22">
        <x:f>IF(F559="","",VLOOKUP(F559,COA!$A$4:$F$30,3,FALSE))</x:f>
      </x:c>
      <x:c r="I559" s="22">
        <x:f>IF(F559="","",VLOOKUP(F559,COA!$A$4:$F$30,4,FALSE))</x:f>
      </x:c>
      <x:c r="J559" s="22">
        <x:f>IF(F559="","",VLOOKUP(F559,COA!$A$4:$F$30,5,FALSE))</x:f>
      </x:c>
      <x:c r="K559" s="26" t="n"/>
      <x:c r="L559" s="26" t="n"/>
      <x:c r="M559" s="26" t="n"/>
      <x:c r="N559" s="24" t="n"/>
      <x:c r="O559" s="24" t="n"/>
      <x:c r="P559" s="25">
        <x:f>IF(AND(N559="",O559=""),"",N559-O559)</x:f>
      </x:c>
      <x:c r="Q559" s="20" t="str">
        <x:f>IF(COUNTA(A559:O559)=0,"",IF(AND(N559&gt;0,O559&gt;0),"Review",IF(AND(N559=0,O559=0),"Missing amount","OK")))</x:f>
        <x:v>Missing amount</x:v>
      </x:c>
      <x:c r="R559" s="25">
        <x:f>IF(A559="","",SUMIFS($N$5:$N$1001,$A$5:$A$1001,A559)-SUMIFS($O$5:$O$1001,$A$5:$A$1001,A559))</x:f>
      </x:c>
      <x:c r="S559" s="20">
        <x:f>IF(A559="","",IF(ABS(R559)&lt;0.005,"Balanced","Out of balance"))</x:f>
      </x:c>
    </x:row>
    <x:row r="560" ht="20" customHeight="1">
      <x:c r="A560" s="26" t="n"/>
      <x:c r="B560" s="27" t="n"/>
      <x:c r="C560" s="20">
        <x:f>IF(B560="","",YEAR(B560))</x:f>
      </x:c>
      <x:c r="D560" s="20">
        <x:f>IF(B560="","",TEXT(B560,"mmm"))</x:f>
      </x:c>
      <x:c r="E560" s="4" t="n"/>
      <x:c r="F560" s="26" t="n"/>
      <x:c r="G560" s="22">
        <x:f>IF(F560="","",VLOOKUP(F560,COA!$A$4:$F$30,2,FALSE))</x:f>
      </x:c>
      <x:c r="H560" s="22">
        <x:f>IF(F560="","",VLOOKUP(F560,COA!$A$4:$F$30,3,FALSE))</x:f>
      </x:c>
      <x:c r="I560" s="22">
        <x:f>IF(F560="","",VLOOKUP(F560,COA!$A$4:$F$30,4,FALSE))</x:f>
      </x:c>
      <x:c r="J560" s="22">
        <x:f>IF(F560="","",VLOOKUP(F560,COA!$A$4:$F$30,5,FALSE))</x:f>
      </x:c>
      <x:c r="K560" s="26" t="n"/>
      <x:c r="L560" s="26" t="n"/>
      <x:c r="M560" s="26" t="n"/>
      <x:c r="N560" s="24" t="n"/>
      <x:c r="O560" s="24" t="n"/>
      <x:c r="P560" s="25">
        <x:f>IF(AND(N560="",O560=""),"",N560-O560)</x:f>
      </x:c>
      <x:c r="Q560" s="20" t="str">
        <x:f>IF(COUNTA(A560:O560)=0,"",IF(AND(N560&gt;0,O560&gt;0),"Review",IF(AND(N560=0,O560=0),"Missing amount","OK")))</x:f>
        <x:v>Missing amount</x:v>
      </x:c>
      <x:c r="R560" s="25">
        <x:f>IF(A560="","",SUMIFS($N$5:$N$1001,$A$5:$A$1001,A560)-SUMIFS($O$5:$O$1001,$A$5:$A$1001,A560))</x:f>
      </x:c>
      <x:c r="S560" s="20">
        <x:f>IF(A560="","",IF(ABS(R560)&lt;0.005,"Balanced","Out of balance"))</x:f>
      </x:c>
    </x:row>
    <x:row r="561" ht="20" customHeight="1">
      <x:c r="A561" s="26" t="n"/>
      <x:c r="B561" s="27" t="n"/>
      <x:c r="C561" s="20">
        <x:f>IF(B561="","",YEAR(B561))</x:f>
      </x:c>
      <x:c r="D561" s="20">
        <x:f>IF(B561="","",TEXT(B561,"mmm"))</x:f>
      </x:c>
      <x:c r="E561" s="4" t="n"/>
      <x:c r="F561" s="26" t="n"/>
      <x:c r="G561" s="22">
        <x:f>IF(F561="","",VLOOKUP(F561,COA!$A$4:$F$30,2,FALSE))</x:f>
      </x:c>
      <x:c r="H561" s="22">
        <x:f>IF(F561="","",VLOOKUP(F561,COA!$A$4:$F$30,3,FALSE))</x:f>
      </x:c>
      <x:c r="I561" s="22">
        <x:f>IF(F561="","",VLOOKUP(F561,COA!$A$4:$F$30,4,FALSE))</x:f>
      </x:c>
      <x:c r="J561" s="22">
        <x:f>IF(F561="","",VLOOKUP(F561,COA!$A$4:$F$30,5,FALSE))</x:f>
      </x:c>
      <x:c r="K561" s="26" t="n"/>
      <x:c r="L561" s="26" t="n"/>
      <x:c r="M561" s="26" t="n"/>
      <x:c r="N561" s="24" t="n"/>
      <x:c r="O561" s="24" t="n"/>
      <x:c r="P561" s="25">
        <x:f>IF(AND(N561="",O561=""),"",N561-O561)</x:f>
      </x:c>
      <x:c r="Q561" s="20" t="str">
        <x:f>IF(COUNTA(A561:O561)=0,"",IF(AND(N561&gt;0,O561&gt;0),"Review",IF(AND(N561=0,O561=0),"Missing amount","OK")))</x:f>
        <x:v>Missing amount</x:v>
      </x:c>
      <x:c r="R561" s="25">
        <x:f>IF(A561="","",SUMIFS($N$5:$N$1001,$A$5:$A$1001,A561)-SUMIFS($O$5:$O$1001,$A$5:$A$1001,A561))</x:f>
      </x:c>
      <x:c r="S561" s="20">
        <x:f>IF(A561="","",IF(ABS(R561)&lt;0.005,"Balanced","Out of balance"))</x:f>
      </x:c>
    </x:row>
    <x:row r="562" ht="20" customHeight="1">
      <x:c r="A562" s="26" t="n"/>
      <x:c r="B562" s="27" t="n"/>
      <x:c r="C562" s="20">
        <x:f>IF(B562="","",YEAR(B562))</x:f>
      </x:c>
      <x:c r="D562" s="20">
        <x:f>IF(B562="","",TEXT(B562,"mmm"))</x:f>
      </x:c>
      <x:c r="E562" s="4" t="n"/>
      <x:c r="F562" s="26" t="n"/>
      <x:c r="G562" s="22">
        <x:f>IF(F562="","",VLOOKUP(F562,COA!$A$4:$F$30,2,FALSE))</x:f>
      </x:c>
      <x:c r="H562" s="22">
        <x:f>IF(F562="","",VLOOKUP(F562,COA!$A$4:$F$30,3,FALSE))</x:f>
      </x:c>
      <x:c r="I562" s="22">
        <x:f>IF(F562="","",VLOOKUP(F562,COA!$A$4:$F$30,4,FALSE))</x:f>
      </x:c>
      <x:c r="J562" s="22">
        <x:f>IF(F562="","",VLOOKUP(F562,COA!$A$4:$F$30,5,FALSE))</x:f>
      </x:c>
      <x:c r="K562" s="26" t="n"/>
      <x:c r="L562" s="26" t="n"/>
      <x:c r="M562" s="26" t="n"/>
      <x:c r="N562" s="24" t="n"/>
      <x:c r="O562" s="24" t="n"/>
      <x:c r="P562" s="25">
        <x:f>IF(AND(N562="",O562=""),"",N562-O562)</x:f>
      </x:c>
      <x:c r="Q562" s="20" t="str">
        <x:f>IF(COUNTA(A562:O562)=0,"",IF(AND(N562&gt;0,O562&gt;0),"Review",IF(AND(N562=0,O562=0),"Missing amount","OK")))</x:f>
        <x:v>Missing amount</x:v>
      </x:c>
      <x:c r="R562" s="25">
        <x:f>IF(A562="","",SUMIFS($N$5:$N$1001,$A$5:$A$1001,A562)-SUMIFS($O$5:$O$1001,$A$5:$A$1001,A562))</x:f>
      </x:c>
      <x:c r="S562" s="20">
        <x:f>IF(A562="","",IF(ABS(R562)&lt;0.005,"Balanced","Out of balance"))</x:f>
      </x:c>
    </x:row>
    <x:row r="563" ht="20" customHeight="1">
      <x:c r="A563" s="26" t="n"/>
      <x:c r="B563" s="27" t="n"/>
      <x:c r="C563" s="20">
        <x:f>IF(B563="","",YEAR(B563))</x:f>
      </x:c>
      <x:c r="D563" s="20">
        <x:f>IF(B563="","",TEXT(B563,"mmm"))</x:f>
      </x:c>
      <x:c r="E563" s="4" t="n"/>
      <x:c r="F563" s="26" t="n"/>
      <x:c r="G563" s="22">
        <x:f>IF(F563="","",VLOOKUP(F563,COA!$A$4:$F$30,2,FALSE))</x:f>
      </x:c>
      <x:c r="H563" s="22">
        <x:f>IF(F563="","",VLOOKUP(F563,COA!$A$4:$F$30,3,FALSE))</x:f>
      </x:c>
      <x:c r="I563" s="22">
        <x:f>IF(F563="","",VLOOKUP(F563,COA!$A$4:$F$30,4,FALSE))</x:f>
      </x:c>
      <x:c r="J563" s="22">
        <x:f>IF(F563="","",VLOOKUP(F563,COA!$A$4:$F$30,5,FALSE))</x:f>
      </x:c>
      <x:c r="K563" s="26" t="n"/>
      <x:c r="L563" s="26" t="n"/>
      <x:c r="M563" s="26" t="n"/>
      <x:c r="N563" s="24" t="n"/>
      <x:c r="O563" s="24" t="n"/>
      <x:c r="P563" s="25">
        <x:f>IF(AND(N563="",O563=""),"",N563-O563)</x:f>
      </x:c>
      <x:c r="Q563" s="20" t="str">
        <x:f>IF(COUNTA(A563:O563)=0,"",IF(AND(N563&gt;0,O563&gt;0),"Review",IF(AND(N563=0,O563=0),"Missing amount","OK")))</x:f>
        <x:v>Missing amount</x:v>
      </x:c>
      <x:c r="R563" s="25">
        <x:f>IF(A563="","",SUMIFS($N$5:$N$1001,$A$5:$A$1001,A563)-SUMIFS($O$5:$O$1001,$A$5:$A$1001,A563))</x:f>
      </x:c>
      <x:c r="S563" s="20">
        <x:f>IF(A563="","",IF(ABS(R563)&lt;0.005,"Balanced","Out of balance"))</x:f>
      </x:c>
    </x:row>
    <x:row r="564" ht="20" customHeight="1">
      <x:c r="A564" s="26" t="n"/>
      <x:c r="B564" s="27" t="n"/>
      <x:c r="C564" s="20">
        <x:f>IF(B564="","",YEAR(B564))</x:f>
      </x:c>
      <x:c r="D564" s="20">
        <x:f>IF(B564="","",TEXT(B564,"mmm"))</x:f>
      </x:c>
      <x:c r="E564" s="4" t="n"/>
      <x:c r="F564" s="26" t="n"/>
      <x:c r="G564" s="22">
        <x:f>IF(F564="","",VLOOKUP(F564,COA!$A$4:$F$30,2,FALSE))</x:f>
      </x:c>
      <x:c r="H564" s="22">
        <x:f>IF(F564="","",VLOOKUP(F564,COA!$A$4:$F$30,3,FALSE))</x:f>
      </x:c>
      <x:c r="I564" s="22">
        <x:f>IF(F564="","",VLOOKUP(F564,COA!$A$4:$F$30,4,FALSE))</x:f>
      </x:c>
      <x:c r="J564" s="22">
        <x:f>IF(F564="","",VLOOKUP(F564,COA!$A$4:$F$30,5,FALSE))</x:f>
      </x:c>
      <x:c r="K564" s="26" t="n"/>
      <x:c r="L564" s="26" t="n"/>
      <x:c r="M564" s="26" t="n"/>
      <x:c r="N564" s="24" t="n"/>
      <x:c r="O564" s="24" t="n"/>
      <x:c r="P564" s="25">
        <x:f>IF(AND(N564="",O564=""),"",N564-O564)</x:f>
      </x:c>
      <x:c r="Q564" s="20" t="str">
        <x:f>IF(COUNTA(A564:O564)=0,"",IF(AND(N564&gt;0,O564&gt;0),"Review",IF(AND(N564=0,O564=0),"Missing amount","OK")))</x:f>
        <x:v>Missing amount</x:v>
      </x:c>
      <x:c r="R564" s="25">
        <x:f>IF(A564="","",SUMIFS($N$5:$N$1001,$A$5:$A$1001,A564)-SUMIFS($O$5:$O$1001,$A$5:$A$1001,A564))</x:f>
      </x:c>
      <x:c r="S564" s="20">
        <x:f>IF(A564="","",IF(ABS(R564)&lt;0.005,"Balanced","Out of balance"))</x:f>
      </x:c>
    </x:row>
    <x:row r="565" ht="20" customHeight="1">
      <x:c r="A565" s="26" t="n"/>
      <x:c r="B565" s="27" t="n"/>
      <x:c r="C565" s="20">
        <x:f>IF(B565="","",YEAR(B565))</x:f>
      </x:c>
      <x:c r="D565" s="20">
        <x:f>IF(B565="","",TEXT(B565,"mmm"))</x:f>
      </x:c>
      <x:c r="E565" s="4" t="n"/>
      <x:c r="F565" s="26" t="n"/>
      <x:c r="G565" s="22">
        <x:f>IF(F565="","",VLOOKUP(F565,COA!$A$4:$F$30,2,FALSE))</x:f>
      </x:c>
      <x:c r="H565" s="22">
        <x:f>IF(F565="","",VLOOKUP(F565,COA!$A$4:$F$30,3,FALSE))</x:f>
      </x:c>
      <x:c r="I565" s="22">
        <x:f>IF(F565="","",VLOOKUP(F565,COA!$A$4:$F$30,4,FALSE))</x:f>
      </x:c>
      <x:c r="J565" s="22">
        <x:f>IF(F565="","",VLOOKUP(F565,COA!$A$4:$F$30,5,FALSE))</x:f>
      </x:c>
      <x:c r="K565" s="26" t="n"/>
      <x:c r="L565" s="26" t="n"/>
      <x:c r="M565" s="26" t="n"/>
      <x:c r="N565" s="24" t="n"/>
      <x:c r="O565" s="24" t="n"/>
      <x:c r="P565" s="25">
        <x:f>IF(AND(N565="",O565=""),"",N565-O565)</x:f>
      </x:c>
      <x:c r="Q565" s="20" t="str">
        <x:f>IF(COUNTA(A565:O565)=0,"",IF(AND(N565&gt;0,O565&gt;0),"Review",IF(AND(N565=0,O565=0),"Missing amount","OK")))</x:f>
        <x:v>Missing amount</x:v>
      </x:c>
      <x:c r="R565" s="25">
        <x:f>IF(A565="","",SUMIFS($N$5:$N$1001,$A$5:$A$1001,A565)-SUMIFS($O$5:$O$1001,$A$5:$A$1001,A565))</x:f>
      </x:c>
      <x:c r="S565" s="20">
        <x:f>IF(A565="","",IF(ABS(R565)&lt;0.005,"Balanced","Out of balance"))</x:f>
      </x:c>
    </x:row>
    <x:row r="566" ht="20" customHeight="1">
      <x:c r="A566" s="26" t="n"/>
      <x:c r="B566" s="27" t="n"/>
      <x:c r="C566" s="20">
        <x:f>IF(B566="","",YEAR(B566))</x:f>
      </x:c>
      <x:c r="D566" s="20">
        <x:f>IF(B566="","",TEXT(B566,"mmm"))</x:f>
      </x:c>
      <x:c r="E566" s="4" t="n"/>
      <x:c r="F566" s="26" t="n"/>
      <x:c r="G566" s="22">
        <x:f>IF(F566="","",VLOOKUP(F566,COA!$A$4:$F$30,2,FALSE))</x:f>
      </x:c>
      <x:c r="H566" s="22">
        <x:f>IF(F566="","",VLOOKUP(F566,COA!$A$4:$F$30,3,FALSE))</x:f>
      </x:c>
      <x:c r="I566" s="22">
        <x:f>IF(F566="","",VLOOKUP(F566,COA!$A$4:$F$30,4,FALSE))</x:f>
      </x:c>
      <x:c r="J566" s="22">
        <x:f>IF(F566="","",VLOOKUP(F566,COA!$A$4:$F$30,5,FALSE))</x:f>
      </x:c>
      <x:c r="K566" s="26" t="n"/>
      <x:c r="L566" s="26" t="n"/>
      <x:c r="M566" s="26" t="n"/>
      <x:c r="N566" s="24" t="n"/>
      <x:c r="O566" s="24" t="n"/>
      <x:c r="P566" s="25">
        <x:f>IF(AND(N566="",O566=""),"",N566-O566)</x:f>
      </x:c>
      <x:c r="Q566" s="20" t="str">
        <x:f>IF(COUNTA(A566:O566)=0,"",IF(AND(N566&gt;0,O566&gt;0),"Review",IF(AND(N566=0,O566=0),"Missing amount","OK")))</x:f>
        <x:v>Missing amount</x:v>
      </x:c>
      <x:c r="R566" s="25">
        <x:f>IF(A566="","",SUMIFS($N$5:$N$1001,$A$5:$A$1001,A566)-SUMIFS($O$5:$O$1001,$A$5:$A$1001,A566))</x:f>
      </x:c>
      <x:c r="S566" s="20">
        <x:f>IF(A566="","",IF(ABS(R566)&lt;0.005,"Balanced","Out of balance"))</x:f>
      </x:c>
    </x:row>
    <x:row r="567" ht="20" customHeight="1">
      <x:c r="A567" s="26" t="n"/>
      <x:c r="B567" s="27" t="n"/>
      <x:c r="C567" s="20">
        <x:f>IF(B567="","",YEAR(B567))</x:f>
      </x:c>
      <x:c r="D567" s="20">
        <x:f>IF(B567="","",TEXT(B567,"mmm"))</x:f>
      </x:c>
      <x:c r="E567" s="4" t="n"/>
      <x:c r="F567" s="26" t="n"/>
      <x:c r="G567" s="22">
        <x:f>IF(F567="","",VLOOKUP(F567,COA!$A$4:$F$30,2,FALSE))</x:f>
      </x:c>
      <x:c r="H567" s="22">
        <x:f>IF(F567="","",VLOOKUP(F567,COA!$A$4:$F$30,3,FALSE))</x:f>
      </x:c>
      <x:c r="I567" s="22">
        <x:f>IF(F567="","",VLOOKUP(F567,COA!$A$4:$F$30,4,FALSE))</x:f>
      </x:c>
      <x:c r="J567" s="22">
        <x:f>IF(F567="","",VLOOKUP(F567,COA!$A$4:$F$30,5,FALSE))</x:f>
      </x:c>
      <x:c r="K567" s="26" t="n"/>
      <x:c r="L567" s="26" t="n"/>
      <x:c r="M567" s="26" t="n"/>
      <x:c r="N567" s="24" t="n"/>
      <x:c r="O567" s="24" t="n"/>
      <x:c r="P567" s="25">
        <x:f>IF(AND(N567="",O567=""),"",N567-O567)</x:f>
      </x:c>
      <x:c r="Q567" s="20" t="str">
        <x:f>IF(COUNTA(A567:O567)=0,"",IF(AND(N567&gt;0,O567&gt;0),"Review",IF(AND(N567=0,O567=0),"Missing amount","OK")))</x:f>
        <x:v>Missing amount</x:v>
      </x:c>
      <x:c r="R567" s="25">
        <x:f>IF(A567="","",SUMIFS($N$5:$N$1001,$A$5:$A$1001,A567)-SUMIFS($O$5:$O$1001,$A$5:$A$1001,A567))</x:f>
      </x:c>
      <x:c r="S567" s="20">
        <x:f>IF(A567="","",IF(ABS(R567)&lt;0.005,"Balanced","Out of balance"))</x:f>
      </x:c>
    </x:row>
    <x:row r="568" ht="20" customHeight="1">
      <x:c r="A568" s="26" t="n"/>
      <x:c r="B568" s="27" t="n"/>
      <x:c r="C568" s="20">
        <x:f>IF(B568="","",YEAR(B568))</x:f>
      </x:c>
      <x:c r="D568" s="20">
        <x:f>IF(B568="","",TEXT(B568,"mmm"))</x:f>
      </x:c>
      <x:c r="E568" s="4" t="n"/>
      <x:c r="F568" s="26" t="n"/>
      <x:c r="G568" s="22">
        <x:f>IF(F568="","",VLOOKUP(F568,COA!$A$4:$F$30,2,FALSE))</x:f>
      </x:c>
      <x:c r="H568" s="22">
        <x:f>IF(F568="","",VLOOKUP(F568,COA!$A$4:$F$30,3,FALSE))</x:f>
      </x:c>
      <x:c r="I568" s="22">
        <x:f>IF(F568="","",VLOOKUP(F568,COA!$A$4:$F$30,4,FALSE))</x:f>
      </x:c>
      <x:c r="J568" s="22">
        <x:f>IF(F568="","",VLOOKUP(F568,COA!$A$4:$F$30,5,FALSE))</x:f>
      </x:c>
      <x:c r="K568" s="26" t="n"/>
      <x:c r="L568" s="26" t="n"/>
      <x:c r="M568" s="26" t="n"/>
      <x:c r="N568" s="24" t="n"/>
      <x:c r="O568" s="24" t="n"/>
      <x:c r="P568" s="25">
        <x:f>IF(AND(N568="",O568=""),"",N568-O568)</x:f>
      </x:c>
      <x:c r="Q568" s="20" t="str">
        <x:f>IF(COUNTA(A568:O568)=0,"",IF(AND(N568&gt;0,O568&gt;0),"Review",IF(AND(N568=0,O568=0),"Missing amount","OK")))</x:f>
        <x:v>Missing amount</x:v>
      </x:c>
      <x:c r="R568" s="25">
        <x:f>IF(A568="","",SUMIFS($N$5:$N$1001,$A$5:$A$1001,A568)-SUMIFS($O$5:$O$1001,$A$5:$A$1001,A568))</x:f>
      </x:c>
      <x:c r="S568" s="20">
        <x:f>IF(A568="","",IF(ABS(R568)&lt;0.005,"Balanced","Out of balance"))</x:f>
      </x:c>
    </x:row>
    <x:row r="569" ht="20" customHeight="1">
      <x:c r="A569" s="26" t="n"/>
      <x:c r="B569" s="27" t="n"/>
      <x:c r="C569" s="20">
        <x:f>IF(B569="","",YEAR(B569))</x:f>
      </x:c>
      <x:c r="D569" s="20">
        <x:f>IF(B569="","",TEXT(B569,"mmm"))</x:f>
      </x:c>
      <x:c r="E569" s="4" t="n"/>
      <x:c r="F569" s="26" t="n"/>
      <x:c r="G569" s="22">
        <x:f>IF(F569="","",VLOOKUP(F569,COA!$A$4:$F$30,2,FALSE))</x:f>
      </x:c>
      <x:c r="H569" s="22">
        <x:f>IF(F569="","",VLOOKUP(F569,COA!$A$4:$F$30,3,FALSE))</x:f>
      </x:c>
      <x:c r="I569" s="22">
        <x:f>IF(F569="","",VLOOKUP(F569,COA!$A$4:$F$30,4,FALSE))</x:f>
      </x:c>
      <x:c r="J569" s="22">
        <x:f>IF(F569="","",VLOOKUP(F569,COA!$A$4:$F$30,5,FALSE))</x:f>
      </x:c>
      <x:c r="K569" s="26" t="n"/>
      <x:c r="L569" s="26" t="n"/>
      <x:c r="M569" s="26" t="n"/>
      <x:c r="N569" s="24" t="n"/>
      <x:c r="O569" s="24" t="n"/>
      <x:c r="P569" s="25">
        <x:f>IF(AND(N569="",O569=""),"",N569-O569)</x:f>
      </x:c>
      <x:c r="Q569" s="20" t="str">
        <x:f>IF(COUNTA(A569:O569)=0,"",IF(AND(N569&gt;0,O569&gt;0),"Review",IF(AND(N569=0,O569=0),"Missing amount","OK")))</x:f>
        <x:v>Missing amount</x:v>
      </x:c>
      <x:c r="R569" s="25">
        <x:f>IF(A569="","",SUMIFS($N$5:$N$1001,$A$5:$A$1001,A569)-SUMIFS($O$5:$O$1001,$A$5:$A$1001,A569))</x:f>
      </x:c>
      <x:c r="S569" s="20">
        <x:f>IF(A569="","",IF(ABS(R569)&lt;0.005,"Balanced","Out of balance"))</x:f>
      </x:c>
    </x:row>
    <x:row r="570" ht="20" customHeight="1">
      <x:c r="A570" s="26" t="n"/>
      <x:c r="B570" s="27" t="n"/>
      <x:c r="C570" s="20">
        <x:f>IF(B570="","",YEAR(B570))</x:f>
      </x:c>
      <x:c r="D570" s="20">
        <x:f>IF(B570="","",TEXT(B570,"mmm"))</x:f>
      </x:c>
      <x:c r="E570" s="4" t="n"/>
      <x:c r="F570" s="26" t="n"/>
      <x:c r="G570" s="22">
        <x:f>IF(F570="","",VLOOKUP(F570,COA!$A$4:$F$30,2,FALSE))</x:f>
      </x:c>
      <x:c r="H570" s="22">
        <x:f>IF(F570="","",VLOOKUP(F570,COA!$A$4:$F$30,3,FALSE))</x:f>
      </x:c>
      <x:c r="I570" s="22">
        <x:f>IF(F570="","",VLOOKUP(F570,COA!$A$4:$F$30,4,FALSE))</x:f>
      </x:c>
      <x:c r="J570" s="22">
        <x:f>IF(F570="","",VLOOKUP(F570,COA!$A$4:$F$30,5,FALSE))</x:f>
      </x:c>
      <x:c r="K570" s="26" t="n"/>
      <x:c r="L570" s="26" t="n"/>
      <x:c r="M570" s="26" t="n"/>
      <x:c r="N570" s="24" t="n"/>
      <x:c r="O570" s="24" t="n"/>
      <x:c r="P570" s="25">
        <x:f>IF(AND(N570="",O570=""),"",N570-O570)</x:f>
      </x:c>
      <x:c r="Q570" s="20" t="str">
        <x:f>IF(COUNTA(A570:O570)=0,"",IF(AND(N570&gt;0,O570&gt;0),"Review",IF(AND(N570=0,O570=0),"Missing amount","OK")))</x:f>
        <x:v>Missing amount</x:v>
      </x:c>
      <x:c r="R570" s="25">
        <x:f>IF(A570="","",SUMIFS($N$5:$N$1001,$A$5:$A$1001,A570)-SUMIFS($O$5:$O$1001,$A$5:$A$1001,A570))</x:f>
      </x:c>
      <x:c r="S570" s="20">
        <x:f>IF(A570="","",IF(ABS(R570)&lt;0.005,"Balanced","Out of balance"))</x:f>
      </x:c>
    </x:row>
    <x:row r="571" ht="20" customHeight="1">
      <x:c r="A571" s="26" t="n"/>
      <x:c r="B571" s="27" t="n"/>
      <x:c r="C571" s="20">
        <x:f>IF(B571="","",YEAR(B571))</x:f>
      </x:c>
      <x:c r="D571" s="20">
        <x:f>IF(B571="","",TEXT(B571,"mmm"))</x:f>
      </x:c>
      <x:c r="E571" s="4" t="n"/>
      <x:c r="F571" s="26" t="n"/>
      <x:c r="G571" s="22">
        <x:f>IF(F571="","",VLOOKUP(F571,COA!$A$4:$F$30,2,FALSE))</x:f>
      </x:c>
      <x:c r="H571" s="22">
        <x:f>IF(F571="","",VLOOKUP(F571,COA!$A$4:$F$30,3,FALSE))</x:f>
      </x:c>
      <x:c r="I571" s="22">
        <x:f>IF(F571="","",VLOOKUP(F571,COA!$A$4:$F$30,4,FALSE))</x:f>
      </x:c>
      <x:c r="J571" s="22">
        <x:f>IF(F571="","",VLOOKUP(F571,COA!$A$4:$F$30,5,FALSE))</x:f>
      </x:c>
      <x:c r="K571" s="26" t="n"/>
      <x:c r="L571" s="26" t="n"/>
      <x:c r="M571" s="26" t="n"/>
      <x:c r="N571" s="24" t="n"/>
      <x:c r="O571" s="24" t="n"/>
      <x:c r="P571" s="25">
        <x:f>IF(AND(N571="",O571=""),"",N571-O571)</x:f>
      </x:c>
      <x:c r="Q571" s="20" t="str">
        <x:f>IF(COUNTA(A571:O571)=0,"",IF(AND(N571&gt;0,O571&gt;0),"Review",IF(AND(N571=0,O571=0),"Missing amount","OK")))</x:f>
        <x:v>Missing amount</x:v>
      </x:c>
      <x:c r="R571" s="25">
        <x:f>IF(A571="","",SUMIFS($N$5:$N$1001,$A$5:$A$1001,A571)-SUMIFS($O$5:$O$1001,$A$5:$A$1001,A571))</x:f>
      </x:c>
      <x:c r="S571" s="20">
        <x:f>IF(A571="","",IF(ABS(R571)&lt;0.005,"Balanced","Out of balance"))</x:f>
      </x:c>
    </x:row>
    <x:row r="572" ht="20" customHeight="1">
      <x:c r="A572" s="26" t="n"/>
      <x:c r="B572" s="27" t="n"/>
      <x:c r="C572" s="20">
        <x:f>IF(B572="","",YEAR(B572))</x:f>
      </x:c>
      <x:c r="D572" s="20">
        <x:f>IF(B572="","",TEXT(B572,"mmm"))</x:f>
      </x:c>
      <x:c r="E572" s="4" t="n"/>
      <x:c r="F572" s="26" t="n"/>
      <x:c r="G572" s="22">
        <x:f>IF(F572="","",VLOOKUP(F572,COA!$A$4:$F$30,2,FALSE))</x:f>
      </x:c>
      <x:c r="H572" s="22">
        <x:f>IF(F572="","",VLOOKUP(F572,COA!$A$4:$F$30,3,FALSE))</x:f>
      </x:c>
      <x:c r="I572" s="22">
        <x:f>IF(F572="","",VLOOKUP(F572,COA!$A$4:$F$30,4,FALSE))</x:f>
      </x:c>
      <x:c r="J572" s="22">
        <x:f>IF(F572="","",VLOOKUP(F572,COA!$A$4:$F$30,5,FALSE))</x:f>
      </x:c>
      <x:c r="K572" s="26" t="n"/>
      <x:c r="L572" s="26" t="n"/>
      <x:c r="M572" s="26" t="n"/>
      <x:c r="N572" s="24" t="n"/>
      <x:c r="O572" s="24" t="n"/>
      <x:c r="P572" s="25">
        <x:f>IF(AND(N572="",O572=""),"",N572-O572)</x:f>
      </x:c>
      <x:c r="Q572" s="20" t="str">
        <x:f>IF(COUNTA(A572:O572)=0,"",IF(AND(N572&gt;0,O572&gt;0),"Review",IF(AND(N572=0,O572=0),"Missing amount","OK")))</x:f>
        <x:v>Missing amount</x:v>
      </x:c>
      <x:c r="R572" s="25">
        <x:f>IF(A572="","",SUMIFS($N$5:$N$1001,$A$5:$A$1001,A572)-SUMIFS($O$5:$O$1001,$A$5:$A$1001,A572))</x:f>
      </x:c>
      <x:c r="S572" s="20">
        <x:f>IF(A572="","",IF(ABS(R572)&lt;0.005,"Balanced","Out of balance"))</x:f>
      </x:c>
    </x:row>
    <x:row r="573" ht="20" customHeight="1">
      <x:c r="A573" s="26" t="n"/>
      <x:c r="B573" s="27" t="n"/>
      <x:c r="C573" s="20">
        <x:f>IF(B573="","",YEAR(B573))</x:f>
      </x:c>
      <x:c r="D573" s="20">
        <x:f>IF(B573="","",TEXT(B573,"mmm"))</x:f>
      </x:c>
      <x:c r="E573" s="4" t="n"/>
      <x:c r="F573" s="26" t="n"/>
      <x:c r="G573" s="22">
        <x:f>IF(F573="","",VLOOKUP(F573,COA!$A$4:$F$30,2,FALSE))</x:f>
      </x:c>
      <x:c r="H573" s="22">
        <x:f>IF(F573="","",VLOOKUP(F573,COA!$A$4:$F$30,3,FALSE))</x:f>
      </x:c>
      <x:c r="I573" s="22">
        <x:f>IF(F573="","",VLOOKUP(F573,COA!$A$4:$F$30,4,FALSE))</x:f>
      </x:c>
      <x:c r="J573" s="22">
        <x:f>IF(F573="","",VLOOKUP(F573,COA!$A$4:$F$30,5,FALSE))</x:f>
      </x:c>
      <x:c r="K573" s="26" t="n"/>
      <x:c r="L573" s="26" t="n"/>
      <x:c r="M573" s="26" t="n"/>
      <x:c r="N573" s="24" t="n"/>
      <x:c r="O573" s="24" t="n"/>
      <x:c r="P573" s="25">
        <x:f>IF(AND(N573="",O573=""),"",N573-O573)</x:f>
      </x:c>
      <x:c r="Q573" s="20" t="str">
        <x:f>IF(COUNTA(A573:O573)=0,"",IF(AND(N573&gt;0,O573&gt;0),"Review",IF(AND(N573=0,O573=0),"Missing amount","OK")))</x:f>
        <x:v>Missing amount</x:v>
      </x:c>
      <x:c r="R573" s="25">
        <x:f>IF(A573="","",SUMIFS($N$5:$N$1001,$A$5:$A$1001,A573)-SUMIFS($O$5:$O$1001,$A$5:$A$1001,A573))</x:f>
      </x:c>
      <x:c r="S573" s="20">
        <x:f>IF(A573="","",IF(ABS(R573)&lt;0.005,"Balanced","Out of balance"))</x:f>
      </x:c>
    </x:row>
    <x:row r="574" ht="20" customHeight="1">
      <x:c r="A574" s="26" t="n"/>
      <x:c r="B574" s="27" t="n"/>
      <x:c r="C574" s="20">
        <x:f>IF(B574="","",YEAR(B574))</x:f>
      </x:c>
      <x:c r="D574" s="20">
        <x:f>IF(B574="","",TEXT(B574,"mmm"))</x:f>
      </x:c>
      <x:c r="E574" s="4" t="n"/>
      <x:c r="F574" s="26" t="n"/>
      <x:c r="G574" s="22">
        <x:f>IF(F574="","",VLOOKUP(F574,COA!$A$4:$F$30,2,FALSE))</x:f>
      </x:c>
      <x:c r="H574" s="22">
        <x:f>IF(F574="","",VLOOKUP(F574,COA!$A$4:$F$30,3,FALSE))</x:f>
      </x:c>
      <x:c r="I574" s="22">
        <x:f>IF(F574="","",VLOOKUP(F574,COA!$A$4:$F$30,4,FALSE))</x:f>
      </x:c>
      <x:c r="J574" s="22">
        <x:f>IF(F574="","",VLOOKUP(F574,COA!$A$4:$F$30,5,FALSE))</x:f>
      </x:c>
      <x:c r="K574" s="26" t="n"/>
      <x:c r="L574" s="26" t="n"/>
      <x:c r="M574" s="26" t="n"/>
      <x:c r="N574" s="24" t="n"/>
      <x:c r="O574" s="24" t="n"/>
      <x:c r="P574" s="25">
        <x:f>IF(AND(N574="",O574=""),"",N574-O574)</x:f>
      </x:c>
      <x:c r="Q574" s="20" t="str">
        <x:f>IF(COUNTA(A574:O574)=0,"",IF(AND(N574&gt;0,O574&gt;0),"Review",IF(AND(N574=0,O574=0),"Missing amount","OK")))</x:f>
        <x:v>Missing amount</x:v>
      </x:c>
      <x:c r="R574" s="25">
        <x:f>IF(A574="","",SUMIFS($N$5:$N$1001,$A$5:$A$1001,A574)-SUMIFS($O$5:$O$1001,$A$5:$A$1001,A574))</x:f>
      </x:c>
      <x:c r="S574" s="20">
        <x:f>IF(A574="","",IF(ABS(R574)&lt;0.005,"Balanced","Out of balance"))</x:f>
      </x:c>
    </x:row>
    <x:row r="575" ht="20" customHeight="1">
      <x:c r="A575" s="26" t="n"/>
      <x:c r="B575" s="27" t="n"/>
      <x:c r="C575" s="20">
        <x:f>IF(B575="","",YEAR(B575))</x:f>
      </x:c>
      <x:c r="D575" s="20">
        <x:f>IF(B575="","",TEXT(B575,"mmm"))</x:f>
      </x:c>
      <x:c r="E575" s="4" t="n"/>
      <x:c r="F575" s="26" t="n"/>
      <x:c r="G575" s="22">
        <x:f>IF(F575="","",VLOOKUP(F575,COA!$A$4:$F$30,2,FALSE))</x:f>
      </x:c>
      <x:c r="H575" s="22">
        <x:f>IF(F575="","",VLOOKUP(F575,COA!$A$4:$F$30,3,FALSE))</x:f>
      </x:c>
      <x:c r="I575" s="22">
        <x:f>IF(F575="","",VLOOKUP(F575,COA!$A$4:$F$30,4,FALSE))</x:f>
      </x:c>
      <x:c r="J575" s="22">
        <x:f>IF(F575="","",VLOOKUP(F575,COA!$A$4:$F$30,5,FALSE))</x:f>
      </x:c>
      <x:c r="K575" s="26" t="n"/>
      <x:c r="L575" s="26" t="n"/>
      <x:c r="M575" s="26" t="n"/>
      <x:c r="N575" s="24" t="n"/>
      <x:c r="O575" s="24" t="n"/>
      <x:c r="P575" s="25">
        <x:f>IF(AND(N575="",O575=""),"",N575-O575)</x:f>
      </x:c>
      <x:c r="Q575" s="20" t="str">
        <x:f>IF(COUNTA(A575:O575)=0,"",IF(AND(N575&gt;0,O575&gt;0),"Review",IF(AND(N575=0,O575=0),"Missing amount","OK")))</x:f>
        <x:v>Missing amount</x:v>
      </x:c>
      <x:c r="R575" s="25">
        <x:f>IF(A575="","",SUMIFS($N$5:$N$1001,$A$5:$A$1001,A575)-SUMIFS($O$5:$O$1001,$A$5:$A$1001,A575))</x:f>
      </x:c>
      <x:c r="S575" s="20">
        <x:f>IF(A575="","",IF(ABS(R575)&lt;0.005,"Balanced","Out of balance"))</x:f>
      </x:c>
    </x:row>
    <x:row r="576" ht="20" customHeight="1">
      <x:c r="A576" s="26" t="n"/>
      <x:c r="B576" s="27" t="n"/>
      <x:c r="C576" s="20">
        <x:f>IF(B576="","",YEAR(B576))</x:f>
      </x:c>
      <x:c r="D576" s="20">
        <x:f>IF(B576="","",TEXT(B576,"mmm"))</x:f>
      </x:c>
      <x:c r="E576" s="4" t="n"/>
      <x:c r="F576" s="26" t="n"/>
      <x:c r="G576" s="22">
        <x:f>IF(F576="","",VLOOKUP(F576,COA!$A$4:$F$30,2,FALSE))</x:f>
      </x:c>
      <x:c r="H576" s="22">
        <x:f>IF(F576="","",VLOOKUP(F576,COA!$A$4:$F$30,3,FALSE))</x:f>
      </x:c>
      <x:c r="I576" s="22">
        <x:f>IF(F576="","",VLOOKUP(F576,COA!$A$4:$F$30,4,FALSE))</x:f>
      </x:c>
      <x:c r="J576" s="22">
        <x:f>IF(F576="","",VLOOKUP(F576,COA!$A$4:$F$30,5,FALSE))</x:f>
      </x:c>
      <x:c r="K576" s="26" t="n"/>
      <x:c r="L576" s="26" t="n"/>
      <x:c r="M576" s="26" t="n"/>
      <x:c r="N576" s="24" t="n"/>
      <x:c r="O576" s="24" t="n"/>
      <x:c r="P576" s="25">
        <x:f>IF(AND(N576="",O576=""),"",N576-O576)</x:f>
      </x:c>
      <x:c r="Q576" s="20" t="str">
        <x:f>IF(COUNTA(A576:O576)=0,"",IF(AND(N576&gt;0,O576&gt;0),"Review",IF(AND(N576=0,O576=0),"Missing amount","OK")))</x:f>
        <x:v>Missing amount</x:v>
      </x:c>
      <x:c r="R576" s="25">
        <x:f>IF(A576="","",SUMIFS($N$5:$N$1001,$A$5:$A$1001,A576)-SUMIFS($O$5:$O$1001,$A$5:$A$1001,A576))</x:f>
      </x:c>
      <x:c r="S576" s="20">
        <x:f>IF(A576="","",IF(ABS(R576)&lt;0.005,"Balanced","Out of balance"))</x:f>
      </x:c>
    </x:row>
    <x:row r="577" ht="20" customHeight="1">
      <x:c r="A577" s="26" t="n"/>
      <x:c r="B577" s="27" t="n"/>
      <x:c r="C577" s="20">
        <x:f>IF(B577="","",YEAR(B577))</x:f>
      </x:c>
      <x:c r="D577" s="20">
        <x:f>IF(B577="","",TEXT(B577,"mmm"))</x:f>
      </x:c>
      <x:c r="E577" s="4" t="n"/>
      <x:c r="F577" s="26" t="n"/>
      <x:c r="G577" s="22">
        <x:f>IF(F577="","",VLOOKUP(F577,COA!$A$4:$F$30,2,FALSE))</x:f>
      </x:c>
      <x:c r="H577" s="22">
        <x:f>IF(F577="","",VLOOKUP(F577,COA!$A$4:$F$30,3,FALSE))</x:f>
      </x:c>
      <x:c r="I577" s="22">
        <x:f>IF(F577="","",VLOOKUP(F577,COA!$A$4:$F$30,4,FALSE))</x:f>
      </x:c>
      <x:c r="J577" s="22">
        <x:f>IF(F577="","",VLOOKUP(F577,COA!$A$4:$F$30,5,FALSE))</x:f>
      </x:c>
      <x:c r="K577" s="26" t="n"/>
      <x:c r="L577" s="26" t="n"/>
      <x:c r="M577" s="26" t="n"/>
      <x:c r="N577" s="24" t="n"/>
      <x:c r="O577" s="24" t="n"/>
      <x:c r="P577" s="25">
        <x:f>IF(AND(N577="",O577=""),"",N577-O577)</x:f>
      </x:c>
      <x:c r="Q577" s="20" t="str">
        <x:f>IF(COUNTA(A577:O577)=0,"",IF(AND(N577&gt;0,O577&gt;0),"Review",IF(AND(N577=0,O577=0),"Missing amount","OK")))</x:f>
        <x:v>Missing amount</x:v>
      </x:c>
      <x:c r="R577" s="25">
        <x:f>IF(A577="","",SUMIFS($N$5:$N$1001,$A$5:$A$1001,A577)-SUMIFS($O$5:$O$1001,$A$5:$A$1001,A577))</x:f>
      </x:c>
      <x:c r="S577" s="20">
        <x:f>IF(A577="","",IF(ABS(R577)&lt;0.005,"Balanced","Out of balance"))</x:f>
      </x:c>
    </x:row>
    <x:row r="578" ht="20" customHeight="1">
      <x:c r="A578" s="26" t="n"/>
      <x:c r="B578" s="27" t="n"/>
      <x:c r="C578" s="20">
        <x:f>IF(B578="","",YEAR(B578))</x:f>
      </x:c>
      <x:c r="D578" s="20">
        <x:f>IF(B578="","",TEXT(B578,"mmm"))</x:f>
      </x:c>
      <x:c r="E578" s="4" t="n"/>
      <x:c r="F578" s="26" t="n"/>
      <x:c r="G578" s="22">
        <x:f>IF(F578="","",VLOOKUP(F578,COA!$A$4:$F$30,2,FALSE))</x:f>
      </x:c>
      <x:c r="H578" s="22">
        <x:f>IF(F578="","",VLOOKUP(F578,COA!$A$4:$F$30,3,FALSE))</x:f>
      </x:c>
      <x:c r="I578" s="22">
        <x:f>IF(F578="","",VLOOKUP(F578,COA!$A$4:$F$30,4,FALSE))</x:f>
      </x:c>
      <x:c r="J578" s="22">
        <x:f>IF(F578="","",VLOOKUP(F578,COA!$A$4:$F$30,5,FALSE))</x:f>
      </x:c>
      <x:c r="K578" s="26" t="n"/>
      <x:c r="L578" s="26" t="n"/>
      <x:c r="M578" s="26" t="n"/>
      <x:c r="N578" s="24" t="n"/>
      <x:c r="O578" s="24" t="n"/>
      <x:c r="P578" s="25">
        <x:f>IF(AND(N578="",O578=""),"",N578-O578)</x:f>
      </x:c>
      <x:c r="Q578" s="20" t="str">
        <x:f>IF(COUNTA(A578:O578)=0,"",IF(AND(N578&gt;0,O578&gt;0),"Review",IF(AND(N578=0,O578=0),"Missing amount","OK")))</x:f>
        <x:v>Missing amount</x:v>
      </x:c>
      <x:c r="R578" s="25">
        <x:f>IF(A578="","",SUMIFS($N$5:$N$1001,$A$5:$A$1001,A578)-SUMIFS($O$5:$O$1001,$A$5:$A$1001,A578))</x:f>
      </x:c>
      <x:c r="S578" s="20">
        <x:f>IF(A578="","",IF(ABS(R578)&lt;0.005,"Balanced","Out of balance"))</x:f>
      </x:c>
    </x:row>
    <x:row r="579" ht="20" customHeight="1">
      <x:c r="A579" s="26" t="n"/>
      <x:c r="B579" s="27" t="n"/>
      <x:c r="C579" s="20">
        <x:f>IF(B579="","",YEAR(B579))</x:f>
      </x:c>
      <x:c r="D579" s="20">
        <x:f>IF(B579="","",TEXT(B579,"mmm"))</x:f>
      </x:c>
      <x:c r="E579" s="4" t="n"/>
      <x:c r="F579" s="26" t="n"/>
      <x:c r="G579" s="22">
        <x:f>IF(F579="","",VLOOKUP(F579,COA!$A$4:$F$30,2,FALSE))</x:f>
      </x:c>
      <x:c r="H579" s="22">
        <x:f>IF(F579="","",VLOOKUP(F579,COA!$A$4:$F$30,3,FALSE))</x:f>
      </x:c>
      <x:c r="I579" s="22">
        <x:f>IF(F579="","",VLOOKUP(F579,COA!$A$4:$F$30,4,FALSE))</x:f>
      </x:c>
      <x:c r="J579" s="22">
        <x:f>IF(F579="","",VLOOKUP(F579,COA!$A$4:$F$30,5,FALSE))</x:f>
      </x:c>
      <x:c r="K579" s="26" t="n"/>
      <x:c r="L579" s="26" t="n"/>
      <x:c r="M579" s="26" t="n"/>
      <x:c r="N579" s="24" t="n"/>
      <x:c r="O579" s="24" t="n"/>
      <x:c r="P579" s="25">
        <x:f>IF(AND(N579="",O579=""),"",N579-O579)</x:f>
      </x:c>
      <x:c r="Q579" s="20" t="str">
        <x:f>IF(COUNTA(A579:O579)=0,"",IF(AND(N579&gt;0,O579&gt;0),"Review",IF(AND(N579=0,O579=0),"Missing amount","OK")))</x:f>
        <x:v>Missing amount</x:v>
      </x:c>
      <x:c r="R579" s="25">
        <x:f>IF(A579="","",SUMIFS($N$5:$N$1001,$A$5:$A$1001,A579)-SUMIFS($O$5:$O$1001,$A$5:$A$1001,A579))</x:f>
      </x:c>
      <x:c r="S579" s="20">
        <x:f>IF(A579="","",IF(ABS(R579)&lt;0.005,"Balanced","Out of balance"))</x:f>
      </x:c>
    </x:row>
    <x:row r="580" ht="20" customHeight="1">
      <x:c r="A580" s="26" t="n"/>
      <x:c r="B580" s="27" t="n"/>
      <x:c r="C580" s="20">
        <x:f>IF(B580="","",YEAR(B580))</x:f>
      </x:c>
      <x:c r="D580" s="20">
        <x:f>IF(B580="","",TEXT(B580,"mmm"))</x:f>
      </x:c>
      <x:c r="E580" s="4" t="n"/>
      <x:c r="F580" s="26" t="n"/>
      <x:c r="G580" s="22">
        <x:f>IF(F580="","",VLOOKUP(F580,COA!$A$4:$F$30,2,FALSE))</x:f>
      </x:c>
      <x:c r="H580" s="22">
        <x:f>IF(F580="","",VLOOKUP(F580,COA!$A$4:$F$30,3,FALSE))</x:f>
      </x:c>
      <x:c r="I580" s="22">
        <x:f>IF(F580="","",VLOOKUP(F580,COA!$A$4:$F$30,4,FALSE))</x:f>
      </x:c>
      <x:c r="J580" s="22">
        <x:f>IF(F580="","",VLOOKUP(F580,COA!$A$4:$F$30,5,FALSE))</x:f>
      </x:c>
      <x:c r="K580" s="26" t="n"/>
      <x:c r="L580" s="26" t="n"/>
      <x:c r="M580" s="26" t="n"/>
      <x:c r="N580" s="24" t="n"/>
      <x:c r="O580" s="24" t="n"/>
      <x:c r="P580" s="25">
        <x:f>IF(AND(N580="",O580=""),"",N580-O580)</x:f>
      </x:c>
      <x:c r="Q580" s="20" t="str">
        <x:f>IF(COUNTA(A580:O580)=0,"",IF(AND(N580&gt;0,O580&gt;0),"Review",IF(AND(N580=0,O580=0),"Missing amount","OK")))</x:f>
        <x:v>Missing amount</x:v>
      </x:c>
      <x:c r="R580" s="25">
        <x:f>IF(A580="","",SUMIFS($N$5:$N$1001,$A$5:$A$1001,A580)-SUMIFS($O$5:$O$1001,$A$5:$A$1001,A580))</x:f>
      </x:c>
      <x:c r="S580" s="20">
        <x:f>IF(A580="","",IF(ABS(R580)&lt;0.005,"Balanced","Out of balance"))</x:f>
      </x:c>
    </x:row>
    <x:row r="581" ht="20" customHeight="1">
      <x:c r="A581" s="26" t="n"/>
      <x:c r="B581" s="27" t="n"/>
      <x:c r="C581" s="20">
        <x:f>IF(B581="","",YEAR(B581))</x:f>
      </x:c>
      <x:c r="D581" s="20">
        <x:f>IF(B581="","",TEXT(B581,"mmm"))</x:f>
      </x:c>
      <x:c r="E581" s="4" t="n"/>
      <x:c r="F581" s="26" t="n"/>
      <x:c r="G581" s="22">
        <x:f>IF(F581="","",VLOOKUP(F581,COA!$A$4:$F$30,2,FALSE))</x:f>
      </x:c>
      <x:c r="H581" s="22">
        <x:f>IF(F581="","",VLOOKUP(F581,COA!$A$4:$F$30,3,FALSE))</x:f>
      </x:c>
      <x:c r="I581" s="22">
        <x:f>IF(F581="","",VLOOKUP(F581,COA!$A$4:$F$30,4,FALSE))</x:f>
      </x:c>
      <x:c r="J581" s="22">
        <x:f>IF(F581="","",VLOOKUP(F581,COA!$A$4:$F$30,5,FALSE))</x:f>
      </x:c>
      <x:c r="K581" s="26" t="n"/>
      <x:c r="L581" s="26" t="n"/>
      <x:c r="M581" s="26" t="n"/>
      <x:c r="N581" s="24" t="n"/>
      <x:c r="O581" s="24" t="n"/>
      <x:c r="P581" s="25">
        <x:f>IF(AND(N581="",O581=""),"",N581-O581)</x:f>
      </x:c>
      <x:c r="Q581" s="20" t="str">
        <x:f>IF(COUNTA(A581:O581)=0,"",IF(AND(N581&gt;0,O581&gt;0),"Review",IF(AND(N581=0,O581=0),"Missing amount","OK")))</x:f>
        <x:v>Missing amount</x:v>
      </x:c>
      <x:c r="R581" s="25">
        <x:f>IF(A581="","",SUMIFS($N$5:$N$1001,$A$5:$A$1001,A581)-SUMIFS($O$5:$O$1001,$A$5:$A$1001,A581))</x:f>
      </x:c>
      <x:c r="S581" s="20">
        <x:f>IF(A581="","",IF(ABS(R581)&lt;0.005,"Balanced","Out of balance"))</x:f>
      </x:c>
    </x:row>
    <x:row r="582" ht="20" customHeight="1">
      <x:c r="A582" s="26" t="n"/>
      <x:c r="B582" s="27" t="n"/>
      <x:c r="C582" s="20">
        <x:f>IF(B582="","",YEAR(B582))</x:f>
      </x:c>
      <x:c r="D582" s="20">
        <x:f>IF(B582="","",TEXT(B582,"mmm"))</x:f>
      </x:c>
      <x:c r="E582" s="4" t="n"/>
      <x:c r="F582" s="26" t="n"/>
      <x:c r="G582" s="22">
        <x:f>IF(F582="","",VLOOKUP(F582,COA!$A$4:$F$30,2,FALSE))</x:f>
      </x:c>
      <x:c r="H582" s="22">
        <x:f>IF(F582="","",VLOOKUP(F582,COA!$A$4:$F$30,3,FALSE))</x:f>
      </x:c>
      <x:c r="I582" s="22">
        <x:f>IF(F582="","",VLOOKUP(F582,COA!$A$4:$F$30,4,FALSE))</x:f>
      </x:c>
      <x:c r="J582" s="22">
        <x:f>IF(F582="","",VLOOKUP(F582,COA!$A$4:$F$30,5,FALSE))</x:f>
      </x:c>
      <x:c r="K582" s="26" t="n"/>
      <x:c r="L582" s="26" t="n"/>
      <x:c r="M582" s="26" t="n"/>
      <x:c r="N582" s="24" t="n"/>
      <x:c r="O582" s="24" t="n"/>
      <x:c r="P582" s="25">
        <x:f>IF(AND(N582="",O582=""),"",N582-O582)</x:f>
      </x:c>
      <x:c r="Q582" s="20" t="str">
        <x:f>IF(COUNTA(A582:O582)=0,"",IF(AND(N582&gt;0,O582&gt;0),"Review",IF(AND(N582=0,O582=0),"Missing amount","OK")))</x:f>
        <x:v>Missing amount</x:v>
      </x:c>
      <x:c r="R582" s="25">
        <x:f>IF(A582="","",SUMIFS($N$5:$N$1001,$A$5:$A$1001,A582)-SUMIFS($O$5:$O$1001,$A$5:$A$1001,A582))</x:f>
      </x:c>
      <x:c r="S582" s="20">
        <x:f>IF(A582="","",IF(ABS(R582)&lt;0.005,"Balanced","Out of balance"))</x:f>
      </x:c>
    </x:row>
    <x:row r="583" ht="20" customHeight="1">
      <x:c r="A583" s="26" t="n"/>
      <x:c r="B583" s="27" t="n"/>
      <x:c r="C583" s="20">
        <x:f>IF(B583="","",YEAR(B583))</x:f>
      </x:c>
      <x:c r="D583" s="20">
        <x:f>IF(B583="","",TEXT(B583,"mmm"))</x:f>
      </x:c>
      <x:c r="E583" s="4" t="n"/>
      <x:c r="F583" s="26" t="n"/>
      <x:c r="G583" s="22">
        <x:f>IF(F583="","",VLOOKUP(F583,COA!$A$4:$F$30,2,FALSE))</x:f>
      </x:c>
      <x:c r="H583" s="22">
        <x:f>IF(F583="","",VLOOKUP(F583,COA!$A$4:$F$30,3,FALSE))</x:f>
      </x:c>
      <x:c r="I583" s="22">
        <x:f>IF(F583="","",VLOOKUP(F583,COA!$A$4:$F$30,4,FALSE))</x:f>
      </x:c>
      <x:c r="J583" s="22">
        <x:f>IF(F583="","",VLOOKUP(F583,COA!$A$4:$F$30,5,FALSE))</x:f>
      </x:c>
      <x:c r="K583" s="26" t="n"/>
      <x:c r="L583" s="26" t="n"/>
      <x:c r="M583" s="26" t="n"/>
      <x:c r="N583" s="24" t="n"/>
      <x:c r="O583" s="24" t="n"/>
      <x:c r="P583" s="25">
        <x:f>IF(AND(N583="",O583=""),"",N583-O583)</x:f>
      </x:c>
      <x:c r="Q583" s="20" t="str">
        <x:f>IF(COUNTA(A583:O583)=0,"",IF(AND(N583&gt;0,O583&gt;0),"Review",IF(AND(N583=0,O583=0),"Missing amount","OK")))</x:f>
        <x:v>Missing amount</x:v>
      </x:c>
      <x:c r="R583" s="25">
        <x:f>IF(A583="","",SUMIFS($N$5:$N$1001,$A$5:$A$1001,A583)-SUMIFS($O$5:$O$1001,$A$5:$A$1001,A583))</x:f>
      </x:c>
      <x:c r="S583" s="20">
        <x:f>IF(A583="","",IF(ABS(R583)&lt;0.005,"Balanced","Out of balance"))</x:f>
      </x:c>
    </x:row>
    <x:row r="584" ht="20" customHeight="1">
      <x:c r="A584" s="26" t="n"/>
      <x:c r="B584" s="27" t="n"/>
      <x:c r="C584" s="20">
        <x:f>IF(B584="","",YEAR(B584))</x:f>
      </x:c>
      <x:c r="D584" s="20">
        <x:f>IF(B584="","",TEXT(B584,"mmm"))</x:f>
      </x:c>
      <x:c r="E584" s="4" t="n"/>
      <x:c r="F584" s="26" t="n"/>
      <x:c r="G584" s="22">
        <x:f>IF(F584="","",VLOOKUP(F584,COA!$A$4:$F$30,2,FALSE))</x:f>
      </x:c>
      <x:c r="H584" s="22">
        <x:f>IF(F584="","",VLOOKUP(F584,COA!$A$4:$F$30,3,FALSE))</x:f>
      </x:c>
      <x:c r="I584" s="22">
        <x:f>IF(F584="","",VLOOKUP(F584,COA!$A$4:$F$30,4,FALSE))</x:f>
      </x:c>
      <x:c r="J584" s="22">
        <x:f>IF(F584="","",VLOOKUP(F584,COA!$A$4:$F$30,5,FALSE))</x:f>
      </x:c>
      <x:c r="K584" s="26" t="n"/>
      <x:c r="L584" s="26" t="n"/>
      <x:c r="M584" s="26" t="n"/>
      <x:c r="N584" s="24" t="n"/>
      <x:c r="O584" s="24" t="n"/>
      <x:c r="P584" s="25">
        <x:f>IF(AND(N584="",O584=""),"",N584-O584)</x:f>
      </x:c>
      <x:c r="Q584" s="20" t="str">
        <x:f>IF(COUNTA(A584:O584)=0,"",IF(AND(N584&gt;0,O584&gt;0),"Review",IF(AND(N584=0,O584=0),"Missing amount","OK")))</x:f>
        <x:v>Missing amount</x:v>
      </x:c>
      <x:c r="R584" s="25">
        <x:f>IF(A584="","",SUMIFS($N$5:$N$1001,$A$5:$A$1001,A584)-SUMIFS($O$5:$O$1001,$A$5:$A$1001,A584))</x:f>
      </x:c>
      <x:c r="S584" s="20">
        <x:f>IF(A584="","",IF(ABS(R584)&lt;0.005,"Balanced","Out of balance"))</x:f>
      </x:c>
    </x:row>
    <x:row r="585" ht="20" customHeight="1">
      <x:c r="A585" s="26" t="n"/>
      <x:c r="B585" s="27" t="n"/>
      <x:c r="C585" s="20">
        <x:f>IF(B585="","",YEAR(B585))</x:f>
      </x:c>
      <x:c r="D585" s="20">
        <x:f>IF(B585="","",TEXT(B585,"mmm"))</x:f>
      </x:c>
      <x:c r="E585" s="4" t="n"/>
      <x:c r="F585" s="26" t="n"/>
      <x:c r="G585" s="22">
        <x:f>IF(F585="","",VLOOKUP(F585,COA!$A$4:$F$30,2,FALSE))</x:f>
      </x:c>
      <x:c r="H585" s="22">
        <x:f>IF(F585="","",VLOOKUP(F585,COA!$A$4:$F$30,3,FALSE))</x:f>
      </x:c>
      <x:c r="I585" s="22">
        <x:f>IF(F585="","",VLOOKUP(F585,COA!$A$4:$F$30,4,FALSE))</x:f>
      </x:c>
      <x:c r="J585" s="22">
        <x:f>IF(F585="","",VLOOKUP(F585,COA!$A$4:$F$30,5,FALSE))</x:f>
      </x:c>
      <x:c r="K585" s="26" t="n"/>
      <x:c r="L585" s="26" t="n"/>
      <x:c r="M585" s="26" t="n"/>
      <x:c r="N585" s="24" t="n"/>
      <x:c r="O585" s="24" t="n"/>
      <x:c r="P585" s="25">
        <x:f>IF(AND(N585="",O585=""),"",N585-O585)</x:f>
      </x:c>
      <x:c r="Q585" s="20" t="str">
        <x:f>IF(COUNTA(A585:O585)=0,"",IF(AND(N585&gt;0,O585&gt;0),"Review",IF(AND(N585=0,O585=0),"Missing amount","OK")))</x:f>
        <x:v>Missing amount</x:v>
      </x:c>
      <x:c r="R585" s="25">
        <x:f>IF(A585="","",SUMIFS($N$5:$N$1001,$A$5:$A$1001,A585)-SUMIFS($O$5:$O$1001,$A$5:$A$1001,A585))</x:f>
      </x:c>
      <x:c r="S585" s="20">
        <x:f>IF(A585="","",IF(ABS(R585)&lt;0.005,"Balanced","Out of balance"))</x:f>
      </x:c>
    </x:row>
    <x:row r="586" ht="20" customHeight="1">
      <x:c r="A586" s="26" t="n"/>
      <x:c r="B586" s="27" t="n"/>
      <x:c r="C586" s="20">
        <x:f>IF(B586="","",YEAR(B586))</x:f>
      </x:c>
      <x:c r="D586" s="20">
        <x:f>IF(B586="","",TEXT(B586,"mmm"))</x:f>
      </x:c>
      <x:c r="E586" s="4" t="n"/>
      <x:c r="F586" s="26" t="n"/>
      <x:c r="G586" s="22">
        <x:f>IF(F586="","",VLOOKUP(F586,COA!$A$4:$F$30,2,FALSE))</x:f>
      </x:c>
      <x:c r="H586" s="22">
        <x:f>IF(F586="","",VLOOKUP(F586,COA!$A$4:$F$30,3,FALSE))</x:f>
      </x:c>
      <x:c r="I586" s="22">
        <x:f>IF(F586="","",VLOOKUP(F586,COA!$A$4:$F$30,4,FALSE))</x:f>
      </x:c>
      <x:c r="J586" s="22">
        <x:f>IF(F586="","",VLOOKUP(F586,COA!$A$4:$F$30,5,FALSE))</x:f>
      </x:c>
      <x:c r="K586" s="26" t="n"/>
      <x:c r="L586" s="26" t="n"/>
      <x:c r="M586" s="26" t="n"/>
      <x:c r="N586" s="24" t="n"/>
      <x:c r="O586" s="24" t="n"/>
      <x:c r="P586" s="25">
        <x:f>IF(AND(N586="",O586=""),"",N586-O586)</x:f>
      </x:c>
      <x:c r="Q586" s="20" t="str">
        <x:f>IF(COUNTA(A586:O586)=0,"",IF(AND(N586&gt;0,O586&gt;0),"Review",IF(AND(N586=0,O586=0),"Missing amount","OK")))</x:f>
        <x:v>Missing amount</x:v>
      </x:c>
      <x:c r="R586" s="25">
        <x:f>IF(A586="","",SUMIFS($N$5:$N$1001,$A$5:$A$1001,A586)-SUMIFS($O$5:$O$1001,$A$5:$A$1001,A586))</x:f>
      </x:c>
      <x:c r="S586" s="20">
        <x:f>IF(A586="","",IF(ABS(R586)&lt;0.005,"Balanced","Out of balance"))</x:f>
      </x:c>
    </x:row>
    <x:row r="587" ht="20" customHeight="1">
      <x:c r="A587" s="26" t="n"/>
      <x:c r="B587" s="27" t="n"/>
      <x:c r="C587" s="20">
        <x:f>IF(B587="","",YEAR(B587))</x:f>
      </x:c>
      <x:c r="D587" s="20">
        <x:f>IF(B587="","",TEXT(B587,"mmm"))</x:f>
      </x:c>
      <x:c r="E587" s="4" t="n"/>
      <x:c r="F587" s="26" t="n"/>
      <x:c r="G587" s="22">
        <x:f>IF(F587="","",VLOOKUP(F587,COA!$A$4:$F$30,2,FALSE))</x:f>
      </x:c>
      <x:c r="H587" s="22">
        <x:f>IF(F587="","",VLOOKUP(F587,COA!$A$4:$F$30,3,FALSE))</x:f>
      </x:c>
      <x:c r="I587" s="22">
        <x:f>IF(F587="","",VLOOKUP(F587,COA!$A$4:$F$30,4,FALSE))</x:f>
      </x:c>
      <x:c r="J587" s="22">
        <x:f>IF(F587="","",VLOOKUP(F587,COA!$A$4:$F$30,5,FALSE))</x:f>
      </x:c>
      <x:c r="K587" s="26" t="n"/>
      <x:c r="L587" s="26" t="n"/>
      <x:c r="M587" s="26" t="n"/>
      <x:c r="N587" s="24" t="n"/>
      <x:c r="O587" s="24" t="n"/>
      <x:c r="P587" s="25">
        <x:f>IF(AND(N587="",O587=""),"",N587-O587)</x:f>
      </x:c>
      <x:c r="Q587" s="20" t="str">
        <x:f>IF(COUNTA(A587:O587)=0,"",IF(AND(N587&gt;0,O587&gt;0),"Review",IF(AND(N587=0,O587=0),"Missing amount","OK")))</x:f>
        <x:v>Missing amount</x:v>
      </x:c>
      <x:c r="R587" s="25">
        <x:f>IF(A587="","",SUMIFS($N$5:$N$1001,$A$5:$A$1001,A587)-SUMIFS($O$5:$O$1001,$A$5:$A$1001,A587))</x:f>
      </x:c>
      <x:c r="S587" s="20">
        <x:f>IF(A587="","",IF(ABS(R587)&lt;0.005,"Balanced","Out of balance"))</x:f>
      </x:c>
    </x:row>
    <x:row r="588" ht="20" customHeight="1">
      <x:c r="A588" s="26" t="n"/>
      <x:c r="B588" s="27" t="n"/>
      <x:c r="C588" s="20">
        <x:f>IF(B588="","",YEAR(B588))</x:f>
      </x:c>
      <x:c r="D588" s="20">
        <x:f>IF(B588="","",TEXT(B588,"mmm"))</x:f>
      </x:c>
      <x:c r="E588" s="4" t="n"/>
      <x:c r="F588" s="26" t="n"/>
      <x:c r="G588" s="22">
        <x:f>IF(F588="","",VLOOKUP(F588,COA!$A$4:$F$30,2,FALSE))</x:f>
      </x:c>
      <x:c r="H588" s="22">
        <x:f>IF(F588="","",VLOOKUP(F588,COA!$A$4:$F$30,3,FALSE))</x:f>
      </x:c>
      <x:c r="I588" s="22">
        <x:f>IF(F588="","",VLOOKUP(F588,COA!$A$4:$F$30,4,FALSE))</x:f>
      </x:c>
      <x:c r="J588" s="22">
        <x:f>IF(F588="","",VLOOKUP(F588,COA!$A$4:$F$30,5,FALSE))</x:f>
      </x:c>
      <x:c r="K588" s="26" t="n"/>
      <x:c r="L588" s="26" t="n"/>
      <x:c r="M588" s="26" t="n"/>
      <x:c r="N588" s="24" t="n"/>
      <x:c r="O588" s="24" t="n"/>
      <x:c r="P588" s="25">
        <x:f>IF(AND(N588="",O588=""),"",N588-O588)</x:f>
      </x:c>
      <x:c r="Q588" s="20" t="str">
        <x:f>IF(COUNTA(A588:O588)=0,"",IF(AND(N588&gt;0,O588&gt;0),"Review",IF(AND(N588=0,O588=0),"Missing amount","OK")))</x:f>
        <x:v>Missing amount</x:v>
      </x:c>
      <x:c r="R588" s="25">
        <x:f>IF(A588="","",SUMIFS($N$5:$N$1001,$A$5:$A$1001,A588)-SUMIFS($O$5:$O$1001,$A$5:$A$1001,A588))</x:f>
      </x:c>
      <x:c r="S588" s="20">
        <x:f>IF(A588="","",IF(ABS(R588)&lt;0.005,"Balanced","Out of balance"))</x:f>
      </x:c>
    </x:row>
    <x:row r="589" ht="20" customHeight="1">
      <x:c r="A589" s="26" t="n"/>
      <x:c r="B589" s="27" t="n"/>
      <x:c r="C589" s="20">
        <x:f>IF(B589="","",YEAR(B589))</x:f>
      </x:c>
      <x:c r="D589" s="20">
        <x:f>IF(B589="","",TEXT(B589,"mmm"))</x:f>
      </x:c>
      <x:c r="E589" s="4" t="n"/>
      <x:c r="F589" s="26" t="n"/>
      <x:c r="G589" s="22">
        <x:f>IF(F589="","",VLOOKUP(F589,COA!$A$4:$F$30,2,FALSE))</x:f>
      </x:c>
      <x:c r="H589" s="22">
        <x:f>IF(F589="","",VLOOKUP(F589,COA!$A$4:$F$30,3,FALSE))</x:f>
      </x:c>
      <x:c r="I589" s="22">
        <x:f>IF(F589="","",VLOOKUP(F589,COA!$A$4:$F$30,4,FALSE))</x:f>
      </x:c>
      <x:c r="J589" s="22">
        <x:f>IF(F589="","",VLOOKUP(F589,COA!$A$4:$F$30,5,FALSE))</x:f>
      </x:c>
      <x:c r="K589" s="26" t="n"/>
      <x:c r="L589" s="26" t="n"/>
      <x:c r="M589" s="26" t="n"/>
      <x:c r="N589" s="24" t="n"/>
      <x:c r="O589" s="24" t="n"/>
      <x:c r="P589" s="25">
        <x:f>IF(AND(N589="",O589=""),"",N589-O589)</x:f>
      </x:c>
      <x:c r="Q589" s="20" t="str">
        <x:f>IF(COUNTA(A589:O589)=0,"",IF(AND(N589&gt;0,O589&gt;0),"Review",IF(AND(N589=0,O589=0),"Missing amount","OK")))</x:f>
        <x:v>Missing amount</x:v>
      </x:c>
      <x:c r="R589" s="25">
        <x:f>IF(A589="","",SUMIFS($N$5:$N$1001,$A$5:$A$1001,A589)-SUMIFS($O$5:$O$1001,$A$5:$A$1001,A589))</x:f>
      </x:c>
      <x:c r="S589" s="20">
        <x:f>IF(A589="","",IF(ABS(R589)&lt;0.005,"Balanced","Out of balance"))</x:f>
      </x:c>
    </x:row>
    <x:row r="590" ht="20" customHeight="1">
      <x:c r="A590" s="26" t="n"/>
      <x:c r="B590" s="27" t="n"/>
      <x:c r="C590" s="20">
        <x:f>IF(B590="","",YEAR(B590))</x:f>
      </x:c>
      <x:c r="D590" s="20">
        <x:f>IF(B590="","",TEXT(B590,"mmm"))</x:f>
      </x:c>
      <x:c r="E590" s="4" t="n"/>
      <x:c r="F590" s="26" t="n"/>
      <x:c r="G590" s="22">
        <x:f>IF(F590="","",VLOOKUP(F590,COA!$A$4:$F$30,2,FALSE))</x:f>
      </x:c>
      <x:c r="H590" s="22">
        <x:f>IF(F590="","",VLOOKUP(F590,COA!$A$4:$F$30,3,FALSE))</x:f>
      </x:c>
      <x:c r="I590" s="22">
        <x:f>IF(F590="","",VLOOKUP(F590,COA!$A$4:$F$30,4,FALSE))</x:f>
      </x:c>
      <x:c r="J590" s="22">
        <x:f>IF(F590="","",VLOOKUP(F590,COA!$A$4:$F$30,5,FALSE))</x:f>
      </x:c>
      <x:c r="K590" s="26" t="n"/>
      <x:c r="L590" s="26" t="n"/>
      <x:c r="M590" s="26" t="n"/>
      <x:c r="N590" s="24" t="n"/>
      <x:c r="O590" s="24" t="n"/>
      <x:c r="P590" s="25">
        <x:f>IF(AND(N590="",O590=""),"",N590-O590)</x:f>
      </x:c>
      <x:c r="Q590" s="20" t="str">
        <x:f>IF(COUNTA(A590:O590)=0,"",IF(AND(N590&gt;0,O590&gt;0),"Review",IF(AND(N590=0,O590=0),"Missing amount","OK")))</x:f>
        <x:v>Missing amount</x:v>
      </x:c>
      <x:c r="R590" s="25">
        <x:f>IF(A590="","",SUMIFS($N$5:$N$1001,$A$5:$A$1001,A590)-SUMIFS($O$5:$O$1001,$A$5:$A$1001,A590))</x:f>
      </x:c>
      <x:c r="S590" s="20">
        <x:f>IF(A590="","",IF(ABS(R590)&lt;0.005,"Balanced","Out of balance"))</x:f>
      </x:c>
    </x:row>
    <x:row r="591" ht="20" customHeight="1">
      <x:c r="A591" s="26" t="n"/>
      <x:c r="B591" s="27" t="n"/>
      <x:c r="C591" s="20">
        <x:f>IF(B591="","",YEAR(B591))</x:f>
      </x:c>
      <x:c r="D591" s="20">
        <x:f>IF(B591="","",TEXT(B591,"mmm"))</x:f>
      </x:c>
      <x:c r="E591" s="4" t="n"/>
      <x:c r="F591" s="26" t="n"/>
      <x:c r="G591" s="22">
        <x:f>IF(F591="","",VLOOKUP(F591,COA!$A$4:$F$30,2,FALSE))</x:f>
      </x:c>
      <x:c r="H591" s="22">
        <x:f>IF(F591="","",VLOOKUP(F591,COA!$A$4:$F$30,3,FALSE))</x:f>
      </x:c>
      <x:c r="I591" s="22">
        <x:f>IF(F591="","",VLOOKUP(F591,COA!$A$4:$F$30,4,FALSE))</x:f>
      </x:c>
      <x:c r="J591" s="22">
        <x:f>IF(F591="","",VLOOKUP(F591,COA!$A$4:$F$30,5,FALSE))</x:f>
      </x:c>
      <x:c r="K591" s="26" t="n"/>
      <x:c r="L591" s="26" t="n"/>
      <x:c r="M591" s="26" t="n"/>
      <x:c r="N591" s="24" t="n"/>
      <x:c r="O591" s="24" t="n"/>
      <x:c r="P591" s="25">
        <x:f>IF(AND(N591="",O591=""),"",N591-O591)</x:f>
      </x:c>
      <x:c r="Q591" s="20" t="str">
        <x:f>IF(COUNTA(A591:O591)=0,"",IF(AND(N591&gt;0,O591&gt;0),"Review",IF(AND(N591=0,O591=0),"Missing amount","OK")))</x:f>
        <x:v>Missing amount</x:v>
      </x:c>
      <x:c r="R591" s="25">
        <x:f>IF(A591="","",SUMIFS($N$5:$N$1001,$A$5:$A$1001,A591)-SUMIFS($O$5:$O$1001,$A$5:$A$1001,A591))</x:f>
      </x:c>
      <x:c r="S591" s="20">
        <x:f>IF(A591="","",IF(ABS(R591)&lt;0.005,"Balanced","Out of balance"))</x:f>
      </x:c>
    </x:row>
    <x:row r="592" ht="20" customHeight="1">
      <x:c r="A592" s="26" t="n"/>
      <x:c r="B592" s="27" t="n"/>
      <x:c r="C592" s="20">
        <x:f>IF(B592="","",YEAR(B592))</x:f>
      </x:c>
      <x:c r="D592" s="20">
        <x:f>IF(B592="","",TEXT(B592,"mmm"))</x:f>
      </x:c>
      <x:c r="E592" s="4" t="n"/>
      <x:c r="F592" s="26" t="n"/>
      <x:c r="G592" s="22">
        <x:f>IF(F592="","",VLOOKUP(F592,COA!$A$4:$F$30,2,FALSE))</x:f>
      </x:c>
      <x:c r="H592" s="22">
        <x:f>IF(F592="","",VLOOKUP(F592,COA!$A$4:$F$30,3,FALSE))</x:f>
      </x:c>
      <x:c r="I592" s="22">
        <x:f>IF(F592="","",VLOOKUP(F592,COA!$A$4:$F$30,4,FALSE))</x:f>
      </x:c>
      <x:c r="J592" s="22">
        <x:f>IF(F592="","",VLOOKUP(F592,COA!$A$4:$F$30,5,FALSE))</x:f>
      </x:c>
      <x:c r="K592" s="26" t="n"/>
      <x:c r="L592" s="26" t="n"/>
      <x:c r="M592" s="26" t="n"/>
      <x:c r="N592" s="24" t="n"/>
      <x:c r="O592" s="24" t="n"/>
      <x:c r="P592" s="25">
        <x:f>IF(AND(N592="",O592=""),"",N592-O592)</x:f>
      </x:c>
      <x:c r="Q592" s="20" t="str">
        <x:f>IF(COUNTA(A592:O592)=0,"",IF(AND(N592&gt;0,O592&gt;0),"Review",IF(AND(N592=0,O592=0),"Missing amount","OK")))</x:f>
        <x:v>Missing amount</x:v>
      </x:c>
      <x:c r="R592" s="25">
        <x:f>IF(A592="","",SUMIFS($N$5:$N$1001,$A$5:$A$1001,A592)-SUMIFS($O$5:$O$1001,$A$5:$A$1001,A592))</x:f>
      </x:c>
      <x:c r="S592" s="20">
        <x:f>IF(A592="","",IF(ABS(R592)&lt;0.005,"Balanced","Out of balance"))</x:f>
      </x:c>
    </x:row>
    <x:row r="593" ht="20" customHeight="1">
      <x:c r="A593" s="26" t="n"/>
      <x:c r="B593" s="27" t="n"/>
      <x:c r="C593" s="20">
        <x:f>IF(B593="","",YEAR(B593))</x:f>
      </x:c>
      <x:c r="D593" s="20">
        <x:f>IF(B593="","",TEXT(B593,"mmm"))</x:f>
      </x:c>
      <x:c r="E593" s="4" t="n"/>
      <x:c r="F593" s="26" t="n"/>
      <x:c r="G593" s="22">
        <x:f>IF(F593="","",VLOOKUP(F593,COA!$A$4:$F$30,2,FALSE))</x:f>
      </x:c>
      <x:c r="H593" s="22">
        <x:f>IF(F593="","",VLOOKUP(F593,COA!$A$4:$F$30,3,FALSE))</x:f>
      </x:c>
      <x:c r="I593" s="22">
        <x:f>IF(F593="","",VLOOKUP(F593,COA!$A$4:$F$30,4,FALSE))</x:f>
      </x:c>
      <x:c r="J593" s="22">
        <x:f>IF(F593="","",VLOOKUP(F593,COA!$A$4:$F$30,5,FALSE))</x:f>
      </x:c>
      <x:c r="K593" s="26" t="n"/>
      <x:c r="L593" s="26" t="n"/>
      <x:c r="M593" s="26" t="n"/>
      <x:c r="N593" s="24" t="n"/>
      <x:c r="O593" s="24" t="n"/>
      <x:c r="P593" s="25">
        <x:f>IF(AND(N593="",O593=""),"",N593-O593)</x:f>
      </x:c>
      <x:c r="Q593" s="20" t="str">
        <x:f>IF(COUNTA(A593:O593)=0,"",IF(AND(N593&gt;0,O593&gt;0),"Review",IF(AND(N593=0,O593=0),"Missing amount","OK")))</x:f>
        <x:v>Missing amount</x:v>
      </x:c>
      <x:c r="R593" s="25">
        <x:f>IF(A593="","",SUMIFS($N$5:$N$1001,$A$5:$A$1001,A593)-SUMIFS($O$5:$O$1001,$A$5:$A$1001,A593))</x:f>
      </x:c>
      <x:c r="S593" s="20">
        <x:f>IF(A593="","",IF(ABS(R593)&lt;0.005,"Balanced","Out of balance"))</x:f>
      </x:c>
    </x:row>
    <x:row r="594" ht="20" customHeight="1">
      <x:c r="A594" s="26" t="n"/>
      <x:c r="B594" s="27" t="n"/>
      <x:c r="C594" s="20">
        <x:f>IF(B594="","",YEAR(B594))</x:f>
      </x:c>
      <x:c r="D594" s="20">
        <x:f>IF(B594="","",TEXT(B594,"mmm"))</x:f>
      </x:c>
      <x:c r="E594" s="4" t="n"/>
      <x:c r="F594" s="26" t="n"/>
      <x:c r="G594" s="22">
        <x:f>IF(F594="","",VLOOKUP(F594,COA!$A$4:$F$30,2,FALSE))</x:f>
      </x:c>
      <x:c r="H594" s="22">
        <x:f>IF(F594="","",VLOOKUP(F594,COA!$A$4:$F$30,3,FALSE))</x:f>
      </x:c>
      <x:c r="I594" s="22">
        <x:f>IF(F594="","",VLOOKUP(F594,COA!$A$4:$F$30,4,FALSE))</x:f>
      </x:c>
      <x:c r="J594" s="22">
        <x:f>IF(F594="","",VLOOKUP(F594,COA!$A$4:$F$30,5,FALSE))</x:f>
      </x:c>
      <x:c r="K594" s="26" t="n"/>
      <x:c r="L594" s="26" t="n"/>
      <x:c r="M594" s="26" t="n"/>
      <x:c r="N594" s="24" t="n"/>
      <x:c r="O594" s="24" t="n"/>
      <x:c r="P594" s="25">
        <x:f>IF(AND(N594="",O594=""),"",N594-O594)</x:f>
      </x:c>
      <x:c r="Q594" s="20" t="str">
        <x:f>IF(COUNTA(A594:O594)=0,"",IF(AND(N594&gt;0,O594&gt;0),"Review",IF(AND(N594=0,O594=0),"Missing amount","OK")))</x:f>
        <x:v>Missing amount</x:v>
      </x:c>
      <x:c r="R594" s="25">
        <x:f>IF(A594="","",SUMIFS($N$5:$N$1001,$A$5:$A$1001,A594)-SUMIFS($O$5:$O$1001,$A$5:$A$1001,A594))</x:f>
      </x:c>
      <x:c r="S594" s="20">
        <x:f>IF(A594="","",IF(ABS(R594)&lt;0.005,"Balanced","Out of balance"))</x:f>
      </x:c>
    </x:row>
    <x:row r="595" ht="20" customHeight="1">
      <x:c r="A595" s="26" t="n"/>
      <x:c r="B595" s="27" t="n"/>
      <x:c r="C595" s="20">
        <x:f>IF(B595="","",YEAR(B595))</x:f>
      </x:c>
      <x:c r="D595" s="20">
        <x:f>IF(B595="","",TEXT(B595,"mmm"))</x:f>
      </x:c>
      <x:c r="E595" s="4" t="n"/>
      <x:c r="F595" s="26" t="n"/>
      <x:c r="G595" s="22">
        <x:f>IF(F595="","",VLOOKUP(F595,COA!$A$4:$F$30,2,FALSE))</x:f>
      </x:c>
      <x:c r="H595" s="22">
        <x:f>IF(F595="","",VLOOKUP(F595,COA!$A$4:$F$30,3,FALSE))</x:f>
      </x:c>
      <x:c r="I595" s="22">
        <x:f>IF(F595="","",VLOOKUP(F595,COA!$A$4:$F$30,4,FALSE))</x:f>
      </x:c>
      <x:c r="J595" s="22">
        <x:f>IF(F595="","",VLOOKUP(F595,COA!$A$4:$F$30,5,FALSE))</x:f>
      </x:c>
      <x:c r="K595" s="26" t="n"/>
      <x:c r="L595" s="26" t="n"/>
      <x:c r="M595" s="26" t="n"/>
      <x:c r="N595" s="24" t="n"/>
      <x:c r="O595" s="24" t="n"/>
      <x:c r="P595" s="25">
        <x:f>IF(AND(N595="",O595=""),"",N595-O595)</x:f>
      </x:c>
      <x:c r="Q595" s="20" t="str">
        <x:f>IF(COUNTA(A595:O595)=0,"",IF(AND(N595&gt;0,O595&gt;0),"Review",IF(AND(N595=0,O595=0),"Missing amount","OK")))</x:f>
        <x:v>Missing amount</x:v>
      </x:c>
      <x:c r="R595" s="25">
        <x:f>IF(A595="","",SUMIFS($N$5:$N$1001,$A$5:$A$1001,A595)-SUMIFS($O$5:$O$1001,$A$5:$A$1001,A595))</x:f>
      </x:c>
      <x:c r="S595" s="20">
        <x:f>IF(A595="","",IF(ABS(R595)&lt;0.005,"Balanced","Out of balance"))</x:f>
      </x:c>
    </x:row>
    <x:row r="596" ht="20" customHeight="1">
      <x:c r="A596" s="26" t="n"/>
      <x:c r="B596" s="27" t="n"/>
      <x:c r="C596" s="20">
        <x:f>IF(B596="","",YEAR(B596))</x:f>
      </x:c>
      <x:c r="D596" s="20">
        <x:f>IF(B596="","",TEXT(B596,"mmm"))</x:f>
      </x:c>
      <x:c r="E596" s="4" t="n"/>
      <x:c r="F596" s="26" t="n"/>
      <x:c r="G596" s="22">
        <x:f>IF(F596="","",VLOOKUP(F596,COA!$A$4:$F$30,2,FALSE))</x:f>
      </x:c>
      <x:c r="H596" s="22">
        <x:f>IF(F596="","",VLOOKUP(F596,COA!$A$4:$F$30,3,FALSE))</x:f>
      </x:c>
      <x:c r="I596" s="22">
        <x:f>IF(F596="","",VLOOKUP(F596,COA!$A$4:$F$30,4,FALSE))</x:f>
      </x:c>
      <x:c r="J596" s="22">
        <x:f>IF(F596="","",VLOOKUP(F596,COA!$A$4:$F$30,5,FALSE))</x:f>
      </x:c>
      <x:c r="K596" s="26" t="n"/>
      <x:c r="L596" s="26" t="n"/>
      <x:c r="M596" s="26" t="n"/>
      <x:c r="N596" s="24" t="n"/>
      <x:c r="O596" s="24" t="n"/>
      <x:c r="P596" s="25">
        <x:f>IF(AND(N596="",O596=""),"",N596-O596)</x:f>
      </x:c>
      <x:c r="Q596" s="20" t="str">
        <x:f>IF(COUNTA(A596:O596)=0,"",IF(AND(N596&gt;0,O596&gt;0),"Review",IF(AND(N596=0,O596=0),"Missing amount","OK")))</x:f>
        <x:v>Missing amount</x:v>
      </x:c>
      <x:c r="R596" s="25">
        <x:f>IF(A596="","",SUMIFS($N$5:$N$1001,$A$5:$A$1001,A596)-SUMIFS($O$5:$O$1001,$A$5:$A$1001,A596))</x:f>
      </x:c>
      <x:c r="S596" s="20">
        <x:f>IF(A596="","",IF(ABS(R596)&lt;0.005,"Balanced","Out of balance"))</x:f>
      </x:c>
    </x:row>
    <x:row r="597" ht="20" customHeight="1">
      <x:c r="A597" s="26" t="n"/>
      <x:c r="B597" s="27" t="n"/>
      <x:c r="C597" s="20">
        <x:f>IF(B597="","",YEAR(B597))</x:f>
      </x:c>
      <x:c r="D597" s="20">
        <x:f>IF(B597="","",TEXT(B597,"mmm"))</x:f>
      </x:c>
      <x:c r="E597" s="4" t="n"/>
      <x:c r="F597" s="26" t="n"/>
      <x:c r="G597" s="22">
        <x:f>IF(F597="","",VLOOKUP(F597,COA!$A$4:$F$30,2,FALSE))</x:f>
      </x:c>
      <x:c r="H597" s="22">
        <x:f>IF(F597="","",VLOOKUP(F597,COA!$A$4:$F$30,3,FALSE))</x:f>
      </x:c>
      <x:c r="I597" s="22">
        <x:f>IF(F597="","",VLOOKUP(F597,COA!$A$4:$F$30,4,FALSE))</x:f>
      </x:c>
      <x:c r="J597" s="22">
        <x:f>IF(F597="","",VLOOKUP(F597,COA!$A$4:$F$30,5,FALSE))</x:f>
      </x:c>
      <x:c r="K597" s="26" t="n"/>
      <x:c r="L597" s="26" t="n"/>
      <x:c r="M597" s="26" t="n"/>
      <x:c r="N597" s="24" t="n"/>
      <x:c r="O597" s="24" t="n"/>
      <x:c r="P597" s="25">
        <x:f>IF(AND(N597="",O597=""),"",N597-O597)</x:f>
      </x:c>
      <x:c r="Q597" s="20" t="str">
        <x:f>IF(COUNTA(A597:O597)=0,"",IF(AND(N597&gt;0,O597&gt;0),"Review",IF(AND(N597=0,O597=0),"Missing amount","OK")))</x:f>
        <x:v>Missing amount</x:v>
      </x:c>
      <x:c r="R597" s="25">
        <x:f>IF(A597="","",SUMIFS($N$5:$N$1001,$A$5:$A$1001,A597)-SUMIFS($O$5:$O$1001,$A$5:$A$1001,A597))</x:f>
      </x:c>
      <x:c r="S597" s="20">
        <x:f>IF(A597="","",IF(ABS(R597)&lt;0.005,"Balanced","Out of balance"))</x:f>
      </x:c>
    </x:row>
    <x:row r="598" ht="20" customHeight="1">
      <x:c r="A598" s="26" t="n"/>
      <x:c r="B598" s="27" t="n"/>
      <x:c r="C598" s="20">
        <x:f>IF(B598="","",YEAR(B598))</x:f>
      </x:c>
      <x:c r="D598" s="20">
        <x:f>IF(B598="","",TEXT(B598,"mmm"))</x:f>
      </x:c>
      <x:c r="E598" s="4" t="n"/>
      <x:c r="F598" s="26" t="n"/>
      <x:c r="G598" s="22">
        <x:f>IF(F598="","",VLOOKUP(F598,COA!$A$4:$F$30,2,FALSE))</x:f>
      </x:c>
      <x:c r="H598" s="22">
        <x:f>IF(F598="","",VLOOKUP(F598,COA!$A$4:$F$30,3,FALSE))</x:f>
      </x:c>
      <x:c r="I598" s="22">
        <x:f>IF(F598="","",VLOOKUP(F598,COA!$A$4:$F$30,4,FALSE))</x:f>
      </x:c>
      <x:c r="J598" s="22">
        <x:f>IF(F598="","",VLOOKUP(F598,COA!$A$4:$F$30,5,FALSE))</x:f>
      </x:c>
      <x:c r="K598" s="26" t="n"/>
      <x:c r="L598" s="26" t="n"/>
      <x:c r="M598" s="26" t="n"/>
      <x:c r="N598" s="24" t="n"/>
      <x:c r="O598" s="24" t="n"/>
      <x:c r="P598" s="25">
        <x:f>IF(AND(N598="",O598=""),"",N598-O598)</x:f>
      </x:c>
      <x:c r="Q598" s="20" t="str">
        <x:f>IF(COUNTA(A598:O598)=0,"",IF(AND(N598&gt;0,O598&gt;0),"Review",IF(AND(N598=0,O598=0),"Missing amount","OK")))</x:f>
        <x:v>Missing amount</x:v>
      </x:c>
      <x:c r="R598" s="25">
        <x:f>IF(A598="","",SUMIFS($N$5:$N$1001,$A$5:$A$1001,A598)-SUMIFS($O$5:$O$1001,$A$5:$A$1001,A598))</x:f>
      </x:c>
      <x:c r="S598" s="20">
        <x:f>IF(A598="","",IF(ABS(R598)&lt;0.005,"Balanced","Out of balance"))</x:f>
      </x:c>
    </x:row>
    <x:row r="599" ht="20" customHeight="1">
      <x:c r="A599" s="26" t="n"/>
      <x:c r="B599" s="27" t="n"/>
      <x:c r="C599" s="20">
        <x:f>IF(B599="","",YEAR(B599))</x:f>
      </x:c>
      <x:c r="D599" s="20">
        <x:f>IF(B599="","",TEXT(B599,"mmm"))</x:f>
      </x:c>
      <x:c r="E599" s="4" t="n"/>
      <x:c r="F599" s="26" t="n"/>
      <x:c r="G599" s="22">
        <x:f>IF(F599="","",VLOOKUP(F599,COA!$A$4:$F$30,2,FALSE))</x:f>
      </x:c>
      <x:c r="H599" s="22">
        <x:f>IF(F599="","",VLOOKUP(F599,COA!$A$4:$F$30,3,FALSE))</x:f>
      </x:c>
      <x:c r="I599" s="22">
        <x:f>IF(F599="","",VLOOKUP(F599,COA!$A$4:$F$30,4,FALSE))</x:f>
      </x:c>
      <x:c r="J599" s="22">
        <x:f>IF(F599="","",VLOOKUP(F599,COA!$A$4:$F$30,5,FALSE))</x:f>
      </x:c>
      <x:c r="K599" s="26" t="n"/>
      <x:c r="L599" s="26" t="n"/>
      <x:c r="M599" s="26" t="n"/>
      <x:c r="N599" s="24" t="n"/>
      <x:c r="O599" s="24" t="n"/>
      <x:c r="P599" s="25">
        <x:f>IF(AND(N599="",O599=""),"",N599-O599)</x:f>
      </x:c>
      <x:c r="Q599" s="20" t="str">
        <x:f>IF(COUNTA(A599:O599)=0,"",IF(AND(N599&gt;0,O599&gt;0),"Review",IF(AND(N599=0,O599=0),"Missing amount","OK")))</x:f>
        <x:v>Missing amount</x:v>
      </x:c>
      <x:c r="R599" s="25">
        <x:f>IF(A599="","",SUMIFS($N$5:$N$1001,$A$5:$A$1001,A599)-SUMIFS($O$5:$O$1001,$A$5:$A$1001,A599))</x:f>
      </x:c>
      <x:c r="S599" s="20">
        <x:f>IF(A599="","",IF(ABS(R599)&lt;0.005,"Balanced","Out of balance"))</x:f>
      </x:c>
    </x:row>
    <x:row r="600" ht="20" customHeight="1">
      <x:c r="A600" s="26" t="n"/>
      <x:c r="B600" s="27" t="n"/>
      <x:c r="C600" s="20">
        <x:f>IF(B600="","",YEAR(B600))</x:f>
      </x:c>
      <x:c r="D600" s="20">
        <x:f>IF(B600="","",TEXT(B600,"mmm"))</x:f>
      </x:c>
      <x:c r="E600" s="4" t="n"/>
      <x:c r="F600" s="26" t="n"/>
      <x:c r="G600" s="22">
        <x:f>IF(F600="","",VLOOKUP(F600,COA!$A$4:$F$30,2,FALSE))</x:f>
      </x:c>
      <x:c r="H600" s="22">
        <x:f>IF(F600="","",VLOOKUP(F600,COA!$A$4:$F$30,3,FALSE))</x:f>
      </x:c>
      <x:c r="I600" s="22">
        <x:f>IF(F600="","",VLOOKUP(F600,COA!$A$4:$F$30,4,FALSE))</x:f>
      </x:c>
      <x:c r="J600" s="22">
        <x:f>IF(F600="","",VLOOKUP(F600,COA!$A$4:$F$30,5,FALSE))</x:f>
      </x:c>
      <x:c r="K600" s="26" t="n"/>
      <x:c r="L600" s="26" t="n"/>
      <x:c r="M600" s="26" t="n"/>
      <x:c r="N600" s="24" t="n"/>
      <x:c r="O600" s="24" t="n"/>
      <x:c r="P600" s="25">
        <x:f>IF(AND(N600="",O600=""),"",N600-O600)</x:f>
      </x:c>
      <x:c r="Q600" s="20" t="str">
        <x:f>IF(COUNTA(A600:O600)=0,"",IF(AND(N600&gt;0,O600&gt;0),"Review",IF(AND(N600=0,O600=0),"Missing amount","OK")))</x:f>
        <x:v>Missing amount</x:v>
      </x:c>
      <x:c r="R600" s="25">
        <x:f>IF(A600="","",SUMIFS($N$5:$N$1001,$A$5:$A$1001,A600)-SUMIFS($O$5:$O$1001,$A$5:$A$1001,A600))</x:f>
      </x:c>
      <x:c r="S600" s="20">
        <x:f>IF(A600="","",IF(ABS(R600)&lt;0.005,"Balanced","Out of balance"))</x:f>
      </x:c>
    </x:row>
    <x:row r="601" ht="20" customHeight="1">
      <x:c r="A601" s="26" t="n"/>
      <x:c r="B601" s="27" t="n"/>
      <x:c r="C601" s="20">
        <x:f>IF(B601="","",YEAR(B601))</x:f>
      </x:c>
      <x:c r="D601" s="20">
        <x:f>IF(B601="","",TEXT(B601,"mmm"))</x:f>
      </x:c>
      <x:c r="E601" s="4" t="n"/>
      <x:c r="F601" s="26" t="n"/>
      <x:c r="G601" s="22">
        <x:f>IF(F601="","",VLOOKUP(F601,COA!$A$4:$F$30,2,FALSE))</x:f>
      </x:c>
      <x:c r="H601" s="22">
        <x:f>IF(F601="","",VLOOKUP(F601,COA!$A$4:$F$30,3,FALSE))</x:f>
      </x:c>
      <x:c r="I601" s="22">
        <x:f>IF(F601="","",VLOOKUP(F601,COA!$A$4:$F$30,4,FALSE))</x:f>
      </x:c>
      <x:c r="J601" s="22">
        <x:f>IF(F601="","",VLOOKUP(F601,COA!$A$4:$F$30,5,FALSE))</x:f>
      </x:c>
      <x:c r="K601" s="26" t="n"/>
      <x:c r="L601" s="26" t="n"/>
      <x:c r="M601" s="26" t="n"/>
      <x:c r="N601" s="24" t="n"/>
      <x:c r="O601" s="24" t="n"/>
      <x:c r="P601" s="25">
        <x:f>IF(AND(N601="",O601=""),"",N601-O601)</x:f>
      </x:c>
      <x:c r="Q601" s="20" t="str">
        <x:f>IF(COUNTA(A601:O601)=0,"",IF(AND(N601&gt;0,O601&gt;0),"Review",IF(AND(N601=0,O601=0),"Missing amount","OK")))</x:f>
        <x:v>Missing amount</x:v>
      </x:c>
      <x:c r="R601" s="25">
        <x:f>IF(A601="","",SUMIFS($N$5:$N$1001,$A$5:$A$1001,A601)-SUMIFS($O$5:$O$1001,$A$5:$A$1001,A601))</x:f>
      </x:c>
      <x:c r="S601" s="20">
        <x:f>IF(A601="","",IF(ABS(R601)&lt;0.005,"Balanced","Out of balance"))</x:f>
      </x:c>
    </x:row>
    <x:row r="602" ht="20" customHeight="1">
      <x:c r="A602" s="26" t="n"/>
      <x:c r="B602" s="27" t="n"/>
      <x:c r="C602" s="20">
        <x:f>IF(B602="","",YEAR(B602))</x:f>
      </x:c>
      <x:c r="D602" s="20">
        <x:f>IF(B602="","",TEXT(B602,"mmm"))</x:f>
      </x:c>
      <x:c r="E602" s="4" t="n"/>
      <x:c r="F602" s="26" t="n"/>
      <x:c r="G602" s="22">
        <x:f>IF(F602="","",VLOOKUP(F602,COA!$A$4:$F$30,2,FALSE))</x:f>
      </x:c>
      <x:c r="H602" s="22">
        <x:f>IF(F602="","",VLOOKUP(F602,COA!$A$4:$F$30,3,FALSE))</x:f>
      </x:c>
      <x:c r="I602" s="22">
        <x:f>IF(F602="","",VLOOKUP(F602,COA!$A$4:$F$30,4,FALSE))</x:f>
      </x:c>
      <x:c r="J602" s="22">
        <x:f>IF(F602="","",VLOOKUP(F602,COA!$A$4:$F$30,5,FALSE))</x:f>
      </x:c>
      <x:c r="K602" s="26" t="n"/>
      <x:c r="L602" s="26" t="n"/>
      <x:c r="M602" s="26" t="n"/>
      <x:c r="N602" s="24" t="n"/>
      <x:c r="O602" s="24" t="n"/>
      <x:c r="P602" s="25">
        <x:f>IF(AND(N602="",O602=""),"",N602-O602)</x:f>
      </x:c>
      <x:c r="Q602" s="20" t="str">
        <x:f>IF(COUNTA(A602:O602)=0,"",IF(AND(N602&gt;0,O602&gt;0),"Review",IF(AND(N602=0,O602=0),"Missing amount","OK")))</x:f>
        <x:v>Missing amount</x:v>
      </x:c>
      <x:c r="R602" s="25">
        <x:f>IF(A602="","",SUMIFS($N$5:$N$1001,$A$5:$A$1001,A602)-SUMIFS($O$5:$O$1001,$A$5:$A$1001,A602))</x:f>
      </x:c>
      <x:c r="S602" s="20">
        <x:f>IF(A602="","",IF(ABS(R602)&lt;0.005,"Balanced","Out of balance"))</x:f>
      </x:c>
    </x:row>
    <x:row r="603" ht="20" customHeight="1">
      <x:c r="A603" s="26" t="n"/>
      <x:c r="B603" s="27" t="n"/>
      <x:c r="C603" s="20">
        <x:f>IF(B603="","",YEAR(B603))</x:f>
      </x:c>
      <x:c r="D603" s="20">
        <x:f>IF(B603="","",TEXT(B603,"mmm"))</x:f>
      </x:c>
      <x:c r="E603" s="4" t="n"/>
      <x:c r="F603" s="26" t="n"/>
      <x:c r="G603" s="22">
        <x:f>IF(F603="","",VLOOKUP(F603,COA!$A$4:$F$30,2,FALSE))</x:f>
      </x:c>
      <x:c r="H603" s="22">
        <x:f>IF(F603="","",VLOOKUP(F603,COA!$A$4:$F$30,3,FALSE))</x:f>
      </x:c>
      <x:c r="I603" s="22">
        <x:f>IF(F603="","",VLOOKUP(F603,COA!$A$4:$F$30,4,FALSE))</x:f>
      </x:c>
      <x:c r="J603" s="22">
        <x:f>IF(F603="","",VLOOKUP(F603,COA!$A$4:$F$30,5,FALSE))</x:f>
      </x:c>
      <x:c r="K603" s="26" t="n"/>
      <x:c r="L603" s="26" t="n"/>
      <x:c r="M603" s="26" t="n"/>
      <x:c r="N603" s="24" t="n"/>
      <x:c r="O603" s="24" t="n"/>
      <x:c r="P603" s="25">
        <x:f>IF(AND(N603="",O603=""),"",N603-O603)</x:f>
      </x:c>
      <x:c r="Q603" s="20" t="str">
        <x:f>IF(COUNTA(A603:O603)=0,"",IF(AND(N603&gt;0,O603&gt;0),"Review",IF(AND(N603=0,O603=0),"Missing amount","OK")))</x:f>
        <x:v>Missing amount</x:v>
      </x:c>
      <x:c r="R603" s="25">
        <x:f>IF(A603="","",SUMIFS($N$5:$N$1001,$A$5:$A$1001,A603)-SUMIFS($O$5:$O$1001,$A$5:$A$1001,A603))</x:f>
      </x:c>
      <x:c r="S603" s="20">
        <x:f>IF(A603="","",IF(ABS(R603)&lt;0.005,"Balanced","Out of balance"))</x:f>
      </x:c>
    </x:row>
    <x:row r="604" ht="20" customHeight="1">
      <x:c r="A604" s="26" t="n"/>
      <x:c r="B604" s="27" t="n"/>
      <x:c r="C604" s="20">
        <x:f>IF(B604="","",YEAR(B604))</x:f>
      </x:c>
      <x:c r="D604" s="20">
        <x:f>IF(B604="","",TEXT(B604,"mmm"))</x:f>
      </x:c>
      <x:c r="E604" s="4" t="n"/>
      <x:c r="F604" s="26" t="n"/>
      <x:c r="G604" s="22">
        <x:f>IF(F604="","",VLOOKUP(F604,COA!$A$4:$F$30,2,FALSE))</x:f>
      </x:c>
      <x:c r="H604" s="22">
        <x:f>IF(F604="","",VLOOKUP(F604,COA!$A$4:$F$30,3,FALSE))</x:f>
      </x:c>
      <x:c r="I604" s="22">
        <x:f>IF(F604="","",VLOOKUP(F604,COA!$A$4:$F$30,4,FALSE))</x:f>
      </x:c>
      <x:c r="J604" s="22">
        <x:f>IF(F604="","",VLOOKUP(F604,COA!$A$4:$F$30,5,FALSE))</x:f>
      </x:c>
      <x:c r="K604" s="26" t="n"/>
      <x:c r="L604" s="26" t="n"/>
      <x:c r="M604" s="26" t="n"/>
      <x:c r="N604" s="24" t="n"/>
      <x:c r="O604" s="24" t="n"/>
      <x:c r="P604" s="25">
        <x:f>IF(AND(N604="",O604=""),"",N604-O604)</x:f>
      </x:c>
      <x:c r="Q604" s="20" t="str">
        <x:f>IF(COUNTA(A604:O604)=0,"",IF(AND(N604&gt;0,O604&gt;0),"Review",IF(AND(N604=0,O604=0),"Missing amount","OK")))</x:f>
        <x:v>Missing amount</x:v>
      </x:c>
      <x:c r="R604" s="25">
        <x:f>IF(A604="","",SUMIFS($N$5:$N$1001,$A$5:$A$1001,A604)-SUMIFS($O$5:$O$1001,$A$5:$A$1001,A604))</x:f>
      </x:c>
      <x:c r="S604" s="20">
        <x:f>IF(A604="","",IF(ABS(R604)&lt;0.005,"Balanced","Out of balance"))</x:f>
      </x:c>
    </x:row>
    <x:row r="605" ht="20" customHeight="1">
      <x:c r="A605" s="26" t="n"/>
      <x:c r="B605" s="27" t="n"/>
      <x:c r="C605" s="20">
        <x:f>IF(B605="","",YEAR(B605))</x:f>
      </x:c>
      <x:c r="D605" s="20">
        <x:f>IF(B605="","",TEXT(B605,"mmm"))</x:f>
      </x:c>
      <x:c r="E605" s="4" t="n"/>
      <x:c r="F605" s="26" t="n"/>
      <x:c r="G605" s="22">
        <x:f>IF(F605="","",VLOOKUP(F605,COA!$A$4:$F$30,2,FALSE))</x:f>
      </x:c>
      <x:c r="H605" s="22">
        <x:f>IF(F605="","",VLOOKUP(F605,COA!$A$4:$F$30,3,FALSE))</x:f>
      </x:c>
      <x:c r="I605" s="22">
        <x:f>IF(F605="","",VLOOKUP(F605,COA!$A$4:$F$30,4,FALSE))</x:f>
      </x:c>
      <x:c r="J605" s="22">
        <x:f>IF(F605="","",VLOOKUP(F605,COA!$A$4:$F$30,5,FALSE))</x:f>
      </x:c>
      <x:c r="K605" s="26" t="n"/>
      <x:c r="L605" s="26" t="n"/>
      <x:c r="M605" s="26" t="n"/>
      <x:c r="N605" s="24" t="n"/>
      <x:c r="O605" s="24" t="n"/>
      <x:c r="P605" s="25">
        <x:f>IF(AND(N605="",O605=""),"",N605-O605)</x:f>
      </x:c>
      <x:c r="Q605" s="20" t="str">
        <x:f>IF(COUNTA(A605:O605)=0,"",IF(AND(N605&gt;0,O605&gt;0),"Review",IF(AND(N605=0,O605=0),"Missing amount","OK")))</x:f>
        <x:v>Missing amount</x:v>
      </x:c>
      <x:c r="R605" s="25">
        <x:f>IF(A605="","",SUMIFS($N$5:$N$1001,$A$5:$A$1001,A605)-SUMIFS($O$5:$O$1001,$A$5:$A$1001,A605))</x:f>
      </x:c>
      <x:c r="S605" s="20">
        <x:f>IF(A605="","",IF(ABS(R605)&lt;0.005,"Balanced","Out of balance"))</x:f>
      </x:c>
    </x:row>
    <x:row r="606" ht="20" customHeight="1">
      <x:c r="A606" s="26" t="n"/>
      <x:c r="B606" s="27" t="n"/>
      <x:c r="C606" s="20">
        <x:f>IF(B606="","",YEAR(B606))</x:f>
      </x:c>
      <x:c r="D606" s="20">
        <x:f>IF(B606="","",TEXT(B606,"mmm"))</x:f>
      </x:c>
      <x:c r="E606" s="4" t="n"/>
      <x:c r="F606" s="26" t="n"/>
      <x:c r="G606" s="22">
        <x:f>IF(F606="","",VLOOKUP(F606,COA!$A$4:$F$30,2,FALSE))</x:f>
      </x:c>
      <x:c r="H606" s="22">
        <x:f>IF(F606="","",VLOOKUP(F606,COA!$A$4:$F$30,3,FALSE))</x:f>
      </x:c>
      <x:c r="I606" s="22">
        <x:f>IF(F606="","",VLOOKUP(F606,COA!$A$4:$F$30,4,FALSE))</x:f>
      </x:c>
      <x:c r="J606" s="22">
        <x:f>IF(F606="","",VLOOKUP(F606,COA!$A$4:$F$30,5,FALSE))</x:f>
      </x:c>
      <x:c r="K606" s="26" t="n"/>
      <x:c r="L606" s="26" t="n"/>
      <x:c r="M606" s="26" t="n"/>
      <x:c r="N606" s="24" t="n"/>
      <x:c r="O606" s="24" t="n"/>
      <x:c r="P606" s="25">
        <x:f>IF(AND(N606="",O606=""),"",N606-O606)</x:f>
      </x:c>
      <x:c r="Q606" s="20" t="str">
        <x:f>IF(COUNTA(A606:O606)=0,"",IF(AND(N606&gt;0,O606&gt;0),"Review",IF(AND(N606=0,O606=0),"Missing amount","OK")))</x:f>
        <x:v>Missing amount</x:v>
      </x:c>
      <x:c r="R606" s="25">
        <x:f>IF(A606="","",SUMIFS($N$5:$N$1001,$A$5:$A$1001,A606)-SUMIFS($O$5:$O$1001,$A$5:$A$1001,A606))</x:f>
      </x:c>
      <x:c r="S606" s="20">
        <x:f>IF(A606="","",IF(ABS(R606)&lt;0.005,"Balanced","Out of balance"))</x:f>
      </x:c>
    </x:row>
    <x:row r="607" ht="20" customHeight="1">
      <x:c r="A607" s="26" t="n"/>
      <x:c r="B607" s="27" t="n"/>
      <x:c r="C607" s="20">
        <x:f>IF(B607="","",YEAR(B607))</x:f>
      </x:c>
      <x:c r="D607" s="20">
        <x:f>IF(B607="","",TEXT(B607,"mmm"))</x:f>
      </x:c>
      <x:c r="E607" s="4" t="n"/>
      <x:c r="F607" s="26" t="n"/>
      <x:c r="G607" s="22">
        <x:f>IF(F607="","",VLOOKUP(F607,COA!$A$4:$F$30,2,FALSE))</x:f>
      </x:c>
      <x:c r="H607" s="22">
        <x:f>IF(F607="","",VLOOKUP(F607,COA!$A$4:$F$30,3,FALSE))</x:f>
      </x:c>
      <x:c r="I607" s="22">
        <x:f>IF(F607="","",VLOOKUP(F607,COA!$A$4:$F$30,4,FALSE))</x:f>
      </x:c>
      <x:c r="J607" s="22">
        <x:f>IF(F607="","",VLOOKUP(F607,COA!$A$4:$F$30,5,FALSE))</x:f>
      </x:c>
      <x:c r="K607" s="26" t="n"/>
      <x:c r="L607" s="26" t="n"/>
      <x:c r="M607" s="26" t="n"/>
      <x:c r="N607" s="24" t="n"/>
      <x:c r="O607" s="24" t="n"/>
      <x:c r="P607" s="25">
        <x:f>IF(AND(N607="",O607=""),"",N607-O607)</x:f>
      </x:c>
      <x:c r="Q607" s="20" t="str">
        <x:f>IF(COUNTA(A607:O607)=0,"",IF(AND(N607&gt;0,O607&gt;0),"Review",IF(AND(N607=0,O607=0),"Missing amount","OK")))</x:f>
        <x:v>Missing amount</x:v>
      </x:c>
      <x:c r="R607" s="25">
        <x:f>IF(A607="","",SUMIFS($N$5:$N$1001,$A$5:$A$1001,A607)-SUMIFS($O$5:$O$1001,$A$5:$A$1001,A607))</x:f>
      </x:c>
      <x:c r="S607" s="20">
        <x:f>IF(A607="","",IF(ABS(R607)&lt;0.005,"Balanced","Out of balance"))</x:f>
      </x:c>
    </x:row>
    <x:row r="608" ht="20" customHeight="1">
      <x:c r="A608" s="26" t="n"/>
      <x:c r="B608" s="27" t="n"/>
      <x:c r="C608" s="20">
        <x:f>IF(B608="","",YEAR(B608))</x:f>
      </x:c>
      <x:c r="D608" s="20">
        <x:f>IF(B608="","",TEXT(B608,"mmm"))</x:f>
      </x:c>
      <x:c r="E608" s="4" t="n"/>
      <x:c r="F608" s="26" t="n"/>
      <x:c r="G608" s="22">
        <x:f>IF(F608="","",VLOOKUP(F608,COA!$A$4:$F$30,2,FALSE))</x:f>
      </x:c>
      <x:c r="H608" s="22">
        <x:f>IF(F608="","",VLOOKUP(F608,COA!$A$4:$F$30,3,FALSE))</x:f>
      </x:c>
      <x:c r="I608" s="22">
        <x:f>IF(F608="","",VLOOKUP(F608,COA!$A$4:$F$30,4,FALSE))</x:f>
      </x:c>
      <x:c r="J608" s="22">
        <x:f>IF(F608="","",VLOOKUP(F608,COA!$A$4:$F$30,5,FALSE))</x:f>
      </x:c>
      <x:c r="K608" s="26" t="n"/>
      <x:c r="L608" s="26" t="n"/>
      <x:c r="M608" s="26" t="n"/>
      <x:c r="N608" s="24" t="n"/>
      <x:c r="O608" s="24" t="n"/>
      <x:c r="P608" s="25">
        <x:f>IF(AND(N608="",O608=""),"",N608-O608)</x:f>
      </x:c>
      <x:c r="Q608" s="20" t="str">
        <x:f>IF(COUNTA(A608:O608)=0,"",IF(AND(N608&gt;0,O608&gt;0),"Review",IF(AND(N608=0,O608=0),"Missing amount","OK")))</x:f>
        <x:v>Missing amount</x:v>
      </x:c>
      <x:c r="R608" s="25">
        <x:f>IF(A608="","",SUMIFS($N$5:$N$1001,$A$5:$A$1001,A608)-SUMIFS($O$5:$O$1001,$A$5:$A$1001,A608))</x:f>
      </x:c>
      <x:c r="S608" s="20">
        <x:f>IF(A608="","",IF(ABS(R608)&lt;0.005,"Balanced","Out of balance"))</x:f>
      </x:c>
    </x:row>
    <x:row r="609" ht="20" customHeight="1">
      <x:c r="A609" s="26" t="n"/>
      <x:c r="B609" s="27" t="n"/>
      <x:c r="C609" s="20">
        <x:f>IF(B609="","",YEAR(B609))</x:f>
      </x:c>
      <x:c r="D609" s="20">
        <x:f>IF(B609="","",TEXT(B609,"mmm"))</x:f>
      </x:c>
      <x:c r="E609" s="4" t="n"/>
      <x:c r="F609" s="26" t="n"/>
      <x:c r="G609" s="22">
        <x:f>IF(F609="","",VLOOKUP(F609,COA!$A$4:$F$30,2,FALSE))</x:f>
      </x:c>
      <x:c r="H609" s="22">
        <x:f>IF(F609="","",VLOOKUP(F609,COA!$A$4:$F$30,3,FALSE))</x:f>
      </x:c>
      <x:c r="I609" s="22">
        <x:f>IF(F609="","",VLOOKUP(F609,COA!$A$4:$F$30,4,FALSE))</x:f>
      </x:c>
      <x:c r="J609" s="22">
        <x:f>IF(F609="","",VLOOKUP(F609,COA!$A$4:$F$30,5,FALSE))</x:f>
      </x:c>
      <x:c r="K609" s="26" t="n"/>
      <x:c r="L609" s="26" t="n"/>
      <x:c r="M609" s="26" t="n"/>
      <x:c r="N609" s="24" t="n"/>
      <x:c r="O609" s="24" t="n"/>
      <x:c r="P609" s="25">
        <x:f>IF(AND(N609="",O609=""),"",N609-O609)</x:f>
      </x:c>
      <x:c r="Q609" s="20" t="str">
        <x:f>IF(COUNTA(A609:O609)=0,"",IF(AND(N609&gt;0,O609&gt;0),"Review",IF(AND(N609=0,O609=0),"Missing amount","OK")))</x:f>
        <x:v>Missing amount</x:v>
      </x:c>
      <x:c r="R609" s="25">
        <x:f>IF(A609="","",SUMIFS($N$5:$N$1001,$A$5:$A$1001,A609)-SUMIFS($O$5:$O$1001,$A$5:$A$1001,A609))</x:f>
      </x:c>
      <x:c r="S609" s="20">
        <x:f>IF(A609="","",IF(ABS(R609)&lt;0.005,"Balanced","Out of balance"))</x:f>
      </x:c>
    </x:row>
    <x:row r="610" ht="20" customHeight="1">
      <x:c r="A610" s="26" t="n"/>
      <x:c r="B610" s="27" t="n"/>
      <x:c r="C610" s="20">
        <x:f>IF(B610="","",YEAR(B610))</x:f>
      </x:c>
      <x:c r="D610" s="20">
        <x:f>IF(B610="","",TEXT(B610,"mmm"))</x:f>
      </x:c>
      <x:c r="E610" s="4" t="n"/>
      <x:c r="F610" s="26" t="n"/>
      <x:c r="G610" s="22">
        <x:f>IF(F610="","",VLOOKUP(F610,COA!$A$4:$F$30,2,FALSE))</x:f>
      </x:c>
      <x:c r="H610" s="22">
        <x:f>IF(F610="","",VLOOKUP(F610,COA!$A$4:$F$30,3,FALSE))</x:f>
      </x:c>
      <x:c r="I610" s="22">
        <x:f>IF(F610="","",VLOOKUP(F610,COA!$A$4:$F$30,4,FALSE))</x:f>
      </x:c>
      <x:c r="J610" s="22">
        <x:f>IF(F610="","",VLOOKUP(F610,COA!$A$4:$F$30,5,FALSE))</x:f>
      </x:c>
      <x:c r="K610" s="26" t="n"/>
      <x:c r="L610" s="26" t="n"/>
      <x:c r="M610" s="26" t="n"/>
      <x:c r="N610" s="24" t="n"/>
      <x:c r="O610" s="24" t="n"/>
      <x:c r="P610" s="25">
        <x:f>IF(AND(N610="",O610=""),"",N610-O610)</x:f>
      </x:c>
      <x:c r="Q610" s="20" t="str">
        <x:f>IF(COUNTA(A610:O610)=0,"",IF(AND(N610&gt;0,O610&gt;0),"Review",IF(AND(N610=0,O610=0),"Missing amount","OK")))</x:f>
        <x:v>Missing amount</x:v>
      </x:c>
      <x:c r="R610" s="25">
        <x:f>IF(A610="","",SUMIFS($N$5:$N$1001,$A$5:$A$1001,A610)-SUMIFS($O$5:$O$1001,$A$5:$A$1001,A610))</x:f>
      </x:c>
      <x:c r="S610" s="20">
        <x:f>IF(A610="","",IF(ABS(R610)&lt;0.005,"Balanced","Out of balance"))</x:f>
      </x:c>
    </x:row>
    <x:row r="611" ht="20" customHeight="1">
      <x:c r="A611" s="26" t="n"/>
      <x:c r="B611" s="27" t="n"/>
      <x:c r="C611" s="20">
        <x:f>IF(B611="","",YEAR(B611))</x:f>
      </x:c>
      <x:c r="D611" s="20">
        <x:f>IF(B611="","",TEXT(B611,"mmm"))</x:f>
      </x:c>
      <x:c r="E611" s="4" t="n"/>
      <x:c r="F611" s="26" t="n"/>
      <x:c r="G611" s="22">
        <x:f>IF(F611="","",VLOOKUP(F611,COA!$A$4:$F$30,2,FALSE))</x:f>
      </x:c>
      <x:c r="H611" s="22">
        <x:f>IF(F611="","",VLOOKUP(F611,COA!$A$4:$F$30,3,FALSE))</x:f>
      </x:c>
      <x:c r="I611" s="22">
        <x:f>IF(F611="","",VLOOKUP(F611,COA!$A$4:$F$30,4,FALSE))</x:f>
      </x:c>
      <x:c r="J611" s="22">
        <x:f>IF(F611="","",VLOOKUP(F611,COA!$A$4:$F$30,5,FALSE))</x:f>
      </x:c>
      <x:c r="K611" s="26" t="n"/>
      <x:c r="L611" s="26" t="n"/>
      <x:c r="M611" s="26" t="n"/>
      <x:c r="N611" s="24" t="n"/>
      <x:c r="O611" s="24" t="n"/>
      <x:c r="P611" s="25">
        <x:f>IF(AND(N611="",O611=""),"",N611-O611)</x:f>
      </x:c>
      <x:c r="Q611" s="20" t="str">
        <x:f>IF(COUNTA(A611:O611)=0,"",IF(AND(N611&gt;0,O611&gt;0),"Review",IF(AND(N611=0,O611=0),"Missing amount","OK")))</x:f>
        <x:v>Missing amount</x:v>
      </x:c>
      <x:c r="R611" s="25">
        <x:f>IF(A611="","",SUMIFS($N$5:$N$1001,$A$5:$A$1001,A611)-SUMIFS($O$5:$O$1001,$A$5:$A$1001,A611))</x:f>
      </x:c>
      <x:c r="S611" s="20">
        <x:f>IF(A611="","",IF(ABS(R611)&lt;0.005,"Balanced","Out of balance"))</x:f>
      </x:c>
    </x:row>
    <x:row r="612" ht="20" customHeight="1">
      <x:c r="A612" s="26" t="n"/>
      <x:c r="B612" s="27" t="n"/>
      <x:c r="C612" s="20">
        <x:f>IF(B612="","",YEAR(B612))</x:f>
      </x:c>
      <x:c r="D612" s="20">
        <x:f>IF(B612="","",TEXT(B612,"mmm"))</x:f>
      </x:c>
      <x:c r="E612" s="4" t="n"/>
      <x:c r="F612" s="26" t="n"/>
      <x:c r="G612" s="22">
        <x:f>IF(F612="","",VLOOKUP(F612,COA!$A$4:$F$30,2,FALSE))</x:f>
      </x:c>
      <x:c r="H612" s="22">
        <x:f>IF(F612="","",VLOOKUP(F612,COA!$A$4:$F$30,3,FALSE))</x:f>
      </x:c>
      <x:c r="I612" s="22">
        <x:f>IF(F612="","",VLOOKUP(F612,COA!$A$4:$F$30,4,FALSE))</x:f>
      </x:c>
      <x:c r="J612" s="22">
        <x:f>IF(F612="","",VLOOKUP(F612,COA!$A$4:$F$30,5,FALSE))</x:f>
      </x:c>
      <x:c r="K612" s="26" t="n"/>
      <x:c r="L612" s="26" t="n"/>
      <x:c r="M612" s="26" t="n"/>
      <x:c r="N612" s="24" t="n"/>
      <x:c r="O612" s="24" t="n"/>
      <x:c r="P612" s="25">
        <x:f>IF(AND(N612="",O612=""),"",N612-O612)</x:f>
      </x:c>
      <x:c r="Q612" s="20" t="str">
        <x:f>IF(COUNTA(A612:O612)=0,"",IF(AND(N612&gt;0,O612&gt;0),"Review",IF(AND(N612=0,O612=0),"Missing amount","OK")))</x:f>
        <x:v>Missing amount</x:v>
      </x:c>
      <x:c r="R612" s="25">
        <x:f>IF(A612="","",SUMIFS($N$5:$N$1001,$A$5:$A$1001,A612)-SUMIFS($O$5:$O$1001,$A$5:$A$1001,A612))</x:f>
      </x:c>
      <x:c r="S612" s="20">
        <x:f>IF(A612="","",IF(ABS(R612)&lt;0.005,"Balanced","Out of balance"))</x:f>
      </x:c>
    </x:row>
    <x:row r="613" ht="20" customHeight="1">
      <x:c r="A613" s="26" t="n"/>
      <x:c r="B613" s="27" t="n"/>
      <x:c r="C613" s="20">
        <x:f>IF(B613="","",YEAR(B613))</x:f>
      </x:c>
      <x:c r="D613" s="20">
        <x:f>IF(B613="","",TEXT(B613,"mmm"))</x:f>
      </x:c>
      <x:c r="E613" s="4" t="n"/>
      <x:c r="F613" s="26" t="n"/>
      <x:c r="G613" s="22">
        <x:f>IF(F613="","",VLOOKUP(F613,COA!$A$4:$F$30,2,FALSE))</x:f>
      </x:c>
      <x:c r="H613" s="22">
        <x:f>IF(F613="","",VLOOKUP(F613,COA!$A$4:$F$30,3,FALSE))</x:f>
      </x:c>
      <x:c r="I613" s="22">
        <x:f>IF(F613="","",VLOOKUP(F613,COA!$A$4:$F$30,4,FALSE))</x:f>
      </x:c>
      <x:c r="J613" s="22">
        <x:f>IF(F613="","",VLOOKUP(F613,COA!$A$4:$F$30,5,FALSE))</x:f>
      </x:c>
      <x:c r="K613" s="26" t="n"/>
      <x:c r="L613" s="26" t="n"/>
      <x:c r="M613" s="26" t="n"/>
      <x:c r="N613" s="24" t="n"/>
      <x:c r="O613" s="24" t="n"/>
      <x:c r="P613" s="25">
        <x:f>IF(AND(N613="",O613=""),"",N613-O613)</x:f>
      </x:c>
      <x:c r="Q613" s="20" t="str">
        <x:f>IF(COUNTA(A613:O613)=0,"",IF(AND(N613&gt;0,O613&gt;0),"Review",IF(AND(N613=0,O613=0),"Missing amount","OK")))</x:f>
        <x:v>Missing amount</x:v>
      </x:c>
      <x:c r="R613" s="25">
        <x:f>IF(A613="","",SUMIFS($N$5:$N$1001,$A$5:$A$1001,A613)-SUMIFS($O$5:$O$1001,$A$5:$A$1001,A613))</x:f>
      </x:c>
      <x:c r="S613" s="20">
        <x:f>IF(A613="","",IF(ABS(R613)&lt;0.005,"Balanced","Out of balance"))</x:f>
      </x:c>
    </x:row>
    <x:row r="614" ht="20" customHeight="1">
      <x:c r="A614" s="26" t="n"/>
      <x:c r="B614" s="27" t="n"/>
      <x:c r="C614" s="20">
        <x:f>IF(B614="","",YEAR(B614))</x:f>
      </x:c>
      <x:c r="D614" s="20">
        <x:f>IF(B614="","",TEXT(B614,"mmm"))</x:f>
      </x:c>
      <x:c r="E614" s="4" t="n"/>
      <x:c r="F614" s="26" t="n"/>
      <x:c r="G614" s="22">
        <x:f>IF(F614="","",VLOOKUP(F614,COA!$A$4:$F$30,2,FALSE))</x:f>
      </x:c>
      <x:c r="H614" s="22">
        <x:f>IF(F614="","",VLOOKUP(F614,COA!$A$4:$F$30,3,FALSE))</x:f>
      </x:c>
      <x:c r="I614" s="22">
        <x:f>IF(F614="","",VLOOKUP(F614,COA!$A$4:$F$30,4,FALSE))</x:f>
      </x:c>
      <x:c r="J614" s="22">
        <x:f>IF(F614="","",VLOOKUP(F614,COA!$A$4:$F$30,5,FALSE))</x:f>
      </x:c>
      <x:c r="K614" s="26" t="n"/>
      <x:c r="L614" s="26" t="n"/>
      <x:c r="M614" s="26" t="n"/>
      <x:c r="N614" s="24" t="n"/>
      <x:c r="O614" s="24" t="n"/>
      <x:c r="P614" s="25">
        <x:f>IF(AND(N614="",O614=""),"",N614-O614)</x:f>
      </x:c>
      <x:c r="Q614" s="20" t="str">
        <x:f>IF(COUNTA(A614:O614)=0,"",IF(AND(N614&gt;0,O614&gt;0),"Review",IF(AND(N614=0,O614=0),"Missing amount","OK")))</x:f>
        <x:v>Missing amount</x:v>
      </x:c>
      <x:c r="R614" s="25">
        <x:f>IF(A614="","",SUMIFS($N$5:$N$1001,$A$5:$A$1001,A614)-SUMIFS($O$5:$O$1001,$A$5:$A$1001,A614))</x:f>
      </x:c>
      <x:c r="S614" s="20">
        <x:f>IF(A614="","",IF(ABS(R614)&lt;0.005,"Balanced","Out of balance"))</x:f>
      </x:c>
    </x:row>
    <x:row r="615" ht="20" customHeight="1">
      <x:c r="A615" s="26" t="n"/>
      <x:c r="B615" s="27" t="n"/>
      <x:c r="C615" s="20">
        <x:f>IF(B615="","",YEAR(B615))</x:f>
      </x:c>
      <x:c r="D615" s="20">
        <x:f>IF(B615="","",TEXT(B615,"mmm"))</x:f>
      </x:c>
      <x:c r="E615" s="4" t="n"/>
      <x:c r="F615" s="26" t="n"/>
      <x:c r="G615" s="22">
        <x:f>IF(F615="","",VLOOKUP(F615,COA!$A$4:$F$30,2,FALSE))</x:f>
      </x:c>
      <x:c r="H615" s="22">
        <x:f>IF(F615="","",VLOOKUP(F615,COA!$A$4:$F$30,3,FALSE))</x:f>
      </x:c>
      <x:c r="I615" s="22">
        <x:f>IF(F615="","",VLOOKUP(F615,COA!$A$4:$F$30,4,FALSE))</x:f>
      </x:c>
      <x:c r="J615" s="22">
        <x:f>IF(F615="","",VLOOKUP(F615,COA!$A$4:$F$30,5,FALSE))</x:f>
      </x:c>
      <x:c r="K615" s="26" t="n"/>
      <x:c r="L615" s="26" t="n"/>
      <x:c r="M615" s="26" t="n"/>
      <x:c r="N615" s="24" t="n"/>
      <x:c r="O615" s="24" t="n"/>
      <x:c r="P615" s="25">
        <x:f>IF(AND(N615="",O615=""),"",N615-O615)</x:f>
      </x:c>
      <x:c r="Q615" s="20" t="str">
        <x:f>IF(COUNTA(A615:O615)=0,"",IF(AND(N615&gt;0,O615&gt;0),"Review",IF(AND(N615=0,O615=0),"Missing amount","OK")))</x:f>
        <x:v>Missing amount</x:v>
      </x:c>
      <x:c r="R615" s="25">
        <x:f>IF(A615="","",SUMIFS($N$5:$N$1001,$A$5:$A$1001,A615)-SUMIFS($O$5:$O$1001,$A$5:$A$1001,A615))</x:f>
      </x:c>
      <x:c r="S615" s="20">
        <x:f>IF(A615="","",IF(ABS(R615)&lt;0.005,"Balanced","Out of balance"))</x:f>
      </x:c>
    </x:row>
    <x:row r="616" ht="20" customHeight="1">
      <x:c r="A616" s="26" t="n"/>
      <x:c r="B616" s="27" t="n"/>
      <x:c r="C616" s="20">
        <x:f>IF(B616="","",YEAR(B616))</x:f>
      </x:c>
      <x:c r="D616" s="20">
        <x:f>IF(B616="","",TEXT(B616,"mmm"))</x:f>
      </x:c>
      <x:c r="E616" s="4" t="n"/>
      <x:c r="F616" s="26" t="n"/>
      <x:c r="G616" s="22">
        <x:f>IF(F616="","",VLOOKUP(F616,COA!$A$4:$F$30,2,FALSE))</x:f>
      </x:c>
      <x:c r="H616" s="22">
        <x:f>IF(F616="","",VLOOKUP(F616,COA!$A$4:$F$30,3,FALSE))</x:f>
      </x:c>
      <x:c r="I616" s="22">
        <x:f>IF(F616="","",VLOOKUP(F616,COA!$A$4:$F$30,4,FALSE))</x:f>
      </x:c>
      <x:c r="J616" s="22">
        <x:f>IF(F616="","",VLOOKUP(F616,COA!$A$4:$F$30,5,FALSE))</x:f>
      </x:c>
      <x:c r="K616" s="26" t="n"/>
      <x:c r="L616" s="26" t="n"/>
      <x:c r="M616" s="26" t="n"/>
      <x:c r="N616" s="24" t="n"/>
      <x:c r="O616" s="24" t="n"/>
      <x:c r="P616" s="25">
        <x:f>IF(AND(N616="",O616=""),"",N616-O616)</x:f>
      </x:c>
      <x:c r="Q616" s="20" t="str">
        <x:f>IF(COUNTA(A616:O616)=0,"",IF(AND(N616&gt;0,O616&gt;0),"Review",IF(AND(N616=0,O616=0),"Missing amount","OK")))</x:f>
        <x:v>Missing amount</x:v>
      </x:c>
      <x:c r="R616" s="25">
        <x:f>IF(A616="","",SUMIFS($N$5:$N$1001,$A$5:$A$1001,A616)-SUMIFS($O$5:$O$1001,$A$5:$A$1001,A616))</x:f>
      </x:c>
      <x:c r="S616" s="20">
        <x:f>IF(A616="","",IF(ABS(R616)&lt;0.005,"Balanced","Out of balance"))</x:f>
      </x:c>
    </x:row>
    <x:row r="617" ht="20" customHeight="1">
      <x:c r="A617" s="26" t="n"/>
      <x:c r="B617" s="27" t="n"/>
      <x:c r="C617" s="20">
        <x:f>IF(B617="","",YEAR(B617))</x:f>
      </x:c>
      <x:c r="D617" s="20">
        <x:f>IF(B617="","",TEXT(B617,"mmm"))</x:f>
      </x:c>
      <x:c r="E617" s="4" t="n"/>
      <x:c r="F617" s="26" t="n"/>
      <x:c r="G617" s="22">
        <x:f>IF(F617="","",VLOOKUP(F617,COA!$A$4:$F$30,2,FALSE))</x:f>
      </x:c>
      <x:c r="H617" s="22">
        <x:f>IF(F617="","",VLOOKUP(F617,COA!$A$4:$F$30,3,FALSE))</x:f>
      </x:c>
      <x:c r="I617" s="22">
        <x:f>IF(F617="","",VLOOKUP(F617,COA!$A$4:$F$30,4,FALSE))</x:f>
      </x:c>
      <x:c r="J617" s="22">
        <x:f>IF(F617="","",VLOOKUP(F617,COA!$A$4:$F$30,5,FALSE))</x:f>
      </x:c>
      <x:c r="K617" s="26" t="n"/>
      <x:c r="L617" s="26" t="n"/>
      <x:c r="M617" s="26" t="n"/>
      <x:c r="N617" s="24" t="n"/>
      <x:c r="O617" s="24" t="n"/>
      <x:c r="P617" s="25">
        <x:f>IF(AND(N617="",O617=""),"",N617-O617)</x:f>
      </x:c>
      <x:c r="Q617" s="20" t="str">
        <x:f>IF(COUNTA(A617:O617)=0,"",IF(AND(N617&gt;0,O617&gt;0),"Review",IF(AND(N617=0,O617=0),"Missing amount","OK")))</x:f>
        <x:v>Missing amount</x:v>
      </x:c>
      <x:c r="R617" s="25">
        <x:f>IF(A617="","",SUMIFS($N$5:$N$1001,$A$5:$A$1001,A617)-SUMIFS($O$5:$O$1001,$A$5:$A$1001,A617))</x:f>
      </x:c>
      <x:c r="S617" s="20">
        <x:f>IF(A617="","",IF(ABS(R617)&lt;0.005,"Balanced","Out of balance"))</x:f>
      </x:c>
    </x:row>
    <x:row r="618" ht="20" customHeight="1">
      <x:c r="A618" s="26" t="n"/>
      <x:c r="B618" s="27" t="n"/>
      <x:c r="C618" s="20">
        <x:f>IF(B618="","",YEAR(B618))</x:f>
      </x:c>
      <x:c r="D618" s="20">
        <x:f>IF(B618="","",TEXT(B618,"mmm"))</x:f>
      </x:c>
      <x:c r="E618" s="4" t="n"/>
      <x:c r="F618" s="26" t="n"/>
      <x:c r="G618" s="22">
        <x:f>IF(F618="","",VLOOKUP(F618,COA!$A$4:$F$30,2,FALSE))</x:f>
      </x:c>
      <x:c r="H618" s="22">
        <x:f>IF(F618="","",VLOOKUP(F618,COA!$A$4:$F$30,3,FALSE))</x:f>
      </x:c>
      <x:c r="I618" s="22">
        <x:f>IF(F618="","",VLOOKUP(F618,COA!$A$4:$F$30,4,FALSE))</x:f>
      </x:c>
      <x:c r="J618" s="22">
        <x:f>IF(F618="","",VLOOKUP(F618,COA!$A$4:$F$30,5,FALSE))</x:f>
      </x:c>
      <x:c r="K618" s="26" t="n"/>
      <x:c r="L618" s="26" t="n"/>
      <x:c r="M618" s="26" t="n"/>
      <x:c r="N618" s="24" t="n"/>
      <x:c r="O618" s="24" t="n"/>
      <x:c r="P618" s="25">
        <x:f>IF(AND(N618="",O618=""),"",N618-O618)</x:f>
      </x:c>
      <x:c r="Q618" s="20" t="str">
        <x:f>IF(COUNTA(A618:O618)=0,"",IF(AND(N618&gt;0,O618&gt;0),"Review",IF(AND(N618=0,O618=0),"Missing amount","OK")))</x:f>
        <x:v>Missing amount</x:v>
      </x:c>
      <x:c r="R618" s="25">
        <x:f>IF(A618="","",SUMIFS($N$5:$N$1001,$A$5:$A$1001,A618)-SUMIFS($O$5:$O$1001,$A$5:$A$1001,A618))</x:f>
      </x:c>
      <x:c r="S618" s="20">
        <x:f>IF(A618="","",IF(ABS(R618)&lt;0.005,"Balanced","Out of balance"))</x:f>
      </x:c>
    </x:row>
    <x:row r="619" ht="20" customHeight="1">
      <x:c r="A619" s="26" t="n"/>
      <x:c r="B619" s="27" t="n"/>
      <x:c r="C619" s="20">
        <x:f>IF(B619="","",YEAR(B619))</x:f>
      </x:c>
      <x:c r="D619" s="20">
        <x:f>IF(B619="","",TEXT(B619,"mmm"))</x:f>
      </x:c>
      <x:c r="E619" s="4" t="n"/>
      <x:c r="F619" s="26" t="n"/>
      <x:c r="G619" s="22">
        <x:f>IF(F619="","",VLOOKUP(F619,COA!$A$4:$F$30,2,FALSE))</x:f>
      </x:c>
      <x:c r="H619" s="22">
        <x:f>IF(F619="","",VLOOKUP(F619,COA!$A$4:$F$30,3,FALSE))</x:f>
      </x:c>
      <x:c r="I619" s="22">
        <x:f>IF(F619="","",VLOOKUP(F619,COA!$A$4:$F$30,4,FALSE))</x:f>
      </x:c>
      <x:c r="J619" s="22">
        <x:f>IF(F619="","",VLOOKUP(F619,COA!$A$4:$F$30,5,FALSE))</x:f>
      </x:c>
      <x:c r="K619" s="26" t="n"/>
      <x:c r="L619" s="26" t="n"/>
      <x:c r="M619" s="26" t="n"/>
      <x:c r="N619" s="24" t="n"/>
      <x:c r="O619" s="24" t="n"/>
      <x:c r="P619" s="25">
        <x:f>IF(AND(N619="",O619=""),"",N619-O619)</x:f>
      </x:c>
      <x:c r="Q619" s="20" t="str">
        <x:f>IF(COUNTA(A619:O619)=0,"",IF(AND(N619&gt;0,O619&gt;0),"Review",IF(AND(N619=0,O619=0),"Missing amount","OK")))</x:f>
        <x:v>Missing amount</x:v>
      </x:c>
      <x:c r="R619" s="25">
        <x:f>IF(A619="","",SUMIFS($N$5:$N$1001,$A$5:$A$1001,A619)-SUMIFS($O$5:$O$1001,$A$5:$A$1001,A619))</x:f>
      </x:c>
      <x:c r="S619" s="20">
        <x:f>IF(A619="","",IF(ABS(R619)&lt;0.005,"Balanced","Out of balance"))</x:f>
      </x:c>
    </x:row>
    <x:row r="620" ht="20" customHeight="1">
      <x:c r="A620" s="26" t="n"/>
      <x:c r="B620" s="27" t="n"/>
      <x:c r="C620" s="20">
        <x:f>IF(B620="","",YEAR(B620))</x:f>
      </x:c>
      <x:c r="D620" s="20">
        <x:f>IF(B620="","",TEXT(B620,"mmm"))</x:f>
      </x:c>
      <x:c r="E620" s="4" t="n"/>
      <x:c r="F620" s="26" t="n"/>
      <x:c r="G620" s="22">
        <x:f>IF(F620="","",VLOOKUP(F620,COA!$A$4:$F$30,2,FALSE))</x:f>
      </x:c>
      <x:c r="H620" s="22">
        <x:f>IF(F620="","",VLOOKUP(F620,COA!$A$4:$F$30,3,FALSE))</x:f>
      </x:c>
      <x:c r="I620" s="22">
        <x:f>IF(F620="","",VLOOKUP(F620,COA!$A$4:$F$30,4,FALSE))</x:f>
      </x:c>
      <x:c r="J620" s="22">
        <x:f>IF(F620="","",VLOOKUP(F620,COA!$A$4:$F$30,5,FALSE))</x:f>
      </x:c>
      <x:c r="K620" s="26" t="n"/>
      <x:c r="L620" s="26" t="n"/>
      <x:c r="M620" s="26" t="n"/>
      <x:c r="N620" s="24" t="n"/>
      <x:c r="O620" s="24" t="n"/>
      <x:c r="P620" s="25">
        <x:f>IF(AND(N620="",O620=""),"",N620-O620)</x:f>
      </x:c>
      <x:c r="Q620" s="20" t="str">
        <x:f>IF(COUNTA(A620:O620)=0,"",IF(AND(N620&gt;0,O620&gt;0),"Review",IF(AND(N620=0,O620=0),"Missing amount","OK")))</x:f>
        <x:v>Missing amount</x:v>
      </x:c>
      <x:c r="R620" s="25">
        <x:f>IF(A620="","",SUMIFS($N$5:$N$1001,$A$5:$A$1001,A620)-SUMIFS($O$5:$O$1001,$A$5:$A$1001,A620))</x:f>
      </x:c>
      <x:c r="S620" s="20">
        <x:f>IF(A620="","",IF(ABS(R620)&lt;0.005,"Balanced","Out of balance"))</x:f>
      </x:c>
    </x:row>
    <x:row r="621" ht="20" customHeight="1">
      <x:c r="A621" s="26" t="n"/>
      <x:c r="B621" s="27" t="n"/>
      <x:c r="C621" s="20">
        <x:f>IF(B621="","",YEAR(B621))</x:f>
      </x:c>
      <x:c r="D621" s="20">
        <x:f>IF(B621="","",TEXT(B621,"mmm"))</x:f>
      </x:c>
      <x:c r="E621" s="4" t="n"/>
      <x:c r="F621" s="26" t="n"/>
      <x:c r="G621" s="22">
        <x:f>IF(F621="","",VLOOKUP(F621,COA!$A$4:$F$30,2,FALSE))</x:f>
      </x:c>
      <x:c r="H621" s="22">
        <x:f>IF(F621="","",VLOOKUP(F621,COA!$A$4:$F$30,3,FALSE))</x:f>
      </x:c>
      <x:c r="I621" s="22">
        <x:f>IF(F621="","",VLOOKUP(F621,COA!$A$4:$F$30,4,FALSE))</x:f>
      </x:c>
      <x:c r="J621" s="22">
        <x:f>IF(F621="","",VLOOKUP(F621,COA!$A$4:$F$30,5,FALSE))</x:f>
      </x:c>
      <x:c r="K621" s="26" t="n"/>
      <x:c r="L621" s="26" t="n"/>
      <x:c r="M621" s="26" t="n"/>
      <x:c r="N621" s="24" t="n"/>
      <x:c r="O621" s="24" t="n"/>
      <x:c r="P621" s="25">
        <x:f>IF(AND(N621="",O621=""),"",N621-O621)</x:f>
      </x:c>
      <x:c r="Q621" s="20" t="str">
        <x:f>IF(COUNTA(A621:O621)=0,"",IF(AND(N621&gt;0,O621&gt;0),"Review",IF(AND(N621=0,O621=0),"Missing amount","OK")))</x:f>
        <x:v>Missing amount</x:v>
      </x:c>
      <x:c r="R621" s="25">
        <x:f>IF(A621="","",SUMIFS($N$5:$N$1001,$A$5:$A$1001,A621)-SUMIFS($O$5:$O$1001,$A$5:$A$1001,A621))</x:f>
      </x:c>
      <x:c r="S621" s="20">
        <x:f>IF(A621="","",IF(ABS(R621)&lt;0.005,"Balanced","Out of balance"))</x:f>
      </x:c>
    </x:row>
    <x:row r="622" ht="20" customHeight="1">
      <x:c r="A622" s="26" t="n"/>
      <x:c r="B622" s="27" t="n"/>
      <x:c r="C622" s="20">
        <x:f>IF(B622="","",YEAR(B622))</x:f>
      </x:c>
      <x:c r="D622" s="20">
        <x:f>IF(B622="","",TEXT(B622,"mmm"))</x:f>
      </x:c>
      <x:c r="E622" s="4" t="n"/>
      <x:c r="F622" s="26" t="n"/>
      <x:c r="G622" s="22">
        <x:f>IF(F622="","",VLOOKUP(F622,COA!$A$4:$F$30,2,FALSE))</x:f>
      </x:c>
      <x:c r="H622" s="22">
        <x:f>IF(F622="","",VLOOKUP(F622,COA!$A$4:$F$30,3,FALSE))</x:f>
      </x:c>
      <x:c r="I622" s="22">
        <x:f>IF(F622="","",VLOOKUP(F622,COA!$A$4:$F$30,4,FALSE))</x:f>
      </x:c>
      <x:c r="J622" s="22">
        <x:f>IF(F622="","",VLOOKUP(F622,COA!$A$4:$F$30,5,FALSE))</x:f>
      </x:c>
      <x:c r="K622" s="26" t="n"/>
      <x:c r="L622" s="26" t="n"/>
      <x:c r="M622" s="26" t="n"/>
      <x:c r="N622" s="24" t="n"/>
      <x:c r="O622" s="24" t="n"/>
      <x:c r="P622" s="25">
        <x:f>IF(AND(N622="",O622=""),"",N622-O622)</x:f>
      </x:c>
      <x:c r="Q622" s="20" t="str">
        <x:f>IF(COUNTA(A622:O622)=0,"",IF(AND(N622&gt;0,O622&gt;0),"Review",IF(AND(N622=0,O622=0),"Missing amount","OK")))</x:f>
        <x:v>Missing amount</x:v>
      </x:c>
      <x:c r="R622" s="25">
        <x:f>IF(A622="","",SUMIFS($N$5:$N$1001,$A$5:$A$1001,A622)-SUMIFS($O$5:$O$1001,$A$5:$A$1001,A622))</x:f>
      </x:c>
      <x:c r="S622" s="20">
        <x:f>IF(A622="","",IF(ABS(R622)&lt;0.005,"Balanced","Out of balance"))</x:f>
      </x:c>
    </x:row>
    <x:row r="623" ht="20" customHeight="1">
      <x:c r="A623" s="26" t="n"/>
      <x:c r="B623" s="27" t="n"/>
      <x:c r="C623" s="20">
        <x:f>IF(B623="","",YEAR(B623))</x:f>
      </x:c>
      <x:c r="D623" s="20">
        <x:f>IF(B623="","",TEXT(B623,"mmm"))</x:f>
      </x:c>
      <x:c r="E623" s="4" t="n"/>
      <x:c r="F623" s="26" t="n"/>
      <x:c r="G623" s="22">
        <x:f>IF(F623="","",VLOOKUP(F623,COA!$A$4:$F$30,2,FALSE))</x:f>
      </x:c>
      <x:c r="H623" s="22">
        <x:f>IF(F623="","",VLOOKUP(F623,COA!$A$4:$F$30,3,FALSE))</x:f>
      </x:c>
      <x:c r="I623" s="22">
        <x:f>IF(F623="","",VLOOKUP(F623,COA!$A$4:$F$30,4,FALSE))</x:f>
      </x:c>
      <x:c r="J623" s="22">
        <x:f>IF(F623="","",VLOOKUP(F623,COA!$A$4:$F$30,5,FALSE))</x:f>
      </x:c>
      <x:c r="K623" s="26" t="n"/>
      <x:c r="L623" s="26" t="n"/>
      <x:c r="M623" s="26" t="n"/>
      <x:c r="N623" s="24" t="n"/>
      <x:c r="O623" s="24" t="n"/>
      <x:c r="P623" s="25">
        <x:f>IF(AND(N623="",O623=""),"",N623-O623)</x:f>
      </x:c>
      <x:c r="Q623" s="20" t="str">
        <x:f>IF(COUNTA(A623:O623)=0,"",IF(AND(N623&gt;0,O623&gt;0),"Review",IF(AND(N623=0,O623=0),"Missing amount","OK")))</x:f>
        <x:v>Missing amount</x:v>
      </x:c>
      <x:c r="R623" s="25">
        <x:f>IF(A623="","",SUMIFS($N$5:$N$1001,$A$5:$A$1001,A623)-SUMIFS($O$5:$O$1001,$A$5:$A$1001,A623))</x:f>
      </x:c>
      <x:c r="S623" s="20">
        <x:f>IF(A623="","",IF(ABS(R623)&lt;0.005,"Balanced","Out of balance"))</x:f>
      </x:c>
    </x:row>
    <x:row r="624" ht="20" customHeight="1">
      <x:c r="A624" s="26" t="n"/>
      <x:c r="B624" s="27" t="n"/>
      <x:c r="C624" s="20">
        <x:f>IF(B624="","",YEAR(B624))</x:f>
      </x:c>
      <x:c r="D624" s="20">
        <x:f>IF(B624="","",TEXT(B624,"mmm"))</x:f>
      </x:c>
      <x:c r="E624" s="4" t="n"/>
      <x:c r="F624" s="26" t="n"/>
      <x:c r="G624" s="22">
        <x:f>IF(F624="","",VLOOKUP(F624,COA!$A$4:$F$30,2,FALSE))</x:f>
      </x:c>
      <x:c r="H624" s="22">
        <x:f>IF(F624="","",VLOOKUP(F624,COA!$A$4:$F$30,3,FALSE))</x:f>
      </x:c>
      <x:c r="I624" s="22">
        <x:f>IF(F624="","",VLOOKUP(F624,COA!$A$4:$F$30,4,FALSE))</x:f>
      </x:c>
      <x:c r="J624" s="22">
        <x:f>IF(F624="","",VLOOKUP(F624,COA!$A$4:$F$30,5,FALSE))</x:f>
      </x:c>
      <x:c r="K624" s="26" t="n"/>
      <x:c r="L624" s="26" t="n"/>
      <x:c r="M624" s="26" t="n"/>
      <x:c r="N624" s="24" t="n"/>
      <x:c r="O624" s="24" t="n"/>
      <x:c r="P624" s="25">
        <x:f>IF(AND(N624="",O624=""),"",N624-O624)</x:f>
      </x:c>
      <x:c r="Q624" s="20" t="str">
        <x:f>IF(COUNTA(A624:O624)=0,"",IF(AND(N624&gt;0,O624&gt;0),"Review",IF(AND(N624=0,O624=0),"Missing amount","OK")))</x:f>
        <x:v>Missing amount</x:v>
      </x:c>
      <x:c r="R624" s="25">
        <x:f>IF(A624="","",SUMIFS($N$5:$N$1001,$A$5:$A$1001,A624)-SUMIFS($O$5:$O$1001,$A$5:$A$1001,A624))</x:f>
      </x:c>
      <x:c r="S624" s="20">
        <x:f>IF(A624="","",IF(ABS(R624)&lt;0.005,"Balanced","Out of balance"))</x:f>
      </x:c>
    </x:row>
    <x:row r="625" ht="20" customHeight="1">
      <x:c r="A625" s="26" t="n"/>
      <x:c r="B625" s="27" t="n"/>
      <x:c r="C625" s="20">
        <x:f>IF(B625="","",YEAR(B625))</x:f>
      </x:c>
      <x:c r="D625" s="20">
        <x:f>IF(B625="","",TEXT(B625,"mmm"))</x:f>
      </x:c>
      <x:c r="E625" s="4" t="n"/>
      <x:c r="F625" s="26" t="n"/>
      <x:c r="G625" s="22">
        <x:f>IF(F625="","",VLOOKUP(F625,COA!$A$4:$F$30,2,FALSE))</x:f>
      </x:c>
      <x:c r="H625" s="22">
        <x:f>IF(F625="","",VLOOKUP(F625,COA!$A$4:$F$30,3,FALSE))</x:f>
      </x:c>
      <x:c r="I625" s="22">
        <x:f>IF(F625="","",VLOOKUP(F625,COA!$A$4:$F$30,4,FALSE))</x:f>
      </x:c>
      <x:c r="J625" s="22">
        <x:f>IF(F625="","",VLOOKUP(F625,COA!$A$4:$F$30,5,FALSE))</x:f>
      </x:c>
      <x:c r="K625" s="26" t="n"/>
      <x:c r="L625" s="26" t="n"/>
      <x:c r="M625" s="26" t="n"/>
      <x:c r="N625" s="24" t="n"/>
      <x:c r="O625" s="24" t="n"/>
      <x:c r="P625" s="25">
        <x:f>IF(AND(N625="",O625=""),"",N625-O625)</x:f>
      </x:c>
      <x:c r="Q625" s="20" t="str">
        <x:f>IF(COUNTA(A625:O625)=0,"",IF(AND(N625&gt;0,O625&gt;0),"Review",IF(AND(N625=0,O625=0),"Missing amount","OK")))</x:f>
        <x:v>Missing amount</x:v>
      </x:c>
      <x:c r="R625" s="25">
        <x:f>IF(A625="","",SUMIFS($N$5:$N$1001,$A$5:$A$1001,A625)-SUMIFS($O$5:$O$1001,$A$5:$A$1001,A625))</x:f>
      </x:c>
      <x:c r="S625" s="20">
        <x:f>IF(A625="","",IF(ABS(R625)&lt;0.005,"Balanced","Out of balance"))</x:f>
      </x:c>
    </x:row>
    <x:row r="626" ht="20" customHeight="1">
      <x:c r="A626" s="26" t="n"/>
      <x:c r="B626" s="27" t="n"/>
      <x:c r="C626" s="20">
        <x:f>IF(B626="","",YEAR(B626))</x:f>
      </x:c>
      <x:c r="D626" s="20">
        <x:f>IF(B626="","",TEXT(B626,"mmm"))</x:f>
      </x:c>
      <x:c r="E626" s="4" t="n"/>
      <x:c r="F626" s="26" t="n"/>
      <x:c r="G626" s="22">
        <x:f>IF(F626="","",VLOOKUP(F626,COA!$A$4:$F$30,2,FALSE))</x:f>
      </x:c>
      <x:c r="H626" s="22">
        <x:f>IF(F626="","",VLOOKUP(F626,COA!$A$4:$F$30,3,FALSE))</x:f>
      </x:c>
      <x:c r="I626" s="22">
        <x:f>IF(F626="","",VLOOKUP(F626,COA!$A$4:$F$30,4,FALSE))</x:f>
      </x:c>
      <x:c r="J626" s="22">
        <x:f>IF(F626="","",VLOOKUP(F626,COA!$A$4:$F$30,5,FALSE))</x:f>
      </x:c>
      <x:c r="K626" s="26" t="n"/>
      <x:c r="L626" s="26" t="n"/>
      <x:c r="M626" s="26" t="n"/>
      <x:c r="N626" s="24" t="n"/>
      <x:c r="O626" s="24" t="n"/>
      <x:c r="P626" s="25">
        <x:f>IF(AND(N626="",O626=""),"",N626-O626)</x:f>
      </x:c>
      <x:c r="Q626" s="20" t="str">
        <x:f>IF(COUNTA(A626:O626)=0,"",IF(AND(N626&gt;0,O626&gt;0),"Review",IF(AND(N626=0,O626=0),"Missing amount","OK")))</x:f>
        <x:v>Missing amount</x:v>
      </x:c>
      <x:c r="R626" s="25">
        <x:f>IF(A626="","",SUMIFS($N$5:$N$1001,$A$5:$A$1001,A626)-SUMIFS($O$5:$O$1001,$A$5:$A$1001,A626))</x:f>
      </x:c>
      <x:c r="S626" s="20">
        <x:f>IF(A626="","",IF(ABS(R626)&lt;0.005,"Balanced","Out of balance"))</x:f>
      </x:c>
    </x:row>
    <x:row r="627" ht="20" customHeight="1">
      <x:c r="A627" s="26" t="n"/>
      <x:c r="B627" s="27" t="n"/>
      <x:c r="C627" s="20">
        <x:f>IF(B627="","",YEAR(B627))</x:f>
      </x:c>
      <x:c r="D627" s="20">
        <x:f>IF(B627="","",TEXT(B627,"mmm"))</x:f>
      </x:c>
      <x:c r="E627" s="4" t="n"/>
      <x:c r="F627" s="26" t="n"/>
      <x:c r="G627" s="22">
        <x:f>IF(F627="","",VLOOKUP(F627,COA!$A$4:$F$30,2,FALSE))</x:f>
      </x:c>
      <x:c r="H627" s="22">
        <x:f>IF(F627="","",VLOOKUP(F627,COA!$A$4:$F$30,3,FALSE))</x:f>
      </x:c>
      <x:c r="I627" s="22">
        <x:f>IF(F627="","",VLOOKUP(F627,COA!$A$4:$F$30,4,FALSE))</x:f>
      </x:c>
      <x:c r="J627" s="22">
        <x:f>IF(F627="","",VLOOKUP(F627,COA!$A$4:$F$30,5,FALSE))</x:f>
      </x:c>
      <x:c r="K627" s="26" t="n"/>
      <x:c r="L627" s="26" t="n"/>
      <x:c r="M627" s="26" t="n"/>
      <x:c r="N627" s="24" t="n"/>
      <x:c r="O627" s="24" t="n"/>
      <x:c r="P627" s="25">
        <x:f>IF(AND(N627="",O627=""),"",N627-O627)</x:f>
      </x:c>
      <x:c r="Q627" s="20" t="str">
        <x:f>IF(COUNTA(A627:O627)=0,"",IF(AND(N627&gt;0,O627&gt;0),"Review",IF(AND(N627=0,O627=0),"Missing amount","OK")))</x:f>
        <x:v>Missing amount</x:v>
      </x:c>
      <x:c r="R627" s="25">
        <x:f>IF(A627="","",SUMIFS($N$5:$N$1001,$A$5:$A$1001,A627)-SUMIFS($O$5:$O$1001,$A$5:$A$1001,A627))</x:f>
      </x:c>
      <x:c r="S627" s="20">
        <x:f>IF(A627="","",IF(ABS(R627)&lt;0.005,"Balanced","Out of balance"))</x:f>
      </x:c>
    </x:row>
    <x:row r="628" ht="20" customHeight="1">
      <x:c r="A628" s="26" t="n"/>
      <x:c r="B628" s="27" t="n"/>
      <x:c r="C628" s="20">
        <x:f>IF(B628="","",YEAR(B628))</x:f>
      </x:c>
      <x:c r="D628" s="20">
        <x:f>IF(B628="","",TEXT(B628,"mmm"))</x:f>
      </x:c>
      <x:c r="E628" s="4" t="n"/>
      <x:c r="F628" s="26" t="n"/>
      <x:c r="G628" s="22">
        <x:f>IF(F628="","",VLOOKUP(F628,COA!$A$4:$F$30,2,FALSE))</x:f>
      </x:c>
      <x:c r="H628" s="22">
        <x:f>IF(F628="","",VLOOKUP(F628,COA!$A$4:$F$30,3,FALSE))</x:f>
      </x:c>
      <x:c r="I628" s="22">
        <x:f>IF(F628="","",VLOOKUP(F628,COA!$A$4:$F$30,4,FALSE))</x:f>
      </x:c>
      <x:c r="J628" s="22">
        <x:f>IF(F628="","",VLOOKUP(F628,COA!$A$4:$F$30,5,FALSE))</x:f>
      </x:c>
      <x:c r="K628" s="26" t="n"/>
      <x:c r="L628" s="26" t="n"/>
      <x:c r="M628" s="26" t="n"/>
      <x:c r="N628" s="24" t="n"/>
      <x:c r="O628" s="24" t="n"/>
      <x:c r="P628" s="25">
        <x:f>IF(AND(N628="",O628=""),"",N628-O628)</x:f>
      </x:c>
      <x:c r="Q628" s="20" t="str">
        <x:f>IF(COUNTA(A628:O628)=0,"",IF(AND(N628&gt;0,O628&gt;0),"Review",IF(AND(N628=0,O628=0),"Missing amount","OK")))</x:f>
        <x:v>Missing amount</x:v>
      </x:c>
      <x:c r="R628" s="25">
        <x:f>IF(A628="","",SUMIFS($N$5:$N$1001,$A$5:$A$1001,A628)-SUMIFS($O$5:$O$1001,$A$5:$A$1001,A628))</x:f>
      </x:c>
      <x:c r="S628" s="20">
        <x:f>IF(A628="","",IF(ABS(R628)&lt;0.005,"Balanced","Out of balance"))</x:f>
      </x:c>
    </x:row>
    <x:row r="629" ht="20" customHeight="1">
      <x:c r="A629" s="26" t="n"/>
      <x:c r="B629" s="27" t="n"/>
      <x:c r="C629" s="20">
        <x:f>IF(B629="","",YEAR(B629))</x:f>
      </x:c>
      <x:c r="D629" s="20">
        <x:f>IF(B629="","",TEXT(B629,"mmm"))</x:f>
      </x:c>
      <x:c r="E629" s="4" t="n"/>
      <x:c r="F629" s="26" t="n"/>
      <x:c r="G629" s="22">
        <x:f>IF(F629="","",VLOOKUP(F629,COA!$A$4:$F$30,2,FALSE))</x:f>
      </x:c>
      <x:c r="H629" s="22">
        <x:f>IF(F629="","",VLOOKUP(F629,COA!$A$4:$F$30,3,FALSE))</x:f>
      </x:c>
      <x:c r="I629" s="22">
        <x:f>IF(F629="","",VLOOKUP(F629,COA!$A$4:$F$30,4,FALSE))</x:f>
      </x:c>
      <x:c r="J629" s="22">
        <x:f>IF(F629="","",VLOOKUP(F629,COA!$A$4:$F$30,5,FALSE))</x:f>
      </x:c>
      <x:c r="K629" s="26" t="n"/>
      <x:c r="L629" s="26" t="n"/>
      <x:c r="M629" s="26" t="n"/>
      <x:c r="N629" s="24" t="n"/>
      <x:c r="O629" s="24" t="n"/>
      <x:c r="P629" s="25">
        <x:f>IF(AND(N629="",O629=""),"",N629-O629)</x:f>
      </x:c>
      <x:c r="Q629" s="20" t="str">
        <x:f>IF(COUNTA(A629:O629)=0,"",IF(AND(N629&gt;0,O629&gt;0),"Review",IF(AND(N629=0,O629=0),"Missing amount","OK")))</x:f>
        <x:v>Missing amount</x:v>
      </x:c>
      <x:c r="R629" s="25">
        <x:f>IF(A629="","",SUMIFS($N$5:$N$1001,$A$5:$A$1001,A629)-SUMIFS($O$5:$O$1001,$A$5:$A$1001,A629))</x:f>
      </x:c>
      <x:c r="S629" s="20">
        <x:f>IF(A629="","",IF(ABS(R629)&lt;0.005,"Balanced","Out of balance"))</x:f>
      </x:c>
    </x:row>
    <x:row r="630" ht="20" customHeight="1">
      <x:c r="A630" s="26" t="n"/>
      <x:c r="B630" s="27" t="n"/>
      <x:c r="C630" s="20">
        <x:f>IF(B630="","",YEAR(B630))</x:f>
      </x:c>
      <x:c r="D630" s="20">
        <x:f>IF(B630="","",TEXT(B630,"mmm"))</x:f>
      </x:c>
      <x:c r="E630" s="4" t="n"/>
      <x:c r="F630" s="26" t="n"/>
      <x:c r="G630" s="22">
        <x:f>IF(F630="","",VLOOKUP(F630,COA!$A$4:$F$30,2,FALSE))</x:f>
      </x:c>
      <x:c r="H630" s="22">
        <x:f>IF(F630="","",VLOOKUP(F630,COA!$A$4:$F$30,3,FALSE))</x:f>
      </x:c>
      <x:c r="I630" s="22">
        <x:f>IF(F630="","",VLOOKUP(F630,COA!$A$4:$F$30,4,FALSE))</x:f>
      </x:c>
      <x:c r="J630" s="22">
        <x:f>IF(F630="","",VLOOKUP(F630,COA!$A$4:$F$30,5,FALSE))</x:f>
      </x:c>
      <x:c r="K630" s="26" t="n"/>
      <x:c r="L630" s="26" t="n"/>
      <x:c r="M630" s="26" t="n"/>
      <x:c r="N630" s="24" t="n"/>
      <x:c r="O630" s="24" t="n"/>
      <x:c r="P630" s="25">
        <x:f>IF(AND(N630="",O630=""),"",N630-O630)</x:f>
      </x:c>
      <x:c r="Q630" s="20" t="str">
        <x:f>IF(COUNTA(A630:O630)=0,"",IF(AND(N630&gt;0,O630&gt;0),"Review",IF(AND(N630=0,O630=0),"Missing amount","OK")))</x:f>
        <x:v>Missing amount</x:v>
      </x:c>
      <x:c r="R630" s="25">
        <x:f>IF(A630="","",SUMIFS($N$5:$N$1001,$A$5:$A$1001,A630)-SUMIFS($O$5:$O$1001,$A$5:$A$1001,A630))</x:f>
      </x:c>
      <x:c r="S630" s="20">
        <x:f>IF(A630="","",IF(ABS(R630)&lt;0.005,"Balanced","Out of balance"))</x:f>
      </x:c>
    </x:row>
    <x:row r="631" ht="20" customHeight="1">
      <x:c r="A631" s="26" t="n"/>
      <x:c r="B631" s="27" t="n"/>
      <x:c r="C631" s="20">
        <x:f>IF(B631="","",YEAR(B631))</x:f>
      </x:c>
      <x:c r="D631" s="20">
        <x:f>IF(B631="","",TEXT(B631,"mmm"))</x:f>
      </x:c>
      <x:c r="E631" s="4" t="n"/>
      <x:c r="F631" s="26" t="n"/>
      <x:c r="G631" s="22">
        <x:f>IF(F631="","",VLOOKUP(F631,COA!$A$4:$F$30,2,FALSE))</x:f>
      </x:c>
      <x:c r="H631" s="22">
        <x:f>IF(F631="","",VLOOKUP(F631,COA!$A$4:$F$30,3,FALSE))</x:f>
      </x:c>
      <x:c r="I631" s="22">
        <x:f>IF(F631="","",VLOOKUP(F631,COA!$A$4:$F$30,4,FALSE))</x:f>
      </x:c>
      <x:c r="J631" s="22">
        <x:f>IF(F631="","",VLOOKUP(F631,COA!$A$4:$F$30,5,FALSE))</x:f>
      </x:c>
      <x:c r="K631" s="26" t="n"/>
      <x:c r="L631" s="26" t="n"/>
      <x:c r="M631" s="26" t="n"/>
      <x:c r="N631" s="24" t="n"/>
      <x:c r="O631" s="24" t="n"/>
      <x:c r="P631" s="25">
        <x:f>IF(AND(N631="",O631=""),"",N631-O631)</x:f>
      </x:c>
      <x:c r="Q631" s="20" t="str">
        <x:f>IF(COUNTA(A631:O631)=0,"",IF(AND(N631&gt;0,O631&gt;0),"Review",IF(AND(N631=0,O631=0),"Missing amount","OK")))</x:f>
        <x:v>Missing amount</x:v>
      </x:c>
      <x:c r="R631" s="25">
        <x:f>IF(A631="","",SUMIFS($N$5:$N$1001,$A$5:$A$1001,A631)-SUMIFS($O$5:$O$1001,$A$5:$A$1001,A631))</x:f>
      </x:c>
      <x:c r="S631" s="20">
        <x:f>IF(A631="","",IF(ABS(R631)&lt;0.005,"Balanced","Out of balance"))</x:f>
      </x:c>
    </x:row>
    <x:row r="632" ht="20" customHeight="1">
      <x:c r="A632" s="26" t="n"/>
      <x:c r="B632" s="27" t="n"/>
      <x:c r="C632" s="20">
        <x:f>IF(B632="","",YEAR(B632))</x:f>
      </x:c>
      <x:c r="D632" s="20">
        <x:f>IF(B632="","",TEXT(B632,"mmm"))</x:f>
      </x:c>
      <x:c r="E632" s="4" t="n"/>
      <x:c r="F632" s="26" t="n"/>
      <x:c r="G632" s="22">
        <x:f>IF(F632="","",VLOOKUP(F632,COA!$A$4:$F$30,2,FALSE))</x:f>
      </x:c>
      <x:c r="H632" s="22">
        <x:f>IF(F632="","",VLOOKUP(F632,COA!$A$4:$F$30,3,FALSE))</x:f>
      </x:c>
      <x:c r="I632" s="22">
        <x:f>IF(F632="","",VLOOKUP(F632,COA!$A$4:$F$30,4,FALSE))</x:f>
      </x:c>
      <x:c r="J632" s="22">
        <x:f>IF(F632="","",VLOOKUP(F632,COA!$A$4:$F$30,5,FALSE))</x:f>
      </x:c>
      <x:c r="K632" s="26" t="n"/>
      <x:c r="L632" s="26" t="n"/>
      <x:c r="M632" s="26" t="n"/>
      <x:c r="N632" s="24" t="n"/>
      <x:c r="O632" s="24" t="n"/>
      <x:c r="P632" s="25">
        <x:f>IF(AND(N632="",O632=""),"",N632-O632)</x:f>
      </x:c>
      <x:c r="Q632" s="20" t="str">
        <x:f>IF(COUNTA(A632:O632)=0,"",IF(AND(N632&gt;0,O632&gt;0),"Review",IF(AND(N632=0,O632=0),"Missing amount","OK")))</x:f>
        <x:v>Missing amount</x:v>
      </x:c>
      <x:c r="R632" s="25">
        <x:f>IF(A632="","",SUMIFS($N$5:$N$1001,$A$5:$A$1001,A632)-SUMIFS($O$5:$O$1001,$A$5:$A$1001,A632))</x:f>
      </x:c>
      <x:c r="S632" s="20">
        <x:f>IF(A632="","",IF(ABS(R632)&lt;0.005,"Balanced","Out of balance"))</x:f>
      </x:c>
    </x:row>
    <x:row r="633" ht="20" customHeight="1">
      <x:c r="A633" s="26" t="n"/>
      <x:c r="B633" s="27" t="n"/>
      <x:c r="C633" s="20">
        <x:f>IF(B633="","",YEAR(B633))</x:f>
      </x:c>
      <x:c r="D633" s="20">
        <x:f>IF(B633="","",TEXT(B633,"mmm"))</x:f>
      </x:c>
      <x:c r="E633" s="4" t="n"/>
      <x:c r="F633" s="26" t="n"/>
      <x:c r="G633" s="22">
        <x:f>IF(F633="","",VLOOKUP(F633,COA!$A$4:$F$30,2,FALSE))</x:f>
      </x:c>
      <x:c r="H633" s="22">
        <x:f>IF(F633="","",VLOOKUP(F633,COA!$A$4:$F$30,3,FALSE))</x:f>
      </x:c>
      <x:c r="I633" s="22">
        <x:f>IF(F633="","",VLOOKUP(F633,COA!$A$4:$F$30,4,FALSE))</x:f>
      </x:c>
      <x:c r="J633" s="22">
        <x:f>IF(F633="","",VLOOKUP(F633,COA!$A$4:$F$30,5,FALSE))</x:f>
      </x:c>
      <x:c r="K633" s="26" t="n"/>
      <x:c r="L633" s="26" t="n"/>
      <x:c r="M633" s="26" t="n"/>
      <x:c r="N633" s="24" t="n"/>
      <x:c r="O633" s="24" t="n"/>
      <x:c r="P633" s="25">
        <x:f>IF(AND(N633="",O633=""),"",N633-O633)</x:f>
      </x:c>
      <x:c r="Q633" s="20" t="str">
        <x:f>IF(COUNTA(A633:O633)=0,"",IF(AND(N633&gt;0,O633&gt;0),"Review",IF(AND(N633=0,O633=0),"Missing amount","OK")))</x:f>
        <x:v>Missing amount</x:v>
      </x:c>
      <x:c r="R633" s="25">
        <x:f>IF(A633="","",SUMIFS($N$5:$N$1001,$A$5:$A$1001,A633)-SUMIFS($O$5:$O$1001,$A$5:$A$1001,A633))</x:f>
      </x:c>
      <x:c r="S633" s="20">
        <x:f>IF(A633="","",IF(ABS(R633)&lt;0.005,"Balanced","Out of balance"))</x:f>
      </x:c>
    </x:row>
    <x:row r="634" ht="20" customHeight="1">
      <x:c r="A634" s="26" t="n"/>
      <x:c r="B634" s="27" t="n"/>
      <x:c r="C634" s="20">
        <x:f>IF(B634="","",YEAR(B634))</x:f>
      </x:c>
      <x:c r="D634" s="20">
        <x:f>IF(B634="","",TEXT(B634,"mmm"))</x:f>
      </x:c>
      <x:c r="E634" s="4" t="n"/>
      <x:c r="F634" s="26" t="n"/>
      <x:c r="G634" s="22">
        <x:f>IF(F634="","",VLOOKUP(F634,COA!$A$4:$F$30,2,FALSE))</x:f>
      </x:c>
      <x:c r="H634" s="22">
        <x:f>IF(F634="","",VLOOKUP(F634,COA!$A$4:$F$30,3,FALSE))</x:f>
      </x:c>
      <x:c r="I634" s="22">
        <x:f>IF(F634="","",VLOOKUP(F634,COA!$A$4:$F$30,4,FALSE))</x:f>
      </x:c>
      <x:c r="J634" s="22">
        <x:f>IF(F634="","",VLOOKUP(F634,COA!$A$4:$F$30,5,FALSE))</x:f>
      </x:c>
      <x:c r="K634" s="26" t="n"/>
      <x:c r="L634" s="26" t="n"/>
      <x:c r="M634" s="26" t="n"/>
      <x:c r="N634" s="24" t="n"/>
      <x:c r="O634" s="24" t="n"/>
      <x:c r="P634" s="25">
        <x:f>IF(AND(N634="",O634=""),"",N634-O634)</x:f>
      </x:c>
      <x:c r="Q634" s="20" t="str">
        <x:f>IF(COUNTA(A634:O634)=0,"",IF(AND(N634&gt;0,O634&gt;0),"Review",IF(AND(N634=0,O634=0),"Missing amount","OK")))</x:f>
        <x:v>Missing amount</x:v>
      </x:c>
      <x:c r="R634" s="25">
        <x:f>IF(A634="","",SUMIFS($N$5:$N$1001,$A$5:$A$1001,A634)-SUMIFS($O$5:$O$1001,$A$5:$A$1001,A634))</x:f>
      </x:c>
      <x:c r="S634" s="20">
        <x:f>IF(A634="","",IF(ABS(R634)&lt;0.005,"Balanced","Out of balance"))</x:f>
      </x:c>
    </x:row>
    <x:row r="635" ht="20" customHeight="1">
      <x:c r="A635" s="26" t="n"/>
      <x:c r="B635" s="27" t="n"/>
      <x:c r="C635" s="20">
        <x:f>IF(B635="","",YEAR(B635))</x:f>
      </x:c>
      <x:c r="D635" s="20">
        <x:f>IF(B635="","",TEXT(B635,"mmm"))</x:f>
      </x:c>
      <x:c r="E635" s="4" t="n"/>
      <x:c r="F635" s="26" t="n"/>
      <x:c r="G635" s="22">
        <x:f>IF(F635="","",VLOOKUP(F635,COA!$A$4:$F$30,2,FALSE))</x:f>
      </x:c>
      <x:c r="H635" s="22">
        <x:f>IF(F635="","",VLOOKUP(F635,COA!$A$4:$F$30,3,FALSE))</x:f>
      </x:c>
      <x:c r="I635" s="22">
        <x:f>IF(F635="","",VLOOKUP(F635,COA!$A$4:$F$30,4,FALSE))</x:f>
      </x:c>
      <x:c r="J635" s="22">
        <x:f>IF(F635="","",VLOOKUP(F635,COA!$A$4:$F$30,5,FALSE))</x:f>
      </x:c>
      <x:c r="K635" s="26" t="n"/>
      <x:c r="L635" s="26" t="n"/>
      <x:c r="M635" s="26" t="n"/>
      <x:c r="N635" s="24" t="n"/>
      <x:c r="O635" s="24" t="n"/>
      <x:c r="P635" s="25">
        <x:f>IF(AND(N635="",O635=""),"",N635-O635)</x:f>
      </x:c>
      <x:c r="Q635" s="20" t="str">
        <x:f>IF(COUNTA(A635:O635)=0,"",IF(AND(N635&gt;0,O635&gt;0),"Review",IF(AND(N635=0,O635=0),"Missing amount","OK")))</x:f>
        <x:v>Missing amount</x:v>
      </x:c>
      <x:c r="R635" s="25">
        <x:f>IF(A635="","",SUMIFS($N$5:$N$1001,$A$5:$A$1001,A635)-SUMIFS($O$5:$O$1001,$A$5:$A$1001,A635))</x:f>
      </x:c>
      <x:c r="S635" s="20">
        <x:f>IF(A635="","",IF(ABS(R635)&lt;0.005,"Balanced","Out of balance"))</x:f>
      </x:c>
    </x:row>
    <x:row r="636" ht="20" customHeight="1">
      <x:c r="A636" s="26" t="n"/>
      <x:c r="B636" s="27" t="n"/>
      <x:c r="C636" s="20">
        <x:f>IF(B636="","",YEAR(B636))</x:f>
      </x:c>
      <x:c r="D636" s="20">
        <x:f>IF(B636="","",TEXT(B636,"mmm"))</x:f>
      </x:c>
      <x:c r="E636" s="4" t="n"/>
      <x:c r="F636" s="26" t="n"/>
      <x:c r="G636" s="22">
        <x:f>IF(F636="","",VLOOKUP(F636,COA!$A$4:$F$30,2,FALSE))</x:f>
      </x:c>
      <x:c r="H636" s="22">
        <x:f>IF(F636="","",VLOOKUP(F636,COA!$A$4:$F$30,3,FALSE))</x:f>
      </x:c>
      <x:c r="I636" s="22">
        <x:f>IF(F636="","",VLOOKUP(F636,COA!$A$4:$F$30,4,FALSE))</x:f>
      </x:c>
      <x:c r="J636" s="22">
        <x:f>IF(F636="","",VLOOKUP(F636,COA!$A$4:$F$30,5,FALSE))</x:f>
      </x:c>
      <x:c r="K636" s="26" t="n"/>
      <x:c r="L636" s="26" t="n"/>
      <x:c r="M636" s="26" t="n"/>
      <x:c r="N636" s="24" t="n"/>
      <x:c r="O636" s="24" t="n"/>
      <x:c r="P636" s="25">
        <x:f>IF(AND(N636="",O636=""),"",N636-O636)</x:f>
      </x:c>
      <x:c r="Q636" s="20" t="str">
        <x:f>IF(COUNTA(A636:O636)=0,"",IF(AND(N636&gt;0,O636&gt;0),"Review",IF(AND(N636=0,O636=0),"Missing amount","OK")))</x:f>
        <x:v>Missing amount</x:v>
      </x:c>
      <x:c r="R636" s="25">
        <x:f>IF(A636="","",SUMIFS($N$5:$N$1001,$A$5:$A$1001,A636)-SUMIFS($O$5:$O$1001,$A$5:$A$1001,A636))</x:f>
      </x:c>
      <x:c r="S636" s="20">
        <x:f>IF(A636="","",IF(ABS(R636)&lt;0.005,"Balanced","Out of balance"))</x:f>
      </x:c>
    </x:row>
    <x:row r="637" ht="20" customHeight="1">
      <x:c r="A637" s="26" t="n"/>
      <x:c r="B637" s="27" t="n"/>
      <x:c r="C637" s="20">
        <x:f>IF(B637="","",YEAR(B637))</x:f>
      </x:c>
      <x:c r="D637" s="20">
        <x:f>IF(B637="","",TEXT(B637,"mmm"))</x:f>
      </x:c>
      <x:c r="E637" s="4" t="n"/>
      <x:c r="F637" s="26" t="n"/>
      <x:c r="G637" s="22">
        <x:f>IF(F637="","",VLOOKUP(F637,COA!$A$4:$F$30,2,FALSE))</x:f>
      </x:c>
      <x:c r="H637" s="22">
        <x:f>IF(F637="","",VLOOKUP(F637,COA!$A$4:$F$30,3,FALSE))</x:f>
      </x:c>
      <x:c r="I637" s="22">
        <x:f>IF(F637="","",VLOOKUP(F637,COA!$A$4:$F$30,4,FALSE))</x:f>
      </x:c>
      <x:c r="J637" s="22">
        <x:f>IF(F637="","",VLOOKUP(F637,COA!$A$4:$F$30,5,FALSE))</x:f>
      </x:c>
      <x:c r="K637" s="26" t="n"/>
      <x:c r="L637" s="26" t="n"/>
      <x:c r="M637" s="26" t="n"/>
      <x:c r="N637" s="24" t="n"/>
      <x:c r="O637" s="24" t="n"/>
      <x:c r="P637" s="25">
        <x:f>IF(AND(N637="",O637=""),"",N637-O637)</x:f>
      </x:c>
      <x:c r="Q637" s="20" t="str">
        <x:f>IF(COUNTA(A637:O637)=0,"",IF(AND(N637&gt;0,O637&gt;0),"Review",IF(AND(N637=0,O637=0),"Missing amount","OK")))</x:f>
        <x:v>Missing amount</x:v>
      </x:c>
      <x:c r="R637" s="25">
        <x:f>IF(A637="","",SUMIFS($N$5:$N$1001,$A$5:$A$1001,A637)-SUMIFS($O$5:$O$1001,$A$5:$A$1001,A637))</x:f>
      </x:c>
      <x:c r="S637" s="20">
        <x:f>IF(A637="","",IF(ABS(R637)&lt;0.005,"Balanced","Out of balance"))</x:f>
      </x:c>
    </x:row>
    <x:row r="638" ht="20" customHeight="1">
      <x:c r="A638" s="26" t="n"/>
      <x:c r="B638" s="27" t="n"/>
      <x:c r="C638" s="20">
        <x:f>IF(B638="","",YEAR(B638))</x:f>
      </x:c>
      <x:c r="D638" s="20">
        <x:f>IF(B638="","",TEXT(B638,"mmm"))</x:f>
      </x:c>
      <x:c r="E638" s="4" t="n"/>
      <x:c r="F638" s="26" t="n"/>
      <x:c r="G638" s="22">
        <x:f>IF(F638="","",VLOOKUP(F638,COA!$A$4:$F$30,2,FALSE))</x:f>
      </x:c>
      <x:c r="H638" s="22">
        <x:f>IF(F638="","",VLOOKUP(F638,COA!$A$4:$F$30,3,FALSE))</x:f>
      </x:c>
      <x:c r="I638" s="22">
        <x:f>IF(F638="","",VLOOKUP(F638,COA!$A$4:$F$30,4,FALSE))</x:f>
      </x:c>
      <x:c r="J638" s="22">
        <x:f>IF(F638="","",VLOOKUP(F638,COA!$A$4:$F$30,5,FALSE))</x:f>
      </x:c>
      <x:c r="K638" s="26" t="n"/>
      <x:c r="L638" s="26" t="n"/>
      <x:c r="M638" s="26" t="n"/>
      <x:c r="N638" s="24" t="n"/>
      <x:c r="O638" s="24" t="n"/>
      <x:c r="P638" s="25">
        <x:f>IF(AND(N638="",O638=""),"",N638-O638)</x:f>
      </x:c>
      <x:c r="Q638" s="20" t="str">
        <x:f>IF(COUNTA(A638:O638)=0,"",IF(AND(N638&gt;0,O638&gt;0),"Review",IF(AND(N638=0,O638=0),"Missing amount","OK")))</x:f>
        <x:v>Missing amount</x:v>
      </x:c>
      <x:c r="R638" s="25">
        <x:f>IF(A638="","",SUMIFS($N$5:$N$1001,$A$5:$A$1001,A638)-SUMIFS($O$5:$O$1001,$A$5:$A$1001,A638))</x:f>
      </x:c>
      <x:c r="S638" s="20">
        <x:f>IF(A638="","",IF(ABS(R638)&lt;0.005,"Balanced","Out of balance"))</x:f>
      </x:c>
    </x:row>
    <x:row r="639" ht="20" customHeight="1">
      <x:c r="A639" s="26" t="n"/>
      <x:c r="B639" s="27" t="n"/>
      <x:c r="C639" s="20">
        <x:f>IF(B639="","",YEAR(B639))</x:f>
      </x:c>
      <x:c r="D639" s="20">
        <x:f>IF(B639="","",TEXT(B639,"mmm"))</x:f>
      </x:c>
      <x:c r="E639" s="4" t="n"/>
      <x:c r="F639" s="26" t="n"/>
      <x:c r="G639" s="22">
        <x:f>IF(F639="","",VLOOKUP(F639,COA!$A$4:$F$30,2,FALSE))</x:f>
      </x:c>
      <x:c r="H639" s="22">
        <x:f>IF(F639="","",VLOOKUP(F639,COA!$A$4:$F$30,3,FALSE))</x:f>
      </x:c>
      <x:c r="I639" s="22">
        <x:f>IF(F639="","",VLOOKUP(F639,COA!$A$4:$F$30,4,FALSE))</x:f>
      </x:c>
      <x:c r="J639" s="22">
        <x:f>IF(F639="","",VLOOKUP(F639,COA!$A$4:$F$30,5,FALSE))</x:f>
      </x:c>
      <x:c r="K639" s="26" t="n"/>
      <x:c r="L639" s="26" t="n"/>
      <x:c r="M639" s="26" t="n"/>
      <x:c r="N639" s="24" t="n"/>
      <x:c r="O639" s="24" t="n"/>
      <x:c r="P639" s="25">
        <x:f>IF(AND(N639="",O639=""),"",N639-O639)</x:f>
      </x:c>
      <x:c r="Q639" s="20" t="str">
        <x:f>IF(COUNTA(A639:O639)=0,"",IF(AND(N639&gt;0,O639&gt;0),"Review",IF(AND(N639=0,O639=0),"Missing amount","OK")))</x:f>
        <x:v>Missing amount</x:v>
      </x:c>
      <x:c r="R639" s="25">
        <x:f>IF(A639="","",SUMIFS($N$5:$N$1001,$A$5:$A$1001,A639)-SUMIFS($O$5:$O$1001,$A$5:$A$1001,A639))</x:f>
      </x:c>
      <x:c r="S639" s="20">
        <x:f>IF(A639="","",IF(ABS(R639)&lt;0.005,"Balanced","Out of balance"))</x:f>
      </x:c>
    </x:row>
    <x:row r="640" ht="20" customHeight="1">
      <x:c r="A640" s="26" t="n"/>
      <x:c r="B640" s="27" t="n"/>
      <x:c r="C640" s="20">
        <x:f>IF(B640="","",YEAR(B640))</x:f>
      </x:c>
      <x:c r="D640" s="20">
        <x:f>IF(B640="","",TEXT(B640,"mmm"))</x:f>
      </x:c>
      <x:c r="E640" s="4" t="n"/>
      <x:c r="F640" s="26" t="n"/>
      <x:c r="G640" s="22">
        <x:f>IF(F640="","",VLOOKUP(F640,COA!$A$4:$F$30,2,FALSE))</x:f>
      </x:c>
      <x:c r="H640" s="22">
        <x:f>IF(F640="","",VLOOKUP(F640,COA!$A$4:$F$30,3,FALSE))</x:f>
      </x:c>
      <x:c r="I640" s="22">
        <x:f>IF(F640="","",VLOOKUP(F640,COA!$A$4:$F$30,4,FALSE))</x:f>
      </x:c>
      <x:c r="J640" s="22">
        <x:f>IF(F640="","",VLOOKUP(F640,COA!$A$4:$F$30,5,FALSE))</x:f>
      </x:c>
      <x:c r="K640" s="26" t="n"/>
      <x:c r="L640" s="26" t="n"/>
      <x:c r="M640" s="26" t="n"/>
      <x:c r="N640" s="24" t="n"/>
      <x:c r="O640" s="24" t="n"/>
      <x:c r="P640" s="25">
        <x:f>IF(AND(N640="",O640=""),"",N640-O640)</x:f>
      </x:c>
      <x:c r="Q640" s="20" t="str">
        <x:f>IF(COUNTA(A640:O640)=0,"",IF(AND(N640&gt;0,O640&gt;0),"Review",IF(AND(N640=0,O640=0),"Missing amount","OK")))</x:f>
        <x:v>Missing amount</x:v>
      </x:c>
      <x:c r="R640" s="25">
        <x:f>IF(A640="","",SUMIFS($N$5:$N$1001,$A$5:$A$1001,A640)-SUMIFS($O$5:$O$1001,$A$5:$A$1001,A640))</x:f>
      </x:c>
      <x:c r="S640" s="20">
        <x:f>IF(A640="","",IF(ABS(R640)&lt;0.005,"Balanced","Out of balance"))</x:f>
      </x:c>
    </x:row>
    <x:row r="641" ht="20" customHeight="1">
      <x:c r="A641" s="26" t="n"/>
      <x:c r="B641" s="27" t="n"/>
      <x:c r="C641" s="20">
        <x:f>IF(B641="","",YEAR(B641))</x:f>
      </x:c>
      <x:c r="D641" s="20">
        <x:f>IF(B641="","",TEXT(B641,"mmm"))</x:f>
      </x:c>
      <x:c r="E641" s="4" t="n"/>
      <x:c r="F641" s="26" t="n"/>
      <x:c r="G641" s="22">
        <x:f>IF(F641="","",VLOOKUP(F641,COA!$A$4:$F$30,2,FALSE))</x:f>
      </x:c>
      <x:c r="H641" s="22">
        <x:f>IF(F641="","",VLOOKUP(F641,COA!$A$4:$F$30,3,FALSE))</x:f>
      </x:c>
      <x:c r="I641" s="22">
        <x:f>IF(F641="","",VLOOKUP(F641,COA!$A$4:$F$30,4,FALSE))</x:f>
      </x:c>
      <x:c r="J641" s="22">
        <x:f>IF(F641="","",VLOOKUP(F641,COA!$A$4:$F$30,5,FALSE))</x:f>
      </x:c>
      <x:c r="K641" s="26" t="n"/>
      <x:c r="L641" s="26" t="n"/>
      <x:c r="M641" s="26" t="n"/>
      <x:c r="N641" s="24" t="n"/>
      <x:c r="O641" s="24" t="n"/>
      <x:c r="P641" s="25">
        <x:f>IF(AND(N641="",O641=""),"",N641-O641)</x:f>
      </x:c>
      <x:c r="Q641" s="20" t="str">
        <x:f>IF(COUNTA(A641:O641)=0,"",IF(AND(N641&gt;0,O641&gt;0),"Review",IF(AND(N641=0,O641=0),"Missing amount","OK")))</x:f>
        <x:v>Missing amount</x:v>
      </x:c>
      <x:c r="R641" s="25">
        <x:f>IF(A641="","",SUMIFS($N$5:$N$1001,$A$5:$A$1001,A641)-SUMIFS($O$5:$O$1001,$A$5:$A$1001,A641))</x:f>
      </x:c>
      <x:c r="S641" s="20">
        <x:f>IF(A641="","",IF(ABS(R641)&lt;0.005,"Balanced","Out of balance"))</x:f>
      </x:c>
    </x:row>
    <x:row r="642" ht="20" customHeight="1">
      <x:c r="A642" s="26" t="n"/>
      <x:c r="B642" s="27" t="n"/>
      <x:c r="C642" s="20">
        <x:f>IF(B642="","",YEAR(B642))</x:f>
      </x:c>
      <x:c r="D642" s="20">
        <x:f>IF(B642="","",TEXT(B642,"mmm"))</x:f>
      </x:c>
      <x:c r="E642" s="4" t="n"/>
      <x:c r="F642" s="26" t="n"/>
      <x:c r="G642" s="22">
        <x:f>IF(F642="","",VLOOKUP(F642,COA!$A$4:$F$30,2,FALSE))</x:f>
      </x:c>
      <x:c r="H642" s="22">
        <x:f>IF(F642="","",VLOOKUP(F642,COA!$A$4:$F$30,3,FALSE))</x:f>
      </x:c>
      <x:c r="I642" s="22">
        <x:f>IF(F642="","",VLOOKUP(F642,COA!$A$4:$F$30,4,FALSE))</x:f>
      </x:c>
      <x:c r="J642" s="22">
        <x:f>IF(F642="","",VLOOKUP(F642,COA!$A$4:$F$30,5,FALSE))</x:f>
      </x:c>
      <x:c r="K642" s="26" t="n"/>
      <x:c r="L642" s="26" t="n"/>
      <x:c r="M642" s="26" t="n"/>
      <x:c r="N642" s="24" t="n"/>
      <x:c r="O642" s="24" t="n"/>
      <x:c r="P642" s="25">
        <x:f>IF(AND(N642="",O642=""),"",N642-O642)</x:f>
      </x:c>
      <x:c r="Q642" s="20" t="str">
        <x:f>IF(COUNTA(A642:O642)=0,"",IF(AND(N642&gt;0,O642&gt;0),"Review",IF(AND(N642=0,O642=0),"Missing amount","OK")))</x:f>
        <x:v>Missing amount</x:v>
      </x:c>
      <x:c r="R642" s="25">
        <x:f>IF(A642="","",SUMIFS($N$5:$N$1001,$A$5:$A$1001,A642)-SUMIFS($O$5:$O$1001,$A$5:$A$1001,A642))</x:f>
      </x:c>
      <x:c r="S642" s="20">
        <x:f>IF(A642="","",IF(ABS(R642)&lt;0.005,"Balanced","Out of balance"))</x:f>
      </x:c>
    </x:row>
    <x:row r="643" ht="20" customHeight="1">
      <x:c r="A643" s="26" t="n"/>
      <x:c r="B643" s="27" t="n"/>
      <x:c r="C643" s="20">
        <x:f>IF(B643="","",YEAR(B643))</x:f>
      </x:c>
      <x:c r="D643" s="20">
        <x:f>IF(B643="","",TEXT(B643,"mmm"))</x:f>
      </x:c>
      <x:c r="E643" s="4" t="n"/>
      <x:c r="F643" s="26" t="n"/>
      <x:c r="G643" s="22">
        <x:f>IF(F643="","",VLOOKUP(F643,COA!$A$4:$F$30,2,FALSE))</x:f>
      </x:c>
      <x:c r="H643" s="22">
        <x:f>IF(F643="","",VLOOKUP(F643,COA!$A$4:$F$30,3,FALSE))</x:f>
      </x:c>
      <x:c r="I643" s="22">
        <x:f>IF(F643="","",VLOOKUP(F643,COA!$A$4:$F$30,4,FALSE))</x:f>
      </x:c>
      <x:c r="J643" s="22">
        <x:f>IF(F643="","",VLOOKUP(F643,COA!$A$4:$F$30,5,FALSE))</x:f>
      </x:c>
      <x:c r="K643" s="26" t="n"/>
      <x:c r="L643" s="26" t="n"/>
      <x:c r="M643" s="26" t="n"/>
      <x:c r="N643" s="24" t="n"/>
      <x:c r="O643" s="24" t="n"/>
      <x:c r="P643" s="25">
        <x:f>IF(AND(N643="",O643=""),"",N643-O643)</x:f>
      </x:c>
      <x:c r="Q643" s="20" t="str">
        <x:f>IF(COUNTA(A643:O643)=0,"",IF(AND(N643&gt;0,O643&gt;0),"Review",IF(AND(N643=0,O643=0),"Missing amount","OK")))</x:f>
        <x:v>Missing amount</x:v>
      </x:c>
      <x:c r="R643" s="25">
        <x:f>IF(A643="","",SUMIFS($N$5:$N$1001,$A$5:$A$1001,A643)-SUMIFS($O$5:$O$1001,$A$5:$A$1001,A643))</x:f>
      </x:c>
      <x:c r="S643" s="20">
        <x:f>IF(A643="","",IF(ABS(R643)&lt;0.005,"Balanced","Out of balance"))</x:f>
      </x:c>
    </x:row>
    <x:row r="644" ht="20" customHeight="1">
      <x:c r="A644" s="26" t="n"/>
      <x:c r="B644" s="27" t="n"/>
      <x:c r="C644" s="20">
        <x:f>IF(B644="","",YEAR(B644))</x:f>
      </x:c>
      <x:c r="D644" s="20">
        <x:f>IF(B644="","",TEXT(B644,"mmm"))</x:f>
      </x:c>
      <x:c r="E644" s="4" t="n"/>
      <x:c r="F644" s="26" t="n"/>
      <x:c r="G644" s="22">
        <x:f>IF(F644="","",VLOOKUP(F644,COA!$A$4:$F$30,2,FALSE))</x:f>
      </x:c>
      <x:c r="H644" s="22">
        <x:f>IF(F644="","",VLOOKUP(F644,COA!$A$4:$F$30,3,FALSE))</x:f>
      </x:c>
      <x:c r="I644" s="22">
        <x:f>IF(F644="","",VLOOKUP(F644,COA!$A$4:$F$30,4,FALSE))</x:f>
      </x:c>
      <x:c r="J644" s="22">
        <x:f>IF(F644="","",VLOOKUP(F644,COA!$A$4:$F$30,5,FALSE))</x:f>
      </x:c>
      <x:c r="K644" s="26" t="n"/>
      <x:c r="L644" s="26" t="n"/>
      <x:c r="M644" s="26" t="n"/>
      <x:c r="N644" s="24" t="n"/>
      <x:c r="O644" s="24" t="n"/>
      <x:c r="P644" s="25">
        <x:f>IF(AND(N644="",O644=""),"",N644-O644)</x:f>
      </x:c>
      <x:c r="Q644" s="20" t="str">
        <x:f>IF(COUNTA(A644:O644)=0,"",IF(AND(N644&gt;0,O644&gt;0),"Review",IF(AND(N644=0,O644=0),"Missing amount","OK")))</x:f>
        <x:v>Missing amount</x:v>
      </x:c>
      <x:c r="R644" s="25">
        <x:f>IF(A644="","",SUMIFS($N$5:$N$1001,$A$5:$A$1001,A644)-SUMIFS($O$5:$O$1001,$A$5:$A$1001,A644))</x:f>
      </x:c>
      <x:c r="S644" s="20">
        <x:f>IF(A644="","",IF(ABS(R644)&lt;0.005,"Balanced","Out of balance"))</x:f>
      </x:c>
    </x:row>
    <x:row r="645" ht="20" customHeight="1">
      <x:c r="A645" s="26" t="n"/>
      <x:c r="B645" s="27" t="n"/>
      <x:c r="C645" s="20">
        <x:f>IF(B645="","",YEAR(B645))</x:f>
      </x:c>
      <x:c r="D645" s="20">
        <x:f>IF(B645="","",TEXT(B645,"mmm"))</x:f>
      </x:c>
      <x:c r="E645" s="4" t="n"/>
      <x:c r="F645" s="26" t="n"/>
      <x:c r="G645" s="22">
        <x:f>IF(F645="","",VLOOKUP(F645,COA!$A$4:$F$30,2,FALSE))</x:f>
      </x:c>
      <x:c r="H645" s="22">
        <x:f>IF(F645="","",VLOOKUP(F645,COA!$A$4:$F$30,3,FALSE))</x:f>
      </x:c>
      <x:c r="I645" s="22">
        <x:f>IF(F645="","",VLOOKUP(F645,COA!$A$4:$F$30,4,FALSE))</x:f>
      </x:c>
      <x:c r="J645" s="22">
        <x:f>IF(F645="","",VLOOKUP(F645,COA!$A$4:$F$30,5,FALSE))</x:f>
      </x:c>
      <x:c r="K645" s="26" t="n"/>
      <x:c r="L645" s="26" t="n"/>
      <x:c r="M645" s="26" t="n"/>
      <x:c r="N645" s="24" t="n"/>
      <x:c r="O645" s="24" t="n"/>
      <x:c r="P645" s="25">
        <x:f>IF(AND(N645="",O645=""),"",N645-O645)</x:f>
      </x:c>
      <x:c r="Q645" s="20" t="str">
        <x:f>IF(COUNTA(A645:O645)=0,"",IF(AND(N645&gt;0,O645&gt;0),"Review",IF(AND(N645=0,O645=0),"Missing amount","OK")))</x:f>
        <x:v>Missing amount</x:v>
      </x:c>
      <x:c r="R645" s="25">
        <x:f>IF(A645="","",SUMIFS($N$5:$N$1001,$A$5:$A$1001,A645)-SUMIFS($O$5:$O$1001,$A$5:$A$1001,A645))</x:f>
      </x:c>
      <x:c r="S645" s="20">
        <x:f>IF(A645="","",IF(ABS(R645)&lt;0.005,"Balanced","Out of balance"))</x:f>
      </x:c>
    </x:row>
    <x:row r="646" ht="20" customHeight="1">
      <x:c r="A646" s="26" t="n"/>
      <x:c r="B646" s="27" t="n"/>
      <x:c r="C646" s="20">
        <x:f>IF(B646="","",YEAR(B646))</x:f>
      </x:c>
      <x:c r="D646" s="20">
        <x:f>IF(B646="","",TEXT(B646,"mmm"))</x:f>
      </x:c>
      <x:c r="E646" s="4" t="n"/>
      <x:c r="F646" s="26" t="n"/>
      <x:c r="G646" s="22">
        <x:f>IF(F646="","",VLOOKUP(F646,COA!$A$4:$F$30,2,FALSE))</x:f>
      </x:c>
      <x:c r="H646" s="22">
        <x:f>IF(F646="","",VLOOKUP(F646,COA!$A$4:$F$30,3,FALSE))</x:f>
      </x:c>
      <x:c r="I646" s="22">
        <x:f>IF(F646="","",VLOOKUP(F646,COA!$A$4:$F$30,4,FALSE))</x:f>
      </x:c>
      <x:c r="J646" s="22">
        <x:f>IF(F646="","",VLOOKUP(F646,COA!$A$4:$F$30,5,FALSE))</x:f>
      </x:c>
      <x:c r="K646" s="26" t="n"/>
      <x:c r="L646" s="26" t="n"/>
      <x:c r="M646" s="26" t="n"/>
      <x:c r="N646" s="24" t="n"/>
      <x:c r="O646" s="24" t="n"/>
      <x:c r="P646" s="25">
        <x:f>IF(AND(N646="",O646=""),"",N646-O646)</x:f>
      </x:c>
      <x:c r="Q646" s="20" t="str">
        <x:f>IF(COUNTA(A646:O646)=0,"",IF(AND(N646&gt;0,O646&gt;0),"Review",IF(AND(N646=0,O646=0),"Missing amount","OK")))</x:f>
        <x:v>Missing amount</x:v>
      </x:c>
      <x:c r="R646" s="25">
        <x:f>IF(A646="","",SUMIFS($N$5:$N$1001,$A$5:$A$1001,A646)-SUMIFS($O$5:$O$1001,$A$5:$A$1001,A646))</x:f>
      </x:c>
      <x:c r="S646" s="20">
        <x:f>IF(A646="","",IF(ABS(R646)&lt;0.005,"Balanced","Out of balance"))</x:f>
      </x:c>
    </x:row>
    <x:row r="647" ht="20" customHeight="1">
      <x:c r="A647" s="26" t="n"/>
      <x:c r="B647" s="27" t="n"/>
      <x:c r="C647" s="20">
        <x:f>IF(B647="","",YEAR(B647))</x:f>
      </x:c>
      <x:c r="D647" s="20">
        <x:f>IF(B647="","",TEXT(B647,"mmm"))</x:f>
      </x:c>
      <x:c r="E647" s="4" t="n"/>
      <x:c r="F647" s="26" t="n"/>
      <x:c r="G647" s="22">
        <x:f>IF(F647="","",VLOOKUP(F647,COA!$A$4:$F$30,2,FALSE))</x:f>
      </x:c>
      <x:c r="H647" s="22">
        <x:f>IF(F647="","",VLOOKUP(F647,COA!$A$4:$F$30,3,FALSE))</x:f>
      </x:c>
      <x:c r="I647" s="22">
        <x:f>IF(F647="","",VLOOKUP(F647,COA!$A$4:$F$30,4,FALSE))</x:f>
      </x:c>
      <x:c r="J647" s="22">
        <x:f>IF(F647="","",VLOOKUP(F647,COA!$A$4:$F$30,5,FALSE))</x:f>
      </x:c>
      <x:c r="K647" s="26" t="n"/>
      <x:c r="L647" s="26" t="n"/>
      <x:c r="M647" s="26" t="n"/>
      <x:c r="N647" s="24" t="n"/>
      <x:c r="O647" s="24" t="n"/>
      <x:c r="P647" s="25">
        <x:f>IF(AND(N647="",O647=""),"",N647-O647)</x:f>
      </x:c>
      <x:c r="Q647" s="20" t="str">
        <x:f>IF(COUNTA(A647:O647)=0,"",IF(AND(N647&gt;0,O647&gt;0),"Review",IF(AND(N647=0,O647=0),"Missing amount","OK")))</x:f>
        <x:v>Missing amount</x:v>
      </x:c>
      <x:c r="R647" s="25">
        <x:f>IF(A647="","",SUMIFS($N$5:$N$1001,$A$5:$A$1001,A647)-SUMIFS($O$5:$O$1001,$A$5:$A$1001,A647))</x:f>
      </x:c>
      <x:c r="S647" s="20">
        <x:f>IF(A647="","",IF(ABS(R647)&lt;0.005,"Balanced","Out of balance"))</x:f>
      </x:c>
    </x:row>
    <x:row r="648" ht="20" customHeight="1">
      <x:c r="A648" s="26" t="n"/>
      <x:c r="B648" s="27" t="n"/>
      <x:c r="C648" s="20">
        <x:f>IF(B648="","",YEAR(B648))</x:f>
      </x:c>
      <x:c r="D648" s="20">
        <x:f>IF(B648="","",TEXT(B648,"mmm"))</x:f>
      </x:c>
      <x:c r="E648" s="4" t="n"/>
      <x:c r="F648" s="26" t="n"/>
      <x:c r="G648" s="22">
        <x:f>IF(F648="","",VLOOKUP(F648,COA!$A$4:$F$30,2,FALSE))</x:f>
      </x:c>
      <x:c r="H648" s="22">
        <x:f>IF(F648="","",VLOOKUP(F648,COA!$A$4:$F$30,3,FALSE))</x:f>
      </x:c>
      <x:c r="I648" s="22">
        <x:f>IF(F648="","",VLOOKUP(F648,COA!$A$4:$F$30,4,FALSE))</x:f>
      </x:c>
      <x:c r="J648" s="22">
        <x:f>IF(F648="","",VLOOKUP(F648,COA!$A$4:$F$30,5,FALSE))</x:f>
      </x:c>
      <x:c r="K648" s="26" t="n"/>
      <x:c r="L648" s="26" t="n"/>
      <x:c r="M648" s="26" t="n"/>
      <x:c r="N648" s="24" t="n"/>
      <x:c r="O648" s="24" t="n"/>
      <x:c r="P648" s="25">
        <x:f>IF(AND(N648="",O648=""),"",N648-O648)</x:f>
      </x:c>
      <x:c r="Q648" s="20" t="str">
        <x:f>IF(COUNTA(A648:O648)=0,"",IF(AND(N648&gt;0,O648&gt;0),"Review",IF(AND(N648=0,O648=0),"Missing amount","OK")))</x:f>
        <x:v>Missing amount</x:v>
      </x:c>
      <x:c r="R648" s="25">
        <x:f>IF(A648="","",SUMIFS($N$5:$N$1001,$A$5:$A$1001,A648)-SUMIFS($O$5:$O$1001,$A$5:$A$1001,A648))</x:f>
      </x:c>
      <x:c r="S648" s="20">
        <x:f>IF(A648="","",IF(ABS(R648)&lt;0.005,"Balanced","Out of balance"))</x:f>
      </x:c>
    </x:row>
    <x:row r="649" ht="20" customHeight="1">
      <x:c r="A649" s="26" t="n"/>
      <x:c r="B649" s="27" t="n"/>
      <x:c r="C649" s="20">
        <x:f>IF(B649="","",YEAR(B649))</x:f>
      </x:c>
      <x:c r="D649" s="20">
        <x:f>IF(B649="","",TEXT(B649,"mmm"))</x:f>
      </x:c>
      <x:c r="E649" s="4" t="n"/>
      <x:c r="F649" s="26" t="n"/>
      <x:c r="G649" s="22">
        <x:f>IF(F649="","",VLOOKUP(F649,COA!$A$4:$F$30,2,FALSE))</x:f>
      </x:c>
      <x:c r="H649" s="22">
        <x:f>IF(F649="","",VLOOKUP(F649,COA!$A$4:$F$30,3,FALSE))</x:f>
      </x:c>
      <x:c r="I649" s="22">
        <x:f>IF(F649="","",VLOOKUP(F649,COA!$A$4:$F$30,4,FALSE))</x:f>
      </x:c>
      <x:c r="J649" s="22">
        <x:f>IF(F649="","",VLOOKUP(F649,COA!$A$4:$F$30,5,FALSE))</x:f>
      </x:c>
      <x:c r="K649" s="26" t="n"/>
      <x:c r="L649" s="26" t="n"/>
      <x:c r="M649" s="26" t="n"/>
      <x:c r="N649" s="24" t="n"/>
      <x:c r="O649" s="24" t="n"/>
      <x:c r="P649" s="25">
        <x:f>IF(AND(N649="",O649=""),"",N649-O649)</x:f>
      </x:c>
      <x:c r="Q649" s="20" t="str">
        <x:f>IF(COUNTA(A649:O649)=0,"",IF(AND(N649&gt;0,O649&gt;0),"Review",IF(AND(N649=0,O649=0),"Missing amount","OK")))</x:f>
        <x:v>Missing amount</x:v>
      </x:c>
      <x:c r="R649" s="25">
        <x:f>IF(A649="","",SUMIFS($N$5:$N$1001,$A$5:$A$1001,A649)-SUMIFS($O$5:$O$1001,$A$5:$A$1001,A649))</x:f>
      </x:c>
      <x:c r="S649" s="20">
        <x:f>IF(A649="","",IF(ABS(R649)&lt;0.005,"Balanced","Out of balance"))</x:f>
      </x:c>
    </x:row>
    <x:row r="650" ht="20" customHeight="1">
      <x:c r="A650" s="26" t="n"/>
      <x:c r="B650" s="27" t="n"/>
      <x:c r="C650" s="20">
        <x:f>IF(B650="","",YEAR(B650))</x:f>
      </x:c>
      <x:c r="D650" s="20">
        <x:f>IF(B650="","",TEXT(B650,"mmm"))</x:f>
      </x:c>
      <x:c r="E650" s="4" t="n"/>
      <x:c r="F650" s="26" t="n"/>
      <x:c r="G650" s="22">
        <x:f>IF(F650="","",VLOOKUP(F650,COA!$A$4:$F$30,2,FALSE))</x:f>
      </x:c>
      <x:c r="H650" s="22">
        <x:f>IF(F650="","",VLOOKUP(F650,COA!$A$4:$F$30,3,FALSE))</x:f>
      </x:c>
      <x:c r="I650" s="22">
        <x:f>IF(F650="","",VLOOKUP(F650,COA!$A$4:$F$30,4,FALSE))</x:f>
      </x:c>
      <x:c r="J650" s="22">
        <x:f>IF(F650="","",VLOOKUP(F650,COA!$A$4:$F$30,5,FALSE))</x:f>
      </x:c>
      <x:c r="K650" s="26" t="n"/>
      <x:c r="L650" s="26" t="n"/>
      <x:c r="M650" s="26" t="n"/>
      <x:c r="N650" s="24" t="n"/>
      <x:c r="O650" s="24" t="n"/>
      <x:c r="P650" s="25">
        <x:f>IF(AND(N650="",O650=""),"",N650-O650)</x:f>
      </x:c>
      <x:c r="Q650" s="20" t="str">
        <x:f>IF(COUNTA(A650:O650)=0,"",IF(AND(N650&gt;0,O650&gt;0),"Review",IF(AND(N650=0,O650=0),"Missing amount","OK")))</x:f>
        <x:v>Missing amount</x:v>
      </x:c>
      <x:c r="R650" s="25">
        <x:f>IF(A650="","",SUMIFS($N$5:$N$1001,$A$5:$A$1001,A650)-SUMIFS($O$5:$O$1001,$A$5:$A$1001,A650))</x:f>
      </x:c>
      <x:c r="S650" s="20">
        <x:f>IF(A650="","",IF(ABS(R650)&lt;0.005,"Balanced","Out of balance"))</x:f>
      </x:c>
    </x:row>
    <x:row r="651" ht="20" customHeight="1">
      <x:c r="A651" s="26" t="n"/>
      <x:c r="B651" s="27" t="n"/>
      <x:c r="C651" s="20">
        <x:f>IF(B651="","",YEAR(B651))</x:f>
      </x:c>
      <x:c r="D651" s="20">
        <x:f>IF(B651="","",TEXT(B651,"mmm"))</x:f>
      </x:c>
      <x:c r="E651" s="4" t="n"/>
      <x:c r="F651" s="26" t="n"/>
      <x:c r="G651" s="22">
        <x:f>IF(F651="","",VLOOKUP(F651,COA!$A$4:$F$30,2,FALSE))</x:f>
      </x:c>
      <x:c r="H651" s="22">
        <x:f>IF(F651="","",VLOOKUP(F651,COA!$A$4:$F$30,3,FALSE))</x:f>
      </x:c>
      <x:c r="I651" s="22">
        <x:f>IF(F651="","",VLOOKUP(F651,COA!$A$4:$F$30,4,FALSE))</x:f>
      </x:c>
      <x:c r="J651" s="22">
        <x:f>IF(F651="","",VLOOKUP(F651,COA!$A$4:$F$30,5,FALSE))</x:f>
      </x:c>
      <x:c r="K651" s="26" t="n"/>
      <x:c r="L651" s="26" t="n"/>
      <x:c r="M651" s="26" t="n"/>
      <x:c r="N651" s="24" t="n"/>
      <x:c r="O651" s="24" t="n"/>
      <x:c r="P651" s="25">
        <x:f>IF(AND(N651="",O651=""),"",N651-O651)</x:f>
      </x:c>
      <x:c r="Q651" s="20" t="str">
        <x:f>IF(COUNTA(A651:O651)=0,"",IF(AND(N651&gt;0,O651&gt;0),"Review",IF(AND(N651=0,O651=0),"Missing amount","OK")))</x:f>
        <x:v>Missing amount</x:v>
      </x:c>
      <x:c r="R651" s="25">
        <x:f>IF(A651="","",SUMIFS($N$5:$N$1001,$A$5:$A$1001,A651)-SUMIFS($O$5:$O$1001,$A$5:$A$1001,A651))</x:f>
      </x:c>
      <x:c r="S651" s="20">
        <x:f>IF(A651="","",IF(ABS(R651)&lt;0.005,"Balanced","Out of balance"))</x:f>
      </x:c>
    </x:row>
    <x:row r="652" ht="20" customHeight="1">
      <x:c r="A652" s="26" t="n"/>
      <x:c r="B652" s="27" t="n"/>
      <x:c r="C652" s="20">
        <x:f>IF(B652="","",YEAR(B652))</x:f>
      </x:c>
      <x:c r="D652" s="20">
        <x:f>IF(B652="","",TEXT(B652,"mmm"))</x:f>
      </x:c>
      <x:c r="E652" s="4" t="n"/>
      <x:c r="F652" s="26" t="n"/>
      <x:c r="G652" s="22">
        <x:f>IF(F652="","",VLOOKUP(F652,COA!$A$4:$F$30,2,FALSE))</x:f>
      </x:c>
      <x:c r="H652" s="22">
        <x:f>IF(F652="","",VLOOKUP(F652,COA!$A$4:$F$30,3,FALSE))</x:f>
      </x:c>
      <x:c r="I652" s="22">
        <x:f>IF(F652="","",VLOOKUP(F652,COA!$A$4:$F$30,4,FALSE))</x:f>
      </x:c>
      <x:c r="J652" s="22">
        <x:f>IF(F652="","",VLOOKUP(F652,COA!$A$4:$F$30,5,FALSE))</x:f>
      </x:c>
      <x:c r="K652" s="26" t="n"/>
      <x:c r="L652" s="26" t="n"/>
      <x:c r="M652" s="26" t="n"/>
      <x:c r="N652" s="24" t="n"/>
      <x:c r="O652" s="24" t="n"/>
      <x:c r="P652" s="25">
        <x:f>IF(AND(N652="",O652=""),"",N652-O652)</x:f>
      </x:c>
      <x:c r="Q652" s="20" t="str">
        <x:f>IF(COUNTA(A652:O652)=0,"",IF(AND(N652&gt;0,O652&gt;0),"Review",IF(AND(N652=0,O652=0),"Missing amount","OK")))</x:f>
        <x:v>Missing amount</x:v>
      </x:c>
      <x:c r="R652" s="25">
        <x:f>IF(A652="","",SUMIFS($N$5:$N$1001,$A$5:$A$1001,A652)-SUMIFS($O$5:$O$1001,$A$5:$A$1001,A652))</x:f>
      </x:c>
      <x:c r="S652" s="20">
        <x:f>IF(A652="","",IF(ABS(R652)&lt;0.005,"Balanced","Out of balance"))</x:f>
      </x:c>
    </x:row>
    <x:row r="653" ht="20" customHeight="1">
      <x:c r="A653" s="26" t="n"/>
      <x:c r="B653" s="27" t="n"/>
      <x:c r="C653" s="20">
        <x:f>IF(B653="","",YEAR(B653))</x:f>
      </x:c>
      <x:c r="D653" s="20">
        <x:f>IF(B653="","",TEXT(B653,"mmm"))</x:f>
      </x:c>
      <x:c r="E653" s="4" t="n"/>
      <x:c r="F653" s="26" t="n"/>
      <x:c r="G653" s="22">
        <x:f>IF(F653="","",VLOOKUP(F653,COA!$A$4:$F$30,2,FALSE))</x:f>
      </x:c>
      <x:c r="H653" s="22">
        <x:f>IF(F653="","",VLOOKUP(F653,COA!$A$4:$F$30,3,FALSE))</x:f>
      </x:c>
      <x:c r="I653" s="22">
        <x:f>IF(F653="","",VLOOKUP(F653,COA!$A$4:$F$30,4,FALSE))</x:f>
      </x:c>
      <x:c r="J653" s="22">
        <x:f>IF(F653="","",VLOOKUP(F653,COA!$A$4:$F$30,5,FALSE))</x:f>
      </x:c>
      <x:c r="K653" s="26" t="n"/>
      <x:c r="L653" s="26" t="n"/>
      <x:c r="M653" s="26" t="n"/>
      <x:c r="N653" s="24" t="n"/>
      <x:c r="O653" s="24" t="n"/>
      <x:c r="P653" s="25">
        <x:f>IF(AND(N653="",O653=""),"",N653-O653)</x:f>
      </x:c>
      <x:c r="Q653" s="20" t="str">
        <x:f>IF(COUNTA(A653:O653)=0,"",IF(AND(N653&gt;0,O653&gt;0),"Review",IF(AND(N653=0,O653=0),"Missing amount","OK")))</x:f>
        <x:v>Missing amount</x:v>
      </x:c>
      <x:c r="R653" s="25">
        <x:f>IF(A653="","",SUMIFS($N$5:$N$1001,$A$5:$A$1001,A653)-SUMIFS($O$5:$O$1001,$A$5:$A$1001,A653))</x:f>
      </x:c>
      <x:c r="S653" s="20">
        <x:f>IF(A653="","",IF(ABS(R653)&lt;0.005,"Balanced","Out of balance"))</x:f>
      </x:c>
    </x:row>
    <x:row r="654" ht="20" customHeight="1">
      <x:c r="A654" s="26" t="n"/>
      <x:c r="B654" s="27" t="n"/>
      <x:c r="C654" s="20">
        <x:f>IF(B654="","",YEAR(B654))</x:f>
      </x:c>
      <x:c r="D654" s="20">
        <x:f>IF(B654="","",TEXT(B654,"mmm"))</x:f>
      </x:c>
      <x:c r="E654" s="4" t="n"/>
      <x:c r="F654" s="26" t="n"/>
      <x:c r="G654" s="22">
        <x:f>IF(F654="","",VLOOKUP(F654,COA!$A$4:$F$30,2,FALSE))</x:f>
      </x:c>
      <x:c r="H654" s="22">
        <x:f>IF(F654="","",VLOOKUP(F654,COA!$A$4:$F$30,3,FALSE))</x:f>
      </x:c>
      <x:c r="I654" s="22">
        <x:f>IF(F654="","",VLOOKUP(F654,COA!$A$4:$F$30,4,FALSE))</x:f>
      </x:c>
      <x:c r="J654" s="22">
        <x:f>IF(F654="","",VLOOKUP(F654,COA!$A$4:$F$30,5,FALSE))</x:f>
      </x:c>
      <x:c r="K654" s="26" t="n"/>
      <x:c r="L654" s="26" t="n"/>
      <x:c r="M654" s="26" t="n"/>
      <x:c r="N654" s="24" t="n"/>
      <x:c r="O654" s="24" t="n"/>
      <x:c r="P654" s="25">
        <x:f>IF(AND(N654="",O654=""),"",N654-O654)</x:f>
      </x:c>
      <x:c r="Q654" s="20" t="str">
        <x:f>IF(COUNTA(A654:O654)=0,"",IF(AND(N654&gt;0,O654&gt;0),"Review",IF(AND(N654=0,O654=0),"Missing amount","OK")))</x:f>
        <x:v>Missing amount</x:v>
      </x:c>
      <x:c r="R654" s="25">
        <x:f>IF(A654="","",SUMIFS($N$5:$N$1001,$A$5:$A$1001,A654)-SUMIFS($O$5:$O$1001,$A$5:$A$1001,A654))</x:f>
      </x:c>
      <x:c r="S654" s="20">
        <x:f>IF(A654="","",IF(ABS(R654)&lt;0.005,"Balanced","Out of balance"))</x:f>
      </x:c>
    </x:row>
    <x:row r="655" ht="20" customHeight="1">
      <x:c r="A655" s="26" t="n"/>
      <x:c r="B655" s="27" t="n"/>
      <x:c r="C655" s="20">
        <x:f>IF(B655="","",YEAR(B655))</x:f>
      </x:c>
      <x:c r="D655" s="20">
        <x:f>IF(B655="","",TEXT(B655,"mmm"))</x:f>
      </x:c>
      <x:c r="E655" s="4" t="n"/>
      <x:c r="F655" s="26" t="n"/>
      <x:c r="G655" s="22">
        <x:f>IF(F655="","",VLOOKUP(F655,COA!$A$4:$F$30,2,FALSE))</x:f>
      </x:c>
      <x:c r="H655" s="22">
        <x:f>IF(F655="","",VLOOKUP(F655,COA!$A$4:$F$30,3,FALSE))</x:f>
      </x:c>
      <x:c r="I655" s="22">
        <x:f>IF(F655="","",VLOOKUP(F655,COA!$A$4:$F$30,4,FALSE))</x:f>
      </x:c>
      <x:c r="J655" s="22">
        <x:f>IF(F655="","",VLOOKUP(F655,COA!$A$4:$F$30,5,FALSE))</x:f>
      </x:c>
      <x:c r="K655" s="26" t="n"/>
      <x:c r="L655" s="26" t="n"/>
      <x:c r="M655" s="26" t="n"/>
      <x:c r="N655" s="24" t="n"/>
      <x:c r="O655" s="24" t="n"/>
      <x:c r="P655" s="25">
        <x:f>IF(AND(N655="",O655=""),"",N655-O655)</x:f>
      </x:c>
      <x:c r="Q655" s="20" t="str">
        <x:f>IF(COUNTA(A655:O655)=0,"",IF(AND(N655&gt;0,O655&gt;0),"Review",IF(AND(N655=0,O655=0),"Missing amount","OK")))</x:f>
        <x:v>Missing amount</x:v>
      </x:c>
      <x:c r="R655" s="25">
        <x:f>IF(A655="","",SUMIFS($N$5:$N$1001,$A$5:$A$1001,A655)-SUMIFS($O$5:$O$1001,$A$5:$A$1001,A655))</x:f>
      </x:c>
      <x:c r="S655" s="20">
        <x:f>IF(A655="","",IF(ABS(R655)&lt;0.005,"Balanced","Out of balance"))</x:f>
      </x:c>
    </x:row>
    <x:row r="656" ht="20" customHeight="1">
      <x:c r="A656" s="26" t="n"/>
      <x:c r="B656" s="27" t="n"/>
      <x:c r="C656" s="20">
        <x:f>IF(B656="","",YEAR(B656))</x:f>
      </x:c>
      <x:c r="D656" s="20">
        <x:f>IF(B656="","",TEXT(B656,"mmm"))</x:f>
      </x:c>
      <x:c r="E656" s="4" t="n"/>
      <x:c r="F656" s="26" t="n"/>
      <x:c r="G656" s="22">
        <x:f>IF(F656="","",VLOOKUP(F656,COA!$A$4:$F$30,2,FALSE))</x:f>
      </x:c>
      <x:c r="H656" s="22">
        <x:f>IF(F656="","",VLOOKUP(F656,COA!$A$4:$F$30,3,FALSE))</x:f>
      </x:c>
      <x:c r="I656" s="22">
        <x:f>IF(F656="","",VLOOKUP(F656,COA!$A$4:$F$30,4,FALSE))</x:f>
      </x:c>
      <x:c r="J656" s="22">
        <x:f>IF(F656="","",VLOOKUP(F656,COA!$A$4:$F$30,5,FALSE))</x:f>
      </x:c>
      <x:c r="K656" s="26" t="n"/>
      <x:c r="L656" s="26" t="n"/>
      <x:c r="M656" s="26" t="n"/>
      <x:c r="N656" s="24" t="n"/>
      <x:c r="O656" s="24" t="n"/>
      <x:c r="P656" s="25">
        <x:f>IF(AND(N656="",O656=""),"",N656-O656)</x:f>
      </x:c>
      <x:c r="Q656" s="20" t="str">
        <x:f>IF(COUNTA(A656:O656)=0,"",IF(AND(N656&gt;0,O656&gt;0),"Review",IF(AND(N656=0,O656=0),"Missing amount","OK")))</x:f>
        <x:v>Missing amount</x:v>
      </x:c>
      <x:c r="R656" s="25">
        <x:f>IF(A656="","",SUMIFS($N$5:$N$1001,$A$5:$A$1001,A656)-SUMIFS($O$5:$O$1001,$A$5:$A$1001,A656))</x:f>
      </x:c>
      <x:c r="S656" s="20">
        <x:f>IF(A656="","",IF(ABS(R656)&lt;0.005,"Balanced","Out of balance"))</x:f>
      </x:c>
    </x:row>
    <x:row r="657" ht="20" customHeight="1">
      <x:c r="A657" s="26" t="n"/>
      <x:c r="B657" s="27" t="n"/>
      <x:c r="C657" s="20">
        <x:f>IF(B657="","",YEAR(B657))</x:f>
      </x:c>
      <x:c r="D657" s="20">
        <x:f>IF(B657="","",TEXT(B657,"mmm"))</x:f>
      </x:c>
      <x:c r="E657" s="4" t="n"/>
      <x:c r="F657" s="26" t="n"/>
      <x:c r="G657" s="22">
        <x:f>IF(F657="","",VLOOKUP(F657,COA!$A$4:$F$30,2,FALSE))</x:f>
      </x:c>
      <x:c r="H657" s="22">
        <x:f>IF(F657="","",VLOOKUP(F657,COA!$A$4:$F$30,3,FALSE))</x:f>
      </x:c>
      <x:c r="I657" s="22">
        <x:f>IF(F657="","",VLOOKUP(F657,COA!$A$4:$F$30,4,FALSE))</x:f>
      </x:c>
      <x:c r="J657" s="22">
        <x:f>IF(F657="","",VLOOKUP(F657,COA!$A$4:$F$30,5,FALSE))</x:f>
      </x:c>
      <x:c r="K657" s="26" t="n"/>
      <x:c r="L657" s="26" t="n"/>
      <x:c r="M657" s="26" t="n"/>
      <x:c r="N657" s="24" t="n"/>
      <x:c r="O657" s="24" t="n"/>
      <x:c r="P657" s="25">
        <x:f>IF(AND(N657="",O657=""),"",N657-O657)</x:f>
      </x:c>
      <x:c r="Q657" s="20" t="str">
        <x:f>IF(COUNTA(A657:O657)=0,"",IF(AND(N657&gt;0,O657&gt;0),"Review",IF(AND(N657=0,O657=0),"Missing amount","OK")))</x:f>
        <x:v>Missing amount</x:v>
      </x:c>
      <x:c r="R657" s="25">
        <x:f>IF(A657="","",SUMIFS($N$5:$N$1001,$A$5:$A$1001,A657)-SUMIFS($O$5:$O$1001,$A$5:$A$1001,A657))</x:f>
      </x:c>
      <x:c r="S657" s="20">
        <x:f>IF(A657="","",IF(ABS(R657)&lt;0.005,"Balanced","Out of balance"))</x:f>
      </x:c>
    </x:row>
    <x:row r="658" ht="20" customHeight="1">
      <x:c r="A658" s="26" t="n"/>
      <x:c r="B658" s="27" t="n"/>
      <x:c r="C658" s="20">
        <x:f>IF(B658="","",YEAR(B658))</x:f>
      </x:c>
      <x:c r="D658" s="20">
        <x:f>IF(B658="","",TEXT(B658,"mmm"))</x:f>
      </x:c>
      <x:c r="E658" s="4" t="n"/>
      <x:c r="F658" s="26" t="n"/>
      <x:c r="G658" s="22">
        <x:f>IF(F658="","",VLOOKUP(F658,COA!$A$4:$F$30,2,FALSE))</x:f>
      </x:c>
      <x:c r="H658" s="22">
        <x:f>IF(F658="","",VLOOKUP(F658,COA!$A$4:$F$30,3,FALSE))</x:f>
      </x:c>
      <x:c r="I658" s="22">
        <x:f>IF(F658="","",VLOOKUP(F658,COA!$A$4:$F$30,4,FALSE))</x:f>
      </x:c>
      <x:c r="J658" s="22">
        <x:f>IF(F658="","",VLOOKUP(F658,COA!$A$4:$F$30,5,FALSE))</x:f>
      </x:c>
      <x:c r="K658" s="26" t="n"/>
      <x:c r="L658" s="26" t="n"/>
      <x:c r="M658" s="26" t="n"/>
      <x:c r="N658" s="24" t="n"/>
      <x:c r="O658" s="24" t="n"/>
      <x:c r="P658" s="25">
        <x:f>IF(AND(N658="",O658=""),"",N658-O658)</x:f>
      </x:c>
      <x:c r="Q658" s="20" t="str">
        <x:f>IF(COUNTA(A658:O658)=0,"",IF(AND(N658&gt;0,O658&gt;0),"Review",IF(AND(N658=0,O658=0),"Missing amount","OK")))</x:f>
        <x:v>Missing amount</x:v>
      </x:c>
      <x:c r="R658" s="25">
        <x:f>IF(A658="","",SUMIFS($N$5:$N$1001,$A$5:$A$1001,A658)-SUMIFS($O$5:$O$1001,$A$5:$A$1001,A658))</x:f>
      </x:c>
      <x:c r="S658" s="20">
        <x:f>IF(A658="","",IF(ABS(R658)&lt;0.005,"Balanced","Out of balance"))</x:f>
      </x:c>
    </x:row>
    <x:row r="659" ht="20" customHeight="1">
      <x:c r="A659" s="26" t="n"/>
      <x:c r="B659" s="27" t="n"/>
      <x:c r="C659" s="20">
        <x:f>IF(B659="","",YEAR(B659))</x:f>
      </x:c>
      <x:c r="D659" s="20">
        <x:f>IF(B659="","",TEXT(B659,"mmm"))</x:f>
      </x:c>
      <x:c r="E659" s="4" t="n"/>
      <x:c r="F659" s="26" t="n"/>
      <x:c r="G659" s="22">
        <x:f>IF(F659="","",VLOOKUP(F659,COA!$A$4:$F$30,2,FALSE))</x:f>
      </x:c>
      <x:c r="H659" s="22">
        <x:f>IF(F659="","",VLOOKUP(F659,COA!$A$4:$F$30,3,FALSE))</x:f>
      </x:c>
      <x:c r="I659" s="22">
        <x:f>IF(F659="","",VLOOKUP(F659,COA!$A$4:$F$30,4,FALSE))</x:f>
      </x:c>
      <x:c r="J659" s="22">
        <x:f>IF(F659="","",VLOOKUP(F659,COA!$A$4:$F$30,5,FALSE))</x:f>
      </x:c>
      <x:c r="K659" s="26" t="n"/>
      <x:c r="L659" s="26" t="n"/>
      <x:c r="M659" s="26" t="n"/>
      <x:c r="N659" s="24" t="n"/>
      <x:c r="O659" s="24" t="n"/>
      <x:c r="P659" s="25">
        <x:f>IF(AND(N659="",O659=""),"",N659-O659)</x:f>
      </x:c>
      <x:c r="Q659" s="20" t="str">
        <x:f>IF(COUNTA(A659:O659)=0,"",IF(AND(N659&gt;0,O659&gt;0),"Review",IF(AND(N659=0,O659=0),"Missing amount","OK")))</x:f>
        <x:v>Missing amount</x:v>
      </x:c>
      <x:c r="R659" s="25">
        <x:f>IF(A659="","",SUMIFS($N$5:$N$1001,$A$5:$A$1001,A659)-SUMIFS($O$5:$O$1001,$A$5:$A$1001,A659))</x:f>
      </x:c>
      <x:c r="S659" s="20">
        <x:f>IF(A659="","",IF(ABS(R659)&lt;0.005,"Balanced","Out of balance"))</x:f>
      </x:c>
    </x:row>
    <x:row r="660" ht="20" customHeight="1">
      <x:c r="A660" s="26" t="n"/>
      <x:c r="B660" s="27" t="n"/>
      <x:c r="C660" s="20">
        <x:f>IF(B660="","",YEAR(B660))</x:f>
      </x:c>
      <x:c r="D660" s="20">
        <x:f>IF(B660="","",TEXT(B660,"mmm"))</x:f>
      </x:c>
      <x:c r="E660" s="4" t="n"/>
      <x:c r="F660" s="26" t="n"/>
      <x:c r="G660" s="22">
        <x:f>IF(F660="","",VLOOKUP(F660,COA!$A$4:$F$30,2,FALSE))</x:f>
      </x:c>
      <x:c r="H660" s="22">
        <x:f>IF(F660="","",VLOOKUP(F660,COA!$A$4:$F$30,3,FALSE))</x:f>
      </x:c>
      <x:c r="I660" s="22">
        <x:f>IF(F660="","",VLOOKUP(F660,COA!$A$4:$F$30,4,FALSE))</x:f>
      </x:c>
      <x:c r="J660" s="22">
        <x:f>IF(F660="","",VLOOKUP(F660,COA!$A$4:$F$30,5,FALSE))</x:f>
      </x:c>
      <x:c r="K660" s="26" t="n"/>
      <x:c r="L660" s="26" t="n"/>
      <x:c r="M660" s="26" t="n"/>
      <x:c r="N660" s="24" t="n"/>
      <x:c r="O660" s="24" t="n"/>
      <x:c r="P660" s="25">
        <x:f>IF(AND(N660="",O660=""),"",N660-O660)</x:f>
      </x:c>
      <x:c r="Q660" s="20" t="str">
        <x:f>IF(COUNTA(A660:O660)=0,"",IF(AND(N660&gt;0,O660&gt;0),"Review",IF(AND(N660=0,O660=0),"Missing amount","OK")))</x:f>
        <x:v>Missing amount</x:v>
      </x:c>
      <x:c r="R660" s="25">
        <x:f>IF(A660="","",SUMIFS($N$5:$N$1001,$A$5:$A$1001,A660)-SUMIFS($O$5:$O$1001,$A$5:$A$1001,A660))</x:f>
      </x:c>
      <x:c r="S660" s="20">
        <x:f>IF(A660="","",IF(ABS(R660)&lt;0.005,"Balanced","Out of balance"))</x:f>
      </x:c>
    </x:row>
    <x:row r="661" ht="20" customHeight="1">
      <x:c r="A661" s="26" t="n"/>
      <x:c r="B661" s="27" t="n"/>
      <x:c r="C661" s="20">
        <x:f>IF(B661="","",YEAR(B661))</x:f>
      </x:c>
      <x:c r="D661" s="20">
        <x:f>IF(B661="","",TEXT(B661,"mmm"))</x:f>
      </x:c>
      <x:c r="E661" s="4" t="n"/>
      <x:c r="F661" s="26" t="n"/>
      <x:c r="G661" s="22">
        <x:f>IF(F661="","",VLOOKUP(F661,COA!$A$4:$F$30,2,FALSE))</x:f>
      </x:c>
      <x:c r="H661" s="22">
        <x:f>IF(F661="","",VLOOKUP(F661,COA!$A$4:$F$30,3,FALSE))</x:f>
      </x:c>
      <x:c r="I661" s="22">
        <x:f>IF(F661="","",VLOOKUP(F661,COA!$A$4:$F$30,4,FALSE))</x:f>
      </x:c>
      <x:c r="J661" s="22">
        <x:f>IF(F661="","",VLOOKUP(F661,COA!$A$4:$F$30,5,FALSE))</x:f>
      </x:c>
      <x:c r="K661" s="26" t="n"/>
      <x:c r="L661" s="26" t="n"/>
      <x:c r="M661" s="26" t="n"/>
      <x:c r="N661" s="24" t="n"/>
      <x:c r="O661" s="24" t="n"/>
      <x:c r="P661" s="25">
        <x:f>IF(AND(N661="",O661=""),"",N661-O661)</x:f>
      </x:c>
      <x:c r="Q661" s="20" t="str">
        <x:f>IF(COUNTA(A661:O661)=0,"",IF(AND(N661&gt;0,O661&gt;0),"Review",IF(AND(N661=0,O661=0),"Missing amount","OK")))</x:f>
        <x:v>Missing amount</x:v>
      </x:c>
      <x:c r="R661" s="25">
        <x:f>IF(A661="","",SUMIFS($N$5:$N$1001,$A$5:$A$1001,A661)-SUMIFS($O$5:$O$1001,$A$5:$A$1001,A661))</x:f>
      </x:c>
      <x:c r="S661" s="20">
        <x:f>IF(A661="","",IF(ABS(R661)&lt;0.005,"Balanced","Out of balance"))</x:f>
      </x:c>
    </x:row>
    <x:row r="662" ht="20" customHeight="1">
      <x:c r="A662" s="26" t="n"/>
      <x:c r="B662" s="27" t="n"/>
      <x:c r="C662" s="20">
        <x:f>IF(B662="","",YEAR(B662))</x:f>
      </x:c>
      <x:c r="D662" s="20">
        <x:f>IF(B662="","",TEXT(B662,"mmm"))</x:f>
      </x:c>
      <x:c r="E662" s="4" t="n"/>
      <x:c r="F662" s="26" t="n"/>
      <x:c r="G662" s="22">
        <x:f>IF(F662="","",VLOOKUP(F662,COA!$A$4:$F$30,2,FALSE))</x:f>
      </x:c>
      <x:c r="H662" s="22">
        <x:f>IF(F662="","",VLOOKUP(F662,COA!$A$4:$F$30,3,FALSE))</x:f>
      </x:c>
      <x:c r="I662" s="22">
        <x:f>IF(F662="","",VLOOKUP(F662,COA!$A$4:$F$30,4,FALSE))</x:f>
      </x:c>
      <x:c r="J662" s="22">
        <x:f>IF(F662="","",VLOOKUP(F662,COA!$A$4:$F$30,5,FALSE))</x:f>
      </x:c>
      <x:c r="K662" s="26" t="n"/>
      <x:c r="L662" s="26" t="n"/>
      <x:c r="M662" s="26" t="n"/>
      <x:c r="N662" s="24" t="n"/>
      <x:c r="O662" s="24" t="n"/>
      <x:c r="P662" s="25">
        <x:f>IF(AND(N662="",O662=""),"",N662-O662)</x:f>
      </x:c>
      <x:c r="Q662" s="20" t="str">
        <x:f>IF(COUNTA(A662:O662)=0,"",IF(AND(N662&gt;0,O662&gt;0),"Review",IF(AND(N662=0,O662=0),"Missing amount","OK")))</x:f>
        <x:v>Missing amount</x:v>
      </x:c>
      <x:c r="R662" s="25">
        <x:f>IF(A662="","",SUMIFS($N$5:$N$1001,$A$5:$A$1001,A662)-SUMIFS($O$5:$O$1001,$A$5:$A$1001,A662))</x:f>
      </x:c>
      <x:c r="S662" s="20">
        <x:f>IF(A662="","",IF(ABS(R662)&lt;0.005,"Balanced","Out of balance"))</x:f>
      </x:c>
    </x:row>
    <x:row r="663" ht="20" customHeight="1">
      <x:c r="A663" s="26" t="n"/>
      <x:c r="B663" s="27" t="n"/>
      <x:c r="C663" s="20">
        <x:f>IF(B663="","",YEAR(B663))</x:f>
      </x:c>
      <x:c r="D663" s="20">
        <x:f>IF(B663="","",TEXT(B663,"mmm"))</x:f>
      </x:c>
      <x:c r="E663" s="4" t="n"/>
      <x:c r="F663" s="26" t="n"/>
      <x:c r="G663" s="22">
        <x:f>IF(F663="","",VLOOKUP(F663,COA!$A$4:$F$30,2,FALSE))</x:f>
      </x:c>
      <x:c r="H663" s="22">
        <x:f>IF(F663="","",VLOOKUP(F663,COA!$A$4:$F$30,3,FALSE))</x:f>
      </x:c>
      <x:c r="I663" s="22">
        <x:f>IF(F663="","",VLOOKUP(F663,COA!$A$4:$F$30,4,FALSE))</x:f>
      </x:c>
      <x:c r="J663" s="22">
        <x:f>IF(F663="","",VLOOKUP(F663,COA!$A$4:$F$30,5,FALSE))</x:f>
      </x:c>
      <x:c r="K663" s="26" t="n"/>
      <x:c r="L663" s="26" t="n"/>
      <x:c r="M663" s="26" t="n"/>
      <x:c r="N663" s="24" t="n"/>
      <x:c r="O663" s="24" t="n"/>
      <x:c r="P663" s="25">
        <x:f>IF(AND(N663="",O663=""),"",N663-O663)</x:f>
      </x:c>
      <x:c r="Q663" s="20" t="str">
        <x:f>IF(COUNTA(A663:O663)=0,"",IF(AND(N663&gt;0,O663&gt;0),"Review",IF(AND(N663=0,O663=0),"Missing amount","OK")))</x:f>
        <x:v>Missing amount</x:v>
      </x:c>
      <x:c r="R663" s="25">
        <x:f>IF(A663="","",SUMIFS($N$5:$N$1001,$A$5:$A$1001,A663)-SUMIFS($O$5:$O$1001,$A$5:$A$1001,A663))</x:f>
      </x:c>
      <x:c r="S663" s="20">
        <x:f>IF(A663="","",IF(ABS(R663)&lt;0.005,"Balanced","Out of balance"))</x:f>
      </x:c>
    </x:row>
    <x:row r="664" ht="20" customHeight="1">
      <x:c r="A664" s="26" t="n"/>
      <x:c r="B664" s="27" t="n"/>
      <x:c r="C664" s="20">
        <x:f>IF(B664="","",YEAR(B664))</x:f>
      </x:c>
      <x:c r="D664" s="20">
        <x:f>IF(B664="","",TEXT(B664,"mmm"))</x:f>
      </x:c>
      <x:c r="E664" s="4" t="n"/>
      <x:c r="F664" s="26" t="n"/>
      <x:c r="G664" s="22">
        <x:f>IF(F664="","",VLOOKUP(F664,COA!$A$4:$F$30,2,FALSE))</x:f>
      </x:c>
      <x:c r="H664" s="22">
        <x:f>IF(F664="","",VLOOKUP(F664,COA!$A$4:$F$30,3,FALSE))</x:f>
      </x:c>
      <x:c r="I664" s="22">
        <x:f>IF(F664="","",VLOOKUP(F664,COA!$A$4:$F$30,4,FALSE))</x:f>
      </x:c>
      <x:c r="J664" s="22">
        <x:f>IF(F664="","",VLOOKUP(F664,COA!$A$4:$F$30,5,FALSE))</x:f>
      </x:c>
      <x:c r="K664" s="26" t="n"/>
      <x:c r="L664" s="26" t="n"/>
      <x:c r="M664" s="26" t="n"/>
      <x:c r="N664" s="24" t="n"/>
      <x:c r="O664" s="24" t="n"/>
      <x:c r="P664" s="25">
        <x:f>IF(AND(N664="",O664=""),"",N664-O664)</x:f>
      </x:c>
      <x:c r="Q664" s="20" t="str">
        <x:f>IF(COUNTA(A664:O664)=0,"",IF(AND(N664&gt;0,O664&gt;0),"Review",IF(AND(N664=0,O664=0),"Missing amount","OK")))</x:f>
        <x:v>Missing amount</x:v>
      </x:c>
      <x:c r="R664" s="25">
        <x:f>IF(A664="","",SUMIFS($N$5:$N$1001,$A$5:$A$1001,A664)-SUMIFS($O$5:$O$1001,$A$5:$A$1001,A664))</x:f>
      </x:c>
      <x:c r="S664" s="20">
        <x:f>IF(A664="","",IF(ABS(R664)&lt;0.005,"Balanced","Out of balance"))</x:f>
      </x:c>
    </x:row>
    <x:row r="665" ht="20" customHeight="1">
      <x:c r="A665" s="26" t="n"/>
      <x:c r="B665" s="27" t="n"/>
      <x:c r="C665" s="20">
        <x:f>IF(B665="","",YEAR(B665))</x:f>
      </x:c>
      <x:c r="D665" s="20">
        <x:f>IF(B665="","",TEXT(B665,"mmm"))</x:f>
      </x:c>
      <x:c r="E665" s="4" t="n"/>
      <x:c r="F665" s="26" t="n"/>
      <x:c r="G665" s="22">
        <x:f>IF(F665="","",VLOOKUP(F665,COA!$A$4:$F$30,2,FALSE))</x:f>
      </x:c>
      <x:c r="H665" s="22">
        <x:f>IF(F665="","",VLOOKUP(F665,COA!$A$4:$F$30,3,FALSE))</x:f>
      </x:c>
      <x:c r="I665" s="22">
        <x:f>IF(F665="","",VLOOKUP(F665,COA!$A$4:$F$30,4,FALSE))</x:f>
      </x:c>
      <x:c r="J665" s="22">
        <x:f>IF(F665="","",VLOOKUP(F665,COA!$A$4:$F$30,5,FALSE))</x:f>
      </x:c>
      <x:c r="K665" s="26" t="n"/>
      <x:c r="L665" s="26" t="n"/>
      <x:c r="M665" s="26" t="n"/>
      <x:c r="N665" s="24" t="n"/>
      <x:c r="O665" s="24" t="n"/>
      <x:c r="P665" s="25">
        <x:f>IF(AND(N665="",O665=""),"",N665-O665)</x:f>
      </x:c>
      <x:c r="Q665" s="20" t="str">
        <x:f>IF(COUNTA(A665:O665)=0,"",IF(AND(N665&gt;0,O665&gt;0),"Review",IF(AND(N665=0,O665=0),"Missing amount","OK")))</x:f>
        <x:v>Missing amount</x:v>
      </x:c>
      <x:c r="R665" s="25">
        <x:f>IF(A665="","",SUMIFS($N$5:$N$1001,$A$5:$A$1001,A665)-SUMIFS($O$5:$O$1001,$A$5:$A$1001,A665))</x:f>
      </x:c>
      <x:c r="S665" s="20">
        <x:f>IF(A665="","",IF(ABS(R665)&lt;0.005,"Balanced","Out of balance"))</x:f>
      </x:c>
    </x:row>
    <x:row r="666" ht="20" customHeight="1">
      <x:c r="A666" s="26" t="n"/>
      <x:c r="B666" s="27" t="n"/>
      <x:c r="C666" s="20">
        <x:f>IF(B666="","",YEAR(B666))</x:f>
      </x:c>
      <x:c r="D666" s="20">
        <x:f>IF(B666="","",TEXT(B666,"mmm"))</x:f>
      </x:c>
      <x:c r="E666" s="4" t="n"/>
      <x:c r="F666" s="26" t="n"/>
      <x:c r="G666" s="22">
        <x:f>IF(F666="","",VLOOKUP(F666,COA!$A$4:$F$30,2,FALSE))</x:f>
      </x:c>
      <x:c r="H666" s="22">
        <x:f>IF(F666="","",VLOOKUP(F666,COA!$A$4:$F$30,3,FALSE))</x:f>
      </x:c>
      <x:c r="I666" s="22">
        <x:f>IF(F666="","",VLOOKUP(F666,COA!$A$4:$F$30,4,FALSE))</x:f>
      </x:c>
      <x:c r="J666" s="22">
        <x:f>IF(F666="","",VLOOKUP(F666,COA!$A$4:$F$30,5,FALSE))</x:f>
      </x:c>
      <x:c r="K666" s="26" t="n"/>
      <x:c r="L666" s="26" t="n"/>
      <x:c r="M666" s="26" t="n"/>
      <x:c r="N666" s="24" t="n"/>
      <x:c r="O666" s="24" t="n"/>
      <x:c r="P666" s="25">
        <x:f>IF(AND(N666="",O666=""),"",N666-O666)</x:f>
      </x:c>
      <x:c r="Q666" s="20" t="str">
        <x:f>IF(COUNTA(A666:O666)=0,"",IF(AND(N666&gt;0,O666&gt;0),"Review",IF(AND(N666=0,O666=0),"Missing amount","OK")))</x:f>
        <x:v>Missing amount</x:v>
      </x:c>
      <x:c r="R666" s="25">
        <x:f>IF(A666="","",SUMIFS($N$5:$N$1001,$A$5:$A$1001,A666)-SUMIFS($O$5:$O$1001,$A$5:$A$1001,A666))</x:f>
      </x:c>
      <x:c r="S666" s="20">
        <x:f>IF(A666="","",IF(ABS(R666)&lt;0.005,"Balanced","Out of balance"))</x:f>
      </x:c>
    </x:row>
    <x:row r="667" ht="20" customHeight="1">
      <x:c r="A667" s="26" t="n"/>
      <x:c r="B667" s="27" t="n"/>
      <x:c r="C667" s="20">
        <x:f>IF(B667="","",YEAR(B667))</x:f>
      </x:c>
      <x:c r="D667" s="20">
        <x:f>IF(B667="","",TEXT(B667,"mmm"))</x:f>
      </x:c>
      <x:c r="E667" s="4" t="n"/>
      <x:c r="F667" s="26" t="n"/>
      <x:c r="G667" s="22">
        <x:f>IF(F667="","",VLOOKUP(F667,COA!$A$4:$F$30,2,FALSE))</x:f>
      </x:c>
      <x:c r="H667" s="22">
        <x:f>IF(F667="","",VLOOKUP(F667,COA!$A$4:$F$30,3,FALSE))</x:f>
      </x:c>
      <x:c r="I667" s="22">
        <x:f>IF(F667="","",VLOOKUP(F667,COA!$A$4:$F$30,4,FALSE))</x:f>
      </x:c>
      <x:c r="J667" s="22">
        <x:f>IF(F667="","",VLOOKUP(F667,COA!$A$4:$F$30,5,FALSE))</x:f>
      </x:c>
      <x:c r="K667" s="26" t="n"/>
      <x:c r="L667" s="26" t="n"/>
      <x:c r="M667" s="26" t="n"/>
      <x:c r="N667" s="24" t="n"/>
      <x:c r="O667" s="24" t="n"/>
      <x:c r="P667" s="25">
        <x:f>IF(AND(N667="",O667=""),"",N667-O667)</x:f>
      </x:c>
      <x:c r="Q667" s="20" t="str">
        <x:f>IF(COUNTA(A667:O667)=0,"",IF(AND(N667&gt;0,O667&gt;0),"Review",IF(AND(N667=0,O667=0),"Missing amount","OK")))</x:f>
        <x:v>Missing amount</x:v>
      </x:c>
      <x:c r="R667" s="25">
        <x:f>IF(A667="","",SUMIFS($N$5:$N$1001,$A$5:$A$1001,A667)-SUMIFS($O$5:$O$1001,$A$5:$A$1001,A667))</x:f>
      </x:c>
      <x:c r="S667" s="20">
        <x:f>IF(A667="","",IF(ABS(R667)&lt;0.005,"Balanced","Out of balance"))</x:f>
      </x:c>
    </x:row>
    <x:row r="668" ht="20" customHeight="1">
      <x:c r="A668" s="26" t="n"/>
      <x:c r="B668" s="27" t="n"/>
      <x:c r="C668" s="20">
        <x:f>IF(B668="","",YEAR(B668))</x:f>
      </x:c>
      <x:c r="D668" s="20">
        <x:f>IF(B668="","",TEXT(B668,"mmm"))</x:f>
      </x:c>
      <x:c r="E668" s="4" t="n"/>
      <x:c r="F668" s="26" t="n"/>
      <x:c r="G668" s="22">
        <x:f>IF(F668="","",VLOOKUP(F668,COA!$A$4:$F$30,2,FALSE))</x:f>
      </x:c>
      <x:c r="H668" s="22">
        <x:f>IF(F668="","",VLOOKUP(F668,COA!$A$4:$F$30,3,FALSE))</x:f>
      </x:c>
      <x:c r="I668" s="22">
        <x:f>IF(F668="","",VLOOKUP(F668,COA!$A$4:$F$30,4,FALSE))</x:f>
      </x:c>
      <x:c r="J668" s="22">
        <x:f>IF(F668="","",VLOOKUP(F668,COA!$A$4:$F$30,5,FALSE))</x:f>
      </x:c>
      <x:c r="K668" s="26" t="n"/>
      <x:c r="L668" s="26" t="n"/>
      <x:c r="M668" s="26" t="n"/>
      <x:c r="N668" s="24" t="n"/>
      <x:c r="O668" s="24" t="n"/>
      <x:c r="P668" s="25">
        <x:f>IF(AND(N668="",O668=""),"",N668-O668)</x:f>
      </x:c>
      <x:c r="Q668" s="20" t="str">
        <x:f>IF(COUNTA(A668:O668)=0,"",IF(AND(N668&gt;0,O668&gt;0),"Review",IF(AND(N668=0,O668=0),"Missing amount","OK")))</x:f>
        <x:v>Missing amount</x:v>
      </x:c>
      <x:c r="R668" s="25">
        <x:f>IF(A668="","",SUMIFS($N$5:$N$1001,$A$5:$A$1001,A668)-SUMIFS($O$5:$O$1001,$A$5:$A$1001,A668))</x:f>
      </x:c>
      <x:c r="S668" s="20">
        <x:f>IF(A668="","",IF(ABS(R668)&lt;0.005,"Balanced","Out of balance"))</x:f>
      </x:c>
    </x:row>
    <x:row r="669" ht="20" customHeight="1">
      <x:c r="A669" s="26" t="n"/>
      <x:c r="B669" s="27" t="n"/>
      <x:c r="C669" s="20">
        <x:f>IF(B669="","",YEAR(B669))</x:f>
      </x:c>
      <x:c r="D669" s="20">
        <x:f>IF(B669="","",TEXT(B669,"mmm"))</x:f>
      </x:c>
      <x:c r="E669" s="4" t="n"/>
      <x:c r="F669" s="26" t="n"/>
      <x:c r="G669" s="22">
        <x:f>IF(F669="","",VLOOKUP(F669,COA!$A$4:$F$30,2,FALSE))</x:f>
      </x:c>
      <x:c r="H669" s="22">
        <x:f>IF(F669="","",VLOOKUP(F669,COA!$A$4:$F$30,3,FALSE))</x:f>
      </x:c>
      <x:c r="I669" s="22">
        <x:f>IF(F669="","",VLOOKUP(F669,COA!$A$4:$F$30,4,FALSE))</x:f>
      </x:c>
      <x:c r="J669" s="22">
        <x:f>IF(F669="","",VLOOKUP(F669,COA!$A$4:$F$30,5,FALSE))</x:f>
      </x:c>
      <x:c r="K669" s="26" t="n"/>
      <x:c r="L669" s="26" t="n"/>
      <x:c r="M669" s="26" t="n"/>
      <x:c r="N669" s="24" t="n"/>
      <x:c r="O669" s="24" t="n"/>
      <x:c r="P669" s="25">
        <x:f>IF(AND(N669="",O669=""),"",N669-O669)</x:f>
      </x:c>
      <x:c r="Q669" s="20" t="str">
        <x:f>IF(COUNTA(A669:O669)=0,"",IF(AND(N669&gt;0,O669&gt;0),"Review",IF(AND(N669=0,O669=0),"Missing amount","OK")))</x:f>
        <x:v>Missing amount</x:v>
      </x:c>
      <x:c r="R669" s="25">
        <x:f>IF(A669="","",SUMIFS($N$5:$N$1001,$A$5:$A$1001,A669)-SUMIFS($O$5:$O$1001,$A$5:$A$1001,A669))</x:f>
      </x:c>
      <x:c r="S669" s="20">
        <x:f>IF(A669="","",IF(ABS(R669)&lt;0.005,"Balanced","Out of balance"))</x:f>
      </x:c>
    </x:row>
    <x:row r="670" ht="20" customHeight="1">
      <x:c r="A670" s="26" t="n"/>
      <x:c r="B670" s="27" t="n"/>
      <x:c r="C670" s="20">
        <x:f>IF(B670="","",YEAR(B670))</x:f>
      </x:c>
      <x:c r="D670" s="20">
        <x:f>IF(B670="","",TEXT(B670,"mmm"))</x:f>
      </x:c>
      <x:c r="E670" s="4" t="n"/>
      <x:c r="F670" s="26" t="n"/>
      <x:c r="G670" s="22">
        <x:f>IF(F670="","",VLOOKUP(F670,COA!$A$4:$F$30,2,FALSE))</x:f>
      </x:c>
      <x:c r="H670" s="22">
        <x:f>IF(F670="","",VLOOKUP(F670,COA!$A$4:$F$30,3,FALSE))</x:f>
      </x:c>
      <x:c r="I670" s="22">
        <x:f>IF(F670="","",VLOOKUP(F670,COA!$A$4:$F$30,4,FALSE))</x:f>
      </x:c>
      <x:c r="J670" s="22">
        <x:f>IF(F670="","",VLOOKUP(F670,COA!$A$4:$F$30,5,FALSE))</x:f>
      </x:c>
      <x:c r="K670" s="26" t="n"/>
      <x:c r="L670" s="26" t="n"/>
      <x:c r="M670" s="26" t="n"/>
      <x:c r="N670" s="24" t="n"/>
      <x:c r="O670" s="24" t="n"/>
      <x:c r="P670" s="25">
        <x:f>IF(AND(N670="",O670=""),"",N670-O670)</x:f>
      </x:c>
      <x:c r="Q670" s="20" t="str">
        <x:f>IF(COUNTA(A670:O670)=0,"",IF(AND(N670&gt;0,O670&gt;0),"Review",IF(AND(N670=0,O670=0),"Missing amount","OK")))</x:f>
        <x:v>Missing amount</x:v>
      </x:c>
      <x:c r="R670" s="25">
        <x:f>IF(A670="","",SUMIFS($N$5:$N$1001,$A$5:$A$1001,A670)-SUMIFS($O$5:$O$1001,$A$5:$A$1001,A670))</x:f>
      </x:c>
      <x:c r="S670" s="20">
        <x:f>IF(A670="","",IF(ABS(R670)&lt;0.005,"Balanced","Out of balance"))</x:f>
      </x:c>
    </x:row>
    <x:row r="671" ht="20" customHeight="1">
      <x:c r="A671" s="26" t="n"/>
      <x:c r="B671" s="27" t="n"/>
      <x:c r="C671" s="20">
        <x:f>IF(B671="","",YEAR(B671))</x:f>
      </x:c>
      <x:c r="D671" s="20">
        <x:f>IF(B671="","",TEXT(B671,"mmm"))</x:f>
      </x:c>
      <x:c r="E671" s="4" t="n"/>
      <x:c r="F671" s="26" t="n"/>
      <x:c r="G671" s="22">
        <x:f>IF(F671="","",VLOOKUP(F671,COA!$A$4:$F$30,2,FALSE))</x:f>
      </x:c>
      <x:c r="H671" s="22">
        <x:f>IF(F671="","",VLOOKUP(F671,COA!$A$4:$F$30,3,FALSE))</x:f>
      </x:c>
      <x:c r="I671" s="22">
        <x:f>IF(F671="","",VLOOKUP(F671,COA!$A$4:$F$30,4,FALSE))</x:f>
      </x:c>
      <x:c r="J671" s="22">
        <x:f>IF(F671="","",VLOOKUP(F671,COA!$A$4:$F$30,5,FALSE))</x:f>
      </x:c>
      <x:c r="K671" s="26" t="n"/>
      <x:c r="L671" s="26" t="n"/>
      <x:c r="M671" s="26" t="n"/>
      <x:c r="N671" s="24" t="n"/>
      <x:c r="O671" s="24" t="n"/>
      <x:c r="P671" s="25">
        <x:f>IF(AND(N671="",O671=""),"",N671-O671)</x:f>
      </x:c>
      <x:c r="Q671" s="20" t="str">
        <x:f>IF(COUNTA(A671:O671)=0,"",IF(AND(N671&gt;0,O671&gt;0),"Review",IF(AND(N671=0,O671=0),"Missing amount","OK")))</x:f>
        <x:v>Missing amount</x:v>
      </x:c>
      <x:c r="R671" s="25">
        <x:f>IF(A671="","",SUMIFS($N$5:$N$1001,$A$5:$A$1001,A671)-SUMIFS($O$5:$O$1001,$A$5:$A$1001,A671))</x:f>
      </x:c>
      <x:c r="S671" s="20">
        <x:f>IF(A671="","",IF(ABS(R671)&lt;0.005,"Balanced","Out of balance"))</x:f>
      </x:c>
    </x:row>
    <x:row r="672" ht="20" customHeight="1">
      <x:c r="A672" s="26" t="n"/>
      <x:c r="B672" s="27" t="n"/>
      <x:c r="C672" s="20">
        <x:f>IF(B672="","",YEAR(B672))</x:f>
      </x:c>
      <x:c r="D672" s="20">
        <x:f>IF(B672="","",TEXT(B672,"mmm"))</x:f>
      </x:c>
      <x:c r="E672" s="4" t="n"/>
      <x:c r="F672" s="26" t="n"/>
      <x:c r="G672" s="22">
        <x:f>IF(F672="","",VLOOKUP(F672,COA!$A$4:$F$30,2,FALSE))</x:f>
      </x:c>
      <x:c r="H672" s="22">
        <x:f>IF(F672="","",VLOOKUP(F672,COA!$A$4:$F$30,3,FALSE))</x:f>
      </x:c>
      <x:c r="I672" s="22">
        <x:f>IF(F672="","",VLOOKUP(F672,COA!$A$4:$F$30,4,FALSE))</x:f>
      </x:c>
      <x:c r="J672" s="22">
        <x:f>IF(F672="","",VLOOKUP(F672,COA!$A$4:$F$30,5,FALSE))</x:f>
      </x:c>
      <x:c r="K672" s="26" t="n"/>
      <x:c r="L672" s="26" t="n"/>
      <x:c r="M672" s="26" t="n"/>
      <x:c r="N672" s="24" t="n"/>
      <x:c r="O672" s="24" t="n"/>
      <x:c r="P672" s="25">
        <x:f>IF(AND(N672="",O672=""),"",N672-O672)</x:f>
      </x:c>
      <x:c r="Q672" s="20" t="str">
        <x:f>IF(COUNTA(A672:O672)=0,"",IF(AND(N672&gt;0,O672&gt;0),"Review",IF(AND(N672=0,O672=0),"Missing amount","OK")))</x:f>
        <x:v>Missing amount</x:v>
      </x:c>
      <x:c r="R672" s="25">
        <x:f>IF(A672="","",SUMIFS($N$5:$N$1001,$A$5:$A$1001,A672)-SUMIFS($O$5:$O$1001,$A$5:$A$1001,A672))</x:f>
      </x:c>
      <x:c r="S672" s="20">
        <x:f>IF(A672="","",IF(ABS(R672)&lt;0.005,"Balanced","Out of balance"))</x:f>
      </x:c>
    </x:row>
    <x:row r="673" ht="20" customHeight="1">
      <x:c r="A673" s="26" t="n"/>
      <x:c r="B673" s="27" t="n"/>
      <x:c r="C673" s="20">
        <x:f>IF(B673="","",YEAR(B673))</x:f>
      </x:c>
      <x:c r="D673" s="20">
        <x:f>IF(B673="","",TEXT(B673,"mmm"))</x:f>
      </x:c>
      <x:c r="E673" s="4" t="n"/>
      <x:c r="F673" s="26" t="n"/>
      <x:c r="G673" s="22">
        <x:f>IF(F673="","",VLOOKUP(F673,COA!$A$4:$F$30,2,FALSE))</x:f>
      </x:c>
      <x:c r="H673" s="22">
        <x:f>IF(F673="","",VLOOKUP(F673,COA!$A$4:$F$30,3,FALSE))</x:f>
      </x:c>
      <x:c r="I673" s="22">
        <x:f>IF(F673="","",VLOOKUP(F673,COA!$A$4:$F$30,4,FALSE))</x:f>
      </x:c>
      <x:c r="J673" s="22">
        <x:f>IF(F673="","",VLOOKUP(F673,COA!$A$4:$F$30,5,FALSE))</x:f>
      </x:c>
      <x:c r="K673" s="26" t="n"/>
      <x:c r="L673" s="26" t="n"/>
      <x:c r="M673" s="26" t="n"/>
      <x:c r="N673" s="24" t="n"/>
      <x:c r="O673" s="24" t="n"/>
      <x:c r="P673" s="25">
        <x:f>IF(AND(N673="",O673=""),"",N673-O673)</x:f>
      </x:c>
      <x:c r="Q673" s="20" t="str">
        <x:f>IF(COUNTA(A673:O673)=0,"",IF(AND(N673&gt;0,O673&gt;0),"Review",IF(AND(N673=0,O673=0),"Missing amount","OK")))</x:f>
        <x:v>Missing amount</x:v>
      </x:c>
      <x:c r="R673" s="25">
        <x:f>IF(A673="","",SUMIFS($N$5:$N$1001,$A$5:$A$1001,A673)-SUMIFS($O$5:$O$1001,$A$5:$A$1001,A673))</x:f>
      </x:c>
      <x:c r="S673" s="20">
        <x:f>IF(A673="","",IF(ABS(R673)&lt;0.005,"Balanced","Out of balance"))</x:f>
      </x:c>
    </x:row>
    <x:row r="674" ht="20" customHeight="1">
      <x:c r="A674" s="26" t="n"/>
      <x:c r="B674" s="27" t="n"/>
      <x:c r="C674" s="20">
        <x:f>IF(B674="","",YEAR(B674))</x:f>
      </x:c>
      <x:c r="D674" s="20">
        <x:f>IF(B674="","",TEXT(B674,"mmm"))</x:f>
      </x:c>
      <x:c r="E674" s="4" t="n"/>
      <x:c r="F674" s="26" t="n"/>
      <x:c r="G674" s="22">
        <x:f>IF(F674="","",VLOOKUP(F674,COA!$A$4:$F$30,2,FALSE))</x:f>
      </x:c>
      <x:c r="H674" s="22">
        <x:f>IF(F674="","",VLOOKUP(F674,COA!$A$4:$F$30,3,FALSE))</x:f>
      </x:c>
      <x:c r="I674" s="22">
        <x:f>IF(F674="","",VLOOKUP(F674,COA!$A$4:$F$30,4,FALSE))</x:f>
      </x:c>
      <x:c r="J674" s="22">
        <x:f>IF(F674="","",VLOOKUP(F674,COA!$A$4:$F$30,5,FALSE))</x:f>
      </x:c>
      <x:c r="K674" s="26" t="n"/>
      <x:c r="L674" s="26" t="n"/>
      <x:c r="M674" s="26" t="n"/>
      <x:c r="N674" s="24" t="n"/>
      <x:c r="O674" s="24" t="n"/>
      <x:c r="P674" s="25">
        <x:f>IF(AND(N674="",O674=""),"",N674-O674)</x:f>
      </x:c>
      <x:c r="Q674" s="20" t="str">
        <x:f>IF(COUNTA(A674:O674)=0,"",IF(AND(N674&gt;0,O674&gt;0),"Review",IF(AND(N674=0,O674=0),"Missing amount","OK")))</x:f>
        <x:v>Missing amount</x:v>
      </x:c>
      <x:c r="R674" s="25">
        <x:f>IF(A674="","",SUMIFS($N$5:$N$1001,$A$5:$A$1001,A674)-SUMIFS($O$5:$O$1001,$A$5:$A$1001,A674))</x:f>
      </x:c>
      <x:c r="S674" s="20">
        <x:f>IF(A674="","",IF(ABS(R674)&lt;0.005,"Balanced","Out of balance"))</x:f>
      </x:c>
    </x:row>
    <x:row r="675" ht="20" customHeight="1">
      <x:c r="A675" s="26" t="n"/>
      <x:c r="B675" s="27" t="n"/>
      <x:c r="C675" s="20">
        <x:f>IF(B675="","",YEAR(B675))</x:f>
      </x:c>
      <x:c r="D675" s="20">
        <x:f>IF(B675="","",TEXT(B675,"mmm"))</x:f>
      </x:c>
      <x:c r="E675" s="4" t="n"/>
      <x:c r="F675" s="26" t="n"/>
      <x:c r="G675" s="22">
        <x:f>IF(F675="","",VLOOKUP(F675,COA!$A$4:$F$30,2,FALSE))</x:f>
      </x:c>
      <x:c r="H675" s="22">
        <x:f>IF(F675="","",VLOOKUP(F675,COA!$A$4:$F$30,3,FALSE))</x:f>
      </x:c>
      <x:c r="I675" s="22">
        <x:f>IF(F675="","",VLOOKUP(F675,COA!$A$4:$F$30,4,FALSE))</x:f>
      </x:c>
      <x:c r="J675" s="22">
        <x:f>IF(F675="","",VLOOKUP(F675,COA!$A$4:$F$30,5,FALSE))</x:f>
      </x:c>
      <x:c r="K675" s="26" t="n"/>
      <x:c r="L675" s="26" t="n"/>
      <x:c r="M675" s="26" t="n"/>
      <x:c r="N675" s="24" t="n"/>
      <x:c r="O675" s="24" t="n"/>
      <x:c r="P675" s="25">
        <x:f>IF(AND(N675="",O675=""),"",N675-O675)</x:f>
      </x:c>
      <x:c r="Q675" s="20" t="str">
        <x:f>IF(COUNTA(A675:O675)=0,"",IF(AND(N675&gt;0,O675&gt;0),"Review",IF(AND(N675=0,O675=0),"Missing amount","OK")))</x:f>
        <x:v>Missing amount</x:v>
      </x:c>
      <x:c r="R675" s="25">
        <x:f>IF(A675="","",SUMIFS($N$5:$N$1001,$A$5:$A$1001,A675)-SUMIFS($O$5:$O$1001,$A$5:$A$1001,A675))</x:f>
      </x:c>
      <x:c r="S675" s="20">
        <x:f>IF(A675="","",IF(ABS(R675)&lt;0.005,"Balanced","Out of balance"))</x:f>
      </x:c>
    </x:row>
    <x:row r="676" ht="20" customHeight="1">
      <x:c r="A676" s="26" t="n"/>
      <x:c r="B676" s="27" t="n"/>
      <x:c r="C676" s="20">
        <x:f>IF(B676="","",YEAR(B676))</x:f>
      </x:c>
      <x:c r="D676" s="20">
        <x:f>IF(B676="","",TEXT(B676,"mmm"))</x:f>
      </x:c>
      <x:c r="E676" s="4" t="n"/>
      <x:c r="F676" s="26" t="n"/>
      <x:c r="G676" s="22">
        <x:f>IF(F676="","",VLOOKUP(F676,COA!$A$4:$F$30,2,FALSE))</x:f>
      </x:c>
      <x:c r="H676" s="22">
        <x:f>IF(F676="","",VLOOKUP(F676,COA!$A$4:$F$30,3,FALSE))</x:f>
      </x:c>
      <x:c r="I676" s="22">
        <x:f>IF(F676="","",VLOOKUP(F676,COA!$A$4:$F$30,4,FALSE))</x:f>
      </x:c>
      <x:c r="J676" s="22">
        <x:f>IF(F676="","",VLOOKUP(F676,COA!$A$4:$F$30,5,FALSE))</x:f>
      </x:c>
      <x:c r="K676" s="26" t="n"/>
      <x:c r="L676" s="26" t="n"/>
      <x:c r="M676" s="26" t="n"/>
      <x:c r="N676" s="24" t="n"/>
      <x:c r="O676" s="24" t="n"/>
      <x:c r="P676" s="25">
        <x:f>IF(AND(N676="",O676=""),"",N676-O676)</x:f>
      </x:c>
      <x:c r="Q676" s="20" t="str">
        <x:f>IF(COUNTA(A676:O676)=0,"",IF(AND(N676&gt;0,O676&gt;0),"Review",IF(AND(N676=0,O676=0),"Missing amount","OK")))</x:f>
        <x:v>Missing amount</x:v>
      </x:c>
      <x:c r="R676" s="25">
        <x:f>IF(A676="","",SUMIFS($N$5:$N$1001,$A$5:$A$1001,A676)-SUMIFS($O$5:$O$1001,$A$5:$A$1001,A676))</x:f>
      </x:c>
      <x:c r="S676" s="20">
        <x:f>IF(A676="","",IF(ABS(R676)&lt;0.005,"Balanced","Out of balance"))</x:f>
      </x:c>
    </x:row>
    <x:row r="677" ht="20" customHeight="1">
      <x:c r="A677" s="26" t="n"/>
      <x:c r="B677" s="27" t="n"/>
      <x:c r="C677" s="20">
        <x:f>IF(B677="","",YEAR(B677))</x:f>
      </x:c>
      <x:c r="D677" s="20">
        <x:f>IF(B677="","",TEXT(B677,"mmm"))</x:f>
      </x:c>
      <x:c r="E677" s="4" t="n"/>
      <x:c r="F677" s="26" t="n"/>
      <x:c r="G677" s="22">
        <x:f>IF(F677="","",VLOOKUP(F677,COA!$A$4:$F$30,2,FALSE))</x:f>
      </x:c>
      <x:c r="H677" s="22">
        <x:f>IF(F677="","",VLOOKUP(F677,COA!$A$4:$F$30,3,FALSE))</x:f>
      </x:c>
      <x:c r="I677" s="22">
        <x:f>IF(F677="","",VLOOKUP(F677,COA!$A$4:$F$30,4,FALSE))</x:f>
      </x:c>
      <x:c r="J677" s="22">
        <x:f>IF(F677="","",VLOOKUP(F677,COA!$A$4:$F$30,5,FALSE))</x:f>
      </x:c>
      <x:c r="K677" s="26" t="n"/>
      <x:c r="L677" s="26" t="n"/>
      <x:c r="M677" s="26" t="n"/>
      <x:c r="N677" s="24" t="n"/>
      <x:c r="O677" s="24" t="n"/>
      <x:c r="P677" s="25">
        <x:f>IF(AND(N677="",O677=""),"",N677-O677)</x:f>
      </x:c>
      <x:c r="Q677" s="20" t="str">
        <x:f>IF(COUNTA(A677:O677)=0,"",IF(AND(N677&gt;0,O677&gt;0),"Review",IF(AND(N677=0,O677=0),"Missing amount","OK")))</x:f>
        <x:v>Missing amount</x:v>
      </x:c>
      <x:c r="R677" s="25">
        <x:f>IF(A677="","",SUMIFS($N$5:$N$1001,$A$5:$A$1001,A677)-SUMIFS($O$5:$O$1001,$A$5:$A$1001,A677))</x:f>
      </x:c>
      <x:c r="S677" s="20">
        <x:f>IF(A677="","",IF(ABS(R677)&lt;0.005,"Balanced","Out of balance"))</x:f>
      </x:c>
    </x:row>
    <x:row r="678" ht="20" customHeight="1">
      <x:c r="A678" s="26" t="n"/>
      <x:c r="B678" s="27" t="n"/>
      <x:c r="C678" s="20">
        <x:f>IF(B678="","",YEAR(B678))</x:f>
      </x:c>
      <x:c r="D678" s="20">
        <x:f>IF(B678="","",TEXT(B678,"mmm"))</x:f>
      </x:c>
      <x:c r="E678" s="4" t="n"/>
      <x:c r="F678" s="26" t="n"/>
      <x:c r="G678" s="22">
        <x:f>IF(F678="","",VLOOKUP(F678,COA!$A$4:$F$30,2,FALSE))</x:f>
      </x:c>
      <x:c r="H678" s="22">
        <x:f>IF(F678="","",VLOOKUP(F678,COA!$A$4:$F$30,3,FALSE))</x:f>
      </x:c>
      <x:c r="I678" s="22">
        <x:f>IF(F678="","",VLOOKUP(F678,COA!$A$4:$F$30,4,FALSE))</x:f>
      </x:c>
      <x:c r="J678" s="22">
        <x:f>IF(F678="","",VLOOKUP(F678,COA!$A$4:$F$30,5,FALSE))</x:f>
      </x:c>
      <x:c r="K678" s="26" t="n"/>
      <x:c r="L678" s="26" t="n"/>
      <x:c r="M678" s="26" t="n"/>
      <x:c r="N678" s="24" t="n"/>
      <x:c r="O678" s="24" t="n"/>
      <x:c r="P678" s="25">
        <x:f>IF(AND(N678="",O678=""),"",N678-O678)</x:f>
      </x:c>
      <x:c r="Q678" s="20" t="str">
        <x:f>IF(COUNTA(A678:O678)=0,"",IF(AND(N678&gt;0,O678&gt;0),"Review",IF(AND(N678=0,O678=0),"Missing amount","OK")))</x:f>
        <x:v>Missing amount</x:v>
      </x:c>
      <x:c r="R678" s="25">
        <x:f>IF(A678="","",SUMIFS($N$5:$N$1001,$A$5:$A$1001,A678)-SUMIFS($O$5:$O$1001,$A$5:$A$1001,A678))</x:f>
      </x:c>
      <x:c r="S678" s="20">
        <x:f>IF(A678="","",IF(ABS(R678)&lt;0.005,"Balanced","Out of balance"))</x:f>
      </x:c>
    </x:row>
    <x:row r="679" ht="20" customHeight="1">
      <x:c r="A679" s="26" t="n"/>
      <x:c r="B679" s="27" t="n"/>
      <x:c r="C679" s="20">
        <x:f>IF(B679="","",YEAR(B679))</x:f>
      </x:c>
      <x:c r="D679" s="20">
        <x:f>IF(B679="","",TEXT(B679,"mmm"))</x:f>
      </x:c>
      <x:c r="E679" s="4" t="n"/>
      <x:c r="F679" s="26" t="n"/>
      <x:c r="G679" s="22">
        <x:f>IF(F679="","",VLOOKUP(F679,COA!$A$4:$F$30,2,FALSE))</x:f>
      </x:c>
      <x:c r="H679" s="22">
        <x:f>IF(F679="","",VLOOKUP(F679,COA!$A$4:$F$30,3,FALSE))</x:f>
      </x:c>
      <x:c r="I679" s="22">
        <x:f>IF(F679="","",VLOOKUP(F679,COA!$A$4:$F$30,4,FALSE))</x:f>
      </x:c>
      <x:c r="J679" s="22">
        <x:f>IF(F679="","",VLOOKUP(F679,COA!$A$4:$F$30,5,FALSE))</x:f>
      </x:c>
      <x:c r="K679" s="26" t="n"/>
      <x:c r="L679" s="26" t="n"/>
      <x:c r="M679" s="26" t="n"/>
      <x:c r="N679" s="24" t="n"/>
      <x:c r="O679" s="24" t="n"/>
      <x:c r="P679" s="25">
        <x:f>IF(AND(N679="",O679=""),"",N679-O679)</x:f>
      </x:c>
      <x:c r="Q679" s="20" t="str">
        <x:f>IF(COUNTA(A679:O679)=0,"",IF(AND(N679&gt;0,O679&gt;0),"Review",IF(AND(N679=0,O679=0),"Missing amount","OK")))</x:f>
        <x:v>Missing amount</x:v>
      </x:c>
      <x:c r="R679" s="25">
        <x:f>IF(A679="","",SUMIFS($N$5:$N$1001,$A$5:$A$1001,A679)-SUMIFS($O$5:$O$1001,$A$5:$A$1001,A679))</x:f>
      </x:c>
      <x:c r="S679" s="20">
        <x:f>IF(A679="","",IF(ABS(R679)&lt;0.005,"Balanced","Out of balance"))</x:f>
      </x:c>
    </x:row>
    <x:row r="680" ht="20" customHeight="1">
      <x:c r="A680" s="26" t="n"/>
      <x:c r="B680" s="27" t="n"/>
      <x:c r="C680" s="20">
        <x:f>IF(B680="","",YEAR(B680))</x:f>
      </x:c>
      <x:c r="D680" s="20">
        <x:f>IF(B680="","",TEXT(B680,"mmm"))</x:f>
      </x:c>
      <x:c r="E680" s="4" t="n"/>
      <x:c r="F680" s="26" t="n"/>
      <x:c r="G680" s="22">
        <x:f>IF(F680="","",VLOOKUP(F680,COA!$A$4:$F$30,2,FALSE))</x:f>
      </x:c>
      <x:c r="H680" s="22">
        <x:f>IF(F680="","",VLOOKUP(F680,COA!$A$4:$F$30,3,FALSE))</x:f>
      </x:c>
      <x:c r="I680" s="22">
        <x:f>IF(F680="","",VLOOKUP(F680,COA!$A$4:$F$30,4,FALSE))</x:f>
      </x:c>
      <x:c r="J680" s="22">
        <x:f>IF(F680="","",VLOOKUP(F680,COA!$A$4:$F$30,5,FALSE))</x:f>
      </x:c>
      <x:c r="K680" s="26" t="n"/>
      <x:c r="L680" s="26" t="n"/>
      <x:c r="M680" s="26" t="n"/>
      <x:c r="N680" s="24" t="n"/>
      <x:c r="O680" s="24" t="n"/>
      <x:c r="P680" s="25">
        <x:f>IF(AND(N680="",O680=""),"",N680-O680)</x:f>
      </x:c>
      <x:c r="Q680" s="20" t="str">
        <x:f>IF(COUNTA(A680:O680)=0,"",IF(AND(N680&gt;0,O680&gt;0),"Review",IF(AND(N680=0,O680=0),"Missing amount","OK")))</x:f>
        <x:v>Missing amount</x:v>
      </x:c>
      <x:c r="R680" s="25">
        <x:f>IF(A680="","",SUMIFS($N$5:$N$1001,$A$5:$A$1001,A680)-SUMIFS($O$5:$O$1001,$A$5:$A$1001,A680))</x:f>
      </x:c>
      <x:c r="S680" s="20">
        <x:f>IF(A680="","",IF(ABS(R680)&lt;0.005,"Balanced","Out of balance"))</x:f>
      </x:c>
    </x:row>
    <x:row r="681" ht="20" customHeight="1">
      <x:c r="A681" s="26" t="n"/>
      <x:c r="B681" s="27" t="n"/>
      <x:c r="C681" s="20">
        <x:f>IF(B681="","",YEAR(B681))</x:f>
      </x:c>
      <x:c r="D681" s="20">
        <x:f>IF(B681="","",TEXT(B681,"mmm"))</x:f>
      </x:c>
      <x:c r="E681" s="4" t="n"/>
      <x:c r="F681" s="26" t="n"/>
      <x:c r="G681" s="22">
        <x:f>IF(F681="","",VLOOKUP(F681,COA!$A$4:$F$30,2,FALSE))</x:f>
      </x:c>
      <x:c r="H681" s="22">
        <x:f>IF(F681="","",VLOOKUP(F681,COA!$A$4:$F$30,3,FALSE))</x:f>
      </x:c>
      <x:c r="I681" s="22">
        <x:f>IF(F681="","",VLOOKUP(F681,COA!$A$4:$F$30,4,FALSE))</x:f>
      </x:c>
      <x:c r="J681" s="22">
        <x:f>IF(F681="","",VLOOKUP(F681,COA!$A$4:$F$30,5,FALSE))</x:f>
      </x:c>
      <x:c r="K681" s="26" t="n"/>
      <x:c r="L681" s="26" t="n"/>
      <x:c r="M681" s="26" t="n"/>
      <x:c r="N681" s="24" t="n"/>
      <x:c r="O681" s="24" t="n"/>
      <x:c r="P681" s="25">
        <x:f>IF(AND(N681="",O681=""),"",N681-O681)</x:f>
      </x:c>
      <x:c r="Q681" s="20" t="str">
        <x:f>IF(COUNTA(A681:O681)=0,"",IF(AND(N681&gt;0,O681&gt;0),"Review",IF(AND(N681=0,O681=0),"Missing amount","OK")))</x:f>
        <x:v>Missing amount</x:v>
      </x:c>
      <x:c r="R681" s="25">
        <x:f>IF(A681="","",SUMIFS($N$5:$N$1001,$A$5:$A$1001,A681)-SUMIFS($O$5:$O$1001,$A$5:$A$1001,A681))</x:f>
      </x:c>
      <x:c r="S681" s="20">
        <x:f>IF(A681="","",IF(ABS(R681)&lt;0.005,"Balanced","Out of balance"))</x:f>
      </x:c>
    </x:row>
    <x:row r="682" ht="20" customHeight="1">
      <x:c r="A682" s="26" t="n"/>
      <x:c r="B682" s="27" t="n"/>
      <x:c r="C682" s="20">
        <x:f>IF(B682="","",YEAR(B682))</x:f>
      </x:c>
      <x:c r="D682" s="20">
        <x:f>IF(B682="","",TEXT(B682,"mmm"))</x:f>
      </x:c>
      <x:c r="E682" s="4" t="n"/>
      <x:c r="F682" s="26" t="n"/>
      <x:c r="G682" s="22">
        <x:f>IF(F682="","",VLOOKUP(F682,COA!$A$4:$F$30,2,FALSE))</x:f>
      </x:c>
      <x:c r="H682" s="22">
        <x:f>IF(F682="","",VLOOKUP(F682,COA!$A$4:$F$30,3,FALSE))</x:f>
      </x:c>
      <x:c r="I682" s="22">
        <x:f>IF(F682="","",VLOOKUP(F682,COA!$A$4:$F$30,4,FALSE))</x:f>
      </x:c>
      <x:c r="J682" s="22">
        <x:f>IF(F682="","",VLOOKUP(F682,COA!$A$4:$F$30,5,FALSE))</x:f>
      </x:c>
      <x:c r="K682" s="26" t="n"/>
      <x:c r="L682" s="26" t="n"/>
      <x:c r="M682" s="26" t="n"/>
      <x:c r="N682" s="24" t="n"/>
      <x:c r="O682" s="24" t="n"/>
      <x:c r="P682" s="25">
        <x:f>IF(AND(N682="",O682=""),"",N682-O682)</x:f>
      </x:c>
      <x:c r="Q682" s="20" t="str">
        <x:f>IF(COUNTA(A682:O682)=0,"",IF(AND(N682&gt;0,O682&gt;0),"Review",IF(AND(N682=0,O682=0),"Missing amount","OK")))</x:f>
        <x:v>Missing amount</x:v>
      </x:c>
      <x:c r="R682" s="25">
        <x:f>IF(A682="","",SUMIFS($N$5:$N$1001,$A$5:$A$1001,A682)-SUMIFS($O$5:$O$1001,$A$5:$A$1001,A682))</x:f>
      </x:c>
      <x:c r="S682" s="20">
        <x:f>IF(A682="","",IF(ABS(R682)&lt;0.005,"Balanced","Out of balance"))</x:f>
      </x:c>
    </x:row>
    <x:row r="683" ht="20" customHeight="1">
      <x:c r="A683" s="26" t="n"/>
      <x:c r="B683" s="27" t="n"/>
      <x:c r="C683" s="20">
        <x:f>IF(B683="","",YEAR(B683))</x:f>
      </x:c>
      <x:c r="D683" s="20">
        <x:f>IF(B683="","",TEXT(B683,"mmm"))</x:f>
      </x:c>
      <x:c r="E683" s="4" t="n"/>
      <x:c r="F683" s="26" t="n"/>
      <x:c r="G683" s="22">
        <x:f>IF(F683="","",VLOOKUP(F683,COA!$A$4:$F$30,2,FALSE))</x:f>
      </x:c>
      <x:c r="H683" s="22">
        <x:f>IF(F683="","",VLOOKUP(F683,COA!$A$4:$F$30,3,FALSE))</x:f>
      </x:c>
      <x:c r="I683" s="22">
        <x:f>IF(F683="","",VLOOKUP(F683,COA!$A$4:$F$30,4,FALSE))</x:f>
      </x:c>
      <x:c r="J683" s="22">
        <x:f>IF(F683="","",VLOOKUP(F683,COA!$A$4:$F$30,5,FALSE))</x:f>
      </x:c>
      <x:c r="K683" s="26" t="n"/>
      <x:c r="L683" s="26" t="n"/>
      <x:c r="M683" s="26" t="n"/>
      <x:c r="N683" s="24" t="n"/>
      <x:c r="O683" s="24" t="n"/>
      <x:c r="P683" s="25">
        <x:f>IF(AND(N683="",O683=""),"",N683-O683)</x:f>
      </x:c>
      <x:c r="Q683" s="20" t="str">
        <x:f>IF(COUNTA(A683:O683)=0,"",IF(AND(N683&gt;0,O683&gt;0),"Review",IF(AND(N683=0,O683=0),"Missing amount","OK")))</x:f>
        <x:v>Missing amount</x:v>
      </x:c>
      <x:c r="R683" s="25">
        <x:f>IF(A683="","",SUMIFS($N$5:$N$1001,$A$5:$A$1001,A683)-SUMIFS($O$5:$O$1001,$A$5:$A$1001,A683))</x:f>
      </x:c>
      <x:c r="S683" s="20">
        <x:f>IF(A683="","",IF(ABS(R683)&lt;0.005,"Balanced","Out of balance"))</x:f>
      </x:c>
    </x:row>
    <x:row r="684" ht="20" customHeight="1">
      <x:c r="A684" s="26" t="n"/>
      <x:c r="B684" s="27" t="n"/>
      <x:c r="C684" s="20">
        <x:f>IF(B684="","",YEAR(B684))</x:f>
      </x:c>
      <x:c r="D684" s="20">
        <x:f>IF(B684="","",TEXT(B684,"mmm"))</x:f>
      </x:c>
      <x:c r="E684" s="4" t="n"/>
      <x:c r="F684" s="26" t="n"/>
      <x:c r="G684" s="22">
        <x:f>IF(F684="","",VLOOKUP(F684,COA!$A$4:$F$30,2,FALSE))</x:f>
      </x:c>
      <x:c r="H684" s="22">
        <x:f>IF(F684="","",VLOOKUP(F684,COA!$A$4:$F$30,3,FALSE))</x:f>
      </x:c>
      <x:c r="I684" s="22">
        <x:f>IF(F684="","",VLOOKUP(F684,COA!$A$4:$F$30,4,FALSE))</x:f>
      </x:c>
      <x:c r="J684" s="22">
        <x:f>IF(F684="","",VLOOKUP(F684,COA!$A$4:$F$30,5,FALSE))</x:f>
      </x:c>
      <x:c r="K684" s="26" t="n"/>
      <x:c r="L684" s="26" t="n"/>
      <x:c r="M684" s="26" t="n"/>
      <x:c r="N684" s="24" t="n"/>
      <x:c r="O684" s="24" t="n"/>
      <x:c r="P684" s="25">
        <x:f>IF(AND(N684="",O684=""),"",N684-O684)</x:f>
      </x:c>
      <x:c r="Q684" s="20" t="str">
        <x:f>IF(COUNTA(A684:O684)=0,"",IF(AND(N684&gt;0,O684&gt;0),"Review",IF(AND(N684=0,O684=0),"Missing amount","OK")))</x:f>
        <x:v>Missing amount</x:v>
      </x:c>
      <x:c r="R684" s="25">
        <x:f>IF(A684="","",SUMIFS($N$5:$N$1001,$A$5:$A$1001,A684)-SUMIFS($O$5:$O$1001,$A$5:$A$1001,A684))</x:f>
      </x:c>
      <x:c r="S684" s="20">
        <x:f>IF(A684="","",IF(ABS(R684)&lt;0.005,"Balanced","Out of balance"))</x:f>
      </x:c>
    </x:row>
    <x:row r="685" ht="20" customHeight="1">
      <x:c r="A685" s="26" t="n"/>
      <x:c r="B685" s="27" t="n"/>
      <x:c r="C685" s="20">
        <x:f>IF(B685="","",YEAR(B685))</x:f>
      </x:c>
      <x:c r="D685" s="20">
        <x:f>IF(B685="","",TEXT(B685,"mmm"))</x:f>
      </x:c>
      <x:c r="E685" s="4" t="n"/>
      <x:c r="F685" s="26" t="n"/>
      <x:c r="G685" s="22">
        <x:f>IF(F685="","",VLOOKUP(F685,COA!$A$4:$F$30,2,FALSE))</x:f>
      </x:c>
      <x:c r="H685" s="22">
        <x:f>IF(F685="","",VLOOKUP(F685,COA!$A$4:$F$30,3,FALSE))</x:f>
      </x:c>
      <x:c r="I685" s="22">
        <x:f>IF(F685="","",VLOOKUP(F685,COA!$A$4:$F$30,4,FALSE))</x:f>
      </x:c>
      <x:c r="J685" s="22">
        <x:f>IF(F685="","",VLOOKUP(F685,COA!$A$4:$F$30,5,FALSE))</x:f>
      </x:c>
      <x:c r="K685" s="26" t="n"/>
      <x:c r="L685" s="26" t="n"/>
      <x:c r="M685" s="26" t="n"/>
      <x:c r="N685" s="24" t="n"/>
      <x:c r="O685" s="24" t="n"/>
      <x:c r="P685" s="25">
        <x:f>IF(AND(N685="",O685=""),"",N685-O685)</x:f>
      </x:c>
      <x:c r="Q685" s="20" t="str">
        <x:f>IF(COUNTA(A685:O685)=0,"",IF(AND(N685&gt;0,O685&gt;0),"Review",IF(AND(N685=0,O685=0),"Missing amount","OK")))</x:f>
        <x:v>Missing amount</x:v>
      </x:c>
      <x:c r="R685" s="25">
        <x:f>IF(A685="","",SUMIFS($N$5:$N$1001,$A$5:$A$1001,A685)-SUMIFS($O$5:$O$1001,$A$5:$A$1001,A685))</x:f>
      </x:c>
      <x:c r="S685" s="20">
        <x:f>IF(A685="","",IF(ABS(R685)&lt;0.005,"Balanced","Out of balance"))</x:f>
      </x:c>
    </x:row>
    <x:row r="686" ht="20" customHeight="1">
      <x:c r="A686" s="26" t="n"/>
      <x:c r="B686" s="27" t="n"/>
      <x:c r="C686" s="20">
        <x:f>IF(B686="","",YEAR(B686))</x:f>
      </x:c>
      <x:c r="D686" s="20">
        <x:f>IF(B686="","",TEXT(B686,"mmm"))</x:f>
      </x:c>
      <x:c r="E686" s="4" t="n"/>
      <x:c r="F686" s="26" t="n"/>
      <x:c r="G686" s="22">
        <x:f>IF(F686="","",VLOOKUP(F686,COA!$A$4:$F$30,2,FALSE))</x:f>
      </x:c>
      <x:c r="H686" s="22">
        <x:f>IF(F686="","",VLOOKUP(F686,COA!$A$4:$F$30,3,FALSE))</x:f>
      </x:c>
      <x:c r="I686" s="22">
        <x:f>IF(F686="","",VLOOKUP(F686,COA!$A$4:$F$30,4,FALSE))</x:f>
      </x:c>
      <x:c r="J686" s="22">
        <x:f>IF(F686="","",VLOOKUP(F686,COA!$A$4:$F$30,5,FALSE))</x:f>
      </x:c>
      <x:c r="K686" s="26" t="n"/>
      <x:c r="L686" s="26" t="n"/>
      <x:c r="M686" s="26" t="n"/>
      <x:c r="N686" s="24" t="n"/>
      <x:c r="O686" s="24" t="n"/>
      <x:c r="P686" s="25">
        <x:f>IF(AND(N686="",O686=""),"",N686-O686)</x:f>
      </x:c>
      <x:c r="Q686" s="20" t="str">
        <x:f>IF(COUNTA(A686:O686)=0,"",IF(AND(N686&gt;0,O686&gt;0),"Review",IF(AND(N686=0,O686=0),"Missing amount","OK")))</x:f>
        <x:v>Missing amount</x:v>
      </x:c>
      <x:c r="R686" s="25">
        <x:f>IF(A686="","",SUMIFS($N$5:$N$1001,$A$5:$A$1001,A686)-SUMIFS($O$5:$O$1001,$A$5:$A$1001,A686))</x:f>
      </x:c>
      <x:c r="S686" s="20">
        <x:f>IF(A686="","",IF(ABS(R686)&lt;0.005,"Balanced","Out of balance"))</x:f>
      </x:c>
    </x:row>
    <x:row r="687" ht="20" customHeight="1">
      <x:c r="A687" s="26" t="n"/>
      <x:c r="B687" s="27" t="n"/>
      <x:c r="C687" s="20">
        <x:f>IF(B687="","",YEAR(B687))</x:f>
      </x:c>
      <x:c r="D687" s="20">
        <x:f>IF(B687="","",TEXT(B687,"mmm"))</x:f>
      </x:c>
      <x:c r="E687" s="4" t="n"/>
      <x:c r="F687" s="26" t="n"/>
      <x:c r="G687" s="22">
        <x:f>IF(F687="","",VLOOKUP(F687,COA!$A$4:$F$30,2,FALSE))</x:f>
      </x:c>
      <x:c r="H687" s="22">
        <x:f>IF(F687="","",VLOOKUP(F687,COA!$A$4:$F$30,3,FALSE))</x:f>
      </x:c>
      <x:c r="I687" s="22">
        <x:f>IF(F687="","",VLOOKUP(F687,COA!$A$4:$F$30,4,FALSE))</x:f>
      </x:c>
      <x:c r="J687" s="22">
        <x:f>IF(F687="","",VLOOKUP(F687,COA!$A$4:$F$30,5,FALSE))</x:f>
      </x:c>
      <x:c r="K687" s="26" t="n"/>
      <x:c r="L687" s="26" t="n"/>
      <x:c r="M687" s="26" t="n"/>
      <x:c r="N687" s="24" t="n"/>
      <x:c r="O687" s="24" t="n"/>
      <x:c r="P687" s="25">
        <x:f>IF(AND(N687="",O687=""),"",N687-O687)</x:f>
      </x:c>
      <x:c r="Q687" s="20" t="str">
        <x:f>IF(COUNTA(A687:O687)=0,"",IF(AND(N687&gt;0,O687&gt;0),"Review",IF(AND(N687=0,O687=0),"Missing amount","OK")))</x:f>
        <x:v>Missing amount</x:v>
      </x:c>
      <x:c r="R687" s="25">
        <x:f>IF(A687="","",SUMIFS($N$5:$N$1001,$A$5:$A$1001,A687)-SUMIFS($O$5:$O$1001,$A$5:$A$1001,A687))</x:f>
      </x:c>
      <x:c r="S687" s="20">
        <x:f>IF(A687="","",IF(ABS(R687)&lt;0.005,"Balanced","Out of balance"))</x:f>
      </x:c>
    </x:row>
    <x:row r="688" ht="20" customHeight="1">
      <x:c r="A688" s="26" t="n"/>
      <x:c r="B688" s="27" t="n"/>
      <x:c r="C688" s="20">
        <x:f>IF(B688="","",YEAR(B688))</x:f>
      </x:c>
      <x:c r="D688" s="20">
        <x:f>IF(B688="","",TEXT(B688,"mmm"))</x:f>
      </x:c>
      <x:c r="E688" s="4" t="n"/>
      <x:c r="F688" s="26" t="n"/>
      <x:c r="G688" s="22">
        <x:f>IF(F688="","",VLOOKUP(F688,COA!$A$4:$F$30,2,FALSE))</x:f>
      </x:c>
      <x:c r="H688" s="22">
        <x:f>IF(F688="","",VLOOKUP(F688,COA!$A$4:$F$30,3,FALSE))</x:f>
      </x:c>
      <x:c r="I688" s="22">
        <x:f>IF(F688="","",VLOOKUP(F688,COA!$A$4:$F$30,4,FALSE))</x:f>
      </x:c>
      <x:c r="J688" s="22">
        <x:f>IF(F688="","",VLOOKUP(F688,COA!$A$4:$F$30,5,FALSE))</x:f>
      </x:c>
      <x:c r="K688" s="26" t="n"/>
      <x:c r="L688" s="26" t="n"/>
      <x:c r="M688" s="26" t="n"/>
      <x:c r="N688" s="24" t="n"/>
      <x:c r="O688" s="24" t="n"/>
      <x:c r="P688" s="25">
        <x:f>IF(AND(N688="",O688=""),"",N688-O688)</x:f>
      </x:c>
      <x:c r="Q688" s="20" t="str">
        <x:f>IF(COUNTA(A688:O688)=0,"",IF(AND(N688&gt;0,O688&gt;0),"Review",IF(AND(N688=0,O688=0),"Missing amount","OK")))</x:f>
        <x:v>Missing amount</x:v>
      </x:c>
      <x:c r="R688" s="25">
        <x:f>IF(A688="","",SUMIFS($N$5:$N$1001,$A$5:$A$1001,A688)-SUMIFS($O$5:$O$1001,$A$5:$A$1001,A688))</x:f>
      </x:c>
      <x:c r="S688" s="20">
        <x:f>IF(A688="","",IF(ABS(R688)&lt;0.005,"Balanced","Out of balance"))</x:f>
      </x:c>
    </x:row>
    <x:row r="689" ht="20" customHeight="1">
      <x:c r="A689" s="26" t="n"/>
      <x:c r="B689" s="27" t="n"/>
      <x:c r="C689" s="20">
        <x:f>IF(B689="","",YEAR(B689))</x:f>
      </x:c>
      <x:c r="D689" s="20">
        <x:f>IF(B689="","",TEXT(B689,"mmm"))</x:f>
      </x:c>
      <x:c r="E689" s="4" t="n"/>
      <x:c r="F689" s="26" t="n"/>
      <x:c r="G689" s="22">
        <x:f>IF(F689="","",VLOOKUP(F689,COA!$A$4:$F$30,2,FALSE))</x:f>
      </x:c>
      <x:c r="H689" s="22">
        <x:f>IF(F689="","",VLOOKUP(F689,COA!$A$4:$F$30,3,FALSE))</x:f>
      </x:c>
      <x:c r="I689" s="22">
        <x:f>IF(F689="","",VLOOKUP(F689,COA!$A$4:$F$30,4,FALSE))</x:f>
      </x:c>
      <x:c r="J689" s="22">
        <x:f>IF(F689="","",VLOOKUP(F689,COA!$A$4:$F$30,5,FALSE))</x:f>
      </x:c>
      <x:c r="K689" s="26" t="n"/>
      <x:c r="L689" s="26" t="n"/>
      <x:c r="M689" s="26" t="n"/>
      <x:c r="N689" s="24" t="n"/>
      <x:c r="O689" s="24" t="n"/>
      <x:c r="P689" s="25">
        <x:f>IF(AND(N689="",O689=""),"",N689-O689)</x:f>
      </x:c>
      <x:c r="Q689" s="20" t="str">
        <x:f>IF(COUNTA(A689:O689)=0,"",IF(AND(N689&gt;0,O689&gt;0),"Review",IF(AND(N689=0,O689=0),"Missing amount","OK")))</x:f>
        <x:v>Missing amount</x:v>
      </x:c>
      <x:c r="R689" s="25">
        <x:f>IF(A689="","",SUMIFS($N$5:$N$1001,$A$5:$A$1001,A689)-SUMIFS($O$5:$O$1001,$A$5:$A$1001,A689))</x:f>
      </x:c>
      <x:c r="S689" s="20">
        <x:f>IF(A689="","",IF(ABS(R689)&lt;0.005,"Balanced","Out of balance"))</x:f>
      </x:c>
    </x:row>
    <x:row r="690" ht="20" customHeight="1">
      <x:c r="A690" s="26" t="n"/>
      <x:c r="B690" s="27" t="n"/>
      <x:c r="C690" s="20">
        <x:f>IF(B690="","",YEAR(B690))</x:f>
      </x:c>
      <x:c r="D690" s="20">
        <x:f>IF(B690="","",TEXT(B690,"mmm"))</x:f>
      </x:c>
      <x:c r="E690" s="4" t="n"/>
      <x:c r="F690" s="26" t="n"/>
      <x:c r="G690" s="22">
        <x:f>IF(F690="","",VLOOKUP(F690,COA!$A$4:$F$30,2,FALSE))</x:f>
      </x:c>
      <x:c r="H690" s="22">
        <x:f>IF(F690="","",VLOOKUP(F690,COA!$A$4:$F$30,3,FALSE))</x:f>
      </x:c>
      <x:c r="I690" s="22">
        <x:f>IF(F690="","",VLOOKUP(F690,COA!$A$4:$F$30,4,FALSE))</x:f>
      </x:c>
      <x:c r="J690" s="22">
        <x:f>IF(F690="","",VLOOKUP(F690,COA!$A$4:$F$30,5,FALSE))</x:f>
      </x:c>
      <x:c r="K690" s="26" t="n"/>
      <x:c r="L690" s="26" t="n"/>
      <x:c r="M690" s="26" t="n"/>
      <x:c r="N690" s="24" t="n"/>
      <x:c r="O690" s="24" t="n"/>
      <x:c r="P690" s="25">
        <x:f>IF(AND(N690="",O690=""),"",N690-O690)</x:f>
      </x:c>
      <x:c r="Q690" s="20" t="str">
        <x:f>IF(COUNTA(A690:O690)=0,"",IF(AND(N690&gt;0,O690&gt;0),"Review",IF(AND(N690=0,O690=0),"Missing amount","OK")))</x:f>
        <x:v>Missing amount</x:v>
      </x:c>
      <x:c r="R690" s="25">
        <x:f>IF(A690="","",SUMIFS($N$5:$N$1001,$A$5:$A$1001,A690)-SUMIFS($O$5:$O$1001,$A$5:$A$1001,A690))</x:f>
      </x:c>
      <x:c r="S690" s="20">
        <x:f>IF(A690="","",IF(ABS(R690)&lt;0.005,"Balanced","Out of balance"))</x:f>
      </x:c>
    </x:row>
    <x:row r="691" ht="20" customHeight="1">
      <x:c r="A691" s="26" t="n"/>
      <x:c r="B691" s="27" t="n"/>
      <x:c r="C691" s="20">
        <x:f>IF(B691="","",YEAR(B691))</x:f>
      </x:c>
      <x:c r="D691" s="20">
        <x:f>IF(B691="","",TEXT(B691,"mmm"))</x:f>
      </x:c>
      <x:c r="E691" s="4" t="n"/>
      <x:c r="F691" s="26" t="n"/>
      <x:c r="G691" s="22">
        <x:f>IF(F691="","",VLOOKUP(F691,COA!$A$4:$F$30,2,FALSE))</x:f>
      </x:c>
      <x:c r="H691" s="22">
        <x:f>IF(F691="","",VLOOKUP(F691,COA!$A$4:$F$30,3,FALSE))</x:f>
      </x:c>
      <x:c r="I691" s="22">
        <x:f>IF(F691="","",VLOOKUP(F691,COA!$A$4:$F$30,4,FALSE))</x:f>
      </x:c>
      <x:c r="J691" s="22">
        <x:f>IF(F691="","",VLOOKUP(F691,COA!$A$4:$F$30,5,FALSE))</x:f>
      </x:c>
      <x:c r="K691" s="26" t="n"/>
      <x:c r="L691" s="26" t="n"/>
      <x:c r="M691" s="26" t="n"/>
      <x:c r="N691" s="24" t="n"/>
      <x:c r="O691" s="24" t="n"/>
      <x:c r="P691" s="25">
        <x:f>IF(AND(N691="",O691=""),"",N691-O691)</x:f>
      </x:c>
      <x:c r="Q691" s="20" t="str">
        <x:f>IF(COUNTA(A691:O691)=0,"",IF(AND(N691&gt;0,O691&gt;0),"Review",IF(AND(N691=0,O691=0),"Missing amount","OK")))</x:f>
        <x:v>Missing amount</x:v>
      </x:c>
      <x:c r="R691" s="25">
        <x:f>IF(A691="","",SUMIFS($N$5:$N$1001,$A$5:$A$1001,A691)-SUMIFS($O$5:$O$1001,$A$5:$A$1001,A691))</x:f>
      </x:c>
      <x:c r="S691" s="20">
        <x:f>IF(A691="","",IF(ABS(R691)&lt;0.005,"Balanced","Out of balance"))</x:f>
      </x:c>
    </x:row>
    <x:row r="692" ht="20" customHeight="1">
      <x:c r="A692" s="26" t="n"/>
      <x:c r="B692" s="27" t="n"/>
      <x:c r="C692" s="20">
        <x:f>IF(B692="","",YEAR(B692))</x:f>
      </x:c>
      <x:c r="D692" s="20">
        <x:f>IF(B692="","",TEXT(B692,"mmm"))</x:f>
      </x:c>
      <x:c r="E692" s="4" t="n"/>
      <x:c r="F692" s="26" t="n"/>
      <x:c r="G692" s="22">
        <x:f>IF(F692="","",VLOOKUP(F692,COA!$A$4:$F$30,2,FALSE))</x:f>
      </x:c>
      <x:c r="H692" s="22">
        <x:f>IF(F692="","",VLOOKUP(F692,COA!$A$4:$F$30,3,FALSE))</x:f>
      </x:c>
      <x:c r="I692" s="22">
        <x:f>IF(F692="","",VLOOKUP(F692,COA!$A$4:$F$30,4,FALSE))</x:f>
      </x:c>
      <x:c r="J692" s="22">
        <x:f>IF(F692="","",VLOOKUP(F692,COA!$A$4:$F$30,5,FALSE))</x:f>
      </x:c>
      <x:c r="K692" s="26" t="n"/>
      <x:c r="L692" s="26" t="n"/>
      <x:c r="M692" s="26" t="n"/>
      <x:c r="N692" s="24" t="n"/>
      <x:c r="O692" s="24" t="n"/>
      <x:c r="P692" s="25">
        <x:f>IF(AND(N692="",O692=""),"",N692-O692)</x:f>
      </x:c>
      <x:c r="Q692" s="20" t="str">
        <x:f>IF(COUNTA(A692:O692)=0,"",IF(AND(N692&gt;0,O692&gt;0),"Review",IF(AND(N692=0,O692=0),"Missing amount","OK")))</x:f>
        <x:v>Missing amount</x:v>
      </x:c>
      <x:c r="R692" s="25">
        <x:f>IF(A692="","",SUMIFS($N$5:$N$1001,$A$5:$A$1001,A692)-SUMIFS($O$5:$O$1001,$A$5:$A$1001,A692))</x:f>
      </x:c>
      <x:c r="S692" s="20">
        <x:f>IF(A692="","",IF(ABS(R692)&lt;0.005,"Balanced","Out of balance"))</x:f>
      </x:c>
    </x:row>
    <x:row r="693" ht="20" customHeight="1">
      <x:c r="A693" s="26" t="n"/>
      <x:c r="B693" s="27" t="n"/>
      <x:c r="C693" s="20">
        <x:f>IF(B693="","",YEAR(B693))</x:f>
      </x:c>
      <x:c r="D693" s="20">
        <x:f>IF(B693="","",TEXT(B693,"mmm"))</x:f>
      </x:c>
      <x:c r="E693" s="4" t="n"/>
      <x:c r="F693" s="26" t="n"/>
      <x:c r="G693" s="22">
        <x:f>IF(F693="","",VLOOKUP(F693,COA!$A$4:$F$30,2,FALSE))</x:f>
      </x:c>
      <x:c r="H693" s="22">
        <x:f>IF(F693="","",VLOOKUP(F693,COA!$A$4:$F$30,3,FALSE))</x:f>
      </x:c>
      <x:c r="I693" s="22">
        <x:f>IF(F693="","",VLOOKUP(F693,COA!$A$4:$F$30,4,FALSE))</x:f>
      </x:c>
      <x:c r="J693" s="22">
        <x:f>IF(F693="","",VLOOKUP(F693,COA!$A$4:$F$30,5,FALSE))</x:f>
      </x:c>
      <x:c r="K693" s="26" t="n"/>
      <x:c r="L693" s="26" t="n"/>
      <x:c r="M693" s="26" t="n"/>
      <x:c r="N693" s="24" t="n"/>
      <x:c r="O693" s="24" t="n"/>
      <x:c r="P693" s="25">
        <x:f>IF(AND(N693="",O693=""),"",N693-O693)</x:f>
      </x:c>
      <x:c r="Q693" s="20" t="str">
        <x:f>IF(COUNTA(A693:O693)=0,"",IF(AND(N693&gt;0,O693&gt;0),"Review",IF(AND(N693=0,O693=0),"Missing amount","OK")))</x:f>
        <x:v>Missing amount</x:v>
      </x:c>
      <x:c r="R693" s="25">
        <x:f>IF(A693="","",SUMIFS($N$5:$N$1001,$A$5:$A$1001,A693)-SUMIFS($O$5:$O$1001,$A$5:$A$1001,A693))</x:f>
      </x:c>
      <x:c r="S693" s="20">
        <x:f>IF(A693="","",IF(ABS(R693)&lt;0.005,"Balanced","Out of balance"))</x:f>
      </x:c>
    </x:row>
    <x:row r="694" ht="20" customHeight="1">
      <x:c r="A694" s="26" t="n"/>
      <x:c r="B694" s="27" t="n"/>
      <x:c r="C694" s="20">
        <x:f>IF(B694="","",YEAR(B694))</x:f>
      </x:c>
      <x:c r="D694" s="20">
        <x:f>IF(B694="","",TEXT(B694,"mmm"))</x:f>
      </x:c>
      <x:c r="E694" s="4" t="n"/>
      <x:c r="F694" s="26" t="n"/>
      <x:c r="G694" s="22">
        <x:f>IF(F694="","",VLOOKUP(F694,COA!$A$4:$F$30,2,FALSE))</x:f>
      </x:c>
      <x:c r="H694" s="22">
        <x:f>IF(F694="","",VLOOKUP(F694,COA!$A$4:$F$30,3,FALSE))</x:f>
      </x:c>
      <x:c r="I694" s="22">
        <x:f>IF(F694="","",VLOOKUP(F694,COA!$A$4:$F$30,4,FALSE))</x:f>
      </x:c>
      <x:c r="J694" s="22">
        <x:f>IF(F694="","",VLOOKUP(F694,COA!$A$4:$F$30,5,FALSE))</x:f>
      </x:c>
      <x:c r="K694" s="26" t="n"/>
      <x:c r="L694" s="26" t="n"/>
      <x:c r="M694" s="26" t="n"/>
      <x:c r="N694" s="24" t="n"/>
      <x:c r="O694" s="24" t="n"/>
      <x:c r="P694" s="25">
        <x:f>IF(AND(N694="",O694=""),"",N694-O694)</x:f>
      </x:c>
      <x:c r="Q694" s="20" t="str">
        <x:f>IF(COUNTA(A694:O694)=0,"",IF(AND(N694&gt;0,O694&gt;0),"Review",IF(AND(N694=0,O694=0),"Missing amount","OK")))</x:f>
        <x:v>Missing amount</x:v>
      </x:c>
      <x:c r="R694" s="25">
        <x:f>IF(A694="","",SUMIFS($N$5:$N$1001,$A$5:$A$1001,A694)-SUMIFS($O$5:$O$1001,$A$5:$A$1001,A694))</x:f>
      </x:c>
      <x:c r="S694" s="20">
        <x:f>IF(A694="","",IF(ABS(R694)&lt;0.005,"Balanced","Out of balance"))</x:f>
      </x:c>
    </x:row>
    <x:row r="695" ht="20" customHeight="1">
      <x:c r="A695" s="26" t="n"/>
      <x:c r="B695" s="27" t="n"/>
      <x:c r="C695" s="20">
        <x:f>IF(B695="","",YEAR(B695))</x:f>
      </x:c>
      <x:c r="D695" s="20">
        <x:f>IF(B695="","",TEXT(B695,"mmm"))</x:f>
      </x:c>
      <x:c r="E695" s="4" t="n"/>
      <x:c r="F695" s="26" t="n"/>
      <x:c r="G695" s="22">
        <x:f>IF(F695="","",VLOOKUP(F695,COA!$A$4:$F$30,2,FALSE))</x:f>
      </x:c>
      <x:c r="H695" s="22">
        <x:f>IF(F695="","",VLOOKUP(F695,COA!$A$4:$F$30,3,FALSE))</x:f>
      </x:c>
      <x:c r="I695" s="22">
        <x:f>IF(F695="","",VLOOKUP(F695,COA!$A$4:$F$30,4,FALSE))</x:f>
      </x:c>
      <x:c r="J695" s="22">
        <x:f>IF(F695="","",VLOOKUP(F695,COA!$A$4:$F$30,5,FALSE))</x:f>
      </x:c>
      <x:c r="K695" s="26" t="n"/>
      <x:c r="L695" s="26" t="n"/>
      <x:c r="M695" s="26" t="n"/>
      <x:c r="N695" s="24" t="n"/>
      <x:c r="O695" s="24" t="n"/>
      <x:c r="P695" s="25">
        <x:f>IF(AND(N695="",O695=""),"",N695-O695)</x:f>
      </x:c>
      <x:c r="Q695" s="20" t="str">
        <x:f>IF(COUNTA(A695:O695)=0,"",IF(AND(N695&gt;0,O695&gt;0),"Review",IF(AND(N695=0,O695=0),"Missing amount","OK")))</x:f>
        <x:v>Missing amount</x:v>
      </x:c>
      <x:c r="R695" s="25">
        <x:f>IF(A695="","",SUMIFS($N$5:$N$1001,$A$5:$A$1001,A695)-SUMIFS($O$5:$O$1001,$A$5:$A$1001,A695))</x:f>
      </x:c>
      <x:c r="S695" s="20">
        <x:f>IF(A695="","",IF(ABS(R695)&lt;0.005,"Balanced","Out of balance"))</x:f>
      </x:c>
    </x:row>
    <x:row r="696" ht="20" customHeight="1">
      <x:c r="A696" s="26" t="n"/>
      <x:c r="B696" s="27" t="n"/>
      <x:c r="C696" s="20">
        <x:f>IF(B696="","",YEAR(B696))</x:f>
      </x:c>
      <x:c r="D696" s="20">
        <x:f>IF(B696="","",TEXT(B696,"mmm"))</x:f>
      </x:c>
      <x:c r="E696" s="4" t="n"/>
      <x:c r="F696" s="26" t="n"/>
      <x:c r="G696" s="22">
        <x:f>IF(F696="","",VLOOKUP(F696,COA!$A$4:$F$30,2,FALSE))</x:f>
      </x:c>
      <x:c r="H696" s="22">
        <x:f>IF(F696="","",VLOOKUP(F696,COA!$A$4:$F$30,3,FALSE))</x:f>
      </x:c>
      <x:c r="I696" s="22">
        <x:f>IF(F696="","",VLOOKUP(F696,COA!$A$4:$F$30,4,FALSE))</x:f>
      </x:c>
      <x:c r="J696" s="22">
        <x:f>IF(F696="","",VLOOKUP(F696,COA!$A$4:$F$30,5,FALSE))</x:f>
      </x:c>
      <x:c r="K696" s="26" t="n"/>
      <x:c r="L696" s="26" t="n"/>
      <x:c r="M696" s="26" t="n"/>
      <x:c r="N696" s="24" t="n"/>
      <x:c r="O696" s="24" t="n"/>
      <x:c r="P696" s="25">
        <x:f>IF(AND(N696="",O696=""),"",N696-O696)</x:f>
      </x:c>
      <x:c r="Q696" s="20" t="str">
        <x:f>IF(COUNTA(A696:O696)=0,"",IF(AND(N696&gt;0,O696&gt;0),"Review",IF(AND(N696=0,O696=0),"Missing amount","OK")))</x:f>
        <x:v>Missing amount</x:v>
      </x:c>
      <x:c r="R696" s="25">
        <x:f>IF(A696="","",SUMIFS($N$5:$N$1001,$A$5:$A$1001,A696)-SUMIFS($O$5:$O$1001,$A$5:$A$1001,A696))</x:f>
      </x:c>
      <x:c r="S696" s="20">
        <x:f>IF(A696="","",IF(ABS(R696)&lt;0.005,"Balanced","Out of balance"))</x:f>
      </x:c>
    </x:row>
    <x:row r="697" ht="20" customHeight="1">
      <x:c r="A697" s="26" t="n"/>
      <x:c r="B697" s="27" t="n"/>
      <x:c r="C697" s="20">
        <x:f>IF(B697="","",YEAR(B697))</x:f>
      </x:c>
      <x:c r="D697" s="20">
        <x:f>IF(B697="","",TEXT(B697,"mmm"))</x:f>
      </x:c>
      <x:c r="E697" s="4" t="n"/>
      <x:c r="F697" s="26" t="n"/>
      <x:c r="G697" s="22">
        <x:f>IF(F697="","",VLOOKUP(F697,COA!$A$4:$F$30,2,FALSE))</x:f>
      </x:c>
      <x:c r="H697" s="22">
        <x:f>IF(F697="","",VLOOKUP(F697,COA!$A$4:$F$30,3,FALSE))</x:f>
      </x:c>
      <x:c r="I697" s="22">
        <x:f>IF(F697="","",VLOOKUP(F697,COA!$A$4:$F$30,4,FALSE))</x:f>
      </x:c>
      <x:c r="J697" s="22">
        <x:f>IF(F697="","",VLOOKUP(F697,COA!$A$4:$F$30,5,FALSE))</x:f>
      </x:c>
      <x:c r="K697" s="26" t="n"/>
      <x:c r="L697" s="26" t="n"/>
      <x:c r="M697" s="26" t="n"/>
      <x:c r="N697" s="24" t="n"/>
      <x:c r="O697" s="24" t="n"/>
      <x:c r="P697" s="25">
        <x:f>IF(AND(N697="",O697=""),"",N697-O697)</x:f>
      </x:c>
      <x:c r="Q697" s="20" t="str">
        <x:f>IF(COUNTA(A697:O697)=0,"",IF(AND(N697&gt;0,O697&gt;0),"Review",IF(AND(N697=0,O697=0),"Missing amount","OK")))</x:f>
        <x:v>Missing amount</x:v>
      </x:c>
      <x:c r="R697" s="25">
        <x:f>IF(A697="","",SUMIFS($N$5:$N$1001,$A$5:$A$1001,A697)-SUMIFS($O$5:$O$1001,$A$5:$A$1001,A697))</x:f>
      </x:c>
      <x:c r="S697" s="20">
        <x:f>IF(A697="","",IF(ABS(R697)&lt;0.005,"Balanced","Out of balance"))</x:f>
      </x:c>
    </x:row>
    <x:row r="698" ht="20" customHeight="1">
      <x:c r="A698" s="26" t="n"/>
      <x:c r="B698" s="27" t="n"/>
      <x:c r="C698" s="20">
        <x:f>IF(B698="","",YEAR(B698))</x:f>
      </x:c>
      <x:c r="D698" s="20">
        <x:f>IF(B698="","",TEXT(B698,"mmm"))</x:f>
      </x:c>
      <x:c r="E698" s="4" t="n"/>
      <x:c r="F698" s="26" t="n"/>
      <x:c r="G698" s="22">
        <x:f>IF(F698="","",VLOOKUP(F698,COA!$A$4:$F$30,2,FALSE))</x:f>
      </x:c>
      <x:c r="H698" s="22">
        <x:f>IF(F698="","",VLOOKUP(F698,COA!$A$4:$F$30,3,FALSE))</x:f>
      </x:c>
      <x:c r="I698" s="22">
        <x:f>IF(F698="","",VLOOKUP(F698,COA!$A$4:$F$30,4,FALSE))</x:f>
      </x:c>
      <x:c r="J698" s="22">
        <x:f>IF(F698="","",VLOOKUP(F698,COA!$A$4:$F$30,5,FALSE))</x:f>
      </x:c>
      <x:c r="K698" s="26" t="n"/>
      <x:c r="L698" s="26" t="n"/>
      <x:c r="M698" s="26" t="n"/>
      <x:c r="N698" s="24" t="n"/>
      <x:c r="O698" s="24" t="n"/>
      <x:c r="P698" s="25">
        <x:f>IF(AND(N698="",O698=""),"",N698-O698)</x:f>
      </x:c>
      <x:c r="Q698" s="20" t="str">
        <x:f>IF(COUNTA(A698:O698)=0,"",IF(AND(N698&gt;0,O698&gt;0),"Review",IF(AND(N698=0,O698=0),"Missing amount","OK")))</x:f>
        <x:v>Missing amount</x:v>
      </x:c>
      <x:c r="R698" s="25">
        <x:f>IF(A698="","",SUMIFS($N$5:$N$1001,$A$5:$A$1001,A698)-SUMIFS($O$5:$O$1001,$A$5:$A$1001,A698))</x:f>
      </x:c>
      <x:c r="S698" s="20">
        <x:f>IF(A698="","",IF(ABS(R698)&lt;0.005,"Balanced","Out of balance"))</x:f>
      </x:c>
    </x:row>
    <x:row r="699" ht="20" customHeight="1">
      <x:c r="A699" s="26" t="n"/>
      <x:c r="B699" s="27" t="n"/>
      <x:c r="C699" s="20">
        <x:f>IF(B699="","",YEAR(B699))</x:f>
      </x:c>
      <x:c r="D699" s="20">
        <x:f>IF(B699="","",TEXT(B699,"mmm"))</x:f>
      </x:c>
      <x:c r="E699" s="4" t="n"/>
      <x:c r="F699" s="26" t="n"/>
      <x:c r="G699" s="22">
        <x:f>IF(F699="","",VLOOKUP(F699,COA!$A$4:$F$30,2,FALSE))</x:f>
      </x:c>
      <x:c r="H699" s="22">
        <x:f>IF(F699="","",VLOOKUP(F699,COA!$A$4:$F$30,3,FALSE))</x:f>
      </x:c>
      <x:c r="I699" s="22">
        <x:f>IF(F699="","",VLOOKUP(F699,COA!$A$4:$F$30,4,FALSE))</x:f>
      </x:c>
      <x:c r="J699" s="22">
        <x:f>IF(F699="","",VLOOKUP(F699,COA!$A$4:$F$30,5,FALSE))</x:f>
      </x:c>
      <x:c r="K699" s="26" t="n"/>
      <x:c r="L699" s="26" t="n"/>
      <x:c r="M699" s="26" t="n"/>
      <x:c r="N699" s="24" t="n"/>
      <x:c r="O699" s="24" t="n"/>
      <x:c r="P699" s="25">
        <x:f>IF(AND(N699="",O699=""),"",N699-O699)</x:f>
      </x:c>
      <x:c r="Q699" s="20" t="str">
        <x:f>IF(COUNTA(A699:O699)=0,"",IF(AND(N699&gt;0,O699&gt;0),"Review",IF(AND(N699=0,O699=0),"Missing amount","OK")))</x:f>
        <x:v>Missing amount</x:v>
      </x:c>
      <x:c r="R699" s="25">
        <x:f>IF(A699="","",SUMIFS($N$5:$N$1001,$A$5:$A$1001,A699)-SUMIFS($O$5:$O$1001,$A$5:$A$1001,A699))</x:f>
      </x:c>
      <x:c r="S699" s="20">
        <x:f>IF(A699="","",IF(ABS(R699)&lt;0.005,"Balanced","Out of balance"))</x:f>
      </x:c>
    </x:row>
    <x:row r="700" ht="20" customHeight="1">
      <x:c r="A700" s="26" t="n"/>
      <x:c r="B700" s="27" t="n"/>
      <x:c r="C700" s="20">
        <x:f>IF(B700="","",YEAR(B700))</x:f>
      </x:c>
      <x:c r="D700" s="20">
        <x:f>IF(B700="","",TEXT(B700,"mmm"))</x:f>
      </x:c>
      <x:c r="E700" s="4" t="n"/>
      <x:c r="F700" s="26" t="n"/>
      <x:c r="G700" s="22">
        <x:f>IF(F700="","",VLOOKUP(F700,COA!$A$4:$F$30,2,FALSE))</x:f>
      </x:c>
      <x:c r="H700" s="22">
        <x:f>IF(F700="","",VLOOKUP(F700,COA!$A$4:$F$30,3,FALSE))</x:f>
      </x:c>
      <x:c r="I700" s="22">
        <x:f>IF(F700="","",VLOOKUP(F700,COA!$A$4:$F$30,4,FALSE))</x:f>
      </x:c>
      <x:c r="J700" s="22">
        <x:f>IF(F700="","",VLOOKUP(F700,COA!$A$4:$F$30,5,FALSE))</x:f>
      </x:c>
      <x:c r="K700" s="26" t="n"/>
      <x:c r="L700" s="26" t="n"/>
      <x:c r="M700" s="26" t="n"/>
      <x:c r="N700" s="24" t="n"/>
      <x:c r="O700" s="24" t="n"/>
      <x:c r="P700" s="25">
        <x:f>IF(AND(N700="",O700=""),"",N700-O700)</x:f>
      </x:c>
      <x:c r="Q700" s="20" t="str">
        <x:f>IF(COUNTA(A700:O700)=0,"",IF(AND(N700&gt;0,O700&gt;0),"Review",IF(AND(N700=0,O700=0),"Missing amount","OK")))</x:f>
        <x:v>Missing amount</x:v>
      </x:c>
      <x:c r="R700" s="25">
        <x:f>IF(A700="","",SUMIFS($N$5:$N$1001,$A$5:$A$1001,A700)-SUMIFS($O$5:$O$1001,$A$5:$A$1001,A700))</x:f>
      </x:c>
      <x:c r="S700" s="20">
        <x:f>IF(A700="","",IF(ABS(R700)&lt;0.005,"Balanced","Out of balance"))</x:f>
      </x:c>
    </x:row>
    <x:row r="701" ht="20" customHeight="1">
      <x:c r="A701" s="26" t="n"/>
      <x:c r="B701" s="27" t="n"/>
      <x:c r="C701" s="20">
        <x:f>IF(B701="","",YEAR(B701))</x:f>
      </x:c>
      <x:c r="D701" s="20">
        <x:f>IF(B701="","",TEXT(B701,"mmm"))</x:f>
      </x:c>
      <x:c r="E701" s="4" t="n"/>
      <x:c r="F701" s="26" t="n"/>
      <x:c r="G701" s="22">
        <x:f>IF(F701="","",VLOOKUP(F701,COA!$A$4:$F$30,2,FALSE))</x:f>
      </x:c>
      <x:c r="H701" s="22">
        <x:f>IF(F701="","",VLOOKUP(F701,COA!$A$4:$F$30,3,FALSE))</x:f>
      </x:c>
      <x:c r="I701" s="22">
        <x:f>IF(F701="","",VLOOKUP(F701,COA!$A$4:$F$30,4,FALSE))</x:f>
      </x:c>
      <x:c r="J701" s="22">
        <x:f>IF(F701="","",VLOOKUP(F701,COA!$A$4:$F$30,5,FALSE))</x:f>
      </x:c>
      <x:c r="K701" s="26" t="n"/>
      <x:c r="L701" s="26" t="n"/>
      <x:c r="M701" s="26" t="n"/>
      <x:c r="N701" s="24" t="n"/>
      <x:c r="O701" s="24" t="n"/>
      <x:c r="P701" s="25">
        <x:f>IF(AND(N701="",O701=""),"",N701-O701)</x:f>
      </x:c>
      <x:c r="Q701" s="20" t="str">
        <x:f>IF(COUNTA(A701:O701)=0,"",IF(AND(N701&gt;0,O701&gt;0),"Review",IF(AND(N701=0,O701=0),"Missing amount","OK")))</x:f>
        <x:v>Missing amount</x:v>
      </x:c>
      <x:c r="R701" s="25">
        <x:f>IF(A701="","",SUMIFS($N$5:$N$1001,$A$5:$A$1001,A701)-SUMIFS($O$5:$O$1001,$A$5:$A$1001,A701))</x:f>
      </x:c>
      <x:c r="S701" s="20">
        <x:f>IF(A701="","",IF(ABS(R701)&lt;0.005,"Balanced","Out of balance"))</x:f>
      </x:c>
    </x:row>
    <x:row r="702" ht="20" customHeight="1">
      <x:c r="A702" s="26" t="n"/>
      <x:c r="B702" s="27" t="n"/>
      <x:c r="C702" s="20">
        <x:f>IF(B702="","",YEAR(B702))</x:f>
      </x:c>
      <x:c r="D702" s="20">
        <x:f>IF(B702="","",TEXT(B702,"mmm"))</x:f>
      </x:c>
      <x:c r="E702" s="4" t="n"/>
      <x:c r="F702" s="26" t="n"/>
      <x:c r="G702" s="22">
        <x:f>IF(F702="","",VLOOKUP(F702,COA!$A$4:$F$30,2,FALSE))</x:f>
      </x:c>
      <x:c r="H702" s="22">
        <x:f>IF(F702="","",VLOOKUP(F702,COA!$A$4:$F$30,3,FALSE))</x:f>
      </x:c>
      <x:c r="I702" s="22">
        <x:f>IF(F702="","",VLOOKUP(F702,COA!$A$4:$F$30,4,FALSE))</x:f>
      </x:c>
      <x:c r="J702" s="22">
        <x:f>IF(F702="","",VLOOKUP(F702,COA!$A$4:$F$30,5,FALSE))</x:f>
      </x:c>
      <x:c r="K702" s="26" t="n"/>
      <x:c r="L702" s="26" t="n"/>
      <x:c r="M702" s="26" t="n"/>
      <x:c r="N702" s="24" t="n"/>
      <x:c r="O702" s="24" t="n"/>
      <x:c r="P702" s="25">
        <x:f>IF(AND(N702="",O702=""),"",N702-O702)</x:f>
      </x:c>
      <x:c r="Q702" s="20" t="str">
        <x:f>IF(COUNTA(A702:O702)=0,"",IF(AND(N702&gt;0,O702&gt;0),"Review",IF(AND(N702=0,O702=0),"Missing amount","OK")))</x:f>
        <x:v>Missing amount</x:v>
      </x:c>
      <x:c r="R702" s="25">
        <x:f>IF(A702="","",SUMIFS($N$5:$N$1001,$A$5:$A$1001,A702)-SUMIFS($O$5:$O$1001,$A$5:$A$1001,A702))</x:f>
      </x:c>
      <x:c r="S702" s="20">
        <x:f>IF(A702="","",IF(ABS(R702)&lt;0.005,"Balanced","Out of balance"))</x:f>
      </x:c>
    </x:row>
    <x:row r="703" ht="20" customHeight="1">
      <x:c r="A703" s="26" t="n"/>
      <x:c r="B703" s="27" t="n"/>
      <x:c r="C703" s="20">
        <x:f>IF(B703="","",YEAR(B703))</x:f>
      </x:c>
      <x:c r="D703" s="20">
        <x:f>IF(B703="","",TEXT(B703,"mmm"))</x:f>
      </x:c>
      <x:c r="E703" s="4" t="n"/>
      <x:c r="F703" s="26" t="n"/>
      <x:c r="G703" s="22">
        <x:f>IF(F703="","",VLOOKUP(F703,COA!$A$4:$F$30,2,FALSE))</x:f>
      </x:c>
      <x:c r="H703" s="22">
        <x:f>IF(F703="","",VLOOKUP(F703,COA!$A$4:$F$30,3,FALSE))</x:f>
      </x:c>
      <x:c r="I703" s="22">
        <x:f>IF(F703="","",VLOOKUP(F703,COA!$A$4:$F$30,4,FALSE))</x:f>
      </x:c>
      <x:c r="J703" s="22">
        <x:f>IF(F703="","",VLOOKUP(F703,COA!$A$4:$F$30,5,FALSE))</x:f>
      </x:c>
      <x:c r="K703" s="26" t="n"/>
      <x:c r="L703" s="26" t="n"/>
      <x:c r="M703" s="26" t="n"/>
      <x:c r="N703" s="24" t="n"/>
      <x:c r="O703" s="24" t="n"/>
      <x:c r="P703" s="25">
        <x:f>IF(AND(N703="",O703=""),"",N703-O703)</x:f>
      </x:c>
      <x:c r="Q703" s="20" t="str">
        <x:f>IF(COUNTA(A703:O703)=0,"",IF(AND(N703&gt;0,O703&gt;0),"Review",IF(AND(N703=0,O703=0),"Missing amount","OK")))</x:f>
        <x:v>Missing amount</x:v>
      </x:c>
      <x:c r="R703" s="25">
        <x:f>IF(A703="","",SUMIFS($N$5:$N$1001,$A$5:$A$1001,A703)-SUMIFS($O$5:$O$1001,$A$5:$A$1001,A703))</x:f>
      </x:c>
      <x:c r="S703" s="20">
        <x:f>IF(A703="","",IF(ABS(R703)&lt;0.005,"Balanced","Out of balance"))</x:f>
      </x:c>
    </x:row>
    <x:row r="704" ht="20" customHeight="1">
      <x:c r="A704" s="26" t="n"/>
      <x:c r="B704" s="27" t="n"/>
      <x:c r="C704" s="20">
        <x:f>IF(B704="","",YEAR(B704))</x:f>
      </x:c>
      <x:c r="D704" s="20">
        <x:f>IF(B704="","",TEXT(B704,"mmm"))</x:f>
      </x:c>
      <x:c r="E704" s="4" t="n"/>
      <x:c r="F704" s="26" t="n"/>
      <x:c r="G704" s="22">
        <x:f>IF(F704="","",VLOOKUP(F704,COA!$A$4:$F$30,2,FALSE))</x:f>
      </x:c>
      <x:c r="H704" s="22">
        <x:f>IF(F704="","",VLOOKUP(F704,COA!$A$4:$F$30,3,FALSE))</x:f>
      </x:c>
      <x:c r="I704" s="22">
        <x:f>IF(F704="","",VLOOKUP(F704,COA!$A$4:$F$30,4,FALSE))</x:f>
      </x:c>
      <x:c r="J704" s="22">
        <x:f>IF(F704="","",VLOOKUP(F704,COA!$A$4:$F$30,5,FALSE))</x:f>
      </x:c>
      <x:c r="K704" s="26" t="n"/>
      <x:c r="L704" s="26" t="n"/>
      <x:c r="M704" s="26" t="n"/>
      <x:c r="N704" s="24" t="n"/>
      <x:c r="O704" s="24" t="n"/>
      <x:c r="P704" s="25">
        <x:f>IF(AND(N704="",O704=""),"",N704-O704)</x:f>
      </x:c>
      <x:c r="Q704" s="20" t="str">
        <x:f>IF(COUNTA(A704:O704)=0,"",IF(AND(N704&gt;0,O704&gt;0),"Review",IF(AND(N704=0,O704=0),"Missing amount","OK")))</x:f>
        <x:v>Missing amount</x:v>
      </x:c>
      <x:c r="R704" s="25">
        <x:f>IF(A704="","",SUMIFS($N$5:$N$1001,$A$5:$A$1001,A704)-SUMIFS($O$5:$O$1001,$A$5:$A$1001,A704))</x:f>
      </x:c>
      <x:c r="S704" s="20">
        <x:f>IF(A704="","",IF(ABS(R704)&lt;0.005,"Balanced","Out of balance"))</x:f>
      </x:c>
    </x:row>
    <x:row r="705" ht="20" customHeight="1">
      <x:c r="A705" s="26" t="n"/>
      <x:c r="B705" s="27" t="n"/>
      <x:c r="C705" s="20">
        <x:f>IF(B705="","",YEAR(B705))</x:f>
      </x:c>
      <x:c r="D705" s="20">
        <x:f>IF(B705="","",TEXT(B705,"mmm"))</x:f>
      </x:c>
      <x:c r="E705" s="4" t="n"/>
      <x:c r="F705" s="26" t="n"/>
      <x:c r="G705" s="22">
        <x:f>IF(F705="","",VLOOKUP(F705,COA!$A$4:$F$30,2,FALSE))</x:f>
      </x:c>
      <x:c r="H705" s="22">
        <x:f>IF(F705="","",VLOOKUP(F705,COA!$A$4:$F$30,3,FALSE))</x:f>
      </x:c>
      <x:c r="I705" s="22">
        <x:f>IF(F705="","",VLOOKUP(F705,COA!$A$4:$F$30,4,FALSE))</x:f>
      </x:c>
      <x:c r="J705" s="22">
        <x:f>IF(F705="","",VLOOKUP(F705,COA!$A$4:$F$30,5,FALSE))</x:f>
      </x:c>
      <x:c r="K705" s="26" t="n"/>
      <x:c r="L705" s="26" t="n"/>
      <x:c r="M705" s="26" t="n"/>
      <x:c r="N705" s="24" t="n"/>
      <x:c r="O705" s="24" t="n"/>
      <x:c r="P705" s="25">
        <x:f>IF(AND(N705="",O705=""),"",N705-O705)</x:f>
      </x:c>
      <x:c r="Q705" s="20" t="str">
        <x:f>IF(COUNTA(A705:O705)=0,"",IF(AND(N705&gt;0,O705&gt;0),"Review",IF(AND(N705=0,O705=0),"Missing amount","OK")))</x:f>
        <x:v>Missing amount</x:v>
      </x:c>
      <x:c r="R705" s="25">
        <x:f>IF(A705="","",SUMIFS($N$5:$N$1001,$A$5:$A$1001,A705)-SUMIFS($O$5:$O$1001,$A$5:$A$1001,A705))</x:f>
      </x:c>
      <x:c r="S705" s="20">
        <x:f>IF(A705="","",IF(ABS(R705)&lt;0.005,"Balanced","Out of balance"))</x:f>
      </x:c>
    </x:row>
    <x:row r="706" ht="20" customHeight="1">
      <x:c r="A706" s="26" t="n"/>
      <x:c r="B706" s="27" t="n"/>
      <x:c r="C706" s="20">
        <x:f>IF(B706="","",YEAR(B706))</x:f>
      </x:c>
      <x:c r="D706" s="20">
        <x:f>IF(B706="","",TEXT(B706,"mmm"))</x:f>
      </x:c>
      <x:c r="E706" s="4" t="n"/>
      <x:c r="F706" s="26" t="n"/>
      <x:c r="G706" s="22">
        <x:f>IF(F706="","",VLOOKUP(F706,COA!$A$4:$F$30,2,FALSE))</x:f>
      </x:c>
      <x:c r="H706" s="22">
        <x:f>IF(F706="","",VLOOKUP(F706,COA!$A$4:$F$30,3,FALSE))</x:f>
      </x:c>
      <x:c r="I706" s="22">
        <x:f>IF(F706="","",VLOOKUP(F706,COA!$A$4:$F$30,4,FALSE))</x:f>
      </x:c>
      <x:c r="J706" s="22">
        <x:f>IF(F706="","",VLOOKUP(F706,COA!$A$4:$F$30,5,FALSE))</x:f>
      </x:c>
      <x:c r="K706" s="26" t="n"/>
      <x:c r="L706" s="26" t="n"/>
      <x:c r="M706" s="26" t="n"/>
      <x:c r="N706" s="24" t="n"/>
      <x:c r="O706" s="24" t="n"/>
      <x:c r="P706" s="25">
        <x:f>IF(AND(N706="",O706=""),"",N706-O706)</x:f>
      </x:c>
      <x:c r="Q706" s="20" t="str">
        <x:f>IF(COUNTA(A706:O706)=0,"",IF(AND(N706&gt;0,O706&gt;0),"Review",IF(AND(N706=0,O706=0),"Missing amount","OK")))</x:f>
        <x:v>Missing amount</x:v>
      </x:c>
      <x:c r="R706" s="25">
        <x:f>IF(A706="","",SUMIFS($N$5:$N$1001,$A$5:$A$1001,A706)-SUMIFS($O$5:$O$1001,$A$5:$A$1001,A706))</x:f>
      </x:c>
      <x:c r="S706" s="20">
        <x:f>IF(A706="","",IF(ABS(R706)&lt;0.005,"Balanced","Out of balance"))</x:f>
      </x:c>
    </x:row>
    <x:row r="707" ht="20" customHeight="1">
      <x:c r="A707" s="26" t="n"/>
      <x:c r="B707" s="27" t="n"/>
      <x:c r="C707" s="20">
        <x:f>IF(B707="","",YEAR(B707))</x:f>
      </x:c>
      <x:c r="D707" s="20">
        <x:f>IF(B707="","",TEXT(B707,"mmm"))</x:f>
      </x:c>
      <x:c r="E707" s="4" t="n"/>
      <x:c r="F707" s="26" t="n"/>
      <x:c r="G707" s="22">
        <x:f>IF(F707="","",VLOOKUP(F707,COA!$A$4:$F$30,2,FALSE))</x:f>
      </x:c>
      <x:c r="H707" s="22">
        <x:f>IF(F707="","",VLOOKUP(F707,COA!$A$4:$F$30,3,FALSE))</x:f>
      </x:c>
      <x:c r="I707" s="22">
        <x:f>IF(F707="","",VLOOKUP(F707,COA!$A$4:$F$30,4,FALSE))</x:f>
      </x:c>
      <x:c r="J707" s="22">
        <x:f>IF(F707="","",VLOOKUP(F707,COA!$A$4:$F$30,5,FALSE))</x:f>
      </x:c>
      <x:c r="K707" s="26" t="n"/>
      <x:c r="L707" s="26" t="n"/>
      <x:c r="M707" s="26" t="n"/>
      <x:c r="N707" s="24" t="n"/>
      <x:c r="O707" s="24" t="n"/>
      <x:c r="P707" s="25">
        <x:f>IF(AND(N707="",O707=""),"",N707-O707)</x:f>
      </x:c>
      <x:c r="Q707" s="20" t="str">
        <x:f>IF(COUNTA(A707:O707)=0,"",IF(AND(N707&gt;0,O707&gt;0),"Review",IF(AND(N707=0,O707=0),"Missing amount","OK")))</x:f>
        <x:v>Missing amount</x:v>
      </x:c>
      <x:c r="R707" s="25">
        <x:f>IF(A707="","",SUMIFS($N$5:$N$1001,$A$5:$A$1001,A707)-SUMIFS($O$5:$O$1001,$A$5:$A$1001,A707))</x:f>
      </x:c>
      <x:c r="S707" s="20">
        <x:f>IF(A707="","",IF(ABS(R707)&lt;0.005,"Balanced","Out of balance"))</x:f>
      </x:c>
    </x:row>
    <x:row r="708" ht="20" customHeight="1">
      <x:c r="A708" s="26" t="n"/>
      <x:c r="B708" s="27" t="n"/>
      <x:c r="C708" s="20">
        <x:f>IF(B708="","",YEAR(B708))</x:f>
      </x:c>
      <x:c r="D708" s="20">
        <x:f>IF(B708="","",TEXT(B708,"mmm"))</x:f>
      </x:c>
      <x:c r="E708" s="4" t="n"/>
      <x:c r="F708" s="26" t="n"/>
      <x:c r="G708" s="22">
        <x:f>IF(F708="","",VLOOKUP(F708,COA!$A$4:$F$30,2,FALSE))</x:f>
      </x:c>
      <x:c r="H708" s="22">
        <x:f>IF(F708="","",VLOOKUP(F708,COA!$A$4:$F$30,3,FALSE))</x:f>
      </x:c>
      <x:c r="I708" s="22">
        <x:f>IF(F708="","",VLOOKUP(F708,COA!$A$4:$F$30,4,FALSE))</x:f>
      </x:c>
      <x:c r="J708" s="22">
        <x:f>IF(F708="","",VLOOKUP(F708,COA!$A$4:$F$30,5,FALSE))</x:f>
      </x:c>
      <x:c r="K708" s="26" t="n"/>
      <x:c r="L708" s="26" t="n"/>
      <x:c r="M708" s="26" t="n"/>
      <x:c r="N708" s="24" t="n"/>
      <x:c r="O708" s="24" t="n"/>
      <x:c r="P708" s="25">
        <x:f>IF(AND(N708="",O708=""),"",N708-O708)</x:f>
      </x:c>
      <x:c r="Q708" s="20" t="str">
        <x:f>IF(COUNTA(A708:O708)=0,"",IF(AND(N708&gt;0,O708&gt;0),"Review",IF(AND(N708=0,O708=0),"Missing amount","OK")))</x:f>
        <x:v>Missing amount</x:v>
      </x:c>
      <x:c r="R708" s="25">
        <x:f>IF(A708="","",SUMIFS($N$5:$N$1001,$A$5:$A$1001,A708)-SUMIFS($O$5:$O$1001,$A$5:$A$1001,A708))</x:f>
      </x:c>
      <x:c r="S708" s="20">
        <x:f>IF(A708="","",IF(ABS(R708)&lt;0.005,"Balanced","Out of balance"))</x:f>
      </x:c>
    </x:row>
    <x:row r="709" ht="20" customHeight="1">
      <x:c r="A709" s="26" t="n"/>
      <x:c r="B709" s="27" t="n"/>
      <x:c r="C709" s="20">
        <x:f>IF(B709="","",YEAR(B709))</x:f>
      </x:c>
      <x:c r="D709" s="20">
        <x:f>IF(B709="","",TEXT(B709,"mmm"))</x:f>
      </x:c>
      <x:c r="E709" s="4" t="n"/>
      <x:c r="F709" s="26" t="n"/>
      <x:c r="G709" s="22">
        <x:f>IF(F709="","",VLOOKUP(F709,COA!$A$4:$F$30,2,FALSE))</x:f>
      </x:c>
      <x:c r="H709" s="22">
        <x:f>IF(F709="","",VLOOKUP(F709,COA!$A$4:$F$30,3,FALSE))</x:f>
      </x:c>
      <x:c r="I709" s="22">
        <x:f>IF(F709="","",VLOOKUP(F709,COA!$A$4:$F$30,4,FALSE))</x:f>
      </x:c>
      <x:c r="J709" s="22">
        <x:f>IF(F709="","",VLOOKUP(F709,COA!$A$4:$F$30,5,FALSE))</x:f>
      </x:c>
      <x:c r="K709" s="26" t="n"/>
      <x:c r="L709" s="26" t="n"/>
      <x:c r="M709" s="26" t="n"/>
      <x:c r="N709" s="24" t="n"/>
      <x:c r="O709" s="24" t="n"/>
      <x:c r="P709" s="25">
        <x:f>IF(AND(N709="",O709=""),"",N709-O709)</x:f>
      </x:c>
      <x:c r="Q709" s="20" t="str">
        <x:f>IF(COUNTA(A709:O709)=0,"",IF(AND(N709&gt;0,O709&gt;0),"Review",IF(AND(N709=0,O709=0),"Missing amount","OK")))</x:f>
        <x:v>Missing amount</x:v>
      </x:c>
      <x:c r="R709" s="25">
        <x:f>IF(A709="","",SUMIFS($N$5:$N$1001,$A$5:$A$1001,A709)-SUMIFS($O$5:$O$1001,$A$5:$A$1001,A709))</x:f>
      </x:c>
      <x:c r="S709" s="20">
        <x:f>IF(A709="","",IF(ABS(R709)&lt;0.005,"Balanced","Out of balance"))</x:f>
      </x:c>
    </x:row>
    <x:row r="710" ht="20" customHeight="1">
      <x:c r="A710" s="26" t="n"/>
      <x:c r="B710" s="27" t="n"/>
      <x:c r="C710" s="20">
        <x:f>IF(B710="","",YEAR(B710))</x:f>
      </x:c>
      <x:c r="D710" s="20">
        <x:f>IF(B710="","",TEXT(B710,"mmm"))</x:f>
      </x:c>
      <x:c r="E710" s="4" t="n"/>
      <x:c r="F710" s="26" t="n"/>
      <x:c r="G710" s="22">
        <x:f>IF(F710="","",VLOOKUP(F710,COA!$A$4:$F$30,2,FALSE))</x:f>
      </x:c>
      <x:c r="H710" s="22">
        <x:f>IF(F710="","",VLOOKUP(F710,COA!$A$4:$F$30,3,FALSE))</x:f>
      </x:c>
      <x:c r="I710" s="22">
        <x:f>IF(F710="","",VLOOKUP(F710,COA!$A$4:$F$30,4,FALSE))</x:f>
      </x:c>
      <x:c r="J710" s="22">
        <x:f>IF(F710="","",VLOOKUP(F710,COA!$A$4:$F$30,5,FALSE))</x:f>
      </x:c>
      <x:c r="K710" s="26" t="n"/>
      <x:c r="L710" s="26" t="n"/>
      <x:c r="M710" s="26" t="n"/>
      <x:c r="N710" s="24" t="n"/>
      <x:c r="O710" s="24" t="n"/>
      <x:c r="P710" s="25">
        <x:f>IF(AND(N710="",O710=""),"",N710-O710)</x:f>
      </x:c>
      <x:c r="Q710" s="20" t="str">
        <x:f>IF(COUNTA(A710:O710)=0,"",IF(AND(N710&gt;0,O710&gt;0),"Review",IF(AND(N710=0,O710=0),"Missing amount","OK")))</x:f>
        <x:v>Missing amount</x:v>
      </x:c>
      <x:c r="R710" s="25">
        <x:f>IF(A710="","",SUMIFS($N$5:$N$1001,$A$5:$A$1001,A710)-SUMIFS($O$5:$O$1001,$A$5:$A$1001,A710))</x:f>
      </x:c>
      <x:c r="S710" s="20">
        <x:f>IF(A710="","",IF(ABS(R710)&lt;0.005,"Balanced","Out of balance"))</x:f>
      </x:c>
    </x:row>
    <x:row r="711" ht="20" customHeight="1">
      <x:c r="A711" s="26" t="n"/>
      <x:c r="B711" s="27" t="n"/>
      <x:c r="C711" s="20">
        <x:f>IF(B711="","",YEAR(B711))</x:f>
      </x:c>
      <x:c r="D711" s="20">
        <x:f>IF(B711="","",TEXT(B711,"mmm"))</x:f>
      </x:c>
      <x:c r="E711" s="4" t="n"/>
      <x:c r="F711" s="26" t="n"/>
      <x:c r="G711" s="22">
        <x:f>IF(F711="","",VLOOKUP(F711,COA!$A$4:$F$30,2,FALSE))</x:f>
      </x:c>
      <x:c r="H711" s="22">
        <x:f>IF(F711="","",VLOOKUP(F711,COA!$A$4:$F$30,3,FALSE))</x:f>
      </x:c>
      <x:c r="I711" s="22">
        <x:f>IF(F711="","",VLOOKUP(F711,COA!$A$4:$F$30,4,FALSE))</x:f>
      </x:c>
      <x:c r="J711" s="22">
        <x:f>IF(F711="","",VLOOKUP(F711,COA!$A$4:$F$30,5,FALSE))</x:f>
      </x:c>
      <x:c r="K711" s="26" t="n"/>
      <x:c r="L711" s="26" t="n"/>
      <x:c r="M711" s="26" t="n"/>
      <x:c r="N711" s="24" t="n"/>
      <x:c r="O711" s="24" t="n"/>
      <x:c r="P711" s="25">
        <x:f>IF(AND(N711="",O711=""),"",N711-O711)</x:f>
      </x:c>
      <x:c r="Q711" s="20" t="str">
        <x:f>IF(COUNTA(A711:O711)=0,"",IF(AND(N711&gt;0,O711&gt;0),"Review",IF(AND(N711=0,O711=0),"Missing amount","OK")))</x:f>
        <x:v>Missing amount</x:v>
      </x:c>
      <x:c r="R711" s="25">
        <x:f>IF(A711="","",SUMIFS($N$5:$N$1001,$A$5:$A$1001,A711)-SUMIFS($O$5:$O$1001,$A$5:$A$1001,A711))</x:f>
      </x:c>
      <x:c r="S711" s="20">
        <x:f>IF(A711="","",IF(ABS(R711)&lt;0.005,"Balanced","Out of balance"))</x:f>
      </x:c>
    </x:row>
    <x:row r="712" ht="20" customHeight="1">
      <x:c r="A712" s="26" t="n"/>
      <x:c r="B712" s="27" t="n"/>
      <x:c r="C712" s="20">
        <x:f>IF(B712="","",YEAR(B712))</x:f>
      </x:c>
      <x:c r="D712" s="20">
        <x:f>IF(B712="","",TEXT(B712,"mmm"))</x:f>
      </x:c>
      <x:c r="E712" s="4" t="n"/>
      <x:c r="F712" s="26" t="n"/>
      <x:c r="G712" s="22">
        <x:f>IF(F712="","",VLOOKUP(F712,COA!$A$4:$F$30,2,FALSE))</x:f>
      </x:c>
      <x:c r="H712" s="22">
        <x:f>IF(F712="","",VLOOKUP(F712,COA!$A$4:$F$30,3,FALSE))</x:f>
      </x:c>
      <x:c r="I712" s="22">
        <x:f>IF(F712="","",VLOOKUP(F712,COA!$A$4:$F$30,4,FALSE))</x:f>
      </x:c>
      <x:c r="J712" s="22">
        <x:f>IF(F712="","",VLOOKUP(F712,COA!$A$4:$F$30,5,FALSE))</x:f>
      </x:c>
      <x:c r="K712" s="26" t="n"/>
      <x:c r="L712" s="26" t="n"/>
      <x:c r="M712" s="26" t="n"/>
      <x:c r="N712" s="24" t="n"/>
      <x:c r="O712" s="24" t="n"/>
      <x:c r="P712" s="25">
        <x:f>IF(AND(N712="",O712=""),"",N712-O712)</x:f>
      </x:c>
      <x:c r="Q712" s="20" t="str">
        <x:f>IF(COUNTA(A712:O712)=0,"",IF(AND(N712&gt;0,O712&gt;0),"Review",IF(AND(N712=0,O712=0),"Missing amount","OK")))</x:f>
        <x:v>Missing amount</x:v>
      </x:c>
      <x:c r="R712" s="25">
        <x:f>IF(A712="","",SUMIFS($N$5:$N$1001,$A$5:$A$1001,A712)-SUMIFS($O$5:$O$1001,$A$5:$A$1001,A712))</x:f>
      </x:c>
      <x:c r="S712" s="20">
        <x:f>IF(A712="","",IF(ABS(R712)&lt;0.005,"Balanced","Out of balance"))</x:f>
      </x:c>
    </x:row>
    <x:row r="713" ht="20" customHeight="1">
      <x:c r="A713" s="26" t="n"/>
      <x:c r="B713" s="27" t="n"/>
      <x:c r="C713" s="20">
        <x:f>IF(B713="","",YEAR(B713))</x:f>
      </x:c>
      <x:c r="D713" s="20">
        <x:f>IF(B713="","",TEXT(B713,"mmm"))</x:f>
      </x:c>
      <x:c r="E713" s="4" t="n"/>
      <x:c r="F713" s="26" t="n"/>
      <x:c r="G713" s="22">
        <x:f>IF(F713="","",VLOOKUP(F713,COA!$A$4:$F$30,2,FALSE))</x:f>
      </x:c>
      <x:c r="H713" s="22">
        <x:f>IF(F713="","",VLOOKUP(F713,COA!$A$4:$F$30,3,FALSE))</x:f>
      </x:c>
      <x:c r="I713" s="22">
        <x:f>IF(F713="","",VLOOKUP(F713,COA!$A$4:$F$30,4,FALSE))</x:f>
      </x:c>
      <x:c r="J713" s="22">
        <x:f>IF(F713="","",VLOOKUP(F713,COA!$A$4:$F$30,5,FALSE))</x:f>
      </x:c>
      <x:c r="K713" s="26" t="n"/>
      <x:c r="L713" s="26" t="n"/>
      <x:c r="M713" s="26" t="n"/>
      <x:c r="N713" s="24" t="n"/>
      <x:c r="O713" s="24" t="n"/>
      <x:c r="P713" s="25">
        <x:f>IF(AND(N713="",O713=""),"",N713-O713)</x:f>
      </x:c>
      <x:c r="Q713" s="20" t="str">
        <x:f>IF(COUNTA(A713:O713)=0,"",IF(AND(N713&gt;0,O713&gt;0),"Review",IF(AND(N713=0,O713=0),"Missing amount","OK")))</x:f>
        <x:v>Missing amount</x:v>
      </x:c>
      <x:c r="R713" s="25">
        <x:f>IF(A713="","",SUMIFS($N$5:$N$1001,$A$5:$A$1001,A713)-SUMIFS($O$5:$O$1001,$A$5:$A$1001,A713))</x:f>
      </x:c>
      <x:c r="S713" s="20">
        <x:f>IF(A713="","",IF(ABS(R713)&lt;0.005,"Balanced","Out of balance"))</x:f>
      </x:c>
    </x:row>
    <x:row r="714" ht="20" customHeight="1">
      <x:c r="A714" s="26" t="n"/>
      <x:c r="B714" s="27" t="n"/>
      <x:c r="C714" s="20">
        <x:f>IF(B714="","",YEAR(B714))</x:f>
      </x:c>
      <x:c r="D714" s="20">
        <x:f>IF(B714="","",TEXT(B714,"mmm"))</x:f>
      </x:c>
      <x:c r="E714" s="4" t="n"/>
      <x:c r="F714" s="26" t="n"/>
      <x:c r="G714" s="22">
        <x:f>IF(F714="","",VLOOKUP(F714,COA!$A$4:$F$30,2,FALSE))</x:f>
      </x:c>
      <x:c r="H714" s="22">
        <x:f>IF(F714="","",VLOOKUP(F714,COA!$A$4:$F$30,3,FALSE))</x:f>
      </x:c>
      <x:c r="I714" s="22">
        <x:f>IF(F714="","",VLOOKUP(F714,COA!$A$4:$F$30,4,FALSE))</x:f>
      </x:c>
      <x:c r="J714" s="22">
        <x:f>IF(F714="","",VLOOKUP(F714,COA!$A$4:$F$30,5,FALSE))</x:f>
      </x:c>
      <x:c r="K714" s="26" t="n"/>
      <x:c r="L714" s="26" t="n"/>
      <x:c r="M714" s="26" t="n"/>
      <x:c r="N714" s="24" t="n"/>
      <x:c r="O714" s="24" t="n"/>
      <x:c r="P714" s="25">
        <x:f>IF(AND(N714="",O714=""),"",N714-O714)</x:f>
      </x:c>
      <x:c r="Q714" s="20" t="str">
        <x:f>IF(COUNTA(A714:O714)=0,"",IF(AND(N714&gt;0,O714&gt;0),"Review",IF(AND(N714=0,O714=0),"Missing amount","OK")))</x:f>
        <x:v>Missing amount</x:v>
      </x:c>
      <x:c r="R714" s="25">
        <x:f>IF(A714="","",SUMIFS($N$5:$N$1001,$A$5:$A$1001,A714)-SUMIFS($O$5:$O$1001,$A$5:$A$1001,A714))</x:f>
      </x:c>
      <x:c r="S714" s="20">
        <x:f>IF(A714="","",IF(ABS(R714)&lt;0.005,"Balanced","Out of balance"))</x:f>
      </x:c>
    </x:row>
    <x:row r="715" ht="20" customHeight="1">
      <x:c r="A715" s="26" t="n"/>
      <x:c r="B715" s="27" t="n"/>
      <x:c r="C715" s="20">
        <x:f>IF(B715="","",YEAR(B715))</x:f>
      </x:c>
      <x:c r="D715" s="20">
        <x:f>IF(B715="","",TEXT(B715,"mmm"))</x:f>
      </x:c>
      <x:c r="E715" s="4" t="n"/>
      <x:c r="F715" s="26" t="n"/>
      <x:c r="G715" s="22">
        <x:f>IF(F715="","",VLOOKUP(F715,COA!$A$4:$F$30,2,FALSE))</x:f>
      </x:c>
      <x:c r="H715" s="22">
        <x:f>IF(F715="","",VLOOKUP(F715,COA!$A$4:$F$30,3,FALSE))</x:f>
      </x:c>
      <x:c r="I715" s="22">
        <x:f>IF(F715="","",VLOOKUP(F715,COA!$A$4:$F$30,4,FALSE))</x:f>
      </x:c>
      <x:c r="J715" s="22">
        <x:f>IF(F715="","",VLOOKUP(F715,COA!$A$4:$F$30,5,FALSE))</x:f>
      </x:c>
      <x:c r="K715" s="26" t="n"/>
      <x:c r="L715" s="26" t="n"/>
      <x:c r="M715" s="26" t="n"/>
      <x:c r="N715" s="24" t="n"/>
      <x:c r="O715" s="24" t="n"/>
      <x:c r="P715" s="25">
        <x:f>IF(AND(N715="",O715=""),"",N715-O715)</x:f>
      </x:c>
      <x:c r="Q715" s="20" t="str">
        <x:f>IF(COUNTA(A715:O715)=0,"",IF(AND(N715&gt;0,O715&gt;0),"Review",IF(AND(N715=0,O715=0),"Missing amount","OK")))</x:f>
        <x:v>Missing amount</x:v>
      </x:c>
      <x:c r="R715" s="25">
        <x:f>IF(A715="","",SUMIFS($N$5:$N$1001,$A$5:$A$1001,A715)-SUMIFS($O$5:$O$1001,$A$5:$A$1001,A715))</x:f>
      </x:c>
      <x:c r="S715" s="20">
        <x:f>IF(A715="","",IF(ABS(R715)&lt;0.005,"Balanced","Out of balance"))</x:f>
      </x:c>
    </x:row>
    <x:row r="716" ht="20" customHeight="1">
      <x:c r="A716" s="26" t="n"/>
      <x:c r="B716" s="27" t="n"/>
      <x:c r="C716" s="20">
        <x:f>IF(B716="","",YEAR(B716))</x:f>
      </x:c>
      <x:c r="D716" s="20">
        <x:f>IF(B716="","",TEXT(B716,"mmm"))</x:f>
      </x:c>
      <x:c r="E716" s="4" t="n"/>
      <x:c r="F716" s="26" t="n"/>
      <x:c r="G716" s="22">
        <x:f>IF(F716="","",VLOOKUP(F716,COA!$A$4:$F$30,2,FALSE))</x:f>
      </x:c>
      <x:c r="H716" s="22">
        <x:f>IF(F716="","",VLOOKUP(F716,COA!$A$4:$F$30,3,FALSE))</x:f>
      </x:c>
      <x:c r="I716" s="22">
        <x:f>IF(F716="","",VLOOKUP(F716,COA!$A$4:$F$30,4,FALSE))</x:f>
      </x:c>
      <x:c r="J716" s="22">
        <x:f>IF(F716="","",VLOOKUP(F716,COA!$A$4:$F$30,5,FALSE))</x:f>
      </x:c>
      <x:c r="K716" s="26" t="n"/>
      <x:c r="L716" s="26" t="n"/>
      <x:c r="M716" s="26" t="n"/>
      <x:c r="N716" s="24" t="n"/>
      <x:c r="O716" s="24" t="n"/>
      <x:c r="P716" s="25">
        <x:f>IF(AND(N716="",O716=""),"",N716-O716)</x:f>
      </x:c>
      <x:c r="Q716" s="20" t="str">
        <x:f>IF(COUNTA(A716:O716)=0,"",IF(AND(N716&gt;0,O716&gt;0),"Review",IF(AND(N716=0,O716=0),"Missing amount","OK")))</x:f>
        <x:v>Missing amount</x:v>
      </x:c>
      <x:c r="R716" s="25">
        <x:f>IF(A716="","",SUMIFS($N$5:$N$1001,$A$5:$A$1001,A716)-SUMIFS($O$5:$O$1001,$A$5:$A$1001,A716))</x:f>
      </x:c>
      <x:c r="S716" s="20">
        <x:f>IF(A716="","",IF(ABS(R716)&lt;0.005,"Balanced","Out of balance"))</x:f>
      </x:c>
    </x:row>
    <x:row r="717" ht="20" customHeight="1">
      <x:c r="A717" s="26" t="n"/>
      <x:c r="B717" s="27" t="n"/>
      <x:c r="C717" s="20">
        <x:f>IF(B717="","",YEAR(B717))</x:f>
      </x:c>
      <x:c r="D717" s="20">
        <x:f>IF(B717="","",TEXT(B717,"mmm"))</x:f>
      </x:c>
      <x:c r="E717" s="4" t="n"/>
      <x:c r="F717" s="26" t="n"/>
      <x:c r="G717" s="22">
        <x:f>IF(F717="","",VLOOKUP(F717,COA!$A$4:$F$30,2,FALSE))</x:f>
      </x:c>
      <x:c r="H717" s="22">
        <x:f>IF(F717="","",VLOOKUP(F717,COA!$A$4:$F$30,3,FALSE))</x:f>
      </x:c>
      <x:c r="I717" s="22">
        <x:f>IF(F717="","",VLOOKUP(F717,COA!$A$4:$F$30,4,FALSE))</x:f>
      </x:c>
      <x:c r="J717" s="22">
        <x:f>IF(F717="","",VLOOKUP(F717,COA!$A$4:$F$30,5,FALSE))</x:f>
      </x:c>
      <x:c r="K717" s="26" t="n"/>
      <x:c r="L717" s="26" t="n"/>
      <x:c r="M717" s="26" t="n"/>
      <x:c r="N717" s="24" t="n"/>
      <x:c r="O717" s="24" t="n"/>
      <x:c r="P717" s="25">
        <x:f>IF(AND(N717="",O717=""),"",N717-O717)</x:f>
      </x:c>
      <x:c r="Q717" s="20" t="str">
        <x:f>IF(COUNTA(A717:O717)=0,"",IF(AND(N717&gt;0,O717&gt;0),"Review",IF(AND(N717=0,O717=0),"Missing amount","OK")))</x:f>
        <x:v>Missing amount</x:v>
      </x:c>
      <x:c r="R717" s="25">
        <x:f>IF(A717="","",SUMIFS($N$5:$N$1001,$A$5:$A$1001,A717)-SUMIFS($O$5:$O$1001,$A$5:$A$1001,A717))</x:f>
      </x:c>
      <x:c r="S717" s="20">
        <x:f>IF(A717="","",IF(ABS(R717)&lt;0.005,"Balanced","Out of balance"))</x:f>
      </x:c>
    </x:row>
    <x:row r="718" ht="20" customHeight="1">
      <x:c r="A718" s="26" t="n"/>
      <x:c r="B718" s="27" t="n"/>
      <x:c r="C718" s="20">
        <x:f>IF(B718="","",YEAR(B718))</x:f>
      </x:c>
      <x:c r="D718" s="20">
        <x:f>IF(B718="","",TEXT(B718,"mmm"))</x:f>
      </x:c>
      <x:c r="E718" s="4" t="n"/>
      <x:c r="F718" s="26" t="n"/>
      <x:c r="G718" s="22">
        <x:f>IF(F718="","",VLOOKUP(F718,COA!$A$4:$F$30,2,FALSE))</x:f>
      </x:c>
      <x:c r="H718" s="22">
        <x:f>IF(F718="","",VLOOKUP(F718,COA!$A$4:$F$30,3,FALSE))</x:f>
      </x:c>
      <x:c r="I718" s="22">
        <x:f>IF(F718="","",VLOOKUP(F718,COA!$A$4:$F$30,4,FALSE))</x:f>
      </x:c>
      <x:c r="J718" s="22">
        <x:f>IF(F718="","",VLOOKUP(F718,COA!$A$4:$F$30,5,FALSE))</x:f>
      </x:c>
      <x:c r="K718" s="26" t="n"/>
      <x:c r="L718" s="26" t="n"/>
      <x:c r="M718" s="26" t="n"/>
      <x:c r="N718" s="24" t="n"/>
      <x:c r="O718" s="24" t="n"/>
      <x:c r="P718" s="25">
        <x:f>IF(AND(N718="",O718=""),"",N718-O718)</x:f>
      </x:c>
      <x:c r="Q718" s="20" t="str">
        <x:f>IF(COUNTA(A718:O718)=0,"",IF(AND(N718&gt;0,O718&gt;0),"Review",IF(AND(N718=0,O718=0),"Missing amount","OK")))</x:f>
        <x:v>Missing amount</x:v>
      </x:c>
      <x:c r="R718" s="25">
        <x:f>IF(A718="","",SUMIFS($N$5:$N$1001,$A$5:$A$1001,A718)-SUMIFS($O$5:$O$1001,$A$5:$A$1001,A718))</x:f>
      </x:c>
      <x:c r="S718" s="20">
        <x:f>IF(A718="","",IF(ABS(R718)&lt;0.005,"Balanced","Out of balance"))</x:f>
      </x:c>
    </x:row>
    <x:row r="719" ht="20" customHeight="1">
      <x:c r="A719" s="26" t="n"/>
      <x:c r="B719" s="27" t="n"/>
      <x:c r="C719" s="20">
        <x:f>IF(B719="","",YEAR(B719))</x:f>
      </x:c>
      <x:c r="D719" s="20">
        <x:f>IF(B719="","",TEXT(B719,"mmm"))</x:f>
      </x:c>
      <x:c r="E719" s="4" t="n"/>
      <x:c r="F719" s="26" t="n"/>
      <x:c r="G719" s="22">
        <x:f>IF(F719="","",VLOOKUP(F719,COA!$A$4:$F$30,2,FALSE))</x:f>
      </x:c>
      <x:c r="H719" s="22">
        <x:f>IF(F719="","",VLOOKUP(F719,COA!$A$4:$F$30,3,FALSE))</x:f>
      </x:c>
      <x:c r="I719" s="22">
        <x:f>IF(F719="","",VLOOKUP(F719,COA!$A$4:$F$30,4,FALSE))</x:f>
      </x:c>
      <x:c r="J719" s="22">
        <x:f>IF(F719="","",VLOOKUP(F719,COA!$A$4:$F$30,5,FALSE))</x:f>
      </x:c>
      <x:c r="K719" s="26" t="n"/>
      <x:c r="L719" s="26" t="n"/>
      <x:c r="M719" s="26" t="n"/>
      <x:c r="N719" s="24" t="n"/>
      <x:c r="O719" s="24" t="n"/>
      <x:c r="P719" s="25">
        <x:f>IF(AND(N719="",O719=""),"",N719-O719)</x:f>
      </x:c>
      <x:c r="Q719" s="20" t="str">
        <x:f>IF(COUNTA(A719:O719)=0,"",IF(AND(N719&gt;0,O719&gt;0),"Review",IF(AND(N719=0,O719=0),"Missing amount","OK")))</x:f>
        <x:v>Missing amount</x:v>
      </x:c>
      <x:c r="R719" s="25">
        <x:f>IF(A719="","",SUMIFS($N$5:$N$1001,$A$5:$A$1001,A719)-SUMIFS($O$5:$O$1001,$A$5:$A$1001,A719))</x:f>
      </x:c>
      <x:c r="S719" s="20">
        <x:f>IF(A719="","",IF(ABS(R719)&lt;0.005,"Balanced","Out of balance"))</x:f>
      </x:c>
    </x:row>
    <x:row r="720" ht="20" customHeight="1">
      <x:c r="A720" s="26" t="n"/>
      <x:c r="B720" s="27" t="n"/>
      <x:c r="C720" s="20">
        <x:f>IF(B720="","",YEAR(B720))</x:f>
      </x:c>
      <x:c r="D720" s="20">
        <x:f>IF(B720="","",TEXT(B720,"mmm"))</x:f>
      </x:c>
      <x:c r="E720" s="4" t="n"/>
      <x:c r="F720" s="26" t="n"/>
      <x:c r="G720" s="22">
        <x:f>IF(F720="","",VLOOKUP(F720,COA!$A$4:$F$30,2,FALSE))</x:f>
      </x:c>
      <x:c r="H720" s="22">
        <x:f>IF(F720="","",VLOOKUP(F720,COA!$A$4:$F$30,3,FALSE))</x:f>
      </x:c>
      <x:c r="I720" s="22">
        <x:f>IF(F720="","",VLOOKUP(F720,COA!$A$4:$F$30,4,FALSE))</x:f>
      </x:c>
      <x:c r="J720" s="22">
        <x:f>IF(F720="","",VLOOKUP(F720,COA!$A$4:$F$30,5,FALSE))</x:f>
      </x:c>
      <x:c r="K720" s="26" t="n"/>
      <x:c r="L720" s="26" t="n"/>
      <x:c r="M720" s="26" t="n"/>
      <x:c r="N720" s="24" t="n"/>
      <x:c r="O720" s="24" t="n"/>
      <x:c r="P720" s="25">
        <x:f>IF(AND(N720="",O720=""),"",N720-O720)</x:f>
      </x:c>
      <x:c r="Q720" s="20" t="str">
        <x:f>IF(COUNTA(A720:O720)=0,"",IF(AND(N720&gt;0,O720&gt;0),"Review",IF(AND(N720=0,O720=0),"Missing amount","OK")))</x:f>
        <x:v>Missing amount</x:v>
      </x:c>
      <x:c r="R720" s="25">
        <x:f>IF(A720="","",SUMIFS($N$5:$N$1001,$A$5:$A$1001,A720)-SUMIFS($O$5:$O$1001,$A$5:$A$1001,A720))</x:f>
      </x:c>
      <x:c r="S720" s="20">
        <x:f>IF(A720="","",IF(ABS(R720)&lt;0.005,"Balanced","Out of balance"))</x:f>
      </x:c>
    </x:row>
    <x:row r="721" ht="20" customHeight="1">
      <x:c r="A721" s="26" t="n"/>
      <x:c r="B721" s="27" t="n"/>
      <x:c r="C721" s="20">
        <x:f>IF(B721="","",YEAR(B721))</x:f>
      </x:c>
      <x:c r="D721" s="20">
        <x:f>IF(B721="","",TEXT(B721,"mmm"))</x:f>
      </x:c>
      <x:c r="E721" s="4" t="n"/>
      <x:c r="F721" s="26" t="n"/>
      <x:c r="G721" s="22">
        <x:f>IF(F721="","",VLOOKUP(F721,COA!$A$4:$F$30,2,FALSE))</x:f>
      </x:c>
      <x:c r="H721" s="22">
        <x:f>IF(F721="","",VLOOKUP(F721,COA!$A$4:$F$30,3,FALSE))</x:f>
      </x:c>
      <x:c r="I721" s="22">
        <x:f>IF(F721="","",VLOOKUP(F721,COA!$A$4:$F$30,4,FALSE))</x:f>
      </x:c>
      <x:c r="J721" s="22">
        <x:f>IF(F721="","",VLOOKUP(F721,COA!$A$4:$F$30,5,FALSE))</x:f>
      </x:c>
      <x:c r="K721" s="26" t="n"/>
      <x:c r="L721" s="26" t="n"/>
      <x:c r="M721" s="26" t="n"/>
      <x:c r="N721" s="24" t="n"/>
      <x:c r="O721" s="24" t="n"/>
      <x:c r="P721" s="25">
        <x:f>IF(AND(N721="",O721=""),"",N721-O721)</x:f>
      </x:c>
      <x:c r="Q721" s="20" t="str">
        <x:f>IF(COUNTA(A721:O721)=0,"",IF(AND(N721&gt;0,O721&gt;0),"Review",IF(AND(N721=0,O721=0),"Missing amount","OK")))</x:f>
        <x:v>Missing amount</x:v>
      </x:c>
      <x:c r="R721" s="25">
        <x:f>IF(A721="","",SUMIFS($N$5:$N$1001,$A$5:$A$1001,A721)-SUMIFS($O$5:$O$1001,$A$5:$A$1001,A721))</x:f>
      </x:c>
      <x:c r="S721" s="20">
        <x:f>IF(A721="","",IF(ABS(R721)&lt;0.005,"Balanced","Out of balance"))</x:f>
      </x:c>
    </x:row>
    <x:row r="722" ht="20" customHeight="1">
      <x:c r="A722" s="26" t="n"/>
      <x:c r="B722" s="27" t="n"/>
      <x:c r="C722" s="20">
        <x:f>IF(B722="","",YEAR(B722))</x:f>
      </x:c>
      <x:c r="D722" s="20">
        <x:f>IF(B722="","",TEXT(B722,"mmm"))</x:f>
      </x:c>
      <x:c r="E722" s="4" t="n"/>
      <x:c r="F722" s="26" t="n"/>
      <x:c r="G722" s="22">
        <x:f>IF(F722="","",VLOOKUP(F722,COA!$A$4:$F$30,2,FALSE))</x:f>
      </x:c>
      <x:c r="H722" s="22">
        <x:f>IF(F722="","",VLOOKUP(F722,COA!$A$4:$F$30,3,FALSE))</x:f>
      </x:c>
      <x:c r="I722" s="22">
        <x:f>IF(F722="","",VLOOKUP(F722,COA!$A$4:$F$30,4,FALSE))</x:f>
      </x:c>
      <x:c r="J722" s="22">
        <x:f>IF(F722="","",VLOOKUP(F722,COA!$A$4:$F$30,5,FALSE))</x:f>
      </x:c>
      <x:c r="K722" s="26" t="n"/>
      <x:c r="L722" s="26" t="n"/>
      <x:c r="M722" s="26" t="n"/>
      <x:c r="N722" s="24" t="n"/>
      <x:c r="O722" s="24" t="n"/>
      <x:c r="P722" s="25">
        <x:f>IF(AND(N722="",O722=""),"",N722-O722)</x:f>
      </x:c>
      <x:c r="Q722" s="20" t="str">
        <x:f>IF(COUNTA(A722:O722)=0,"",IF(AND(N722&gt;0,O722&gt;0),"Review",IF(AND(N722=0,O722=0),"Missing amount","OK")))</x:f>
        <x:v>Missing amount</x:v>
      </x:c>
      <x:c r="R722" s="25">
        <x:f>IF(A722="","",SUMIFS($N$5:$N$1001,$A$5:$A$1001,A722)-SUMIFS($O$5:$O$1001,$A$5:$A$1001,A722))</x:f>
      </x:c>
      <x:c r="S722" s="20">
        <x:f>IF(A722="","",IF(ABS(R722)&lt;0.005,"Balanced","Out of balance"))</x:f>
      </x:c>
    </x:row>
    <x:row r="723" ht="20" customHeight="1">
      <x:c r="A723" s="26" t="n"/>
      <x:c r="B723" s="27" t="n"/>
      <x:c r="C723" s="20">
        <x:f>IF(B723="","",YEAR(B723))</x:f>
      </x:c>
      <x:c r="D723" s="20">
        <x:f>IF(B723="","",TEXT(B723,"mmm"))</x:f>
      </x:c>
      <x:c r="E723" s="4" t="n"/>
      <x:c r="F723" s="26" t="n"/>
      <x:c r="G723" s="22">
        <x:f>IF(F723="","",VLOOKUP(F723,COA!$A$4:$F$30,2,FALSE))</x:f>
      </x:c>
      <x:c r="H723" s="22">
        <x:f>IF(F723="","",VLOOKUP(F723,COA!$A$4:$F$30,3,FALSE))</x:f>
      </x:c>
      <x:c r="I723" s="22">
        <x:f>IF(F723="","",VLOOKUP(F723,COA!$A$4:$F$30,4,FALSE))</x:f>
      </x:c>
      <x:c r="J723" s="22">
        <x:f>IF(F723="","",VLOOKUP(F723,COA!$A$4:$F$30,5,FALSE))</x:f>
      </x:c>
      <x:c r="K723" s="26" t="n"/>
      <x:c r="L723" s="26" t="n"/>
      <x:c r="M723" s="26" t="n"/>
      <x:c r="N723" s="24" t="n"/>
      <x:c r="O723" s="24" t="n"/>
      <x:c r="P723" s="25">
        <x:f>IF(AND(N723="",O723=""),"",N723-O723)</x:f>
      </x:c>
      <x:c r="Q723" s="20" t="str">
        <x:f>IF(COUNTA(A723:O723)=0,"",IF(AND(N723&gt;0,O723&gt;0),"Review",IF(AND(N723=0,O723=0),"Missing amount","OK")))</x:f>
        <x:v>Missing amount</x:v>
      </x:c>
      <x:c r="R723" s="25">
        <x:f>IF(A723="","",SUMIFS($N$5:$N$1001,$A$5:$A$1001,A723)-SUMIFS($O$5:$O$1001,$A$5:$A$1001,A723))</x:f>
      </x:c>
      <x:c r="S723" s="20">
        <x:f>IF(A723="","",IF(ABS(R723)&lt;0.005,"Balanced","Out of balance"))</x:f>
      </x:c>
    </x:row>
    <x:row r="724" ht="20" customHeight="1">
      <x:c r="A724" s="26" t="n"/>
      <x:c r="B724" s="27" t="n"/>
      <x:c r="C724" s="20">
        <x:f>IF(B724="","",YEAR(B724))</x:f>
      </x:c>
      <x:c r="D724" s="20">
        <x:f>IF(B724="","",TEXT(B724,"mmm"))</x:f>
      </x:c>
      <x:c r="E724" s="4" t="n"/>
      <x:c r="F724" s="26" t="n"/>
      <x:c r="G724" s="22">
        <x:f>IF(F724="","",VLOOKUP(F724,COA!$A$4:$F$30,2,FALSE))</x:f>
      </x:c>
      <x:c r="H724" s="22">
        <x:f>IF(F724="","",VLOOKUP(F724,COA!$A$4:$F$30,3,FALSE))</x:f>
      </x:c>
      <x:c r="I724" s="22">
        <x:f>IF(F724="","",VLOOKUP(F724,COA!$A$4:$F$30,4,FALSE))</x:f>
      </x:c>
      <x:c r="J724" s="22">
        <x:f>IF(F724="","",VLOOKUP(F724,COA!$A$4:$F$30,5,FALSE))</x:f>
      </x:c>
      <x:c r="K724" s="26" t="n"/>
      <x:c r="L724" s="26" t="n"/>
      <x:c r="M724" s="26" t="n"/>
      <x:c r="N724" s="24" t="n"/>
      <x:c r="O724" s="24" t="n"/>
      <x:c r="P724" s="25">
        <x:f>IF(AND(N724="",O724=""),"",N724-O724)</x:f>
      </x:c>
      <x:c r="Q724" s="20" t="str">
        <x:f>IF(COUNTA(A724:O724)=0,"",IF(AND(N724&gt;0,O724&gt;0),"Review",IF(AND(N724=0,O724=0),"Missing amount","OK")))</x:f>
        <x:v>Missing amount</x:v>
      </x:c>
      <x:c r="R724" s="25">
        <x:f>IF(A724="","",SUMIFS($N$5:$N$1001,$A$5:$A$1001,A724)-SUMIFS($O$5:$O$1001,$A$5:$A$1001,A724))</x:f>
      </x:c>
      <x:c r="S724" s="20">
        <x:f>IF(A724="","",IF(ABS(R724)&lt;0.005,"Balanced","Out of balance"))</x:f>
      </x:c>
    </x:row>
    <x:row r="725" ht="20" customHeight="1">
      <x:c r="A725" s="26" t="n"/>
      <x:c r="B725" s="27" t="n"/>
      <x:c r="C725" s="20">
        <x:f>IF(B725="","",YEAR(B725))</x:f>
      </x:c>
      <x:c r="D725" s="20">
        <x:f>IF(B725="","",TEXT(B725,"mmm"))</x:f>
      </x:c>
      <x:c r="E725" s="4" t="n"/>
      <x:c r="F725" s="26" t="n"/>
      <x:c r="G725" s="22">
        <x:f>IF(F725="","",VLOOKUP(F725,COA!$A$4:$F$30,2,FALSE))</x:f>
      </x:c>
      <x:c r="H725" s="22">
        <x:f>IF(F725="","",VLOOKUP(F725,COA!$A$4:$F$30,3,FALSE))</x:f>
      </x:c>
      <x:c r="I725" s="22">
        <x:f>IF(F725="","",VLOOKUP(F725,COA!$A$4:$F$30,4,FALSE))</x:f>
      </x:c>
      <x:c r="J725" s="22">
        <x:f>IF(F725="","",VLOOKUP(F725,COA!$A$4:$F$30,5,FALSE))</x:f>
      </x:c>
      <x:c r="K725" s="26" t="n"/>
      <x:c r="L725" s="26" t="n"/>
      <x:c r="M725" s="26" t="n"/>
      <x:c r="N725" s="24" t="n"/>
      <x:c r="O725" s="24" t="n"/>
      <x:c r="P725" s="25">
        <x:f>IF(AND(N725="",O725=""),"",N725-O725)</x:f>
      </x:c>
      <x:c r="Q725" s="20" t="str">
        <x:f>IF(COUNTA(A725:O725)=0,"",IF(AND(N725&gt;0,O725&gt;0),"Review",IF(AND(N725=0,O725=0),"Missing amount","OK")))</x:f>
        <x:v>Missing amount</x:v>
      </x:c>
      <x:c r="R725" s="25">
        <x:f>IF(A725="","",SUMIFS($N$5:$N$1001,$A$5:$A$1001,A725)-SUMIFS($O$5:$O$1001,$A$5:$A$1001,A725))</x:f>
      </x:c>
      <x:c r="S725" s="20">
        <x:f>IF(A725="","",IF(ABS(R725)&lt;0.005,"Balanced","Out of balance"))</x:f>
      </x:c>
    </x:row>
    <x:row r="726" ht="20" customHeight="1">
      <x:c r="A726" s="26" t="n"/>
      <x:c r="B726" s="27" t="n"/>
      <x:c r="C726" s="20">
        <x:f>IF(B726="","",YEAR(B726))</x:f>
      </x:c>
      <x:c r="D726" s="20">
        <x:f>IF(B726="","",TEXT(B726,"mmm"))</x:f>
      </x:c>
      <x:c r="E726" s="4" t="n"/>
      <x:c r="F726" s="26" t="n"/>
      <x:c r="G726" s="22">
        <x:f>IF(F726="","",VLOOKUP(F726,COA!$A$4:$F$30,2,FALSE))</x:f>
      </x:c>
      <x:c r="H726" s="22">
        <x:f>IF(F726="","",VLOOKUP(F726,COA!$A$4:$F$30,3,FALSE))</x:f>
      </x:c>
      <x:c r="I726" s="22">
        <x:f>IF(F726="","",VLOOKUP(F726,COA!$A$4:$F$30,4,FALSE))</x:f>
      </x:c>
      <x:c r="J726" s="22">
        <x:f>IF(F726="","",VLOOKUP(F726,COA!$A$4:$F$30,5,FALSE))</x:f>
      </x:c>
      <x:c r="K726" s="26" t="n"/>
      <x:c r="L726" s="26" t="n"/>
      <x:c r="M726" s="26" t="n"/>
      <x:c r="N726" s="24" t="n"/>
      <x:c r="O726" s="24" t="n"/>
      <x:c r="P726" s="25">
        <x:f>IF(AND(N726="",O726=""),"",N726-O726)</x:f>
      </x:c>
      <x:c r="Q726" s="20" t="str">
        <x:f>IF(COUNTA(A726:O726)=0,"",IF(AND(N726&gt;0,O726&gt;0),"Review",IF(AND(N726=0,O726=0),"Missing amount","OK")))</x:f>
        <x:v>Missing amount</x:v>
      </x:c>
      <x:c r="R726" s="25">
        <x:f>IF(A726="","",SUMIFS($N$5:$N$1001,$A$5:$A$1001,A726)-SUMIFS($O$5:$O$1001,$A$5:$A$1001,A726))</x:f>
      </x:c>
      <x:c r="S726" s="20">
        <x:f>IF(A726="","",IF(ABS(R726)&lt;0.005,"Balanced","Out of balance"))</x:f>
      </x:c>
    </x:row>
    <x:row r="727" ht="20" customHeight="1">
      <x:c r="A727" s="26" t="n"/>
      <x:c r="B727" s="27" t="n"/>
      <x:c r="C727" s="20">
        <x:f>IF(B727="","",YEAR(B727))</x:f>
      </x:c>
      <x:c r="D727" s="20">
        <x:f>IF(B727="","",TEXT(B727,"mmm"))</x:f>
      </x:c>
      <x:c r="E727" s="4" t="n"/>
      <x:c r="F727" s="26" t="n"/>
      <x:c r="G727" s="22">
        <x:f>IF(F727="","",VLOOKUP(F727,COA!$A$4:$F$30,2,FALSE))</x:f>
      </x:c>
      <x:c r="H727" s="22">
        <x:f>IF(F727="","",VLOOKUP(F727,COA!$A$4:$F$30,3,FALSE))</x:f>
      </x:c>
      <x:c r="I727" s="22">
        <x:f>IF(F727="","",VLOOKUP(F727,COA!$A$4:$F$30,4,FALSE))</x:f>
      </x:c>
      <x:c r="J727" s="22">
        <x:f>IF(F727="","",VLOOKUP(F727,COA!$A$4:$F$30,5,FALSE))</x:f>
      </x:c>
      <x:c r="K727" s="26" t="n"/>
      <x:c r="L727" s="26" t="n"/>
      <x:c r="M727" s="26" t="n"/>
      <x:c r="N727" s="24" t="n"/>
      <x:c r="O727" s="24" t="n"/>
      <x:c r="P727" s="25">
        <x:f>IF(AND(N727="",O727=""),"",N727-O727)</x:f>
      </x:c>
      <x:c r="Q727" s="20" t="str">
        <x:f>IF(COUNTA(A727:O727)=0,"",IF(AND(N727&gt;0,O727&gt;0),"Review",IF(AND(N727=0,O727=0),"Missing amount","OK")))</x:f>
        <x:v>Missing amount</x:v>
      </x:c>
      <x:c r="R727" s="25">
        <x:f>IF(A727="","",SUMIFS($N$5:$N$1001,$A$5:$A$1001,A727)-SUMIFS($O$5:$O$1001,$A$5:$A$1001,A727))</x:f>
      </x:c>
      <x:c r="S727" s="20">
        <x:f>IF(A727="","",IF(ABS(R727)&lt;0.005,"Balanced","Out of balance"))</x:f>
      </x:c>
    </x:row>
    <x:row r="728" ht="20" customHeight="1">
      <x:c r="A728" s="26" t="n"/>
      <x:c r="B728" s="27" t="n"/>
      <x:c r="C728" s="20">
        <x:f>IF(B728="","",YEAR(B728))</x:f>
      </x:c>
      <x:c r="D728" s="20">
        <x:f>IF(B728="","",TEXT(B728,"mmm"))</x:f>
      </x:c>
      <x:c r="E728" s="4" t="n"/>
      <x:c r="F728" s="26" t="n"/>
      <x:c r="G728" s="22">
        <x:f>IF(F728="","",VLOOKUP(F728,COA!$A$4:$F$30,2,FALSE))</x:f>
      </x:c>
      <x:c r="H728" s="22">
        <x:f>IF(F728="","",VLOOKUP(F728,COA!$A$4:$F$30,3,FALSE))</x:f>
      </x:c>
      <x:c r="I728" s="22">
        <x:f>IF(F728="","",VLOOKUP(F728,COA!$A$4:$F$30,4,FALSE))</x:f>
      </x:c>
      <x:c r="J728" s="22">
        <x:f>IF(F728="","",VLOOKUP(F728,COA!$A$4:$F$30,5,FALSE))</x:f>
      </x:c>
      <x:c r="K728" s="26" t="n"/>
      <x:c r="L728" s="26" t="n"/>
      <x:c r="M728" s="26" t="n"/>
      <x:c r="N728" s="24" t="n"/>
      <x:c r="O728" s="24" t="n"/>
      <x:c r="P728" s="25">
        <x:f>IF(AND(N728="",O728=""),"",N728-O728)</x:f>
      </x:c>
      <x:c r="Q728" s="20" t="str">
        <x:f>IF(COUNTA(A728:O728)=0,"",IF(AND(N728&gt;0,O728&gt;0),"Review",IF(AND(N728=0,O728=0),"Missing amount","OK")))</x:f>
        <x:v>Missing amount</x:v>
      </x:c>
      <x:c r="R728" s="25">
        <x:f>IF(A728="","",SUMIFS($N$5:$N$1001,$A$5:$A$1001,A728)-SUMIFS($O$5:$O$1001,$A$5:$A$1001,A728))</x:f>
      </x:c>
      <x:c r="S728" s="20">
        <x:f>IF(A728="","",IF(ABS(R728)&lt;0.005,"Balanced","Out of balance"))</x:f>
      </x:c>
    </x:row>
    <x:row r="729" ht="20" customHeight="1">
      <x:c r="A729" s="26" t="n"/>
      <x:c r="B729" s="27" t="n"/>
      <x:c r="C729" s="20">
        <x:f>IF(B729="","",YEAR(B729))</x:f>
      </x:c>
      <x:c r="D729" s="20">
        <x:f>IF(B729="","",TEXT(B729,"mmm"))</x:f>
      </x:c>
      <x:c r="E729" s="4" t="n"/>
      <x:c r="F729" s="26" t="n"/>
      <x:c r="G729" s="22">
        <x:f>IF(F729="","",VLOOKUP(F729,COA!$A$4:$F$30,2,FALSE))</x:f>
      </x:c>
      <x:c r="H729" s="22">
        <x:f>IF(F729="","",VLOOKUP(F729,COA!$A$4:$F$30,3,FALSE))</x:f>
      </x:c>
      <x:c r="I729" s="22">
        <x:f>IF(F729="","",VLOOKUP(F729,COA!$A$4:$F$30,4,FALSE))</x:f>
      </x:c>
      <x:c r="J729" s="22">
        <x:f>IF(F729="","",VLOOKUP(F729,COA!$A$4:$F$30,5,FALSE))</x:f>
      </x:c>
      <x:c r="K729" s="26" t="n"/>
      <x:c r="L729" s="26" t="n"/>
      <x:c r="M729" s="26" t="n"/>
      <x:c r="N729" s="24" t="n"/>
      <x:c r="O729" s="24" t="n"/>
      <x:c r="P729" s="25">
        <x:f>IF(AND(N729="",O729=""),"",N729-O729)</x:f>
      </x:c>
      <x:c r="Q729" s="20" t="str">
        <x:f>IF(COUNTA(A729:O729)=0,"",IF(AND(N729&gt;0,O729&gt;0),"Review",IF(AND(N729=0,O729=0),"Missing amount","OK")))</x:f>
        <x:v>Missing amount</x:v>
      </x:c>
      <x:c r="R729" s="25">
        <x:f>IF(A729="","",SUMIFS($N$5:$N$1001,$A$5:$A$1001,A729)-SUMIFS($O$5:$O$1001,$A$5:$A$1001,A729))</x:f>
      </x:c>
      <x:c r="S729" s="20">
        <x:f>IF(A729="","",IF(ABS(R729)&lt;0.005,"Balanced","Out of balance"))</x:f>
      </x:c>
    </x:row>
    <x:row r="730" ht="20" customHeight="1">
      <x:c r="A730" s="26" t="n"/>
      <x:c r="B730" s="27" t="n"/>
      <x:c r="C730" s="20">
        <x:f>IF(B730="","",YEAR(B730))</x:f>
      </x:c>
      <x:c r="D730" s="20">
        <x:f>IF(B730="","",TEXT(B730,"mmm"))</x:f>
      </x:c>
      <x:c r="E730" s="4" t="n"/>
      <x:c r="F730" s="26" t="n"/>
      <x:c r="G730" s="22">
        <x:f>IF(F730="","",VLOOKUP(F730,COA!$A$4:$F$30,2,FALSE))</x:f>
      </x:c>
      <x:c r="H730" s="22">
        <x:f>IF(F730="","",VLOOKUP(F730,COA!$A$4:$F$30,3,FALSE))</x:f>
      </x:c>
      <x:c r="I730" s="22">
        <x:f>IF(F730="","",VLOOKUP(F730,COA!$A$4:$F$30,4,FALSE))</x:f>
      </x:c>
      <x:c r="J730" s="22">
        <x:f>IF(F730="","",VLOOKUP(F730,COA!$A$4:$F$30,5,FALSE))</x:f>
      </x:c>
      <x:c r="K730" s="26" t="n"/>
      <x:c r="L730" s="26" t="n"/>
      <x:c r="M730" s="26" t="n"/>
      <x:c r="N730" s="24" t="n"/>
      <x:c r="O730" s="24" t="n"/>
      <x:c r="P730" s="25">
        <x:f>IF(AND(N730="",O730=""),"",N730-O730)</x:f>
      </x:c>
      <x:c r="Q730" s="20" t="str">
        <x:f>IF(COUNTA(A730:O730)=0,"",IF(AND(N730&gt;0,O730&gt;0),"Review",IF(AND(N730=0,O730=0),"Missing amount","OK")))</x:f>
        <x:v>Missing amount</x:v>
      </x:c>
      <x:c r="R730" s="25">
        <x:f>IF(A730="","",SUMIFS($N$5:$N$1001,$A$5:$A$1001,A730)-SUMIFS($O$5:$O$1001,$A$5:$A$1001,A730))</x:f>
      </x:c>
      <x:c r="S730" s="20">
        <x:f>IF(A730="","",IF(ABS(R730)&lt;0.005,"Balanced","Out of balance"))</x:f>
      </x:c>
    </x:row>
    <x:row r="731" ht="20" customHeight="1">
      <x:c r="A731" s="26" t="n"/>
      <x:c r="B731" s="27" t="n"/>
      <x:c r="C731" s="20">
        <x:f>IF(B731="","",YEAR(B731))</x:f>
      </x:c>
      <x:c r="D731" s="20">
        <x:f>IF(B731="","",TEXT(B731,"mmm"))</x:f>
      </x:c>
      <x:c r="E731" s="4" t="n"/>
      <x:c r="F731" s="26" t="n"/>
      <x:c r="G731" s="22">
        <x:f>IF(F731="","",VLOOKUP(F731,COA!$A$4:$F$30,2,FALSE))</x:f>
      </x:c>
      <x:c r="H731" s="22">
        <x:f>IF(F731="","",VLOOKUP(F731,COA!$A$4:$F$30,3,FALSE))</x:f>
      </x:c>
      <x:c r="I731" s="22">
        <x:f>IF(F731="","",VLOOKUP(F731,COA!$A$4:$F$30,4,FALSE))</x:f>
      </x:c>
      <x:c r="J731" s="22">
        <x:f>IF(F731="","",VLOOKUP(F731,COA!$A$4:$F$30,5,FALSE))</x:f>
      </x:c>
      <x:c r="K731" s="26" t="n"/>
      <x:c r="L731" s="26" t="n"/>
      <x:c r="M731" s="26" t="n"/>
      <x:c r="N731" s="24" t="n"/>
      <x:c r="O731" s="24" t="n"/>
      <x:c r="P731" s="25">
        <x:f>IF(AND(N731="",O731=""),"",N731-O731)</x:f>
      </x:c>
      <x:c r="Q731" s="20" t="str">
        <x:f>IF(COUNTA(A731:O731)=0,"",IF(AND(N731&gt;0,O731&gt;0),"Review",IF(AND(N731=0,O731=0),"Missing amount","OK")))</x:f>
        <x:v>Missing amount</x:v>
      </x:c>
      <x:c r="R731" s="25">
        <x:f>IF(A731="","",SUMIFS($N$5:$N$1001,$A$5:$A$1001,A731)-SUMIFS($O$5:$O$1001,$A$5:$A$1001,A731))</x:f>
      </x:c>
      <x:c r="S731" s="20">
        <x:f>IF(A731="","",IF(ABS(R731)&lt;0.005,"Balanced","Out of balance"))</x:f>
      </x:c>
    </x:row>
    <x:row r="732" ht="20" customHeight="1">
      <x:c r="A732" s="26" t="n"/>
      <x:c r="B732" s="27" t="n"/>
      <x:c r="C732" s="20">
        <x:f>IF(B732="","",YEAR(B732))</x:f>
      </x:c>
      <x:c r="D732" s="20">
        <x:f>IF(B732="","",TEXT(B732,"mmm"))</x:f>
      </x:c>
      <x:c r="E732" s="4" t="n"/>
      <x:c r="F732" s="26" t="n"/>
      <x:c r="G732" s="22">
        <x:f>IF(F732="","",VLOOKUP(F732,COA!$A$4:$F$30,2,FALSE))</x:f>
      </x:c>
      <x:c r="H732" s="22">
        <x:f>IF(F732="","",VLOOKUP(F732,COA!$A$4:$F$30,3,FALSE))</x:f>
      </x:c>
      <x:c r="I732" s="22">
        <x:f>IF(F732="","",VLOOKUP(F732,COA!$A$4:$F$30,4,FALSE))</x:f>
      </x:c>
      <x:c r="J732" s="22">
        <x:f>IF(F732="","",VLOOKUP(F732,COA!$A$4:$F$30,5,FALSE))</x:f>
      </x:c>
      <x:c r="K732" s="26" t="n"/>
      <x:c r="L732" s="26" t="n"/>
      <x:c r="M732" s="26" t="n"/>
      <x:c r="N732" s="24" t="n"/>
      <x:c r="O732" s="24" t="n"/>
      <x:c r="P732" s="25">
        <x:f>IF(AND(N732="",O732=""),"",N732-O732)</x:f>
      </x:c>
      <x:c r="Q732" s="20" t="str">
        <x:f>IF(COUNTA(A732:O732)=0,"",IF(AND(N732&gt;0,O732&gt;0),"Review",IF(AND(N732=0,O732=0),"Missing amount","OK")))</x:f>
        <x:v>Missing amount</x:v>
      </x:c>
      <x:c r="R732" s="25">
        <x:f>IF(A732="","",SUMIFS($N$5:$N$1001,$A$5:$A$1001,A732)-SUMIFS($O$5:$O$1001,$A$5:$A$1001,A732))</x:f>
      </x:c>
      <x:c r="S732" s="20">
        <x:f>IF(A732="","",IF(ABS(R732)&lt;0.005,"Balanced","Out of balance"))</x:f>
      </x:c>
    </x:row>
    <x:row r="733" ht="20" customHeight="1">
      <x:c r="A733" s="26" t="n"/>
      <x:c r="B733" s="27" t="n"/>
      <x:c r="C733" s="20">
        <x:f>IF(B733="","",YEAR(B733))</x:f>
      </x:c>
      <x:c r="D733" s="20">
        <x:f>IF(B733="","",TEXT(B733,"mmm"))</x:f>
      </x:c>
      <x:c r="E733" s="4" t="n"/>
      <x:c r="F733" s="26" t="n"/>
      <x:c r="G733" s="22">
        <x:f>IF(F733="","",VLOOKUP(F733,COA!$A$4:$F$30,2,FALSE))</x:f>
      </x:c>
      <x:c r="H733" s="22">
        <x:f>IF(F733="","",VLOOKUP(F733,COA!$A$4:$F$30,3,FALSE))</x:f>
      </x:c>
      <x:c r="I733" s="22">
        <x:f>IF(F733="","",VLOOKUP(F733,COA!$A$4:$F$30,4,FALSE))</x:f>
      </x:c>
      <x:c r="J733" s="22">
        <x:f>IF(F733="","",VLOOKUP(F733,COA!$A$4:$F$30,5,FALSE))</x:f>
      </x:c>
      <x:c r="K733" s="26" t="n"/>
      <x:c r="L733" s="26" t="n"/>
      <x:c r="M733" s="26" t="n"/>
      <x:c r="N733" s="24" t="n"/>
      <x:c r="O733" s="24" t="n"/>
      <x:c r="P733" s="25">
        <x:f>IF(AND(N733="",O733=""),"",N733-O733)</x:f>
      </x:c>
      <x:c r="Q733" s="20" t="str">
        <x:f>IF(COUNTA(A733:O733)=0,"",IF(AND(N733&gt;0,O733&gt;0),"Review",IF(AND(N733=0,O733=0),"Missing amount","OK")))</x:f>
        <x:v>Missing amount</x:v>
      </x:c>
      <x:c r="R733" s="25">
        <x:f>IF(A733="","",SUMIFS($N$5:$N$1001,$A$5:$A$1001,A733)-SUMIFS($O$5:$O$1001,$A$5:$A$1001,A733))</x:f>
      </x:c>
      <x:c r="S733" s="20">
        <x:f>IF(A733="","",IF(ABS(R733)&lt;0.005,"Balanced","Out of balance"))</x:f>
      </x:c>
    </x:row>
    <x:row r="734" ht="20" customHeight="1">
      <x:c r="A734" s="26" t="n"/>
      <x:c r="B734" s="27" t="n"/>
      <x:c r="C734" s="20">
        <x:f>IF(B734="","",YEAR(B734))</x:f>
      </x:c>
      <x:c r="D734" s="20">
        <x:f>IF(B734="","",TEXT(B734,"mmm"))</x:f>
      </x:c>
      <x:c r="E734" s="4" t="n"/>
      <x:c r="F734" s="26" t="n"/>
      <x:c r="G734" s="22">
        <x:f>IF(F734="","",VLOOKUP(F734,COA!$A$4:$F$30,2,FALSE))</x:f>
      </x:c>
      <x:c r="H734" s="22">
        <x:f>IF(F734="","",VLOOKUP(F734,COA!$A$4:$F$30,3,FALSE))</x:f>
      </x:c>
      <x:c r="I734" s="22">
        <x:f>IF(F734="","",VLOOKUP(F734,COA!$A$4:$F$30,4,FALSE))</x:f>
      </x:c>
      <x:c r="J734" s="22">
        <x:f>IF(F734="","",VLOOKUP(F734,COA!$A$4:$F$30,5,FALSE))</x:f>
      </x:c>
      <x:c r="K734" s="26" t="n"/>
      <x:c r="L734" s="26" t="n"/>
      <x:c r="M734" s="26" t="n"/>
      <x:c r="N734" s="24" t="n"/>
      <x:c r="O734" s="24" t="n"/>
      <x:c r="P734" s="25">
        <x:f>IF(AND(N734="",O734=""),"",N734-O734)</x:f>
      </x:c>
      <x:c r="Q734" s="20" t="str">
        <x:f>IF(COUNTA(A734:O734)=0,"",IF(AND(N734&gt;0,O734&gt;0),"Review",IF(AND(N734=0,O734=0),"Missing amount","OK")))</x:f>
        <x:v>Missing amount</x:v>
      </x:c>
      <x:c r="R734" s="25">
        <x:f>IF(A734="","",SUMIFS($N$5:$N$1001,$A$5:$A$1001,A734)-SUMIFS($O$5:$O$1001,$A$5:$A$1001,A734))</x:f>
      </x:c>
      <x:c r="S734" s="20">
        <x:f>IF(A734="","",IF(ABS(R734)&lt;0.005,"Balanced","Out of balance"))</x:f>
      </x:c>
    </x:row>
    <x:row r="735" ht="20" customHeight="1">
      <x:c r="A735" s="26" t="n"/>
      <x:c r="B735" s="27" t="n"/>
      <x:c r="C735" s="20">
        <x:f>IF(B735="","",YEAR(B735))</x:f>
      </x:c>
      <x:c r="D735" s="20">
        <x:f>IF(B735="","",TEXT(B735,"mmm"))</x:f>
      </x:c>
      <x:c r="E735" s="4" t="n"/>
      <x:c r="F735" s="26" t="n"/>
      <x:c r="G735" s="22">
        <x:f>IF(F735="","",VLOOKUP(F735,COA!$A$4:$F$30,2,FALSE))</x:f>
      </x:c>
      <x:c r="H735" s="22">
        <x:f>IF(F735="","",VLOOKUP(F735,COA!$A$4:$F$30,3,FALSE))</x:f>
      </x:c>
      <x:c r="I735" s="22">
        <x:f>IF(F735="","",VLOOKUP(F735,COA!$A$4:$F$30,4,FALSE))</x:f>
      </x:c>
      <x:c r="J735" s="22">
        <x:f>IF(F735="","",VLOOKUP(F735,COA!$A$4:$F$30,5,FALSE))</x:f>
      </x:c>
      <x:c r="K735" s="26" t="n"/>
      <x:c r="L735" s="26" t="n"/>
      <x:c r="M735" s="26" t="n"/>
      <x:c r="N735" s="24" t="n"/>
      <x:c r="O735" s="24" t="n"/>
      <x:c r="P735" s="25">
        <x:f>IF(AND(N735="",O735=""),"",N735-O735)</x:f>
      </x:c>
      <x:c r="Q735" s="20" t="str">
        <x:f>IF(COUNTA(A735:O735)=0,"",IF(AND(N735&gt;0,O735&gt;0),"Review",IF(AND(N735=0,O735=0),"Missing amount","OK")))</x:f>
        <x:v>Missing amount</x:v>
      </x:c>
      <x:c r="R735" s="25">
        <x:f>IF(A735="","",SUMIFS($N$5:$N$1001,$A$5:$A$1001,A735)-SUMIFS($O$5:$O$1001,$A$5:$A$1001,A735))</x:f>
      </x:c>
      <x:c r="S735" s="20">
        <x:f>IF(A735="","",IF(ABS(R735)&lt;0.005,"Balanced","Out of balance"))</x:f>
      </x:c>
    </x:row>
    <x:row r="736" ht="20" customHeight="1">
      <x:c r="A736" s="26" t="n"/>
      <x:c r="B736" s="27" t="n"/>
      <x:c r="C736" s="20">
        <x:f>IF(B736="","",YEAR(B736))</x:f>
      </x:c>
      <x:c r="D736" s="20">
        <x:f>IF(B736="","",TEXT(B736,"mmm"))</x:f>
      </x:c>
      <x:c r="E736" s="4" t="n"/>
      <x:c r="F736" s="26" t="n"/>
      <x:c r="G736" s="22">
        <x:f>IF(F736="","",VLOOKUP(F736,COA!$A$4:$F$30,2,FALSE))</x:f>
      </x:c>
      <x:c r="H736" s="22">
        <x:f>IF(F736="","",VLOOKUP(F736,COA!$A$4:$F$30,3,FALSE))</x:f>
      </x:c>
      <x:c r="I736" s="22">
        <x:f>IF(F736="","",VLOOKUP(F736,COA!$A$4:$F$30,4,FALSE))</x:f>
      </x:c>
      <x:c r="J736" s="22">
        <x:f>IF(F736="","",VLOOKUP(F736,COA!$A$4:$F$30,5,FALSE))</x:f>
      </x:c>
      <x:c r="K736" s="26" t="n"/>
      <x:c r="L736" s="26" t="n"/>
      <x:c r="M736" s="26" t="n"/>
      <x:c r="N736" s="24" t="n"/>
      <x:c r="O736" s="24" t="n"/>
      <x:c r="P736" s="25">
        <x:f>IF(AND(N736="",O736=""),"",N736-O736)</x:f>
      </x:c>
      <x:c r="Q736" s="20" t="str">
        <x:f>IF(COUNTA(A736:O736)=0,"",IF(AND(N736&gt;0,O736&gt;0),"Review",IF(AND(N736=0,O736=0),"Missing amount","OK")))</x:f>
        <x:v>Missing amount</x:v>
      </x:c>
      <x:c r="R736" s="25">
        <x:f>IF(A736="","",SUMIFS($N$5:$N$1001,$A$5:$A$1001,A736)-SUMIFS($O$5:$O$1001,$A$5:$A$1001,A736))</x:f>
      </x:c>
      <x:c r="S736" s="20">
        <x:f>IF(A736="","",IF(ABS(R736)&lt;0.005,"Balanced","Out of balance"))</x:f>
      </x:c>
    </x:row>
    <x:row r="737" ht="20" customHeight="1">
      <x:c r="A737" s="26" t="n"/>
      <x:c r="B737" s="27" t="n"/>
      <x:c r="C737" s="20">
        <x:f>IF(B737="","",YEAR(B737))</x:f>
      </x:c>
      <x:c r="D737" s="20">
        <x:f>IF(B737="","",TEXT(B737,"mmm"))</x:f>
      </x:c>
      <x:c r="E737" s="4" t="n"/>
      <x:c r="F737" s="26" t="n"/>
      <x:c r="G737" s="22">
        <x:f>IF(F737="","",VLOOKUP(F737,COA!$A$4:$F$30,2,FALSE))</x:f>
      </x:c>
      <x:c r="H737" s="22">
        <x:f>IF(F737="","",VLOOKUP(F737,COA!$A$4:$F$30,3,FALSE))</x:f>
      </x:c>
      <x:c r="I737" s="22">
        <x:f>IF(F737="","",VLOOKUP(F737,COA!$A$4:$F$30,4,FALSE))</x:f>
      </x:c>
      <x:c r="J737" s="22">
        <x:f>IF(F737="","",VLOOKUP(F737,COA!$A$4:$F$30,5,FALSE))</x:f>
      </x:c>
      <x:c r="K737" s="26" t="n"/>
      <x:c r="L737" s="26" t="n"/>
      <x:c r="M737" s="26" t="n"/>
      <x:c r="N737" s="24" t="n"/>
      <x:c r="O737" s="24" t="n"/>
      <x:c r="P737" s="25">
        <x:f>IF(AND(N737="",O737=""),"",N737-O737)</x:f>
      </x:c>
      <x:c r="Q737" s="20" t="str">
        <x:f>IF(COUNTA(A737:O737)=0,"",IF(AND(N737&gt;0,O737&gt;0),"Review",IF(AND(N737=0,O737=0),"Missing amount","OK")))</x:f>
        <x:v>Missing amount</x:v>
      </x:c>
      <x:c r="R737" s="25">
        <x:f>IF(A737="","",SUMIFS($N$5:$N$1001,$A$5:$A$1001,A737)-SUMIFS($O$5:$O$1001,$A$5:$A$1001,A737))</x:f>
      </x:c>
      <x:c r="S737" s="20">
        <x:f>IF(A737="","",IF(ABS(R737)&lt;0.005,"Balanced","Out of balance"))</x:f>
      </x:c>
    </x:row>
    <x:row r="738" ht="20" customHeight="1">
      <x:c r="A738" s="26" t="n"/>
      <x:c r="B738" s="27" t="n"/>
      <x:c r="C738" s="20">
        <x:f>IF(B738="","",YEAR(B738))</x:f>
      </x:c>
      <x:c r="D738" s="20">
        <x:f>IF(B738="","",TEXT(B738,"mmm"))</x:f>
      </x:c>
      <x:c r="E738" s="4" t="n"/>
      <x:c r="F738" s="26" t="n"/>
      <x:c r="G738" s="22">
        <x:f>IF(F738="","",VLOOKUP(F738,COA!$A$4:$F$30,2,FALSE))</x:f>
      </x:c>
      <x:c r="H738" s="22">
        <x:f>IF(F738="","",VLOOKUP(F738,COA!$A$4:$F$30,3,FALSE))</x:f>
      </x:c>
      <x:c r="I738" s="22">
        <x:f>IF(F738="","",VLOOKUP(F738,COA!$A$4:$F$30,4,FALSE))</x:f>
      </x:c>
      <x:c r="J738" s="22">
        <x:f>IF(F738="","",VLOOKUP(F738,COA!$A$4:$F$30,5,FALSE))</x:f>
      </x:c>
      <x:c r="K738" s="26" t="n"/>
      <x:c r="L738" s="26" t="n"/>
      <x:c r="M738" s="26" t="n"/>
      <x:c r="N738" s="24" t="n"/>
      <x:c r="O738" s="24" t="n"/>
      <x:c r="P738" s="25">
        <x:f>IF(AND(N738="",O738=""),"",N738-O738)</x:f>
      </x:c>
      <x:c r="Q738" s="20" t="str">
        <x:f>IF(COUNTA(A738:O738)=0,"",IF(AND(N738&gt;0,O738&gt;0),"Review",IF(AND(N738=0,O738=0),"Missing amount","OK")))</x:f>
        <x:v>Missing amount</x:v>
      </x:c>
      <x:c r="R738" s="25">
        <x:f>IF(A738="","",SUMIFS($N$5:$N$1001,$A$5:$A$1001,A738)-SUMIFS($O$5:$O$1001,$A$5:$A$1001,A738))</x:f>
      </x:c>
      <x:c r="S738" s="20">
        <x:f>IF(A738="","",IF(ABS(R738)&lt;0.005,"Balanced","Out of balance"))</x:f>
      </x:c>
    </x:row>
    <x:row r="739" ht="20" customHeight="1">
      <x:c r="A739" s="26" t="n"/>
      <x:c r="B739" s="27" t="n"/>
      <x:c r="C739" s="20">
        <x:f>IF(B739="","",YEAR(B739))</x:f>
      </x:c>
      <x:c r="D739" s="20">
        <x:f>IF(B739="","",TEXT(B739,"mmm"))</x:f>
      </x:c>
      <x:c r="E739" s="4" t="n"/>
      <x:c r="F739" s="26" t="n"/>
      <x:c r="G739" s="22">
        <x:f>IF(F739="","",VLOOKUP(F739,COA!$A$4:$F$30,2,FALSE))</x:f>
      </x:c>
      <x:c r="H739" s="22">
        <x:f>IF(F739="","",VLOOKUP(F739,COA!$A$4:$F$30,3,FALSE))</x:f>
      </x:c>
      <x:c r="I739" s="22">
        <x:f>IF(F739="","",VLOOKUP(F739,COA!$A$4:$F$30,4,FALSE))</x:f>
      </x:c>
      <x:c r="J739" s="22">
        <x:f>IF(F739="","",VLOOKUP(F739,COA!$A$4:$F$30,5,FALSE))</x:f>
      </x:c>
      <x:c r="K739" s="26" t="n"/>
      <x:c r="L739" s="26" t="n"/>
      <x:c r="M739" s="26" t="n"/>
      <x:c r="N739" s="24" t="n"/>
      <x:c r="O739" s="24" t="n"/>
      <x:c r="P739" s="25">
        <x:f>IF(AND(N739="",O739=""),"",N739-O739)</x:f>
      </x:c>
      <x:c r="Q739" s="20" t="str">
        <x:f>IF(COUNTA(A739:O739)=0,"",IF(AND(N739&gt;0,O739&gt;0),"Review",IF(AND(N739=0,O739=0),"Missing amount","OK")))</x:f>
        <x:v>Missing amount</x:v>
      </x:c>
      <x:c r="R739" s="25">
        <x:f>IF(A739="","",SUMIFS($N$5:$N$1001,$A$5:$A$1001,A739)-SUMIFS($O$5:$O$1001,$A$5:$A$1001,A739))</x:f>
      </x:c>
      <x:c r="S739" s="20">
        <x:f>IF(A739="","",IF(ABS(R739)&lt;0.005,"Balanced","Out of balance"))</x:f>
      </x:c>
    </x:row>
    <x:row r="740" ht="20" customHeight="1">
      <x:c r="A740" s="26" t="n"/>
      <x:c r="B740" s="27" t="n"/>
      <x:c r="C740" s="20">
        <x:f>IF(B740="","",YEAR(B740))</x:f>
      </x:c>
      <x:c r="D740" s="20">
        <x:f>IF(B740="","",TEXT(B740,"mmm"))</x:f>
      </x:c>
      <x:c r="E740" s="4" t="n"/>
      <x:c r="F740" s="26" t="n"/>
      <x:c r="G740" s="22">
        <x:f>IF(F740="","",VLOOKUP(F740,COA!$A$4:$F$30,2,FALSE))</x:f>
      </x:c>
      <x:c r="H740" s="22">
        <x:f>IF(F740="","",VLOOKUP(F740,COA!$A$4:$F$30,3,FALSE))</x:f>
      </x:c>
      <x:c r="I740" s="22">
        <x:f>IF(F740="","",VLOOKUP(F740,COA!$A$4:$F$30,4,FALSE))</x:f>
      </x:c>
      <x:c r="J740" s="22">
        <x:f>IF(F740="","",VLOOKUP(F740,COA!$A$4:$F$30,5,FALSE))</x:f>
      </x:c>
      <x:c r="K740" s="26" t="n"/>
      <x:c r="L740" s="26" t="n"/>
      <x:c r="M740" s="26" t="n"/>
      <x:c r="N740" s="24" t="n"/>
      <x:c r="O740" s="24" t="n"/>
      <x:c r="P740" s="25">
        <x:f>IF(AND(N740="",O740=""),"",N740-O740)</x:f>
      </x:c>
      <x:c r="Q740" s="20" t="str">
        <x:f>IF(COUNTA(A740:O740)=0,"",IF(AND(N740&gt;0,O740&gt;0),"Review",IF(AND(N740=0,O740=0),"Missing amount","OK")))</x:f>
        <x:v>Missing amount</x:v>
      </x:c>
      <x:c r="R740" s="25">
        <x:f>IF(A740="","",SUMIFS($N$5:$N$1001,$A$5:$A$1001,A740)-SUMIFS($O$5:$O$1001,$A$5:$A$1001,A740))</x:f>
      </x:c>
      <x:c r="S740" s="20">
        <x:f>IF(A740="","",IF(ABS(R740)&lt;0.005,"Balanced","Out of balance"))</x:f>
      </x:c>
    </x:row>
    <x:row r="741" ht="20" customHeight="1">
      <x:c r="A741" s="26" t="n"/>
      <x:c r="B741" s="27" t="n"/>
      <x:c r="C741" s="20">
        <x:f>IF(B741="","",YEAR(B741))</x:f>
      </x:c>
      <x:c r="D741" s="20">
        <x:f>IF(B741="","",TEXT(B741,"mmm"))</x:f>
      </x:c>
      <x:c r="E741" s="4" t="n"/>
      <x:c r="F741" s="26" t="n"/>
      <x:c r="G741" s="22">
        <x:f>IF(F741="","",VLOOKUP(F741,COA!$A$4:$F$30,2,FALSE))</x:f>
      </x:c>
      <x:c r="H741" s="22">
        <x:f>IF(F741="","",VLOOKUP(F741,COA!$A$4:$F$30,3,FALSE))</x:f>
      </x:c>
      <x:c r="I741" s="22">
        <x:f>IF(F741="","",VLOOKUP(F741,COA!$A$4:$F$30,4,FALSE))</x:f>
      </x:c>
      <x:c r="J741" s="22">
        <x:f>IF(F741="","",VLOOKUP(F741,COA!$A$4:$F$30,5,FALSE))</x:f>
      </x:c>
      <x:c r="K741" s="26" t="n"/>
      <x:c r="L741" s="26" t="n"/>
      <x:c r="M741" s="26" t="n"/>
      <x:c r="N741" s="24" t="n"/>
      <x:c r="O741" s="24" t="n"/>
      <x:c r="P741" s="25">
        <x:f>IF(AND(N741="",O741=""),"",N741-O741)</x:f>
      </x:c>
      <x:c r="Q741" s="20" t="str">
        <x:f>IF(COUNTA(A741:O741)=0,"",IF(AND(N741&gt;0,O741&gt;0),"Review",IF(AND(N741=0,O741=0),"Missing amount","OK")))</x:f>
        <x:v>Missing amount</x:v>
      </x:c>
      <x:c r="R741" s="25">
        <x:f>IF(A741="","",SUMIFS($N$5:$N$1001,$A$5:$A$1001,A741)-SUMIFS($O$5:$O$1001,$A$5:$A$1001,A741))</x:f>
      </x:c>
      <x:c r="S741" s="20">
        <x:f>IF(A741="","",IF(ABS(R741)&lt;0.005,"Balanced","Out of balance"))</x:f>
      </x:c>
    </x:row>
    <x:row r="742" ht="20" customHeight="1">
      <x:c r="A742" s="26" t="n"/>
      <x:c r="B742" s="27" t="n"/>
      <x:c r="C742" s="20">
        <x:f>IF(B742="","",YEAR(B742))</x:f>
      </x:c>
      <x:c r="D742" s="20">
        <x:f>IF(B742="","",TEXT(B742,"mmm"))</x:f>
      </x:c>
      <x:c r="E742" s="4" t="n"/>
      <x:c r="F742" s="26" t="n"/>
      <x:c r="G742" s="22">
        <x:f>IF(F742="","",VLOOKUP(F742,COA!$A$4:$F$30,2,FALSE))</x:f>
      </x:c>
      <x:c r="H742" s="22">
        <x:f>IF(F742="","",VLOOKUP(F742,COA!$A$4:$F$30,3,FALSE))</x:f>
      </x:c>
      <x:c r="I742" s="22">
        <x:f>IF(F742="","",VLOOKUP(F742,COA!$A$4:$F$30,4,FALSE))</x:f>
      </x:c>
      <x:c r="J742" s="22">
        <x:f>IF(F742="","",VLOOKUP(F742,COA!$A$4:$F$30,5,FALSE))</x:f>
      </x:c>
      <x:c r="K742" s="26" t="n"/>
      <x:c r="L742" s="26" t="n"/>
      <x:c r="M742" s="26" t="n"/>
      <x:c r="N742" s="24" t="n"/>
      <x:c r="O742" s="24" t="n"/>
      <x:c r="P742" s="25">
        <x:f>IF(AND(N742="",O742=""),"",N742-O742)</x:f>
      </x:c>
      <x:c r="Q742" s="20" t="str">
        <x:f>IF(COUNTA(A742:O742)=0,"",IF(AND(N742&gt;0,O742&gt;0),"Review",IF(AND(N742=0,O742=0),"Missing amount","OK")))</x:f>
        <x:v>Missing amount</x:v>
      </x:c>
      <x:c r="R742" s="25">
        <x:f>IF(A742="","",SUMIFS($N$5:$N$1001,$A$5:$A$1001,A742)-SUMIFS($O$5:$O$1001,$A$5:$A$1001,A742))</x:f>
      </x:c>
      <x:c r="S742" s="20">
        <x:f>IF(A742="","",IF(ABS(R742)&lt;0.005,"Balanced","Out of balance"))</x:f>
      </x:c>
    </x:row>
    <x:row r="743" ht="20" customHeight="1">
      <x:c r="A743" s="26" t="n"/>
      <x:c r="B743" s="27" t="n"/>
      <x:c r="C743" s="20">
        <x:f>IF(B743="","",YEAR(B743))</x:f>
      </x:c>
      <x:c r="D743" s="20">
        <x:f>IF(B743="","",TEXT(B743,"mmm"))</x:f>
      </x:c>
      <x:c r="E743" s="4" t="n"/>
      <x:c r="F743" s="26" t="n"/>
      <x:c r="G743" s="22">
        <x:f>IF(F743="","",VLOOKUP(F743,COA!$A$4:$F$30,2,FALSE))</x:f>
      </x:c>
      <x:c r="H743" s="22">
        <x:f>IF(F743="","",VLOOKUP(F743,COA!$A$4:$F$30,3,FALSE))</x:f>
      </x:c>
      <x:c r="I743" s="22">
        <x:f>IF(F743="","",VLOOKUP(F743,COA!$A$4:$F$30,4,FALSE))</x:f>
      </x:c>
      <x:c r="J743" s="22">
        <x:f>IF(F743="","",VLOOKUP(F743,COA!$A$4:$F$30,5,FALSE))</x:f>
      </x:c>
      <x:c r="K743" s="26" t="n"/>
      <x:c r="L743" s="26" t="n"/>
      <x:c r="M743" s="26" t="n"/>
      <x:c r="N743" s="24" t="n"/>
      <x:c r="O743" s="24" t="n"/>
      <x:c r="P743" s="25">
        <x:f>IF(AND(N743="",O743=""),"",N743-O743)</x:f>
      </x:c>
      <x:c r="Q743" s="20" t="str">
        <x:f>IF(COUNTA(A743:O743)=0,"",IF(AND(N743&gt;0,O743&gt;0),"Review",IF(AND(N743=0,O743=0),"Missing amount","OK")))</x:f>
        <x:v>Missing amount</x:v>
      </x:c>
      <x:c r="R743" s="25">
        <x:f>IF(A743="","",SUMIFS($N$5:$N$1001,$A$5:$A$1001,A743)-SUMIFS($O$5:$O$1001,$A$5:$A$1001,A743))</x:f>
      </x:c>
      <x:c r="S743" s="20">
        <x:f>IF(A743="","",IF(ABS(R743)&lt;0.005,"Balanced","Out of balance"))</x:f>
      </x:c>
    </x:row>
    <x:row r="744" ht="20" customHeight="1">
      <x:c r="A744" s="26" t="n"/>
      <x:c r="B744" s="27" t="n"/>
      <x:c r="C744" s="20">
        <x:f>IF(B744="","",YEAR(B744))</x:f>
      </x:c>
      <x:c r="D744" s="20">
        <x:f>IF(B744="","",TEXT(B744,"mmm"))</x:f>
      </x:c>
      <x:c r="E744" s="4" t="n"/>
      <x:c r="F744" s="26" t="n"/>
      <x:c r="G744" s="22">
        <x:f>IF(F744="","",VLOOKUP(F744,COA!$A$4:$F$30,2,FALSE))</x:f>
      </x:c>
      <x:c r="H744" s="22">
        <x:f>IF(F744="","",VLOOKUP(F744,COA!$A$4:$F$30,3,FALSE))</x:f>
      </x:c>
      <x:c r="I744" s="22">
        <x:f>IF(F744="","",VLOOKUP(F744,COA!$A$4:$F$30,4,FALSE))</x:f>
      </x:c>
      <x:c r="J744" s="22">
        <x:f>IF(F744="","",VLOOKUP(F744,COA!$A$4:$F$30,5,FALSE))</x:f>
      </x:c>
      <x:c r="K744" s="26" t="n"/>
      <x:c r="L744" s="26" t="n"/>
      <x:c r="M744" s="26" t="n"/>
      <x:c r="N744" s="24" t="n"/>
      <x:c r="O744" s="24" t="n"/>
      <x:c r="P744" s="25">
        <x:f>IF(AND(N744="",O744=""),"",N744-O744)</x:f>
      </x:c>
      <x:c r="Q744" s="20" t="str">
        <x:f>IF(COUNTA(A744:O744)=0,"",IF(AND(N744&gt;0,O744&gt;0),"Review",IF(AND(N744=0,O744=0),"Missing amount","OK")))</x:f>
        <x:v>Missing amount</x:v>
      </x:c>
      <x:c r="R744" s="25">
        <x:f>IF(A744="","",SUMIFS($N$5:$N$1001,$A$5:$A$1001,A744)-SUMIFS($O$5:$O$1001,$A$5:$A$1001,A744))</x:f>
      </x:c>
      <x:c r="S744" s="20">
        <x:f>IF(A744="","",IF(ABS(R744)&lt;0.005,"Balanced","Out of balance"))</x:f>
      </x:c>
    </x:row>
    <x:row r="745" ht="20" customHeight="1">
      <x:c r="A745" s="26" t="n"/>
      <x:c r="B745" s="27" t="n"/>
      <x:c r="C745" s="20">
        <x:f>IF(B745="","",YEAR(B745))</x:f>
      </x:c>
      <x:c r="D745" s="20">
        <x:f>IF(B745="","",TEXT(B745,"mmm"))</x:f>
      </x:c>
      <x:c r="E745" s="4" t="n"/>
      <x:c r="F745" s="26" t="n"/>
      <x:c r="G745" s="22">
        <x:f>IF(F745="","",VLOOKUP(F745,COA!$A$4:$F$30,2,FALSE))</x:f>
      </x:c>
      <x:c r="H745" s="22">
        <x:f>IF(F745="","",VLOOKUP(F745,COA!$A$4:$F$30,3,FALSE))</x:f>
      </x:c>
      <x:c r="I745" s="22">
        <x:f>IF(F745="","",VLOOKUP(F745,COA!$A$4:$F$30,4,FALSE))</x:f>
      </x:c>
      <x:c r="J745" s="22">
        <x:f>IF(F745="","",VLOOKUP(F745,COA!$A$4:$F$30,5,FALSE))</x:f>
      </x:c>
      <x:c r="K745" s="26" t="n"/>
      <x:c r="L745" s="26" t="n"/>
      <x:c r="M745" s="26" t="n"/>
      <x:c r="N745" s="24" t="n"/>
      <x:c r="O745" s="24" t="n"/>
      <x:c r="P745" s="25">
        <x:f>IF(AND(N745="",O745=""),"",N745-O745)</x:f>
      </x:c>
      <x:c r="Q745" s="20" t="str">
        <x:f>IF(COUNTA(A745:O745)=0,"",IF(AND(N745&gt;0,O745&gt;0),"Review",IF(AND(N745=0,O745=0),"Missing amount","OK")))</x:f>
        <x:v>Missing amount</x:v>
      </x:c>
      <x:c r="R745" s="25">
        <x:f>IF(A745="","",SUMIFS($N$5:$N$1001,$A$5:$A$1001,A745)-SUMIFS($O$5:$O$1001,$A$5:$A$1001,A745))</x:f>
      </x:c>
      <x:c r="S745" s="20">
        <x:f>IF(A745="","",IF(ABS(R745)&lt;0.005,"Balanced","Out of balance"))</x:f>
      </x:c>
    </x:row>
    <x:row r="746" ht="20" customHeight="1">
      <x:c r="A746" s="26" t="n"/>
      <x:c r="B746" s="27" t="n"/>
      <x:c r="C746" s="20">
        <x:f>IF(B746="","",YEAR(B746))</x:f>
      </x:c>
      <x:c r="D746" s="20">
        <x:f>IF(B746="","",TEXT(B746,"mmm"))</x:f>
      </x:c>
      <x:c r="E746" s="4" t="n"/>
      <x:c r="F746" s="26" t="n"/>
      <x:c r="G746" s="22">
        <x:f>IF(F746="","",VLOOKUP(F746,COA!$A$4:$F$30,2,FALSE))</x:f>
      </x:c>
      <x:c r="H746" s="22">
        <x:f>IF(F746="","",VLOOKUP(F746,COA!$A$4:$F$30,3,FALSE))</x:f>
      </x:c>
      <x:c r="I746" s="22">
        <x:f>IF(F746="","",VLOOKUP(F746,COA!$A$4:$F$30,4,FALSE))</x:f>
      </x:c>
      <x:c r="J746" s="22">
        <x:f>IF(F746="","",VLOOKUP(F746,COA!$A$4:$F$30,5,FALSE))</x:f>
      </x:c>
      <x:c r="K746" s="26" t="n"/>
      <x:c r="L746" s="26" t="n"/>
      <x:c r="M746" s="26" t="n"/>
      <x:c r="N746" s="24" t="n"/>
      <x:c r="O746" s="24" t="n"/>
      <x:c r="P746" s="25">
        <x:f>IF(AND(N746="",O746=""),"",N746-O746)</x:f>
      </x:c>
      <x:c r="Q746" s="20" t="str">
        <x:f>IF(COUNTA(A746:O746)=0,"",IF(AND(N746&gt;0,O746&gt;0),"Review",IF(AND(N746=0,O746=0),"Missing amount","OK")))</x:f>
        <x:v>Missing amount</x:v>
      </x:c>
      <x:c r="R746" s="25">
        <x:f>IF(A746="","",SUMIFS($N$5:$N$1001,$A$5:$A$1001,A746)-SUMIFS($O$5:$O$1001,$A$5:$A$1001,A746))</x:f>
      </x:c>
      <x:c r="S746" s="20">
        <x:f>IF(A746="","",IF(ABS(R746)&lt;0.005,"Balanced","Out of balance"))</x:f>
      </x:c>
    </x:row>
    <x:row r="747" ht="20" customHeight="1">
      <x:c r="A747" s="26" t="n"/>
      <x:c r="B747" s="27" t="n"/>
      <x:c r="C747" s="20">
        <x:f>IF(B747="","",YEAR(B747))</x:f>
      </x:c>
      <x:c r="D747" s="20">
        <x:f>IF(B747="","",TEXT(B747,"mmm"))</x:f>
      </x:c>
      <x:c r="E747" s="4" t="n"/>
      <x:c r="F747" s="26" t="n"/>
      <x:c r="G747" s="22">
        <x:f>IF(F747="","",VLOOKUP(F747,COA!$A$4:$F$30,2,FALSE))</x:f>
      </x:c>
      <x:c r="H747" s="22">
        <x:f>IF(F747="","",VLOOKUP(F747,COA!$A$4:$F$30,3,FALSE))</x:f>
      </x:c>
      <x:c r="I747" s="22">
        <x:f>IF(F747="","",VLOOKUP(F747,COA!$A$4:$F$30,4,FALSE))</x:f>
      </x:c>
      <x:c r="J747" s="22">
        <x:f>IF(F747="","",VLOOKUP(F747,COA!$A$4:$F$30,5,FALSE))</x:f>
      </x:c>
      <x:c r="K747" s="26" t="n"/>
      <x:c r="L747" s="26" t="n"/>
      <x:c r="M747" s="26" t="n"/>
      <x:c r="N747" s="24" t="n"/>
      <x:c r="O747" s="24" t="n"/>
      <x:c r="P747" s="25">
        <x:f>IF(AND(N747="",O747=""),"",N747-O747)</x:f>
      </x:c>
      <x:c r="Q747" s="20" t="str">
        <x:f>IF(COUNTA(A747:O747)=0,"",IF(AND(N747&gt;0,O747&gt;0),"Review",IF(AND(N747=0,O747=0),"Missing amount","OK")))</x:f>
        <x:v>Missing amount</x:v>
      </x:c>
      <x:c r="R747" s="25">
        <x:f>IF(A747="","",SUMIFS($N$5:$N$1001,$A$5:$A$1001,A747)-SUMIFS($O$5:$O$1001,$A$5:$A$1001,A747))</x:f>
      </x:c>
      <x:c r="S747" s="20">
        <x:f>IF(A747="","",IF(ABS(R747)&lt;0.005,"Balanced","Out of balance"))</x:f>
      </x:c>
    </x:row>
    <x:row r="748" ht="20" customHeight="1">
      <x:c r="A748" s="26" t="n"/>
      <x:c r="B748" s="27" t="n"/>
      <x:c r="C748" s="20">
        <x:f>IF(B748="","",YEAR(B748))</x:f>
      </x:c>
      <x:c r="D748" s="20">
        <x:f>IF(B748="","",TEXT(B748,"mmm"))</x:f>
      </x:c>
      <x:c r="E748" s="4" t="n"/>
      <x:c r="F748" s="26" t="n"/>
      <x:c r="G748" s="22">
        <x:f>IF(F748="","",VLOOKUP(F748,COA!$A$4:$F$30,2,FALSE))</x:f>
      </x:c>
      <x:c r="H748" s="22">
        <x:f>IF(F748="","",VLOOKUP(F748,COA!$A$4:$F$30,3,FALSE))</x:f>
      </x:c>
      <x:c r="I748" s="22">
        <x:f>IF(F748="","",VLOOKUP(F748,COA!$A$4:$F$30,4,FALSE))</x:f>
      </x:c>
      <x:c r="J748" s="22">
        <x:f>IF(F748="","",VLOOKUP(F748,COA!$A$4:$F$30,5,FALSE))</x:f>
      </x:c>
      <x:c r="K748" s="26" t="n"/>
      <x:c r="L748" s="26" t="n"/>
      <x:c r="M748" s="26" t="n"/>
      <x:c r="N748" s="24" t="n"/>
      <x:c r="O748" s="24" t="n"/>
      <x:c r="P748" s="25">
        <x:f>IF(AND(N748="",O748=""),"",N748-O748)</x:f>
      </x:c>
      <x:c r="Q748" s="20" t="str">
        <x:f>IF(COUNTA(A748:O748)=0,"",IF(AND(N748&gt;0,O748&gt;0),"Review",IF(AND(N748=0,O748=0),"Missing amount","OK")))</x:f>
        <x:v>Missing amount</x:v>
      </x:c>
      <x:c r="R748" s="25">
        <x:f>IF(A748="","",SUMIFS($N$5:$N$1001,$A$5:$A$1001,A748)-SUMIFS($O$5:$O$1001,$A$5:$A$1001,A748))</x:f>
      </x:c>
      <x:c r="S748" s="20">
        <x:f>IF(A748="","",IF(ABS(R748)&lt;0.005,"Balanced","Out of balance"))</x:f>
      </x:c>
    </x:row>
    <x:row r="749" ht="20" customHeight="1">
      <x:c r="A749" s="26" t="n"/>
      <x:c r="B749" s="27" t="n"/>
      <x:c r="C749" s="20">
        <x:f>IF(B749="","",YEAR(B749))</x:f>
      </x:c>
      <x:c r="D749" s="20">
        <x:f>IF(B749="","",TEXT(B749,"mmm"))</x:f>
      </x:c>
      <x:c r="E749" s="4" t="n"/>
      <x:c r="F749" s="26" t="n"/>
      <x:c r="G749" s="22">
        <x:f>IF(F749="","",VLOOKUP(F749,COA!$A$4:$F$30,2,FALSE))</x:f>
      </x:c>
      <x:c r="H749" s="22">
        <x:f>IF(F749="","",VLOOKUP(F749,COA!$A$4:$F$30,3,FALSE))</x:f>
      </x:c>
      <x:c r="I749" s="22">
        <x:f>IF(F749="","",VLOOKUP(F749,COA!$A$4:$F$30,4,FALSE))</x:f>
      </x:c>
      <x:c r="J749" s="22">
        <x:f>IF(F749="","",VLOOKUP(F749,COA!$A$4:$F$30,5,FALSE))</x:f>
      </x:c>
      <x:c r="K749" s="26" t="n"/>
      <x:c r="L749" s="26" t="n"/>
      <x:c r="M749" s="26" t="n"/>
      <x:c r="N749" s="24" t="n"/>
      <x:c r="O749" s="24" t="n"/>
      <x:c r="P749" s="25">
        <x:f>IF(AND(N749="",O749=""),"",N749-O749)</x:f>
      </x:c>
      <x:c r="Q749" s="20" t="str">
        <x:f>IF(COUNTA(A749:O749)=0,"",IF(AND(N749&gt;0,O749&gt;0),"Review",IF(AND(N749=0,O749=0),"Missing amount","OK")))</x:f>
        <x:v>Missing amount</x:v>
      </x:c>
      <x:c r="R749" s="25">
        <x:f>IF(A749="","",SUMIFS($N$5:$N$1001,$A$5:$A$1001,A749)-SUMIFS($O$5:$O$1001,$A$5:$A$1001,A749))</x:f>
      </x:c>
      <x:c r="S749" s="20">
        <x:f>IF(A749="","",IF(ABS(R749)&lt;0.005,"Balanced","Out of balance"))</x:f>
      </x:c>
    </x:row>
    <x:row r="750" ht="20" customHeight="1">
      <x:c r="A750" s="26" t="n"/>
      <x:c r="B750" s="27" t="n"/>
      <x:c r="C750" s="20">
        <x:f>IF(B750="","",YEAR(B750))</x:f>
      </x:c>
      <x:c r="D750" s="20">
        <x:f>IF(B750="","",TEXT(B750,"mmm"))</x:f>
      </x:c>
      <x:c r="E750" s="4" t="n"/>
      <x:c r="F750" s="26" t="n"/>
      <x:c r="G750" s="22">
        <x:f>IF(F750="","",VLOOKUP(F750,COA!$A$4:$F$30,2,FALSE))</x:f>
      </x:c>
      <x:c r="H750" s="22">
        <x:f>IF(F750="","",VLOOKUP(F750,COA!$A$4:$F$30,3,FALSE))</x:f>
      </x:c>
      <x:c r="I750" s="22">
        <x:f>IF(F750="","",VLOOKUP(F750,COA!$A$4:$F$30,4,FALSE))</x:f>
      </x:c>
      <x:c r="J750" s="22">
        <x:f>IF(F750="","",VLOOKUP(F750,COA!$A$4:$F$30,5,FALSE))</x:f>
      </x:c>
      <x:c r="K750" s="26" t="n"/>
      <x:c r="L750" s="26" t="n"/>
      <x:c r="M750" s="26" t="n"/>
      <x:c r="N750" s="24" t="n"/>
      <x:c r="O750" s="24" t="n"/>
      <x:c r="P750" s="25">
        <x:f>IF(AND(N750="",O750=""),"",N750-O750)</x:f>
      </x:c>
      <x:c r="Q750" s="20" t="str">
        <x:f>IF(COUNTA(A750:O750)=0,"",IF(AND(N750&gt;0,O750&gt;0),"Review",IF(AND(N750=0,O750=0),"Missing amount","OK")))</x:f>
        <x:v>Missing amount</x:v>
      </x:c>
      <x:c r="R750" s="25">
        <x:f>IF(A750="","",SUMIFS($N$5:$N$1001,$A$5:$A$1001,A750)-SUMIFS($O$5:$O$1001,$A$5:$A$1001,A750))</x:f>
      </x:c>
      <x:c r="S750" s="20">
        <x:f>IF(A750="","",IF(ABS(R750)&lt;0.005,"Balanced","Out of balance"))</x:f>
      </x:c>
    </x:row>
    <x:row r="751" ht="20" customHeight="1">
      <x:c r="A751" s="26" t="n"/>
      <x:c r="B751" s="27" t="n"/>
      <x:c r="C751" s="20">
        <x:f>IF(B751="","",YEAR(B751))</x:f>
      </x:c>
      <x:c r="D751" s="20">
        <x:f>IF(B751="","",TEXT(B751,"mmm"))</x:f>
      </x:c>
      <x:c r="E751" s="4" t="n"/>
      <x:c r="F751" s="26" t="n"/>
      <x:c r="G751" s="22">
        <x:f>IF(F751="","",VLOOKUP(F751,COA!$A$4:$F$30,2,FALSE))</x:f>
      </x:c>
      <x:c r="H751" s="22">
        <x:f>IF(F751="","",VLOOKUP(F751,COA!$A$4:$F$30,3,FALSE))</x:f>
      </x:c>
      <x:c r="I751" s="22">
        <x:f>IF(F751="","",VLOOKUP(F751,COA!$A$4:$F$30,4,FALSE))</x:f>
      </x:c>
      <x:c r="J751" s="22">
        <x:f>IF(F751="","",VLOOKUP(F751,COA!$A$4:$F$30,5,FALSE))</x:f>
      </x:c>
      <x:c r="K751" s="26" t="n"/>
      <x:c r="L751" s="26" t="n"/>
      <x:c r="M751" s="26" t="n"/>
      <x:c r="N751" s="24" t="n"/>
      <x:c r="O751" s="24" t="n"/>
      <x:c r="P751" s="25">
        <x:f>IF(AND(N751="",O751=""),"",N751-O751)</x:f>
      </x:c>
      <x:c r="Q751" s="20" t="str">
        <x:f>IF(COUNTA(A751:O751)=0,"",IF(AND(N751&gt;0,O751&gt;0),"Review",IF(AND(N751=0,O751=0),"Missing amount","OK")))</x:f>
        <x:v>Missing amount</x:v>
      </x:c>
      <x:c r="R751" s="25">
        <x:f>IF(A751="","",SUMIFS($N$5:$N$1001,$A$5:$A$1001,A751)-SUMIFS($O$5:$O$1001,$A$5:$A$1001,A751))</x:f>
      </x:c>
      <x:c r="S751" s="20">
        <x:f>IF(A751="","",IF(ABS(R751)&lt;0.005,"Balanced","Out of balance"))</x:f>
      </x:c>
    </x:row>
    <x:row r="752" ht="20" customHeight="1">
      <x:c r="A752" s="26" t="n"/>
      <x:c r="B752" s="27" t="n"/>
      <x:c r="C752" s="20">
        <x:f>IF(B752="","",YEAR(B752))</x:f>
      </x:c>
      <x:c r="D752" s="20">
        <x:f>IF(B752="","",TEXT(B752,"mmm"))</x:f>
      </x:c>
      <x:c r="E752" s="4" t="n"/>
      <x:c r="F752" s="26" t="n"/>
      <x:c r="G752" s="22">
        <x:f>IF(F752="","",VLOOKUP(F752,COA!$A$4:$F$30,2,FALSE))</x:f>
      </x:c>
      <x:c r="H752" s="22">
        <x:f>IF(F752="","",VLOOKUP(F752,COA!$A$4:$F$30,3,FALSE))</x:f>
      </x:c>
      <x:c r="I752" s="22">
        <x:f>IF(F752="","",VLOOKUP(F752,COA!$A$4:$F$30,4,FALSE))</x:f>
      </x:c>
      <x:c r="J752" s="22">
        <x:f>IF(F752="","",VLOOKUP(F752,COA!$A$4:$F$30,5,FALSE))</x:f>
      </x:c>
      <x:c r="K752" s="26" t="n"/>
      <x:c r="L752" s="26" t="n"/>
      <x:c r="M752" s="26" t="n"/>
      <x:c r="N752" s="24" t="n"/>
      <x:c r="O752" s="24" t="n"/>
      <x:c r="P752" s="25">
        <x:f>IF(AND(N752="",O752=""),"",N752-O752)</x:f>
      </x:c>
      <x:c r="Q752" s="20" t="str">
        <x:f>IF(COUNTA(A752:O752)=0,"",IF(AND(N752&gt;0,O752&gt;0),"Review",IF(AND(N752=0,O752=0),"Missing amount","OK")))</x:f>
        <x:v>Missing amount</x:v>
      </x:c>
      <x:c r="R752" s="25">
        <x:f>IF(A752="","",SUMIFS($N$5:$N$1001,$A$5:$A$1001,A752)-SUMIFS($O$5:$O$1001,$A$5:$A$1001,A752))</x:f>
      </x:c>
      <x:c r="S752" s="20">
        <x:f>IF(A752="","",IF(ABS(R752)&lt;0.005,"Balanced","Out of balance"))</x:f>
      </x:c>
    </x:row>
    <x:row r="753" ht="20" customHeight="1">
      <x:c r="A753" s="26" t="n"/>
      <x:c r="B753" s="27" t="n"/>
      <x:c r="C753" s="20">
        <x:f>IF(B753="","",YEAR(B753))</x:f>
      </x:c>
      <x:c r="D753" s="20">
        <x:f>IF(B753="","",TEXT(B753,"mmm"))</x:f>
      </x:c>
      <x:c r="E753" s="4" t="n"/>
      <x:c r="F753" s="26" t="n"/>
      <x:c r="G753" s="22">
        <x:f>IF(F753="","",VLOOKUP(F753,COA!$A$4:$F$30,2,FALSE))</x:f>
      </x:c>
      <x:c r="H753" s="22">
        <x:f>IF(F753="","",VLOOKUP(F753,COA!$A$4:$F$30,3,FALSE))</x:f>
      </x:c>
      <x:c r="I753" s="22">
        <x:f>IF(F753="","",VLOOKUP(F753,COA!$A$4:$F$30,4,FALSE))</x:f>
      </x:c>
      <x:c r="J753" s="22">
        <x:f>IF(F753="","",VLOOKUP(F753,COA!$A$4:$F$30,5,FALSE))</x:f>
      </x:c>
      <x:c r="K753" s="26" t="n"/>
      <x:c r="L753" s="26" t="n"/>
      <x:c r="M753" s="26" t="n"/>
      <x:c r="N753" s="24" t="n"/>
      <x:c r="O753" s="24" t="n"/>
      <x:c r="P753" s="25">
        <x:f>IF(AND(N753="",O753=""),"",N753-O753)</x:f>
      </x:c>
      <x:c r="Q753" s="20" t="str">
        <x:f>IF(COUNTA(A753:O753)=0,"",IF(AND(N753&gt;0,O753&gt;0),"Review",IF(AND(N753=0,O753=0),"Missing amount","OK")))</x:f>
        <x:v>Missing amount</x:v>
      </x:c>
      <x:c r="R753" s="25">
        <x:f>IF(A753="","",SUMIFS($N$5:$N$1001,$A$5:$A$1001,A753)-SUMIFS($O$5:$O$1001,$A$5:$A$1001,A753))</x:f>
      </x:c>
      <x:c r="S753" s="20">
        <x:f>IF(A753="","",IF(ABS(R753)&lt;0.005,"Balanced","Out of balance"))</x:f>
      </x:c>
    </x:row>
    <x:row r="754" ht="20" customHeight="1">
      <x:c r="A754" s="26" t="n"/>
      <x:c r="B754" s="27" t="n"/>
      <x:c r="C754" s="20">
        <x:f>IF(B754="","",YEAR(B754))</x:f>
      </x:c>
      <x:c r="D754" s="20">
        <x:f>IF(B754="","",TEXT(B754,"mmm"))</x:f>
      </x:c>
      <x:c r="E754" s="4" t="n"/>
      <x:c r="F754" s="26" t="n"/>
      <x:c r="G754" s="22">
        <x:f>IF(F754="","",VLOOKUP(F754,COA!$A$4:$F$30,2,FALSE))</x:f>
      </x:c>
      <x:c r="H754" s="22">
        <x:f>IF(F754="","",VLOOKUP(F754,COA!$A$4:$F$30,3,FALSE))</x:f>
      </x:c>
      <x:c r="I754" s="22">
        <x:f>IF(F754="","",VLOOKUP(F754,COA!$A$4:$F$30,4,FALSE))</x:f>
      </x:c>
      <x:c r="J754" s="22">
        <x:f>IF(F754="","",VLOOKUP(F754,COA!$A$4:$F$30,5,FALSE))</x:f>
      </x:c>
      <x:c r="K754" s="26" t="n"/>
      <x:c r="L754" s="26" t="n"/>
      <x:c r="M754" s="26" t="n"/>
      <x:c r="N754" s="24" t="n"/>
      <x:c r="O754" s="24" t="n"/>
      <x:c r="P754" s="25">
        <x:f>IF(AND(N754="",O754=""),"",N754-O754)</x:f>
      </x:c>
      <x:c r="Q754" s="20" t="str">
        <x:f>IF(COUNTA(A754:O754)=0,"",IF(AND(N754&gt;0,O754&gt;0),"Review",IF(AND(N754=0,O754=0),"Missing amount","OK")))</x:f>
        <x:v>Missing amount</x:v>
      </x:c>
      <x:c r="R754" s="25">
        <x:f>IF(A754="","",SUMIFS($N$5:$N$1001,$A$5:$A$1001,A754)-SUMIFS($O$5:$O$1001,$A$5:$A$1001,A754))</x:f>
      </x:c>
      <x:c r="S754" s="20">
        <x:f>IF(A754="","",IF(ABS(R754)&lt;0.005,"Balanced","Out of balance"))</x:f>
      </x:c>
    </x:row>
    <x:row r="755" ht="20" customHeight="1">
      <x:c r="A755" s="26" t="n"/>
      <x:c r="B755" s="27" t="n"/>
      <x:c r="C755" s="20">
        <x:f>IF(B755="","",YEAR(B755))</x:f>
      </x:c>
      <x:c r="D755" s="20">
        <x:f>IF(B755="","",TEXT(B755,"mmm"))</x:f>
      </x:c>
      <x:c r="E755" s="4" t="n"/>
      <x:c r="F755" s="26" t="n"/>
      <x:c r="G755" s="22">
        <x:f>IF(F755="","",VLOOKUP(F755,COA!$A$4:$F$30,2,FALSE))</x:f>
      </x:c>
      <x:c r="H755" s="22">
        <x:f>IF(F755="","",VLOOKUP(F755,COA!$A$4:$F$30,3,FALSE))</x:f>
      </x:c>
      <x:c r="I755" s="22">
        <x:f>IF(F755="","",VLOOKUP(F755,COA!$A$4:$F$30,4,FALSE))</x:f>
      </x:c>
      <x:c r="J755" s="22">
        <x:f>IF(F755="","",VLOOKUP(F755,COA!$A$4:$F$30,5,FALSE))</x:f>
      </x:c>
      <x:c r="K755" s="26" t="n"/>
      <x:c r="L755" s="26" t="n"/>
      <x:c r="M755" s="26" t="n"/>
      <x:c r="N755" s="24" t="n"/>
      <x:c r="O755" s="24" t="n"/>
      <x:c r="P755" s="25">
        <x:f>IF(AND(N755="",O755=""),"",N755-O755)</x:f>
      </x:c>
      <x:c r="Q755" s="20" t="str">
        <x:f>IF(COUNTA(A755:O755)=0,"",IF(AND(N755&gt;0,O755&gt;0),"Review",IF(AND(N755=0,O755=0),"Missing amount","OK")))</x:f>
        <x:v>Missing amount</x:v>
      </x:c>
      <x:c r="R755" s="25">
        <x:f>IF(A755="","",SUMIFS($N$5:$N$1001,$A$5:$A$1001,A755)-SUMIFS($O$5:$O$1001,$A$5:$A$1001,A755))</x:f>
      </x:c>
      <x:c r="S755" s="20">
        <x:f>IF(A755="","",IF(ABS(R755)&lt;0.005,"Balanced","Out of balance"))</x:f>
      </x:c>
    </x:row>
    <x:row r="756" ht="20" customHeight="1">
      <x:c r="A756" s="26" t="n"/>
      <x:c r="B756" s="27" t="n"/>
      <x:c r="C756" s="20">
        <x:f>IF(B756="","",YEAR(B756))</x:f>
      </x:c>
      <x:c r="D756" s="20">
        <x:f>IF(B756="","",TEXT(B756,"mmm"))</x:f>
      </x:c>
      <x:c r="E756" s="4" t="n"/>
      <x:c r="F756" s="26" t="n"/>
      <x:c r="G756" s="22">
        <x:f>IF(F756="","",VLOOKUP(F756,COA!$A$4:$F$30,2,FALSE))</x:f>
      </x:c>
      <x:c r="H756" s="22">
        <x:f>IF(F756="","",VLOOKUP(F756,COA!$A$4:$F$30,3,FALSE))</x:f>
      </x:c>
      <x:c r="I756" s="22">
        <x:f>IF(F756="","",VLOOKUP(F756,COA!$A$4:$F$30,4,FALSE))</x:f>
      </x:c>
      <x:c r="J756" s="22">
        <x:f>IF(F756="","",VLOOKUP(F756,COA!$A$4:$F$30,5,FALSE))</x:f>
      </x:c>
      <x:c r="K756" s="26" t="n"/>
      <x:c r="L756" s="26" t="n"/>
      <x:c r="M756" s="26" t="n"/>
      <x:c r="N756" s="24" t="n"/>
      <x:c r="O756" s="24" t="n"/>
      <x:c r="P756" s="25">
        <x:f>IF(AND(N756="",O756=""),"",N756-O756)</x:f>
      </x:c>
      <x:c r="Q756" s="20" t="str">
        <x:f>IF(COUNTA(A756:O756)=0,"",IF(AND(N756&gt;0,O756&gt;0),"Review",IF(AND(N756=0,O756=0),"Missing amount","OK")))</x:f>
        <x:v>Missing amount</x:v>
      </x:c>
      <x:c r="R756" s="25">
        <x:f>IF(A756="","",SUMIFS($N$5:$N$1001,$A$5:$A$1001,A756)-SUMIFS($O$5:$O$1001,$A$5:$A$1001,A756))</x:f>
      </x:c>
      <x:c r="S756" s="20">
        <x:f>IF(A756="","",IF(ABS(R756)&lt;0.005,"Balanced","Out of balance"))</x:f>
      </x:c>
    </x:row>
    <x:row r="757" ht="20" customHeight="1">
      <x:c r="A757" s="26" t="n"/>
      <x:c r="B757" s="27" t="n"/>
      <x:c r="C757" s="20">
        <x:f>IF(B757="","",YEAR(B757))</x:f>
      </x:c>
      <x:c r="D757" s="20">
        <x:f>IF(B757="","",TEXT(B757,"mmm"))</x:f>
      </x:c>
      <x:c r="E757" s="4" t="n"/>
      <x:c r="F757" s="26" t="n"/>
      <x:c r="G757" s="22">
        <x:f>IF(F757="","",VLOOKUP(F757,COA!$A$4:$F$30,2,FALSE))</x:f>
      </x:c>
      <x:c r="H757" s="22">
        <x:f>IF(F757="","",VLOOKUP(F757,COA!$A$4:$F$30,3,FALSE))</x:f>
      </x:c>
      <x:c r="I757" s="22">
        <x:f>IF(F757="","",VLOOKUP(F757,COA!$A$4:$F$30,4,FALSE))</x:f>
      </x:c>
      <x:c r="J757" s="22">
        <x:f>IF(F757="","",VLOOKUP(F757,COA!$A$4:$F$30,5,FALSE))</x:f>
      </x:c>
      <x:c r="K757" s="26" t="n"/>
      <x:c r="L757" s="26" t="n"/>
      <x:c r="M757" s="26" t="n"/>
      <x:c r="N757" s="24" t="n"/>
      <x:c r="O757" s="24" t="n"/>
      <x:c r="P757" s="25">
        <x:f>IF(AND(N757="",O757=""),"",N757-O757)</x:f>
      </x:c>
      <x:c r="Q757" s="20" t="str">
        <x:f>IF(COUNTA(A757:O757)=0,"",IF(AND(N757&gt;0,O757&gt;0),"Review",IF(AND(N757=0,O757=0),"Missing amount","OK")))</x:f>
        <x:v>Missing amount</x:v>
      </x:c>
      <x:c r="R757" s="25">
        <x:f>IF(A757="","",SUMIFS($N$5:$N$1001,$A$5:$A$1001,A757)-SUMIFS($O$5:$O$1001,$A$5:$A$1001,A757))</x:f>
      </x:c>
      <x:c r="S757" s="20">
        <x:f>IF(A757="","",IF(ABS(R757)&lt;0.005,"Balanced","Out of balance"))</x:f>
      </x:c>
    </x:row>
    <x:row r="758" ht="20" customHeight="1">
      <x:c r="A758" s="26" t="n"/>
      <x:c r="B758" s="27" t="n"/>
      <x:c r="C758" s="20">
        <x:f>IF(B758="","",YEAR(B758))</x:f>
      </x:c>
      <x:c r="D758" s="20">
        <x:f>IF(B758="","",TEXT(B758,"mmm"))</x:f>
      </x:c>
      <x:c r="E758" s="4" t="n"/>
      <x:c r="F758" s="26" t="n"/>
      <x:c r="G758" s="22">
        <x:f>IF(F758="","",VLOOKUP(F758,COA!$A$4:$F$30,2,FALSE))</x:f>
      </x:c>
      <x:c r="H758" s="22">
        <x:f>IF(F758="","",VLOOKUP(F758,COA!$A$4:$F$30,3,FALSE))</x:f>
      </x:c>
      <x:c r="I758" s="22">
        <x:f>IF(F758="","",VLOOKUP(F758,COA!$A$4:$F$30,4,FALSE))</x:f>
      </x:c>
      <x:c r="J758" s="22">
        <x:f>IF(F758="","",VLOOKUP(F758,COA!$A$4:$F$30,5,FALSE))</x:f>
      </x:c>
      <x:c r="K758" s="26" t="n"/>
      <x:c r="L758" s="26" t="n"/>
      <x:c r="M758" s="26" t="n"/>
      <x:c r="N758" s="24" t="n"/>
      <x:c r="O758" s="24" t="n"/>
      <x:c r="P758" s="25">
        <x:f>IF(AND(N758="",O758=""),"",N758-O758)</x:f>
      </x:c>
      <x:c r="Q758" s="20" t="str">
        <x:f>IF(COUNTA(A758:O758)=0,"",IF(AND(N758&gt;0,O758&gt;0),"Review",IF(AND(N758=0,O758=0),"Missing amount","OK")))</x:f>
        <x:v>Missing amount</x:v>
      </x:c>
      <x:c r="R758" s="25">
        <x:f>IF(A758="","",SUMIFS($N$5:$N$1001,$A$5:$A$1001,A758)-SUMIFS($O$5:$O$1001,$A$5:$A$1001,A758))</x:f>
      </x:c>
      <x:c r="S758" s="20">
        <x:f>IF(A758="","",IF(ABS(R758)&lt;0.005,"Balanced","Out of balance"))</x:f>
      </x:c>
    </x:row>
    <x:row r="759" ht="20" customHeight="1">
      <x:c r="A759" s="26" t="n"/>
      <x:c r="B759" s="27" t="n"/>
      <x:c r="C759" s="20">
        <x:f>IF(B759="","",YEAR(B759))</x:f>
      </x:c>
      <x:c r="D759" s="20">
        <x:f>IF(B759="","",TEXT(B759,"mmm"))</x:f>
      </x:c>
      <x:c r="E759" s="4" t="n"/>
      <x:c r="F759" s="26" t="n"/>
      <x:c r="G759" s="22">
        <x:f>IF(F759="","",VLOOKUP(F759,COA!$A$4:$F$30,2,FALSE))</x:f>
      </x:c>
      <x:c r="H759" s="22">
        <x:f>IF(F759="","",VLOOKUP(F759,COA!$A$4:$F$30,3,FALSE))</x:f>
      </x:c>
      <x:c r="I759" s="22">
        <x:f>IF(F759="","",VLOOKUP(F759,COA!$A$4:$F$30,4,FALSE))</x:f>
      </x:c>
      <x:c r="J759" s="22">
        <x:f>IF(F759="","",VLOOKUP(F759,COA!$A$4:$F$30,5,FALSE))</x:f>
      </x:c>
      <x:c r="K759" s="26" t="n"/>
      <x:c r="L759" s="26" t="n"/>
      <x:c r="M759" s="26" t="n"/>
      <x:c r="N759" s="24" t="n"/>
      <x:c r="O759" s="24" t="n"/>
      <x:c r="P759" s="25">
        <x:f>IF(AND(N759="",O759=""),"",N759-O759)</x:f>
      </x:c>
      <x:c r="Q759" s="20" t="str">
        <x:f>IF(COUNTA(A759:O759)=0,"",IF(AND(N759&gt;0,O759&gt;0),"Review",IF(AND(N759=0,O759=0),"Missing amount","OK")))</x:f>
        <x:v>Missing amount</x:v>
      </x:c>
      <x:c r="R759" s="25">
        <x:f>IF(A759="","",SUMIFS($N$5:$N$1001,$A$5:$A$1001,A759)-SUMIFS($O$5:$O$1001,$A$5:$A$1001,A759))</x:f>
      </x:c>
      <x:c r="S759" s="20">
        <x:f>IF(A759="","",IF(ABS(R759)&lt;0.005,"Balanced","Out of balance"))</x:f>
      </x:c>
    </x:row>
    <x:row r="760" ht="20" customHeight="1">
      <x:c r="A760" s="26" t="n"/>
      <x:c r="B760" s="27" t="n"/>
      <x:c r="C760" s="20">
        <x:f>IF(B760="","",YEAR(B760))</x:f>
      </x:c>
      <x:c r="D760" s="20">
        <x:f>IF(B760="","",TEXT(B760,"mmm"))</x:f>
      </x:c>
      <x:c r="E760" s="4" t="n"/>
      <x:c r="F760" s="26" t="n"/>
      <x:c r="G760" s="22">
        <x:f>IF(F760="","",VLOOKUP(F760,COA!$A$4:$F$30,2,FALSE))</x:f>
      </x:c>
      <x:c r="H760" s="22">
        <x:f>IF(F760="","",VLOOKUP(F760,COA!$A$4:$F$30,3,FALSE))</x:f>
      </x:c>
      <x:c r="I760" s="22">
        <x:f>IF(F760="","",VLOOKUP(F760,COA!$A$4:$F$30,4,FALSE))</x:f>
      </x:c>
      <x:c r="J760" s="22">
        <x:f>IF(F760="","",VLOOKUP(F760,COA!$A$4:$F$30,5,FALSE))</x:f>
      </x:c>
      <x:c r="K760" s="26" t="n"/>
      <x:c r="L760" s="26" t="n"/>
      <x:c r="M760" s="26" t="n"/>
      <x:c r="N760" s="24" t="n"/>
      <x:c r="O760" s="24" t="n"/>
      <x:c r="P760" s="25">
        <x:f>IF(AND(N760="",O760=""),"",N760-O760)</x:f>
      </x:c>
      <x:c r="Q760" s="20" t="str">
        <x:f>IF(COUNTA(A760:O760)=0,"",IF(AND(N760&gt;0,O760&gt;0),"Review",IF(AND(N760=0,O760=0),"Missing amount","OK")))</x:f>
        <x:v>Missing amount</x:v>
      </x:c>
      <x:c r="R760" s="25">
        <x:f>IF(A760="","",SUMIFS($N$5:$N$1001,$A$5:$A$1001,A760)-SUMIFS($O$5:$O$1001,$A$5:$A$1001,A760))</x:f>
      </x:c>
      <x:c r="S760" s="20">
        <x:f>IF(A760="","",IF(ABS(R760)&lt;0.005,"Balanced","Out of balance"))</x:f>
      </x:c>
    </x:row>
    <x:row r="761" ht="20" customHeight="1">
      <x:c r="A761" s="26" t="n"/>
      <x:c r="B761" s="27" t="n"/>
      <x:c r="C761" s="20">
        <x:f>IF(B761="","",YEAR(B761))</x:f>
      </x:c>
      <x:c r="D761" s="20">
        <x:f>IF(B761="","",TEXT(B761,"mmm"))</x:f>
      </x:c>
      <x:c r="E761" s="4" t="n"/>
      <x:c r="F761" s="26" t="n"/>
      <x:c r="G761" s="22">
        <x:f>IF(F761="","",VLOOKUP(F761,COA!$A$4:$F$30,2,FALSE))</x:f>
      </x:c>
      <x:c r="H761" s="22">
        <x:f>IF(F761="","",VLOOKUP(F761,COA!$A$4:$F$30,3,FALSE))</x:f>
      </x:c>
      <x:c r="I761" s="22">
        <x:f>IF(F761="","",VLOOKUP(F761,COA!$A$4:$F$30,4,FALSE))</x:f>
      </x:c>
      <x:c r="J761" s="22">
        <x:f>IF(F761="","",VLOOKUP(F761,COA!$A$4:$F$30,5,FALSE))</x:f>
      </x:c>
      <x:c r="K761" s="26" t="n"/>
      <x:c r="L761" s="26" t="n"/>
      <x:c r="M761" s="26" t="n"/>
      <x:c r="N761" s="24" t="n"/>
      <x:c r="O761" s="24" t="n"/>
      <x:c r="P761" s="25">
        <x:f>IF(AND(N761="",O761=""),"",N761-O761)</x:f>
      </x:c>
      <x:c r="Q761" s="20" t="str">
        <x:f>IF(COUNTA(A761:O761)=0,"",IF(AND(N761&gt;0,O761&gt;0),"Review",IF(AND(N761=0,O761=0),"Missing amount","OK")))</x:f>
        <x:v>Missing amount</x:v>
      </x:c>
      <x:c r="R761" s="25">
        <x:f>IF(A761="","",SUMIFS($N$5:$N$1001,$A$5:$A$1001,A761)-SUMIFS($O$5:$O$1001,$A$5:$A$1001,A761))</x:f>
      </x:c>
      <x:c r="S761" s="20">
        <x:f>IF(A761="","",IF(ABS(R761)&lt;0.005,"Balanced","Out of balance"))</x:f>
      </x:c>
    </x:row>
    <x:row r="762" ht="20" customHeight="1">
      <x:c r="A762" s="26" t="n"/>
      <x:c r="B762" s="27" t="n"/>
      <x:c r="C762" s="20">
        <x:f>IF(B762="","",YEAR(B762))</x:f>
      </x:c>
      <x:c r="D762" s="20">
        <x:f>IF(B762="","",TEXT(B762,"mmm"))</x:f>
      </x:c>
      <x:c r="E762" s="4" t="n"/>
      <x:c r="F762" s="26" t="n"/>
      <x:c r="G762" s="22">
        <x:f>IF(F762="","",VLOOKUP(F762,COA!$A$4:$F$30,2,FALSE))</x:f>
      </x:c>
      <x:c r="H762" s="22">
        <x:f>IF(F762="","",VLOOKUP(F762,COA!$A$4:$F$30,3,FALSE))</x:f>
      </x:c>
      <x:c r="I762" s="22">
        <x:f>IF(F762="","",VLOOKUP(F762,COA!$A$4:$F$30,4,FALSE))</x:f>
      </x:c>
      <x:c r="J762" s="22">
        <x:f>IF(F762="","",VLOOKUP(F762,COA!$A$4:$F$30,5,FALSE))</x:f>
      </x:c>
      <x:c r="K762" s="26" t="n"/>
      <x:c r="L762" s="26" t="n"/>
      <x:c r="M762" s="26" t="n"/>
      <x:c r="N762" s="24" t="n"/>
      <x:c r="O762" s="24" t="n"/>
      <x:c r="P762" s="25">
        <x:f>IF(AND(N762="",O762=""),"",N762-O762)</x:f>
      </x:c>
      <x:c r="Q762" s="20" t="str">
        <x:f>IF(COUNTA(A762:O762)=0,"",IF(AND(N762&gt;0,O762&gt;0),"Review",IF(AND(N762=0,O762=0),"Missing amount","OK")))</x:f>
        <x:v>Missing amount</x:v>
      </x:c>
      <x:c r="R762" s="25">
        <x:f>IF(A762="","",SUMIFS($N$5:$N$1001,$A$5:$A$1001,A762)-SUMIFS($O$5:$O$1001,$A$5:$A$1001,A762))</x:f>
      </x:c>
      <x:c r="S762" s="20">
        <x:f>IF(A762="","",IF(ABS(R762)&lt;0.005,"Balanced","Out of balance"))</x:f>
      </x:c>
    </x:row>
    <x:row r="763" ht="20" customHeight="1">
      <x:c r="A763" s="26" t="n"/>
      <x:c r="B763" s="27" t="n"/>
      <x:c r="C763" s="20">
        <x:f>IF(B763="","",YEAR(B763))</x:f>
      </x:c>
      <x:c r="D763" s="20">
        <x:f>IF(B763="","",TEXT(B763,"mmm"))</x:f>
      </x:c>
      <x:c r="E763" s="4" t="n"/>
      <x:c r="F763" s="26" t="n"/>
      <x:c r="G763" s="22">
        <x:f>IF(F763="","",VLOOKUP(F763,COA!$A$4:$F$30,2,FALSE))</x:f>
      </x:c>
      <x:c r="H763" s="22">
        <x:f>IF(F763="","",VLOOKUP(F763,COA!$A$4:$F$30,3,FALSE))</x:f>
      </x:c>
      <x:c r="I763" s="22">
        <x:f>IF(F763="","",VLOOKUP(F763,COA!$A$4:$F$30,4,FALSE))</x:f>
      </x:c>
      <x:c r="J763" s="22">
        <x:f>IF(F763="","",VLOOKUP(F763,COA!$A$4:$F$30,5,FALSE))</x:f>
      </x:c>
      <x:c r="K763" s="26" t="n"/>
      <x:c r="L763" s="26" t="n"/>
      <x:c r="M763" s="26" t="n"/>
      <x:c r="N763" s="24" t="n"/>
      <x:c r="O763" s="24" t="n"/>
      <x:c r="P763" s="25">
        <x:f>IF(AND(N763="",O763=""),"",N763-O763)</x:f>
      </x:c>
      <x:c r="Q763" s="20" t="str">
        <x:f>IF(COUNTA(A763:O763)=0,"",IF(AND(N763&gt;0,O763&gt;0),"Review",IF(AND(N763=0,O763=0),"Missing amount","OK")))</x:f>
        <x:v>Missing amount</x:v>
      </x:c>
      <x:c r="R763" s="25">
        <x:f>IF(A763="","",SUMIFS($N$5:$N$1001,$A$5:$A$1001,A763)-SUMIFS($O$5:$O$1001,$A$5:$A$1001,A763))</x:f>
      </x:c>
      <x:c r="S763" s="20">
        <x:f>IF(A763="","",IF(ABS(R763)&lt;0.005,"Balanced","Out of balance"))</x:f>
      </x:c>
    </x:row>
    <x:row r="764" ht="20" customHeight="1">
      <x:c r="A764" s="26" t="n"/>
      <x:c r="B764" s="27" t="n"/>
      <x:c r="C764" s="20">
        <x:f>IF(B764="","",YEAR(B764))</x:f>
      </x:c>
      <x:c r="D764" s="20">
        <x:f>IF(B764="","",TEXT(B764,"mmm"))</x:f>
      </x:c>
      <x:c r="E764" s="4" t="n"/>
      <x:c r="F764" s="26" t="n"/>
      <x:c r="G764" s="22">
        <x:f>IF(F764="","",VLOOKUP(F764,COA!$A$4:$F$30,2,FALSE))</x:f>
      </x:c>
      <x:c r="H764" s="22">
        <x:f>IF(F764="","",VLOOKUP(F764,COA!$A$4:$F$30,3,FALSE))</x:f>
      </x:c>
      <x:c r="I764" s="22">
        <x:f>IF(F764="","",VLOOKUP(F764,COA!$A$4:$F$30,4,FALSE))</x:f>
      </x:c>
      <x:c r="J764" s="22">
        <x:f>IF(F764="","",VLOOKUP(F764,COA!$A$4:$F$30,5,FALSE))</x:f>
      </x:c>
      <x:c r="K764" s="26" t="n"/>
      <x:c r="L764" s="26" t="n"/>
      <x:c r="M764" s="26" t="n"/>
      <x:c r="N764" s="24" t="n"/>
      <x:c r="O764" s="24" t="n"/>
      <x:c r="P764" s="25">
        <x:f>IF(AND(N764="",O764=""),"",N764-O764)</x:f>
      </x:c>
      <x:c r="Q764" s="20" t="str">
        <x:f>IF(COUNTA(A764:O764)=0,"",IF(AND(N764&gt;0,O764&gt;0),"Review",IF(AND(N764=0,O764=0),"Missing amount","OK")))</x:f>
        <x:v>Missing amount</x:v>
      </x:c>
      <x:c r="R764" s="25">
        <x:f>IF(A764="","",SUMIFS($N$5:$N$1001,$A$5:$A$1001,A764)-SUMIFS($O$5:$O$1001,$A$5:$A$1001,A764))</x:f>
      </x:c>
      <x:c r="S764" s="20">
        <x:f>IF(A764="","",IF(ABS(R764)&lt;0.005,"Balanced","Out of balance"))</x:f>
      </x:c>
    </x:row>
    <x:row r="765" ht="20" customHeight="1">
      <x:c r="A765" s="26" t="n"/>
      <x:c r="B765" s="27" t="n"/>
      <x:c r="C765" s="20">
        <x:f>IF(B765="","",YEAR(B765))</x:f>
      </x:c>
      <x:c r="D765" s="20">
        <x:f>IF(B765="","",TEXT(B765,"mmm"))</x:f>
      </x:c>
      <x:c r="E765" s="4" t="n"/>
      <x:c r="F765" s="26" t="n"/>
      <x:c r="G765" s="22">
        <x:f>IF(F765="","",VLOOKUP(F765,COA!$A$4:$F$30,2,FALSE))</x:f>
      </x:c>
      <x:c r="H765" s="22">
        <x:f>IF(F765="","",VLOOKUP(F765,COA!$A$4:$F$30,3,FALSE))</x:f>
      </x:c>
      <x:c r="I765" s="22">
        <x:f>IF(F765="","",VLOOKUP(F765,COA!$A$4:$F$30,4,FALSE))</x:f>
      </x:c>
      <x:c r="J765" s="22">
        <x:f>IF(F765="","",VLOOKUP(F765,COA!$A$4:$F$30,5,FALSE))</x:f>
      </x:c>
      <x:c r="K765" s="26" t="n"/>
      <x:c r="L765" s="26" t="n"/>
      <x:c r="M765" s="26" t="n"/>
      <x:c r="N765" s="24" t="n"/>
      <x:c r="O765" s="24" t="n"/>
      <x:c r="P765" s="25">
        <x:f>IF(AND(N765="",O765=""),"",N765-O765)</x:f>
      </x:c>
      <x:c r="Q765" s="20" t="str">
        <x:f>IF(COUNTA(A765:O765)=0,"",IF(AND(N765&gt;0,O765&gt;0),"Review",IF(AND(N765=0,O765=0),"Missing amount","OK")))</x:f>
        <x:v>Missing amount</x:v>
      </x:c>
      <x:c r="R765" s="25">
        <x:f>IF(A765="","",SUMIFS($N$5:$N$1001,$A$5:$A$1001,A765)-SUMIFS($O$5:$O$1001,$A$5:$A$1001,A765))</x:f>
      </x:c>
      <x:c r="S765" s="20">
        <x:f>IF(A765="","",IF(ABS(R765)&lt;0.005,"Balanced","Out of balance"))</x:f>
      </x:c>
    </x:row>
    <x:row r="766" ht="20" customHeight="1">
      <x:c r="A766" s="26" t="n"/>
      <x:c r="B766" s="27" t="n"/>
      <x:c r="C766" s="20">
        <x:f>IF(B766="","",YEAR(B766))</x:f>
      </x:c>
      <x:c r="D766" s="20">
        <x:f>IF(B766="","",TEXT(B766,"mmm"))</x:f>
      </x:c>
      <x:c r="E766" s="4" t="n"/>
      <x:c r="F766" s="26" t="n"/>
      <x:c r="G766" s="22">
        <x:f>IF(F766="","",VLOOKUP(F766,COA!$A$4:$F$30,2,FALSE))</x:f>
      </x:c>
      <x:c r="H766" s="22">
        <x:f>IF(F766="","",VLOOKUP(F766,COA!$A$4:$F$30,3,FALSE))</x:f>
      </x:c>
      <x:c r="I766" s="22">
        <x:f>IF(F766="","",VLOOKUP(F766,COA!$A$4:$F$30,4,FALSE))</x:f>
      </x:c>
      <x:c r="J766" s="22">
        <x:f>IF(F766="","",VLOOKUP(F766,COA!$A$4:$F$30,5,FALSE))</x:f>
      </x:c>
      <x:c r="K766" s="26" t="n"/>
      <x:c r="L766" s="26" t="n"/>
      <x:c r="M766" s="26" t="n"/>
      <x:c r="N766" s="24" t="n"/>
      <x:c r="O766" s="24" t="n"/>
      <x:c r="P766" s="25">
        <x:f>IF(AND(N766="",O766=""),"",N766-O766)</x:f>
      </x:c>
      <x:c r="Q766" s="20" t="str">
        <x:f>IF(COUNTA(A766:O766)=0,"",IF(AND(N766&gt;0,O766&gt;0),"Review",IF(AND(N766=0,O766=0),"Missing amount","OK")))</x:f>
        <x:v>Missing amount</x:v>
      </x:c>
      <x:c r="R766" s="25">
        <x:f>IF(A766="","",SUMIFS($N$5:$N$1001,$A$5:$A$1001,A766)-SUMIFS($O$5:$O$1001,$A$5:$A$1001,A766))</x:f>
      </x:c>
      <x:c r="S766" s="20">
        <x:f>IF(A766="","",IF(ABS(R766)&lt;0.005,"Balanced","Out of balance"))</x:f>
      </x:c>
    </x:row>
    <x:row r="767" ht="20" customHeight="1">
      <x:c r="A767" s="26" t="n"/>
      <x:c r="B767" s="27" t="n"/>
      <x:c r="C767" s="20">
        <x:f>IF(B767="","",YEAR(B767))</x:f>
      </x:c>
      <x:c r="D767" s="20">
        <x:f>IF(B767="","",TEXT(B767,"mmm"))</x:f>
      </x:c>
      <x:c r="E767" s="4" t="n"/>
      <x:c r="F767" s="26" t="n"/>
      <x:c r="G767" s="22">
        <x:f>IF(F767="","",VLOOKUP(F767,COA!$A$4:$F$30,2,FALSE))</x:f>
      </x:c>
      <x:c r="H767" s="22">
        <x:f>IF(F767="","",VLOOKUP(F767,COA!$A$4:$F$30,3,FALSE))</x:f>
      </x:c>
      <x:c r="I767" s="22">
        <x:f>IF(F767="","",VLOOKUP(F767,COA!$A$4:$F$30,4,FALSE))</x:f>
      </x:c>
      <x:c r="J767" s="22">
        <x:f>IF(F767="","",VLOOKUP(F767,COA!$A$4:$F$30,5,FALSE))</x:f>
      </x:c>
      <x:c r="K767" s="26" t="n"/>
      <x:c r="L767" s="26" t="n"/>
      <x:c r="M767" s="26" t="n"/>
      <x:c r="N767" s="24" t="n"/>
      <x:c r="O767" s="24" t="n"/>
      <x:c r="P767" s="25">
        <x:f>IF(AND(N767="",O767=""),"",N767-O767)</x:f>
      </x:c>
      <x:c r="Q767" s="20" t="str">
        <x:f>IF(COUNTA(A767:O767)=0,"",IF(AND(N767&gt;0,O767&gt;0),"Review",IF(AND(N767=0,O767=0),"Missing amount","OK")))</x:f>
        <x:v>Missing amount</x:v>
      </x:c>
      <x:c r="R767" s="25">
        <x:f>IF(A767="","",SUMIFS($N$5:$N$1001,$A$5:$A$1001,A767)-SUMIFS($O$5:$O$1001,$A$5:$A$1001,A767))</x:f>
      </x:c>
      <x:c r="S767" s="20">
        <x:f>IF(A767="","",IF(ABS(R767)&lt;0.005,"Balanced","Out of balance"))</x:f>
      </x:c>
    </x:row>
    <x:row r="768" ht="20" customHeight="1">
      <x:c r="A768" s="26" t="n"/>
      <x:c r="B768" s="27" t="n"/>
      <x:c r="C768" s="20">
        <x:f>IF(B768="","",YEAR(B768))</x:f>
      </x:c>
      <x:c r="D768" s="20">
        <x:f>IF(B768="","",TEXT(B768,"mmm"))</x:f>
      </x:c>
      <x:c r="E768" s="4" t="n"/>
      <x:c r="F768" s="26" t="n"/>
      <x:c r="G768" s="22">
        <x:f>IF(F768="","",VLOOKUP(F768,COA!$A$4:$F$30,2,FALSE))</x:f>
      </x:c>
      <x:c r="H768" s="22">
        <x:f>IF(F768="","",VLOOKUP(F768,COA!$A$4:$F$30,3,FALSE))</x:f>
      </x:c>
      <x:c r="I768" s="22">
        <x:f>IF(F768="","",VLOOKUP(F768,COA!$A$4:$F$30,4,FALSE))</x:f>
      </x:c>
      <x:c r="J768" s="22">
        <x:f>IF(F768="","",VLOOKUP(F768,COA!$A$4:$F$30,5,FALSE))</x:f>
      </x:c>
      <x:c r="K768" s="26" t="n"/>
      <x:c r="L768" s="26" t="n"/>
      <x:c r="M768" s="26" t="n"/>
      <x:c r="N768" s="24" t="n"/>
      <x:c r="O768" s="24" t="n"/>
      <x:c r="P768" s="25">
        <x:f>IF(AND(N768="",O768=""),"",N768-O768)</x:f>
      </x:c>
      <x:c r="Q768" s="20" t="str">
        <x:f>IF(COUNTA(A768:O768)=0,"",IF(AND(N768&gt;0,O768&gt;0),"Review",IF(AND(N768=0,O768=0),"Missing amount","OK")))</x:f>
        <x:v>Missing amount</x:v>
      </x:c>
      <x:c r="R768" s="25">
        <x:f>IF(A768="","",SUMIFS($N$5:$N$1001,$A$5:$A$1001,A768)-SUMIFS($O$5:$O$1001,$A$5:$A$1001,A768))</x:f>
      </x:c>
      <x:c r="S768" s="20">
        <x:f>IF(A768="","",IF(ABS(R768)&lt;0.005,"Balanced","Out of balance"))</x:f>
      </x:c>
    </x:row>
    <x:row r="769" ht="20" customHeight="1">
      <x:c r="A769" s="26" t="n"/>
      <x:c r="B769" s="27" t="n"/>
      <x:c r="C769" s="20">
        <x:f>IF(B769="","",YEAR(B769))</x:f>
      </x:c>
      <x:c r="D769" s="20">
        <x:f>IF(B769="","",TEXT(B769,"mmm"))</x:f>
      </x:c>
      <x:c r="E769" s="4" t="n"/>
      <x:c r="F769" s="26" t="n"/>
      <x:c r="G769" s="22">
        <x:f>IF(F769="","",VLOOKUP(F769,COA!$A$4:$F$30,2,FALSE))</x:f>
      </x:c>
      <x:c r="H769" s="22">
        <x:f>IF(F769="","",VLOOKUP(F769,COA!$A$4:$F$30,3,FALSE))</x:f>
      </x:c>
      <x:c r="I769" s="22">
        <x:f>IF(F769="","",VLOOKUP(F769,COA!$A$4:$F$30,4,FALSE))</x:f>
      </x:c>
      <x:c r="J769" s="22">
        <x:f>IF(F769="","",VLOOKUP(F769,COA!$A$4:$F$30,5,FALSE))</x:f>
      </x:c>
      <x:c r="K769" s="26" t="n"/>
      <x:c r="L769" s="26" t="n"/>
      <x:c r="M769" s="26" t="n"/>
      <x:c r="N769" s="24" t="n"/>
      <x:c r="O769" s="24" t="n"/>
      <x:c r="P769" s="25">
        <x:f>IF(AND(N769="",O769=""),"",N769-O769)</x:f>
      </x:c>
      <x:c r="Q769" s="20" t="str">
        <x:f>IF(COUNTA(A769:O769)=0,"",IF(AND(N769&gt;0,O769&gt;0),"Review",IF(AND(N769=0,O769=0),"Missing amount","OK")))</x:f>
        <x:v>Missing amount</x:v>
      </x:c>
      <x:c r="R769" s="25">
        <x:f>IF(A769="","",SUMIFS($N$5:$N$1001,$A$5:$A$1001,A769)-SUMIFS($O$5:$O$1001,$A$5:$A$1001,A769))</x:f>
      </x:c>
      <x:c r="S769" s="20">
        <x:f>IF(A769="","",IF(ABS(R769)&lt;0.005,"Balanced","Out of balance"))</x:f>
      </x:c>
    </x:row>
    <x:row r="770" ht="20" customHeight="1">
      <x:c r="A770" s="26" t="n"/>
      <x:c r="B770" s="27" t="n"/>
      <x:c r="C770" s="20">
        <x:f>IF(B770="","",YEAR(B770))</x:f>
      </x:c>
      <x:c r="D770" s="20">
        <x:f>IF(B770="","",TEXT(B770,"mmm"))</x:f>
      </x:c>
      <x:c r="E770" s="4" t="n"/>
      <x:c r="F770" s="26" t="n"/>
      <x:c r="G770" s="22">
        <x:f>IF(F770="","",VLOOKUP(F770,COA!$A$4:$F$30,2,FALSE))</x:f>
      </x:c>
      <x:c r="H770" s="22">
        <x:f>IF(F770="","",VLOOKUP(F770,COA!$A$4:$F$30,3,FALSE))</x:f>
      </x:c>
      <x:c r="I770" s="22">
        <x:f>IF(F770="","",VLOOKUP(F770,COA!$A$4:$F$30,4,FALSE))</x:f>
      </x:c>
      <x:c r="J770" s="22">
        <x:f>IF(F770="","",VLOOKUP(F770,COA!$A$4:$F$30,5,FALSE))</x:f>
      </x:c>
      <x:c r="K770" s="26" t="n"/>
      <x:c r="L770" s="26" t="n"/>
      <x:c r="M770" s="26" t="n"/>
      <x:c r="N770" s="24" t="n"/>
      <x:c r="O770" s="24" t="n"/>
      <x:c r="P770" s="25">
        <x:f>IF(AND(N770="",O770=""),"",N770-O770)</x:f>
      </x:c>
      <x:c r="Q770" s="20" t="str">
        <x:f>IF(COUNTA(A770:O770)=0,"",IF(AND(N770&gt;0,O770&gt;0),"Review",IF(AND(N770=0,O770=0),"Missing amount","OK")))</x:f>
        <x:v>Missing amount</x:v>
      </x:c>
      <x:c r="R770" s="25">
        <x:f>IF(A770="","",SUMIFS($N$5:$N$1001,$A$5:$A$1001,A770)-SUMIFS($O$5:$O$1001,$A$5:$A$1001,A770))</x:f>
      </x:c>
      <x:c r="S770" s="20">
        <x:f>IF(A770="","",IF(ABS(R770)&lt;0.005,"Balanced","Out of balance"))</x:f>
      </x:c>
    </x:row>
    <x:row r="771" ht="20" customHeight="1">
      <x:c r="A771" s="26" t="n"/>
      <x:c r="B771" s="27" t="n"/>
      <x:c r="C771" s="20">
        <x:f>IF(B771="","",YEAR(B771))</x:f>
      </x:c>
      <x:c r="D771" s="20">
        <x:f>IF(B771="","",TEXT(B771,"mmm"))</x:f>
      </x:c>
      <x:c r="E771" s="4" t="n"/>
      <x:c r="F771" s="26" t="n"/>
      <x:c r="G771" s="22">
        <x:f>IF(F771="","",VLOOKUP(F771,COA!$A$4:$F$30,2,FALSE))</x:f>
      </x:c>
      <x:c r="H771" s="22">
        <x:f>IF(F771="","",VLOOKUP(F771,COA!$A$4:$F$30,3,FALSE))</x:f>
      </x:c>
      <x:c r="I771" s="22">
        <x:f>IF(F771="","",VLOOKUP(F771,COA!$A$4:$F$30,4,FALSE))</x:f>
      </x:c>
      <x:c r="J771" s="22">
        <x:f>IF(F771="","",VLOOKUP(F771,COA!$A$4:$F$30,5,FALSE))</x:f>
      </x:c>
      <x:c r="K771" s="26" t="n"/>
      <x:c r="L771" s="26" t="n"/>
      <x:c r="M771" s="26" t="n"/>
      <x:c r="N771" s="24" t="n"/>
      <x:c r="O771" s="24" t="n"/>
      <x:c r="P771" s="25">
        <x:f>IF(AND(N771="",O771=""),"",N771-O771)</x:f>
      </x:c>
      <x:c r="Q771" s="20" t="str">
        <x:f>IF(COUNTA(A771:O771)=0,"",IF(AND(N771&gt;0,O771&gt;0),"Review",IF(AND(N771=0,O771=0),"Missing amount","OK")))</x:f>
        <x:v>Missing amount</x:v>
      </x:c>
      <x:c r="R771" s="25">
        <x:f>IF(A771="","",SUMIFS($N$5:$N$1001,$A$5:$A$1001,A771)-SUMIFS($O$5:$O$1001,$A$5:$A$1001,A771))</x:f>
      </x:c>
      <x:c r="S771" s="20">
        <x:f>IF(A771="","",IF(ABS(R771)&lt;0.005,"Balanced","Out of balance"))</x:f>
      </x:c>
    </x:row>
    <x:row r="772" ht="20" customHeight="1">
      <x:c r="A772" s="26" t="n"/>
      <x:c r="B772" s="27" t="n"/>
      <x:c r="C772" s="20">
        <x:f>IF(B772="","",YEAR(B772))</x:f>
      </x:c>
      <x:c r="D772" s="20">
        <x:f>IF(B772="","",TEXT(B772,"mmm"))</x:f>
      </x:c>
      <x:c r="E772" s="4" t="n"/>
      <x:c r="F772" s="26" t="n"/>
      <x:c r="G772" s="22">
        <x:f>IF(F772="","",VLOOKUP(F772,COA!$A$4:$F$30,2,FALSE))</x:f>
      </x:c>
      <x:c r="H772" s="22">
        <x:f>IF(F772="","",VLOOKUP(F772,COA!$A$4:$F$30,3,FALSE))</x:f>
      </x:c>
      <x:c r="I772" s="22">
        <x:f>IF(F772="","",VLOOKUP(F772,COA!$A$4:$F$30,4,FALSE))</x:f>
      </x:c>
      <x:c r="J772" s="22">
        <x:f>IF(F772="","",VLOOKUP(F772,COA!$A$4:$F$30,5,FALSE))</x:f>
      </x:c>
      <x:c r="K772" s="26" t="n"/>
      <x:c r="L772" s="26" t="n"/>
      <x:c r="M772" s="26" t="n"/>
      <x:c r="N772" s="24" t="n"/>
      <x:c r="O772" s="24" t="n"/>
      <x:c r="P772" s="25">
        <x:f>IF(AND(N772="",O772=""),"",N772-O772)</x:f>
      </x:c>
      <x:c r="Q772" s="20" t="str">
        <x:f>IF(COUNTA(A772:O772)=0,"",IF(AND(N772&gt;0,O772&gt;0),"Review",IF(AND(N772=0,O772=0),"Missing amount","OK")))</x:f>
        <x:v>Missing amount</x:v>
      </x:c>
      <x:c r="R772" s="25">
        <x:f>IF(A772="","",SUMIFS($N$5:$N$1001,$A$5:$A$1001,A772)-SUMIFS($O$5:$O$1001,$A$5:$A$1001,A772))</x:f>
      </x:c>
      <x:c r="S772" s="20">
        <x:f>IF(A772="","",IF(ABS(R772)&lt;0.005,"Balanced","Out of balance"))</x:f>
      </x:c>
    </x:row>
    <x:row r="773" ht="20" customHeight="1">
      <x:c r="A773" s="26" t="n"/>
      <x:c r="B773" s="27" t="n"/>
      <x:c r="C773" s="20">
        <x:f>IF(B773="","",YEAR(B773))</x:f>
      </x:c>
      <x:c r="D773" s="20">
        <x:f>IF(B773="","",TEXT(B773,"mmm"))</x:f>
      </x:c>
      <x:c r="E773" s="4" t="n"/>
      <x:c r="F773" s="26" t="n"/>
      <x:c r="G773" s="22">
        <x:f>IF(F773="","",VLOOKUP(F773,COA!$A$4:$F$30,2,FALSE))</x:f>
      </x:c>
      <x:c r="H773" s="22">
        <x:f>IF(F773="","",VLOOKUP(F773,COA!$A$4:$F$30,3,FALSE))</x:f>
      </x:c>
      <x:c r="I773" s="22">
        <x:f>IF(F773="","",VLOOKUP(F773,COA!$A$4:$F$30,4,FALSE))</x:f>
      </x:c>
      <x:c r="J773" s="22">
        <x:f>IF(F773="","",VLOOKUP(F773,COA!$A$4:$F$30,5,FALSE))</x:f>
      </x:c>
      <x:c r="K773" s="26" t="n"/>
      <x:c r="L773" s="26" t="n"/>
      <x:c r="M773" s="26" t="n"/>
      <x:c r="N773" s="24" t="n"/>
      <x:c r="O773" s="24" t="n"/>
      <x:c r="P773" s="25">
        <x:f>IF(AND(N773="",O773=""),"",N773-O773)</x:f>
      </x:c>
      <x:c r="Q773" s="20" t="str">
        <x:f>IF(COUNTA(A773:O773)=0,"",IF(AND(N773&gt;0,O773&gt;0),"Review",IF(AND(N773=0,O773=0),"Missing amount","OK")))</x:f>
        <x:v>Missing amount</x:v>
      </x:c>
      <x:c r="R773" s="25">
        <x:f>IF(A773="","",SUMIFS($N$5:$N$1001,$A$5:$A$1001,A773)-SUMIFS($O$5:$O$1001,$A$5:$A$1001,A773))</x:f>
      </x:c>
      <x:c r="S773" s="20">
        <x:f>IF(A773="","",IF(ABS(R773)&lt;0.005,"Balanced","Out of balance"))</x:f>
      </x:c>
    </x:row>
    <x:row r="774" ht="20" customHeight="1">
      <x:c r="A774" s="26" t="n"/>
      <x:c r="B774" s="27" t="n"/>
      <x:c r="C774" s="20">
        <x:f>IF(B774="","",YEAR(B774))</x:f>
      </x:c>
      <x:c r="D774" s="20">
        <x:f>IF(B774="","",TEXT(B774,"mmm"))</x:f>
      </x:c>
      <x:c r="E774" s="4" t="n"/>
      <x:c r="F774" s="26" t="n"/>
      <x:c r="G774" s="22">
        <x:f>IF(F774="","",VLOOKUP(F774,COA!$A$4:$F$30,2,FALSE))</x:f>
      </x:c>
      <x:c r="H774" s="22">
        <x:f>IF(F774="","",VLOOKUP(F774,COA!$A$4:$F$30,3,FALSE))</x:f>
      </x:c>
      <x:c r="I774" s="22">
        <x:f>IF(F774="","",VLOOKUP(F774,COA!$A$4:$F$30,4,FALSE))</x:f>
      </x:c>
      <x:c r="J774" s="22">
        <x:f>IF(F774="","",VLOOKUP(F774,COA!$A$4:$F$30,5,FALSE))</x:f>
      </x:c>
      <x:c r="K774" s="26" t="n"/>
      <x:c r="L774" s="26" t="n"/>
      <x:c r="M774" s="26" t="n"/>
      <x:c r="N774" s="24" t="n"/>
      <x:c r="O774" s="24" t="n"/>
      <x:c r="P774" s="25">
        <x:f>IF(AND(N774="",O774=""),"",N774-O774)</x:f>
      </x:c>
      <x:c r="Q774" s="20" t="str">
        <x:f>IF(COUNTA(A774:O774)=0,"",IF(AND(N774&gt;0,O774&gt;0),"Review",IF(AND(N774=0,O774=0),"Missing amount","OK")))</x:f>
        <x:v>Missing amount</x:v>
      </x:c>
      <x:c r="R774" s="25">
        <x:f>IF(A774="","",SUMIFS($N$5:$N$1001,$A$5:$A$1001,A774)-SUMIFS($O$5:$O$1001,$A$5:$A$1001,A774))</x:f>
      </x:c>
      <x:c r="S774" s="20">
        <x:f>IF(A774="","",IF(ABS(R774)&lt;0.005,"Balanced","Out of balance"))</x:f>
      </x:c>
    </x:row>
    <x:row r="775" ht="20" customHeight="1">
      <x:c r="A775" s="26" t="n"/>
      <x:c r="B775" s="27" t="n"/>
      <x:c r="C775" s="20">
        <x:f>IF(B775="","",YEAR(B775))</x:f>
      </x:c>
      <x:c r="D775" s="20">
        <x:f>IF(B775="","",TEXT(B775,"mmm"))</x:f>
      </x:c>
      <x:c r="E775" s="4" t="n"/>
      <x:c r="F775" s="26" t="n"/>
      <x:c r="G775" s="22">
        <x:f>IF(F775="","",VLOOKUP(F775,COA!$A$4:$F$30,2,FALSE))</x:f>
      </x:c>
      <x:c r="H775" s="22">
        <x:f>IF(F775="","",VLOOKUP(F775,COA!$A$4:$F$30,3,FALSE))</x:f>
      </x:c>
      <x:c r="I775" s="22">
        <x:f>IF(F775="","",VLOOKUP(F775,COA!$A$4:$F$30,4,FALSE))</x:f>
      </x:c>
      <x:c r="J775" s="22">
        <x:f>IF(F775="","",VLOOKUP(F775,COA!$A$4:$F$30,5,FALSE))</x:f>
      </x:c>
      <x:c r="K775" s="26" t="n"/>
      <x:c r="L775" s="26" t="n"/>
      <x:c r="M775" s="26" t="n"/>
      <x:c r="N775" s="24" t="n"/>
      <x:c r="O775" s="24" t="n"/>
      <x:c r="P775" s="25">
        <x:f>IF(AND(N775="",O775=""),"",N775-O775)</x:f>
      </x:c>
      <x:c r="Q775" s="20" t="str">
        <x:f>IF(COUNTA(A775:O775)=0,"",IF(AND(N775&gt;0,O775&gt;0),"Review",IF(AND(N775=0,O775=0),"Missing amount","OK")))</x:f>
        <x:v>Missing amount</x:v>
      </x:c>
      <x:c r="R775" s="25">
        <x:f>IF(A775="","",SUMIFS($N$5:$N$1001,$A$5:$A$1001,A775)-SUMIFS($O$5:$O$1001,$A$5:$A$1001,A775))</x:f>
      </x:c>
      <x:c r="S775" s="20">
        <x:f>IF(A775="","",IF(ABS(R775)&lt;0.005,"Balanced","Out of balance"))</x:f>
      </x:c>
    </x:row>
    <x:row r="776" ht="20" customHeight="1">
      <x:c r="A776" s="26" t="n"/>
      <x:c r="B776" s="27" t="n"/>
      <x:c r="C776" s="20">
        <x:f>IF(B776="","",YEAR(B776))</x:f>
      </x:c>
      <x:c r="D776" s="20">
        <x:f>IF(B776="","",TEXT(B776,"mmm"))</x:f>
      </x:c>
      <x:c r="E776" s="4" t="n"/>
      <x:c r="F776" s="26" t="n"/>
      <x:c r="G776" s="22">
        <x:f>IF(F776="","",VLOOKUP(F776,COA!$A$4:$F$30,2,FALSE))</x:f>
      </x:c>
      <x:c r="H776" s="22">
        <x:f>IF(F776="","",VLOOKUP(F776,COA!$A$4:$F$30,3,FALSE))</x:f>
      </x:c>
      <x:c r="I776" s="22">
        <x:f>IF(F776="","",VLOOKUP(F776,COA!$A$4:$F$30,4,FALSE))</x:f>
      </x:c>
      <x:c r="J776" s="22">
        <x:f>IF(F776="","",VLOOKUP(F776,COA!$A$4:$F$30,5,FALSE))</x:f>
      </x:c>
      <x:c r="K776" s="26" t="n"/>
      <x:c r="L776" s="26" t="n"/>
      <x:c r="M776" s="26" t="n"/>
      <x:c r="N776" s="24" t="n"/>
      <x:c r="O776" s="24" t="n"/>
      <x:c r="P776" s="25">
        <x:f>IF(AND(N776="",O776=""),"",N776-O776)</x:f>
      </x:c>
      <x:c r="Q776" s="20" t="str">
        <x:f>IF(COUNTA(A776:O776)=0,"",IF(AND(N776&gt;0,O776&gt;0),"Review",IF(AND(N776=0,O776=0),"Missing amount","OK")))</x:f>
        <x:v>Missing amount</x:v>
      </x:c>
      <x:c r="R776" s="25">
        <x:f>IF(A776="","",SUMIFS($N$5:$N$1001,$A$5:$A$1001,A776)-SUMIFS($O$5:$O$1001,$A$5:$A$1001,A776))</x:f>
      </x:c>
      <x:c r="S776" s="20">
        <x:f>IF(A776="","",IF(ABS(R776)&lt;0.005,"Balanced","Out of balance"))</x:f>
      </x:c>
    </x:row>
    <x:row r="777" ht="20" customHeight="1">
      <x:c r="A777" s="26" t="n"/>
      <x:c r="B777" s="27" t="n"/>
      <x:c r="C777" s="20">
        <x:f>IF(B777="","",YEAR(B777))</x:f>
      </x:c>
      <x:c r="D777" s="20">
        <x:f>IF(B777="","",TEXT(B777,"mmm"))</x:f>
      </x:c>
      <x:c r="E777" s="4" t="n"/>
      <x:c r="F777" s="26" t="n"/>
      <x:c r="G777" s="22">
        <x:f>IF(F777="","",VLOOKUP(F777,COA!$A$4:$F$30,2,FALSE))</x:f>
      </x:c>
      <x:c r="H777" s="22">
        <x:f>IF(F777="","",VLOOKUP(F777,COA!$A$4:$F$30,3,FALSE))</x:f>
      </x:c>
      <x:c r="I777" s="22">
        <x:f>IF(F777="","",VLOOKUP(F777,COA!$A$4:$F$30,4,FALSE))</x:f>
      </x:c>
      <x:c r="J777" s="22">
        <x:f>IF(F777="","",VLOOKUP(F777,COA!$A$4:$F$30,5,FALSE))</x:f>
      </x:c>
      <x:c r="K777" s="26" t="n"/>
      <x:c r="L777" s="26" t="n"/>
      <x:c r="M777" s="26" t="n"/>
      <x:c r="N777" s="24" t="n"/>
      <x:c r="O777" s="24" t="n"/>
      <x:c r="P777" s="25">
        <x:f>IF(AND(N777="",O777=""),"",N777-O777)</x:f>
      </x:c>
      <x:c r="Q777" s="20" t="str">
        <x:f>IF(COUNTA(A777:O777)=0,"",IF(AND(N777&gt;0,O777&gt;0),"Review",IF(AND(N777=0,O777=0),"Missing amount","OK")))</x:f>
        <x:v>Missing amount</x:v>
      </x:c>
      <x:c r="R777" s="25">
        <x:f>IF(A777="","",SUMIFS($N$5:$N$1001,$A$5:$A$1001,A777)-SUMIFS($O$5:$O$1001,$A$5:$A$1001,A777))</x:f>
      </x:c>
      <x:c r="S777" s="20">
        <x:f>IF(A777="","",IF(ABS(R777)&lt;0.005,"Balanced","Out of balance"))</x:f>
      </x:c>
    </x:row>
    <x:row r="778" ht="20" customHeight="1">
      <x:c r="A778" s="26" t="n"/>
      <x:c r="B778" s="27" t="n"/>
      <x:c r="C778" s="20">
        <x:f>IF(B778="","",YEAR(B778))</x:f>
      </x:c>
      <x:c r="D778" s="20">
        <x:f>IF(B778="","",TEXT(B778,"mmm"))</x:f>
      </x:c>
      <x:c r="E778" s="4" t="n"/>
      <x:c r="F778" s="26" t="n"/>
      <x:c r="G778" s="22">
        <x:f>IF(F778="","",VLOOKUP(F778,COA!$A$4:$F$30,2,FALSE))</x:f>
      </x:c>
      <x:c r="H778" s="22">
        <x:f>IF(F778="","",VLOOKUP(F778,COA!$A$4:$F$30,3,FALSE))</x:f>
      </x:c>
      <x:c r="I778" s="22">
        <x:f>IF(F778="","",VLOOKUP(F778,COA!$A$4:$F$30,4,FALSE))</x:f>
      </x:c>
      <x:c r="J778" s="22">
        <x:f>IF(F778="","",VLOOKUP(F778,COA!$A$4:$F$30,5,FALSE))</x:f>
      </x:c>
      <x:c r="K778" s="26" t="n"/>
      <x:c r="L778" s="26" t="n"/>
      <x:c r="M778" s="26" t="n"/>
      <x:c r="N778" s="24" t="n"/>
      <x:c r="O778" s="24" t="n"/>
      <x:c r="P778" s="25">
        <x:f>IF(AND(N778="",O778=""),"",N778-O778)</x:f>
      </x:c>
      <x:c r="Q778" s="20" t="str">
        <x:f>IF(COUNTA(A778:O778)=0,"",IF(AND(N778&gt;0,O778&gt;0),"Review",IF(AND(N778=0,O778=0),"Missing amount","OK")))</x:f>
        <x:v>Missing amount</x:v>
      </x:c>
      <x:c r="R778" s="25">
        <x:f>IF(A778="","",SUMIFS($N$5:$N$1001,$A$5:$A$1001,A778)-SUMIFS($O$5:$O$1001,$A$5:$A$1001,A778))</x:f>
      </x:c>
      <x:c r="S778" s="20">
        <x:f>IF(A778="","",IF(ABS(R778)&lt;0.005,"Balanced","Out of balance"))</x:f>
      </x:c>
    </x:row>
    <x:row r="779" ht="20" customHeight="1">
      <x:c r="A779" s="26" t="n"/>
      <x:c r="B779" s="27" t="n"/>
      <x:c r="C779" s="20">
        <x:f>IF(B779="","",YEAR(B779))</x:f>
      </x:c>
      <x:c r="D779" s="20">
        <x:f>IF(B779="","",TEXT(B779,"mmm"))</x:f>
      </x:c>
      <x:c r="E779" s="4" t="n"/>
      <x:c r="F779" s="26" t="n"/>
      <x:c r="G779" s="22">
        <x:f>IF(F779="","",VLOOKUP(F779,COA!$A$4:$F$30,2,FALSE))</x:f>
      </x:c>
      <x:c r="H779" s="22">
        <x:f>IF(F779="","",VLOOKUP(F779,COA!$A$4:$F$30,3,FALSE))</x:f>
      </x:c>
      <x:c r="I779" s="22">
        <x:f>IF(F779="","",VLOOKUP(F779,COA!$A$4:$F$30,4,FALSE))</x:f>
      </x:c>
      <x:c r="J779" s="22">
        <x:f>IF(F779="","",VLOOKUP(F779,COA!$A$4:$F$30,5,FALSE))</x:f>
      </x:c>
      <x:c r="K779" s="26" t="n"/>
      <x:c r="L779" s="26" t="n"/>
      <x:c r="M779" s="26" t="n"/>
      <x:c r="N779" s="24" t="n"/>
      <x:c r="O779" s="24" t="n"/>
      <x:c r="P779" s="25">
        <x:f>IF(AND(N779="",O779=""),"",N779-O779)</x:f>
      </x:c>
      <x:c r="Q779" s="20" t="str">
        <x:f>IF(COUNTA(A779:O779)=0,"",IF(AND(N779&gt;0,O779&gt;0),"Review",IF(AND(N779=0,O779=0),"Missing amount","OK")))</x:f>
        <x:v>Missing amount</x:v>
      </x:c>
      <x:c r="R779" s="25">
        <x:f>IF(A779="","",SUMIFS($N$5:$N$1001,$A$5:$A$1001,A779)-SUMIFS($O$5:$O$1001,$A$5:$A$1001,A779))</x:f>
      </x:c>
      <x:c r="S779" s="20">
        <x:f>IF(A779="","",IF(ABS(R779)&lt;0.005,"Balanced","Out of balance"))</x:f>
      </x:c>
    </x:row>
    <x:row r="780" ht="20" customHeight="1">
      <x:c r="A780" s="26" t="n"/>
      <x:c r="B780" s="27" t="n"/>
      <x:c r="C780" s="20">
        <x:f>IF(B780="","",YEAR(B780))</x:f>
      </x:c>
      <x:c r="D780" s="20">
        <x:f>IF(B780="","",TEXT(B780,"mmm"))</x:f>
      </x:c>
      <x:c r="E780" s="4" t="n"/>
      <x:c r="F780" s="26" t="n"/>
      <x:c r="G780" s="22">
        <x:f>IF(F780="","",VLOOKUP(F780,COA!$A$4:$F$30,2,FALSE))</x:f>
      </x:c>
      <x:c r="H780" s="22">
        <x:f>IF(F780="","",VLOOKUP(F780,COA!$A$4:$F$30,3,FALSE))</x:f>
      </x:c>
      <x:c r="I780" s="22">
        <x:f>IF(F780="","",VLOOKUP(F780,COA!$A$4:$F$30,4,FALSE))</x:f>
      </x:c>
      <x:c r="J780" s="22">
        <x:f>IF(F780="","",VLOOKUP(F780,COA!$A$4:$F$30,5,FALSE))</x:f>
      </x:c>
      <x:c r="K780" s="26" t="n"/>
      <x:c r="L780" s="26" t="n"/>
      <x:c r="M780" s="26" t="n"/>
      <x:c r="N780" s="24" t="n"/>
      <x:c r="O780" s="24" t="n"/>
      <x:c r="P780" s="25">
        <x:f>IF(AND(N780="",O780=""),"",N780-O780)</x:f>
      </x:c>
      <x:c r="Q780" s="20" t="str">
        <x:f>IF(COUNTA(A780:O780)=0,"",IF(AND(N780&gt;0,O780&gt;0),"Review",IF(AND(N780=0,O780=0),"Missing amount","OK")))</x:f>
        <x:v>Missing amount</x:v>
      </x:c>
      <x:c r="R780" s="25">
        <x:f>IF(A780="","",SUMIFS($N$5:$N$1001,$A$5:$A$1001,A780)-SUMIFS($O$5:$O$1001,$A$5:$A$1001,A780))</x:f>
      </x:c>
      <x:c r="S780" s="20">
        <x:f>IF(A780="","",IF(ABS(R780)&lt;0.005,"Balanced","Out of balance"))</x:f>
      </x:c>
    </x:row>
    <x:row r="781" ht="20" customHeight="1">
      <x:c r="A781" s="26" t="n"/>
      <x:c r="B781" s="27" t="n"/>
      <x:c r="C781" s="20">
        <x:f>IF(B781="","",YEAR(B781))</x:f>
      </x:c>
      <x:c r="D781" s="20">
        <x:f>IF(B781="","",TEXT(B781,"mmm"))</x:f>
      </x:c>
      <x:c r="E781" s="4" t="n"/>
      <x:c r="F781" s="26" t="n"/>
      <x:c r="G781" s="22">
        <x:f>IF(F781="","",VLOOKUP(F781,COA!$A$4:$F$30,2,FALSE))</x:f>
      </x:c>
      <x:c r="H781" s="22">
        <x:f>IF(F781="","",VLOOKUP(F781,COA!$A$4:$F$30,3,FALSE))</x:f>
      </x:c>
      <x:c r="I781" s="22">
        <x:f>IF(F781="","",VLOOKUP(F781,COA!$A$4:$F$30,4,FALSE))</x:f>
      </x:c>
      <x:c r="J781" s="22">
        <x:f>IF(F781="","",VLOOKUP(F781,COA!$A$4:$F$30,5,FALSE))</x:f>
      </x:c>
      <x:c r="K781" s="26" t="n"/>
      <x:c r="L781" s="26" t="n"/>
      <x:c r="M781" s="26" t="n"/>
      <x:c r="N781" s="24" t="n"/>
      <x:c r="O781" s="24" t="n"/>
      <x:c r="P781" s="25">
        <x:f>IF(AND(N781="",O781=""),"",N781-O781)</x:f>
      </x:c>
      <x:c r="Q781" s="20" t="str">
        <x:f>IF(COUNTA(A781:O781)=0,"",IF(AND(N781&gt;0,O781&gt;0),"Review",IF(AND(N781=0,O781=0),"Missing amount","OK")))</x:f>
        <x:v>Missing amount</x:v>
      </x:c>
      <x:c r="R781" s="25">
        <x:f>IF(A781="","",SUMIFS($N$5:$N$1001,$A$5:$A$1001,A781)-SUMIFS($O$5:$O$1001,$A$5:$A$1001,A781))</x:f>
      </x:c>
      <x:c r="S781" s="20">
        <x:f>IF(A781="","",IF(ABS(R781)&lt;0.005,"Balanced","Out of balance"))</x:f>
      </x:c>
    </x:row>
    <x:row r="782" ht="20" customHeight="1">
      <x:c r="A782" s="26" t="n"/>
      <x:c r="B782" s="27" t="n"/>
      <x:c r="C782" s="20">
        <x:f>IF(B782="","",YEAR(B782))</x:f>
      </x:c>
      <x:c r="D782" s="20">
        <x:f>IF(B782="","",TEXT(B782,"mmm"))</x:f>
      </x:c>
      <x:c r="E782" s="4" t="n"/>
      <x:c r="F782" s="26" t="n"/>
      <x:c r="G782" s="22">
        <x:f>IF(F782="","",VLOOKUP(F782,COA!$A$4:$F$30,2,FALSE))</x:f>
      </x:c>
      <x:c r="H782" s="22">
        <x:f>IF(F782="","",VLOOKUP(F782,COA!$A$4:$F$30,3,FALSE))</x:f>
      </x:c>
      <x:c r="I782" s="22">
        <x:f>IF(F782="","",VLOOKUP(F782,COA!$A$4:$F$30,4,FALSE))</x:f>
      </x:c>
      <x:c r="J782" s="22">
        <x:f>IF(F782="","",VLOOKUP(F782,COA!$A$4:$F$30,5,FALSE))</x:f>
      </x:c>
      <x:c r="K782" s="26" t="n"/>
      <x:c r="L782" s="26" t="n"/>
      <x:c r="M782" s="26" t="n"/>
      <x:c r="N782" s="24" t="n"/>
      <x:c r="O782" s="24" t="n"/>
      <x:c r="P782" s="25">
        <x:f>IF(AND(N782="",O782=""),"",N782-O782)</x:f>
      </x:c>
      <x:c r="Q782" s="20" t="str">
        <x:f>IF(COUNTA(A782:O782)=0,"",IF(AND(N782&gt;0,O782&gt;0),"Review",IF(AND(N782=0,O782=0),"Missing amount","OK")))</x:f>
        <x:v>Missing amount</x:v>
      </x:c>
      <x:c r="R782" s="25">
        <x:f>IF(A782="","",SUMIFS($N$5:$N$1001,$A$5:$A$1001,A782)-SUMIFS($O$5:$O$1001,$A$5:$A$1001,A782))</x:f>
      </x:c>
      <x:c r="S782" s="20">
        <x:f>IF(A782="","",IF(ABS(R782)&lt;0.005,"Balanced","Out of balance"))</x:f>
      </x:c>
    </x:row>
    <x:row r="783" ht="20" customHeight="1">
      <x:c r="A783" s="26" t="n"/>
      <x:c r="B783" s="27" t="n"/>
      <x:c r="C783" s="20">
        <x:f>IF(B783="","",YEAR(B783))</x:f>
      </x:c>
      <x:c r="D783" s="20">
        <x:f>IF(B783="","",TEXT(B783,"mmm"))</x:f>
      </x:c>
      <x:c r="E783" s="4" t="n"/>
      <x:c r="F783" s="26" t="n"/>
      <x:c r="G783" s="22">
        <x:f>IF(F783="","",VLOOKUP(F783,COA!$A$4:$F$30,2,FALSE))</x:f>
      </x:c>
      <x:c r="H783" s="22">
        <x:f>IF(F783="","",VLOOKUP(F783,COA!$A$4:$F$30,3,FALSE))</x:f>
      </x:c>
      <x:c r="I783" s="22">
        <x:f>IF(F783="","",VLOOKUP(F783,COA!$A$4:$F$30,4,FALSE))</x:f>
      </x:c>
      <x:c r="J783" s="22">
        <x:f>IF(F783="","",VLOOKUP(F783,COA!$A$4:$F$30,5,FALSE))</x:f>
      </x:c>
      <x:c r="K783" s="26" t="n"/>
      <x:c r="L783" s="26" t="n"/>
      <x:c r="M783" s="26" t="n"/>
      <x:c r="N783" s="24" t="n"/>
      <x:c r="O783" s="24" t="n"/>
      <x:c r="P783" s="25">
        <x:f>IF(AND(N783="",O783=""),"",N783-O783)</x:f>
      </x:c>
      <x:c r="Q783" s="20" t="str">
        <x:f>IF(COUNTA(A783:O783)=0,"",IF(AND(N783&gt;0,O783&gt;0),"Review",IF(AND(N783=0,O783=0),"Missing amount","OK")))</x:f>
        <x:v>Missing amount</x:v>
      </x:c>
      <x:c r="R783" s="25">
        <x:f>IF(A783="","",SUMIFS($N$5:$N$1001,$A$5:$A$1001,A783)-SUMIFS($O$5:$O$1001,$A$5:$A$1001,A783))</x:f>
      </x:c>
      <x:c r="S783" s="20">
        <x:f>IF(A783="","",IF(ABS(R783)&lt;0.005,"Balanced","Out of balance"))</x:f>
      </x:c>
    </x:row>
    <x:row r="784" ht="20" customHeight="1">
      <x:c r="A784" s="26" t="n"/>
      <x:c r="B784" s="27" t="n"/>
      <x:c r="C784" s="20">
        <x:f>IF(B784="","",YEAR(B784))</x:f>
      </x:c>
      <x:c r="D784" s="20">
        <x:f>IF(B784="","",TEXT(B784,"mmm"))</x:f>
      </x:c>
      <x:c r="E784" s="4" t="n"/>
      <x:c r="F784" s="26" t="n"/>
      <x:c r="G784" s="22">
        <x:f>IF(F784="","",VLOOKUP(F784,COA!$A$4:$F$30,2,FALSE))</x:f>
      </x:c>
      <x:c r="H784" s="22">
        <x:f>IF(F784="","",VLOOKUP(F784,COA!$A$4:$F$30,3,FALSE))</x:f>
      </x:c>
      <x:c r="I784" s="22">
        <x:f>IF(F784="","",VLOOKUP(F784,COA!$A$4:$F$30,4,FALSE))</x:f>
      </x:c>
      <x:c r="J784" s="22">
        <x:f>IF(F784="","",VLOOKUP(F784,COA!$A$4:$F$30,5,FALSE))</x:f>
      </x:c>
      <x:c r="K784" s="26" t="n"/>
      <x:c r="L784" s="26" t="n"/>
      <x:c r="M784" s="26" t="n"/>
      <x:c r="N784" s="24" t="n"/>
      <x:c r="O784" s="24" t="n"/>
      <x:c r="P784" s="25">
        <x:f>IF(AND(N784="",O784=""),"",N784-O784)</x:f>
      </x:c>
      <x:c r="Q784" s="20" t="str">
        <x:f>IF(COUNTA(A784:O784)=0,"",IF(AND(N784&gt;0,O784&gt;0),"Review",IF(AND(N784=0,O784=0),"Missing amount","OK")))</x:f>
        <x:v>Missing amount</x:v>
      </x:c>
      <x:c r="R784" s="25">
        <x:f>IF(A784="","",SUMIFS($N$5:$N$1001,$A$5:$A$1001,A784)-SUMIFS($O$5:$O$1001,$A$5:$A$1001,A784))</x:f>
      </x:c>
      <x:c r="S784" s="20">
        <x:f>IF(A784="","",IF(ABS(R784)&lt;0.005,"Balanced","Out of balance"))</x:f>
      </x:c>
    </x:row>
    <x:row r="785" ht="20" customHeight="1">
      <x:c r="A785" s="26" t="n"/>
      <x:c r="B785" s="27" t="n"/>
      <x:c r="C785" s="20">
        <x:f>IF(B785="","",YEAR(B785))</x:f>
      </x:c>
      <x:c r="D785" s="20">
        <x:f>IF(B785="","",TEXT(B785,"mmm"))</x:f>
      </x:c>
      <x:c r="E785" s="4" t="n"/>
      <x:c r="F785" s="26" t="n"/>
      <x:c r="G785" s="22">
        <x:f>IF(F785="","",VLOOKUP(F785,COA!$A$4:$F$30,2,FALSE))</x:f>
      </x:c>
      <x:c r="H785" s="22">
        <x:f>IF(F785="","",VLOOKUP(F785,COA!$A$4:$F$30,3,FALSE))</x:f>
      </x:c>
      <x:c r="I785" s="22">
        <x:f>IF(F785="","",VLOOKUP(F785,COA!$A$4:$F$30,4,FALSE))</x:f>
      </x:c>
      <x:c r="J785" s="22">
        <x:f>IF(F785="","",VLOOKUP(F785,COA!$A$4:$F$30,5,FALSE))</x:f>
      </x:c>
      <x:c r="K785" s="26" t="n"/>
      <x:c r="L785" s="26" t="n"/>
      <x:c r="M785" s="26" t="n"/>
      <x:c r="N785" s="24" t="n"/>
      <x:c r="O785" s="24" t="n"/>
      <x:c r="P785" s="25">
        <x:f>IF(AND(N785="",O785=""),"",N785-O785)</x:f>
      </x:c>
      <x:c r="Q785" s="20" t="str">
        <x:f>IF(COUNTA(A785:O785)=0,"",IF(AND(N785&gt;0,O785&gt;0),"Review",IF(AND(N785=0,O785=0),"Missing amount","OK")))</x:f>
        <x:v>Missing amount</x:v>
      </x:c>
      <x:c r="R785" s="25">
        <x:f>IF(A785="","",SUMIFS($N$5:$N$1001,$A$5:$A$1001,A785)-SUMIFS($O$5:$O$1001,$A$5:$A$1001,A785))</x:f>
      </x:c>
      <x:c r="S785" s="20">
        <x:f>IF(A785="","",IF(ABS(R785)&lt;0.005,"Balanced","Out of balance"))</x:f>
      </x:c>
    </x:row>
    <x:row r="786" ht="20" customHeight="1">
      <x:c r="A786" s="26" t="n"/>
      <x:c r="B786" s="27" t="n"/>
      <x:c r="C786" s="20">
        <x:f>IF(B786="","",YEAR(B786))</x:f>
      </x:c>
      <x:c r="D786" s="20">
        <x:f>IF(B786="","",TEXT(B786,"mmm"))</x:f>
      </x:c>
      <x:c r="E786" s="4" t="n"/>
      <x:c r="F786" s="26" t="n"/>
      <x:c r="G786" s="22">
        <x:f>IF(F786="","",VLOOKUP(F786,COA!$A$4:$F$30,2,FALSE))</x:f>
      </x:c>
      <x:c r="H786" s="22">
        <x:f>IF(F786="","",VLOOKUP(F786,COA!$A$4:$F$30,3,FALSE))</x:f>
      </x:c>
      <x:c r="I786" s="22">
        <x:f>IF(F786="","",VLOOKUP(F786,COA!$A$4:$F$30,4,FALSE))</x:f>
      </x:c>
      <x:c r="J786" s="22">
        <x:f>IF(F786="","",VLOOKUP(F786,COA!$A$4:$F$30,5,FALSE))</x:f>
      </x:c>
      <x:c r="K786" s="26" t="n"/>
      <x:c r="L786" s="26" t="n"/>
      <x:c r="M786" s="26" t="n"/>
      <x:c r="N786" s="24" t="n"/>
      <x:c r="O786" s="24" t="n"/>
      <x:c r="P786" s="25">
        <x:f>IF(AND(N786="",O786=""),"",N786-O786)</x:f>
      </x:c>
      <x:c r="Q786" s="20" t="str">
        <x:f>IF(COUNTA(A786:O786)=0,"",IF(AND(N786&gt;0,O786&gt;0),"Review",IF(AND(N786=0,O786=0),"Missing amount","OK")))</x:f>
        <x:v>Missing amount</x:v>
      </x:c>
      <x:c r="R786" s="25">
        <x:f>IF(A786="","",SUMIFS($N$5:$N$1001,$A$5:$A$1001,A786)-SUMIFS($O$5:$O$1001,$A$5:$A$1001,A786))</x:f>
      </x:c>
      <x:c r="S786" s="20">
        <x:f>IF(A786="","",IF(ABS(R786)&lt;0.005,"Balanced","Out of balance"))</x:f>
      </x:c>
    </x:row>
    <x:row r="787" ht="20" customHeight="1">
      <x:c r="A787" s="26" t="n"/>
      <x:c r="B787" s="27" t="n"/>
      <x:c r="C787" s="20">
        <x:f>IF(B787="","",YEAR(B787))</x:f>
      </x:c>
      <x:c r="D787" s="20">
        <x:f>IF(B787="","",TEXT(B787,"mmm"))</x:f>
      </x:c>
      <x:c r="E787" s="4" t="n"/>
      <x:c r="F787" s="26" t="n"/>
      <x:c r="G787" s="22">
        <x:f>IF(F787="","",VLOOKUP(F787,COA!$A$4:$F$30,2,FALSE))</x:f>
      </x:c>
      <x:c r="H787" s="22">
        <x:f>IF(F787="","",VLOOKUP(F787,COA!$A$4:$F$30,3,FALSE))</x:f>
      </x:c>
      <x:c r="I787" s="22">
        <x:f>IF(F787="","",VLOOKUP(F787,COA!$A$4:$F$30,4,FALSE))</x:f>
      </x:c>
      <x:c r="J787" s="22">
        <x:f>IF(F787="","",VLOOKUP(F787,COA!$A$4:$F$30,5,FALSE))</x:f>
      </x:c>
      <x:c r="K787" s="26" t="n"/>
      <x:c r="L787" s="26" t="n"/>
      <x:c r="M787" s="26" t="n"/>
      <x:c r="N787" s="24" t="n"/>
      <x:c r="O787" s="24" t="n"/>
      <x:c r="P787" s="25">
        <x:f>IF(AND(N787="",O787=""),"",N787-O787)</x:f>
      </x:c>
      <x:c r="Q787" s="20" t="str">
        <x:f>IF(COUNTA(A787:O787)=0,"",IF(AND(N787&gt;0,O787&gt;0),"Review",IF(AND(N787=0,O787=0),"Missing amount","OK")))</x:f>
        <x:v>Missing amount</x:v>
      </x:c>
      <x:c r="R787" s="25">
        <x:f>IF(A787="","",SUMIFS($N$5:$N$1001,$A$5:$A$1001,A787)-SUMIFS($O$5:$O$1001,$A$5:$A$1001,A787))</x:f>
      </x:c>
      <x:c r="S787" s="20">
        <x:f>IF(A787="","",IF(ABS(R787)&lt;0.005,"Balanced","Out of balance"))</x:f>
      </x:c>
    </x:row>
    <x:row r="788" ht="20" customHeight="1">
      <x:c r="A788" s="26" t="n"/>
      <x:c r="B788" s="27" t="n"/>
      <x:c r="C788" s="20">
        <x:f>IF(B788="","",YEAR(B788))</x:f>
      </x:c>
      <x:c r="D788" s="20">
        <x:f>IF(B788="","",TEXT(B788,"mmm"))</x:f>
      </x:c>
      <x:c r="E788" s="4" t="n"/>
      <x:c r="F788" s="26" t="n"/>
      <x:c r="G788" s="22">
        <x:f>IF(F788="","",VLOOKUP(F788,COA!$A$4:$F$30,2,FALSE))</x:f>
      </x:c>
      <x:c r="H788" s="22">
        <x:f>IF(F788="","",VLOOKUP(F788,COA!$A$4:$F$30,3,FALSE))</x:f>
      </x:c>
      <x:c r="I788" s="22">
        <x:f>IF(F788="","",VLOOKUP(F788,COA!$A$4:$F$30,4,FALSE))</x:f>
      </x:c>
      <x:c r="J788" s="22">
        <x:f>IF(F788="","",VLOOKUP(F788,COA!$A$4:$F$30,5,FALSE))</x:f>
      </x:c>
      <x:c r="K788" s="26" t="n"/>
      <x:c r="L788" s="26" t="n"/>
      <x:c r="M788" s="26" t="n"/>
      <x:c r="N788" s="24" t="n"/>
      <x:c r="O788" s="24" t="n"/>
      <x:c r="P788" s="25">
        <x:f>IF(AND(N788="",O788=""),"",N788-O788)</x:f>
      </x:c>
      <x:c r="Q788" s="20" t="str">
        <x:f>IF(COUNTA(A788:O788)=0,"",IF(AND(N788&gt;0,O788&gt;0),"Review",IF(AND(N788=0,O788=0),"Missing amount","OK")))</x:f>
        <x:v>Missing amount</x:v>
      </x:c>
      <x:c r="R788" s="25">
        <x:f>IF(A788="","",SUMIFS($N$5:$N$1001,$A$5:$A$1001,A788)-SUMIFS($O$5:$O$1001,$A$5:$A$1001,A788))</x:f>
      </x:c>
      <x:c r="S788" s="20">
        <x:f>IF(A788="","",IF(ABS(R788)&lt;0.005,"Balanced","Out of balance"))</x:f>
      </x:c>
    </x:row>
    <x:row r="789" ht="20" customHeight="1">
      <x:c r="A789" s="26" t="n"/>
      <x:c r="B789" s="27" t="n"/>
      <x:c r="C789" s="20">
        <x:f>IF(B789="","",YEAR(B789))</x:f>
      </x:c>
      <x:c r="D789" s="20">
        <x:f>IF(B789="","",TEXT(B789,"mmm"))</x:f>
      </x:c>
      <x:c r="E789" s="4" t="n"/>
      <x:c r="F789" s="26" t="n"/>
      <x:c r="G789" s="22">
        <x:f>IF(F789="","",VLOOKUP(F789,COA!$A$4:$F$30,2,FALSE))</x:f>
      </x:c>
      <x:c r="H789" s="22">
        <x:f>IF(F789="","",VLOOKUP(F789,COA!$A$4:$F$30,3,FALSE))</x:f>
      </x:c>
      <x:c r="I789" s="22">
        <x:f>IF(F789="","",VLOOKUP(F789,COA!$A$4:$F$30,4,FALSE))</x:f>
      </x:c>
      <x:c r="J789" s="22">
        <x:f>IF(F789="","",VLOOKUP(F789,COA!$A$4:$F$30,5,FALSE))</x:f>
      </x:c>
      <x:c r="K789" s="26" t="n"/>
      <x:c r="L789" s="26" t="n"/>
      <x:c r="M789" s="26" t="n"/>
      <x:c r="N789" s="24" t="n"/>
      <x:c r="O789" s="24" t="n"/>
      <x:c r="P789" s="25">
        <x:f>IF(AND(N789="",O789=""),"",N789-O789)</x:f>
      </x:c>
      <x:c r="Q789" s="20" t="str">
        <x:f>IF(COUNTA(A789:O789)=0,"",IF(AND(N789&gt;0,O789&gt;0),"Review",IF(AND(N789=0,O789=0),"Missing amount","OK")))</x:f>
        <x:v>Missing amount</x:v>
      </x:c>
      <x:c r="R789" s="25">
        <x:f>IF(A789="","",SUMIFS($N$5:$N$1001,$A$5:$A$1001,A789)-SUMIFS($O$5:$O$1001,$A$5:$A$1001,A789))</x:f>
      </x:c>
      <x:c r="S789" s="20">
        <x:f>IF(A789="","",IF(ABS(R789)&lt;0.005,"Balanced","Out of balance"))</x:f>
      </x:c>
    </x:row>
    <x:row r="790" ht="20" customHeight="1">
      <x:c r="A790" s="26" t="n"/>
      <x:c r="B790" s="27" t="n"/>
      <x:c r="C790" s="20">
        <x:f>IF(B790="","",YEAR(B790))</x:f>
      </x:c>
      <x:c r="D790" s="20">
        <x:f>IF(B790="","",TEXT(B790,"mmm"))</x:f>
      </x:c>
      <x:c r="E790" s="4" t="n"/>
      <x:c r="F790" s="26" t="n"/>
      <x:c r="G790" s="22">
        <x:f>IF(F790="","",VLOOKUP(F790,COA!$A$4:$F$30,2,FALSE))</x:f>
      </x:c>
      <x:c r="H790" s="22">
        <x:f>IF(F790="","",VLOOKUP(F790,COA!$A$4:$F$30,3,FALSE))</x:f>
      </x:c>
      <x:c r="I790" s="22">
        <x:f>IF(F790="","",VLOOKUP(F790,COA!$A$4:$F$30,4,FALSE))</x:f>
      </x:c>
      <x:c r="J790" s="22">
        <x:f>IF(F790="","",VLOOKUP(F790,COA!$A$4:$F$30,5,FALSE))</x:f>
      </x:c>
      <x:c r="K790" s="26" t="n"/>
      <x:c r="L790" s="26" t="n"/>
      <x:c r="M790" s="26" t="n"/>
      <x:c r="N790" s="24" t="n"/>
      <x:c r="O790" s="24" t="n"/>
      <x:c r="P790" s="25">
        <x:f>IF(AND(N790="",O790=""),"",N790-O790)</x:f>
      </x:c>
      <x:c r="Q790" s="20" t="str">
        <x:f>IF(COUNTA(A790:O790)=0,"",IF(AND(N790&gt;0,O790&gt;0),"Review",IF(AND(N790=0,O790=0),"Missing amount","OK")))</x:f>
        <x:v>Missing amount</x:v>
      </x:c>
      <x:c r="R790" s="25">
        <x:f>IF(A790="","",SUMIFS($N$5:$N$1001,$A$5:$A$1001,A790)-SUMIFS($O$5:$O$1001,$A$5:$A$1001,A790))</x:f>
      </x:c>
      <x:c r="S790" s="20">
        <x:f>IF(A790="","",IF(ABS(R790)&lt;0.005,"Balanced","Out of balance"))</x:f>
      </x:c>
    </x:row>
    <x:row r="791" ht="20" customHeight="1">
      <x:c r="A791" s="26" t="n"/>
      <x:c r="B791" s="27" t="n"/>
      <x:c r="C791" s="20">
        <x:f>IF(B791="","",YEAR(B791))</x:f>
      </x:c>
      <x:c r="D791" s="20">
        <x:f>IF(B791="","",TEXT(B791,"mmm"))</x:f>
      </x:c>
      <x:c r="E791" s="4" t="n"/>
      <x:c r="F791" s="26" t="n"/>
      <x:c r="G791" s="22">
        <x:f>IF(F791="","",VLOOKUP(F791,COA!$A$4:$F$30,2,FALSE))</x:f>
      </x:c>
      <x:c r="H791" s="22">
        <x:f>IF(F791="","",VLOOKUP(F791,COA!$A$4:$F$30,3,FALSE))</x:f>
      </x:c>
      <x:c r="I791" s="22">
        <x:f>IF(F791="","",VLOOKUP(F791,COA!$A$4:$F$30,4,FALSE))</x:f>
      </x:c>
      <x:c r="J791" s="22">
        <x:f>IF(F791="","",VLOOKUP(F791,COA!$A$4:$F$30,5,FALSE))</x:f>
      </x:c>
      <x:c r="K791" s="26" t="n"/>
      <x:c r="L791" s="26" t="n"/>
      <x:c r="M791" s="26" t="n"/>
      <x:c r="N791" s="24" t="n"/>
      <x:c r="O791" s="24" t="n"/>
      <x:c r="P791" s="25">
        <x:f>IF(AND(N791="",O791=""),"",N791-O791)</x:f>
      </x:c>
      <x:c r="Q791" s="20" t="str">
        <x:f>IF(COUNTA(A791:O791)=0,"",IF(AND(N791&gt;0,O791&gt;0),"Review",IF(AND(N791=0,O791=0),"Missing amount","OK")))</x:f>
        <x:v>Missing amount</x:v>
      </x:c>
      <x:c r="R791" s="25">
        <x:f>IF(A791="","",SUMIFS($N$5:$N$1001,$A$5:$A$1001,A791)-SUMIFS($O$5:$O$1001,$A$5:$A$1001,A791))</x:f>
      </x:c>
      <x:c r="S791" s="20">
        <x:f>IF(A791="","",IF(ABS(R791)&lt;0.005,"Balanced","Out of balance"))</x:f>
      </x:c>
    </x:row>
    <x:row r="792" ht="20" customHeight="1">
      <x:c r="A792" s="26" t="n"/>
      <x:c r="B792" s="27" t="n"/>
      <x:c r="C792" s="20">
        <x:f>IF(B792="","",YEAR(B792))</x:f>
      </x:c>
      <x:c r="D792" s="20">
        <x:f>IF(B792="","",TEXT(B792,"mmm"))</x:f>
      </x:c>
      <x:c r="E792" s="4" t="n"/>
      <x:c r="F792" s="26" t="n"/>
      <x:c r="G792" s="22">
        <x:f>IF(F792="","",VLOOKUP(F792,COA!$A$4:$F$30,2,FALSE))</x:f>
      </x:c>
      <x:c r="H792" s="22">
        <x:f>IF(F792="","",VLOOKUP(F792,COA!$A$4:$F$30,3,FALSE))</x:f>
      </x:c>
      <x:c r="I792" s="22">
        <x:f>IF(F792="","",VLOOKUP(F792,COA!$A$4:$F$30,4,FALSE))</x:f>
      </x:c>
      <x:c r="J792" s="22">
        <x:f>IF(F792="","",VLOOKUP(F792,COA!$A$4:$F$30,5,FALSE))</x:f>
      </x:c>
      <x:c r="K792" s="26" t="n"/>
      <x:c r="L792" s="26" t="n"/>
      <x:c r="M792" s="26" t="n"/>
      <x:c r="N792" s="24" t="n"/>
      <x:c r="O792" s="24" t="n"/>
      <x:c r="P792" s="25">
        <x:f>IF(AND(N792="",O792=""),"",N792-O792)</x:f>
      </x:c>
      <x:c r="Q792" s="20" t="str">
        <x:f>IF(COUNTA(A792:O792)=0,"",IF(AND(N792&gt;0,O792&gt;0),"Review",IF(AND(N792=0,O792=0),"Missing amount","OK")))</x:f>
        <x:v>Missing amount</x:v>
      </x:c>
      <x:c r="R792" s="25">
        <x:f>IF(A792="","",SUMIFS($N$5:$N$1001,$A$5:$A$1001,A792)-SUMIFS($O$5:$O$1001,$A$5:$A$1001,A792))</x:f>
      </x:c>
      <x:c r="S792" s="20">
        <x:f>IF(A792="","",IF(ABS(R792)&lt;0.005,"Balanced","Out of balance"))</x:f>
      </x:c>
    </x:row>
    <x:row r="793" ht="20" customHeight="1">
      <x:c r="A793" s="26" t="n"/>
      <x:c r="B793" s="27" t="n"/>
      <x:c r="C793" s="20">
        <x:f>IF(B793="","",YEAR(B793))</x:f>
      </x:c>
      <x:c r="D793" s="20">
        <x:f>IF(B793="","",TEXT(B793,"mmm"))</x:f>
      </x:c>
      <x:c r="E793" s="4" t="n"/>
      <x:c r="F793" s="26" t="n"/>
      <x:c r="G793" s="22">
        <x:f>IF(F793="","",VLOOKUP(F793,COA!$A$4:$F$30,2,FALSE))</x:f>
      </x:c>
      <x:c r="H793" s="22">
        <x:f>IF(F793="","",VLOOKUP(F793,COA!$A$4:$F$30,3,FALSE))</x:f>
      </x:c>
      <x:c r="I793" s="22">
        <x:f>IF(F793="","",VLOOKUP(F793,COA!$A$4:$F$30,4,FALSE))</x:f>
      </x:c>
      <x:c r="J793" s="22">
        <x:f>IF(F793="","",VLOOKUP(F793,COA!$A$4:$F$30,5,FALSE))</x:f>
      </x:c>
      <x:c r="K793" s="26" t="n"/>
      <x:c r="L793" s="26" t="n"/>
      <x:c r="M793" s="26" t="n"/>
      <x:c r="N793" s="24" t="n"/>
      <x:c r="O793" s="24" t="n"/>
      <x:c r="P793" s="25">
        <x:f>IF(AND(N793="",O793=""),"",N793-O793)</x:f>
      </x:c>
      <x:c r="Q793" s="20" t="str">
        <x:f>IF(COUNTA(A793:O793)=0,"",IF(AND(N793&gt;0,O793&gt;0),"Review",IF(AND(N793=0,O793=0),"Missing amount","OK")))</x:f>
        <x:v>Missing amount</x:v>
      </x:c>
      <x:c r="R793" s="25">
        <x:f>IF(A793="","",SUMIFS($N$5:$N$1001,$A$5:$A$1001,A793)-SUMIFS($O$5:$O$1001,$A$5:$A$1001,A793))</x:f>
      </x:c>
      <x:c r="S793" s="20">
        <x:f>IF(A793="","",IF(ABS(R793)&lt;0.005,"Balanced","Out of balance"))</x:f>
      </x:c>
    </x:row>
    <x:row r="794" ht="20" customHeight="1">
      <x:c r="A794" s="26" t="n"/>
      <x:c r="B794" s="27" t="n"/>
      <x:c r="C794" s="20">
        <x:f>IF(B794="","",YEAR(B794))</x:f>
      </x:c>
      <x:c r="D794" s="20">
        <x:f>IF(B794="","",TEXT(B794,"mmm"))</x:f>
      </x:c>
      <x:c r="E794" s="4" t="n"/>
      <x:c r="F794" s="26" t="n"/>
      <x:c r="G794" s="22">
        <x:f>IF(F794="","",VLOOKUP(F794,COA!$A$4:$F$30,2,FALSE))</x:f>
      </x:c>
      <x:c r="H794" s="22">
        <x:f>IF(F794="","",VLOOKUP(F794,COA!$A$4:$F$30,3,FALSE))</x:f>
      </x:c>
      <x:c r="I794" s="22">
        <x:f>IF(F794="","",VLOOKUP(F794,COA!$A$4:$F$30,4,FALSE))</x:f>
      </x:c>
      <x:c r="J794" s="22">
        <x:f>IF(F794="","",VLOOKUP(F794,COA!$A$4:$F$30,5,FALSE))</x:f>
      </x:c>
      <x:c r="K794" s="26" t="n"/>
      <x:c r="L794" s="26" t="n"/>
      <x:c r="M794" s="26" t="n"/>
      <x:c r="N794" s="24" t="n"/>
      <x:c r="O794" s="24" t="n"/>
      <x:c r="P794" s="25">
        <x:f>IF(AND(N794="",O794=""),"",N794-O794)</x:f>
      </x:c>
      <x:c r="Q794" s="20" t="str">
        <x:f>IF(COUNTA(A794:O794)=0,"",IF(AND(N794&gt;0,O794&gt;0),"Review",IF(AND(N794=0,O794=0),"Missing amount","OK")))</x:f>
        <x:v>Missing amount</x:v>
      </x:c>
      <x:c r="R794" s="25">
        <x:f>IF(A794="","",SUMIFS($N$5:$N$1001,$A$5:$A$1001,A794)-SUMIFS($O$5:$O$1001,$A$5:$A$1001,A794))</x:f>
      </x:c>
      <x:c r="S794" s="20">
        <x:f>IF(A794="","",IF(ABS(R794)&lt;0.005,"Balanced","Out of balance"))</x:f>
      </x:c>
    </x:row>
    <x:row r="795" ht="20" customHeight="1">
      <x:c r="A795" s="26" t="n"/>
      <x:c r="B795" s="27" t="n"/>
      <x:c r="C795" s="20">
        <x:f>IF(B795="","",YEAR(B795))</x:f>
      </x:c>
      <x:c r="D795" s="20">
        <x:f>IF(B795="","",TEXT(B795,"mmm"))</x:f>
      </x:c>
      <x:c r="E795" s="4" t="n"/>
      <x:c r="F795" s="26" t="n"/>
      <x:c r="G795" s="22">
        <x:f>IF(F795="","",VLOOKUP(F795,COA!$A$4:$F$30,2,FALSE))</x:f>
      </x:c>
      <x:c r="H795" s="22">
        <x:f>IF(F795="","",VLOOKUP(F795,COA!$A$4:$F$30,3,FALSE))</x:f>
      </x:c>
      <x:c r="I795" s="22">
        <x:f>IF(F795="","",VLOOKUP(F795,COA!$A$4:$F$30,4,FALSE))</x:f>
      </x:c>
      <x:c r="J795" s="22">
        <x:f>IF(F795="","",VLOOKUP(F795,COA!$A$4:$F$30,5,FALSE))</x:f>
      </x:c>
      <x:c r="K795" s="26" t="n"/>
      <x:c r="L795" s="26" t="n"/>
      <x:c r="M795" s="26" t="n"/>
      <x:c r="N795" s="24" t="n"/>
      <x:c r="O795" s="24" t="n"/>
      <x:c r="P795" s="25">
        <x:f>IF(AND(N795="",O795=""),"",N795-O795)</x:f>
      </x:c>
      <x:c r="Q795" s="20" t="str">
        <x:f>IF(COUNTA(A795:O795)=0,"",IF(AND(N795&gt;0,O795&gt;0),"Review",IF(AND(N795=0,O795=0),"Missing amount","OK")))</x:f>
        <x:v>Missing amount</x:v>
      </x:c>
      <x:c r="R795" s="25">
        <x:f>IF(A795="","",SUMIFS($N$5:$N$1001,$A$5:$A$1001,A795)-SUMIFS($O$5:$O$1001,$A$5:$A$1001,A795))</x:f>
      </x:c>
      <x:c r="S795" s="20">
        <x:f>IF(A795="","",IF(ABS(R795)&lt;0.005,"Balanced","Out of balance"))</x:f>
      </x:c>
    </x:row>
    <x:row r="796" ht="20" customHeight="1">
      <x:c r="A796" s="26" t="n"/>
      <x:c r="B796" s="27" t="n"/>
      <x:c r="C796" s="20">
        <x:f>IF(B796="","",YEAR(B796))</x:f>
      </x:c>
      <x:c r="D796" s="20">
        <x:f>IF(B796="","",TEXT(B796,"mmm"))</x:f>
      </x:c>
      <x:c r="E796" s="4" t="n"/>
      <x:c r="F796" s="26" t="n"/>
      <x:c r="G796" s="22">
        <x:f>IF(F796="","",VLOOKUP(F796,COA!$A$4:$F$30,2,FALSE))</x:f>
      </x:c>
      <x:c r="H796" s="22">
        <x:f>IF(F796="","",VLOOKUP(F796,COA!$A$4:$F$30,3,FALSE))</x:f>
      </x:c>
      <x:c r="I796" s="22">
        <x:f>IF(F796="","",VLOOKUP(F796,COA!$A$4:$F$30,4,FALSE))</x:f>
      </x:c>
      <x:c r="J796" s="22">
        <x:f>IF(F796="","",VLOOKUP(F796,COA!$A$4:$F$30,5,FALSE))</x:f>
      </x:c>
      <x:c r="K796" s="26" t="n"/>
      <x:c r="L796" s="26" t="n"/>
      <x:c r="M796" s="26" t="n"/>
      <x:c r="N796" s="24" t="n"/>
      <x:c r="O796" s="24" t="n"/>
      <x:c r="P796" s="25">
        <x:f>IF(AND(N796="",O796=""),"",N796-O796)</x:f>
      </x:c>
      <x:c r="Q796" s="20" t="str">
        <x:f>IF(COUNTA(A796:O796)=0,"",IF(AND(N796&gt;0,O796&gt;0),"Review",IF(AND(N796=0,O796=0),"Missing amount","OK")))</x:f>
        <x:v>Missing amount</x:v>
      </x:c>
      <x:c r="R796" s="25">
        <x:f>IF(A796="","",SUMIFS($N$5:$N$1001,$A$5:$A$1001,A796)-SUMIFS($O$5:$O$1001,$A$5:$A$1001,A796))</x:f>
      </x:c>
      <x:c r="S796" s="20">
        <x:f>IF(A796="","",IF(ABS(R796)&lt;0.005,"Balanced","Out of balance"))</x:f>
      </x:c>
    </x:row>
    <x:row r="797" ht="20" customHeight="1">
      <x:c r="A797" s="26" t="n"/>
      <x:c r="B797" s="27" t="n"/>
      <x:c r="C797" s="20">
        <x:f>IF(B797="","",YEAR(B797))</x:f>
      </x:c>
      <x:c r="D797" s="20">
        <x:f>IF(B797="","",TEXT(B797,"mmm"))</x:f>
      </x:c>
      <x:c r="E797" s="4" t="n"/>
      <x:c r="F797" s="26" t="n"/>
      <x:c r="G797" s="22">
        <x:f>IF(F797="","",VLOOKUP(F797,COA!$A$4:$F$30,2,FALSE))</x:f>
      </x:c>
      <x:c r="H797" s="22">
        <x:f>IF(F797="","",VLOOKUP(F797,COA!$A$4:$F$30,3,FALSE))</x:f>
      </x:c>
      <x:c r="I797" s="22">
        <x:f>IF(F797="","",VLOOKUP(F797,COA!$A$4:$F$30,4,FALSE))</x:f>
      </x:c>
      <x:c r="J797" s="22">
        <x:f>IF(F797="","",VLOOKUP(F797,COA!$A$4:$F$30,5,FALSE))</x:f>
      </x:c>
      <x:c r="K797" s="26" t="n"/>
      <x:c r="L797" s="26" t="n"/>
      <x:c r="M797" s="26" t="n"/>
      <x:c r="N797" s="24" t="n"/>
      <x:c r="O797" s="24" t="n"/>
      <x:c r="P797" s="25">
        <x:f>IF(AND(N797="",O797=""),"",N797-O797)</x:f>
      </x:c>
      <x:c r="Q797" s="20" t="str">
        <x:f>IF(COUNTA(A797:O797)=0,"",IF(AND(N797&gt;0,O797&gt;0),"Review",IF(AND(N797=0,O797=0),"Missing amount","OK")))</x:f>
        <x:v>Missing amount</x:v>
      </x:c>
      <x:c r="R797" s="25">
        <x:f>IF(A797="","",SUMIFS($N$5:$N$1001,$A$5:$A$1001,A797)-SUMIFS($O$5:$O$1001,$A$5:$A$1001,A797))</x:f>
      </x:c>
      <x:c r="S797" s="20">
        <x:f>IF(A797="","",IF(ABS(R797)&lt;0.005,"Balanced","Out of balance"))</x:f>
      </x:c>
    </x:row>
    <x:row r="798" ht="20" customHeight="1">
      <x:c r="A798" s="26" t="n"/>
      <x:c r="B798" s="27" t="n"/>
      <x:c r="C798" s="20">
        <x:f>IF(B798="","",YEAR(B798))</x:f>
      </x:c>
      <x:c r="D798" s="20">
        <x:f>IF(B798="","",TEXT(B798,"mmm"))</x:f>
      </x:c>
      <x:c r="E798" s="4" t="n"/>
      <x:c r="F798" s="26" t="n"/>
      <x:c r="G798" s="22">
        <x:f>IF(F798="","",VLOOKUP(F798,COA!$A$4:$F$30,2,FALSE))</x:f>
      </x:c>
      <x:c r="H798" s="22">
        <x:f>IF(F798="","",VLOOKUP(F798,COA!$A$4:$F$30,3,FALSE))</x:f>
      </x:c>
      <x:c r="I798" s="22">
        <x:f>IF(F798="","",VLOOKUP(F798,COA!$A$4:$F$30,4,FALSE))</x:f>
      </x:c>
      <x:c r="J798" s="22">
        <x:f>IF(F798="","",VLOOKUP(F798,COA!$A$4:$F$30,5,FALSE))</x:f>
      </x:c>
      <x:c r="K798" s="26" t="n"/>
      <x:c r="L798" s="26" t="n"/>
      <x:c r="M798" s="26" t="n"/>
      <x:c r="N798" s="24" t="n"/>
      <x:c r="O798" s="24" t="n"/>
      <x:c r="P798" s="25">
        <x:f>IF(AND(N798="",O798=""),"",N798-O798)</x:f>
      </x:c>
      <x:c r="Q798" s="20" t="str">
        <x:f>IF(COUNTA(A798:O798)=0,"",IF(AND(N798&gt;0,O798&gt;0),"Review",IF(AND(N798=0,O798=0),"Missing amount","OK")))</x:f>
        <x:v>Missing amount</x:v>
      </x:c>
      <x:c r="R798" s="25">
        <x:f>IF(A798="","",SUMIFS($N$5:$N$1001,$A$5:$A$1001,A798)-SUMIFS($O$5:$O$1001,$A$5:$A$1001,A798))</x:f>
      </x:c>
      <x:c r="S798" s="20">
        <x:f>IF(A798="","",IF(ABS(R798)&lt;0.005,"Balanced","Out of balance"))</x:f>
      </x:c>
    </x:row>
    <x:row r="799" ht="20" customHeight="1">
      <x:c r="A799" s="26" t="n"/>
      <x:c r="B799" s="27" t="n"/>
      <x:c r="C799" s="20">
        <x:f>IF(B799="","",YEAR(B799))</x:f>
      </x:c>
      <x:c r="D799" s="20">
        <x:f>IF(B799="","",TEXT(B799,"mmm"))</x:f>
      </x:c>
      <x:c r="E799" s="4" t="n"/>
      <x:c r="F799" s="26" t="n"/>
      <x:c r="G799" s="22">
        <x:f>IF(F799="","",VLOOKUP(F799,COA!$A$4:$F$30,2,FALSE))</x:f>
      </x:c>
      <x:c r="H799" s="22">
        <x:f>IF(F799="","",VLOOKUP(F799,COA!$A$4:$F$30,3,FALSE))</x:f>
      </x:c>
      <x:c r="I799" s="22">
        <x:f>IF(F799="","",VLOOKUP(F799,COA!$A$4:$F$30,4,FALSE))</x:f>
      </x:c>
      <x:c r="J799" s="22">
        <x:f>IF(F799="","",VLOOKUP(F799,COA!$A$4:$F$30,5,FALSE))</x:f>
      </x:c>
      <x:c r="K799" s="26" t="n"/>
      <x:c r="L799" s="26" t="n"/>
      <x:c r="M799" s="26" t="n"/>
      <x:c r="N799" s="24" t="n"/>
      <x:c r="O799" s="24" t="n"/>
      <x:c r="P799" s="25">
        <x:f>IF(AND(N799="",O799=""),"",N799-O799)</x:f>
      </x:c>
      <x:c r="Q799" s="20" t="str">
        <x:f>IF(COUNTA(A799:O799)=0,"",IF(AND(N799&gt;0,O799&gt;0),"Review",IF(AND(N799=0,O799=0),"Missing amount","OK")))</x:f>
        <x:v>Missing amount</x:v>
      </x:c>
      <x:c r="R799" s="25">
        <x:f>IF(A799="","",SUMIFS($N$5:$N$1001,$A$5:$A$1001,A799)-SUMIFS($O$5:$O$1001,$A$5:$A$1001,A799))</x:f>
      </x:c>
      <x:c r="S799" s="20">
        <x:f>IF(A799="","",IF(ABS(R799)&lt;0.005,"Balanced","Out of balance"))</x:f>
      </x:c>
    </x:row>
    <x:row r="800" ht="20" customHeight="1">
      <x:c r="A800" s="26" t="n"/>
      <x:c r="B800" s="27" t="n"/>
      <x:c r="C800" s="20">
        <x:f>IF(B800="","",YEAR(B800))</x:f>
      </x:c>
      <x:c r="D800" s="20">
        <x:f>IF(B800="","",TEXT(B800,"mmm"))</x:f>
      </x:c>
      <x:c r="E800" s="4" t="n"/>
      <x:c r="F800" s="26" t="n"/>
      <x:c r="G800" s="22">
        <x:f>IF(F800="","",VLOOKUP(F800,COA!$A$4:$F$30,2,FALSE))</x:f>
      </x:c>
      <x:c r="H800" s="22">
        <x:f>IF(F800="","",VLOOKUP(F800,COA!$A$4:$F$30,3,FALSE))</x:f>
      </x:c>
      <x:c r="I800" s="22">
        <x:f>IF(F800="","",VLOOKUP(F800,COA!$A$4:$F$30,4,FALSE))</x:f>
      </x:c>
      <x:c r="J800" s="22">
        <x:f>IF(F800="","",VLOOKUP(F800,COA!$A$4:$F$30,5,FALSE))</x:f>
      </x:c>
      <x:c r="K800" s="26" t="n"/>
      <x:c r="L800" s="26" t="n"/>
      <x:c r="M800" s="26" t="n"/>
      <x:c r="N800" s="24" t="n"/>
      <x:c r="O800" s="24" t="n"/>
      <x:c r="P800" s="25">
        <x:f>IF(AND(N800="",O800=""),"",N800-O800)</x:f>
      </x:c>
      <x:c r="Q800" s="20" t="str">
        <x:f>IF(COUNTA(A800:O800)=0,"",IF(AND(N800&gt;0,O800&gt;0),"Review",IF(AND(N800=0,O800=0),"Missing amount","OK")))</x:f>
        <x:v>Missing amount</x:v>
      </x:c>
      <x:c r="R800" s="25">
        <x:f>IF(A800="","",SUMIFS($N$5:$N$1001,$A$5:$A$1001,A800)-SUMIFS($O$5:$O$1001,$A$5:$A$1001,A800))</x:f>
      </x:c>
      <x:c r="S800" s="20">
        <x:f>IF(A800="","",IF(ABS(R800)&lt;0.005,"Balanced","Out of balance"))</x:f>
      </x:c>
    </x:row>
    <x:row r="801" ht="20" customHeight="1">
      <x:c r="A801" s="26" t="n"/>
      <x:c r="B801" s="27" t="n"/>
      <x:c r="C801" s="20">
        <x:f>IF(B801="","",YEAR(B801))</x:f>
      </x:c>
      <x:c r="D801" s="20">
        <x:f>IF(B801="","",TEXT(B801,"mmm"))</x:f>
      </x:c>
      <x:c r="E801" s="4" t="n"/>
      <x:c r="F801" s="26" t="n"/>
      <x:c r="G801" s="22">
        <x:f>IF(F801="","",VLOOKUP(F801,COA!$A$4:$F$30,2,FALSE))</x:f>
      </x:c>
      <x:c r="H801" s="22">
        <x:f>IF(F801="","",VLOOKUP(F801,COA!$A$4:$F$30,3,FALSE))</x:f>
      </x:c>
      <x:c r="I801" s="22">
        <x:f>IF(F801="","",VLOOKUP(F801,COA!$A$4:$F$30,4,FALSE))</x:f>
      </x:c>
      <x:c r="J801" s="22">
        <x:f>IF(F801="","",VLOOKUP(F801,COA!$A$4:$F$30,5,FALSE))</x:f>
      </x:c>
      <x:c r="K801" s="26" t="n"/>
      <x:c r="L801" s="26" t="n"/>
      <x:c r="M801" s="26" t="n"/>
      <x:c r="N801" s="24" t="n"/>
      <x:c r="O801" s="24" t="n"/>
      <x:c r="P801" s="25">
        <x:f>IF(AND(N801="",O801=""),"",N801-O801)</x:f>
      </x:c>
      <x:c r="Q801" s="20" t="str">
        <x:f>IF(COUNTA(A801:O801)=0,"",IF(AND(N801&gt;0,O801&gt;0),"Review",IF(AND(N801=0,O801=0),"Missing amount","OK")))</x:f>
        <x:v>Missing amount</x:v>
      </x:c>
      <x:c r="R801" s="25">
        <x:f>IF(A801="","",SUMIFS($N$5:$N$1001,$A$5:$A$1001,A801)-SUMIFS($O$5:$O$1001,$A$5:$A$1001,A801))</x:f>
      </x:c>
      <x:c r="S801" s="20">
        <x:f>IF(A801="","",IF(ABS(R801)&lt;0.005,"Balanced","Out of balance"))</x:f>
      </x:c>
    </x:row>
    <x:row r="802" ht="20" customHeight="1">
      <x:c r="A802" s="26" t="n"/>
      <x:c r="B802" s="27" t="n"/>
      <x:c r="C802" s="20">
        <x:f>IF(B802="","",YEAR(B802))</x:f>
      </x:c>
      <x:c r="D802" s="20">
        <x:f>IF(B802="","",TEXT(B802,"mmm"))</x:f>
      </x:c>
      <x:c r="E802" s="4" t="n"/>
      <x:c r="F802" s="26" t="n"/>
      <x:c r="G802" s="22">
        <x:f>IF(F802="","",VLOOKUP(F802,COA!$A$4:$F$30,2,FALSE))</x:f>
      </x:c>
      <x:c r="H802" s="22">
        <x:f>IF(F802="","",VLOOKUP(F802,COA!$A$4:$F$30,3,FALSE))</x:f>
      </x:c>
      <x:c r="I802" s="22">
        <x:f>IF(F802="","",VLOOKUP(F802,COA!$A$4:$F$30,4,FALSE))</x:f>
      </x:c>
      <x:c r="J802" s="22">
        <x:f>IF(F802="","",VLOOKUP(F802,COA!$A$4:$F$30,5,FALSE))</x:f>
      </x:c>
      <x:c r="K802" s="26" t="n"/>
      <x:c r="L802" s="26" t="n"/>
      <x:c r="M802" s="26" t="n"/>
      <x:c r="N802" s="24" t="n"/>
      <x:c r="O802" s="24" t="n"/>
      <x:c r="P802" s="25">
        <x:f>IF(AND(N802="",O802=""),"",N802-O802)</x:f>
      </x:c>
      <x:c r="Q802" s="20" t="str">
        <x:f>IF(COUNTA(A802:O802)=0,"",IF(AND(N802&gt;0,O802&gt;0),"Review",IF(AND(N802=0,O802=0),"Missing amount","OK")))</x:f>
        <x:v>Missing amount</x:v>
      </x:c>
      <x:c r="R802" s="25">
        <x:f>IF(A802="","",SUMIFS($N$5:$N$1001,$A$5:$A$1001,A802)-SUMIFS($O$5:$O$1001,$A$5:$A$1001,A802))</x:f>
      </x:c>
      <x:c r="S802" s="20">
        <x:f>IF(A802="","",IF(ABS(R802)&lt;0.005,"Balanced","Out of balance"))</x:f>
      </x:c>
    </x:row>
    <x:row r="803" ht="20" customHeight="1">
      <x:c r="A803" s="26" t="n"/>
      <x:c r="B803" s="27" t="n"/>
      <x:c r="C803" s="20">
        <x:f>IF(B803="","",YEAR(B803))</x:f>
      </x:c>
      <x:c r="D803" s="20">
        <x:f>IF(B803="","",TEXT(B803,"mmm"))</x:f>
      </x:c>
      <x:c r="E803" s="4" t="n"/>
      <x:c r="F803" s="26" t="n"/>
      <x:c r="G803" s="22">
        <x:f>IF(F803="","",VLOOKUP(F803,COA!$A$4:$F$30,2,FALSE))</x:f>
      </x:c>
      <x:c r="H803" s="22">
        <x:f>IF(F803="","",VLOOKUP(F803,COA!$A$4:$F$30,3,FALSE))</x:f>
      </x:c>
      <x:c r="I803" s="22">
        <x:f>IF(F803="","",VLOOKUP(F803,COA!$A$4:$F$30,4,FALSE))</x:f>
      </x:c>
      <x:c r="J803" s="22">
        <x:f>IF(F803="","",VLOOKUP(F803,COA!$A$4:$F$30,5,FALSE))</x:f>
      </x:c>
      <x:c r="K803" s="26" t="n"/>
      <x:c r="L803" s="26" t="n"/>
      <x:c r="M803" s="26" t="n"/>
      <x:c r="N803" s="24" t="n"/>
      <x:c r="O803" s="24" t="n"/>
      <x:c r="P803" s="25">
        <x:f>IF(AND(N803="",O803=""),"",N803-O803)</x:f>
      </x:c>
      <x:c r="Q803" s="20" t="str">
        <x:f>IF(COUNTA(A803:O803)=0,"",IF(AND(N803&gt;0,O803&gt;0),"Review",IF(AND(N803=0,O803=0),"Missing amount","OK")))</x:f>
        <x:v>Missing amount</x:v>
      </x:c>
      <x:c r="R803" s="25">
        <x:f>IF(A803="","",SUMIFS($N$5:$N$1001,$A$5:$A$1001,A803)-SUMIFS($O$5:$O$1001,$A$5:$A$1001,A803))</x:f>
      </x:c>
      <x:c r="S803" s="20">
        <x:f>IF(A803="","",IF(ABS(R803)&lt;0.005,"Balanced","Out of balance"))</x:f>
      </x:c>
    </x:row>
    <x:row r="804" ht="20" customHeight="1">
      <x:c r="A804" s="26" t="n"/>
      <x:c r="B804" s="27" t="n"/>
      <x:c r="C804" s="20">
        <x:f>IF(B804="","",YEAR(B804))</x:f>
      </x:c>
      <x:c r="D804" s="20">
        <x:f>IF(B804="","",TEXT(B804,"mmm"))</x:f>
      </x:c>
      <x:c r="E804" s="4" t="n"/>
      <x:c r="F804" s="26" t="n"/>
      <x:c r="G804" s="22">
        <x:f>IF(F804="","",VLOOKUP(F804,COA!$A$4:$F$30,2,FALSE))</x:f>
      </x:c>
      <x:c r="H804" s="22">
        <x:f>IF(F804="","",VLOOKUP(F804,COA!$A$4:$F$30,3,FALSE))</x:f>
      </x:c>
      <x:c r="I804" s="22">
        <x:f>IF(F804="","",VLOOKUP(F804,COA!$A$4:$F$30,4,FALSE))</x:f>
      </x:c>
      <x:c r="J804" s="22">
        <x:f>IF(F804="","",VLOOKUP(F804,COA!$A$4:$F$30,5,FALSE))</x:f>
      </x:c>
      <x:c r="K804" s="26" t="n"/>
      <x:c r="L804" s="26" t="n"/>
      <x:c r="M804" s="26" t="n"/>
      <x:c r="N804" s="24" t="n"/>
      <x:c r="O804" s="24" t="n"/>
      <x:c r="P804" s="25">
        <x:f>IF(AND(N804="",O804=""),"",N804-O804)</x:f>
      </x:c>
      <x:c r="Q804" s="20" t="str">
        <x:f>IF(COUNTA(A804:O804)=0,"",IF(AND(N804&gt;0,O804&gt;0),"Review",IF(AND(N804=0,O804=0),"Missing amount","OK")))</x:f>
        <x:v>Missing amount</x:v>
      </x:c>
      <x:c r="R804" s="25">
        <x:f>IF(A804="","",SUMIFS($N$5:$N$1001,$A$5:$A$1001,A804)-SUMIFS($O$5:$O$1001,$A$5:$A$1001,A804))</x:f>
      </x:c>
      <x:c r="S804" s="20">
        <x:f>IF(A804="","",IF(ABS(R804)&lt;0.005,"Balanced","Out of balance"))</x:f>
      </x:c>
    </x:row>
    <x:row r="805" ht="20" customHeight="1">
      <x:c r="A805" s="26" t="n"/>
      <x:c r="B805" s="27" t="n"/>
      <x:c r="C805" s="20">
        <x:f>IF(B805="","",YEAR(B805))</x:f>
      </x:c>
      <x:c r="D805" s="20">
        <x:f>IF(B805="","",TEXT(B805,"mmm"))</x:f>
      </x:c>
      <x:c r="E805" s="4" t="n"/>
      <x:c r="F805" s="26" t="n"/>
      <x:c r="G805" s="22">
        <x:f>IF(F805="","",VLOOKUP(F805,COA!$A$4:$F$30,2,FALSE))</x:f>
      </x:c>
      <x:c r="H805" s="22">
        <x:f>IF(F805="","",VLOOKUP(F805,COA!$A$4:$F$30,3,FALSE))</x:f>
      </x:c>
      <x:c r="I805" s="22">
        <x:f>IF(F805="","",VLOOKUP(F805,COA!$A$4:$F$30,4,FALSE))</x:f>
      </x:c>
      <x:c r="J805" s="22">
        <x:f>IF(F805="","",VLOOKUP(F805,COA!$A$4:$F$30,5,FALSE))</x:f>
      </x:c>
      <x:c r="K805" s="26" t="n"/>
      <x:c r="L805" s="26" t="n"/>
      <x:c r="M805" s="26" t="n"/>
      <x:c r="N805" s="24" t="n"/>
      <x:c r="O805" s="24" t="n"/>
      <x:c r="P805" s="25">
        <x:f>IF(AND(N805="",O805=""),"",N805-O805)</x:f>
      </x:c>
      <x:c r="Q805" s="20" t="str">
        <x:f>IF(COUNTA(A805:O805)=0,"",IF(AND(N805&gt;0,O805&gt;0),"Review",IF(AND(N805=0,O805=0),"Missing amount","OK")))</x:f>
        <x:v>Missing amount</x:v>
      </x:c>
      <x:c r="R805" s="25">
        <x:f>IF(A805="","",SUMIFS($N$5:$N$1001,$A$5:$A$1001,A805)-SUMIFS($O$5:$O$1001,$A$5:$A$1001,A805))</x:f>
      </x:c>
      <x:c r="S805" s="20">
        <x:f>IF(A805="","",IF(ABS(R805)&lt;0.005,"Balanced","Out of balance"))</x:f>
      </x:c>
    </x:row>
    <x:row r="806" ht="20" customHeight="1">
      <x:c r="A806" s="26" t="n"/>
      <x:c r="B806" s="27" t="n"/>
      <x:c r="C806" s="20">
        <x:f>IF(B806="","",YEAR(B806))</x:f>
      </x:c>
      <x:c r="D806" s="20">
        <x:f>IF(B806="","",TEXT(B806,"mmm"))</x:f>
      </x:c>
      <x:c r="E806" s="4" t="n"/>
      <x:c r="F806" s="26" t="n"/>
      <x:c r="G806" s="22">
        <x:f>IF(F806="","",VLOOKUP(F806,COA!$A$4:$F$30,2,FALSE))</x:f>
      </x:c>
      <x:c r="H806" s="22">
        <x:f>IF(F806="","",VLOOKUP(F806,COA!$A$4:$F$30,3,FALSE))</x:f>
      </x:c>
      <x:c r="I806" s="22">
        <x:f>IF(F806="","",VLOOKUP(F806,COA!$A$4:$F$30,4,FALSE))</x:f>
      </x:c>
      <x:c r="J806" s="22">
        <x:f>IF(F806="","",VLOOKUP(F806,COA!$A$4:$F$30,5,FALSE))</x:f>
      </x:c>
      <x:c r="K806" s="26" t="n"/>
      <x:c r="L806" s="26" t="n"/>
      <x:c r="M806" s="26" t="n"/>
      <x:c r="N806" s="24" t="n"/>
      <x:c r="O806" s="24" t="n"/>
      <x:c r="P806" s="25">
        <x:f>IF(AND(N806="",O806=""),"",N806-O806)</x:f>
      </x:c>
      <x:c r="Q806" s="20" t="str">
        <x:f>IF(COUNTA(A806:O806)=0,"",IF(AND(N806&gt;0,O806&gt;0),"Review",IF(AND(N806=0,O806=0),"Missing amount","OK")))</x:f>
        <x:v>Missing amount</x:v>
      </x:c>
      <x:c r="R806" s="25">
        <x:f>IF(A806="","",SUMIFS($N$5:$N$1001,$A$5:$A$1001,A806)-SUMIFS($O$5:$O$1001,$A$5:$A$1001,A806))</x:f>
      </x:c>
      <x:c r="S806" s="20">
        <x:f>IF(A806="","",IF(ABS(R806)&lt;0.005,"Balanced","Out of balance"))</x:f>
      </x:c>
    </x:row>
    <x:row r="807" ht="20" customHeight="1">
      <x:c r="A807" s="26" t="n"/>
      <x:c r="B807" s="27" t="n"/>
      <x:c r="C807" s="20">
        <x:f>IF(B807="","",YEAR(B807))</x:f>
      </x:c>
      <x:c r="D807" s="20">
        <x:f>IF(B807="","",TEXT(B807,"mmm"))</x:f>
      </x:c>
      <x:c r="E807" s="4" t="n"/>
      <x:c r="F807" s="26" t="n"/>
      <x:c r="G807" s="22">
        <x:f>IF(F807="","",VLOOKUP(F807,COA!$A$4:$F$30,2,FALSE))</x:f>
      </x:c>
      <x:c r="H807" s="22">
        <x:f>IF(F807="","",VLOOKUP(F807,COA!$A$4:$F$30,3,FALSE))</x:f>
      </x:c>
      <x:c r="I807" s="22">
        <x:f>IF(F807="","",VLOOKUP(F807,COA!$A$4:$F$30,4,FALSE))</x:f>
      </x:c>
      <x:c r="J807" s="22">
        <x:f>IF(F807="","",VLOOKUP(F807,COA!$A$4:$F$30,5,FALSE))</x:f>
      </x:c>
      <x:c r="K807" s="26" t="n"/>
      <x:c r="L807" s="26" t="n"/>
      <x:c r="M807" s="26" t="n"/>
      <x:c r="N807" s="24" t="n"/>
      <x:c r="O807" s="24" t="n"/>
      <x:c r="P807" s="25">
        <x:f>IF(AND(N807="",O807=""),"",N807-O807)</x:f>
      </x:c>
      <x:c r="Q807" s="20" t="str">
        <x:f>IF(COUNTA(A807:O807)=0,"",IF(AND(N807&gt;0,O807&gt;0),"Review",IF(AND(N807=0,O807=0),"Missing amount","OK")))</x:f>
        <x:v>Missing amount</x:v>
      </x:c>
      <x:c r="R807" s="25">
        <x:f>IF(A807="","",SUMIFS($N$5:$N$1001,$A$5:$A$1001,A807)-SUMIFS($O$5:$O$1001,$A$5:$A$1001,A807))</x:f>
      </x:c>
      <x:c r="S807" s="20">
        <x:f>IF(A807="","",IF(ABS(R807)&lt;0.005,"Balanced","Out of balance"))</x:f>
      </x:c>
    </x:row>
    <x:row r="808" ht="20" customHeight="1">
      <x:c r="A808" s="26" t="n"/>
      <x:c r="B808" s="27" t="n"/>
      <x:c r="C808" s="20">
        <x:f>IF(B808="","",YEAR(B808))</x:f>
      </x:c>
      <x:c r="D808" s="20">
        <x:f>IF(B808="","",TEXT(B808,"mmm"))</x:f>
      </x:c>
      <x:c r="E808" s="4" t="n"/>
      <x:c r="F808" s="26" t="n"/>
      <x:c r="G808" s="22">
        <x:f>IF(F808="","",VLOOKUP(F808,COA!$A$4:$F$30,2,FALSE))</x:f>
      </x:c>
      <x:c r="H808" s="22">
        <x:f>IF(F808="","",VLOOKUP(F808,COA!$A$4:$F$30,3,FALSE))</x:f>
      </x:c>
      <x:c r="I808" s="22">
        <x:f>IF(F808="","",VLOOKUP(F808,COA!$A$4:$F$30,4,FALSE))</x:f>
      </x:c>
      <x:c r="J808" s="22">
        <x:f>IF(F808="","",VLOOKUP(F808,COA!$A$4:$F$30,5,FALSE))</x:f>
      </x:c>
      <x:c r="K808" s="26" t="n"/>
      <x:c r="L808" s="26" t="n"/>
      <x:c r="M808" s="26" t="n"/>
      <x:c r="N808" s="24" t="n"/>
      <x:c r="O808" s="24" t="n"/>
      <x:c r="P808" s="25">
        <x:f>IF(AND(N808="",O808=""),"",N808-O808)</x:f>
      </x:c>
      <x:c r="Q808" s="20" t="str">
        <x:f>IF(COUNTA(A808:O808)=0,"",IF(AND(N808&gt;0,O808&gt;0),"Review",IF(AND(N808=0,O808=0),"Missing amount","OK")))</x:f>
        <x:v>Missing amount</x:v>
      </x:c>
      <x:c r="R808" s="25">
        <x:f>IF(A808="","",SUMIFS($N$5:$N$1001,$A$5:$A$1001,A808)-SUMIFS($O$5:$O$1001,$A$5:$A$1001,A808))</x:f>
      </x:c>
      <x:c r="S808" s="20">
        <x:f>IF(A808="","",IF(ABS(R808)&lt;0.005,"Balanced","Out of balance"))</x:f>
      </x:c>
    </x:row>
    <x:row r="809" ht="20" customHeight="1">
      <x:c r="A809" s="26" t="n"/>
      <x:c r="B809" s="27" t="n"/>
      <x:c r="C809" s="20">
        <x:f>IF(B809="","",YEAR(B809))</x:f>
      </x:c>
      <x:c r="D809" s="20">
        <x:f>IF(B809="","",TEXT(B809,"mmm"))</x:f>
      </x:c>
      <x:c r="E809" s="4" t="n"/>
      <x:c r="F809" s="26" t="n"/>
      <x:c r="G809" s="22">
        <x:f>IF(F809="","",VLOOKUP(F809,COA!$A$4:$F$30,2,FALSE))</x:f>
      </x:c>
      <x:c r="H809" s="22">
        <x:f>IF(F809="","",VLOOKUP(F809,COA!$A$4:$F$30,3,FALSE))</x:f>
      </x:c>
      <x:c r="I809" s="22">
        <x:f>IF(F809="","",VLOOKUP(F809,COA!$A$4:$F$30,4,FALSE))</x:f>
      </x:c>
      <x:c r="J809" s="22">
        <x:f>IF(F809="","",VLOOKUP(F809,COA!$A$4:$F$30,5,FALSE))</x:f>
      </x:c>
      <x:c r="K809" s="26" t="n"/>
      <x:c r="L809" s="26" t="n"/>
      <x:c r="M809" s="26" t="n"/>
      <x:c r="N809" s="24" t="n"/>
      <x:c r="O809" s="24" t="n"/>
      <x:c r="P809" s="25">
        <x:f>IF(AND(N809="",O809=""),"",N809-O809)</x:f>
      </x:c>
      <x:c r="Q809" s="20" t="str">
        <x:f>IF(COUNTA(A809:O809)=0,"",IF(AND(N809&gt;0,O809&gt;0),"Review",IF(AND(N809=0,O809=0),"Missing amount","OK")))</x:f>
        <x:v>Missing amount</x:v>
      </x:c>
      <x:c r="R809" s="25">
        <x:f>IF(A809="","",SUMIFS($N$5:$N$1001,$A$5:$A$1001,A809)-SUMIFS($O$5:$O$1001,$A$5:$A$1001,A809))</x:f>
      </x:c>
      <x:c r="S809" s="20">
        <x:f>IF(A809="","",IF(ABS(R809)&lt;0.005,"Balanced","Out of balance"))</x:f>
      </x:c>
    </x:row>
    <x:row r="810" ht="20" customHeight="1">
      <x:c r="A810" s="26" t="n"/>
      <x:c r="B810" s="27" t="n"/>
      <x:c r="C810" s="20">
        <x:f>IF(B810="","",YEAR(B810))</x:f>
      </x:c>
      <x:c r="D810" s="20">
        <x:f>IF(B810="","",TEXT(B810,"mmm"))</x:f>
      </x:c>
      <x:c r="E810" s="4" t="n"/>
      <x:c r="F810" s="26" t="n"/>
      <x:c r="G810" s="22">
        <x:f>IF(F810="","",VLOOKUP(F810,COA!$A$4:$F$30,2,FALSE))</x:f>
      </x:c>
      <x:c r="H810" s="22">
        <x:f>IF(F810="","",VLOOKUP(F810,COA!$A$4:$F$30,3,FALSE))</x:f>
      </x:c>
      <x:c r="I810" s="22">
        <x:f>IF(F810="","",VLOOKUP(F810,COA!$A$4:$F$30,4,FALSE))</x:f>
      </x:c>
      <x:c r="J810" s="22">
        <x:f>IF(F810="","",VLOOKUP(F810,COA!$A$4:$F$30,5,FALSE))</x:f>
      </x:c>
      <x:c r="K810" s="26" t="n"/>
      <x:c r="L810" s="26" t="n"/>
      <x:c r="M810" s="26" t="n"/>
      <x:c r="N810" s="24" t="n"/>
      <x:c r="O810" s="24" t="n"/>
      <x:c r="P810" s="25">
        <x:f>IF(AND(N810="",O810=""),"",N810-O810)</x:f>
      </x:c>
      <x:c r="Q810" s="20" t="str">
        <x:f>IF(COUNTA(A810:O810)=0,"",IF(AND(N810&gt;0,O810&gt;0),"Review",IF(AND(N810=0,O810=0),"Missing amount","OK")))</x:f>
        <x:v>Missing amount</x:v>
      </x:c>
      <x:c r="R810" s="25">
        <x:f>IF(A810="","",SUMIFS($N$5:$N$1001,$A$5:$A$1001,A810)-SUMIFS($O$5:$O$1001,$A$5:$A$1001,A810))</x:f>
      </x:c>
      <x:c r="S810" s="20">
        <x:f>IF(A810="","",IF(ABS(R810)&lt;0.005,"Balanced","Out of balance"))</x:f>
      </x:c>
    </x:row>
    <x:row r="811" ht="20" customHeight="1">
      <x:c r="A811" s="26" t="n"/>
      <x:c r="B811" s="27" t="n"/>
      <x:c r="C811" s="20">
        <x:f>IF(B811="","",YEAR(B811))</x:f>
      </x:c>
      <x:c r="D811" s="20">
        <x:f>IF(B811="","",TEXT(B811,"mmm"))</x:f>
      </x:c>
      <x:c r="E811" s="4" t="n"/>
      <x:c r="F811" s="26" t="n"/>
      <x:c r="G811" s="22">
        <x:f>IF(F811="","",VLOOKUP(F811,COA!$A$4:$F$30,2,FALSE))</x:f>
      </x:c>
      <x:c r="H811" s="22">
        <x:f>IF(F811="","",VLOOKUP(F811,COA!$A$4:$F$30,3,FALSE))</x:f>
      </x:c>
      <x:c r="I811" s="22">
        <x:f>IF(F811="","",VLOOKUP(F811,COA!$A$4:$F$30,4,FALSE))</x:f>
      </x:c>
      <x:c r="J811" s="22">
        <x:f>IF(F811="","",VLOOKUP(F811,COA!$A$4:$F$30,5,FALSE))</x:f>
      </x:c>
      <x:c r="K811" s="26" t="n"/>
      <x:c r="L811" s="26" t="n"/>
      <x:c r="M811" s="26" t="n"/>
      <x:c r="N811" s="24" t="n"/>
      <x:c r="O811" s="24" t="n"/>
      <x:c r="P811" s="25">
        <x:f>IF(AND(N811="",O811=""),"",N811-O811)</x:f>
      </x:c>
      <x:c r="Q811" s="20" t="str">
        <x:f>IF(COUNTA(A811:O811)=0,"",IF(AND(N811&gt;0,O811&gt;0),"Review",IF(AND(N811=0,O811=0),"Missing amount","OK")))</x:f>
        <x:v>Missing amount</x:v>
      </x:c>
      <x:c r="R811" s="25">
        <x:f>IF(A811="","",SUMIFS($N$5:$N$1001,$A$5:$A$1001,A811)-SUMIFS($O$5:$O$1001,$A$5:$A$1001,A811))</x:f>
      </x:c>
      <x:c r="S811" s="20">
        <x:f>IF(A811="","",IF(ABS(R811)&lt;0.005,"Balanced","Out of balance"))</x:f>
      </x:c>
    </x:row>
    <x:row r="812" ht="20" customHeight="1">
      <x:c r="A812" s="26" t="n"/>
      <x:c r="B812" s="27" t="n"/>
      <x:c r="C812" s="20">
        <x:f>IF(B812="","",YEAR(B812))</x:f>
      </x:c>
      <x:c r="D812" s="20">
        <x:f>IF(B812="","",TEXT(B812,"mmm"))</x:f>
      </x:c>
      <x:c r="E812" s="4" t="n"/>
      <x:c r="F812" s="26" t="n"/>
      <x:c r="G812" s="22">
        <x:f>IF(F812="","",VLOOKUP(F812,COA!$A$4:$F$30,2,FALSE))</x:f>
      </x:c>
      <x:c r="H812" s="22">
        <x:f>IF(F812="","",VLOOKUP(F812,COA!$A$4:$F$30,3,FALSE))</x:f>
      </x:c>
      <x:c r="I812" s="22">
        <x:f>IF(F812="","",VLOOKUP(F812,COA!$A$4:$F$30,4,FALSE))</x:f>
      </x:c>
      <x:c r="J812" s="22">
        <x:f>IF(F812="","",VLOOKUP(F812,COA!$A$4:$F$30,5,FALSE))</x:f>
      </x:c>
      <x:c r="K812" s="26" t="n"/>
      <x:c r="L812" s="26" t="n"/>
      <x:c r="M812" s="26" t="n"/>
      <x:c r="N812" s="24" t="n"/>
      <x:c r="O812" s="24" t="n"/>
      <x:c r="P812" s="25">
        <x:f>IF(AND(N812="",O812=""),"",N812-O812)</x:f>
      </x:c>
      <x:c r="Q812" s="20" t="str">
        <x:f>IF(COUNTA(A812:O812)=0,"",IF(AND(N812&gt;0,O812&gt;0),"Review",IF(AND(N812=0,O812=0),"Missing amount","OK")))</x:f>
        <x:v>Missing amount</x:v>
      </x:c>
      <x:c r="R812" s="25">
        <x:f>IF(A812="","",SUMIFS($N$5:$N$1001,$A$5:$A$1001,A812)-SUMIFS($O$5:$O$1001,$A$5:$A$1001,A812))</x:f>
      </x:c>
      <x:c r="S812" s="20">
        <x:f>IF(A812="","",IF(ABS(R812)&lt;0.005,"Balanced","Out of balance"))</x:f>
      </x:c>
    </x:row>
    <x:row r="813" ht="20" customHeight="1">
      <x:c r="A813" s="26" t="n"/>
      <x:c r="B813" s="27" t="n"/>
      <x:c r="C813" s="20">
        <x:f>IF(B813="","",YEAR(B813))</x:f>
      </x:c>
      <x:c r="D813" s="20">
        <x:f>IF(B813="","",TEXT(B813,"mmm"))</x:f>
      </x:c>
      <x:c r="E813" s="4" t="n"/>
      <x:c r="F813" s="26" t="n"/>
      <x:c r="G813" s="22">
        <x:f>IF(F813="","",VLOOKUP(F813,COA!$A$4:$F$30,2,FALSE))</x:f>
      </x:c>
      <x:c r="H813" s="22">
        <x:f>IF(F813="","",VLOOKUP(F813,COA!$A$4:$F$30,3,FALSE))</x:f>
      </x:c>
      <x:c r="I813" s="22">
        <x:f>IF(F813="","",VLOOKUP(F813,COA!$A$4:$F$30,4,FALSE))</x:f>
      </x:c>
      <x:c r="J813" s="22">
        <x:f>IF(F813="","",VLOOKUP(F813,COA!$A$4:$F$30,5,FALSE))</x:f>
      </x:c>
      <x:c r="K813" s="26" t="n"/>
      <x:c r="L813" s="26" t="n"/>
      <x:c r="M813" s="26" t="n"/>
      <x:c r="N813" s="24" t="n"/>
      <x:c r="O813" s="24" t="n"/>
      <x:c r="P813" s="25">
        <x:f>IF(AND(N813="",O813=""),"",N813-O813)</x:f>
      </x:c>
      <x:c r="Q813" s="20" t="str">
        <x:f>IF(COUNTA(A813:O813)=0,"",IF(AND(N813&gt;0,O813&gt;0),"Review",IF(AND(N813=0,O813=0),"Missing amount","OK")))</x:f>
        <x:v>Missing amount</x:v>
      </x:c>
      <x:c r="R813" s="25">
        <x:f>IF(A813="","",SUMIFS($N$5:$N$1001,$A$5:$A$1001,A813)-SUMIFS($O$5:$O$1001,$A$5:$A$1001,A813))</x:f>
      </x:c>
      <x:c r="S813" s="20">
        <x:f>IF(A813="","",IF(ABS(R813)&lt;0.005,"Balanced","Out of balance"))</x:f>
      </x:c>
    </x:row>
    <x:row r="814" ht="20" customHeight="1">
      <x:c r="A814" s="26" t="n"/>
      <x:c r="B814" s="27" t="n"/>
      <x:c r="C814" s="20">
        <x:f>IF(B814="","",YEAR(B814))</x:f>
      </x:c>
      <x:c r="D814" s="20">
        <x:f>IF(B814="","",TEXT(B814,"mmm"))</x:f>
      </x:c>
      <x:c r="E814" s="4" t="n"/>
      <x:c r="F814" s="26" t="n"/>
      <x:c r="G814" s="22">
        <x:f>IF(F814="","",VLOOKUP(F814,COA!$A$4:$F$30,2,FALSE))</x:f>
      </x:c>
      <x:c r="H814" s="22">
        <x:f>IF(F814="","",VLOOKUP(F814,COA!$A$4:$F$30,3,FALSE))</x:f>
      </x:c>
      <x:c r="I814" s="22">
        <x:f>IF(F814="","",VLOOKUP(F814,COA!$A$4:$F$30,4,FALSE))</x:f>
      </x:c>
      <x:c r="J814" s="22">
        <x:f>IF(F814="","",VLOOKUP(F814,COA!$A$4:$F$30,5,FALSE))</x:f>
      </x:c>
      <x:c r="K814" s="26" t="n"/>
      <x:c r="L814" s="26" t="n"/>
      <x:c r="M814" s="26" t="n"/>
      <x:c r="N814" s="24" t="n"/>
      <x:c r="O814" s="24" t="n"/>
      <x:c r="P814" s="25">
        <x:f>IF(AND(N814="",O814=""),"",N814-O814)</x:f>
      </x:c>
      <x:c r="Q814" s="20" t="str">
        <x:f>IF(COUNTA(A814:O814)=0,"",IF(AND(N814&gt;0,O814&gt;0),"Review",IF(AND(N814=0,O814=0),"Missing amount","OK")))</x:f>
        <x:v>Missing amount</x:v>
      </x:c>
      <x:c r="R814" s="25">
        <x:f>IF(A814="","",SUMIFS($N$5:$N$1001,$A$5:$A$1001,A814)-SUMIFS($O$5:$O$1001,$A$5:$A$1001,A814))</x:f>
      </x:c>
      <x:c r="S814" s="20">
        <x:f>IF(A814="","",IF(ABS(R814)&lt;0.005,"Balanced","Out of balance"))</x:f>
      </x:c>
    </x:row>
    <x:row r="815" ht="20" customHeight="1">
      <x:c r="A815" s="26" t="n"/>
      <x:c r="B815" s="27" t="n"/>
      <x:c r="C815" s="20">
        <x:f>IF(B815="","",YEAR(B815))</x:f>
      </x:c>
      <x:c r="D815" s="20">
        <x:f>IF(B815="","",TEXT(B815,"mmm"))</x:f>
      </x:c>
      <x:c r="E815" s="4" t="n"/>
      <x:c r="F815" s="26" t="n"/>
      <x:c r="G815" s="22">
        <x:f>IF(F815="","",VLOOKUP(F815,COA!$A$4:$F$30,2,FALSE))</x:f>
      </x:c>
      <x:c r="H815" s="22">
        <x:f>IF(F815="","",VLOOKUP(F815,COA!$A$4:$F$30,3,FALSE))</x:f>
      </x:c>
      <x:c r="I815" s="22">
        <x:f>IF(F815="","",VLOOKUP(F815,COA!$A$4:$F$30,4,FALSE))</x:f>
      </x:c>
      <x:c r="J815" s="22">
        <x:f>IF(F815="","",VLOOKUP(F815,COA!$A$4:$F$30,5,FALSE))</x:f>
      </x:c>
      <x:c r="K815" s="26" t="n"/>
      <x:c r="L815" s="26" t="n"/>
      <x:c r="M815" s="26" t="n"/>
      <x:c r="N815" s="24" t="n"/>
      <x:c r="O815" s="24" t="n"/>
      <x:c r="P815" s="25">
        <x:f>IF(AND(N815="",O815=""),"",N815-O815)</x:f>
      </x:c>
      <x:c r="Q815" s="20" t="str">
        <x:f>IF(COUNTA(A815:O815)=0,"",IF(AND(N815&gt;0,O815&gt;0),"Review",IF(AND(N815=0,O815=0),"Missing amount","OK")))</x:f>
        <x:v>Missing amount</x:v>
      </x:c>
      <x:c r="R815" s="25">
        <x:f>IF(A815="","",SUMIFS($N$5:$N$1001,$A$5:$A$1001,A815)-SUMIFS($O$5:$O$1001,$A$5:$A$1001,A815))</x:f>
      </x:c>
      <x:c r="S815" s="20">
        <x:f>IF(A815="","",IF(ABS(R815)&lt;0.005,"Balanced","Out of balance"))</x:f>
      </x:c>
    </x:row>
    <x:row r="816" ht="20" customHeight="1">
      <x:c r="A816" s="26" t="n"/>
      <x:c r="B816" s="27" t="n"/>
      <x:c r="C816" s="20">
        <x:f>IF(B816="","",YEAR(B816))</x:f>
      </x:c>
      <x:c r="D816" s="20">
        <x:f>IF(B816="","",TEXT(B816,"mmm"))</x:f>
      </x:c>
      <x:c r="E816" s="4" t="n"/>
      <x:c r="F816" s="26" t="n"/>
      <x:c r="G816" s="22">
        <x:f>IF(F816="","",VLOOKUP(F816,COA!$A$4:$F$30,2,FALSE))</x:f>
      </x:c>
      <x:c r="H816" s="22">
        <x:f>IF(F816="","",VLOOKUP(F816,COA!$A$4:$F$30,3,FALSE))</x:f>
      </x:c>
      <x:c r="I816" s="22">
        <x:f>IF(F816="","",VLOOKUP(F816,COA!$A$4:$F$30,4,FALSE))</x:f>
      </x:c>
      <x:c r="J816" s="22">
        <x:f>IF(F816="","",VLOOKUP(F816,COA!$A$4:$F$30,5,FALSE))</x:f>
      </x:c>
      <x:c r="K816" s="26" t="n"/>
      <x:c r="L816" s="26" t="n"/>
      <x:c r="M816" s="26" t="n"/>
      <x:c r="N816" s="24" t="n"/>
      <x:c r="O816" s="24" t="n"/>
      <x:c r="P816" s="25">
        <x:f>IF(AND(N816="",O816=""),"",N816-O816)</x:f>
      </x:c>
      <x:c r="Q816" s="20" t="str">
        <x:f>IF(COUNTA(A816:O816)=0,"",IF(AND(N816&gt;0,O816&gt;0),"Review",IF(AND(N816=0,O816=0),"Missing amount","OK")))</x:f>
        <x:v>Missing amount</x:v>
      </x:c>
      <x:c r="R816" s="25">
        <x:f>IF(A816="","",SUMIFS($N$5:$N$1001,$A$5:$A$1001,A816)-SUMIFS($O$5:$O$1001,$A$5:$A$1001,A816))</x:f>
      </x:c>
      <x:c r="S816" s="20">
        <x:f>IF(A816="","",IF(ABS(R816)&lt;0.005,"Balanced","Out of balance"))</x:f>
      </x:c>
    </x:row>
    <x:row r="817" ht="20" customHeight="1">
      <x:c r="A817" s="26" t="n"/>
      <x:c r="B817" s="27" t="n"/>
      <x:c r="C817" s="20">
        <x:f>IF(B817="","",YEAR(B817))</x:f>
      </x:c>
      <x:c r="D817" s="20">
        <x:f>IF(B817="","",TEXT(B817,"mmm"))</x:f>
      </x:c>
      <x:c r="E817" s="4" t="n"/>
      <x:c r="F817" s="26" t="n"/>
      <x:c r="G817" s="22">
        <x:f>IF(F817="","",VLOOKUP(F817,COA!$A$4:$F$30,2,FALSE))</x:f>
      </x:c>
      <x:c r="H817" s="22">
        <x:f>IF(F817="","",VLOOKUP(F817,COA!$A$4:$F$30,3,FALSE))</x:f>
      </x:c>
      <x:c r="I817" s="22">
        <x:f>IF(F817="","",VLOOKUP(F817,COA!$A$4:$F$30,4,FALSE))</x:f>
      </x:c>
      <x:c r="J817" s="22">
        <x:f>IF(F817="","",VLOOKUP(F817,COA!$A$4:$F$30,5,FALSE))</x:f>
      </x:c>
      <x:c r="K817" s="26" t="n"/>
      <x:c r="L817" s="26" t="n"/>
      <x:c r="M817" s="26" t="n"/>
      <x:c r="N817" s="24" t="n"/>
      <x:c r="O817" s="24" t="n"/>
      <x:c r="P817" s="25">
        <x:f>IF(AND(N817="",O817=""),"",N817-O817)</x:f>
      </x:c>
      <x:c r="Q817" s="20" t="str">
        <x:f>IF(COUNTA(A817:O817)=0,"",IF(AND(N817&gt;0,O817&gt;0),"Review",IF(AND(N817=0,O817=0),"Missing amount","OK")))</x:f>
        <x:v>Missing amount</x:v>
      </x:c>
      <x:c r="R817" s="25">
        <x:f>IF(A817="","",SUMIFS($N$5:$N$1001,$A$5:$A$1001,A817)-SUMIFS($O$5:$O$1001,$A$5:$A$1001,A817))</x:f>
      </x:c>
      <x:c r="S817" s="20">
        <x:f>IF(A817="","",IF(ABS(R817)&lt;0.005,"Balanced","Out of balance"))</x:f>
      </x:c>
    </x:row>
    <x:row r="818" ht="20" customHeight="1">
      <x:c r="A818" s="26" t="n"/>
      <x:c r="B818" s="27" t="n"/>
      <x:c r="C818" s="20">
        <x:f>IF(B818="","",YEAR(B818))</x:f>
      </x:c>
      <x:c r="D818" s="20">
        <x:f>IF(B818="","",TEXT(B818,"mmm"))</x:f>
      </x:c>
      <x:c r="E818" s="4" t="n"/>
      <x:c r="F818" s="26" t="n"/>
      <x:c r="G818" s="22">
        <x:f>IF(F818="","",VLOOKUP(F818,COA!$A$4:$F$30,2,FALSE))</x:f>
      </x:c>
      <x:c r="H818" s="22">
        <x:f>IF(F818="","",VLOOKUP(F818,COA!$A$4:$F$30,3,FALSE))</x:f>
      </x:c>
      <x:c r="I818" s="22">
        <x:f>IF(F818="","",VLOOKUP(F818,COA!$A$4:$F$30,4,FALSE))</x:f>
      </x:c>
      <x:c r="J818" s="22">
        <x:f>IF(F818="","",VLOOKUP(F818,COA!$A$4:$F$30,5,FALSE))</x:f>
      </x:c>
      <x:c r="K818" s="26" t="n"/>
      <x:c r="L818" s="26" t="n"/>
      <x:c r="M818" s="26" t="n"/>
      <x:c r="N818" s="24" t="n"/>
      <x:c r="O818" s="24" t="n"/>
      <x:c r="P818" s="25">
        <x:f>IF(AND(N818="",O818=""),"",N818-O818)</x:f>
      </x:c>
      <x:c r="Q818" s="20" t="str">
        <x:f>IF(COUNTA(A818:O818)=0,"",IF(AND(N818&gt;0,O818&gt;0),"Review",IF(AND(N818=0,O818=0),"Missing amount","OK")))</x:f>
        <x:v>Missing amount</x:v>
      </x:c>
      <x:c r="R818" s="25">
        <x:f>IF(A818="","",SUMIFS($N$5:$N$1001,$A$5:$A$1001,A818)-SUMIFS($O$5:$O$1001,$A$5:$A$1001,A818))</x:f>
      </x:c>
      <x:c r="S818" s="20">
        <x:f>IF(A818="","",IF(ABS(R818)&lt;0.005,"Balanced","Out of balance"))</x:f>
      </x:c>
    </x:row>
    <x:row r="819" ht="20" customHeight="1">
      <x:c r="A819" s="26" t="n"/>
      <x:c r="B819" s="27" t="n"/>
      <x:c r="C819" s="20">
        <x:f>IF(B819="","",YEAR(B819))</x:f>
      </x:c>
      <x:c r="D819" s="20">
        <x:f>IF(B819="","",TEXT(B819,"mmm"))</x:f>
      </x:c>
      <x:c r="E819" s="4" t="n"/>
      <x:c r="F819" s="26" t="n"/>
      <x:c r="G819" s="22">
        <x:f>IF(F819="","",VLOOKUP(F819,COA!$A$4:$F$30,2,FALSE))</x:f>
      </x:c>
      <x:c r="H819" s="22">
        <x:f>IF(F819="","",VLOOKUP(F819,COA!$A$4:$F$30,3,FALSE))</x:f>
      </x:c>
      <x:c r="I819" s="22">
        <x:f>IF(F819="","",VLOOKUP(F819,COA!$A$4:$F$30,4,FALSE))</x:f>
      </x:c>
      <x:c r="J819" s="22">
        <x:f>IF(F819="","",VLOOKUP(F819,COA!$A$4:$F$30,5,FALSE))</x:f>
      </x:c>
      <x:c r="K819" s="26" t="n"/>
      <x:c r="L819" s="26" t="n"/>
      <x:c r="M819" s="26" t="n"/>
      <x:c r="N819" s="24" t="n"/>
      <x:c r="O819" s="24" t="n"/>
      <x:c r="P819" s="25">
        <x:f>IF(AND(N819="",O819=""),"",N819-O819)</x:f>
      </x:c>
      <x:c r="Q819" s="20" t="str">
        <x:f>IF(COUNTA(A819:O819)=0,"",IF(AND(N819&gt;0,O819&gt;0),"Review",IF(AND(N819=0,O819=0),"Missing amount","OK")))</x:f>
        <x:v>Missing amount</x:v>
      </x:c>
      <x:c r="R819" s="25">
        <x:f>IF(A819="","",SUMIFS($N$5:$N$1001,$A$5:$A$1001,A819)-SUMIFS($O$5:$O$1001,$A$5:$A$1001,A819))</x:f>
      </x:c>
      <x:c r="S819" s="20">
        <x:f>IF(A819="","",IF(ABS(R819)&lt;0.005,"Balanced","Out of balance"))</x:f>
      </x:c>
    </x:row>
    <x:row r="820" ht="20" customHeight="1">
      <x:c r="A820" s="26" t="n"/>
      <x:c r="B820" s="27" t="n"/>
      <x:c r="C820" s="20">
        <x:f>IF(B820="","",YEAR(B820))</x:f>
      </x:c>
      <x:c r="D820" s="20">
        <x:f>IF(B820="","",TEXT(B820,"mmm"))</x:f>
      </x:c>
      <x:c r="E820" s="4" t="n"/>
      <x:c r="F820" s="26" t="n"/>
      <x:c r="G820" s="22">
        <x:f>IF(F820="","",VLOOKUP(F820,COA!$A$4:$F$30,2,FALSE))</x:f>
      </x:c>
      <x:c r="H820" s="22">
        <x:f>IF(F820="","",VLOOKUP(F820,COA!$A$4:$F$30,3,FALSE))</x:f>
      </x:c>
      <x:c r="I820" s="22">
        <x:f>IF(F820="","",VLOOKUP(F820,COA!$A$4:$F$30,4,FALSE))</x:f>
      </x:c>
      <x:c r="J820" s="22">
        <x:f>IF(F820="","",VLOOKUP(F820,COA!$A$4:$F$30,5,FALSE))</x:f>
      </x:c>
      <x:c r="K820" s="26" t="n"/>
      <x:c r="L820" s="26" t="n"/>
      <x:c r="M820" s="26" t="n"/>
      <x:c r="N820" s="24" t="n"/>
      <x:c r="O820" s="24" t="n"/>
      <x:c r="P820" s="25">
        <x:f>IF(AND(N820="",O820=""),"",N820-O820)</x:f>
      </x:c>
      <x:c r="Q820" s="20" t="str">
        <x:f>IF(COUNTA(A820:O820)=0,"",IF(AND(N820&gt;0,O820&gt;0),"Review",IF(AND(N820=0,O820=0),"Missing amount","OK")))</x:f>
        <x:v>Missing amount</x:v>
      </x:c>
      <x:c r="R820" s="25">
        <x:f>IF(A820="","",SUMIFS($N$5:$N$1001,$A$5:$A$1001,A820)-SUMIFS($O$5:$O$1001,$A$5:$A$1001,A820))</x:f>
      </x:c>
      <x:c r="S820" s="20">
        <x:f>IF(A820="","",IF(ABS(R820)&lt;0.005,"Balanced","Out of balance"))</x:f>
      </x:c>
    </x:row>
    <x:row r="821" ht="20" customHeight="1">
      <x:c r="A821" s="26" t="n"/>
      <x:c r="B821" s="27" t="n"/>
      <x:c r="C821" s="20">
        <x:f>IF(B821="","",YEAR(B821))</x:f>
      </x:c>
      <x:c r="D821" s="20">
        <x:f>IF(B821="","",TEXT(B821,"mmm"))</x:f>
      </x:c>
      <x:c r="E821" s="4" t="n"/>
      <x:c r="F821" s="26" t="n"/>
      <x:c r="G821" s="22">
        <x:f>IF(F821="","",VLOOKUP(F821,COA!$A$4:$F$30,2,FALSE))</x:f>
      </x:c>
      <x:c r="H821" s="22">
        <x:f>IF(F821="","",VLOOKUP(F821,COA!$A$4:$F$30,3,FALSE))</x:f>
      </x:c>
      <x:c r="I821" s="22">
        <x:f>IF(F821="","",VLOOKUP(F821,COA!$A$4:$F$30,4,FALSE))</x:f>
      </x:c>
      <x:c r="J821" s="22">
        <x:f>IF(F821="","",VLOOKUP(F821,COA!$A$4:$F$30,5,FALSE))</x:f>
      </x:c>
      <x:c r="K821" s="26" t="n"/>
      <x:c r="L821" s="26" t="n"/>
      <x:c r="M821" s="26" t="n"/>
      <x:c r="N821" s="24" t="n"/>
      <x:c r="O821" s="24" t="n"/>
      <x:c r="P821" s="25">
        <x:f>IF(AND(N821="",O821=""),"",N821-O821)</x:f>
      </x:c>
      <x:c r="Q821" s="20" t="str">
        <x:f>IF(COUNTA(A821:O821)=0,"",IF(AND(N821&gt;0,O821&gt;0),"Review",IF(AND(N821=0,O821=0),"Missing amount","OK")))</x:f>
        <x:v>Missing amount</x:v>
      </x:c>
      <x:c r="R821" s="25">
        <x:f>IF(A821="","",SUMIFS($N$5:$N$1001,$A$5:$A$1001,A821)-SUMIFS($O$5:$O$1001,$A$5:$A$1001,A821))</x:f>
      </x:c>
      <x:c r="S821" s="20">
        <x:f>IF(A821="","",IF(ABS(R821)&lt;0.005,"Balanced","Out of balance"))</x:f>
      </x:c>
    </x:row>
    <x:row r="822" ht="20" customHeight="1">
      <x:c r="A822" s="26" t="n"/>
      <x:c r="B822" s="27" t="n"/>
      <x:c r="C822" s="20">
        <x:f>IF(B822="","",YEAR(B822))</x:f>
      </x:c>
      <x:c r="D822" s="20">
        <x:f>IF(B822="","",TEXT(B822,"mmm"))</x:f>
      </x:c>
      <x:c r="E822" s="4" t="n"/>
      <x:c r="F822" s="26" t="n"/>
      <x:c r="G822" s="22">
        <x:f>IF(F822="","",VLOOKUP(F822,COA!$A$4:$F$30,2,FALSE))</x:f>
      </x:c>
      <x:c r="H822" s="22">
        <x:f>IF(F822="","",VLOOKUP(F822,COA!$A$4:$F$30,3,FALSE))</x:f>
      </x:c>
      <x:c r="I822" s="22">
        <x:f>IF(F822="","",VLOOKUP(F822,COA!$A$4:$F$30,4,FALSE))</x:f>
      </x:c>
      <x:c r="J822" s="22">
        <x:f>IF(F822="","",VLOOKUP(F822,COA!$A$4:$F$30,5,FALSE))</x:f>
      </x:c>
      <x:c r="K822" s="26" t="n"/>
      <x:c r="L822" s="26" t="n"/>
      <x:c r="M822" s="26" t="n"/>
      <x:c r="N822" s="24" t="n"/>
      <x:c r="O822" s="24" t="n"/>
      <x:c r="P822" s="25">
        <x:f>IF(AND(N822="",O822=""),"",N822-O822)</x:f>
      </x:c>
      <x:c r="Q822" s="20" t="str">
        <x:f>IF(COUNTA(A822:O822)=0,"",IF(AND(N822&gt;0,O822&gt;0),"Review",IF(AND(N822=0,O822=0),"Missing amount","OK")))</x:f>
        <x:v>Missing amount</x:v>
      </x:c>
      <x:c r="R822" s="25">
        <x:f>IF(A822="","",SUMIFS($N$5:$N$1001,$A$5:$A$1001,A822)-SUMIFS($O$5:$O$1001,$A$5:$A$1001,A822))</x:f>
      </x:c>
      <x:c r="S822" s="20">
        <x:f>IF(A822="","",IF(ABS(R822)&lt;0.005,"Balanced","Out of balance"))</x:f>
      </x:c>
    </x:row>
    <x:row r="823" ht="20" customHeight="1">
      <x:c r="A823" s="26" t="n"/>
      <x:c r="B823" s="27" t="n"/>
      <x:c r="C823" s="20">
        <x:f>IF(B823="","",YEAR(B823))</x:f>
      </x:c>
      <x:c r="D823" s="20">
        <x:f>IF(B823="","",TEXT(B823,"mmm"))</x:f>
      </x:c>
      <x:c r="E823" s="4" t="n"/>
      <x:c r="F823" s="26" t="n"/>
      <x:c r="G823" s="22">
        <x:f>IF(F823="","",VLOOKUP(F823,COA!$A$4:$F$30,2,FALSE))</x:f>
      </x:c>
      <x:c r="H823" s="22">
        <x:f>IF(F823="","",VLOOKUP(F823,COA!$A$4:$F$30,3,FALSE))</x:f>
      </x:c>
      <x:c r="I823" s="22">
        <x:f>IF(F823="","",VLOOKUP(F823,COA!$A$4:$F$30,4,FALSE))</x:f>
      </x:c>
      <x:c r="J823" s="22">
        <x:f>IF(F823="","",VLOOKUP(F823,COA!$A$4:$F$30,5,FALSE))</x:f>
      </x:c>
      <x:c r="K823" s="26" t="n"/>
      <x:c r="L823" s="26" t="n"/>
      <x:c r="M823" s="26" t="n"/>
      <x:c r="N823" s="24" t="n"/>
      <x:c r="O823" s="24" t="n"/>
      <x:c r="P823" s="25">
        <x:f>IF(AND(N823="",O823=""),"",N823-O823)</x:f>
      </x:c>
      <x:c r="Q823" s="20" t="str">
        <x:f>IF(COUNTA(A823:O823)=0,"",IF(AND(N823&gt;0,O823&gt;0),"Review",IF(AND(N823=0,O823=0),"Missing amount","OK")))</x:f>
        <x:v>Missing amount</x:v>
      </x:c>
      <x:c r="R823" s="25">
        <x:f>IF(A823="","",SUMIFS($N$5:$N$1001,$A$5:$A$1001,A823)-SUMIFS($O$5:$O$1001,$A$5:$A$1001,A823))</x:f>
      </x:c>
      <x:c r="S823" s="20">
        <x:f>IF(A823="","",IF(ABS(R823)&lt;0.005,"Balanced","Out of balance"))</x:f>
      </x:c>
    </x:row>
    <x:row r="824" ht="20" customHeight="1">
      <x:c r="A824" s="26" t="n"/>
      <x:c r="B824" s="27" t="n"/>
      <x:c r="C824" s="20">
        <x:f>IF(B824="","",YEAR(B824))</x:f>
      </x:c>
      <x:c r="D824" s="20">
        <x:f>IF(B824="","",TEXT(B824,"mmm"))</x:f>
      </x:c>
      <x:c r="E824" s="4" t="n"/>
      <x:c r="F824" s="26" t="n"/>
      <x:c r="G824" s="22">
        <x:f>IF(F824="","",VLOOKUP(F824,COA!$A$4:$F$30,2,FALSE))</x:f>
      </x:c>
      <x:c r="H824" s="22">
        <x:f>IF(F824="","",VLOOKUP(F824,COA!$A$4:$F$30,3,FALSE))</x:f>
      </x:c>
      <x:c r="I824" s="22">
        <x:f>IF(F824="","",VLOOKUP(F824,COA!$A$4:$F$30,4,FALSE))</x:f>
      </x:c>
      <x:c r="J824" s="22">
        <x:f>IF(F824="","",VLOOKUP(F824,COA!$A$4:$F$30,5,FALSE))</x:f>
      </x:c>
      <x:c r="K824" s="26" t="n"/>
      <x:c r="L824" s="26" t="n"/>
      <x:c r="M824" s="26" t="n"/>
      <x:c r="N824" s="24" t="n"/>
      <x:c r="O824" s="24" t="n"/>
      <x:c r="P824" s="25">
        <x:f>IF(AND(N824="",O824=""),"",N824-O824)</x:f>
      </x:c>
      <x:c r="Q824" s="20" t="str">
        <x:f>IF(COUNTA(A824:O824)=0,"",IF(AND(N824&gt;0,O824&gt;0),"Review",IF(AND(N824=0,O824=0),"Missing amount","OK")))</x:f>
        <x:v>Missing amount</x:v>
      </x:c>
      <x:c r="R824" s="25">
        <x:f>IF(A824="","",SUMIFS($N$5:$N$1001,$A$5:$A$1001,A824)-SUMIFS($O$5:$O$1001,$A$5:$A$1001,A824))</x:f>
      </x:c>
      <x:c r="S824" s="20">
        <x:f>IF(A824="","",IF(ABS(R824)&lt;0.005,"Balanced","Out of balance"))</x:f>
      </x:c>
    </x:row>
    <x:row r="825" ht="20" customHeight="1">
      <x:c r="A825" s="26" t="n"/>
      <x:c r="B825" s="27" t="n"/>
      <x:c r="C825" s="20">
        <x:f>IF(B825="","",YEAR(B825))</x:f>
      </x:c>
      <x:c r="D825" s="20">
        <x:f>IF(B825="","",TEXT(B825,"mmm"))</x:f>
      </x:c>
      <x:c r="E825" s="4" t="n"/>
      <x:c r="F825" s="26" t="n"/>
      <x:c r="G825" s="22">
        <x:f>IF(F825="","",VLOOKUP(F825,COA!$A$4:$F$30,2,FALSE))</x:f>
      </x:c>
      <x:c r="H825" s="22">
        <x:f>IF(F825="","",VLOOKUP(F825,COA!$A$4:$F$30,3,FALSE))</x:f>
      </x:c>
      <x:c r="I825" s="22">
        <x:f>IF(F825="","",VLOOKUP(F825,COA!$A$4:$F$30,4,FALSE))</x:f>
      </x:c>
      <x:c r="J825" s="22">
        <x:f>IF(F825="","",VLOOKUP(F825,COA!$A$4:$F$30,5,FALSE))</x:f>
      </x:c>
      <x:c r="K825" s="26" t="n"/>
      <x:c r="L825" s="26" t="n"/>
      <x:c r="M825" s="26" t="n"/>
      <x:c r="N825" s="24" t="n"/>
      <x:c r="O825" s="24" t="n"/>
      <x:c r="P825" s="25">
        <x:f>IF(AND(N825="",O825=""),"",N825-O825)</x:f>
      </x:c>
      <x:c r="Q825" s="20" t="str">
        <x:f>IF(COUNTA(A825:O825)=0,"",IF(AND(N825&gt;0,O825&gt;0),"Review",IF(AND(N825=0,O825=0),"Missing amount","OK")))</x:f>
        <x:v>Missing amount</x:v>
      </x:c>
      <x:c r="R825" s="25">
        <x:f>IF(A825="","",SUMIFS($N$5:$N$1001,$A$5:$A$1001,A825)-SUMIFS($O$5:$O$1001,$A$5:$A$1001,A825))</x:f>
      </x:c>
      <x:c r="S825" s="20">
        <x:f>IF(A825="","",IF(ABS(R825)&lt;0.005,"Balanced","Out of balance"))</x:f>
      </x:c>
    </x:row>
    <x:row r="826" ht="20" customHeight="1">
      <x:c r="A826" s="26" t="n"/>
      <x:c r="B826" s="27" t="n"/>
      <x:c r="C826" s="20">
        <x:f>IF(B826="","",YEAR(B826))</x:f>
      </x:c>
      <x:c r="D826" s="20">
        <x:f>IF(B826="","",TEXT(B826,"mmm"))</x:f>
      </x:c>
      <x:c r="E826" s="4" t="n"/>
      <x:c r="F826" s="26" t="n"/>
      <x:c r="G826" s="22">
        <x:f>IF(F826="","",VLOOKUP(F826,COA!$A$4:$F$30,2,FALSE))</x:f>
      </x:c>
      <x:c r="H826" s="22">
        <x:f>IF(F826="","",VLOOKUP(F826,COA!$A$4:$F$30,3,FALSE))</x:f>
      </x:c>
      <x:c r="I826" s="22">
        <x:f>IF(F826="","",VLOOKUP(F826,COA!$A$4:$F$30,4,FALSE))</x:f>
      </x:c>
      <x:c r="J826" s="22">
        <x:f>IF(F826="","",VLOOKUP(F826,COA!$A$4:$F$30,5,FALSE))</x:f>
      </x:c>
      <x:c r="K826" s="26" t="n"/>
      <x:c r="L826" s="26" t="n"/>
      <x:c r="M826" s="26" t="n"/>
      <x:c r="N826" s="24" t="n"/>
      <x:c r="O826" s="24" t="n"/>
      <x:c r="P826" s="25">
        <x:f>IF(AND(N826="",O826=""),"",N826-O826)</x:f>
      </x:c>
      <x:c r="Q826" s="20" t="str">
        <x:f>IF(COUNTA(A826:O826)=0,"",IF(AND(N826&gt;0,O826&gt;0),"Review",IF(AND(N826=0,O826=0),"Missing amount","OK")))</x:f>
        <x:v>Missing amount</x:v>
      </x:c>
      <x:c r="R826" s="25">
        <x:f>IF(A826="","",SUMIFS($N$5:$N$1001,$A$5:$A$1001,A826)-SUMIFS($O$5:$O$1001,$A$5:$A$1001,A826))</x:f>
      </x:c>
      <x:c r="S826" s="20">
        <x:f>IF(A826="","",IF(ABS(R826)&lt;0.005,"Balanced","Out of balance"))</x:f>
      </x:c>
    </x:row>
    <x:row r="827" ht="20" customHeight="1">
      <x:c r="A827" s="26" t="n"/>
      <x:c r="B827" s="27" t="n"/>
      <x:c r="C827" s="20">
        <x:f>IF(B827="","",YEAR(B827))</x:f>
      </x:c>
      <x:c r="D827" s="20">
        <x:f>IF(B827="","",TEXT(B827,"mmm"))</x:f>
      </x:c>
      <x:c r="E827" s="4" t="n"/>
      <x:c r="F827" s="26" t="n"/>
      <x:c r="G827" s="22">
        <x:f>IF(F827="","",VLOOKUP(F827,COA!$A$4:$F$30,2,FALSE))</x:f>
      </x:c>
      <x:c r="H827" s="22">
        <x:f>IF(F827="","",VLOOKUP(F827,COA!$A$4:$F$30,3,FALSE))</x:f>
      </x:c>
      <x:c r="I827" s="22">
        <x:f>IF(F827="","",VLOOKUP(F827,COA!$A$4:$F$30,4,FALSE))</x:f>
      </x:c>
      <x:c r="J827" s="22">
        <x:f>IF(F827="","",VLOOKUP(F827,COA!$A$4:$F$30,5,FALSE))</x:f>
      </x:c>
      <x:c r="K827" s="26" t="n"/>
      <x:c r="L827" s="26" t="n"/>
      <x:c r="M827" s="26" t="n"/>
      <x:c r="N827" s="24" t="n"/>
      <x:c r="O827" s="24" t="n"/>
      <x:c r="P827" s="25">
        <x:f>IF(AND(N827="",O827=""),"",N827-O827)</x:f>
      </x:c>
      <x:c r="Q827" s="20" t="str">
        <x:f>IF(COUNTA(A827:O827)=0,"",IF(AND(N827&gt;0,O827&gt;0),"Review",IF(AND(N827=0,O827=0),"Missing amount","OK")))</x:f>
        <x:v>Missing amount</x:v>
      </x:c>
      <x:c r="R827" s="25">
        <x:f>IF(A827="","",SUMIFS($N$5:$N$1001,$A$5:$A$1001,A827)-SUMIFS($O$5:$O$1001,$A$5:$A$1001,A827))</x:f>
      </x:c>
      <x:c r="S827" s="20">
        <x:f>IF(A827="","",IF(ABS(R827)&lt;0.005,"Balanced","Out of balance"))</x:f>
      </x:c>
    </x:row>
    <x:row r="828" ht="20" customHeight="1">
      <x:c r="A828" s="26" t="n"/>
      <x:c r="B828" s="27" t="n"/>
      <x:c r="C828" s="20">
        <x:f>IF(B828="","",YEAR(B828))</x:f>
      </x:c>
      <x:c r="D828" s="20">
        <x:f>IF(B828="","",TEXT(B828,"mmm"))</x:f>
      </x:c>
      <x:c r="E828" s="4" t="n"/>
      <x:c r="F828" s="26" t="n"/>
      <x:c r="G828" s="22">
        <x:f>IF(F828="","",VLOOKUP(F828,COA!$A$4:$F$30,2,FALSE))</x:f>
      </x:c>
      <x:c r="H828" s="22">
        <x:f>IF(F828="","",VLOOKUP(F828,COA!$A$4:$F$30,3,FALSE))</x:f>
      </x:c>
      <x:c r="I828" s="22">
        <x:f>IF(F828="","",VLOOKUP(F828,COA!$A$4:$F$30,4,FALSE))</x:f>
      </x:c>
      <x:c r="J828" s="22">
        <x:f>IF(F828="","",VLOOKUP(F828,COA!$A$4:$F$30,5,FALSE))</x:f>
      </x:c>
      <x:c r="K828" s="26" t="n"/>
      <x:c r="L828" s="26" t="n"/>
      <x:c r="M828" s="26" t="n"/>
      <x:c r="N828" s="24" t="n"/>
      <x:c r="O828" s="24" t="n"/>
      <x:c r="P828" s="25">
        <x:f>IF(AND(N828="",O828=""),"",N828-O828)</x:f>
      </x:c>
      <x:c r="Q828" s="20" t="str">
        <x:f>IF(COUNTA(A828:O828)=0,"",IF(AND(N828&gt;0,O828&gt;0),"Review",IF(AND(N828=0,O828=0),"Missing amount","OK")))</x:f>
        <x:v>Missing amount</x:v>
      </x:c>
      <x:c r="R828" s="25">
        <x:f>IF(A828="","",SUMIFS($N$5:$N$1001,$A$5:$A$1001,A828)-SUMIFS($O$5:$O$1001,$A$5:$A$1001,A828))</x:f>
      </x:c>
      <x:c r="S828" s="20">
        <x:f>IF(A828="","",IF(ABS(R828)&lt;0.005,"Balanced","Out of balance"))</x:f>
      </x:c>
    </x:row>
    <x:row r="829" ht="20" customHeight="1">
      <x:c r="A829" s="26" t="n"/>
      <x:c r="B829" s="27" t="n"/>
      <x:c r="C829" s="20">
        <x:f>IF(B829="","",YEAR(B829))</x:f>
      </x:c>
      <x:c r="D829" s="20">
        <x:f>IF(B829="","",TEXT(B829,"mmm"))</x:f>
      </x:c>
      <x:c r="E829" s="4" t="n"/>
      <x:c r="F829" s="26" t="n"/>
      <x:c r="G829" s="22">
        <x:f>IF(F829="","",VLOOKUP(F829,COA!$A$4:$F$30,2,FALSE))</x:f>
      </x:c>
      <x:c r="H829" s="22">
        <x:f>IF(F829="","",VLOOKUP(F829,COA!$A$4:$F$30,3,FALSE))</x:f>
      </x:c>
      <x:c r="I829" s="22">
        <x:f>IF(F829="","",VLOOKUP(F829,COA!$A$4:$F$30,4,FALSE))</x:f>
      </x:c>
      <x:c r="J829" s="22">
        <x:f>IF(F829="","",VLOOKUP(F829,COA!$A$4:$F$30,5,FALSE))</x:f>
      </x:c>
      <x:c r="K829" s="26" t="n"/>
      <x:c r="L829" s="26" t="n"/>
      <x:c r="M829" s="26" t="n"/>
      <x:c r="N829" s="24" t="n"/>
      <x:c r="O829" s="24" t="n"/>
      <x:c r="P829" s="25">
        <x:f>IF(AND(N829="",O829=""),"",N829-O829)</x:f>
      </x:c>
      <x:c r="Q829" s="20" t="str">
        <x:f>IF(COUNTA(A829:O829)=0,"",IF(AND(N829&gt;0,O829&gt;0),"Review",IF(AND(N829=0,O829=0),"Missing amount","OK")))</x:f>
        <x:v>Missing amount</x:v>
      </x:c>
      <x:c r="R829" s="25">
        <x:f>IF(A829="","",SUMIFS($N$5:$N$1001,$A$5:$A$1001,A829)-SUMIFS($O$5:$O$1001,$A$5:$A$1001,A829))</x:f>
      </x:c>
      <x:c r="S829" s="20">
        <x:f>IF(A829="","",IF(ABS(R829)&lt;0.005,"Balanced","Out of balance"))</x:f>
      </x:c>
    </x:row>
    <x:row r="830" ht="20" customHeight="1">
      <x:c r="A830" s="26" t="n"/>
      <x:c r="B830" s="27" t="n"/>
      <x:c r="C830" s="20">
        <x:f>IF(B830="","",YEAR(B830))</x:f>
      </x:c>
      <x:c r="D830" s="20">
        <x:f>IF(B830="","",TEXT(B830,"mmm"))</x:f>
      </x:c>
      <x:c r="E830" s="4" t="n"/>
      <x:c r="F830" s="26" t="n"/>
      <x:c r="G830" s="22">
        <x:f>IF(F830="","",VLOOKUP(F830,COA!$A$4:$F$30,2,FALSE))</x:f>
      </x:c>
      <x:c r="H830" s="22">
        <x:f>IF(F830="","",VLOOKUP(F830,COA!$A$4:$F$30,3,FALSE))</x:f>
      </x:c>
      <x:c r="I830" s="22">
        <x:f>IF(F830="","",VLOOKUP(F830,COA!$A$4:$F$30,4,FALSE))</x:f>
      </x:c>
      <x:c r="J830" s="22">
        <x:f>IF(F830="","",VLOOKUP(F830,COA!$A$4:$F$30,5,FALSE))</x:f>
      </x:c>
      <x:c r="K830" s="26" t="n"/>
      <x:c r="L830" s="26" t="n"/>
      <x:c r="M830" s="26" t="n"/>
      <x:c r="N830" s="24" t="n"/>
      <x:c r="O830" s="24" t="n"/>
      <x:c r="P830" s="25">
        <x:f>IF(AND(N830="",O830=""),"",N830-O830)</x:f>
      </x:c>
      <x:c r="Q830" s="20" t="str">
        <x:f>IF(COUNTA(A830:O830)=0,"",IF(AND(N830&gt;0,O830&gt;0),"Review",IF(AND(N830=0,O830=0),"Missing amount","OK")))</x:f>
        <x:v>Missing amount</x:v>
      </x:c>
      <x:c r="R830" s="25">
        <x:f>IF(A830="","",SUMIFS($N$5:$N$1001,$A$5:$A$1001,A830)-SUMIFS($O$5:$O$1001,$A$5:$A$1001,A830))</x:f>
      </x:c>
      <x:c r="S830" s="20">
        <x:f>IF(A830="","",IF(ABS(R830)&lt;0.005,"Balanced","Out of balance"))</x:f>
      </x:c>
    </x:row>
    <x:row r="831" ht="20" customHeight="1">
      <x:c r="A831" s="26" t="n"/>
      <x:c r="B831" s="27" t="n"/>
      <x:c r="C831" s="20">
        <x:f>IF(B831="","",YEAR(B831))</x:f>
      </x:c>
      <x:c r="D831" s="20">
        <x:f>IF(B831="","",TEXT(B831,"mmm"))</x:f>
      </x:c>
      <x:c r="E831" s="4" t="n"/>
      <x:c r="F831" s="26" t="n"/>
      <x:c r="G831" s="22">
        <x:f>IF(F831="","",VLOOKUP(F831,COA!$A$4:$F$30,2,FALSE))</x:f>
      </x:c>
      <x:c r="H831" s="22">
        <x:f>IF(F831="","",VLOOKUP(F831,COA!$A$4:$F$30,3,FALSE))</x:f>
      </x:c>
      <x:c r="I831" s="22">
        <x:f>IF(F831="","",VLOOKUP(F831,COA!$A$4:$F$30,4,FALSE))</x:f>
      </x:c>
      <x:c r="J831" s="22">
        <x:f>IF(F831="","",VLOOKUP(F831,COA!$A$4:$F$30,5,FALSE))</x:f>
      </x:c>
      <x:c r="K831" s="26" t="n"/>
      <x:c r="L831" s="26" t="n"/>
      <x:c r="M831" s="26" t="n"/>
      <x:c r="N831" s="24" t="n"/>
      <x:c r="O831" s="24" t="n"/>
      <x:c r="P831" s="25">
        <x:f>IF(AND(N831="",O831=""),"",N831-O831)</x:f>
      </x:c>
      <x:c r="Q831" s="20" t="str">
        <x:f>IF(COUNTA(A831:O831)=0,"",IF(AND(N831&gt;0,O831&gt;0),"Review",IF(AND(N831=0,O831=0),"Missing amount","OK")))</x:f>
        <x:v>Missing amount</x:v>
      </x:c>
      <x:c r="R831" s="25">
        <x:f>IF(A831="","",SUMIFS($N$5:$N$1001,$A$5:$A$1001,A831)-SUMIFS($O$5:$O$1001,$A$5:$A$1001,A831))</x:f>
      </x:c>
      <x:c r="S831" s="20">
        <x:f>IF(A831="","",IF(ABS(R831)&lt;0.005,"Balanced","Out of balance"))</x:f>
      </x:c>
    </x:row>
    <x:row r="832" ht="20" customHeight="1">
      <x:c r="A832" s="26" t="n"/>
      <x:c r="B832" s="27" t="n"/>
      <x:c r="C832" s="20">
        <x:f>IF(B832="","",YEAR(B832))</x:f>
      </x:c>
      <x:c r="D832" s="20">
        <x:f>IF(B832="","",TEXT(B832,"mmm"))</x:f>
      </x:c>
      <x:c r="E832" s="4" t="n"/>
      <x:c r="F832" s="26" t="n"/>
      <x:c r="G832" s="22">
        <x:f>IF(F832="","",VLOOKUP(F832,COA!$A$4:$F$30,2,FALSE))</x:f>
      </x:c>
      <x:c r="H832" s="22">
        <x:f>IF(F832="","",VLOOKUP(F832,COA!$A$4:$F$30,3,FALSE))</x:f>
      </x:c>
      <x:c r="I832" s="22">
        <x:f>IF(F832="","",VLOOKUP(F832,COA!$A$4:$F$30,4,FALSE))</x:f>
      </x:c>
      <x:c r="J832" s="22">
        <x:f>IF(F832="","",VLOOKUP(F832,COA!$A$4:$F$30,5,FALSE))</x:f>
      </x:c>
      <x:c r="K832" s="26" t="n"/>
      <x:c r="L832" s="26" t="n"/>
      <x:c r="M832" s="26" t="n"/>
      <x:c r="N832" s="24" t="n"/>
      <x:c r="O832" s="24" t="n"/>
      <x:c r="P832" s="25">
        <x:f>IF(AND(N832="",O832=""),"",N832-O832)</x:f>
      </x:c>
      <x:c r="Q832" s="20" t="str">
        <x:f>IF(COUNTA(A832:O832)=0,"",IF(AND(N832&gt;0,O832&gt;0),"Review",IF(AND(N832=0,O832=0),"Missing amount","OK")))</x:f>
        <x:v>Missing amount</x:v>
      </x:c>
      <x:c r="R832" s="25">
        <x:f>IF(A832="","",SUMIFS($N$5:$N$1001,$A$5:$A$1001,A832)-SUMIFS($O$5:$O$1001,$A$5:$A$1001,A832))</x:f>
      </x:c>
      <x:c r="S832" s="20">
        <x:f>IF(A832="","",IF(ABS(R832)&lt;0.005,"Balanced","Out of balance"))</x:f>
      </x:c>
    </x:row>
    <x:row r="833" ht="20" customHeight="1">
      <x:c r="A833" s="26" t="n"/>
      <x:c r="B833" s="27" t="n"/>
      <x:c r="C833" s="20">
        <x:f>IF(B833="","",YEAR(B833))</x:f>
      </x:c>
      <x:c r="D833" s="20">
        <x:f>IF(B833="","",TEXT(B833,"mmm"))</x:f>
      </x:c>
      <x:c r="E833" s="4" t="n"/>
      <x:c r="F833" s="26" t="n"/>
      <x:c r="G833" s="22">
        <x:f>IF(F833="","",VLOOKUP(F833,COA!$A$4:$F$30,2,FALSE))</x:f>
      </x:c>
      <x:c r="H833" s="22">
        <x:f>IF(F833="","",VLOOKUP(F833,COA!$A$4:$F$30,3,FALSE))</x:f>
      </x:c>
      <x:c r="I833" s="22">
        <x:f>IF(F833="","",VLOOKUP(F833,COA!$A$4:$F$30,4,FALSE))</x:f>
      </x:c>
      <x:c r="J833" s="22">
        <x:f>IF(F833="","",VLOOKUP(F833,COA!$A$4:$F$30,5,FALSE))</x:f>
      </x:c>
      <x:c r="K833" s="26" t="n"/>
      <x:c r="L833" s="26" t="n"/>
      <x:c r="M833" s="26" t="n"/>
      <x:c r="N833" s="24" t="n"/>
      <x:c r="O833" s="24" t="n"/>
      <x:c r="P833" s="25">
        <x:f>IF(AND(N833="",O833=""),"",N833-O833)</x:f>
      </x:c>
      <x:c r="Q833" s="20" t="str">
        <x:f>IF(COUNTA(A833:O833)=0,"",IF(AND(N833&gt;0,O833&gt;0),"Review",IF(AND(N833=0,O833=0),"Missing amount","OK")))</x:f>
        <x:v>Missing amount</x:v>
      </x:c>
      <x:c r="R833" s="25">
        <x:f>IF(A833="","",SUMIFS($N$5:$N$1001,$A$5:$A$1001,A833)-SUMIFS($O$5:$O$1001,$A$5:$A$1001,A833))</x:f>
      </x:c>
      <x:c r="S833" s="20">
        <x:f>IF(A833="","",IF(ABS(R833)&lt;0.005,"Balanced","Out of balance"))</x:f>
      </x:c>
    </x:row>
    <x:row r="834" ht="20" customHeight="1">
      <x:c r="A834" s="26" t="n"/>
      <x:c r="B834" s="27" t="n"/>
      <x:c r="C834" s="20">
        <x:f>IF(B834="","",YEAR(B834))</x:f>
      </x:c>
      <x:c r="D834" s="20">
        <x:f>IF(B834="","",TEXT(B834,"mmm"))</x:f>
      </x:c>
      <x:c r="E834" s="4" t="n"/>
      <x:c r="F834" s="26" t="n"/>
      <x:c r="G834" s="22">
        <x:f>IF(F834="","",VLOOKUP(F834,COA!$A$4:$F$30,2,FALSE))</x:f>
      </x:c>
      <x:c r="H834" s="22">
        <x:f>IF(F834="","",VLOOKUP(F834,COA!$A$4:$F$30,3,FALSE))</x:f>
      </x:c>
      <x:c r="I834" s="22">
        <x:f>IF(F834="","",VLOOKUP(F834,COA!$A$4:$F$30,4,FALSE))</x:f>
      </x:c>
      <x:c r="J834" s="22">
        <x:f>IF(F834="","",VLOOKUP(F834,COA!$A$4:$F$30,5,FALSE))</x:f>
      </x:c>
      <x:c r="K834" s="26" t="n"/>
      <x:c r="L834" s="26" t="n"/>
      <x:c r="M834" s="26" t="n"/>
      <x:c r="N834" s="24" t="n"/>
      <x:c r="O834" s="24" t="n"/>
      <x:c r="P834" s="25">
        <x:f>IF(AND(N834="",O834=""),"",N834-O834)</x:f>
      </x:c>
      <x:c r="Q834" s="20" t="str">
        <x:f>IF(COUNTA(A834:O834)=0,"",IF(AND(N834&gt;0,O834&gt;0),"Review",IF(AND(N834=0,O834=0),"Missing amount","OK")))</x:f>
        <x:v>Missing amount</x:v>
      </x:c>
      <x:c r="R834" s="25">
        <x:f>IF(A834="","",SUMIFS($N$5:$N$1001,$A$5:$A$1001,A834)-SUMIFS($O$5:$O$1001,$A$5:$A$1001,A834))</x:f>
      </x:c>
      <x:c r="S834" s="20">
        <x:f>IF(A834="","",IF(ABS(R834)&lt;0.005,"Balanced","Out of balance"))</x:f>
      </x:c>
    </x:row>
    <x:row r="835" ht="20" customHeight="1">
      <x:c r="A835" s="26" t="n"/>
      <x:c r="B835" s="27" t="n"/>
      <x:c r="C835" s="20">
        <x:f>IF(B835="","",YEAR(B835))</x:f>
      </x:c>
      <x:c r="D835" s="20">
        <x:f>IF(B835="","",TEXT(B835,"mmm"))</x:f>
      </x:c>
      <x:c r="E835" s="4" t="n"/>
      <x:c r="F835" s="26" t="n"/>
      <x:c r="G835" s="22">
        <x:f>IF(F835="","",VLOOKUP(F835,COA!$A$4:$F$30,2,FALSE))</x:f>
      </x:c>
      <x:c r="H835" s="22">
        <x:f>IF(F835="","",VLOOKUP(F835,COA!$A$4:$F$30,3,FALSE))</x:f>
      </x:c>
      <x:c r="I835" s="22">
        <x:f>IF(F835="","",VLOOKUP(F835,COA!$A$4:$F$30,4,FALSE))</x:f>
      </x:c>
      <x:c r="J835" s="22">
        <x:f>IF(F835="","",VLOOKUP(F835,COA!$A$4:$F$30,5,FALSE))</x:f>
      </x:c>
      <x:c r="K835" s="26" t="n"/>
      <x:c r="L835" s="26" t="n"/>
      <x:c r="M835" s="26" t="n"/>
      <x:c r="N835" s="24" t="n"/>
      <x:c r="O835" s="24" t="n"/>
      <x:c r="P835" s="25">
        <x:f>IF(AND(N835="",O835=""),"",N835-O835)</x:f>
      </x:c>
      <x:c r="Q835" s="20" t="str">
        <x:f>IF(COUNTA(A835:O835)=0,"",IF(AND(N835&gt;0,O835&gt;0),"Review",IF(AND(N835=0,O835=0),"Missing amount","OK")))</x:f>
        <x:v>Missing amount</x:v>
      </x:c>
      <x:c r="R835" s="25">
        <x:f>IF(A835="","",SUMIFS($N$5:$N$1001,$A$5:$A$1001,A835)-SUMIFS($O$5:$O$1001,$A$5:$A$1001,A835))</x:f>
      </x:c>
      <x:c r="S835" s="20">
        <x:f>IF(A835="","",IF(ABS(R835)&lt;0.005,"Balanced","Out of balance"))</x:f>
      </x:c>
    </x:row>
    <x:row r="836" ht="20" customHeight="1">
      <x:c r="A836" s="26" t="n"/>
      <x:c r="B836" s="27" t="n"/>
      <x:c r="C836" s="20">
        <x:f>IF(B836="","",YEAR(B836))</x:f>
      </x:c>
      <x:c r="D836" s="20">
        <x:f>IF(B836="","",TEXT(B836,"mmm"))</x:f>
      </x:c>
      <x:c r="E836" s="4" t="n"/>
      <x:c r="F836" s="26" t="n"/>
      <x:c r="G836" s="22">
        <x:f>IF(F836="","",VLOOKUP(F836,COA!$A$4:$F$30,2,FALSE))</x:f>
      </x:c>
      <x:c r="H836" s="22">
        <x:f>IF(F836="","",VLOOKUP(F836,COA!$A$4:$F$30,3,FALSE))</x:f>
      </x:c>
      <x:c r="I836" s="22">
        <x:f>IF(F836="","",VLOOKUP(F836,COA!$A$4:$F$30,4,FALSE))</x:f>
      </x:c>
      <x:c r="J836" s="22">
        <x:f>IF(F836="","",VLOOKUP(F836,COA!$A$4:$F$30,5,FALSE))</x:f>
      </x:c>
      <x:c r="K836" s="26" t="n"/>
      <x:c r="L836" s="26" t="n"/>
      <x:c r="M836" s="26" t="n"/>
      <x:c r="N836" s="24" t="n"/>
      <x:c r="O836" s="24" t="n"/>
      <x:c r="P836" s="25">
        <x:f>IF(AND(N836="",O836=""),"",N836-O836)</x:f>
      </x:c>
      <x:c r="Q836" s="20" t="str">
        <x:f>IF(COUNTA(A836:O836)=0,"",IF(AND(N836&gt;0,O836&gt;0),"Review",IF(AND(N836=0,O836=0),"Missing amount","OK")))</x:f>
        <x:v>Missing amount</x:v>
      </x:c>
      <x:c r="R836" s="25">
        <x:f>IF(A836="","",SUMIFS($N$5:$N$1001,$A$5:$A$1001,A836)-SUMIFS($O$5:$O$1001,$A$5:$A$1001,A836))</x:f>
      </x:c>
      <x:c r="S836" s="20">
        <x:f>IF(A836="","",IF(ABS(R836)&lt;0.005,"Balanced","Out of balance"))</x:f>
      </x:c>
    </x:row>
    <x:row r="837" ht="20" customHeight="1">
      <x:c r="A837" s="26" t="n"/>
      <x:c r="B837" s="27" t="n"/>
      <x:c r="C837" s="20">
        <x:f>IF(B837="","",YEAR(B837))</x:f>
      </x:c>
      <x:c r="D837" s="20">
        <x:f>IF(B837="","",TEXT(B837,"mmm"))</x:f>
      </x:c>
      <x:c r="E837" s="4" t="n"/>
      <x:c r="F837" s="26" t="n"/>
      <x:c r="G837" s="22">
        <x:f>IF(F837="","",VLOOKUP(F837,COA!$A$4:$F$30,2,FALSE))</x:f>
      </x:c>
      <x:c r="H837" s="22">
        <x:f>IF(F837="","",VLOOKUP(F837,COA!$A$4:$F$30,3,FALSE))</x:f>
      </x:c>
      <x:c r="I837" s="22">
        <x:f>IF(F837="","",VLOOKUP(F837,COA!$A$4:$F$30,4,FALSE))</x:f>
      </x:c>
      <x:c r="J837" s="22">
        <x:f>IF(F837="","",VLOOKUP(F837,COA!$A$4:$F$30,5,FALSE))</x:f>
      </x:c>
      <x:c r="K837" s="26" t="n"/>
      <x:c r="L837" s="26" t="n"/>
      <x:c r="M837" s="26" t="n"/>
      <x:c r="N837" s="24" t="n"/>
      <x:c r="O837" s="24" t="n"/>
      <x:c r="P837" s="25">
        <x:f>IF(AND(N837="",O837=""),"",N837-O837)</x:f>
      </x:c>
      <x:c r="Q837" s="20" t="str">
        <x:f>IF(COUNTA(A837:O837)=0,"",IF(AND(N837&gt;0,O837&gt;0),"Review",IF(AND(N837=0,O837=0),"Missing amount","OK")))</x:f>
        <x:v>Missing amount</x:v>
      </x:c>
      <x:c r="R837" s="25">
        <x:f>IF(A837="","",SUMIFS($N$5:$N$1001,$A$5:$A$1001,A837)-SUMIFS($O$5:$O$1001,$A$5:$A$1001,A837))</x:f>
      </x:c>
      <x:c r="S837" s="20">
        <x:f>IF(A837="","",IF(ABS(R837)&lt;0.005,"Balanced","Out of balance"))</x:f>
      </x:c>
    </x:row>
    <x:row r="838" ht="20" customHeight="1">
      <x:c r="A838" s="26" t="n"/>
      <x:c r="B838" s="27" t="n"/>
      <x:c r="C838" s="20">
        <x:f>IF(B838="","",YEAR(B838))</x:f>
      </x:c>
      <x:c r="D838" s="20">
        <x:f>IF(B838="","",TEXT(B838,"mmm"))</x:f>
      </x:c>
      <x:c r="E838" s="4" t="n"/>
      <x:c r="F838" s="26" t="n"/>
      <x:c r="G838" s="22">
        <x:f>IF(F838="","",VLOOKUP(F838,COA!$A$4:$F$30,2,FALSE))</x:f>
      </x:c>
      <x:c r="H838" s="22">
        <x:f>IF(F838="","",VLOOKUP(F838,COA!$A$4:$F$30,3,FALSE))</x:f>
      </x:c>
      <x:c r="I838" s="22">
        <x:f>IF(F838="","",VLOOKUP(F838,COA!$A$4:$F$30,4,FALSE))</x:f>
      </x:c>
      <x:c r="J838" s="22">
        <x:f>IF(F838="","",VLOOKUP(F838,COA!$A$4:$F$30,5,FALSE))</x:f>
      </x:c>
      <x:c r="K838" s="26" t="n"/>
      <x:c r="L838" s="26" t="n"/>
      <x:c r="M838" s="26" t="n"/>
      <x:c r="N838" s="24" t="n"/>
      <x:c r="O838" s="24" t="n"/>
      <x:c r="P838" s="25">
        <x:f>IF(AND(N838="",O838=""),"",N838-O838)</x:f>
      </x:c>
      <x:c r="Q838" s="20" t="str">
        <x:f>IF(COUNTA(A838:O838)=0,"",IF(AND(N838&gt;0,O838&gt;0),"Review",IF(AND(N838=0,O838=0),"Missing amount","OK")))</x:f>
        <x:v>Missing amount</x:v>
      </x:c>
      <x:c r="R838" s="25">
        <x:f>IF(A838="","",SUMIFS($N$5:$N$1001,$A$5:$A$1001,A838)-SUMIFS($O$5:$O$1001,$A$5:$A$1001,A838))</x:f>
      </x:c>
      <x:c r="S838" s="20">
        <x:f>IF(A838="","",IF(ABS(R838)&lt;0.005,"Balanced","Out of balance"))</x:f>
      </x:c>
    </x:row>
    <x:row r="839" ht="20" customHeight="1">
      <x:c r="A839" s="26" t="n"/>
      <x:c r="B839" s="27" t="n"/>
      <x:c r="C839" s="20">
        <x:f>IF(B839="","",YEAR(B839))</x:f>
      </x:c>
      <x:c r="D839" s="20">
        <x:f>IF(B839="","",TEXT(B839,"mmm"))</x:f>
      </x:c>
      <x:c r="E839" s="4" t="n"/>
      <x:c r="F839" s="26" t="n"/>
      <x:c r="G839" s="22">
        <x:f>IF(F839="","",VLOOKUP(F839,COA!$A$4:$F$30,2,FALSE))</x:f>
      </x:c>
      <x:c r="H839" s="22">
        <x:f>IF(F839="","",VLOOKUP(F839,COA!$A$4:$F$30,3,FALSE))</x:f>
      </x:c>
      <x:c r="I839" s="22">
        <x:f>IF(F839="","",VLOOKUP(F839,COA!$A$4:$F$30,4,FALSE))</x:f>
      </x:c>
      <x:c r="J839" s="22">
        <x:f>IF(F839="","",VLOOKUP(F839,COA!$A$4:$F$30,5,FALSE))</x:f>
      </x:c>
      <x:c r="K839" s="26" t="n"/>
      <x:c r="L839" s="26" t="n"/>
      <x:c r="M839" s="26" t="n"/>
      <x:c r="N839" s="24" t="n"/>
      <x:c r="O839" s="24" t="n"/>
      <x:c r="P839" s="25">
        <x:f>IF(AND(N839="",O839=""),"",N839-O839)</x:f>
      </x:c>
      <x:c r="Q839" s="20" t="str">
        <x:f>IF(COUNTA(A839:O839)=0,"",IF(AND(N839&gt;0,O839&gt;0),"Review",IF(AND(N839=0,O839=0),"Missing amount","OK")))</x:f>
        <x:v>Missing amount</x:v>
      </x:c>
      <x:c r="R839" s="25">
        <x:f>IF(A839="","",SUMIFS($N$5:$N$1001,$A$5:$A$1001,A839)-SUMIFS($O$5:$O$1001,$A$5:$A$1001,A839))</x:f>
      </x:c>
      <x:c r="S839" s="20">
        <x:f>IF(A839="","",IF(ABS(R839)&lt;0.005,"Balanced","Out of balance"))</x:f>
      </x:c>
    </x:row>
    <x:row r="840" ht="20" customHeight="1">
      <x:c r="A840" s="26" t="n"/>
      <x:c r="B840" s="27" t="n"/>
      <x:c r="C840" s="20">
        <x:f>IF(B840="","",YEAR(B840))</x:f>
      </x:c>
      <x:c r="D840" s="20">
        <x:f>IF(B840="","",TEXT(B840,"mmm"))</x:f>
      </x:c>
      <x:c r="E840" s="4" t="n"/>
      <x:c r="F840" s="26" t="n"/>
      <x:c r="G840" s="22">
        <x:f>IF(F840="","",VLOOKUP(F840,COA!$A$4:$F$30,2,FALSE))</x:f>
      </x:c>
      <x:c r="H840" s="22">
        <x:f>IF(F840="","",VLOOKUP(F840,COA!$A$4:$F$30,3,FALSE))</x:f>
      </x:c>
      <x:c r="I840" s="22">
        <x:f>IF(F840="","",VLOOKUP(F840,COA!$A$4:$F$30,4,FALSE))</x:f>
      </x:c>
      <x:c r="J840" s="22">
        <x:f>IF(F840="","",VLOOKUP(F840,COA!$A$4:$F$30,5,FALSE))</x:f>
      </x:c>
      <x:c r="K840" s="26" t="n"/>
      <x:c r="L840" s="26" t="n"/>
      <x:c r="M840" s="26" t="n"/>
      <x:c r="N840" s="24" t="n"/>
      <x:c r="O840" s="24" t="n"/>
      <x:c r="P840" s="25">
        <x:f>IF(AND(N840="",O840=""),"",N840-O840)</x:f>
      </x:c>
      <x:c r="Q840" s="20" t="str">
        <x:f>IF(COUNTA(A840:O840)=0,"",IF(AND(N840&gt;0,O840&gt;0),"Review",IF(AND(N840=0,O840=0),"Missing amount","OK")))</x:f>
        <x:v>Missing amount</x:v>
      </x:c>
      <x:c r="R840" s="25">
        <x:f>IF(A840="","",SUMIFS($N$5:$N$1001,$A$5:$A$1001,A840)-SUMIFS($O$5:$O$1001,$A$5:$A$1001,A840))</x:f>
      </x:c>
      <x:c r="S840" s="20">
        <x:f>IF(A840="","",IF(ABS(R840)&lt;0.005,"Balanced","Out of balance"))</x:f>
      </x:c>
    </x:row>
    <x:row r="841" ht="20" customHeight="1">
      <x:c r="A841" s="26" t="n"/>
      <x:c r="B841" s="27" t="n"/>
      <x:c r="C841" s="20">
        <x:f>IF(B841="","",YEAR(B841))</x:f>
      </x:c>
      <x:c r="D841" s="20">
        <x:f>IF(B841="","",TEXT(B841,"mmm"))</x:f>
      </x:c>
      <x:c r="E841" s="4" t="n"/>
      <x:c r="F841" s="26" t="n"/>
      <x:c r="G841" s="22">
        <x:f>IF(F841="","",VLOOKUP(F841,COA!$A$4:$F$30,2,FALSE))</x:f>
      </x:c>
      <x:c r="H841" s="22">
        <x:f>IF(F841="","",VLOOKUP(F841,COA!$A$4:$F$30,3,FALSE))</x:f>
      </x:c>
      <x:c r="I841" s="22">
        <x:f>IF(F841="","",VLOOKUP(F841,COA!$A$4:$F$30,4,FALSE))</x:f>
      </x:c>
      <x:c r="J841" s="22">
        <x:f>IF(F841="","",VLOOKUP(F841,COA!$A$4:$F$30,5,FALSE))</x:f>
      </x:c>
      <x:c r="K841" s="26" t="n"/>
      <x:c r="L841" s="26" t="n"/>
      <x:c r="M841" s="26" t="n"/>
      <x:c r="N841" s="24" t="n"/>
      <x:c r="O841" s="24" t="n"/>
      <x:c r="P841" s="25">
        <x:f>IF(AND(N841="",O841=""),"",N841-O841)</x:f>
      </x:c>
      <x:c r="Q841" s="20" t="str">
        <x:f>IF(COUNTA(A841:O841)=0,"",IF(AND(N841&gt;0,O841&gt;0),"Review",IF(AND(N841=0,O841=0),"Missing amount","OK")))</x:f>
        <x:v>Missing amount</x:v>
      </x:c>
      <x:c r="R841" s="25">
        <x:f>IF(A841="","",SUMIFS($N$5:$N$1001,$A$5:$A$1001,A841)-SUMIFS($O$5:$O$1001,$A$5:$A$1001,A841))</x:f>
      </x:c>
      <x:c r="S841" s="20">
        <x:f>IF(A841="","",IF(ABS(R841)&lt;0.005,"Balanced","Out of balance"))</x:f>
      </x:c>
    </x:row>
    <x:row r="842" ht="20" customHeight="1">
      <x:c r="A842" s="26" t="n"/>
      <x:c r="B842" s="27" t="n"/>
      <x:c r="C842" s="20">
        <x:f>IF(B842="","",YEAR(B842))</x:f>
      </x:c>
      <x:c r="D842" s="20">
        <x:f>IF(B842="","",TEXT(B842,"mmm"))</x:f>
      </x:c>
      <x:c r="E842" s="4" t="n"/>
      <x:c r="F842" s="26" t="n"/>
      <x:c r="G842" s="22">
        <x:f>IF(F842="","",VLOOKUP(F842,COA!$A$4:$F$30,2,FALSE))</x:f>
      </x:c>
      <x:c r="H842" s="22">
        <x:f>IF(F842="","",VLOOKUP(F842,COA!$A$4:$F$30,3,FALSE))</x:f>
      </x:c>
      <x:c r="I842" s="22">
        <x:f>IF(F842="","",VLOOKUP(F842,COA!$A$4:$F$30,4,FALSE))</x:f>
      </x:c>
      <x:c r="J842" s="22">
        <x:f>IF(F842="","",VLOOKUP(F842,COA!$A$4:$F$30,5,FALSE))</x:f>
      </x:c>
      <x:c r="K842" s="26" t="n"/>
      <x:c r="L842" s="26" t="n"/>
      <x:c r="M842" s="26" t="n"/>
      <x:c r="N842" s="24" t="n"/>
      <x:c r="O842" s="24" t="n"/>
      <x:c r="P842" s="25">
        <x:f>IF(AND(N842="",O842=""),"",N842-O842)</x:f>
      </x:c>
      <x:c r="Q842" s="20" t="str">
        <x:f>IF(COUNTA(A842:O842)=0,"",IF(AND(N842&gt;0,O842&gt;0),"Review",IF(AND(N842=0,O842=0),"Missing amount","OK")))</x:f>
        <x:v>Missing amount</x:v>
      </x:c>
      <x:c r="R842" s="25">
        <x:f>IF(A842="","",SUMIFS($N$5:$N$1001,$A$5:$A$1001,A842)-SUMIFS($O$5:$O$1001,$A$5:$A$1001,A842))</x:f>
      </x:c>
      <x:c r="S842" s="20">
        <x:f>IF(A842="","",IF(ABS(R842)&lt;0.005,"Balanced","Out of balance"))</x:f>
      </x:c>
    </x:row>
    <x:row r="843" ht="20" customHeight="1">
      <x:c r="A843" s="26" t="n"/>
      <x:c r="B843" s="27" t="n"/>
      <x:c r="C843" s="20">
        <x:f>IF(B843="","",YEAR(B843))</x:f>
      </x:c>
      <x:c r="D843" s="20">
        <x:f>IF(B843="","",TEXT(B843,"mmm"))</x:f>
      </x:c>
      <x:c r="E843" s="4" t="n"/>
      <x:c r="F843" s="26" t="n"/>
      <x:c r="G843" s="22">
        <x:f>IF(F843="","",VLOOKUP(F843,COA!$A$4:$F$30,2,FALSE))</x:f>
      </x:c>
      <x:c r="H843" s="22">
        <x:f>IF(F843="","",VLOOKUP(F843,COA!$A$4:$F$30,3,FALSE))</x:f>
      </x:c>
      <x:c r="I843" s="22">
        <x:f>IF(F843="","",VLOOKUP(F843,COA!$A$4:$F$30,4,FALSE))</x:f>
      </x:c>
      <x:c r="J843" s="22">
        <x:f>IF(F843="","",VLOOKUP(F843,COA!$A$4:$F$30,5,FALSE))</x:f>
      </x:c>
      <x:c r="K843" s="26" t="n"/>
      <x:c r="L843" s="26" t="n"/>
      <x:c r="M843" s="26" t="n"/>
      <x:c r="N843" s="24" t="n"/>
      <x:c r="O843" s="24" t="n"/>
      <x:c r="P843" s="25">
        <x:f>IF(AND(N843="",O843=""),"",N843-O843)</x:f>
      </x:c>
      <x:c r="Q843" s="20" t="str">
        <x:f>IF(COUNTA(A843:O843)=0,"",IF(AND(N843&gt;0,O843&gt;0),"Review",IF(AND(N843=0,O843=0),"Missing amount","OK")))</x:f>
        <x:v>Missing amount</x:v>
      </x:c>
      <x:c r="R843" s="25">
        <x:f>IF(A843="","",SUMIFS($N$5:$N$1001,$A$5:$A$1001,A843)-SUMIFS($O$5:$O$1001,$A$5:$A$1001,A843))</x:f>
      </x:c>
      <x:c r="S843" s="20">
        <x:f>IF(A843="","",IF(ABS(R843)&lt;0.005,"Balanced","Out of balance"))</x:f>
      </x:c>
    </x:row>
    <x:row r="844" ht="20" customHeight="1">
      <x:c r="A844" s="26" t="n"/>
      <x:c r="B844" s="27" t="n"/>
      <x:c r="C844" s="20">
        <x:f>IF(B844="","",YEAR(B844))</x:f>
      </x:c>
      <x:c r="D844" s="20">
        <x:f>IF(B844="","",TEXT(B844,"mmm"))</x:f>
      </x:c>
      <x:c r="E844" s="4" t="n"/>
      <x:c r="F844" s="26" t="n"/>
      <x:c r="G844" s="22">
        <x:f>IF(F844="","",VLOOKUP(F844,COA!$A$4:$F$30,2,FALSE))</x:f>
      </x:c>
      <x:c r="H844" s="22">
        <x:f>IF(F844="","",VLOOKUP(F844,COA!$A$4:$F$30,3,FALSE))</x:f>
      </x:c>
      <x:c r="I844" s="22">
        <x:f>IF(F844="","",VLOOKUP(F844,COA!$A$4:$F$30,4,FALSE))</x:f>
      </x:c>
      <x:c r="J844" s="22">
        <x:f>IF(F844="","",VLOOKUP(F844,COA!$A$4:$F$30,5,FALSE))</x:f>
      </x:c>
      <x:c r="K844" s="26" t="n"/>
      <x:c r="L844" s="26" t="n"/>
      <x:c r="M844" s="26" t="n"/>
      <x:c r="N844" s="24" t="n"/>
      <x:c r="O844" s="24" t="n"/>
      <x:c r="P844" s="25">
        <x:f>IF(AND(N844="",O844=""),"",N844-O844)</x:f>
      </x:c>
      <x:c r="Q844" s="20" t="str">
        <x:f>IF(COUNTA(A844:O844)=0,"",IF(AND(N844&gt;0,O844&gt;0),"Review",IF(AND(N844=0,O844=0),"Missing amount","OK")))</x:f>
        <x:v>Missing amount</x:v>
      </x:c>
      <x:c r="R844" s="25">
        <x:f>IF(A844="","",SUMIFS($N$5:$N$1001,$A$5:$A$1001,A844)-SUMIFS($O$5:$O$1001,$A$5:$A$1001,A844))</x:f>
      </x:c>
      <x:c r="S844" s="20">
        <x:f>IF(A844="","",IF(ABS(R844)&lt;0.005,"Balanced","Out of balance"))</x:f>
      </x:c>
    </x:row>
    <x:row r="845" ht="20" customHeight="1">
      <x:c r="A845" s="26" t="n"/>
      <x:c r="B845" s="27" t="n"/>
      <x:c r="C845" s="20">
        <x:f>IF(B845="","",YEAR(B845))</x:f>
      </x:c>
      <x:c r="D845" s="20">
        <x:f>IF(B845="","",TEXT(B845,"mmm"))</x:f>
      </x:c>
      <x:c r="E845" s="4" t="n"/>
      <x:c r="F845" s="26" t="n"/>
      <x:c r="G845" s="22">
        <x:f>IF(F845="","",VLOOKUP(F845,COA!$A$4:$F$30,2,FALSE))</x:f>
      </x:c>
      <x:c r="H845" s="22">
        <x:f>IF(F845="","",VLOOKUP(F845,COA!$A$4:$F$30,3,FALSE))</x:f>
      </x:c>
      <x:c r="I845" s="22">
        <x:f>IF(F845="","",VLOOKUP(F845,COA!$A$4:$F$30,4,FALSE))</x:f>
      </x:c>
      <x:c r="J845" s="22">
        <x:f>IF(F845="","",VLOOKUP(F845,COA!$A$4:$F$30,5,FALSE))</x:f>
      </x:c>
      <x:c r="K845" s="26" t="n"/>
      <x:c r="L845" s="26" t="n"/>
      <x:c r="M845" s="26" t="n"/>
      <x:c r="N845" s="24" t="n"/>
      <x:c r="O845" s="24" t="n"/>
      <x:c r="P845" s="25">
        <x:f>IF(AND(N845="",O845=""),"",N845-O845)</x:f>
      </x:c>
      <x:c r="Q845" s="20" t="str">
        <x:f>IF(COUNTA(A845:O845)=0,"",IF(AND(N845&gt;0,O845&gt;0),"Review",IF(AND(N845=0,O845=0),"Missing amount","OK")))</x:f>
        <x:v>Missing amount</x:v>
      </x:c>
      <x:c r="R845" s="25">
        <x:f>IF(A845="","",SUMIFS($N$5:$N$1001,$A$5:$A$1001,A845)-SUMIFS($O$5:$O$1001,$A$5:$A$1001,A845))</x:f>
      </x:c>
      <x:c r="S845" s="20">
        <x:f>IF(A845="","",IF(ABS(R845)&lt;0.005,"Balanced","Out of balance"))</x:f>
      </x:c>
    </x:row>
    <x:row r="846" ht="20" customHeight="1">
      <x:c r="A846" s="26" t="n"/>
      <x:c r="B846" s="27" t="n"/>
      <x:c r="C846" s="20">
        <x:f>IF(B846="","",YEAR(B846))</x:f>
      </x:c>
      <x:c r="D846" s="20">
        <x:f>IF(B846="","",TEXT(B846,"mmm"))</x:f>
      </x:c>
      <x:c r="E846" s="4" t="n"/>
      <x:c r="F846" s="26" t="n"/>
      <x:c r="G846" s="22">
        <x:f>IF(F846="","",VLOOKUP(F846,COA!$A$4:$F$30,2,FALSE))</x:f>
      </x:c>
      <x:c r="H846" s="22">
        <x:f>IF(F846="","",VLOOKUP(F846,COA!$A$4:$F$30,3,FALSE))</x:f>
      </x:c>
      <x:c r="I846" s="22">
        <x:f>IF(F846="","",VLOOKUP(F846,COA!$A$4:$F$30,4,FALSE))</x:f>
      </x:c>
      <x:c r="J846" s="22">
        <x:f>IF(F846="","",VLOOKUP(F846,COA!$A$4:$F$30,5,FALSE))</x:f>
      </x:c>
      <x:c r="K846" s="26" t="n"/>
      <x:c r="L846" s="26" t="n"/>
      <x:c r="M846" s="26" t="n"/>
      <x:c r="N846" s="24" t="n"/>
      <x:c r="O846" s="24" t="n"/>
      <x:c r="P846" s="25">
        <x:f>IF(AND(N846="",O846=""),"",N846-O846)</x:f>
      </x:c>
      <x:c r="Q846" s="20" t="str">
        <x:f>IF(COUNTA(A846:O846)=0,"",IF(AND(N846&gt;0,O846&gt;0),"Review",IF(AND(N846=0,O846=0),"Missing amount","OK")))</x:f>
        <x:v>Missing amount</x:v>
      </x:c>
      <x:c r="R846" s="25">
        <x:f>IF(A846="","",SUMIFS($N$5:$N$1001,$A$5:$A$1001,A846)-SUMIFS($O$5:$O$1001,$A$5:$A$1001,A846))</x:f>
      </x:c>
      <x:c r="S846" s="20">
        <x:f>IF(A846="","",IF(ABS(R846)&lt;0.005,"Balanced","Out of balance"))</x:f>
      </x:c>
    </x:row>
    <x:row r="847" ht="20" customHeight="1">
      <x:c r="A847" s="26" t="n"/>
      <x:c r="B847" s="27" t="n"/>
      <x:c r="C847" s="20">
        <x:f>IF(B847="","",YEAR(B847))</x:f>
      </x:c>
      <x:c r="D847" s="20">
        <x:f>IF(B847="","",TEXT(B847,"mmm"))</x:f>
      </x:c>
      <x:c r="E847" s="4" t="n"/>
      <x:c r="F847" s="26" t="n"/>
      <x:c r="G847" s="22">
        <x:f>IF(F847="","",VLOOKUP(F847,COA!$A$4:$F$30,2,FALSE))</x:f>
      </x:c>
      <x:c r="H847" s="22">
        <x:f>IF(F847="","",VLOOKUP(F847,COA!$A$4:$F$30,3,FALSE))</x:f>
      </x:c>
      <x:c r="I847" s="22">
        <x:f>IF(F847="","",VLOOKUP(F847,COA!$A$4:$F$30,4,FALSE))</x:f>
      </x:c>
      <x:c r="J847" s="22">
        <x:f>IF(F847="","",VLOOKUP(F847,COA!$A$4:$F$30,5,FALSE))</x:f>
      </x:c>
      <x:c r="K847" s="26" t="n"/>
      <x:c r="L847" s="26" t="n"/>
      <x:c r="M847" s="26" t="n"/>
      <x:c r="N847" s="24" t="n"/>
      <x:c r="O847" s="24" t="n"/>
      <x:c r="P847" s="25">
        <x:f>IF(AND(N847="",O847=""),"",N847-O847)</x:f>
      </x:c>
      <x:c r="Q847" s="20" t="str">
        <x:f>IF(COUNTA(A847:O847)=0,"",IF(AND(N847&gt;0,O847&gt;0),"Review",IF(AND(N847=0,O847=0),"Missing amount","OK")))</x:f>
        <x:v>Missing amount</x:v>
      </x:c>
      <x:c r="R847" s="25">
        <x:f>IF(A847="","",SUMIFS($N$5:$N$1001,$A$5:$A$1001,A847)-SUMIFS($O$5:$O$1001,$A$5:$A$1001,A847))</x:f>
      </x:c>
      <x:c r="S847" s="20">
        <x:f>IF(A847="","",IF(ABS(R847)&lt;0.005,"Balanced","Out of balance"))</x:f>
      </x:c>
    </x:row>
    <x:row r="848" ht="20" customHeight="1">
      <x:c r="A848" s="26" t="n"/>
      <x:c r="B848" s="27" t="n"/>
      <x:c r="C848" s="20">
        <x:f>IF(B848="","",YEAR(B848))</x:f>
      </x:c>
      <x:c r="D848" s="20">
        <x:f>IF(B848="","",TEXT(B848,"mmm"))</x:f>
      </x:c>
      <x:c r="E848" s="4" t="n"/>
      <x:c r="F848" s="26" t="n"/>
      <x:c r="G848" s="22">
        <x:f>IF(F848="","",VLOOKUP(F848,COA!$A$4:$F$30,2,FALSE))</x:f>
      </x:c>
      <x:c r="H848" s="22">
        <x:f>IF(F848="","",VLOOKUP(F848,COA!$A$4:$F$30,3,FALSE))</x:f>
      </x:c>
      <x:c r="I848" s="22">
        <x:f>IF(F848="","",VLOOKUP(F848,COA!$A$4:$F$30,4,FALSE))</x:f>
      </x:c>
      <x:c r="J848" s="22">
        <x:f>IF(F848="","",VLOOKUP(F848,COA!$A$4:$F$30,5,FALSE))</x:f>
      </x:c>
      <x:c r="K848" s="26" t="n"/>
      <x:c r="L848" s="26" t="n"/>
      <x:c r="M848" s="26" t="n"/>
      <x:c r="N848" s="24" t="n"/>
      <x:c r="O848" s="24" t="n"/>
      <x:c r="P848" s="25">
        <x:f>IF(AND(N848="",O848=""),"",N848-O848)</x:f>
      </x:c>
      <x:c r="Q848" s="20" t="str">
        <x:f>IF(COUNTA(A848:O848)=0,"",IF(AND(N848&gt;0,O848&gt;0),"Review",IF(AND(N848=0,O848=0),"Missing amount","OK")))</x:f>
        <x:v>Missing amount</x:v>
      </x:c>
      <x:c r="R848" s="25">
        <x:f>IF(A848="","",SUMIFS($N$5:$N$1001,$A$5:$A$1001,A848)-SUMIFS($O$5:$O$1001,$A$5:$A$1001,A848))</x:f>
      </x:c>
      <x:c r="S848" s="20">
        <x:f>IF(A848="","",IF(ABS(R848)&lt;0.005,"Balanced","Out of balance"))</x:f>
      </x:c>
    </x:row>
    <x:row r="849" ht="20" customHeight="1">
      <x:c r="A849" s="26" t="n"/>
      <x:c r="B849" s="27" t="n"/>
      <x:c r="C849" s="20">
        <x:f>IF(B849="","",YEAR(B849))</x:f>
      </x:c>
      <x:c r="D849" s="20">
        <x:f>IF(B849="","",TEXT(B849,"mmm"))</x:f>
      </x:c>
      <x:c r="E849" s="4" t="n"/>
      <x:c r="F849" s="26" t="n"/>
      <x:c r="G849" s="22">
        <x:f>IF(F849="","",VLOOKUP(F849,COA!$A$4:$F$30,2,FALSE))</x:f>
      </x:c>
      <x:c r="H849" s="22">
        <x:f>IF(F849="","",VLOOKUP(F849,COA!$A$4:$F$30,3,FALSE))</x:f>
      </x:c>
      <x:c r="I849" s="22">
        <x:f>IF(F849="","",VLOOKUP(F849,COA!$A$4:$F$30,4,FALSE))</x:f>
      </x:c>
      <x:c r="J849" s="22">
        <x:f>IF(F849="","",VLOOKUP(F849,COA!$A$4:$F$30,5,FALSE))</x:f>
      </x:c>
      <x:c r="K849" s="26" t="n"/>
      <x:c r="L849" s="26" t="n"/>
      <x:c r="M849" s="26" t="n"/>
      <x:c r="N849" s="24" t="n"/>
      <x:c r="O849" s="24" t="n"/>
      <x:c r="P849" s="25">
        <x:f>IF(AND(N849="",O849=""),"",N849-O849)</x:f>
      </x:c>
      <x:c r="Q849" s="20" t="str">
        <x:f>IF(COUNTA(A849:O849)=0,"",IF(AND(N849&gt;0,O849&gt;0),"Review",IF(AND(N849=0,O849=0),"Missing amount","OK")))</x:f>
        <x:v>Missing amount</x:v>
      </x:c>
      <x:c r="R849" s="25">
        <x:f>IF(A849="","",SUMIFS($N$5:$N$1001,$A$5:$A$1001,A849)-SUMIFS($O$5:$O$1001,$A$5:$A$1001,A849))</x:f>
      </x:c>
      <x:c r="S849" s="20">
        <x:f>IF(A849="","",IF(ABS(R849)&lt;0.005,"Balanced","Out of balance"))</x:f>
      </x:c>
    </x:row>
    <x:row r="850" ht="20" customHeight="1">
      <x:c r="A850" s="26" t="n"/>
      <x:c r="B850" s="27" t="n"/>
      <x:c r="C850" s="20">
        <x:f>IF(B850="","",YEAR(B850))</x:f>
      </x:c>
      <x:c r="D850" s="20">
        <x:f>IF(B850="","",TEXT(B850,"mmm"))</x:f>
      </x:c>
      <x:c r="E850" s="4" t="n"/>
      <x:c r="F850" s="26" t="n"/>
      <x:c r="G850" s="22">
        <x:f>IF(F850="","",VLOOKUP(F850,COA!$A$4:$F$30,2,FALSE))</x:f>
      </x:c>
      <x:c r="H850" s="22">
        <x:f>IF(F850="","",VLOOKUP(F850,COA!$A$4:$F$30,3,FALSE))</x:f>
      </x:c>
      <x:c r="I850" s="22">
        <x:f>IF(F850="","",VLOOKUP(F850,COA!$A$4:$F$30,4,FALSE))</x:f>
      </x:c>
      <x:c r="J850" s="22">
        <x:f>IF(F850="","",VLOOKUP(F850,COA!$A$4:$F$30,5,FALSE))</x:f>
      </x:c>
      <x:c r="K850" s="26" t="n"/>
      <x:c r="L850" s="26" t="n"/>
      <x:c r="M850" s="26" t="n"/>
      <x:c r="N850" s="24" t="n"/>
      <x:c r="O850" s="24" t="n"/>
      <x:c r="P850" s="25">
        <x:f>IF(AND(N850="",O850=""),"",N850-O850)</x:f>
      </x:c>
      <x:c r="Q850" s="20" t="str">
        <x:f>IF(COUNTA(A850:O850)=0,"",IF(AND(N850&gt;0,O850&gt;0),"Review",IF(AND(N850=0,O850=0),"Missing amount","OK")))</x:f>
        <x:v>Missing amount</x:v>
      </x:c>
      <x:c r="R850" s="25">
        <x:f>IF(A850="","",SUMIFS($N$5:$N$1001,$A$5:$A$1001,A850)-SUMIFS($O$5:$O$1001,$A$5:$A$1001,A850))</x:f>
      </x:c>
      <x:c r="S850" s="20">
        <x:f>IF(A850="","",IF(ABS(R850)&lt;0.005,"Balanced","Out of balance"))</x:f>
      </x:c>
    </x:row>
    <x:row r="851" ht="20" customHeight="1">
      <x:c r="A851" s="26" t="n"/>
      <x:c r="B851" s="27" t="n"/>
      <x:c r="C851" s="20">
        <x:f>IF(B851="","",YEAR(B851))</x:f>
      </x:c>
      <x:c r="D851" s="20">
        <x:f>IF(B851="","",TEXT(B851,"mmm"))</x:f>
      </x:c>
      <x:c r="E851" s="4" t="n"/>
      <x:c r="F851" s="26" t="n"/>
      <x:c r="G851" s="22">
        <x:f>IF(F851="","",VLOOKUP(F851,COA!$A$4:$F$30,2,FALSE))</x:f>
      </x:c>
      <x:c r="H851" s="22">
        <x:f>IF(F851="","",VLOOKUP(F851,COA!$A$4:$F$30,3,FALSE))</x:f>
      </x:c>
      <x:c r="I851" s="22">
        <x:f>IF(F851="","",VLOOKUP(F851,COA!$A$4:$F$30,4,FALSE))</x:f>
      </x:c>
      <x:c r="J851" s="22">
        <x:f>IF(F851="","",VLOOKUP(F851,COA!$A$4:$F$30,5,FALSE))</x:f>
      </x:c>
      <x:c r="K851" s="26" t="n"/>
      <x:c r="L851" s="26" t="n"/>
      <x:c r="M851" s="26" t="n"/>
      <x:c r="N851" s="24" t="n"/>
      <x:c r="O851" s="24" t="n"/>
      <x:c r="P851" s="25">
        <x:f>IF(AND(N851="",O851=""),"",N851-O851)</x:f>
      </x:c>
      <x:c r="Q851" s="20" t="str">
        <x:f>IF(COUNTA(A851:O851)=0,"",IF(AND(N851&gt;0,O851&gt;0),"Review",IF(AND(N851=0,O851=0),"Missing amount","OK")))</x:f>
        <x:v>Missing amount</x:v>
      </x:c>
      <x:c r="R851" s="25">
        <x:f>IF(A851="","",SUMIFS($N$5:$N$1001,$A$5:$A$1001,A851)-SUMIFS($O$5:$O$1001,$A$5:$A$1001,A851))</x:f>
      </x:c>
      <x:c r="S851" s="20">
        <x:f>IF(A851="","",IF(ABS(R851)&lt;0.005,"Balanced","Out of balance"))</x:f>
      </x:c>
    </x:row>
    <x:row r="852" ht="20" customHeight="1">
      <x:c r="A852" s="26" t="n"/>
      <x:c r="B852" s="27" t="n"/>
      <x:c r="C852" s="20">
        <x:f>IF(B852="","",YEAR(B852))</x:f>
      </x:c>
      <x:c r="D852" s="20">
        <x:f>IF(B852="","",TEXT(B852,"mmm"))</x:f>
      </x:c>
      <x:c r="E852" s="4" t="n"/>
      <x:c r="F852" s="26" t="n"/>
      <x:c r="G852" s="22">
        <x:f>IF(F852="","",VLOOKUP(F852,COA!$A$4:$F$30,2,FALSE))</x:f>
      </x:c>
      <x:c r="H852" s="22">
        <x:f>IF(F852="","",VLOOKUP(F852,COA!$A$4:$F$30,3,FALSE))</x:f>
      </x:c>
      <x:c r="I852" s="22">
        <x:f>IF(F852="","",VLOOKUP(F852,COA!$A$4:$F$30,4,FALSE))</x:f>
      </x:c>
      <x:c r="J852" s="22">
        <x:f>IF(F852="","",VLOOKUP(F852,COA!$A$4:$F$30,5,FALSE))</x:f>
      </x:c>
      <x:c r="K852" s="26" t="n"/>
      <x:c r="L852" s="26" t="n"/>
      <x:c r="M852" s="26" t="n"/>
      <x:c r="N852" s="24" t="n"/>
      <x:c r="O852" s="24" t="n"/>
      <x:c r="P852" s="25">
        <x:f>IF(AND(N852="",O852=""),"",N852-O852)</x:f>
      </x:c>
      <x:c r="Q852" s="20" t="str">
        <x:f>IF(COUNTA(A852:O852)=0,"",IF(AND(N852&gt;0,O852&gt;0),"Review",IF(AND(N852=0,O852=0),"Missing amount","OK")))</x:f>
        <x:v>Missing amount</x:v>
      </x:c>
      <x:c r="R852" s="25">
        <x:f>IF(A852="","",SUMIFS($N$5:$N$1001,$A$5:$A$1001,A852)-SUMIFS($O$5:$O$1001,$A$5:$A$1001,A852))</x:f>
      </x:c>
      <x:c r="S852" s="20">
        <x:f>IF(A852="","",IF(ABS(R852)&lt;0.005,"Balanced","Out of balance"))</x:f>
      </x:c>
    </x:row>
    <x:row r="853" ht="20" customHeight="1">
      <x:c r="A853" s="26" t="n"/>
      <x:c r="B853" s="27" t="n"/>
      <x:c r="C853" s="20">
        <x:f>IF(B853="","",YEAR(B853))</x:f>
      </x:c>
      <x:c r="D853" s="20">
        <x:f>IF(B853="","",TEXT(B853,"mmm"))</x:f>
      </x:c>
      <x:c r="E853" s="4" t="n"/>
      <x:c r="F853" s="26" t="n"/>
      <x:c r="G853" s="22">
        <x:f>IF(F853="","",VLOOKUP(F853,COA!$A$4:$F$30,2,FALSE))</x:f>
      </x:c>
      <x:c r="H853" s="22">
        <x:f>IF(F853="","",VLOOKUP(F853,COA!$A$4:$F$30,3,FALSE))</x:f>
      </x:c>
      <x:c r="I853" s="22">
        <x:f>IF(F853="","",VLOOKUP(F853,COA!$A$4:$F$30,4,FALSE))</x:f>
      </x:c>
      <x:c r="J853" s="22">
        <x:f>IF(F853="","",VLOOKUP(F853,COA!$A$4:$F$30,5,FALSE))</x:f>
      </x:c>
      <x:c r="K853" s="26" t="n"/>
      <x:c r="L853" s="26" t="n"/>
      <x:c r="M853" s="26" t="n"/>
      <x:c r="N853" s="24" t="n"/>
      <x:c r="O853" s="24" t="n"/>
      <x:c r="P853" s="25">
        <x:f>IF(AND(N853="",O853=""),"",N853-O853)</x:f>
      </x:c>
      <x:c r="Q853" s="20" t="str">
        <x:f>IF(COUNTA(A853:O853)=0,"",IF(AND(N853&gt;0,O853&gt;0),"Review",IF(AND(N853=0,O853=0),"Missing amount","OK")))</x:f>
        <x:v>Missing amount</x:v>
      </x:c>
      <x:c r="R853" s="25">
        <x:f>IF(A853="","",SUMIFS($N$5:$N$1001,$A$5:$A$1001,A853)-SUMIFS($O$5:$O$1001,$A$5:$A$1001,A853))</x:f>
      </x:c>
      <x:c r="S853" s="20">
        <x:f>IF(A853="","",IF(ABS(R853)&lt;0.005,"Balanced","Out of balance"))</x:f>
      </x:c>
    </x:row>
    <x:row r="854" ht="20" customHeight="1">
      <x:c r="A854" s="26" t="n"/>
      <x:c r="B854" s="27" t="n"/>
      <x:c r="C854" s="20">
        <x:f>IF(B854="","",YEAR(B854))</x:f>
      </x:c>
      <x:c r="D854" s="20">
        <x:f>IF(B854="","",TEXT(B854,"mmm"))</x:f>
      </x:c>
      <x:c r="E854" s="4" t="n"/>
      <x:c r="F854" s="26" t="n"/>
      <x:c r="G854" s="22">
        <x:f>IF(F854="","",VLOOKUP(F854,COA!$A$4:$F$30,2,FALSE))</x:f>
      </x:c>
      <x:c r="H854" s="22">
        <x:f>IF(F854="","",VLOOKUP(F854,COA!$A$4:$F$30,3,FALSE))</x:f>
      </x:c>
      <x:c r="I854" s="22">
        <x:f>IF(F854="","",VLOOKUP(F854,COA!$A$4:$F$30,4,FALSE))</x:f>
      </x:c>
      <x:c r="J854" s="22">
        <x:f>IF(F854="","",VLOOKUP(F854,COA!$A$4:$F$30,5,FALSE))</x:f>
      </x:c>
      <x:c r="K854" s="26" t="n"/>
      <x:c r="L854" s="26" t="n"/>
      <x:c r="M854" s="26" t="n"/>
      <x:c r="N854" s="24" t="n"/>
      <x:c r="O854" s="24" t="n"/>
      <x:c r="P854" s="25">
        <x:f>IF(AND(N854="",O854=""),"",N854-O854)</x:f>
      </x:c>
      <x:c r="Q854" s="20" t="str">
        <x:f>IF(COUNTA(A854:O854)=0,"",IF(AND(N854&gt;0,O854&gt;0),"Review",IF(AND(N854=0,O854=0),"Missing amount","OK")))</x:f>
        <x:v>Missing amount</x:v>
      </x:c>
      <x:c r="R854" s="25">
        <x:f>IF(A854="","",SUMIFS($N$5:$N$1001,$A$5:$A$1001,A854)-SUMIFS($O$5:$O$1001,$A$5:$A$1001,A854))</x:f>
      </x:c>
      <x:c r="S854" s="20">
        <x:f>IF(A854="","",IF(ABS(R854)&lt;0.005,"Balanced","Out of balance"))</x:f>
      </x:c>
    </x:row>
    <x:row r="855" ht="20" customHeight="1">
      <x:c r="A855" s="26" t="n"/>
      <x:c r="B855" s="27" t="n"/>
      <x:c r="C855" s="20">
        <x:f>IF(B855="","",YEAR(B855))</x:f>
      </x:c>
      <x:c r="D855" s="20">
        <x:f>IF(B855="","",TEXT(B855,"mmm"))</x:f>
      </x:c>
      <x:c r="E855" s="4" t="n"/>
      <x:c r="F855" s="26" t="n"/>
      <x:c r="G855" s="22">
        <x:f>IF(F855="","",VLOOKUP(F855,COA!$A$4:$F$30,2,FALSE))</x:f>
      </x:c>
      <x:c r="H855" s="22">
        <x:f>IF(F855="","",VLOOKUP(F855,COA!$A$4:$F$30,3,FALSE))</x:f>
      </x:c>
      <x:c r="I855" s="22">
        <x:f>IF(F855="","",VLOOKUP(F855,COA!$A$4:$F$30,4,FALSE))</x:f>
      </x:c>
      <x:c r="J855" s="22">
        <x:f>IF(F855="","",VLOOKUP(F855,COA!$A$4:$F$30,5,FALSE))</x:f>
      </x:c>
      <x:c r="K855" s="26" t="n"/>
      <x:c r="L855" s="26" t="n"/>
      <x:c r="M855" s="26" t="n"/>
      <x:c r="N855" s="24" t="n"/>
      <x:c r="O855" s="24" t="n"/>
      <x:c r="P855" s="25">
        <x:f>IF(AND(N855="",O855=""),"",N855-O855)</x:f>
      </x:c>
      <x:c r="Q855" s="20" t="str">
        <x:f>IF(COUNTA(A855:O855)=0,"",IF(AND(N855&gt;0,O855&gt;0),"Review",IF(AND(N855=0,O855=0),"Missing amount","OK")))</x:f>
        <x:v>Missing amount</x:v>
      </x:c>
      <x:c r="R855" s="25">
        <x:f>IF(A855="","",SUMIFS($N$5:$N$1001,$A$5:$A$1001,A855)-SUMIFS($O$5:$O$1001,$A$5:$A$1001,A855))</x:f>
      </x:c>
      <x:c r="S855" s="20">
        <x:f>IF(A855="","",IF(ABS(R855)&lt;0.005,"Balanced","Out of balance"))</x:f>
      </x:c>
    </x:row>
    <x:row r="856" ht="20" customHeight="1">
      <x:c r="A856" s="26" t="n"/>
      <x:c r="B856" s="27" t="n"/>
      <x:c r="C856" s="20">
        <x:f>IF(B856="","",YEAR(B856))</x:f>
      </x:c>
      <x:c r="D856" s="20">
        <x:f>IF(B856="","",TEXT(B856,"mmm"))</x:f>
      </x:c>
      <x:c r="E856" s="4" t="n"/>
      <x:c r="F856" s="26" t="n"/>
      <x:c r="G856" s="22">
        <x:f>IF(F856="","",VLOOKUP(F856,COA!$A$4:$F$30,2,FALSE))</x:f>
      </x:c>
      <x:c r="H856" s="22">
        <x:f>IF(F856="","",VLOOKUP(F856,COA!$A$4:$F$30,3,FALSE))</x:f>
      </x:c>
      <x:c r="I856" s="22">
        <x:f>IF(F856="","",VLOOKUP(F856,COA!$A$4:$F$30,4,FALSE))</x:f>
      </x:c>
      <x:c r="J856" s="22">
        <x:f>IF(F856="","",VLOOKUP(F856,COA!$A$4:$F$30,5,FALSE))</x:f>
      </x:c>
      <x:c r="K856" s="26" t="n"/>
      <x:c r="L856" s="26" t="n"/>
      <x:c r="M856" s="26" t="n"/>
      <x:c r="N856" s="24" t="n"/>
      <x:c r="O856" s="24" t="n"/>
      <x:c r="P856" s="25">
        <x:f>IF(AND(N856="",O856=""),"",N856-O856)</x:f>
      </x:c>
      <x:c r="Q856" s="20" t="str">
        <x:f>IF(COUNTA(A856:O856)=0,"",IF(AND(N856&gt;0,O856&gt;0),"Review",IF(AND(N856=0,O856=0),"Missing amount","OK")))</x:f>
        <x:v>Missing amount</x:v>
      </x:c>
      <x:c r="R856" s="25">
        <x:f>IF(A856="","",SUMIFS($N$5:$N$1001,$A$5:$A$1001,A856)-SUMIFS($O$5:$O$1001,$A$5:$A$1001,A856))</x:f>
      </x:c>
      <x:c r="S856" s="20">
        <x:f>IF(A856="","",IF(ABS(R856)&lt;0.005,"Balanced","Out of balance"))</x:f>
      </x:c>
    </x:row>
    <x:row r="857" ht="20" customHeight="1">
      <x:c r="A857" s="26" t="n"/>
      <x:c r="B857" s="27" t="n"/>
      <x:c r="C857" s="20">
        <x:f>IF(B857="","",YEAR(B857))</x:f>
      </x:c>
      <x:c r="D857" s="20">
        <x:f>IF(B857="","",TEXT(B857,"mmm"))</x:f>
      </x:c>
      <x:c r="E857" s="4" t="n"/>
      <x:c r="F857" s="26" t="n"/>
      <x:c r="G857" s="22">
        <x:f>IF(F857="","",VLOOKUP(F857,COA!$A$4:$F$30,2,FALSE))</x:f>
      </x:c>
      <x:c r="H857" s="22">
        <x:f>IF(F857="","",VLOOKUP(F857,COA!$A$4:$F$30,3,FALSE))</x:f>
      </x:c>
      <x:c r="I857" s="22">
        <x:f>IF(F857="","",VLOOKUP(F857,COA!$A$4:$F$30,4,FALSE))</x:f>
      </x:c>
      <x:c r="J857" s="22">
        <x:f>IF(F857="","",VLOOKUP(F857,COA!$A$4:$F$30,5,FALSE))</x:f>
      </x:c>
      <x:c r="K857" s="26" t="n"/>
      <x:c r="L857" s="26" t="n"/>
      <x:c r="M857" s="26" t="n"/>
      <x:c r="N857" s="24" t="n"/>
      <x:c r="O857" s="24" t="n"/>
      <x:c r="P857" s="25">
        <x:f>IF(AND(N857="",O857=""),"",N857-O857)</x:f>
      </x:c>
      <x:c r="Q857" s="20" t="str">
        <x:f>IF(COUNTA(A857:O857)=0,"",IF(AND(N857&gt;0,O857&gt;0),"Review",IF(AND(N857=0,O857=0),"Missing amount","OK")))</x:f>
        <x:v>Missing amount</x:v>
      </x:c>
      <x:c r="R857" s="25">
        <x:f>IF(A857="","",SUMIFS($N$5:$N$1001,$A$5:$A$1001,A857)-SUMIFS($O$5:$O$1001,$A$5:$A$1001,A857))</x:f>
      </x:c>
      <x:c r="S857" s="20">
        <x:f>IF(A857="","",IF(ABS(R857)&lt;0.005,"Balanced","Out of balance"))</x:f>
      </x:c>
    </x:row>
    <x:row r="858" ht="20" customHeight="1">
      <x:c r="A858" s="26" t="n"/>
      <x:c r="B858" s="27" t="n"/>
      <x:c r="C858" s="20">
        <x:f>IF(B858="","",YEAR(B858))</x:f>
      </x:c>
      <x:c r="D858" s="20">
        <x:f>IF(B858="","",TEXT(B858,"mmm"))</x:f>
      </x:c>
      <x:c r="E858" s="4" t="n"/>
      <x:c r="F858" s="26" t="n"/>
      <x:c r="G858" s="22">
        <x:f>IF(F858="","",VLOOKUP(F858,COA!$A$4:$F$30,2,FALSE))</x:f>
      </x:c>
      <x:c r="H858" s="22">
        <x:f>IF(F858="","",VLOOKUP(F858,COA!$A$4:$F$30,3,FALSE))</x:f>
      </x:c>
      <x:c r="I858" s="22">
        <x:f>IF(F858="","",VLOOKUP(F858,COA!$A$4:$F$30,4,FALSE))</x:f>
      </x:c>
      <x:c r="J858" s="22">
        <x:f>IF(F858="","",VLOOKUP(F858,COA!$A$4:$F$30,5,FALSE))</x:f>
      </x:c>
      <x:c r="K858" s="26" t="n"/>
      <x:c r="L858" s="26" t="n"/>
      <x:c r="M858" s="26" t="n"/>
      <x:c r="N858" s="24" t="n"/>
      <x:c r="O858" s="24" t="n"/>
      <x:c r="P858" s="25">
        <x:f>IF(AND(N858="",O858=""),"",N858-O858)</x:f>
      </x:c>
      <x:c r="Q858" s="20" t="str">
        <x:f>IF(COUNTA(A858:O858)=0,"",IF(AND(N858&gt;0,O858&gt;0),"Review",IF(AND(N858=0,O858=0),"Missing amount","OK")))</x:f>
        <x:v>Missing amount</x:v>
      </x:c>
      <x:c r="R858" s="25">
        <x:f>IF(A858="","",SUMIFS($N$5:$N$1001,$A$5:$A$1001,A858)-SUMIFS($O$5:$O$1001,$A$5:$A$1001,A858))</x:f>
      </x:c>
      <x:c r="S858" s="20">
        <x:f>IF(A858="","",IF(ABS(R858)&lt;0.005,"Balanced","Out of balance"))</x:f>
      </x:c>
    </x:row>
    <x:row r="859" ht="20" customHeight="1">
      <x:c r="A859" s="26" t="n"/>
      <x:c r="B859" s="27" t="n"/>
      <x:c r="C859" s="20">
        <x:f>IF(B859="","",YEAR(B859))</x:f>
      </x:c>
      <x:c r="D859" s="20">
        <x:f>IF(B859="","",TEXT(B859,"mmm"))</x:f>
      </x:c>
      <x:c r="E859" s="4" t="n"/>
      <x:c r="F859" s="26" t="n"/>
      <x:c r="G859" s="22">
        <x:f>IF(F859="","",VLOOKUP(F859,COA!$A$4:$F$30,2,FALSE))</x:f>
      </x:c>
      <x:c r="H859" s="22">
        <x:f>IF(F859="","",VLOOKUP(F859,COA!$A$4:$F$30,3,FALSE))</x:f>
      </x:c>
      <x:c r="I859" s="22">
        <x:f>IF(F859="","",VLOOKUP(F859,COA!$A$4:$F$30,4,FALSE))</x:f>
      </x:c>
      <x:c r="J859" s="22">
        <x:f>IF(F859="","",VLOOKUP(F859,COA!$A$4:$F$30,5,FALSE))</x:f>
      </x:c>
      <x:c r="K859" s="26" t="n"/>
      <x:c r="L859" s="26" t="n"/>
      <x:c r="M859" s="26" t="n"/>
      <x:c r="N859" s="24" t="n"/>
      <x:c r="O859" s="24" t="n"/>
      <x:c r="P859" s="25">
        <x:f>IF(AND(N859="",O859=""),"",N859-O859)</x:f>
      </x:c>
      <x:c r="Q859" s="20" t="str">
        <x:f>IF(COUNTA(A859:O859)=0,"",IF(AND(N859&gt;0,O859&gt;0),"Review",IF(AND(N859=0,O859=0),"Missing amount","OK")))</x:f>
        <x:v>Missing amount</x:v>
      </x:c>
      <x:c r="R859" s="25">
        <x:f>IF(A859="","",SUMIFS($N$5:$N$1001,$A$5:$A$1001,A859)-SUMIFS($O$5:$O$1001,$A$5:$A$1001,A859))</x:f>
      </x:c>
      <x:c r="S859" s="20">
        <x:f>IF(A859="","",IF(ABS(R859)&lt;0.005,"Balanced","Out of balance"))</x:f>
      </x:c>
    </x:row>
    <x:row r="860" ht="20" customHeight="1">
      <x:c r="A860" s="26" t="n"/>
      <x:c r="B860" s="27" t="n"/>
      <x:c r="C860" s="20">
        <x:f>IF(B860="","",YEAR(B860))</x:f>
      </x:c>
      <x:c r="D860" s="20">
        <x:f>IF(B860="","",TEXT(B860,"mmm"))</x:f>
      </x:c>
      <x:c r="E860" s="4" t="n"/>
      <x:c r="F860" s="26" t="n"/>
      <x:c r="G860" s="22">
        <x:f>IF(F860="","",VLOOKUP(F860,COA!$A$4:$F$30,2,FALSE))</x:f>
      </x:c>
      <x:c r="H860" s="22">
        <x:f>IF(F860="","",VLOOKUP(F860,COA!$A$4:$F$30,3,FALSE))</x:f>
      </x:c>
      <x:c r="I860" s="22">
        <x:f>IF(F860="","",VLOOKUP(F860,COA!$A$4:$F$30,4,FALSE))</x:f>
      </x:c>
      <x:c r="J860" s="22">
        <x:f>IF(F860="","",VLOOKUP(F860,COA!$A$4:$F$30,5,FALSE))</x:f>
      </x:c>
      <x:c r="K860" s="26" t="n"/>
      <x:c r="L860" s="26" t="n"/>
      <x:c r="M860" s="26" t="n"/>
      <x:c r="N860" s="24" t="n"/>
      <x:c r="O860" s="24" t="n"/>
      <x:c r="P860" s="25">
        <x:f>IF(AND(N860="",O860=""),"",N860-O860)</x:f>
      </x:c>
      <x:c r="Q860" s="20" t="str">
        <x:f>IF(COUNTA(A860:O860)=0,"",IF(AND(N860&gt;0,O860&gt;0),"Review",IF(AND(N860=0,O860=0),"Missing amount","OK")))</x:f>
        <x:v>Missing amount</x:v>
      </x:c>
      <x:c r="R860" s="25">
        <x:f>IF(A860="","",SUMIFS($N$5:$N$1001,$A$5:$A$1001,A860)-SUMIFS($O$5:$O$1001,$A$5:$A$1001,A860))</x:f>
      </x:c>
      <x:c r="S860" s="20">
        <x:f>IF(A860="","",IF(ABS(R860)&lt;0.005,"Balanced","Out of balance"))</x:f>
      </x:c>
    </x:row>
    <x:row r="861" ht="20" customHeight="1">
      <x:c r="A861" s="26" t="n"/>
      <x:c r="B861" s="27" t="n"/>
      <x:c r="C861" s="20">
        <x:f>IF(B861="","",YEAR(B861))</x:f>
      </x:c>
      <x:c r="D861" s="20">
        <x:f>IF(B861="","",TEXT(B861,"mmm"))</x:f>
      </x:c>
      <x:c r="E861" s="4" t="n"/>
      <x:c r="F861" s="26" t="n"/>
      <x:c r="G861" s="22">
        <x:f>IF(F861="","",VLOOKUP(F861,COA!$A$4:$F$30,2,FALSE))</x:f>
      </x:c>
      <x:c r="H861" s="22">
        <x:f>IF(F861="","",VLOOKUP(F861,COA!$A$4:$F$30,3,FALSE))</x:f>
      </x:c>
      <x:c r="I861" s="22">
        <x:f>IF(F861="","",VLOOKUP(F861,COA!$A$4:$F$30,4,FALSE))</x:f>
      </x:c>
      <x:c r="J861" s="22">
        <x:f>IF(F861="","",VLOOKUP(F861,COA!$A$4:$F$30,5,FALSE))</x:f>
      </x:c>
      <x:c r="K861" s="26" t="n"/>
      <x:c r="L861" s="26" t="n"/>
      <x:c r="M861" s="26" t="n"/>
      <x:c r="N861" s="24" t="n"/>
      <x:c r="O861" s="24" t="n"/>
      <x:c r="P861" s="25">
        <x:f>IF(AND(N861="",O861=""),"",N861-O861)</x:f>
      </x:c>
      <x:c r="Q861" s="20" t="str">
        <x:f>IF(COUNTA(A861:O861)=0,"",IF(AND(N861&gt;0,O861&gt;0),"Review",IF(AND(N861=0,O861=0),"Missing amount","OK")))</x:f>
        <x:v>Missing amount</x:v>
      </x:c>
      <x:c r="R861" s="25">
        <x:f>IF(A861="","",SUMIFS($N$5:$N$1001,$A$5:$A$1001,A861)-SUMIFS($O$5:$O$1001,$A$5:$A$1001,A861))</x:f>
      </x:c>
      <x:c r="S861" s="20">
        <x:f>IF(A861="","",IF(ABS(R861)&lt;0.005,"Balanced","Out of balance"))</x:f>
      </x:c>
    </x:row>
    <x:row r="862" ht="20" customHeight="1">
      <x:c r="A862" s="26" t="n"/>
      <x:c r="B862" s="27" t="n"/>
      <x:c r="C862" s="20">
        <x:f>IF(B862="","",YEAR(B862))</x:f>
      </x:c>
      <x:c r="D862" s="20">
        <x:f>IF(B862="","",TEXT(B862,"mmm"))</x:f>
      </x:c>
      <x:c r="E862" s="4" t="n"/>
      <x:c r="F862" s="26" t="n"/>
      <x:c r="G862" s="22">
        <x:f>IF(F862="","",VLOOKUP(F862,COA!$A$4:$F$30,2,FALSE))</x:f>
      </x:c>
      <x:c r="H862" s="22">
        <x:f>IF(F862="","",VLOOKUP(F862,COA!$A$4:$F$30,3,FALSE))</x:f>
      </x:c>
      <x:c r="I862" s="22">
        <x:f>IF(F862="","",VLOOKUP(F862,COA!$A$4:$F$30,4,FALSE))</x:f>
      </x:c>
      <x:c r="J862" s="22">
        <x:f>IF(F862="","",VLOOKUP(F862,COA!$A$4:$F$30,5,FALSE))</x:f>
      </x:c>
      <x:c r="K862" s="26" t="n"/>
      <x:c r="L862" s="26" t="n"/>
      <x:c r="M862" s="26" t="n"/>
      <x:c r="N862" s="24" t="n"/>
      <x:c r="O862" s="24" t="n"/>
      <x:c r="P862" s="25">
        <x:f>IF(AND(N862="",O862=""),"",N862-O862)</x:f>
      </x:c>
      <x:c r="Q862" s="20" t="str">
        <x:f>IF(COUNTA(A862:O862)=0,"",IF(AND(N862&gt;0,O862&gt;0),"Review",IF(AND(N862=0,O862=0),"Missing amount","OK")))</x:f>
        <x:v>Missing amount</x:v>
      </x:c>
      <x:c r="R862" s="25">
        <x:f>IF(A862="","",SUMIFS($N$5:$N$1001,$A$5:$A$1001,A862)-SUMIFS($O$5:$O$1001,$A$5:$A$1001,A862))</x:f>
      </x:c>
      <x:c r="S862" s="20">
        <x:f>IF(A862="","",IF(ABS(R862)&lt;0.005,"Balanced","Out of balance"))</x:f>
      </x:c>
    </x:row>
    <x:row r="863" ht="20" customHeight="1">
      <x:c r="A863" s="26" t="n"/>
      <x:c r="B863" s="27" t="n"/>
      <x:c r="C863" s="20">
        <x:f>IF(B863="","",YEAR(B863))</x:f>
      </x:c>
      <x:c r="D863" s="20">
        <x:f>IF(B863="","",TEXT(B863,"mmm"))</x:f>
      </x:c>
      <x:c r="E863" s="4" t="n"/>
      <x:c r="F863" s="26" t="n"/>
      <x:c r="G863" s="22">
        <x:f>IF(F863="","",VLOOKUP(F863,COA!$A$4:$F$30,2,FALSE))</x:f>
      </x:c>
      <x:c r="H863" s="22">
        <x:f>IF(F863="","",VLOOKUP(F863,COA!$A$4:$F$30,3,FALSE))</x:f>
      </x:c>
      <x:c r="I863" s="22">
        <x:f>IF(F863="","",VLOOKUP(F863,COA!$A$4:$F$30,4,FALSE))</x:f>
      </x:c>
      <x:c r="J863" s="22">
        <x:f>IF(F863="","",VLOOKUP(F863,COA!$A$4:$F$30,5,FALSE))</x:f>
      </x:c>
      <x:c r="K863" s="26" t="n"/>
      <x:c r="L863" s="26" t="n"/>
      <x:c r="M863" s="26" t="n"/>
      <x:c r="N863" s="24" t="n"/>
      <x:c r="O863" s="24" t="n"/>
      <x:c r="P863" s="25">
        <x:f>IF(AND(N863="",O863=""),"",N863-O863)</x:f>
      </x:c>
      <x:c r="Q863" s="20" t="str">
        <x:f>IF(COUNTA(A863:O863)=0,"",IF(AND(N863&gt;0,O863&gt;0),"Review",IF(AND(N863=0,O863=0),"Missing amount","OK")))</x:f>
        <x:v>Missing amount</x:v>
      </x:c>
      <x:c r="R863" s="25">
        <x:f>IF(A863="","",SUMIFS($N$5:$N$1001,$A$5:$A$1001,A863)-SUMIFS($O$5:$O$1001,$A$5:$A$1001,A863))</x:f>
      </x:c>
      <x:c r="S863" s="20">
        <x:f>IF(A863="","",IF(ABS(R863)&lt;0.005,"Balanced","Out of balance"))</x:f>
      </x:c>
    </x:row>
    <x:row r="864" ht="20" customHeight="1">
      <x:c r="A864" s="26" t="n"/>
      <x:c r="B864" s="27" t="n"/>
      <x:c r="C864" s="20">
        <x:f>IF(B864="","",YEAR(B864))</x:f>
      </x:c>
      <x:c r="D864" s="20">
        <x:f>IF(B864="","",TEXT(B864,"mmm"))</x:f>
      </x:c>
      <x:c r="E864" s="4" t="n"/>
      <x:c r="F864" s="26" t="n"/>
      <x:c r="G864" s="22">
        <x:f>IF(F864="","",VLOOKUP(F864,COA!$A$4:$F$30,2,FALSE))</x:f>
      </x:c>
      <x:c r="H864" s="22">
        <x:f>IF(F864="","",VLOOKUP(F864,COA!$A$4:$F$30,3,FALSE))</x:f>
      </x:c>
      <x:c r="I864" s="22">
        <x:f>IF(F864="","",VLOOKUP(F864,COA!$A$4:$F$30,4,FALSE))</x:f>
      </x:c>
      <x:c r="J864" s="22">
        <x:f>IF(F864="","",VLOOKUP(F864,COA!$A$4:$F$30,5,FALSE))</x:f>
      </x:c>
      <x:c r="K864" s="26" t="n"/>
      <x:c r="L864" s="26" t="n"/>
      <x:c r="M864" s="26" t="n"/>
      <x:c r="N864" s="24" t="n"/>
      <x:c r="O864" s="24" t="n"/>
      <x:c r="P864" s="25">
        <x:f>IF(AND(N864="",O864=""),"",N864-O864)</x:f>
      </x:c>
      <x:c r="Q864" s="20" t="str">
        <x:f>IF(COUNTA(A864:O864)=0,"",IF(AND(N864&gt;0,O864&gt;0),"Review",IF(AND(N864=0,O864=0),"Missing amount","OK")))</x:f>
        <x:v>Missing amount</x:v>
      </x:c>
      <x:c r="R864" s="25">
        <x:f>IF(A864="","",SUMIFS($N$5:$N$1001,$A$5:$A$1001,A864)-SUMIFS($O$5:$O$1001,$A$5:$A$1001,A864))</x:f>
      </x:c>
      <x:c r="S864" s="20">
        <x:f>IF(A864="","",IF(ABS(R864)&lt;0.005,"Balanced","Out of balance"))</x:f>
      </x:c>
    </x:row>
    <x:row r="865" ht="20" customHeight="1">
      <x:c r="A865" s="26" t="n"/>
      <x:c r="B865" s="27" t="n"/>
      <x:c r="C865" s="20">
        <x:f>IF(B865="","",YEAR(B865))</x:f>
      </x:c>
      <x:c r="D865" s="20">
        <x:f>IF(B865="","",TEXT(B865,"mmm"))</x:f>
      </x:c>
      <x:c r="E865" s="4" t="n"/>
      <x:c r="F865" s="26" t="n"/>
      <x:c r="G865" s="22">
        <x:f>IF(F865="","",VLOOKUP(F865,COA!$A$4:$F$30,2,FALSE))</x:f>
      </x:c>
      <x:c r="H865" s="22">
        <x:f>IF(F865="","",VLOOKUP(F865,COA!$A$4:$F$30,3,FALSE))</x:f>
      </x:c>
      <x:c r="I865" s="22">
        <x:f>IF(F865="","",VLOOKUP(F865,COA!$A$4:$F$30,4,FALSE))</x:f>
      </x:c>
      <x:c r="J865" s="22">
        <x:f>IF(F865="","",VLOOKUP(F865,COA!$A$4:$F$30,5,FALSE))</x:f>
      </x:c>
      <x:c r="K865" s="26" t="n"/>
      <x:c r="L865" s="26" t="n"/>
      <x:c r="M865" s="26" t="n"/>
      <x:c r="N865" s="24" t="n"/>
      <x:c r="O865" s="24" t="n"/>
      <x:c r="P865" s="25">
        <x:f>IF(AND(N865="",O865=""),"",N865-O865)</x:f>
      </x:c>
      <x:c r="Q865" s="20" t="str">
        <x:f>IF(COUNTA(A865:O865)=0,"",IF(AND(N865&gt;0,O865&gt;0),"Review",IF(AND(N865=0,O865=0),"Missing amount","OK")))</x:f>
        <x:v>Missing amount</x:v>
      </x:c>
      <x:c r="R865" s="25">
        <x:f>IF(A865="","",SUMIFS($N$5:$N$1001,$A$5:$A$1001,A865)-SUMIFS($O$5:$O$1001,$A$5:$A$1001,A865))</x:f>
      </x:c>
      <x:c r="S865" s="20">
        <x:f>IF(A865="","",IF(ABS(R865)&lt;0.005,"Balanced","Out of balance"))</x:f>
      </x:c>
    </x:row>
    <x:row r="866" ht="20" customHeight="1">
      <x:c r="A866" s="26" t="n"/>
      <x:c r="B866" s="27" t="n"/>
      <x:c r="C866" s="20">
        <x:f>IF(B866="","",YEAR(B866))</x:f>
      </x:c>
      <x:c r="D866" s="20">
        <x:f>IF(B866="","",TEXT(B866,"mmm"))</x:f>
      </x:c>
      <x:c r="E866" s="4" t="n"/>
      <x:c r="F866" s="26" t="n"/>
      <x:c r="G866" s="22">
        <x:f>IF(F866="","",VLOOKUP(F866,COA!$A$4:$F$30,2,FALSE))</x:f>
      </x:c>
      <x:c r="H866" s="22">
        <x:f>IF(F866="","",VLOOKUP(F866,COA!$A$4:$F$30,3,FALSE))</x:f>
      </x:c>
      <x:c r="I866" s="22">
        <x:f>IF(F866="","",VLOOKUP(F866,COA!$A$4:$F$30,4,FALSE))</x:f>
      </x:c>
      <x:c r="J866" s="22">
        <x:f>IF(F866="","",VLOOKUP(F866,COA!$A$4:$F$30,5,FALSE))</x:f>
      </x:c>
      <x:c r="K866" s="26" t="n"/>
      <x:c r="L866" s="26" t="n"/>
      <x:c r="M866" s="26" t="n"/>
      <x:c r="N866" s="24" t="n"/>
      <x:c r="O866" s="24" t="n"/>
      <x:c r="P866" s="25">
        <x:f>IF(AND(N866="",O866=""),"",N866-O866)</x:f>
      </x:c>
      <x:c r="Q866" s="20" t="str">
        <x:f>IF(COUNTA(A866:O866)=0,"",IF(AND(N866&gt;0,O866&gt;0),"Review",IF(AND(N866=0,O866=0),"Missing amount","OK")))</x:f>
        <x:v>Missing amount</x:v>
      </x:c>
      <x:c r="R866" s="25">
        <x:f>IF(A866="","",SUMIFS($N$5:$N$1001,$A$5:$A$1001,A866)-SUMIFS($O$5:$O$1001,$A$5:$A$1001,A866))</x:f>
      </x:c>
      <x:c r="S866" s="20">
        <x:f>IF(A866="","",IF(ABS(R866)&lt;0.005,"Balanced","Out of balance"))</x:f>
      </x:c>
    </x:row>
    <x:row r="867" ht="20" customHeight="1">
      <x:c r="A867" s="26" t="n"/>
      <x:c r="B867" s="27" t="n"/>
      <x:c r="C867" s="20">
        <x:f>IF(B867="","",YEAR(B867))</x:f>
      </x:c>
      <x:c r="D867" s="20">
        <x:f>IF(B867="","",TEXT(B867,"mmm"))</x:f>
      </x:c>
      <x:c r="E867" s="4" t="n"/>
      <x:c r="F867" s="26" t="n"/>
      <x:c r="G867" s="22">
        <x:f>IF(F867="","",VLOOKUP(F867,COA!$A$4:$F$30,2,FALSE))</x:f>
      </x:c>
      <x:c r="H867" s="22">
        <x:f>IF(F867="","",VLOOKUP(F867,COA!$A$4:$F$30,3,FALSE))</x:f>
      </x:c>
      <x:c r="I867" s="22">
        <x:f>IF(F867="","",VLOOKUP(F867,COA!$A$4:$F$30,4,FALSE))</x:f>
      </x:c>
      <x:c r="J867" s="22">
        <x:f>IF(F867="","",VLOOKUP(F867,COA!$A$4:$F$30,5,FALSE))</x:f>
      </x:c>
      <x:c r="K867" s="26" t="n"/>
      <x:c r="L867" s="26" t="n"/>
      <x:c r="M867" s="26" t="n"/>
      <x:c r="N867" s="24" t="n"/>
      <x:c r="O867" s="24" t="n"/>
      <x:c r="P867" s="25">
        <x:f>IF(AND(N867="",O867=""),"",N867-O867)</x:f>
      </x:c>
      <x:c r="Q867" s="20" t="str">
        <x:f>IF(COUNTA(A867:O867)=0,"",IF(AND(N867&gt;0,O867&gt;0),"Review",IF(AND(N867=0,O867=0),"Missing amount","OK")))</x:f>
        <x:v>Missing amount</x:v>
      </x:c>
      <x:c r="R867" s="25">
        <x:f>IF(A867="","",SUMIFS($N$5:$N$1001,$A$5:$A$1001,A867)-SUMIFS($O$5:$O$1001,$A$5:$A$1001,A867))</x:f>
      </x:c>
      <x:c r="S867" s="20">
        <x:f>IF(A867="","",IF(ABS(R867)&lt;0.005,"Balanced","Out of balance"))</x:f>
      </x:c>
    </x:row>
    <x:row r="868" ht="20" customHeight="1">
      <x:c r="A868" s="26" t="n"/>
      <x:c r="B868" s="27" t="n"/>
      <x:c r="C868" s="20">
        <x:f>IF(B868="","",YEAR(B868))</x:f>
      </x:c>
      <x:c r="D868" s="20">
        <x:f>IF(B868="","",TEXT(B868,"mmm"))</x:f>
      </x:c>
      <x:c r="E868" s="4" t="n"/>
      <x:c r="F868" s="26" t="n"/>
      <x:c r="G868" s="22">
        <x:f>IF(F868="","",VLOOKUP(F868,COA!$A$4:$F$30,2,FALSE))</x:f>
      </x:c>
      <x:c r="H868" s="22">
        <x:f>IF(F868="","",VLOOKUP(F868,COA!$A$4:$F$30,3,FALSE))</x:f>
      </x:c>
      <x:c r="I868" s="22">
        <x:f>IF(F868="","",VLOOKUP(F868,COA!$A$4:$F$30,4,FALSE))</x:f>
      </x:c>
      <x:c r="J868" s="22">
        <x:f>IF(F868="","",VLOOKUP(F868,COA!$A$4:$F$30,5,FALSE))</x:f>
      </x:c>
      <x:c r="K868" s="26" t="n"/>
      <x:c r="L868" s="26" t="n"/>
      <x:c r="M868" s="26" t="n"/>
      <x:c r="N868" s="24" t="n"/>
      <x:c r="O868" s="24" t="n"/>
      <x:c r="P868" s="25">
        <x:f>IF(AND(N868="",O868=""),"",N868-O868)</x:f>
      </x:c>
      <x:c r="Q868" s="20" t="str">
        <x:f>IF(COUNTA(A868:O868)=0,"",IF(AND(N868&gt;0,O868&gt;0),"Review",IF(AND(N868=0,O868=0),"Missing amount","OK")))</x:f>
        <x:v>Missing amount</x:v>
      </x:c>
      <x:c r="R868" s="25">
        <x:f>IF(A868="","",SUMIFS($N$5:$N$1001,$A$5:$A$1001,A868)-SUMIFS($O$5:$O$1001,$A$5:$A$1001,A868))</x:f>
      </x:c>
      <x:c r="S868" s="20">
        <x:f>IF(A868="","",IF(ABS(R868)&lt;0.005,"Balanced","Out of balance"))</x:f>
      </x:c>
    </x:row>
    <x:row r="869" ht="20" customHeight="1">
      <x:c r="A869" s="26" t="n"/>
      <x:c r="B869" s="27" t="n"/>
      <x:c r="C869" s="20">
        <x:f>IF(B869="","",YEAR(B869))</x:f>
      </x:c>
      <x:c r="D869" s="20">
        <x:f>IF(B869="","",TEXT(B869,"mmm"))</x:f>
      </x:c>
      <x:c r="E869" s="4" t="n"/>
      <x:c r="F869" s="26" t="n"/>
      <x:c r="G869" s="22">
        <x:f>IF(F869="","",VLOOKUP(F869,COA!$A$4:$F$30,2,FALSE))</x:f>
      </x:c>
      <x:c r="H869" s="22">
        <x:f>IF(F869="","",VLOOKUP(F869,COA!$A$4:$F$30,3,FALSE))</x:f>
      </x:c>
      <x:c r="I869" s="22">
        <x:f>IF(F869="","",VLOOKUP(F869,COA!$A$4:$F$30,4,FALSE))</x:f>
      </x:c>
      <x:c r="J869" s="22">
        <x:f>IF(F869="","",VLOOKUP(F869,COA!$A$4:$F$30,5,FALSE))</x:f>
      </x:c>
      <x:c r="K869" s="26" t="n"/>
      <x:c r="L869" s="26" t="n"/>
      <x:c r="M869" s="26" t="n"/>
      <x:c r="N869" s="24" t="n"/>
      <x:c r="O869" s="24" t="n"/>
      <x:c r="P869" s="25">
        <x:f>IF(AND(N869="",O869=""),"",N869-O869)</x:f>
      </x:c>
      <x:c r="Q869" s="20" t="str">
        <x:f>IF(COUNTA(A869:O869)=0,"",IF(AND(N869&gt;0,O869&gt;0),"Review",IF(AND(N869=0,O869=0),"Missing amount","OK")))</x:f>
        <x:v>Missing amount</x:v>
      </x:c>
      <x:c r="R869" s="25">
        <x:f>IF(A869="","",SUMIFS($N$5:$N$1001,$A$5:$A$1001,A869)-SUMIFS($O$5:$O$1001,$A$5:$A$1001,A869))</x:f>
      </x:c>
      <x:c r="S869" s="20">
        <x:f>IF(A869="","",IF(ABS(R869)&lt;0.005,"Balanced","Out of balance"))</x:f>
      </x:c>
    </x:row>
    <x:row r="870" ht="20" customHeight="1">
      <x:c r="A870" s="26" t="n"/>
      <x:c r="B870" s="27" t="n"/>
      <x:c r="C870" s="20">
        <x:f>IF(B870="","",YEAR(B870))</x:f>
      </x:c>
      <x:c r="D870" s="20">
        <x:f>IF(B870="","",TEXT(B870,"mmm"))</x:f>
      </x:c>
      <x:c r="E870" s="4" t="n"/>
      <x:c r="F870" s="26" t="n"/>
      <x:c r="G870" s="22">
        <x:f>IF(F870="","",VLOOKUP(F870,COA!$A$4:$F$30,2,FALSE))</x:f>
      </x:c>
      <x:c r="H870" s="22">
        <x:f>IF(F870="","",VLOOKUP(F870,COA!$A$4:$F$30,3,FALSE))</x:f>
      </x:c>
      <x:c r="I870" s="22">
        <x:f>IF(F870="","",VLOOKUP(F870,COA!$A$4:$F$30,4,FALSE))</x:f>
      </x:c>
      <x:c r="J870" s="22">
        <x:f>IF(F870="","",VLOOKUP(F870,COA!$A$4:$F$30,5,FALSE))</x:f>
      </x:c>
      <x:c r="K870" s="26" t="n"/>
      <x:c r="L870" s="26" t="n"/>
      <x:c r="M870" s="26" t="n"/>
      <x:c r="N870" s="24" t="n"/>
      <x:c r="O870" s="24" t="n"/>
      <x:c r="P870" s="25">
        <x:f>IF(AND(N870="",O870=""),"",N870-O870)</x:f>
      </x:c>
      <x:c r="Q870" s="20" t="str">
        <x:f>IF(COUNTA(A870:O870)=0,"",IF(AND(N870&gt;0,O870&gt;0),"Review",IF(AND(N870=0,O870=0),"Missing amount","OK")))</x:f>
        <x:v>Missing amount</x:v>
      </x:c>
      <x:c r="R870" s="25">
        <x:f>IF(A870="","",SUMIFS($N$5:$N$1001,$A$5:$A$1001,A870)-SUMIFS($O$5:$O$1001,$A$5:$A$1001,A870))</x:f>
      </x:c>
      <x:c r="S870" s="20">
        <x:f>IF(A870="","",IF(ABS(R870)&lt;0.005,"Balanced","Out of balance"))</x:f>
      </x:c>
    </x:row>
    <x:row r="871" ht="20" customHeight="1">
      <x:c r="A871" s="26" t="n"/>
      <x:c r="B871" s="27" t="n"/>
      <x:c r="C871" s="20">
        <x:f>IF(B871="","",YEAR(B871))</x:f>
      </x:c>
      <x:c r="D871" s="20">
        <x:f>IF(B871="","",TEXT(B871,"mmm"))</x:f>
      </x:c>
      <x:c r="E871" s="4" t="n"/>
      <x:c r="F871" s="26" t="n"/>
      <x:c r="G871" s="22">
        <x:f>IF(F871="","",VLOOKUP(F871,COA!$A$4:$F$30,2,FALSE))</x:f>
      </x:c>
      <x:c r="H871" s="22">
        <x:f>IF(F871="","",VLOOKUP(F871,COA!$A$4:$F$30,3,FALSE))</x:f>
      </x:c>
      <x:c r="I871" s="22">
        <x:f>IF(F871="","",VLOOKUP(F871,COA!$A$4:$F$30,4,FALSE))</x:f>
      </x:c>
      <x:c r="J871" s="22">
        <x:f>IF(F871="","",VLOOKUP(F871,COA!$A$4:$F$30,5,FALSE))</x:f>
      </x:c>
      <x:c r="K871" s="26" t="n"/>
      <x:c r="L871" s="26" t="n"/>
      <x:c r="M871" s="26" t="n"/>
      <x:c r="N871" s="24" t="n"/>
      <x:c r="O871" s="24" t="n"/>
      <x:c r="P871" s="25">
        <x:f>IF(AND(N871="",O871=""),"",N871-O871)</x:f>
      </x:c>
      <x:c r="Q871" s="20" t="str">
        <x:f>IF(COUNTA(A871:O871)=0,"",IF(AND(N871&gt;0,O871&gt;0),"Review",IF(AND(N871=0,O871=0),"Missing amount","OK")))</x:f>
        <x:v>Missing amount</x:v>
      </x:c>
      <x:c r="R871" s="25">
        <x:f>IF(A871="","",SUMIFS($N$5:$N$1001,$A$5:$A$1001,A871)-SUMIFS($O$5:$O$1001,$A$5:$A$1001,A871))</x:f>
      </x:c>
      <x:c r="S871" s="20">
        <x:f>IF(A871="","",IF(ABS(R871)&lt;0.005,"Balanced","Out of balance"))</x:f>
      </x:c>
    </x:row>
    <x:row r="872" ht="20" customHeight="1">
      <x:c r="A872" s="26" t="n"/>
      <x:c r="B872" s="27" t="n"/>
      <x:c r="C872" s="20">
        <x:f>IF(B872="","",YEAR(B872))</x:f>
      </x:c>
      <x:c r="D872" s="20">
        <x:f>IF(B872="","",TEXT(B872,"mmm"))</x:f>
      </x:c>
      <x:c r="E872" s="4" t="n"/>
      <x:c r="F872" s="26" t="n"/>
      <x:c r="G872" s="22">
        <x:f>IF(F872="","",VLOOKUP(F872,COA!$A$4:$F$30,2,FALSE))</x:f>
      </x:c>
      <x:c r="H872" s="22">
        <x:f>IF(F872="","",VLOOKUP(F872,COA!$A$4:$F$30,3,FALSE))</x:f>
      </x:c>
      <x:c r="I872" s="22">
        <x:f>IF(F872="","",VLOOKUP(F872,COA!$A$4:$F$30,4,FALSE))</x:f>
      </x:c>
      <x:c r="J872" s="22">
        <x:f>IF(F872="","",VLOOKUP(F872,COA!$A$4:$F$30,5,FALSE))</x:f>
      </x:c>
      <x:c r="K872" s="26" t="n"/>
      <x:c r="L872" s="26" t="n"/>
      <x:c r="M872" s="26" t="n"/>
      <x:c r="N872" s="24" t="n"/>
      <x:c r="O872" s="24" t="n"/>
      <x:c r="P872" s="25">
        <x:f>IF(AND(N872="",O872=""),"",N872-O872)</x:f>
      </x:c>
      <x:c r="Q872" s="20" t="str">
        <x:f>IF(COUNTA(A872:O872)=0,"",IF(AND(N872&gt;0,O872&gt;0),"Review",IF(AND(N872=0,O872=0),"Missing amount","OK")))</x:f>
        <x:v>Missing amount</x:v>
      </x:c>
      <x:c r="R872" s="25">
        <x:f>IF(A872="","",SUMIFS($N$5:$N$1001,$A$5:$A$1001,A872)-SUMIFS($O$5:$O$1001,$A$5:$A$1001,A872))</x:f>
      </x:c>
      <x:c r="S872" s="20">
        <x:f>IF(A872="","",IF(ABS(R872)&lt;0.005,"Balanced","Out of balance"))</x:f>
      </x:c>
    </x:row>
    <x:row r="873" ht="20" customHeight="1">
      <x:c r="A873" s="26" t="n"/>
      <x:c r="B873" s="27" t="n"/>
      <x:c r="C873" s="20">
        <x:f>IF(B873="","",YEAR(B873))</x:f>
      </x:c>
      <x:c r="D873" s="20">
        <x:f>IF(B873="","",TEXT(B873,"mmm"))</x:f>
      </x:c>
      <x:c r="E873" s="4" t="n"/>
      <x:c r="F873" s="26" t="n"/>
      <x:c r="G873" s="22">
        <x:f>IF(F873="","",VLOOKUP(F873,COA!$A$4:$F$30,2,FALSE))</x:f>
      </x:c>
      <x:c r="H873" s="22">
        <x:f>IF(F873="","",VLOOKUP(F873,COA!$A$4:$F$30,3,FALSE))</x:f>
      </x:c>
      <x:c r="I873" s="22">
        <x:f>IF(F873="","",VLOOKUP(F873,COA!$A$4:$F$30,4,FALSE))</x:f>
      </x:c>
      <x:c r="J873" s="22">
        <x:f>IF(F873="","",VLOOKUP(F873,COA!$A$4:$F$30,5,FALSE))</x:f>
      </x:c>
      <x:c r="K873" s="26" t="n"/>
      <x:c r="L873" s="26" t="n"/>
      <x:c r="M873" s="26" t="n"/>
      <x:c r="N873" s="24" t="n"/>
      <x:c r="O873" s="24" t="n"/>
      <x:c r="P873" s="25">
        <x:f>IF(AND(N873="",O873=""),"",N873-O873)</x:f>
      </x:c>
      <x:c r="Q873" s="20" t="str">
        <x:f>IF(COUNTA(A873:O873)=0,"",IF(AND(N873&gt;0,O873&gt;0),"Review",IF(AND(N873=0,O873=0),"Missing amount","OK")))</x:f>
        <x:v>Missing amount</x:v>
      </x:c>
      <x:c r="R873" s="25">
        <x:f>IF(A873="","",SUMIFS($N$5:$N$1001,$A$5:$A$1001,A873)-SUMIFS($O$5:$O$1001,$A$5:$A$1001,A873))</x:f>
      </x:c>
      <x:c r="S873" s="20">
        <x:f>IF(A873="","",IF(ABS(R873)&lt;0.005,"Balanced","Out of balance"))</x:f>
      </x:c>
    </x:row>
    <x:row r="874" ht="20" customHeight="1">
      <x:c r="A874" s="26" t="n"/>
      <x:c r="B874" s="27" t="n"/>
      <x:c r="C874" s="20">
        <x:f>IF(B874="","",YEAR(B874))</x:f>
      </x:c>
      <x:c r="D874" s="20">
        <x:f>IF(B874="","",TEXT(B874,"mmm"))</x:f>
      </x:c>
      <x:c r="E874" s="4" t="n"/>
      <x:c r="F874" s="26" t="n"/>
      <x:c r="G874" s="22">
        <x:f>IF(F874="","",VLOOKUP(F874,COA!$A$4:$F$30,2,FALSE))</x:f>
      </x:c>
      <x:c r="H874" s="22">
        <x:f>IF(F874="","",VLOOKUP(F874,COA!$A$4:$F$30,3,FALSE))</x:f>
      </x:c>
      <x:c r="I874" s="22">
        <x:f>IF(F874="","",VLOOKUP(F874,COA!$A$4:$F$30,4,FALSE))</x:f>
      </x:c>
      <x:c r="J874" s="22">
        <x:f>IF(F874="","",VLOOKUP(F874,COA!$A$4:$F$30,5,FALSE))</x:f>
      </x:c>
      <x:c r="K874" s="26" t="n"/>
      <x:c r="L874" s="26" t="n"/>
      <x:c r="M874" s="26" t="n"/>
      <x:c r="N874" s="24" t="n"/>
      <x:c r="O874" s="24" t="n"/>
      <x:c r="P874" s="25">
        <x:f>IF(AND(N874="",O874=""),"",N874-O874)</x:f>
      </x:c>
      <x:c r="Q874" s="20" t="str">
        <x:f>IF(COUNTA(A874:O874)=0,"",IF(AND(N874&gt;0,O874&gt;0),"Review",IF(AND(N874=0,O874=0),"Missing amount","OK")))</x:f>
        <x:v>Missing amount</x:v>
      </x:c>
      <x:c r="R874" s="25">
        <x:f>IF(A874="","",SUMIFS($N$5:$N$1001,$A$5:$A$1001,A874)-SUMIFS($O$5:$O$1001,$A$5:$A$1001,A874))</x:f>
      </x:c>
      <x:c r="S874" s="20">
        <x:f>IF(A874="","",IF(ABS(R874)&lt;0.005,"Balanced","Out of balance"))</x:f>
      </x:c>
    </x:row>
    <x:row r="875" ht="20" customHeight="1">
      <x:c r="A875" s="26" t="n"/>
      <x:c r="B875" s="27" t="n"/>
      <x:c r="C875" s="20">
        <x:f>IF(B875="","",YEAR(B875))</x:f>
      </x:c>
      <x:c r="D875" s="20">
        <x:f>IF(B875="","",TEXT(B875,"mmm"))</x:f>
      </x:c>
      <x:c r="E875" s="4" t="n"/>
      <x:c r="F875" s="26" t="n"/>
      <x:c r="G875" s="22">
        <x:f>IF(F875="","",VLOOKUP(F875,COA!$A$4:$F$30,2,FALSE))</x:f>
      </x:c>
      <x:c r="H875" s="22">
        <x:f>IF(F875="","",VLOOKUP(F875,COA!$A$4:$F$30,3,FALSE))</x:f>
      </x:c>
      <x:c r="I875" s="22">
        <x:f>IF(F875="","",VLOOKUP(F875,COA!$A$4:$F$30,4,FALSE))</x:f>
      </x:c>
      <x:c r="J875" s="22">
        <x:f>IF(F875="","",VLOOKUP(F875,COA!$A$4:$F$30,5,FALSE))</x:f>
      </x:c>
      <x:c r="K875" s="26" t="n"/>
      <x:c r="L875" s="26" t="n"/>
      <x:c r="M875" s="26" t="n"/>
      <x:c r="N875" s="24" t="n"/>
      <x:c r="O875" s="24" t="n"/>
      <x:c r="P875" s="25">
        <x:f>IF(AND(N875="",O875=""),"",N875-O875)</x:f>
      </x:c>
      <x:c r="Q875" s="20" t="str">
        <x:f>IF(COUNTA(A875:O875)=0,"",IF(AND(N875&gt;0,O875&gt;0),"Review",IF(AND(N875=0,O875=0),"Missing amount","OK")))</x:f>
        <x:v>Missing amount</x:v>
      </x:c>
      <x:c r="R875" s="25">
        <x:f>IF(A875="","",SUMIFS($N$5:$N$1001,$A$5:$A$1001,A875)-SUMIFS($O$5:$O$1001,$A$5:$A$1001,A875))</x:f>
      </x:c>
      <x:c r="S875" s="20">
        <x:f>IF(A875="","",IF(ABS(R875)&lt;0.005,"Balanced","Out of balance"))</x:f>
      </x:c>
    </x:row>
    <x:row r="876" ht="20" customHeight="1">
      <x:c r="A876" s="26" t="n"/>
      <x:c r="B876" s="27" t="n"/>
      <x:c r="C876" s="20">
        <x:f>IF(B876="","",YEAR(B876))</x:f>
      </x:c>
      <x:c r="D876" s="20">
        <x:f>IF(B876="","",TEXT(B876,"mmm"))</x:f>
      </x:c>
      <x:c r="E876" s="4" t="n"/>
      <x:c r="F876" s="26" t="n"/>
      <x:c r="G876" s="22">
        <x:f>IF(F876="","",VLOOKUP(F876,COA!$A$4:$F$30,2,FALSE))</x:f>
      </x:c>
      <x:c r="H876" s="22">
        <x:f>IF(F876="","",VLOOKUP(F876,COA!$A$4:$F$30,3,FALSE))</x:f>
      </x:c>
      <x:c r="I876" s="22">
        <x:f>IF(F876="","",VLOOKUP(F876,COA!$A$4:$F$30,4,FALSE))</x:f>
      </x:c>
      <x:c r="J876" s="22">
        <x:f>IF(F876="","",VLOOKUP(F876,COA!$A$4:$F$30,5,FALSE))</x:f>
      </x:c>
      <x:c r="K876" s="26" t="n"/>
      <x:c r="L876" s="26" t="n"/>
      <x:c r="M876" s="26" t="n"/>
      <x:c r="N876" s="24" t="n"/>
      <x:c r="O876" s="24" t="n"/>
      <x:c r="P876" s="25">
        <x:f>IF(AND(N876="",O876=""),"",N876-O876)</x:f>
      </x:c>
      <x:c r="Q876" s="20" t="str">
        <x:f>IF(COUNTA(A876:O876)=0,"",IF(AND(N876&gt;0,O876&gt;0),"Review",IF(AND(N876=0,O876=0),"Missing amount","OK")))</x:f>
        <x:v>Missing amount</x:v>
      </x:c>
      <x:c r="R876" s="25">
        <x:f>IF(A876="","",SUMIFS($N$5:$N$1001,$A$5:$A$1001,A876)-SUMIFS($O$5:$O$1001,$A$5:$A$1001,A876))</x:f>
      </x:c>
      <x:c r="S876" s="20">
        <x:f>IF(A876="","",IF(ABS(R876)&lt;0.005,"Balanced","Out of balance"))</x:f>
      </x:c>
    </x:row>
    <x:row r="877" ht="20" customHeight="1">
      <x:c r="A877" s="26" t="n"/>
      <x:c r="B877" s="27" t="n"/>
      <x:c r="C877" s="20">
        <x:f>IF(B877="","",YEAR(B877))</x:f>
      </x:c>
      <x:c r="D877" s="20">
        <x:f>IF(B877="","",TEXT(B877,"mmm"))</x:f>
      </x:c>
      <x:c r="E877" s="4" t="n"/>
      <x:c r="F877" s="26" t="n"/>
      <x:c r="G877" s="22">
        <x:f>IF(F877="","",VLOOKUP(F877,COA!$A$4:$F$30,2,FALSE))</x:f>
      </x:c>
      <x:c r="H877" s="22">
        <x:f>IF(F877="","",VLOOKUP(F877,COA!$A$4:$F$30,3,FALSE))</x:f>
      </x:c>
      <x:c r="I877" s="22">
        <x:f>IF(F877="","",VLOOKUP(F877,COA!$A$4:$F$30,4,FALSE))</x:f>
      </x:c>
      <x:c r="J877" s="22">
        <x:f>IF(F877="","",VLOOKUP(F877,COA!$A$4:$F$30,5,FALSE))</x:f>
      </x:c>
      <x:c r="K877" s="26" t="n"/>
      <x:c r="L877" s="26" t="n"/>
      <x:c r="M877" s="26" t="n"/>
      <x:c r="N877" s="24" t="n"/>
      <x:c r="O877" s="24" t="n"/>
      <x:c r="P877" s="25">
        <x:f>IF(AND(N877="",O877=""),"",N877-O877)</x:f>
      </x:c>
      <x:c r="Q877" s="20" t="str">
        <x:f>IF(COUNTA(A877:O877)=0,"",IF(AND(N877&gt;0,O877&gt;0),"Review",IF(AND(N877=0,O877=0),"Missing amount","OK")))</x:f>
        <x:v>Missing amount</x:v>
      </x:c>
      <x:c r="R877" s="25">
        <x:f>IF(A877="","",SUMIFS($N$5:$N$1001,$A$5:$A$1001,A877)-SUMIFS($O$5:$O$1001,$A$5:$A$1001,A877))</x:f>
      </x:c>
      <x:c r="S877" s="20">
        <x:f>IF(A877="","",IF(ABS(R877)&lt;0.005,"Balanced","Out of balance"))</x:f>
      </x:c>
    </x:row>
    <x:row r="878" ht="20" customHeight="1">
      <x:c r="A878" s="26" t="n"/>
      <x:c r="B878" s="27" t="n"/>
      <x:c r="C878" s="20">
        <x:f>IF(B878="","",YEAR(B878))</x:f>
      </x:c>
      <x:c r="D878" s="20">
        <x:f>IF(B878="","",TEXT(B878,"mmm"))</x:f>
      </x:c>
      <x:c r="E878" s="4" t="n"/>
      <x:c r="F878" s="26" t="n"/>
      <x:c r="G878" s="22">
        <x:f>IF(F878="","",VLOOKUP(F878,COA!$A$4:$F$30,2,FALSE))</x:f>
      </x:c>
      <x:c r="H878" s="22">
        <x:f>IF(F878="","",VLOOKUP(F878,COA!$A$4:$F$30,3,FALSE))</x:f>
      </x:c>
      <x:c r="I878" s="22">
        <x:f>IF(F878="","",VLOOKUP(F878,COA!$A$4:$F$30,4,FALSE))</x:f>
      </x:c>
      <x:c r="J878" s="22">
        <x:f>IF(F878="","",VLOOKUP(F878,COA!$A$4:$F$30,5,FALSE))</x:f>
      </x:c>
      <x:c r="K878" s="26" t="n"/>
      <x:c r="L878" s="26" t="n"/>
      <x:c r="M878" s="26" t="n"/>
      <x:c r="N878" s="24" t="n"/>
      <x:c r="O878" s="24" t="n"/>
      <x:c r="P878" s="25">
        <x:f>IF(AND(N878="",O878=""),"",N878-O878)</x:f>
      </x:c>
      <x:c r="Q878" s="20" t="str">
        <x:f>IF(COUNTA(A878:O878)=0,"",IF(AND(N878&gt;0,O878&gt;0),"Review",IF(AND(N878=0,O878=0),"Missing amount","OK")))</x:f>
        <x:v>Missing amount</x:v>
      </x:c>
      <x:c r="R878" s="25">
        <x:f>IF(A878="","",SUMIFS($N$5:$N$1001,$A$5:$A$1001,A878)-SUMIFS($O$5:$O$1001,$A$5:$A$1001,A878))</x:f>
      </x:c>
      <x:c r="S878" s="20">
        <x:f>IF(A878="","",IF(ABS(R878)&lt;0.005,"Balanced","Out of balance"))</x:f>
      </x:c>
    </x:row>
    <x:row r="879" ht="20" customHeight="1">
      <x:c r="A879" s="26" t="n"/>
      <x:c r="B879" s="27" t="n"/>
      <x:c r="C879" s="20">
        <x:f>IF(B879="","",YEAR(B879))</x:f>
      </x:c>
      <x:c r="D879" s="20">
        <x:f>IF(B879="","",TEXT(B879,"mmm"))</x:f>
      </x:c>
      <x:c r="E879" s="4" t="n"/>
      <x:c r="F879" s="26" t="n"/>
      <x:c r="G879" s="22">
        <x:f>IF(F879="","",VLOOKUP(F879,COA!$A$4:$F$30,2,FALSE))</x:f>
      </x:c>
      <x:c r="H879" s="22">
        <x:f>IF(F879="","",VLOOKUP(F879,COA!$A$4:$F$30,3,FALSE))</x:f>
      </x:c>
      <x:c r="I879" s="22">
        <x:f>IF(F879="","",VLOOKUP(F879,COA!$A$4:$F$30,4,FALSE))</x:f>
      </x:c>
      <x:c r="J879" s="22">
        <x:f>IF(F879="","",VLOOKUP(F879,COA!$A$4:$F$30,5,FALSE))</x:f>
      </x:c>
      <x:c r="K879" s="26" t="n"/>
      <x:c r="L879" s="26" t="n"/>
      <x:c r="M879" s="26" t="n"/>
      <x:c r="N879" s="24" t="n"/>
      <x:c r="O879" s="24" t="n"/>
      <x:c r="P879" s="25">
        <x:f>IF(AND(N879="",O879=""),"",N879-O879)</x:f>
      </x:c>
      <x:c r="Q879" s="20" t="str">
        <x:f>IF(COUNTA(A879:O879)=0,"",IF(AND(N879&gt;0,O879&gt;0),"Review",IF(AND(N879=0,O879=0),"Missing amount","OK")))</x:f>
        <x:v>Missing amount</x:v>
      </x:c>
      <x:c r="R879" s="25">
        <x:f>IF(A879="","",SUMIFS($N$5:$N$1001,$A$5:$A$1001,A879)-SUMIFS($O$5:$O$1001,$A$5:$A$1001,A879))</x:f>
      </x:c>
      <x:c r="S879" s="20">
        <x:f>IF(A879="","",IF(ABS(R879)&lt;0.005,"Balanced","Out of balance"))</x:f>
      </x:c>
    </x:row>
    <x:row r="880" ht="20" customHeight="1">
      <x:c r="A880" s="26" t="n"/>
      <x:c r="B880" s="27" t="n"/>
      <x:c r="C880" s="20">
        <x:f>IF(B880="","",YEAR(B880))</x:f>
      </x:c>
      <x:c r="D880" s="20">
        <x:f>IF(B880="","",TEXT(B880,"mmm"))</x:f>
      </x:c>
      <x:c r="E880" s="4" t="n"/>
      <x:c r="F880" s="26" t="n"/>
      <x:c r="G880" s="22">
        <x:f>IF(F880="","",VLOOKUP(F880,COA!$A$4:$F$30,2,FALSE))</x:f>
      </x:c>
      <x:c r="H880" s="22">
        <x:f>IF(F880="","",VLOOKUP(F880,COA!$A$4:$F$30,3,FALSE))</x:f>
      </x:c>
      <x:c r="I880" s="22">
        <x:f>IF(F880="","",VLOOKUP(F880,COA!$A$4:$F$30,4,FALSE))</x:f>
      </x:c>
      <x:c r="J880" s="22">
        <x:f>IF(F880="","",VLOOKUP(F880,COA!$A$4:$F$30,5,FALSE))</x:f>
      </x:c>
      <x:c r="K880" s="26" t="n"/>
      <x:c r="L880" s="26" t="n"/>
      <x:c r="M880" s="26" t="n"/>
      <x:c r="N880" s="24" t="n"/>
      <x:c r="O880" s="24" t="n"/>
      <x:c r="P880" s="25">
        <x:f>IF(AND(N880="",O880=""),"",N880-O880)</x:f>
      </x:c>
      <x:c r="Q880" s="20" t="str">
        <x:f>IF(COUNTA(A880:O880)=0,"",IF(AND(N880&gt;0,O880&gt;0),"Review",IF(AND(N880=0,O880=0),"Missing amount","OK")))</x:f>
        <x:v>Missing amount</x:v>
      </x:c>
      <x:c r="R880" s="25">
        <x:f>IF(A880="","",SUMIFS($N$5:$N$1001,$A$5:$A$1001,A880)-SUMIFS($O$5:$O$1001,$A$5:$A$1001,A880))</x:f>
      </x:c>
      <x:c r="S880" s="20">
        <x:f>IF(A880="","",IF(ABS(R880)&lt;0.005,"Balanced","Out of balance"))</x:f>
      </x:c>
    </x:row>
    <x:row r="881" ht="20" customHeight="1">
      <x:c r="A881" s="26" t="n"/>
      <x:c r="B881" s="27" t="n"/>
      <x:c r="C881" s="20">
        <x:f>IF(B881="","",YEAR(B881))</x:f>
      </x:c>
      <x:c r="D881" s="20">
        <x:f>IF(B881="","",TEXT(B881,"mmm"))</x:f>
      </x:c>
      <x:c r="E881" s="4" t="n"/>
      <x:c r="F881" s="26" t="n"/>
      <x:c r="G881" s="22">
        <x:f>IF(F881="","",VLOOKUP(F881,COA!$A$4:$F$30,2,FALSE))</x:f>
      </x:c>
      <x:c r="H881" s="22">
        <x:f>IF(F881="","",VLOOKUP(F881,COA!$A$4:$F$30,3,FALSE))</x:f>
      </x:c>
      <x:c r="I881" s="22">
        <x:f>IF(F881="","",VLOOKUP(F881,COA!$A$4:$F$30,4,FALSE))</x:f>
      </x:c>
      <x:c r="J881" s="22">
        <x:f>IF(F881="","",VLOOKUP(F881,COA!$A$4:$F$30,5,FALSE))</x:f>
      </x:c>
      <x:c r="K881" s="26" t="n"/>
      <x:c r="L881" s="26" t="n"/>
      <x:c r="M881" s="26" t="n"/>
      <x:c r="N881" s="24" t="n"/>
      <x:c r="O881" s="24" t="n"/>
      <x:c r="P881" s="25">
        <x:f>IF(AND(N881="",O881=""),"",N881-O881)</x:f>
      </x:c>
      <x:c r="Q881" s="20" t="str">
        <x:f>IF(COUNTA(A881:O881)=0,"",IF(AND(N881&gt;0,O881&gt;0),"Review",IF(AND(N881=0,O881=0),"Missing amount","OK")))</x:f>
        <x:v>Missing amount</x:v>
      </x:c>
      <x:c r="R881" s="25">
        <x:f>IF(A881="","",SUMIFS($N$5:$N$1001,$A$5:$A$1001,A881)-SUMIFS($O$5:$O$1001,$A$5:$A$1001,A881))</x:f>
      </x:c>
      <x:c r="S881" s="20">
        <x:f>IF(A881="","",IF(ABS(R881)&lt;0.005,"Balanced","Out of balance"))</x:f>
      </x:c>
    </x:row>
    <x:row r="882" ht="20" customHeight="1">
      <x:c r="A882" s="26" t="n"/>
      <x:c r="B882" s="27" t="n"/>
      <x:c r="C882" s="20">
        <x:f>IF(B882="","",YEAR(B882))</x:f>
      </x:c>
      <x:c r="D882" s="20">
        <x:f>IF(B882="","",TEXT(B882,"mmm"))</x:f>
      </x:c>
      <x:c r="E882" s="4" t="n"/>
      <x:c r="F882" s="26" t="n"/>
      <x:c r="G882" s="22">
        <x:f>IF(F882="","",VLOOKUP(F882,COA!$A$4:$F$30,2,FALSE))</x:f>
      </x:c>
      <x:c r="H882" s="22">
        <x:f>IF(F882="","",VLOOKUP(F882,COA!$A$4:$F$30,3,FALSE))</x:f>
      </x:c>
      <x:c r="I882" s="22">
        <x:f>IF(F882="","",VLOOKUP(F882,COA!$A$4:$F$30,4,FALSE))</x:f>
      </x:c>
      <x:c r="J882" s="22">
        <x:f>IF(F882="","",VLOOKUP(F882,COA!$A$4:$F$30,5,FALSE))</x:f>
      </x:c>
      <x:c r="K882" s="26" t="n"/>
      <x:c r="L882" s="26" t="n"/>
      <x:c r="M882" s="26" t="n"/>
      <x:c r="N882" s="24" t="n"/>
      <x:c r="O882" s="24" t="n"/>
      <x:c r="P882" s="25">
        <x:f>IF(AND(N882="",O882=""),"",N882-O882)</x:f>
      </x:c>
      <x:c r="Q882" s="20" t="str">
        <x:f>IF(COUNTA(A882:O882)=0,"",IF(AND(N882&gt;0,O882&gt;0),"Review",IF(AND(N882=0,O882=0),"Missing amount","OK")))</x:f>
        <x:v>Missing amount</x:v>
      </x:c>
      <x:c r="R882" s="25">
        <x:f>IF(A882="","",SUMIFS($N$5:$N$1001,$A$5:$A$1001,A882)-SUMIFS($O$5:$O$1001,$A$5:$A$1001,A882))</x:f>
      </x:c>
      <x:c r="S882" s="20">
        <x:f>IF(A882="","",IF(ABS(R882)&lt;0.005,"Balanced","Out of balance"))</x:f>
      </x:c>
    </x:row>
    <x:row r="883" ht="20" customHeight="1">
      <x:c r="A883" s="26" t="n"/>
      <x:c r="B883" s="27" t="n"/>
      <x:c r="C883" s="20">
        <x:f>IF(B883="","",YEAR(B883))</x:f>
      </x:c>
      <x:c r="D883" s="20">
        <x:f>IF(B883="","",TEXT(B883,"mmm"))</x:f>
      </x:c>
      <x:c r="E883" s="4" t="n"/>
      <x:c r="F883" s="26" t="n"/>
      <x:c r="G883" s="22">
        <x:f>IF(F883="","",VLOOKUP(F883,COA!$A$4:$F$30,2,FALSE))</x:f>
      </x:c>
      <x:c r="H883" s="22">
        <x:f>IF(F883="","",VLOOKUP(F883,COA!$A$4:$F$30,3,FALSE))</x:f>
      </x:c>
      <x:c r="I883" s="22">
        <x:f>IF(F883="","",VLOOKUP(F883,COA!$A$4:$F$30,4,FALSE))</x:f>
      </x:c>
      <x:c r="J883" s="22">
        <x:f>IF(F883="","",VLOOKUP(F883,COA!$A$4:$F$30,5,FALSE))</x:f>
      </x:c>
      <x:c r="K883" s="26" t="n"/>
      <x:c r="L883" s="26" t="n"/>
      <x:c r="M883" s="26" t="n"/>
      <x:c r="N883" s="24" t="n"/>
      <x:c r="O883" s="24" t="n"/>
      <x:c r="P883" s="25">
        <x:f>IF(AND(N883="",O883=""),"",N883-O883)</x:f>
      </x:c>
      <x:c r="Q883" s="20" t="str">
        <x:f>IF(COUNTA(A883:O883)=0,"",IF(AND(N883&gt;0,O883&gt;0),"Review",IF(AND(N883=0,O883=0),"Missing amount","OK")))</x:f>
        <x:v>Missing amount</x:v>
      </x:c>
      <x:c r="R883" s="25">
        <x:f>IF(A883="","",SUMIFS($N$5:$N$1001,$A$5:$A$1001,A883)-SUMIFS($O$5:$O$1001,$A$5:$A$1001,A883))</x:f>
      </x:c>
      <x:c r="S883" s="20">
        <x:f>IF(A883="","",IF(ABS(R883)&lt;0.005,"Balanced","Out of balance"))</x:f>
      </x:c>
    </x:row>
    <x:row r="884" ht="20" customHeight="1">
      <x:c r="A884" s="26" t="n"/>
      <x:c r="B884" s="27" t="n"/>
      <x:c r="C884" s="20">
        <x:f>IF(B884="","",YEAR(B884))</x:f>
      </x:c>
      <x:c r="D884" s="20">
        <x:f>IF(B884="","",TEXT(B884,"mmm"))</x:f>
      </x:c>
      <x:c r="E884" s="4" t="n"/>
      <x:c r="F884" s="26" t="n"/>
      <x:c r="G884" s="22">
        <x:f>IF(F884="","",VLOOKUP(F884,COA!$A$4:$F$30,2,FALSE))</x:f>
      </x:c>
      <x:c r="H884" s="22">
        <x:f>IF(F884="","",VLOOKUP(F884,COA!$A$4:$F$30,3,FALSE))</x:f>
      </x:c>
      <x:c r="I884" s="22">
        <x:f>IF(F884="","",VLOOKUP(F884,COA!$A$4:$F$30,4,FALSE))</x:f>
      </x:c>
      <x:c r="J884" s="22">
        <x:f>IF(F884="","",VLOOKUP(F884,COA!$A$4:$F$30,5,FALSE))</x:f>
      </x:c>
      <x:c r="K884" s="26" t="n"/>
      <x:c r="L884" s="26" t="n"/>
      <x:c r="M884" s="26" t="n"/>
      <x:c r="N884" s="24" t="n"/>
      <x:c r="O884" s="24" t="n"/>
      <x:c r="P884" s="25">
        <x:f>IF(AND(N884="",O884=""),"",N884-O884)</x:f>
      </x:c>
      <x:c r="Q884" s="20" t="str">
        <x:f>IF(COUNTA(A884:O884)=0,"",IF(AND(N884&gt;0,O884&gt;0),"Review",IF(AND(N884=0,O884=0),"Missing amount","OK")))</x:f>
        <x:v>Missing amount</x:v>
      </x:c>
      <x:c r="R884" s="25">
        <x:f>IF(A884="","",SUMIFS($N$5:$N$1001,$A$5:$A$1001,A884)-SUMIFS($O$5:$O$1001,$A$5:$A$1001,A884))</x:f>
      </x:c>
      <x:c r="S884" s="20">
        <x:f>IF(A884="","",IF(ABS(R884)&lt;0.005,"Balanced","Out of balance"))</x:f>
      </x:c>
    </x:row>
    <x:row r="885" ht="20" customHeight="1">
      <x:c r="A885" s="26" t="n"/>
      <x:c r="B885" s="27" t="n"/>
      <x:c r="C885" s="20">
        <x:f>IF(B885="","",YEAR(B885))</x:f>
      </x:c>
      <x:c r="D885" s="20">
        <x:f>IF(B885="","",TEXT(B885,"mmm"))</x:f>
      </x:c>
      <x:c r="E885" s="4" t="n"/>
      <x:c r="F885" s="26" t="n"/>
      <x:c r="G885" s="22">
        <x:f>IF(F885="","",VLOOKUP(F885,COA!$A$4:$F$30,2,FALSE))</x:f>
      </x:c>
      <x:c r="H885" s="22">
        <x:f>IF(F885="","",VLOOKUP(F885,COA!$A$4:$F$30,3,FALSE))</x:f>
      </x:c>
      <x:c r="I885" s="22">
        <x:f>IF(F885="","",VLOOKUP(F885,COA!$A$4:$F$30,4,FALSE))</x:f>
      </x:c>
      <x:c r="J885" s="22">
        <x:f>IF(F885="","",VLOOKUP(F885,COA!$A$4:$F$30,5,FALSE))</x:f>
      </x:c>
      <x:c r="K885" s="26" t="n"/>
      <x:c r="L885" s="26" t="n"/>
      <x:c r="M885" s="26" t="n"/>
      <x:c r="N885" s="24" t="n"/>
      <x:c r="O885" s="24" t="n"/>
      <x:c r="P885" s="25">
        <x:f>IF(AND(N885="",O885=""),"",N885-O885)</x:f>
      </x:c>
      <x:c r="Q885" s="20" t="str">
        <x:f>IF(COUNTA(A885:O885)=0,"",IF(AND(N885&gt;0,O885&gt;0),"Review",IF(AND(N885=0,O885=0),"Missing amount","OK")))</x:f>
        <x:v>Missing amount</x:v>
      </x:c>
      <x:c r="R885" s="25">
        <x:f>IF(A885="","",SUMIFS($N$5:$N$1001,$A$5:$A$1001,A885)-SUMIFS($O$5:$O$1001,$A$5:$A$1001,A885))</x:f>
      </x:c>
      <x:c r="S885" s="20">
        <x:f>IF(A885="","",IF(ABS(R885)&lt;0.005,"Balanced","Out of balance"))</x:f>
      </x:c>
    </x:row>
    <x:row r="886" ht="20" customHeight="1">
      <x:c r="A886" s="26" t="n"/>
      <x:c r="B886" s="27" t="n"/>
      <x:c r="C886" s="20">
        <x:f>IF(B886="","",YEAR(B886))</x:f>
      </x:c>
      <x:c r="D886" s="20">
        <x:f>IF(B886="","",TEXT(B886,"mmm"))</x:f>
      </x:c>
      <x:c r="E886" s="4" t="n"/>
      <x:c r="F886" s="26" t="n"/>
      <x:c r="G886" s="22">
        <x:f>IF(F886="","",VLOOKUP(F886,COA!$A$4:$F$30,2,FALSE))</x:f>
      </x:c>
      <x:c r="H886" s="22">
        <x:f>IF(F886="","",VLOOKUP(F886,COA!$A$4:$F$30,3,FALSE))</x:f>
      </x:c>
      <x:c r="I886" s="22">
        <x:f>IF(F886="","",VLOOKUP(F886,COA!$A$4:$F$30,4,FALSE))</x:f>
      </x:c>
      <x:c r="J886" s="22">
        <x:f>IF(F886="","",VLOOKUP(F886,COA!$A$4:$F$30,5,FALSE))</x:f>
      </x:c>
      <x:c r="K886" s="26" t="n"/>
      <x:c r="L886" s="26" t="n"/>
      <x:c r="M886" s="26" t="n"/>
      <x:c r="N886" s="24" t="n"/>
      <x:c r="O886" s="24" t="n"/>
      <x:c r="P886" s="25">
        <x:f>IF(AND(N886="",O886=""),"",N886-O886)</x:f>
      </x:c>
      <x:c r="Q886" s="20" t="str">
        <x:f>IF(COUNTA(A886:O886)=0,"",IF(AND(N886&gt;0,O886&gt;0),"Review",IF(AND(N886=0,O886=0),"Missing amount","OK")))</x:f>
        <x:v>Missing amount</x:v>
      </x:c>
      <x:c r="R886" s="25">
        <x:f>IF(A886="","",SUMIFS($N$5:$N$1001,$A$5:$A$1001,A886)-SUMIFS($O$5:$O$1001,$A$5:$A$1001,A886))</x:f>
      </x:c>
      <x:c r="S886" s="20">
        <x:f>IF(A886="","",IF(ABS(R886)&lt;0.005,"Balanced","Out of balance"))</x:f>
      </x:c>
    </x:row>
    <x:row r="887" ht="20" customHeight="1">
      <x:c r="A887" s="26" t="n"/>
      <x:c r="B887" s="27" t="n"/>
      <x:c r="C887" s="20">
        <x:f>IF(B887="","",YEAR(B887))</x:f>
      </x:c>
      <x:c r="D887" s="20">
        <x:f>IF(B887="","",TEXT(B887,"mmm"))</x:f>
      </x:c>
      <x:c r="E887" s="4" t="n"/>
      <x:c r="F887" s="26" t="n"/>
      <x:c r="G887" s="22">
        <x:f>IF(F887="","",VLOOKUP(F887,COA!$A$4:$F$30,2,FALSE))</x:f>
      </x:c>
      <x:c r="H887" s="22">
        <x:f>IF(F887="","",VLOOKUP(F887,COA!$A$4:$F$30,3,FALSE))</x:f>
      </x:c>
      <x:c r="I887" s="22">
        <x:f>IF(F887="","",VLOOKUP(F887,COA!$A$4:$F$30,4,FALSE))</x:f>
      </x:c>
      <x:c r="J887" s="22">
        <x:f>IF(F887="","",VLOOKUP(F887,COA!$A$4:$F$30,5,FALSE))</x:f>
      </x:c>
      <x:c r="K887" s="26" t="n"/>
      <x:c r="L887" s="26" t="n"/>
      <x:c r="M887" s="26" t="n"/>
      <x:c r="N887" s="24" t="n"/>
      <x:c r="O887" s="24" t="n"/>
      <x:c r="P887" s="25">
        <x:f>IF(AND(N887="",O887=""),"",N887-O887)</x:f>
      </x:c>
      <x:c r="Q887" s="20" t="str">
        <x:f>IF(COUNTA(A887:O887)=0,"",IF(AND(N887&gt;0,O887&gt;0),"Review",IF(AND(N887=0,O887=0),"Missing amount","OK")))</x:f>
        <x:v>Missing amount</x:v>
      </x:c>
      <x:c r="R887" s="25">
        <x:f>IF(A887="","",SUMIFS($N$5:$N$1001,$A$5:$A$1001,A887)-SUMIFS($O$5:$O$1001,$A$5:$A$1001,A887))</x:f>
      </x:c>
      <x:c r="S887" s="20">
        <x:f>IF(A887="","",IF(ABS(R887)&lt;0.005,"Balanced","Out of balance"))</x:f>
      </x:c>
    </x:row>
    <x:row r="888" ht="20" customHeight="1">
      <x:c r="A888" s="26" t="n"/>
      <x:c r="B888" s="27" t="n"/>
      <x:c r="C888" s="20">
        <x:f>IF(B888="","",YEAR(B888))</x:f>
      </x:c>
      <x:c r="D888" s="20">
        <x:f>IF(B888="","",TEXT(B888,"mmm"))</x:f>
      </x:c>
      <x:c r="E888" s="4" t="n"/>
      <x:c r="F888" s="26" t="n"/>
      <x:c r="G888" s="22">
        <x:f>IF(F888="","",VLOOKUP(F888,COA!$A$4:$F$30,2,FALSE))</x:f>
      </x:c>
      <x:c r="H888" s="22">
        <x:f>IF(F888="","",VLOOKUP(F888,COA!$A$4:$F$30,3,FALSE))</x:f>
      </x:c>
      <x:c r="I888" s="22">
        <x:f>IF(F888="","",VLOOKUP(F888,COA!$A$4:$F$30,4,FALSE))</x:f>
      </x:c>
      <x:c r="J888" s="22">
        <x:f>IF(F888="","",VLOOKUP(F888,COA!$A$4:$F$30,5,FALSE))</x:f>
      </x:c>
      <x:c r="K888" s="26" t="n"/>
      <x:c r="L888" s="26" t="n"/>
      <x:c r="M888" s="26" t="n"/>
      <x:c r="N888" s="24" t="n"/>
      <x:c r="O888" s="24" t="n"/>
      <x:c r="P888" s="25">
        <x:f>IF(AND(N888="",O888=""),"",N888-O888)</x:f>
      </x:c>
      <x:c r="Q888" s="20" t="str">
        <x:f>IF(COUNTA(A888:O888)=0,"",IF(AND(N888&gt;0,O888&gt;0),"Review",IF(AND(N888=0,O888=0),"Missing amount","OK")))</x:f>
        <x:v>Missing amount</x:v>
      </x:c>
      <x:c r="R888" s="25">
        <x:f>IF(A888="","",SUMIFS($N$5:$N$1001,$A$5:$A$1001,A888)-SUMIFS($O$5:$O$1001,$A$5:$A$1001,A888))</x:f>
      </x:c>
      <x:c r="S888" s="20">
        <x:f>IF(A888="","",IF(ABS(R888)&lt;0.005,"Balanced","Out of balance"))</x:f>
      </x:c>
    </x:row>
    <x:row r="889" ht="20" customHeight="1">
      <x:c r="A889" s="26" t="n"/>
      <x:c r="B889" s="27" t="n"/>
      <x:c r="C889" s="20">
        <x:f>IF(B889="","",YEAR(B889))</x:f>
      </x:c>
      <x:c r="D889" s="20">
        <x:f>IF(B889="","",TEXT(B889,"mmm"))</x:f>
      </x:c>
      <x:c r="E889" s="4" t="n"/>
      <x:c r="F889" s="26" t="n"/>
      <x:c r="G889" s="22">
        <x:f>IF(F889="","",VLOOKUP(F889,COA!$A$4:$F$30,2,FALSE))</x:f>
      </x:c>
      <x:c r="H889" s="22">
        <x:f>IF(F889="","",VLOOKUP(F889,COA!$A$4:$F$30,3,FALSE))</x:f>
      </x:c>
      <x:c r="I889" s="22">
        <x:f>IF(F889="","",VLOOKUP(F889,COA!$A$4:$F$30,4,FALSE))</x:f>
      </x:c>
      <x:c r="J889" s="22">
        <x:f>IF(F889="","",VLOOKUP(F889,COA!$A$4:$F$30,5,FALSE))</x:f>
      </x:c>
      <x:c r="K889" s="26" t="n"/>
      <x:c r="L889" s="26" t="n"/>
      <x:c r="M889" s="26" t="n"/>
      <x:c r="N889" s="24" t="n"/>
      <x:c r="O889" s="24" t="n"/>
      <x:c r="P889" s="25">
        <x:f>IF(AND(N889="",O889=""),"",N889-O889)</x:f>
      </x:c>
      <x:c r="Q889" s="20" t="str">
        <x:f>IF(COUNTA(A889:O889)=0,"",IF(AND(N889&gt;0,O889&gt;0),"Review",IF(AND(N889=0,O889=0),"Missing amount","OK")))</x:f>
        <x:v>Missing amount</x:v>
      </x:c>
      <x:c r="R889" s="25">
        <x:f>IF(A889="","",SUMIFS($N$5:$N$1001,$A$5:$A$1001,A889)-SUMIFS($O$5:$O$1001,$A$5:$A$1001,A889))</x:f>
      </x:c>
      <x:c r="S889" s="20">
        <x:f>IF(A889="","",IF(ABS(R889)&lt;0.005,"Balanced","Out of balance"))</x:f>
      </x:c>
    </x:row>
    <x:row r="890" ht="20" customHeight="1">
      <x:c r="A890" s="26" t="n"/>
      <x:c r="B890" s="27" t="n"/>
      <x:c r="C890" s="20">
        <x:f>IF(B890="","",YEAR(B890))</x:f>
      </x:c>
      <x:c r="D890" s="20">
        <x:f>IF(B890="","",TEXT(B890,"mmm"))</x:f>
      </x:c>
      <x:c r="E890" s="4" t="n"/>
      <x:c r="F890" s="26" t="n"/>
      <x:c r="G890" s="22">
        <x:f>IF(F890="","",VLOOKUP(F890,COA!$A$4:$F$30,2,FALSE))</x:f>
      </x:c>
      <x:c r="H890" s="22">
        <x:f>IF(F890="","",VLOOKUP(F890,COA!$A$4:$F$30,3,FALSE))</x:f>
      </x:c>
      <x:c r="I890" s="22">
        <x:f>IF(F890="","",VLOOKUP(F890,COA!$A$4:$F$30,4,FALSE))</x:f>
      </x:c>
      <x:c r="J890" s="22">
        <x:f>IF(F890="","",VLOOKUP(F890,COA!$A$4:$F$30,5,FALSE))</x:f>
      </x:c>
      <x:c r="K890" s="26" t="n"/>
      <x:c r="L890" s="26" t="n"/>
      <x:c r="M890" s="26" t="n"/>
      <x:c r="N890" s="24" t="n"/>
      <x:c r="O890" s="24" t="n"/>
      <x:c r="P890" s="25">
        <x:f>IF(AND(N890="",O890=""),"",N890-O890)</x:f>
      </x:c>
      <x:c r="Q890" s="20" t="str">
        <x:f>IF(COUNTA(A890:O890)=0,"",IF(AND(N890&gt;0,O890&gt;0),"Review",IF(AND(N890=0,O890=0),"Missing amount","OK")))</x:f>
        <x:v>Missing amount</x:v>
      </x:c>
      <x:c r="R890" s="25">
        <x:f>IF(A890="","",SUMIFS($N$5:$N$1001,$A$5:$A$1001,A890)-SUMIFS($O$5:$O$1001,$A$5:$A$1001,A890))</x:f>
      </x:c>
      <x:c r="S890" s="20">
        <x:f>IF(A890="","",IF(ABS(R890)&lt;0.005,"Balanced","Out of balance"))</x:f>
      </x:c>
    </x:row>
    <x:row r="891" ht="20" customHeight="1">
      <x:c r="A891" s="26" t="n"/>
      <x:c r="B891" s="27" t="n"/>
      <x:c r="C891" s="20">
        <x:f>IF(B891="","",YEAR(B891))</x:f>
      </x:c>
      <x:c r="D891" s="20">
        <x:f>IF(B891="","",TEXT(B891,"mmm"))</x:f>
      </x:c>
      <x:c r="E891" s="4" t="n"/>
      <x:c r="F891" s="26" t="n"/>
      <x:c r="G891" s="22">
        <x:f>IF(F891="","",VLOOKUP(F891,COA!$A$4:$F$30,2,FALSE))</x:f>
      </x:c>
      <x:c r="H891" s="22">
        <x:f>IF(F891="","",VLOOKUP(F891,COA!$A$4:$F$30,3,FALSE))</x:f>
      </x:c>
      <x:c r="I891" s="22">
        <x:f>IF(F891="","",VLOOKUP(F891,COA!$A$4:$F$30,4,FALSE))</x:f>
      </x:c>
      <x:c r="J891" s="22">
        <x:f>IF(F891="","",VLOOKUP(F891,COA!$A$4:$F$30,5,FALSE))</x:f>
      </x:c>
      <x:c r="K891" s="26" t="n"/>
      <x:c r="L891" s="26" t="n"/>
      <x:c r="M891" s="26" t="n"/>
      <x:c r="N891" s="24" t="n"/>
      <x:c r="O891" s="24" t="n"/>
      <x:c r="P891" s="25">
        <x:f>IF(AND(N891="",O891=""),"",N891-O891)</x:f>
      </x:c>
      <x:c r="Q891" s="20" t="str">
        <x:f>IF(COUNTA(A891:O891)=0,"",IF(AND(N891&gt;0,O891&gt;0),"Review",IF(AND(N891=0,O891=0),"Missing amount","OK")))</x:f>
        <x:v>Missing amount</x:v>
      </x:c>
      <x:c r="R891" s="25">
        <x:f>IF(A891="","",SUMIFS($N$5:$N$1001,$A$5:$A$1001,A891)-SUMIFS($O$5:$O$1001,$A$5:$A$1001,A891))</x:f>
      </x:c>
      <x:c r="S891" s="20">
        <x:f>IF(A891="","",IF(ABS(R891)&lt;0.005,"Balanced","Out of balance"))</x:f>
      </x:c>
    </x:row>
    <x:row r="892" ht="20" customHeight="1">
      <x:c r="A892" s="26" t="n"/>
      <x:c r="B892" s="27" t="n"/>
      <x:c r="C892" s="20">
        <x:f>IF(B892="","",YEAR(B892))</x:f>
      </x:c>
      <x:c r="D892" s="20">
        <x:f>IF(B892="","",TEXT(B892,"mmm"))</x:f>
      </x:c>
      <x:c r="E892" s="4" t="n"/>
      <x:c r="F892" s="26" t="n"/>
      <x:c r="G892" s="22">
        <x:f>IF(F892="","",VLOOKUP(F892,COA!$A$4:$F$30,2,FALSE))</x:f>
      </x:c>
      <x:c r="H892" s="22">
        <x:f>IF(F892="","",VLOOKUP(F892,COA!$A$4:$F$30,3,FALSE))</x:f>
      </x:c>
      <x:c r="I892" s="22">
        <x:f>IF(F892="","",VLOOKUP(F892,COA!$A$4:$F$30,4,FALSE))</x:f>
      </x:c>
      <x:c r="J892" s="22">
        <x:f>IF(F892="","",VLOOKUP(F892,COA!$A$4:$F$30,5,FALSE))</x:f>
      </x:c>
      <x:c r="K892" s="26" t="n"/>
      <x:c r="L892" s="26" t="n"/>
      <x:c r="M892" s="26" t="n"/>
      <x:c r="N892" s="24" t="n"/>
      <x:c r="O892" s="24" t="n"/>
      <x:c r="P892" s="25">
        <x:f>IF(AND(N892="",O892=""),"",N892-O892)</x:f>
      </x:c>
      <x:c r="Q892" s="20" t="str">
        <x:f>IF(COUNTA(A892:O892)=0,"",IF(AND(N892&gt;0,O892&gt;0),"Review",IF(AND(N892=0,O892=0),"Missing amount","OK")))</x:f>
        <x:v>Missing amount</x:v>
      </x:c>
      <x:c r="R892" s="25">
        <x:f>IF(A892="","",SUMIFS($N$5:$N$1001,$A$5:$A$1001,A892)-SUMIFS($O$5:$O$1001,$A$5:$A$1001,A892))</x:f>
      </x:c>
      <x:c r="S892" s="20">
        <x:f>IF(A892="","",IF(ABS(R892)&lt;0.005,"Balanced","Out of balance"))</x:f>
      </x:c>
    </x:row>
    <x:row r="893" ht="20" customHeight="1">
      <x:c r="A893" s="26" t="n"/>
      <x:c r="B893" s="27" t="n"/>
      <x:c r="C893" s="20">
        <x:f>IF(B893="","",YEAR(B893))</x:f>
      </x:c>
      <x:c r="D893" s="20">
        <x:f>IF(B893="","",TEXT(B893,"mmm"))</x:f>
      </x:c>
      <x:c r="E893" s="4" t="n"/>
      <x:c r="F893" s="26" t="n"/>
      <x:c r="G893" s="22">
        <x:f>IF(F893="","",VLOOKUP(F893,COA!$A$4:$F$30,2,FALSE))</x:f>
      </x:c>
      <x:c r="H893" s="22">
        <x:f>IF(F893="","",VLOOKUP(F893,COA!$A$4:$F$30,3,FALSE))</x:f>
      </x:c>
      <x:c r="I893" s="22">
        <x:f>IF(F893="","",VLOOKUP(F893,COA!$A$4:$F$30,4,FALSE))</x:f>
      </x:c>
      <x:c r="J893" s="22">
        <x:f>IF(F893="","",VLOOKUP(F893,COA!$A$4:$F$30,5,FALSE))</x:f>
      </x:c>
      <x:c r="K893" s="26" t="n"/>
      <x:c r="L893" s="26" t="n"/>
      <x:c r="M893" s="26" t="n"/>
      <x:c r="N893" s="24" t="n"/>
      <x:c r="O893" s="24" t="n"/>
      <x:c r="P893" s="25">
        <x:f>IF(AND(N893="",O893=""),"",N893-O893)</x:f>
      </x:c>
      <x:c r="Q893" s="20" t="str">
        <x:f>IF(COUNTA(A893:O893)=0,"",IF(AND(N893&gt;0,O893&gt;0),"Review",IF(AND(N893=0,O893=0),"Missing amount","OK")))</x:f>
        <x:v>Missing amount</x:v>
      </x:c>
      <x:c r="R893" s="25">
        <x:f>IF(A893="","",SUMIFS($N$5:$N$1001,$A$5:$A$1001,A893)-SUMIFS($O$5:$O$1001,$A$5:$A$1001,A893))</x:f>
      </x:c>
      <x:c r="S893" s="20">
        <x:f>IF(A893="","",IF(ABS(R893)&lt;0.005,"Balanced","Out of balance"))</x:f>
      </x:c>
    </x:row>
    <x:row r="894" ht="20" customHeight="1">
      <x:c r="A894" s="26" t="n"/>
      <x:c r="B894" s="27" t="n"/>
      <x:c r="C894" s="20">
        <x:f>IF(B894="","",YEAR(B894))</x:f>
      </x:c>
      <x:c r="D894" s="20">
        <x:f>IF(B894="","",TEXT(B894,"mmm"))</x:f>
      </x:c>
      <x:c r="E894" s="4" t="n"/>
      <x:c r="F894" s="26" t="n"/>
      <x:c r="G894" s="22">
        <x:f>IF(F894="","",VLOOKUP(F894,COA!$A$4:$F$30,2,FALSE))</x:f>
      </x:c>
      <x:c r="H894" s="22">
        <x:f>IF(F894="","",VLOOKUP(F894,COA!$A$4:$F$30,3,FALSE))</x:f>
      </x:c>
      <x:c r="I894" s="22">
        <x:f>IF(F894="","",VLOOKUP(F894,COA!$A$4:$F$30,4,FALSE))</x:f>
      </x:c>
      <x:c r="J894" s="22">
        <x:f>IF(F894="","",VLOOKUP(F894,COA!$A$4:$F$30,5,FALSE))</x:f>
      </x:c>
      <x:c r="K894" s="26" t="n"/>
      <x:c r="L894" s="26" t="n"/>
      <x:c r="M894" s="26" t="n"/>
      <x:c r="N894" s="24" t="n"/>
      <x:c r="O894" s="24" t="n"/>
      <x:c r="P894" s="25">
        <x:f>IF(AND(N894="",O894=""),"",N894-O894)</x:f>
      </x:c>
      <x:c r="Q894" s="20" t="str">
        <x:f>IF(COUNTA(A894:O894)=0,"",IF(AND(N894&gt;0,O894&gt;0),"Review",IF(AND(N894=0,O894=0),"Missing amount","OK")))</x:f>
        <x:v>Missing amount</x:v>
      </x:c>
      <x:c r="R894" s="25">
        <x:f>IF(A894="","",SUMIFS($N$5:$N$1001,$A$5:$A$1001,A894)-SUMIFS($O$5:$O$1001,$A$5:$A$1001,A894))</x:f>
      </x:c>
      <x:c r="S894" s="20">
        <x:f>IF(A894="","",IF(ABS(R894)&lt;0.005,"Balanced","Out of balance"))</x:f>
      </x:c>
    </x:row>
    <x:row r="895" ht="20" customHeight="1">
      <x:c r="A895" s="26" t="n"/>
      <x:c r="B895" s="27" t="n"/>
      <x:c r="C895" s="20">
        <x:f>IF(B895="","",YEAR(B895))</x:f>
      </x:c>
      <x:c r="D895" s="20">
        <x:f>IF(B895="","",TEXT(B895,"mmm"))</x:f>
      </x:c>
      <x:c r="E895" s="4" t="n"/>
      <x:c r="F895" s="26" t="n"/>
      <x:c r="G895" s="22">
        <x:f>IF(F895="","",VLOOKUP(F895,COA!$A$4:$F$30,2,FALSE))</x:f>
      </x:c>
      <x:c r="H895" s="22">
        <x:f>IF(F895="","",VLOOKUP(F895,COA!$A$4:$F$30,3,FALSE))</x:f>
      </x:c>
      <x:c r="I895" s="22">
        <x:f>IF(F895="","",VLOOKUP(F895,COA!$A$4:$F$30,4,FALSE))</x:f>
      </x:c>
      <x:c r="J895" s="22">
        <x:f>IF(F895="","",VLOOKUP(F895,COA!$A$4:$F$30,5,FALSE))</x:f>
      </x:c>
      <x:c r="K895" s="26" t="n"/>
      <x:c r="L895" s="26" t="n"/>
      <x:c r="M895" s="26" t="n"/>
      <x:c r="N895" s="24" t="n"/>
      <x:c r="O895" s="24" t="n"/>
      <x:c r="P895" s="25">
        <x:f>IF(AND(N895="",O895=""),"",N895-O895)</x:f>
      </x:c>
      <x:c r="Q895" s="20" t="str">
        <x:f>IF(COUNTA(A895:O895)=0,"",IF(AND(N895&gt;0,O895&gt;0),"Review",IF(AND(N895=0,O895=0),"Missing amount","OK")))</x:f>
        <x:v>Missing amount</x:v>
      </x:c>
      <x:c r="R895" s="25">
        <x:f>IF(A895="","",SUMIFS($N$5:$N$1001,$A$5:$A$1001,A895)-SUMIFS($O$5:$O$1001,$A$5:$A$1001,A895))</x:f>
      </x:c>
      <x:c r="S895" s="20">
        <x:f>IF(A895="","",IF(ABS(R895)&lt;0.005,"Balanced","Out of balance"))</x:f>
      </x:c>
    </x:row>
    <x:row r="896" ht="20" customHeight="1">
      <x:c r="A896" s="26" t="n"/>
      <x:c r="B896" s="27" t="n"/>
      <x:c r="C896" s="20">
        <x:f>IF(B896="","",YEAR(B896))</x:f>
      </x:c>
      <x:c r="D896" s="20">
        <x:f>IF(B896="","",TEXT(B896,"mmm"))</x:f>
      </x:c>
      <x:c r="E896" s="4" t="n"/>
      <x:c r="F896" s="26" t="n"/>
      <x:c r="G896" s="22">
        <x:f>IF(F896="","",VLOOKUP(F896,COA!$A$4:$F$30,2,FALSE))</x:f>
      </x:c>
      <x:c r="H896" s="22">
        <x:f>IF(F896="","",VLOOKUP(F896,COA!$A$4:$F$30,3,FALSE))</x:f>
      </x:c>
      <x:c r="I896" s="22">
        <x:f>IF(F896="","",VLOOKUP(F896,COA!$A$4:$F$30,4,FALSE))</x:f>
      </x:c>
      <x:c r="J896" s="22">
        <x:f>IF(F896="","",VLOOKUP(F896,COA!$A$4:$F$30,5,FALSE))</x:f>
      </x:c>
      <x:c r="K896" s="26" t="n"/>
      <x:c r="L896" s="26" t="n"/>
      <x:c r="M896" s="26" t="n"/>
      <x:c r="N896" s="24" t="n"/>
      <x:c r="O896" s="24" t="n"/>
      <x:c r="P896" s="25">
        <x:f>IF(AND(N896="",O896=""),"",N896-O896)</x:f>
      </x:c>
      <x:c r="Q896" s="20" t="str">
        <x:f>IF(COUNTA(A896:O896)=0,"",IF(AND(N896&gt;0,O896&gt;0),"Review",IF(AND(N896=0,O896=0),"Missing amount","OK")))</x:f>
        <x:v>Missing amount</x:v>
      </x:c>
      <x:c r="R896" s="25">
        <x:f>IF(A896="","",SUMIFS($N$5:$N$1001,$A$5:$A$1001,A896)-SUMIFS($O$5:$O$1001,$A$5:$A$1001,A896))</x:f>
      </x:c>
      <x:c r="S896" s="20">
        <x:f>IF(A896="","",IF(ABS(R896)&lt;0.005,"Balanced","Out of balance"))</x:f>
      </x:c>
    </x:row>
    <x:row r="897" ht="20" customHeight="1">
      <x:c r="A897" s="26" t="n"/>
      <x:c r="B897" s="27" t="n"/>
      <x:c r="C897" s="20">
        <x:f>IF(B897="","",YEAR(B897))</x:f>
      </x:c>
      <x:c r="D897" s="20">
        <x:f>IF(B897="","",TEXT(B897,"mmm"))</x:f>
      </x:c>
      <x:c r="E897" s="4" t="n"/>
      <x:c r="F897" s="26" t="n"/>
      <x:c r="G897" s="22">
        <x:f>IF(F897="","",VLOOKUP(F897,COA!$A$4:$F$30,2,FALSE))</x:f>
      </x:c>
      <x:c r="H897" s="22">
        <x:f>IF(F897="","",VLOOKUP(F897,COA!$A$4:$F$30,3,FALSE))</x:f>
      </x:c>
      <x:c r="I897" s="22">
        <x:f>IF(F897="","",VLOOKUP(F897,COA!$A$4:$F$30,4,FALSE))</x:f>
      </x:c>
      <x:c r="J897" s="22">
        <x:f>IF(F897="","",VLOOKUP(F897,COA!$A$4:$F$30,5,FALSE))</x:f>
      </x:c>
      <x:c r="K897" s="26" t="n"/>
      <x:c r="L897" s="26" t="n"/>
      <x:c r="M897" s="26" t="n"/>
      <x:c r="N897" s="24" t="n"/>
      <x:c r="O897" s="24" t="n"/>
      <x:c r="P897" s="25">
        <x:f>IF(AND(N897="",O897=""),"",N897-O897)</x:f>
      </x:c>
      <x:c r="Q897" s="20" t="str">
        <x:f>IF(COUNTA(A897:O897)=0,"",IF(AND(N897&gt;0,O897&gt;0),"Review",IF(AND(N897=0,O897=0),"Missing amount","OK")))</x:f>
        <x:v>Missing amount</x:v>
      </x:c>
      <x:c r="R897" s="25">
        <x:f>IF(A897="","",SUMIFS($N$5:$N$1001,$A$5:$A$1001,A897)-SUMIFS($O$5:$O$1001,$A$5:$A$1001,A897))</x:f>
      </x:c>
      <x:c r="S897" s="20">
        <x:f>IF(A897="","",IF(ABS(R897)&lt;0.005,"Balanced","Out of balance"))</x:f>
      </x:c>
    </x:row>
    <x:row r="898" ht="20" customHeight="1">
      <x:c r="A898" s="26" t="n"/>
      <x:c r="B898" s="27" t="n"/>
      <x:c r="C898" s="20">
        <x:f>IF(B898="","",YEAR(B898))</x:f>
      </x:c>
      <x:c r="D898" s="20">
        <x:f>IF(B898="","",TEXT(B898,"mmm"))</x:f>
      </x:c>
      <x:c r="E898" s="4" t="n"/>
      <x:c r="F898" s="26" t="n"/>
      <x:c r="G898" s="22">
        <x:f>IF(F898="","",VLOOKUP(F898,COA!$A$4:$F$30,2,FALSE))</x:f>
      </x:c>
      <x:c r="H898" s="22">
        <x:f>IF(F898="","",VLOOKUP(F898,COA!$A$4:$F$30,3,FALSE))</x:f>
      </x:c>
      <x:c r="I898" s="22">
        <x:f>IF(F898="","",VLOOKUP(F898,COA!$A$4:$F$30,4,FALSE))</x:f>
      </x:c>
      <x:c r="J898" s="22">
        <x:f>IF(F898="","",VLOOKUP(F898,COA!$A$4:$F$30,5,FALSE))</x:f>
      </x:c>
      <x:c r="K898" s="26" t="n"/>
      <x:c r="L898" s="26" t="n"/>
      <x:c r="M898" s="26" t="n"/>
      <x:c r="N898" s="24" t="n"/>
      <x:c r="O898" s="24" t="n"/>
      <x:c r="P898" s="25">
        <x:f>IF(AND(N898="",O898=""),"",N898-O898)</x:f>
      </x:c>
      <x:c r="Q898" s="20" t="str">
        <x:f>IF(COUNTA(A898:O898)=0,"",IF(AND(N898&gt;0,O898&gt;0),"Review",IF(AND(N898=0,O898=0),"Missing amount","OK")))</x:f>
        <x:v>Missing amount</x:v>
      </x:c>
      <x:c r="R898" s="25">
        <x:f>IF(A898="","",SUMIFS($N$5:$N$1001,$A$5:$A$1001,A898)-SUMIFS($O$5:$O$1001,$A$5:$A$1001,A898))</x:f>
      </x:c>
      <x:c r="S898" s="20">
        <x:f>IF(A898="","",IF(ABS(R898)&lt;0.005,"Balanced","Out of balance"))</x:f>
      </x:c>
    </x:row>
    <x:row r="899" ht="20" customHeight="1">
      <x:c r="A899" s="26" t="n"/>
      <x:c r="B899" s="27" t="n"/>
      <x:c r="C899" s="20">
        <x:f>IF(B899="","",YEAR(B899))</x:f>
      </x:c>
      <x:c r="D899" s="20">
        <x:f>IF(B899="","",TEXT(B899,"mmm"))</x:f>
      </x:c>
      <x:c r="E899" s="4" t="n"/>
      <x:c r="F899" s="26" t="n"/>
      <x:c r="G899" s="22">
        <x:f>IF(F899="","",VLOOKUP(F899,COA!$A$4:$F$30,2,FALSE))</x:f>
      </x:c>
      <x:c r="H899" s="22">
        <x:f>IF(F899="","",VLOOKUP(F899,COA!$A$4:$F$30,3,FALSE))</x:f>
      </x:c>
      <x:c r="I899" s="22">
        <x:f>IF(F899="","",VLOOKUP(F899,COA!$A$4:$F$30,4,FALSE))</x:f>
      </x:c>
      <x:c r="J899" s="22">
        <x:f>IF(F899="","",VLOOKUP(F899,COA!$A$4:$F$30,5,FALSE))</x:f>
      </x:c>
      <x:c r="K899" s="26" t="n"/>
      <x:c r="L899" s="26" t="n"/>
      <x:c r="M899" s="26" t="n"/>
      <x:c r="N899" s="24" t="n"/>
      <x:c r="O899" s="24" t="n"/>
      <x:c r="P899" s="25">
        <x:f>IF(AND(N899="",O899=""),"",N899-O899)</x:f>
      </x:c>
      <x:c r="Q899" s="20" t="str">
        <x:f>IF(COUNTA(A899:O899)=0,"",IF(AND(N899&gt;0,O899&gt;0),"Review",IF(AND(N899=0,O899=0),"Missing amount","OK")))</x:f>
        <x:v>Missing amount</x:v>
      </x:c>
      <x:c r="R899" s="25">
        <x:f>IF(A899="","",SUMIFS($N$5:$N$1001,$A$5:$A$1001,A899)-SUMIFS($O$5:$O$1001,$A$5:$A$1001,A899))</x:f>
      </x:c>
      <x:c r="S899" s="20">
        <x:f>IF(A899="","",IF(ABS(R899)&lt;0.005,"Balanced","Out of balance"))</x:f>
      </x:c>
    </x:row>
    <x:row r="900" ht="20" customHeight="1">
      <x:c r="A900" s="26" t="n"/>
      <x:c r="B900" s="27" t="n"/>
      <x:c r="C900" s="20">
        <x:f>IF(B900="","",YEAR(B900))</x:f>
      </x:c>
      <x:c r="D900" s="20">
        <x:f>IF(B900="","",TEXT(B900,"mmm"))</x:f>
      </x:c>
      <x:c r="E900" s="4" t="n"/>
      <x:c r="F900" s="26" t="n"/>
      <x:c r="G900" s="22">
        <x:f>IF(F900="","",VLOOKUP(F900,COA!$A$4:$F$30,2,FALSE))</x:f>
      </x:c>
      <x:c r="H900" s="22">
        <x:f>IF(F900="","",VLOOKUP(F900,COA!$A$4:$F$30,3,FALSE))</x:f>
      </x:c>
      <x:c r="I900" s="22">
        <x:f>IF(F900="","",VLOOKUP(F900,COA!$A$4:$F$30,4,FALSE))</x:f>
      </x:c>
      <x:c r="J900" s="22">
        <x:f>IF(F900="","",VLOOKUP(F900,COA!$A$4:$F$30,5,FALSE))</x:f>
      </x:c>
      <x:c r="K900" s="26" t="n"/>
      <x:c r="L900" s="26" t="n"/>
      <x:c r="M900" s="26" t="n"/>
      <x:c r="N900" s="24" t="n"/>
      <x:c r="O900" s="24" t="n"/>
      <x:c r="P900" s="25">
        <x:f>IF(AND(N900="",O900=""),"",N900-O900)</x:f>
      </x:c>
      <x:c r="Q900" s="20" t="str">
        <x:f>IF(COUNTA(A900:O900)=0,"",IF(AND(N900&gt;0,O900&gt;0),"Review",IF(AND(N900=0,O900=0),"Missing amount","OK")))</x:f>
        <x:v>Missing amount</x:v>
      </x:c>
      <x:c r="R900" s="25">
        <x:f>IF(A900="","",SUMIFS($N$5:$N$1001,$A$5:$A$1001,A900)-SUMIFS($O$5:$O$1001,$A$5:$A$1001,A900))</x:f>
      </x:c>
      <x:c r="S900" s="20">
        <x:f>IF(A900="","",IF(ABS(R900)&lt;0.005,"Balanced","Out of balance"))</x:f>
      </x:c>
    </x:row>
    <x:row r="901" ht="20" customHeight="1">
      <x:c r="A901" s="26" t="n"/>
      <x:c r="B901" s="27" t="n"/>
      <x:c r="C901" s="20">
        <x:f>IF(B901="","",YEAR(B901))</x:f>
      </x:c>
      <x:c r="D901" s="20">
        <x:f>IF(B901="","",TEXT(B901,"mmm"))</x:f>
      </x:c>
      <x:c r="E901" s="4" t="n"/>
      <x:c r="F901" s="26" t="n"/>
      <x:c r="G901" s="22">
        <x:f>IF(F901="","",VLOOKUP(F901,COA!$A$4:$F$30,2,FALSE))</x:f>
      </x:c>
      <x:c r="H901" s="22">
        <x:f>IF(F901="","",VLOOKUP(F901,COA!$A$4:$F$30,3,FALSE))</x:f>
      </x:c>
      <x:c r="I901" s="22">
        <x:f>IF(F901="","",VLOOKUP(F901,COA!$A$4:$F$30,4,FALSE))</x:f>
      </x:c>
      <x:c r="J901" s="22">
        <x:f>IF(F901="","",VLOOKUP(F901,COA!$A$4:$F$30,5,FALSE))</x:f>
      </x:c>
      <x:c r="K901" s="26" t="n"/>
      <x:c r="L901" s="26" t="n"/>
      <x:c r="M901" s="26" t="n"/>
      <x:c r="N901" s="24" t="n"/>
      <x:c r="O901" s="24" t="n"/>
      <x:c r="P901" s="25">
        <x:f>IF(AND(N901="",O901=""),"",N901-O901)</x:f>
      </x:c>
      <x:c r="Q901" s="20" t="str">
        <x:f>IF(COUNTA(A901:O901)=0,"",IF(AND(N901&gt;0,O901&gt;0),"Review",IF(AND(N901=0,O901=0),"Missing amount","OK")))</x:f>
        <x:v>Missing amount</x:v>
      </x:c>
      <x:c r="R901" s="25">
        <x:f>IF(A901="","",SUMIFS($N$5:$N$1001,$A$5:$A$1001,A901)-SUMIFS($O$5:$O$1001,$A$5:$A$1001,A901))</x:f>
      </x:c>
      <x:c r="S901" s="20">
        <x:f>IF(A901="","",IF(ABS(R901)&lt;0.005,"Balanced","Out of balance"))</x:f>
      </x:c>
    </x:row>
    <x:row r="902" ht="20" customHeight="1">
      <x:c r="A902" s="26" t="n"/>
      <x:c r="B902" s="27" t="n"/>
      <x:c r="C902" s="20">
        <x:f>IF(B902="","",YEAR(B902))</x:f>
      </x:c>
      <x:c r="D902" s="20">
        <x:f>IF(B902="","",TEXT(B902,"mmm"))</x:f>
      </x:c>
      <x:c r="E902" s="4" t="n"/>
      <x:c r="F902" s="26" t="n"/>
      <x:c r="G902" s="22">
        <x:f>IF(F902="","",VLOOKUP(F902,COA!$A$4:$F$30,2,FALSE))</x:f>
      </x:c>
      <x:c r="H902" s="22">
        <x:f>IF(F902="","",VLOOKUP(F902,COA!$A$4:$F$30,3,FALSE))</x:f>
      </x:c>
      <x:c r="I902" s="22">
        <x:f>IF(F902="","",VLOOKUP(F902,COA!$A$4:$F$30,4,FALSE))</x:f>
      </x:c>
      <x:c r="J902" s="22">
        <x:f>IF(F902="","",VLOOKUP(F902,COA!$A$4:$F$30,5,FALSE))</x:f>
      </x:c>
      <x:c r="K902" s="26" t="n"/>
      <x:c r="L902" s="26" t="n"/>
      <x:c r="M902" s="26" t="n"/>
      <x:c r="N902" s="24" t="n"/>
      <x:c r="O902" s="24" t="n"/>
      <x:c r="P902" s="25">
        <x:f>IF(AND(N902="",O902=""),"",N902-O902)</x:f>
      </x:c>
      <x:c r="Q902" s="20" t="str">
        <x:f>IF(COUNTA(A902:O902)=0,"",IF(AND(N902&gt;0,O902&gt;0),"Review",IF(AND(N902=0,O902=0),"Missing amount","OK")))</x:f>
        <x:v>Missing amount</x:v>
      </x:c>
      <x:c r="R902" s="25">
        <x:f>IF(A902="","",SUMIFS($N$5:$N$1001,$A$5:$A$1001,A902)-SUMIFS($O$5:$O$1001,$A$5:$A$1001,A902))</x:f>
      </x:c>
      <x:c r="S902" s="20">
        <x:f>IF(A902="","",IF(ABS(R902)&lt;0.005,"Balanced","Out of balance"))</x:f>
      </x:c>
    </x:row>
    <x:row r="903" ht="20" customHeight="1">
      <x:c r="A903" s="26" t="n"/>
      <x:c r="B903" s="27" t="n"/>
      <x:c r="C903" s="20">
        <x:f>IF(B903="","",YEAR(B903))</x:f>
      </x:c>
      <x:c r="D903" s="20">
        <x:f>IF(B903="","",TEXT(B903,"mmm"))</x:f>
      </x:c>
      <x:c r="E903" s="4" t="n"/>
      <x:c r="F903" s="26" t="n"/>
      <x:c r="G903" s="22">
        <x:f>IF(F903="","",VLOOKUP(F903,COA!$A$4:$F$30,2,FALSE))</x:f>
      </x:c>
      <x:c r="H903" s="22">
        <x:f>IF(F903="","",VLOOKUP(F903,COA!$A$4:$F$30,3,FALSE))</x:f>
      </x:c>
      <x:c r="I903" s="22">
        <x:f>IF(F903="","",VLOOKUP(F903,COA!$A$4:$F$30,4,FALSE))</x:f>
      </x:c>
      <x:c r="J903" s="22">
        <x:f>IF(F903="","",VLOOKUP(F903,COA!$A$4:$F$30,5,FALSE))</x:f>
      </x:c>
      <x:c r="K903" s="26" t="n"/>
      <x:c r="L903" s="26" t="n"/>
      <x:c r="M903" s="26" t="n"/>
      <x:c r="N903" s="24" t="n"/>
      <x:c r="O903" s="24" t="n"/>
      <x:c r="P903" s="25">
        <x:f>IF(AND(N903="",O903=""),"",N903-O903)</x:f>
      </x:c>
      <x:c r="Q903" s="20" t="str">
        <x:f>IF(COUNTA(A903:O903)=0,"",IF(AND(N903&gt;0,O903&gt;0),"Review",IF(AND(N903=0,O903=0),"Missing amount","OK")))</x:f>
        <x:v>Missing amount</x:v>
      </x:c>
      <x:c r="R903" s="25">
        <x:f>IF(A903="","",SUMIFS($N$5:$N$1001,$A$5:$A$1001,A903)-SUMIFS($O$5:$O$1001,$A$5:$A$1001,A903))</x:f>
      </x:c>
      <x:c r="S903" s="20">
        <x:f>IF(A903="","",IF(ABS(R903)&lt;0.005,"Balanced","Out of balance"))</x:f>
      </x:c>
    </x:row>
    <x:row r="904" ht="20" customHeight="1">
      <x:c r="A904" s="26" t="n"/>
      <x:c r="B904" s="27" t="n"/>
      <x:c r="C904" s="20">
        <x:f>IF(B904="","",YEAR(B904))</x:f>
      </x:c>
      <x:c r="D904" s="20">
        <x:f>IF(B904="","",TEXT(B904,"mmm"))</x:f>
      </x:c>
      <x:c r="E904" s="4" t="n"/>
      <x:c r="F904" s="26" t="n"/>
      <x:c r="G904" s="22">
        <x:f>IF(F904="","",VLOOKUP(F904,COA!$A$4:$F$30,2,FALSE))</x:f>
      </x:c>
      <x:c r="H904" s="22">
        <x:f>IF(F904="","",VLOOKUP(F904,COA!$A$4:$F$30,3,FALSE))</x:f>
      </x:c>
      <x:c r="I904" s="22">
        <x:f>IF(F904="","",VLOOKUP(F904,COA!$A$4:$F$30,4,FALSE))</x:f>
      </x:c>
      <x:c r="J904" s="22">
        <x:f>IF(F904="","",VLOOKUP(F904,COA!$A$4:$F$30,5,FALSE))</x:f>
      </x:c>
      <x:c r="K904" s="26" t="n"/>
      <x:c r="L904" s="26" t="n"/>
      <x:c r="M904" s="26" t="n"/>
      <x:c r="N904" s="24" t="n"/>
      <x:c r="O904" s="24" t="n"/>
      <x:c r="P904" s="25">
        <x:f>IF(AND(N904="",O904=""),"",N904-O904)</x:f>
      </x:c>
      <x:c r="Q904" s="20" t="str">
        <x:f>IF(COUNTA(A904:O904)=0,"",IF(AND(N904&gt;0,O904&gt;0),"Review",IF(AND(N904=0,O904=0),"Missing amount","OK")))</x:f>
        <x:v>Missing amount</x:v>
      </x:c>
      <x:c r="R904" s="25">
        <x:f>IF(A904="","",SUMIFS($N$5:$N$1001,$A$5:$A$1001,A904)-SUMIFS($O$5:$O$1001,$A$5:$A$1001,A904))</x:f>
      </x:c>
      <x:c r="S904" s="20">
        <x:f>IF(A904="","",IF(ABS(R904)&lt;0.005,"Balanced","Out of balance"))</x:f>
      </x:c>
    </x:row>
    <x:row r="905" ht="20" customHeight="1">
      <x:c r="A905" s="26" t="n"/>
      <x:c r="B905" s="27" t="n"/>
      <x:c r="C905" s="20">
        <x:f>IF(B905="","",YEAR(B905))</x:f>
      </x:c>
      <x:c r="D905" s="20">
        <x:f>IF(B905="","",TEXT(B905,"mmm"))</x:f>
      </x:c>
      <x:c r="E905" s="4" t="n"/>
      <x:c r="F905" s="26" t="n"/>
      <x:c r="G905" s="22">
        <x:f>IF(F905="","",VLOOKUP(F905,COA!$A$4:$F$30,2,FALSE))</x:f>
      </x:c>
      <x:c r="H905" s="22">
        <x:f>IF(F905="","",VLOOKUP(F905,COA!$A$4:$F$30,3,FALSE))</x:f>
      </x:c>
      <x:c r="I905" s="22">
        <x:f>IF(F905="","",VLOOKUP(F905,COA!$A$4:$F$30,4,FALSE))</x:f>
      </x:c>
      <x:c r="J905" s="22">
        <x:f>IF(F905="","",VLOOKUP(F905,COA!$A$4:$F$30,5,FALSE))</x:f>
      </x:c>
      <x:c r="K905" s="26" t="n"/>
      <x:c r="L905" s="26" t="n"/>
      <x:c r="M905" s="26" t="n"/>
      <x:c r="N905" s="24" t="n"/>
      <x:c r="O905" s="24" t="n"/>
      <x:c r="P905" s="25">
        <x:f>IF(AND(N905="",O905=""),"",N905-O905)</x:f>
      </x:c>
      <x:c r="Q905" s="20" t="str">
        <x:f>IF(COUNTA(A905:O905)=0,"",IF(AND(N905&gt;0,O905&gt;0),"Review",IF(AND(N905=0,O905=0),"Missing amount","OK")))</x:f>
        <x:v>Missing amount</x:v>
      </x:c>
      <x:c r="R905" s="25">
        <x:f>IF(A905="","",SUMIFS($N$5:$N$1001,$A$5:$A$1001,A905)-SUMIFS($O$5:$O$1001,$A$5:$A$1001,A905))</x:f>
      </x:c>
      <x:c r="S905" s="20">
        <x:f>IF(A905="","",IF(ABS(R905)&lt;0.005,"Balanced","Out of balance"))</x:f>
      </x:c>
    </x:row>
    <x:row r="906" ht="20" customHeight="1">
      <x:c r="A906" s="26" t="n"/>
      <x:c r="B906" s="27" t="n"/>
      <x:c r="C906" s="20">
        <x:f>IF(B906="","",YEAR(B906))</x:f>
      </x:c>
      <x:c r="D906" s="20">
        <x:f>IF(B906="","",TEXT(B906,"mmm"))</x:f>
      </x:c>
      <x:c r="E906" s="4" t="n"/>
      <x:c r="F906" s="26" t="n"/>
      <x:c r="G906" s="22">
        <x:f>IF(F906="","",VLOOKUP(F906,COA!$A$4:$F$30,2,FALSE))</x:f>
      </x:c>
      <x:c r="H906" s="22">
        <x:f>IF(F906="","",VLOOKUP(F906,COA!$A$4:$F$30,3,FALSE))</x:f>
      </x:c>
      <x:c r="I906" s="22">
        <x:f>IF(F906="","",VLOOKUP(F906,COA!$A$4:$F$30,4,FALSE))</x:f>
      </x:c>
      <x:c r="J906" s="22">
        <x:f>IF(F906="","",VLOOKUP(F906,COA!$A$4:$F$30,5,FALSE))</x:f>
      </x:c>
      <x:c r="K906" s="26" t="n"/>
      <x:c r="L906" s="26" t="n"/>
      <x:c r="M906" s="26" t="n"/>
      <x:c r="N906" s="24" t="n"/>
      <x:c r="O906" s="24" t="n"/>
      <x:c r="P906" s="25">
        <x:f>IF(AND(N906="",O906=""),"",N906-O906)</x:f>
      </x:c>
      <x:c r="Q906" s="20" t="str">
        <x:f>IF(COUNTA(A906:O906)=0,"",IF(AND(N906&gt;0,O906&gt;0),"Review",IF(AND(N906=0,O906=0),"Missing amount","OK")))</x:f>
        <x:v>Missing amount</x:v>
      </x:c>
      <x:c r="R906" s="25">
        <x:f>IF(A906="","",SUMIFS($N$5:$N$1001,$A$5:$A$1001,A906)-SUMIFS($O$5:$O$1001,$A$5:$A$1001,A906))</x:f>
      </x:c>
      <x:c r="S906" s="20">
        <x:f>IF(A906="","",IF(ABS(R906)&lt;0.005,"Balanced","Out of balance"))</x:f>
      </x:c>
    </x:row>
    <x:row r="907" ht="20" customHeight="1">
      <x:c r="A907" s="26" t="n"/>
      <x:c r="B907" s="27" t="n"/>
      <x:c r="C907" s="20">
        <x:f>IF(B907="","",YEAR(B907))</x:f>
      </x:c>
      <x:c r="D907" s="20">
        <x:f>IF(B907="","",TEXT(B907,"mmm"))</x:f>
      </x:c>
      <x:c r="E907" s="4" t="n"/>
      <x:c r="F907" s="26" t="n"/>
      <x:c r="G907" s="22">
        <x:f>IF(F907="","",VLOOKUP(F907,COA!$A$4:$F$30,2,FALSE))</x:f>
      </x:c>
      <x:c r="H907" s="22">
        <x:f>IF(F907="","",VLOOKUP(F907,COA!$A$4:$F$30,3,FALSE))</x:f>
      </x:c>
      <x:c r="I907" s="22">
        <x:f>IF(F907="","",VLOOKUP(F907,COA!$A$4:$F$30,4,FALSE))</x:f>
      </x:c>
      <x:c r="J907" s="22">
        <x:f>IF(F907="","",VLOOKUP(F907,COA!$A$4:$F$30,5,FALSE))</x:f>
      </x:c>
      <x:c r="K907" s="26" t="n"/>
      <x:c r="L907" s="26" t="n"/>
      <x:c r="M907" s="26" t="n"/>
      <x:c r="N907" s="24" t="n"/>
      <x:c r="O907" s="24" t="n"/>
      <x:c r="P907" s="25">
        <x:f>IF(AND(N907="",O907=""),"",N907-O907)</x:f>
      </x:c>
      <x:c r="Q907" s="20" t="str">
        <x:f>IF(COUNTA(A907:O907)=0,"",IF(AND(N907&gt;0,O907&gt;0),"Review",IF(AND(N907=0,O907=0),"Missing amount","OK")))</x:f>
        <x:v>Missing amount</x:v>
      </x:c>
      <x:c r="R907" s="25">
        <x:f>IF(A907="","",SUMIFS($N$5:$N$1001,$A$5:$A$1001,A907)-SUMIFS($O$5:$O$1001,$A$5:$A$1001,A907))</x:f>
      </x:c>
      <x:c r="S907" s="20">
        <x:f>IF(A907="","",IF(ABS(R907)&lt;0.005,"Balanced","Out of balance"))</x:f>
      </x:c>
    </x:row>
    <x:row r="908" ht="20" customHeight="1">
      <x:c r="A908" s="26" t="n"/>
      <x:c r="B908" s="27" t="n"/>
      <x:c r="C908" s="20">
        <x:f>IF(B908="","",YEAR(B908))</x:f>
      </x:c>
      <x:c r="D908" s="20">
        <x:f>IF(B908="","",TEXT(B908,"mmm"))</x:f>
      </x:c>
      <x:c r="E908" s="4" t="n"/>
      <x:c r="F908" s="26" t="n"/>
      <x:c r="G908" s="22">
        <x:f>IF(F908="","",VLOOKUP(F908,COA!$A$4:$F$30,2,FALSE))</x:f>
      </x:c>
      <x:c r="H908" s="22">
        <x:f>IF(F908="","",VLOOKUP(F908,COA!$A$4:$F$30,3,FALSE))</x:f>
      </x:c>
      <x:c r="I908" s="22">
        <x:f>IF(F908="","",VLOOKUP(F908,COA!$A$4:$F$30,4,FALSE))</x:f>
      </x:c>
      <x:c r="J908" s="22">
        <x:f>IF(F908="","",VLOOKUP(F908,COA!$A$4:$F$30,5,FALSE))</x:f>
      </x:c>
      <x:c r="K908" s="26" t="n"/>
      <x:c r="L908" s="26" t="n"/>
      <x:c r="M908" s="26" t="n"/>
      <x:c r="N908" s="24" t="n"/>
      <x:c r="O908" s="24" t="n"/>
      <x:c r="P908" s="25">
        <x:f>IF(AND(N908="",O908=""),"",N908-O908)</x:f>
      </x:c>
      <x:c r="Q908" s="20" t="str">
        <x:f>IF(COUNTA(A908:O908)=0,"",IF(AND(N908&gt;0,O908&gt;0),"Review",IF(AND(N908=0,O908=0),"Missing amount","OK")))</x:f>
        <x:v>Missing amount</x:v>
      </x:c>
      <x:c r="R908" s="25">
        <x:f>IF(A908="","",SUMIFS($N$5:$N$1001,$A$5:$A$1001,A908)-SUMIFS($O$5:$O$1001,$A$5:$A$1001,A908))</x:f>
      </x:c>
      <x:c r="S908" s="20">
        <x:f>IF(A908="","",IF(ABS(R908)&lt;0.005,"Balanced","Out of balance"))</x:f>
      </x:c>
    </x:row>
    <x:row r="909" ht="20" customHeight="1">
      <x:c r="A909" s="26" t="n"/>
      <x:c r="B909" s="27" t="n"/>
      <x:c r="C909" s="20">
        <x:f>IF(B909="","",YEAR(B909))</x:f>
      </x:c>
      <x:c r="D909" s="20">
        <x:f>IF(B909="","",TEXT(B909,"mmm"))</x:f>
      </x:c>
      <x:c r="E909" s="4" t="n"/>
      <x:c r="F909" s="26" t="n"/>
      <x:c r="G909" s="22">
        <x:f>IF(F909="","",VLOOKUP(F909,COA!$A$4:$F$30,2,FALSE))</x:f>
      </x:c>
      <x:c r="H909" s="22">
        <x:f>IF(F909="","",VLOOKUP(F909,COA!$A$4:$F$30,3,FALSE))</x:f>
      </x:c>
      <x:c r="I909" s="22">
        <x:f>IF(F909="","",VLOOKUP(F909,COA!$A$4:$F$30,4,FALSE))</x:f>
      </x:c>
      <x:c r="J909" s="22">
        <x:f>IF(F909="","",VLOOKUP(F909,COA!$A$4:$F$30,5,FALSE))</x:f>
      </x:c>
      <x:c r="K909" s="26" t="n"/>
      <x:c r="L909" s="26" t="n"/>
      <x:c r="M909" s="26" t="n"/>
      <x:c r="N909" s="24" t="n"/>
      <x:c r="O909" s="24" t="n"/>
      <x:c r="P909" s="25">
        <x:f>IF(AND(N909="",O909=""),"",N909-O909)</x:f>
      </x:c>
      <x:c r="Q909" s="20" t="str">
        <x:f>IF(COUNTA(A909:O909)=0,"",IF(AND(N909&gt;0,O909&gt;0),"Review",IF(AND(N909=0,O909=0),"Missing amount","OK")))</x:f>
        <x:v>Missing amount</x:v>
      </x:c>
      <x:c r="R909" s="25">
        <x:f>IF(A909="","",SUMIFS($N$5:$N$1001,$A$5:$A$1001,A909)-SUMIFS($O$5:$O$1001,$A$5:$A$1001,A909))</x:f>
      </x:c>
      <x:c r="S909" s="20">
        <x:f>IF(A909="","",IF(ABS(R909)&lt;0.005,"Balanced","Out of balance"))</x:f>
      </x:c>
    </x:row>
    <x:row r="910" ht="20" customHeight="1">
      <x:c r="A910" s="26" t="n"/>
      <x:c r="B910" s="27" t="n"/>
      <x:c r="C910" s="20">
        <x:f>IF(B910="","",YEAR(B910))</x:f>
      </x:c>
      <x:c r="D910" s="20">
        <x:f>IF(B910="","",TEXT(B910,"mmm"))</x:f>
      </x:c>
      <x:c r="E910" s="4" t="n"/>
      <x:c r="F910" s="26" t="n"/>
      <x:c r="G910" s="22">
        <x:f>IF(F910="","",VLOOKUP(F910,COA!$A$4:$F$30,2,FALSE))</x:f>
      </x:c>
      <x:c r="H910" s="22">
        <x:f>IF(F910="","",VLOOKUP(F910,COA!$A$4:$F$30,3,FALSE))</x:f>
      </x:c>
      <x:c r="I910" s="22">
        <x:f>IF(F910="","",VLOOKUP(F910,COA!$A$4:$F$30,4,FALSE))</x:f>
      </x:c>
      <x:c r="J910" s="22">
        <x:f>IF(F910="","",VLOOKUP(F910,COA!$A$4:$F$30,5,FALSE))</x:f>
      </x:c>
      <x:c r="K910" s="26" t="n"/>
      <x:c r="L910" s="26" t="n"/>
      <x:c r="M910" s="26" t="n"/>
      <x:c r="N910" s="24" t="n"/>
      <x:c r="O910" s="24" t="n"/>
      <x:c r="P910" s="25">
        <x:f>IF(AND(N910="",O910=""),"",N910-O910)</x:f>
      </x:c>
      <x:c r="Q910" s="20" t="str">
        <x:f>IF(COUNTA(A910:O910)=0,"",IF(AND(N910&gt;0,O910&gt;0),"Review",IF(AND(N910=0,O910=0),"Missing amount","OK")))</x:f>
        <x:v>Missing amount</x:v>
      </x:c>
      <x:c r="R910" s="25">
        <x:f>IF(A910="","",SUMIFS($N$5:$N$1001,$A$5:$A$1001,A910)-SUMIFS($O$5:$O$1001,$A$5:$A$1001,A910))</x:f>
      </x:c>
      <x:c r="S910" s="20">
        <x:f>IF(A910="","",IF(ABS(R910)&lt;0.005,"Balanced","Out of balance"))</x:f>
      </x:c>
    </x:row>
    <x:row r="911" ht="20" customHeight="1">
      <x:c r="A911" s="26" t="n"/>
      <x:c r="B911" s="27" t="n"/>
      <x:c r="C911" s="20">
        <x:f>IF(B911="","",YEAR(B911))</x:f>
      </x:c>
      <x:c r="D911" s="20">
        <x:f>IF(B911="","",TEXT(B911,"mmm"))</x:f>
      </x:c>
      <x:c r="E911" s="4" t="n"/>
      <x:c r="F911" s="26" t="n"/>
      <x:c r="G911" s="22">
        <x:f>IF(F911="","",VLOOKUP(F911,COA!$A$4:$F$30,2,FALSE))</x:f>
      </x:c>
      <x:c r="H911" s="22">
        <x:f>IF(F911="","",VLOOKUP(F911,COA!$A$4:$F$30,3,FALSE))</x:f>
      </x:c>
      <x:c r="I911" s="22">
        <x:f>IF(F911="","",VLOOKUP(F911,COA!$A$4:$F$30,4,FALSE))</x:f>
      </x:c>
      <x:c r="J911" s="22">
        <x:f>IF(F911="","",VLOOKUP(F911,COA!$A$4:$F$30,5,FALSE))</x:f>
      </x:c>
      <x:c r="K911" s="26" t="n"/>
      <x:c r="L911" s="26" t="n"/>
      <x:c r="M911" s="26" t="n"/>
      <x:c r="N911" s="24" t="n"/>
      <x:c r="O911" s="24" t="n"/>
      <x:c r="P911" s="25">
        <x:f>IF(AND(N911="",O911=""),"",N911-O911)</x:f>
      </x:c>
      <x:c r="Q911" s="20" t="str">
        <x:f>IF(COUNTA(A911:O911)=0,"",IF(AND(N911&gt;0,O911&gt;0),"Review",IF(AND(N911=0,O911=0),"Missing amount","OK")))</x:f>
        <x:v>Missing amount</x:v>
      </x:c>
      <x:c r="R911" s="25">
        <x:f>IF(A911="","",SUMIFS($N$5:$N$1001,$A$5:$A$1001,A911)-SUMIFS($O$5:$O$1001,$A$5:$A$1001,A911))</x:f>
      </x:c>
      <x:c r="S911" s="20">
        <x:f>IF(A911="","",IF(ABS(R911)&lt;0.005,"Balanced","Out of balance"))</x:f>
      </x:c>
    </x:row>
    <x:row r="912" ht="20" customHeight="1">
      <x:c r="A912" s="26" t="n"/>
      <x:c r="B912" s="27" t="n"/>
      <x:c r="C912" s="20">
        <x:f>IF(B912="","",YEAR(B912))</x:f>
      </x:c>
      <x:c r="D912" s="20">
        <x:f>IF(B912="","",TEXT(B912,"mmm"))</x:f>
      </x:c>
      <x:c r="E912" s="4" t="n"/>
      <x:c r="F912" s="26" t="n"/>
      <x:c r="G912" s="22">
        <x:f>IF(F912="","",VLOOKUP(F912,COA!$A$4:$F$30,2,FALSE))</x:f>
      </x:c>
      <x:c r="H912" s="22">
        <x:f>IF(F912="","",VLOOKUP(F912,COA!$A$4:$F$30,3,FALSE))</x:f>
      </x:c>
      <x:c r="I912" s="22">
        <x:f>IF(F912="","",VLOOKUP(F912,COA!$A$4:$F$30,4,FALSE))</x:f>
      </x:c>
      <x:c r="J912" s="22">
        <x:f>IF(F912="","",VLOOKUP(F912,COA!$A$4:$F$30,5,FALSE))</x:f>
      </x:c>
      <x:c r="K912" s="26" t="n"/>
      <x:c r="L912" s="26" t="n"/>
      <x:c r="M912" s="26" t="n"/>
      <x:c r="N912" s="24" t="n"/>
      <x:c r="O912" s="24" t="n"/>
      <x:c r="P912" s="25">
        <x:f>IF(AND(N912="",O912=""),"",N912-O912)</x:f>
      </x:c>
      <x:c r="Q912" s="20" t="str">
        <x:f>IF(COUNTA(A912:O912)=0,"",IF(AND(N912&gt;0,O912&gt;0),"Review",IF(AND(N912=0,O912=0),"Missing amount","OK")))</x:f>
        <x:v>Missing amount</x:v>
      </x:c>
      <x:c r="R912" s="25">
        <x:f>IF(A912="","",SUMIFS($N$5:$N$1001,$A$5:$A$1001,A912)-SUMIFS($O$5:$O$1001,$A$5:$A$1001,A912))</x:f>
      </x:c>
      <x:c r="S912" s="20">
        <x:f>IF(A912="","",IF(ABS(R912)&lt;0.005,"Balanced","Out of balance"))</x:f>
      </x:c>
    </x:row>
    <x:row r="913" ht="20" customHeight="1">
      <x:c r="A913" s="26" t="n"/>
      <x:c r="B913" s="27" t="n"/>
      <x:c r="C913" s="20">
        <x:f>IF(B913="","",YEAR(B913))</x:f>
      </x:c>
      <x:c r="D913" s="20">
        <x:f>IF(B913="","",TEXT(B913,"mmm"))</x:f>
      </x:c>
      <x:c r="E913" s="4" t="n"/>
      <x:c r="F913" s="26" t="n"/>
      <x:c r="G913" s="22">
        <x:f>IF(F913="","",VLOOKUP(F913,COA!$A$4:$F$30,2,FALSE))</x:f>
      </x:c>
      <x:c r="H913" s="22">
        <x:f>IF(F913="","",VLOOKUP(F913,COA!$A$4:$F$30,3,FALSE))</x:f>
      </x:c>
      <x:c r="I913" s="22">
        <x:f>IF(F913="","",VLOOKUP(F913,COA!$A$4:$F$30,4,FALSE))</x:f>
      </x:c>
      <x:c r="J913" s="22">
        <x:f>IF(F913="","",VLOOKUP(F913,COA!$A$4:$F$30,5,FALSE))</x:f>
      </x:c>
      <x:c r="K913" s="26" t="n"/>
      <x:c r="L913" s="26" t="n"/>
      <x:c r="M913" s="26" t="n"/>
      <x:c r="N913" s="24" t="n"/>
      <x:c r="O913" s="24" t="n"/>
      <x:c r="P913" s="25">
        <x:f>IF(AND(N913="",O913=""),"",N913-O913)</x:f>
      </x:c>
      <x:c r="Q913" s="20" t="str">
        <x:f>IF(COUNTA(A913:O913)=0,"",IF(AND(N913&gt;0,O913&gt;0),"Review",IF(AND(N913=0,O913=0),"Missing amount","OK")))</x:f>
        <x:v>Missing amount</x:v>
      </x:c>
      <x:c r="R913" s="25">
        <x:f>IF(A913="","",SUMIFS($N$5:$N$1001,$A$5:$A$1001,A913)-SUMIFS($O$5:$O$1001,$A$5:$A$1001,A913))</x:f>
      </x:c>
      <x:c r="S913" s="20">
        <x:f>IF(A913="","",IF(ABS(R913)&lt;0.005,"Balanced","Out of balance"))</x:f>
      </x:c>
    </x:row>
    <x:row r="914" ht="20" customHeight="1">
      <x:c r="A914" s="26" t="n"/>
      <x:c r="B914" s="27" t="n"/>
      <x:c r="C914" s="20">
        <x:f>IF(B914="","",YEAR(B914))</x:f>
      </x:c>
      <x:c r="D914" s="20">
        <x:f>IF(B914="","",TEXT(B914,"mmm"))</x:f>
      </x:c>
      <x:c r="E914" s="4" t="n"/>
      <x:c r="F914" s="26" t="n"/>
      <x:c r="G914" s="22">
        <x:f>IF(F914="","",VLOOKUP(F914,COA!$A$4:$F$30,2,FALSE))</x:f>
      </x:c>
      <x:c r="H914" s="22">
        <x:f>IF(F914="","",VLOOKUP(F914,COA!$A$4:$F$30,3,FALSE))</x:f>
      </x:c>
      <x:c r="I914" s="22">
        <x:f>IF(F914="","",VLOOKUP(F914,COA!$A$4:$F$30,4,FALSE))</x:f>
      </x:c>
      <x:c r="J914" s="22">
        <x:f>IF(F914="","",VLOOKUP(F914,COA!$A$4:$F$30,5,FALSE))</x:f>
      </x:c>
      <x:c r="K914" s="26" t="n"/>
      <x:c r="L914" s="26" t="n"/>
      <x:c r="M914" s="26" t="n"/>
      <x:c r="N914" s="24" t="n"/>
      <x:c r="O914" s="24" t="n"/>
      <x:c r="P914" s="25">
        <x:f>IF(AND(N914="",O914=""),"",N914-O914)</x:f>
      </x:c>
      <x:c r="Q914" s="20" t="str">
        <x:f>IF(COUNTA(A914:O914)=0,"",IF(AND(N914&gt;0,O914&gt;0),"Review",IF(AND(N914=0,O914=0),"Missing amount","OK")))</x:f>
        <x:v>Missing amount</x:v>
      </x:c>
      <x:c r="R914" s="25">
        <x:f>IF(A914="","",SUMIFS($N$5:$N$1001,$A$5:$A$1001,A914)-SUMIFS($O$5:$O$1001,$A$5:$A$1001,A914))</x:f>
      </x:c>
      <x:c r="S914" s="20">
        <x:f>IF(A914="","",IF(ABS(R914)&lt;0.005,"Balanced","Out of balance"))</x:f>
      </x:c>
    </x:row>
    <x:row r="915" ht="20" customHeight="1">
      <x:c r="A915" s="26" t="n"/>
      <x:c r="B915" s="27" t="n"/>
      <x:c r="C915" s="20">
        <x:f>IF(B915="","",YEAR(B915))</x:f>
      </x:c>
      <x:c r="D915" s="20">
        <x:f>IF(B915="","",TEXT(B915,"mmm"))</x:f>
      </x:c>
      <x:c r="E915" s="4" t="n"/>
      <x:c r="F915" s="26" t="n"/>
      <x:c r="G915" s="22">
        <x:f>IF(F915="","",VLOOKUP(F915,COA!$A$4:$F$30,2,FALSE))</x:f>
      </x:c>
      <x:c r="H915" s="22">
        <x:f>IF(F915="","",VLOOKUP(F915,COA!$A$4:$F$30,3,FALSE))</x:f>
      </x:c>
      <x:c r="I915" s="22">
        <x:f>IF(F915="","",VLOOKUP(F915,COA!$A$4:$F$30,4,FALSE))</x:f>
      </x:c>
      <x:c r="J915" s="22">
        <x:f>IF(F915="","",VLOOKUP(F915,COA!$A$4:$F$30,5,FALSE))</x:f>
      </x:c>
      <x:c r="K915" s="26" t="n"/>
      <x:c r="L915" s="26" t="n"/>
      <x:c r="M915" s="26" t="n"/>
      <x:c r="N915" s="24" t="n"/>
      <x:c r="O915" s="24" t="n"/>
      <x:c r="P915" s="25">
        <x:f>IF(AND(N915="",O915=""),"",N915-O915)</x:f>
      </x:c>
      <x:c r="Q915" s="20" t="str">
        <x:f>IF(COUNTA(A915:O915)=0,"",IF(AND(N915&gt;0,O915&gt;0),"Review",IF(AND(N915=0,O915=0),"Missing amount","OK")))</x:f>
        <x:v>Missing amount</x:v>
      </x:c>
      <x:c r="R915" s="25">
        <x:f>IF(A915="","",SUMIFS($N$5:$N$1001,$A$5:$A$1001,A915)-SUMIFS($O$5:$O$1001,$A$5:$A$1001,A915))</x:f>
      </x:c>
      <x:c r="S915" s="20">
        <x:f>IF(A915="","",IF(ABS(R915)&lt;0.005,"Balanced","Out of balance"))</x:f>
      </x:c>
    </x:row>
    <x:row r="916" ht="20" customHeight="1">
      <x:c r="A916" s="26" t="n"/>
      <x:c r="B916" s="27" t="n"/>
      <x:c r="C916" s="20">
        <x:f>IF(B916="","",YEAR(B916))</x:f>
      </x:c>
      <x:c r="D916" s="20">
        <x:f>IF(B916="","",TEXT(B916,"mmm"))</x:f>
      </x:c>
      <x:c r="E916" s="4" t="n"/>
      <x:c r="F916" s="26" t="n"/>
      <x:c r="G916" s="22">
        <x:f>IF(F916="","",VLOOKUP(F916,COA!$A$4:$F$30,2,FALSE))</x:f>
      </x:c>
      <x:c r="H916" s="22">
        <x:f>IF(F916="","",VLOOKUP(F916,COA!$A$4:$F$30,3,FALSE))</x:f>
      </x:c>
      <x:c r="I916" s="22">
        <x:f>IF(F916="","",VLOOKUP(F916,COA!$A$4:$F$30,4,FALSE))</x:f>
      </x:c>
      <x:c r="J916" s="22">
        <x:f>IF(F916="","",VLOOKUP(F916,COA!$A$4:$F$30,5,FALSE))</x:f>
      </x:c>
      <x:c r="K916" s="26" t="n"/>
      <x:c r="L916" s="26" t="n"/>
      <x:c r="M916" s="26" t="n"/>
      <x:c r="N916" s="24" t="n"/>
      <x:c r="O916" s="24" t="n"/>
      <x:c r="P916" s="25">
        <x:f>IF(AND(N916="",O916=""),"",N916-O916)</x:f>
      </x:c>
      <x:c r="Q916" s="20" t="str">
        <x:f>IF(COUNTA(A916:O916)=0,"",IF(AND(N916&gt;0,O916&gt;0),"Review",IF(AND(N916=0,O916=0),"Missing amount","OK")))</x:f>
        <x:v>Missing amount</x:v>
      </x:c>
      <x:c r="R916" s="25">
        <x:f>IF(A916="","",SUMIFS($N$5:$N$1001,$A$5:$A$1001,A916)-SUMIFS($O$5:$O$1001,$A$5:$A$1001,A916))</x:f>
      </x:c>
      <x:c r="S916" s="20">
        <x:f>IF(A916="","",IF(ABS(R916)&lt;0.005,"Balanced","Out of balance"))</x:f>
      </x:c>
    </x:row>
    <x:row r="917" ht="20" customHeight="1">
      <x:c r="A917" s="26" t="n"/>
      <x:c r="B917" s="27" t="n"/>
      <x:c r="C917" s="20">
        <x:f>IF(B917="","",YEAR(B917))</x:f>
      </x:c>
      <x:c r="D917" s="20">
        <x:f>IF(B917="","",TEXT(B917,"mmm"))</x:f>
      </x:c>
      <x:c r="E917" s="4" t="n"/>
      <x:c r="F917" s="26" t="n"/>
      <x:c r="G917" s="22">
        <x:f>IF(F917="","",VLOOKUP(F917,COA!$A$4:$F$30,2,FALSE))</x:f>
      </x:c>
      <x:c r="H917" s="22">
        <x:f>IF(F917="","",VLOOKUP(F917,COA!$A$4:$F$30,3,FALSE))</x:f>
      </x:c>
      <x:c r="I917" s="22">
        <x:f>IF(F917="","",VLOOKUP(F917,COA!$A$4:$F$30,4,FALSE))</x:f>
      </x:c>
      <x:c r="J917" s="22">
        <x:f>IF(F917="","",VLOOKUP(F917,COA!$A$4:$F$30,5,FALSE))</x:f>
      </x:c>
      <x:c r="K917" s="26" t="n"/>
      <x:c r="L917" s="26" t="n"/>
      <x:c r="M917" s="26" t="n"/>
      <x:c r="N917" s="24" t="n"/>
      <x:c r="O917" s="24" t="n"/>
      <x:c r="P917" s="25">
        <x:f>IF(AND(N917="",O917=""),"",N917-O917)</x:f>
      </x:c>
      <x:c r="Q917" s="20" t="str">
        <x:f>IF(COUNTA(A917:O917)=0,"",IF(AND(N917&gt;0,O917&gt;0),"Review",IF(AND(N917=0,O917=0),"Missing amount","OK")))</x:f>
        <x:v>Missing amount</x:v>
      </x:c>
      <x:c r="R917" s="25">
        <x:f>IF(A917="","",SUMIFS($N$5:$N$1001,$A$5:$A$1001,A917)-SUMIFS($O$5:$O$1001,$A$5:$A$1001,A917))</x:f>
      </x:c>
      <x:c r="S917" s="20">
        <x:f>IF(A917="","",IF(ABS(R917)&lt;0.005,"Balanced","Out of balance"))</x:f>
      </x:c>
    </x:row>
    <x:row r="918" ht="20" customHeight="1">
      <x:c r="A918" s="26" t="n"/>
      <x:c r="B918" s="27" t="n"/>
      <x:c r="C918" s="20">
        <x:f>IF(B918="","",YEAR(B918))</x:f>
      </x:c>
      <x:c r="D918" s="20">
        <x:f>IF(B918="","",TEXT(B918,"mmm"))</x:f>
      </x:c>
      <x:c r="E918" s="4" t="n"/>
      <x:c r="F918" s="26" t="n"/>
      <x:c r="G918" s="22">
        <x:f>IF(F918="","",VLOOKUP(F918,COA!$A$4:$F$30,2,FALSE))</x:f>
      </x:c>
      <x:c r="H918" s="22">
        <x:f>IF(F918="","",VLOOKUP(F918,COA!$A$4:$F$30,3,FALSE))</x:f>
      </x:c>
      <x:c r="I918" s="22">
        <x:f>IF(F918="","",VLOOKUP(F918,COA!$A$4:$F$30,4,FALSE))</x:f>
      </x:c>
      <x:c r="J918" s="22">
        <x:f>IF(F918="","",VLOOKUP(F918,COA!$A$4:$F$30,5,FALSE))</x:f>
      </x:c>
      <x:c r="K918" s="26" t="n"/>
      <x:c r="L918" s="26" t="n"/>
      <x:c r="M918" s="26" t="n"/>
      <x:c r="N918" s="24" t="n"/>
      <x:c r="O918" s="24" t="n"/>
      <x:c r="P918" s="25">
        <x:f>IF(AND(N918="",O918=""),"",N918-O918)</x:f>
      </x:c>
      <x:c r="Q918" s="20" t="str">
        <x:f>IF(COUNTA(A918:O918)=0,"",IF(AND(N918&gt;0,O918&gt;0),"Review",IF(AND(N918=0,O918=0),"Missing amount","OK")))</x:f>
        <x:v>Missing amount</x:v>
      </x:c>
      <x:c r="R918" s="25">
        <x:f>IF(A918="","",SUMIFS($N$5:$N$1001,$A$5:$A$1001,A918)-SUMIFS($O$5:$O$1001,$A$5:$A$1001,A918))</x:f>
      </x:c>
      <x:c r="S918" s="20">
        <x:f>IF(A918="","",IF(ABS(R918)&lt;0.005,"Balanced","Out of balance"))</x:f>
      </x:c>
    </x:row>
    <x:row r="919" ht="20" customHeight="1">
      <x:c r="A919" s="26" t="n"/>
      <x:c r="B919" s="27" t="n"/>
      <x:c r="C919" s="20">
        <x:f>IF(B919="","",YEAR(B919))</x:f>
      </x:c>
      <x:c r="D919" s="20">
        <x:f>IF(B919="","",TEXT(B919,"mmm"))</x:f>
      </x:c>
      <x:c r="E919" s="4" t="n"/>
      <x:c r="F919" s="26" t="n"/>
      <x:c r="G919" s="22">
        <x:f>IF(F919="","",VLOOKUP(F919,COA!$A$4:$F$30,2,FALSE))</x:f>
      </x:c>
      <x:c r="H919" s="22">
        <x:f>IF(F919="","",VLOOKUP(F919,COA!$A$4:$F$30,3,FALSE))</x:f>
      </x:c>
      <x:c r="I919" s="22">
        <x:f>IF(F919="","",VLOOKUP(F919,COA!$A$4:$F$30,4,FALSE))</x:f>
      </x:c>
      <x:c r="J919" s="22">
        <x:f>IF(F919="","",VLOOKUP(F919,COA!$A$4:$F$30,5,FALSE))</x:f>
      </x:c>
      <x:c r="K919" s="26" t="n"/>
      <x:c r="L919" s="26" t="n"/>
      <x:c r="M919" s="26" t="n"/>
      <x:c r="N919" s="24" t="n"/>
      <x:c r="O919" s="24" t="n"/>
      <x:c r="P919" s="25">
        <x:f>IF(AND(N919="",O919=""),"",N919-O919)</x:f>
      </x:c>
      <x:c r="Q919" s="20" t="str">
        <x:f>IF(COUNTA(A919:O919)=0,"",IF(AND(N919&gt;0,O919&gt;0),"Review",IF(AND(N919=0,O919=0),"Missing amount","OK")))</x:f>
        <x:v>Missing amount</x:v>
      </x:c>
      <x:c r="R919" s="25">
        <x:f>IF(A919="","",SUMIFS($N$5:$N$1001,$A$5:$A$1001,A919)-SUMIFS($O$5:$O$1001,$A$5:$A$1001,A919))</x:f>
      </x:c>
      <x:c r="S919" s="20">
        <x:f>IF(A919="","",IF(ABS(R919)&lt;0.005,"Balanced","Out of balance"))</x:f>
      </x:c>
    </x:row>
    <x:row r="920" ht="20" customHeight="1">
      <x:c r="A920" s="26" t="n"/>
      <x:c r="B920" s="27" t="n"/>
      <x:c r="C920" s="20">
        <x:f>IF(B920="","",YEAR(B920))</x:f>
      </x:c>
      <x:c r="D920" s="20">
        <x:f>IF(B920="","",TEXT(B920,"mmm"))</x:f>
      </x:c>
      <x:c r="E920" s="4" t="n"/>
      <x:c r="F920" s="26" t="n"/>
      <x:c r="G920" s="22">
        <x:f>IF(F920="","",VLOOKUP(F920,COA!$A$4:$F$30,2,FALSE))</x:f>
      </x:c>
      <x:c r="H920" s="22">
        <x:f>IF(F920="","",VLOOKUP(F920,COA!$A$4:$F$30,3,FALSE))</x:f>
      </x:c>
      <x:c r="I920" s="22">
        <x:f>IF(F920="","",VLOOKUP(F920,COA!$A$4:$F$30,4,FALSE))</x:f>
      </x:c>
      <x:c r="J920" s="22">
        <x:f>IF(F920="","",VLOOKUP(F920,COA!$A$4:$F$30,5,FALSE))</x:f>
      </x:c>
      <x:c r="K920" s="26" t="n"/>
      <x:c r="L920" s="26" t="n"/>
      <x:c r="M920" s="26" t="n"/>
      <x:c r="N920" s="24" t="n"/>
      <x:c r="O920" s="24" t="n"/>
      <x:c r="P920" s="25">
        <x:f>IF(AND(N920="",O920=""),"",N920-O920)</x:f>
      </x:c>
      <x:c r="Q920" s="20" t="str">
        <x:f>IF(COUNTA(A920:O920)=0,"",IF(AND(N920&gt;0,O920&gt;0),"Review",IF(AND(N920=0,O920=0),"Missing amount","OK")))</x:f>
        <x:v>Missing amount</x:v>
      </x:c>
      <x:c r="R920" s="25">
        <x:f>IF(A920="","",SUMIFS($N$5:$N$1001,$A$5:$A$1001,A920)-SUMIFS($O$5:$O$1001,$A$5:$A$1001,A920))</x:f>
      </x:c>
      <x:c r="S920" s="20">
        <x:f>IF(A920="","",IF(ABS(R920)&lt;0.005,"Balanced","Out of balance"))</x:f>
      </x:c>
    </x:row>
    <x:row r="921" ht="20" customHeight="1">
      <x:c r="A921" s="26" t="n"/>
      <x:c r="B921" s="27" t="n"/>
      <x:c r="C921" s="20">
        <x:f>IF(B921="","",YEAR(B921))</x:f>
      </x:c>
      <x:c r="D921" s="20">
        <x:f>IF(B921="","",TEXT(B921,"mmm"))</x:f>
      </x:c>
      <x:c r="E921" s="4" t="n"/>
      <x:c r="F921" s="26" t="n"/>
      <x:c r="G921" s="22">
        <x:f>IF(F921="","",VLOOKUP(F921,COA!$A$4:$F$30,2,FALSE))</x:f>
      </x:c>
      <x:c r="H921" s="22">
        <x:f>IF(F921="","",VLOOKUP(F921,COA!$A$4:$F$30,3,FALSE))</x:f>
      </x:c>
      <x:c r="I921" s="22">
        <x:f>IF(F921="","",VLOOKUP(F921,COA!$A$4:$F$30,4,FALSE))</x:f>
      </x:c>
      <x:c r="J921" s="22">
        <x:f>IF(F921="","",VLOOKUP(F921,COA!$A$4:$F$30,5,FALSE))</x:f>
      </x:c>
      <x:c r="K921" s="26" t="n"/>
      <x:c r="L921" s="26" t="n"/>
      <x:c r="M921" s="26" t="n"/>
      <x:c r="N921" s="24" t="n"/>
      <x:c r="O921" s="24" t="n"/>
      <x:c r="P921" s="25">
        <x:f>IF(AND(N921="",O921=""),"",N921-O921)</x:f>
      </x:c>
      <x:c r="Q921" s="20" t="str">
        <x:f>IF(COUNTA(A921:O921)=0,"",IF(AND(N921&gt;0,O921&gt;0),"Review",IF(AND(N921=0,O921=0),"Missing amount","OK")))</x:f>
        <x:v>Missing amount</x:v>
      </x:c>
      <x:c r="R921" s="25">
        <x:f>IF(A921="","",SUMIFS($N$5:$N$1001,$A$5:$A$1001,A921)-SUMIFS($O$5:$O$1001,$A$5:$A$1001,A921))</x:f>
      </x:c>
      <x:c r="S921" s="20">
        <x:f>IF(A921="","",IF(ABS(R921)&lt;0.005,"Balanced","Out of balance"))</x:f>
      </x:c>
    </x:row>
    <x:row r="922" ht="20" customHeight="1">
      <x:c r="A922" s="26" t="n"/>
      <x:c r="B922" s="27" t="n"/>
      <x:c r="C922" s="20">
        <x:f>IF(B922="","",YEAR(B922))</x:f>
      </x:c>
      <x:c r="D922" s="20">
        <x:f>IF(B922="","",TEXT(B922,"mmm"))</x:f>
      </x:c>
      <x:c r="E922" s="4" t="n"/>
      <x:c r="F922" s="26" t="n"/>
      <x:c r="G922" s="22">
        <x:f>IF(F922="","",VLOOKUP(F922,COA!$A$4:$F$30,2,FALSE))</x:f>
      </x:c>
      <x:c r="H922" s="22">
        <x:f>IF(F922="","",VLOOKUP(F922,COA!$A$4:$F$30,3,FALSE))</x:f>
      </x:c>
      <x:c r="I922" s="22">
        <x:f>IF(F922="","",VLOOKUP(F922,COA!$A$4:$F$30,4,FALSE))</x:f>
      </x:c>
      <x:c r="J922" s="22">
        <x:f>IF(F922="","",VLOOKUP(F922,COA!$A$4:$F$30,5,FALSE))</x:f>
      </x:c>
      <x:c r="K922" s="26" t="n"/>
      <x:c r="L922" s="26" t="n"/>
      <x:c r="M922" s="26" t="n"/>
      <x:c r="N922" s="24" t="n"/>
      <x:c r="O922" s="24" t="n"/>
      <x:c r="P922" s="25">
        <x:f>IF(AND(N922="",O922=""),"",N922-O922)</x:f>
      </x:c>
      <x:c r="Q922" s="20" t="str">
        <x:f>IF(COUNTA(A922:O922)=0,"",IF(AND(N922&gt;0,O922&gt;0),"Review",IF(AND(N922=0,O922=0),"Missing amount","OK")))</x:f>
        <x:v>Missing amount</x:v>
      </x:c>
      <x:c r="R922" s="25">
        <x:f>IF(A922="","",SUMIFS($N$5:$N$1001,$A$5:$A$1001,A922)-SUMIFS($O$5:$O$1001,$A$5:$A$1001,A922))</x:f>
      </x:c>
      <x:c r="S922" s="20">
        <x:f>IF(A922="","",IF(ABS(R922)&lt;0.005,"Balanced","Out of balance"))</x:f>
      </x:c>
    </x:row>
    <x:row r="923" ht="20" customHeight="1">
      <x:c r="A923" s="26" t="n"/>
      <x:c r="B923" s="27" t="n"/>
      <x:c r="C923" s="20">
        <x:f>IF(B923="","",YEAR(B923))</x:f>
      </x:c>
      <x:c r="D923" s="20">
        <x:f>IF(B923="","",TEXT(B923,"mmm"))</x:f>
      </x:c>
      <x:c r="E923" s="4" t="n"/>
      <x:c r="F923" s="26" t="n"/>
      <x:c r="G923" s="22">
        <x:f>IF(F923="","",VLOOKUP(F923,COA!$A$4:$F$30,2,FALSE))</x:f>
      </x:c>
      <x:c r="H923" s="22">
        <x:f>IF(F923="","",VLOOKUP(F923,COA!$A$4:$F$30,3,FALSE))</x:f>
      </x:c>
      <x:c r="I923" s="22">
        <x:f>IF(F923="","",VLOOKUP(F923,COA!$A$4:$F$30,4,FALSE))</x:f>
      </x:c>
      <x:c r="J923" s="22">
        <x:f>IF(F923="","",VLOOKUP(F923,COA!$A$4:$F$30,5,FALSE))</x:f>
      </x:c>
      <x:c r="K923" s="26" t="n"/>
      <x:c r="L923" s="26" t="n"/>
      <x:c r="M923" s="26" t="n"/>
      <x:c r="N923" s="24" t="n"/>
      <x:c r="O923" s="24" t="n"/>
      <x:c r="P923" s="25">
        <x:f>IF(AND(N923="",O923=""),"",N923-O923)</x:f>
      </x:c>
      <x:c r="Q923" s="20" t="str">
        <x:f>IF(COUNTA(A923:O923)=0,"",IF(AND(N923&gt;0,O923&gt;0),"Review",IF(AND(N923=0,O923=0),"Missing amount","OK")))</x:f>
        <x:v>Missing amount</x:v>
      </x:c>
      <x:c r="R923" s="25">
        <x:f>IF(A923="","",SUMIFS($N$5:$N$1001,$A$5:$A$1001,A923)-SUMIFS($O$5:$O$1001,$A$5:$A$1001,A923))</x:f>
      </x:c>
      <x:c r="S923" s="20">
        <x:f>IF(A923="","",IF(ABS(R923)&lt;0.005,"Balanced","Out of balance"))</x:f>
      </x:c>
    </x:row>
    <x:row r="924" ht="20" customHeight="1">
      <x:c r="A924" s="26" t="n"/>
      <x:c r="B924" s="27" t="n"/>
      <x:c r="C924" s="20">
        <x:f>IF(B924="","",YEAR(B924))</x:f>
      </x:c>
      <x:c r="D924" s="20">
        <x:f>IF(B924="","",TEXT(B924,"mmm"))</x:f>
      </x:c>
      <x:c r="E924" s="4" t="n"/>
      <x:c r="F924" s="26" t="n"/>
      <x:c r="G924" s="22">
        <x:f>IF(F924="","",VLOOKUP(F924,COA!$A$4:$F$30,2,FALSE))</x:f>
      </x:c>
      <x:c r="H924" s="22">
        <x:f>IF(F924="","",VLOOKUP(F924,COA!$A$4:$F$30,3,FALSE))</x:f>
      </x:c>
      <x:c r="I924" s="22">
        <x:f>IF(F924="","",VLOOKUP(F924,COA!$A$4:$F$30,4,FALSE))</x:f>
      </x:c>
      <x:c r="J924" s="22">
        <x:f>IF(F924="","",VLOOKUP(F924,COA!$A$4:$F$30,5,FALSE))</x:f>
      </x:c>
      <x:c r="K924" s="26" t="n"/>
      <x:c r="L924" s="26" t="n"/>
      <x:c r="M924" s="26" t="n"/>
      <x:c r="N924" s="24" t="n"/>
      <x:c r="O924" s="24" t="n"/>
      <x:c r="P924" s="25">
        <x:f>IF(AND(N924="",O924=""),"",N924-O924)</x:f>
      </x:c>
      <x:c r="Q924" s="20" t="str">
        <x:f>IF(COUNTA(A924:O924)=0,"",IF(AND(N924&gt;0,O924&gt;0),"Review",IF(AND(N924=0,O924=0),"Missing amount","OK")))</x:f>
        <x:v>Missing amount</x:v>
      </x:c>
      <x:c r="R924" s="25">
        <x:f>IF(A924="","",SUMIFS($N$5:$N$1001,$A$5:$A$1001,A924)-SUMIFS($O$5:$O$1001,$A$5:$A$1001,A924))</x:f>
      </x:c>
      <x:c r="S924" s="20">
        <x:f>IF(A924="","",IF(ABS(R924)&lt;0.005,"Balanced","Out of balance"))</x:f>
      </x:c>
    </x:row>
    <x:row r="925" ht="20" customHeight="1">
      <x:c r="A925" s="26" t="n"/>
      <x:c r="B925" s="27" t="n"/>
      <x:c r="C925" s="20">
        <x:f>IF(B925="","",YEAR(B925))</x:f>
      </x:c>
      <x:c r="D925" s="20">
        <x:f>IF(B925="","",TEXT(B925,"mmm"))</x:f>
      </x:c>
      <x:c r="E925" s="4" t="n"/>
      <x:c r="F925" s="26" t="n"/>
      <x:c r="G925" s="22">
        <x:f>IF(F925="","",VLOOKUP(F925,COA!$A$4:$F$30,2,FALSE))</x:f>
      </x:c>
      <x:c r="H925" s="22">
        <x:f>IF(F925="","",VLOOKUP(F925,COA!$A$4:$F$30,3,FALSE))</x:f>
      </x:c>
      <x:c r="I925" s="22">
        <x:f>IF(F925="","",VLOOKUP(F925,COA!$A$4:$F$30,4,FALSE))</x:f>
      </x:c>
      <x:c r="J925" s="22">
        <x:f>IF(F925="","",VLOOKUP(F925,COA!$A$4:$F$30,5,FALSE))</x:f>
      </x:c>
      <x:c r="K925" s="26" t="n"/>
      <x:c r="L925" s="26" t="n"/>
      <x:c r="M925" s="26" t="n"/>
      <x:c r="N925" s="24" t="n"/>
      <x:c r="O925" s="24" t="n"/>
      <x:c r="P925" s="25">
        <x:f>IF(AND(N925="",O925=""),"",N925-O925)</x:f>
      </x:c>
      <x:c r="Q925" s="20" t="str">
        <x:f>IF(COUNTA(A925:O925)=0,"",IF(AND(N925&gt;0,O925&gt;0),"Review",IF(AND(N925=0,O925=0),"Missing amount","OK")))</x:f>
        <x:v>Missing amount</x:v>
      </x:c>
      <x:c r="R925" s="25">
        <x:f>IF(A925="","",SUMIFS($N$5:$N$1001,$A$5:$A$1001,A925)-SUMIFS($O$5:$O$1001,$A$5:$A$1001,A925))</x:f>
      </x:c>
      <x:c r="S925" s="20">
        <x:f>IF(A925="","",IF(ABS(R925)&lt;0.005,"Balanced","Out of balance"))</x:f>
      </x:c>
    </x:row>
    <x:row r="926" ht="20" customHeight="1">
      <x:c r="A926" s="26" t="n"/>
      <x:c r="B926" s="27" t="n"/>
      <x:c r="C926" s="20">
        <x:f>IF(B926="","",YEAR(B926))</x:f>
      </x:c>
      <x:c r="D926" s="20">
        <x:f>IF(B926="","",TEXT(B926,"mmm"))</x:f>
      </x:c>
      <x:c r="E926" s="4" t="n"/>
      <x:c r="F926" s="26" t="n"/>
      <x:c r="G926" s="22">
        <x:f>IF(F926="","",VLOOKUP(F926,COA!$A$4:$F$30,2,FALSE))</x:f>
      </x:c>
      <x:c r="H926" s="22">
        <x:f>IF(F926="","",VLOOKUP(F926,COA!$A$4:$F$30,3,FALSE))</x:f>
      </x:c>
      <x:c r="I926" s="22">
        <x:f>IF(F926="","",VLOOKUP(F926,COA!$A$4:$F$30,4,FALSE))</x:f>
      </x:c>
      <x:c r="J926" s="22">
        <x:f>IF(F926="","",VLOOKUP(F926,COA!$A$4:$F$30,5,FALSE))</x:f>
      </x:c>
      <x:c r="K926" s="26" t="n"/>
      <x:c r="L926" s="26" t="n"/>
      <x:c r="M926" s="26" t="n"/>
      <x:c r="N926" s="24" t="n"/>
      <x:c r="O926" s="24" t="n"/>
      <x:c r="P926" s="25">
        <x:f>IF(AND(N926="",O926=""),"",N926-O926)</x:f>
      </x:c>
      <x:c r="Q926" s="20" t="str">
        <x:f>IF(COUNTA(A926:O926)=0,"",IF(AND(N926&gt;0,O926&gt;0),"Review",IF(AND(N926=0,O926=0),"Missing amount","OK")))</x:f>
        <x:v>Missing amount</x:v>
      </x:c>
      <x:c r="R926" s="25">
        <x:f>IF(A926="","",SUMIFS($N$5:$N$1001,$A$5:$A$1001,A926)-SUMIFS($O$5:$O$1001,$A$5:$A$1001,A926))</x:f>
      </x:c>
      <x:c r="S926" s="20">
        <x:f>IF(A926="","",IF(ABS(R926)&lt;0.005,"Balanced","Out of balance"))</x:f>
      </x:c>
    </x:row>
    <x:row r="927" ht="20" customHeight="1">
      <x:c r="A927" s="26" t="n"/>
      <x:c r="B927" s="27" t="n"/>
      <x:c r="C927" s="20">
        <x:f>IF(B927="","",YEAR(B927))</x:f>
      </x:c>
      <x:c r="D927" s="20">
        <x:f>IF(B927="","",TEXT(B927,"mmm"))</x:f>
      </x:c>
      <x:c r="E927" s="4" t="n"/>
      <x:c r="F927" s="26" t="n"/>
      <x:c r="G927" s="22">
        <x:f>IF(F927="","",VLOOKUP(F927,COA!$A$4:$F$30,2,FALSE))</x:f>
      </x:c>
      <x:c r="H927" s="22">
        <x:f>IF(F927="","",VLOOKUP(F927,COA!$A$4:$F$30,3,FALSE))</x:f>
      </x:c>
      <x:c r="I927" s="22">
        <x:f>IF(F927="","",VLOOKUP(F927,COA!$A$4:$F$30,4,FALSE))</x:f>
      </x:c>
      <x:c r="J927" s="22">
        <x:f>IF(F927="","",VLOOKUP(F927,COA!$A$4:$F$30,5,FALSE))</x:f>
      </x:c>
      <x:c r="K927" s="26" t="n"/>
      <x:c r="L927" s="26" t="n"/>
      <x:c r="M927" s="26" t="n"/>
      <x:c r="N927" s="24" t="n"/>
      <x:c r="O927" s="24" t="n"/>
      <x:c r="P927" s="25">
        <x:f>IF(AND(N927="",O927=""),"",N927-O927)</x:f>
      </x:c>
      <x:c r="Q927" s="20" t="str">
        <x:f>IF(COUNTA(A927:O927)=0,"",IF(AND(N927&gt;0,O927&gt;0),"Review",IF(AND(N927=0,O927=0),"Missing amount","OK")))</x:f>
        <x:v>Missing amount</x:v>
      </x:c>
      <x:c r="R927" s="25">
        <x:f>IF(A927="","",SUMIFS($N$5:$N$1001,$A$5:$A$1001,A927)-SUMIFS($O$5:$O$1001,$A$5:$A$1001,A927))</x:f>
      </x:c>
      <x:c r="S927" s="20">
        <x:f>IF(A927="","",IF(ABS(R927)&lt;0.005,"Balanced","Out of balance"))</x:f>
      </x:c>
    </x:row>
    <x:row r="928" ht="20" customHeight="1">
      <x:c r="A928" s="26" t="n"/>
      <x:c r="B928" s="27" t="n"/>
      <x:c r="C928" s="20">
        <x:f>IF(B928="","",YEAR(B928))</x:f>
      </x:c>
      <x:c r="D928" s="20">
        <x:f>IF(B928="","",TEXT(B928,"mmm"))</x:f>
      </x:c>
      <x:c r="E928" s="4" t="n"/>
      <x:c r="F928" s="26" t="n"/>
      <x:c r="G928" s="22">
        <x:f>IF(F928="","",VLOOKUP(F928,COA!$A$4:$F$30,2,FALSE))</x:f>
      </x:c>
      <x:c r="H928" s="22">
        <x:f>IF(F928="","",VLOOKUP(F928,COA!$A$4:$F$30,3,FALSE))</x:f>
      </x:c>
      <x:c r="I928" s="22">
        <x:f>IF(F928="","",VLOOKUP(F928,COA!$A$4:$F$30,4,FALSE))</x:f>
      </x:c>
      <x:c r="J928" s="22">
        <x:f>IF(F928="","",VLOOKUP(F928,COA!$A$4:$F$30,5,FALSE))</x:f>
      </x:c>
      <x:c r="K928" s="26" t="n"/>
      <x:c r="L928" s="26" t="n"/>
      <x:c r="M928" s="26" t="n"/>
      <x:c r="N928" s="24" t="n"/>
      <x:c r="O928" s="24" t="n"/>
      <x:c r="P928" s="25">
        <x:f>IF(AND(N928="",O928=""),"",N928-O928)</x:f>
      </x:c>
      <x:c r="Q928" s="20" t="str">
        <x:f>IF(COUNTA(A928:O928)=0,"",IF(AND(N928&gt;0,O928&gt;0),"Review",IF(AND(N928=0,O928=0),"Missing amount","OK")))</x:f>
        <x:v>Missing amount</x:v>
      </x:c>
      <x:c r="R928" s="25">
        <x:f>IF(A928="","",SUMIFS($N$5:$N$1001,$A$5:$A$1001,A928)-SUMIFS($O$5:$O$1001,$A$5:$A$1001,A928))</x:f>
      </x:c>
      <x:c r="S928" s="20">
        <x:f>IF(A928="","",IF(ABS(R928)&lt;0.005,"Balanced","Out of balance"))</x:f>
      </x:c>
    </x:row>
    <x:row r="929" ht="20" customHeight="1">
      <x:c r="A929" s="26" t="n"/>
      <x:c r="B929" s="27" t="n"/>
      <x:c r="C929" s="20">
        <x:f>IF(B929="","",YEAR(B929))</x:f>
      </x:c>
      <x:c r="D929" s="20">
        <x:f>IF(B929="","",TEXT(B929,"mmm"))</x:f>
      </x:c>
      <x:c r="E929" s="4" t="n"/>
      <x:c r="F929" s="26" t="n"/>
      <x:c r="G929" s="22">
        <x:f>IF(F929="","",VLOOKUP(F929,COA!$A$4:$F$30,2,FALSE))</x:f>
      </x:c>
      <x:c r="H929" s="22">
        <x:f>IF(F929="","",VLOOKUP(F929,COA!$A$4:$F$30,3,FALSE))</x:f>
      </x:c>
      <x:c r="I929" s="22">
        <x:f>IF(F929="","",VLOOKUP(F929,COA!$A$4:$F$30,4,FALSE))</x:f>
      </x:c>
      <x:c r="J929" s="22">
        <x:f>IF(F929="","",VLOOKUP(F929,COA!$A$4:$F$30,5,FALSE))</x:f>
      </x:c>
      <x:c r="K929" s="26" t="n"/>
      <x:c r="L929" s="26" t="n"/>
      <x:c r="M929" s="26" t="n"/>
      <x:c r="N929" s="24" t="n"/>
      <x:c r="O929" s="24" t="n"/>
      <x:c r="P929" s="25">
        <x:f>IF(AND(N929="",O929=""),"",N929-O929)</x:f>
      </x:c>
      <x:c r="Q929" s="20" t="str">
        <x:f>IF(COUNTA(A929:O929)=0,"",IF(AND(N929&gt;0,O929&gt;0),"Review",IF(AND(N929=0,O929=0),"Missing amount","OK")))</x:f>
        <x:v>Missing amount</x:v>
      </x:c>
      <x:c r="R929" s="25">
        <x:f>IF(A929="","",SUMIFS($N$5:$N$1001,$A$5:$A$1001,A929)-SUMIFS($O$5:$O$1001,$A$5:$A$1001,A929))</x:f>
      </x:c>
      <x:c r="S929" s="20">
        <x:f>IF(A929="","",IF(ABS(R929)&lt;0.005,"Balanced","Out of balance"))</x:f>
      </x:c>
    </x:row>
    <x:row r="930" ht="20" customHeight="1">
      <x:c r="A930" s="26" t="n"/>
      <x:c r="B930" s="27" t="n"/>
      <x:c r="C930" s="20">
        <x:f>IF(B930="","",YEAR(B930))</x:f>
      </x:c>
      <x:c r="D930" s="20">
        <x:f>IF(B930="","",TEXT(B930,"mmm"))</x:f>
      </x:c>
      <x:c r="E930" s="4" t="n"/>
      <x:c r="F930" s="26" t="n"/>
      <x:c r="G930" s="22">
        <x:f>IF(F930="","",VLOOKUP(F930,COA!$A$4:$F$30,2,FALSE))</x:f>
      </x:c>
      <x:c r="H930" s="22">
        <x:f>IF(F930="","",VLOOKUP(F930,COA!$A$4:$F$30,3,FALSE))</x:f>
      </x:c>
      <x:c r="I930" s="22">
        <x:f>IF(F930="","",VLOOKUP(F930,COA!$A$4:$F$30,4,FALSE))</x:f>
      </x:c>
      <x:c r="J930" s="22">
        <x:f>IF(F930="","",VLOOKUP(F930,COA!$A$4:$F$30,5,FALSE))</x:f>
      </x:c>
      <x:c r="K930" s="26" t="n"/>
      <x:c r="L930" s="26" t="n"/>
      <x:c r="M930" s="26" t="n"/>
      <x:c r="N930" s="24" t="n"/>
      <x:c r="O930" s="24" t="n"/>
      <x:c r="P930" s="25">
        <x:f>IF(AND(N930="",O930=""),"",N930-O930)</x:f>
      </x:c>
      <x:c r="Q930" s="20" t="str">
        <x:f>IF(COUNTA(A930:O930)=0,"",IF(AND(N930&gt;0,O930&gt;0),"Review",IF(AND(N930=0,O930=0),"Missing amount","OK")))</x:f>
        <x:v>Missing amount</x:v>
      </x:c>
      <x:c r="R930" s="25">
        <x:f>IF(A930="","",SUMIFS($N$5:$N$1001,$A$5:$A$1001,A930)-SUMIFS($O$5:$O$1001,$A$5:$A$1001,A930))</x:f>
      </x:c>
      <x:c r="S930" s="20">
        <x:f>IF(A930="","",IF(ABS(R930)&lt;0.005,"Balanced","Out of balance"))</x:f>
      </x:c>
    </x:row>
    <x:row r="931" ht="20" customHeight="1">
      <x:c r="A931" s="26" t="n"/>
      <x:c r="B931" s="27" t="n"/>
      <x:c r="C931" s="20">
        <x:f>IF(B931="","",YEAR(B931))</x:f>
      </x:c>
      <x:c r="D931" s="20">
        <x:f>IF(B931="","",TEXT(B931,"mmm"))</x:f>
      </x:c>
      <x:c r="E931" s="4" t="n"/>
      <x:c r="F931" s="26" t="n"/>
      <x:c r="G931" s="22">
        <x:f>IF(F931="","",VLOOKUP(F931,COA!$A$4:$F$30,2,FALSE))</x:f>
      </x:c>
      <x:c r="H931" s="22">
        <x:f>IF(F931="","",VLOOKUP(F931,COA!$A$4:$F$30,3,FALSE))</x:f>
      </x:c>
      <x:c r="I931" s="22">
        <x:f>IF(F931="","",VLOOKUP(F931,COA!$A$4:$F$30,4,FALSE))</x:f>
      </x:c>
      <x:c r="J931" s="22">
        <x:f>IF(F931="","",VLOOKUP(F931,COA!$A$4:$F$30,5,FALSE))</x:f>
      </x:c>
      <x:c r="K931" s="26" t="n"/>
      <x:c r="L931" s="26" t="n"/>
      <x:c r="M931" s="26" t="n"/>
      <x:c r="N931" s="24" t="n"/>
      <x:c r="O931" s="24" t="n"/>
      <x:c r="P931" s="25">
        <x:f>IF(AND(N931="",O931=""),"",N931-O931)</x:f>
      </x:c>
      <x:c r="Q931" s="20" t="str">
        <x:f>IF(COUNTA(A931:O931)=0,"",IF(AND(N931&gt;0,O931&gt;0),"Review",IF(AND(N931=0,O931=0),"Missing amount","OK")))</x:f>
        <x:v>Missing amount</x:v>
      </x:c>
      <x:c r="R931" s="25">
        <x:f>IF(A931="","",SUMIFS($N$5:$N$1001,$A$5:$A$1001,A931)-SUMIFS($O$5:$O$1001,$A$5:$A$1001,A931))</x:f>
      </x:c>
      <x:c r="S931" s="20">
        <x:f>IF(A931="","",IF(ABS(R931)&lt;0.005,"Balanced","Out of balance"))</x:f>
      </x:c>
    </x:row>
    <x:row r="932" ht="20" customHeight="1">
      <x:c r="A932" s="26" t="n"/>
      <x:c r="B932" s="27" t="n"/>
      <x:c r="C932" s="20">
        <x:f>IF(B932="","",YEAR(B932))</x:f>
      </x:c>
      <x:c r="D932" s="20">
        <x:f>IF(B932="","",TEXT(B932,"mmm"))</x:f>
      </x:c>
      <x:c r="E932" s="4" t="n"/>
      <x:c r="F932" s="26" t="n"/>
      <x:c r="G932" s="22">
        <x:f>IF(F932="","",VLOOKUP(F932,COA!$A$4:$F$30,2,FALSE))</x:f>
      </x:c>
      <x:c r="H932" s="22">
        <x:f>IF(F932="","",VLOOKUP(F932,COA!$A$4:$F$30,3,FALSE))</x:f>
      </x:c>
      <x:c r="I932" s="22">
        <x:f>IF(F932="","",VLOOKUP(F932,COA!$A$4:$F$30,4,FALSE))</x:f>
      </x:c>
      <x:c r="J932" s="22">
        <x:f>IF(F932="","",VLOOKUP(F932,COA!$A$4:$F$30,5,FALSE))</x:f>
      </x:c>
      <x:c r="K932" s="26" t="n"/>
      <x:c r="L932" s="26" t="n"/>
      <x:c r="M932" s="26" t="n"/>
      <x:c r="N932" s="24" t="n"/>
      <x:c r="O932" s="24" t="n"/>
      <x:c r="P932" s="25">
        <x:f>IF(AND(N932="",O932=""),"",N932-O932)</x:f>
      </x:c>
      <x:c r="Q932" s="20" t="str">
        <x:f>IF(COUNTA(A932:O932)=0,"",IF(AND(N932&gt;0,O932&gt;0),"Review",IF(AND(N932=0,O932=0),"Missing amount","OK")))</x:f>
        <x:v>Missing amount</x:v>
      </x:c>
      <x:c r="R932" s="25">
        <x:f>IF(A932="","",SUMIFS($N$5:$N$1001,$A$5:$A$1001,A932)-SUMIFS($O$5:$O$1001,$A$5:$A$1001,A932))</x:f>
      </x:c>
      <x:c r="S932" s="20">
        <x:f>IF(A932="","",IF(ABS(R932)&lt;0.005,"Balanced","Out of balance"))</x:f>
      </x:c>
    </x:row>
    <x:row r="933" ht="20" customHeight="1">
      <x:c r="A933" s="26" t="n"/>
      <x:c r="B933" s="27" t="n"/>
      <x:c r="C933" s="20">
        <x:f>IF(B933="","",YEAR(B933))</x:f>
      </x:c>
      <x:c r="D933" s="20">
        <x:f>IF(B933="","",TEXT(B933,"mmm"))</x:f>
      </x:c>
      <x:c r="E933" s="4" t="n"/>
      <x:c r="F933" s="26" t="n"/>
      <x:c r="G933" s="22">
        <x:f>IF(F933="","",VLOOKUP(F933,COA!$A$4:$F$30,2,FALSE))</x:f>
      </x:c>
      <x:c r="H933" s="22">
        <x:f>IF(F933="","",VLOOKUP(F933,COA!$A$4:$F$30,3,FALSE))</x:f>
      </x:c>
      <x:c r="I933" s="22">
        <x:f>IF(F933="","",VLOOKUP(F933,COA!$A$4:$F$30,4,FALSE))</x:f>
      </x:c>
      <x:c r="J933" s="22">
        <x:f>IF(F933="","",VLOOKUP(F933,COA!$A$4:$F$30,5,FALSE))</x:f>
      </x:c>
      <x:c r="K933" s="26" t="n"/>
      <x:c r="L933" s="26" t="n"/>
      <x:c r="M933" s="26" t="n"/>
      <x:c r="N933" s="24" t="n"/>
      <x:c r="O933" s="24" t="n"/>
      <x:c r="P933" s="25">
        <x:f>IF(AND(N933="",O933=""),"",N933-O933)</x:f>
      </x:c>
      <x:c r="Q933" s="20" t="str">
        <x:f>IF(COUNTA(A933:O933)=0,"",IF(AND(N933&gt;0,O933&gt;0),"Review",IF(AND(N933=0,O933=0),"Missing amount","OK")))</x:f>
        <x:v>Missing amount</x:v>
      </x:c>
      <x:c r="R933" s="25">
        <x:f>IF(A933="","",SUMIFS($N$5:$N$1001,$A$5:$A$1001,A933)-SUMIFS($O$5:$O$1001,$A$5:$A$1001,A933))</x:f>
      </x:c>
      <x:c r="S933" s="20">
        <x:f>IF(A933="","",IF(ABS(R933)&lt;0.005,"Balanced","Out of balance"))</x:f>
      </x:c>
    </x:row>
    <x:row r="934" ht="20" customHeight="1">
      <x:c r="A934" s="26" t="n"/>
      <x:c r="B934" s="27" t="n"/>
      <x:c r="C934" s="20">
        <x:f>IF(B934="","",YEAR(B934))</x:f>
      </x:c>
      <x:c r="D934" s="20">
        <x:f>IF(B934="","",TEXT(B934,"mmm"))</x:f>
      </x:c>
      <x:c r="E934" s="4" t="n"/>
      <x:c r="F934" s="26" t="n"/>
      <x:c r="G934" s="22">
        <x:f>IF(F934="","",VLOOKUP(F934,COA!$A$4:$F$30,2,FALSE))</x:f>
      </x:c>
      <x:c r="H934" s="22">
        <x:f>IF(F934="","",VLOOKUP(F934,COA!$A$4:$F$30,3,FALSE))</x:f>
      </x:c>
      <x:c r="I934" s="22">
        <x:f>IF(F934="","",VLOOKUP(F934,COA!$A$4:$F$30,4,FALSE))</x:f>
      </x:c>
      <x:c r="J934" s="22">
        <x:f>IF(F934="","",VLOOKUP(F934,COA!$A$4:$F$30,5,FALSE))</x:f>
      </x:c>
      <x:c r="K934" s="26" t="n"/>
      <x:c r="L934" s="26" t="n"/>
      <x:c r="M934" s="26" t="n"/>
      <x:c r="N934" s="24" t="n"/>
      <x:c r="O934" s="24" t="n"/>
      <x:c r="P934" s="25">
        <x:f>IF(AND(N934="",O934=""),"",N934-O934)</x:f>
      </x:c>
      <x:c r="Q934" s="20" t="str">
        <x:f>IF(COUNTA(A934:O934)=0,"",IF(AND(N934&gt;0,O934&gt;0),"Review",IF(AND(N934=0,O934=0),"Missing amount","OK")))</x:f>
        <x:v>Missing amount</x:v>
      </x:c>
      <x:c r="R934" s="25">
        <x:f>IF(A934="","",SUMIFS($N$5:$N$1001,$A$5:$A$1001,A934)-SUMIFS($O$5:$O$1001,$A$5:$A$1001,A934))</x:f>
      </x:c>
      <x:c r="S934" s="20">
        <x:f>IF(A934="","",IF(ABS(R934)&lt;0.005,"Balanced","Out of balance"))</x:f>
      </x:c>
    </x:row>
    <x:row r="935" ht="20" customHeight="1">
      <x:c r="A935" s="26" t="n"/>
      <x:c r="B935" s="27" t="n"/>
      <x:c r="C935" s="20">
        <x:f>IF(B935="","",YEAR(B935))</x:f>
      </x:c>
      <x:c r="D935" s="20">
        <x:f>IF(B935="","",TEXT(B935,"mmm"))</x:f>
      </x:c>
      <x:c r="E935" s="4" t="n"/>
      <x:c r="F935" s="26" t="n"/>
      <x:c r="G935" s="22">
        <x:f>IF(F935="","",VLOOKUP(F935,COA!$A$4:$F$30,2,FALSE))</x:f>
      </x:c>
      <x:c r="H935" s="22">
        <x:f>IF(F935="","",VLOOKUP(F935,COA!$A$4:$F$30,3,FALSE))</x:f>
      </x:c>
      <x:c r="I935" s="22">
        <x:f>IF(F935="","",VLOOKUP(F935,COA!$A$4:$F$30,4,FALSE))</x:f>
      </x:c>
      <x:c r="J935" s="22">
        <x:f>IF(F935="","",VLOOKUP(F935,COA!$A$4:$F$30,5,FALSE))</x:f>
      </x:c>
      <x:c r="K935" s="26" t="n"/>
      <x:c r="L935" s="26" t="n"/>
      <x:c r="M935" s="26" t="n"/>
      <x:c r="N935" s="24" t="n"/>
      <x:c r="O935" s="24" t="n"/>
      <x:c r="P935" s="25">
        <x:f>IF(AND(N935="",O935=""),"",N935-O935)</x:f>
      </x:c>
      <x:c r="Q935" s="20" t="str">
        <x:f>IF(COUNTA(A935:O935)=0,"",IF(AND(N935&gt;0,O935&gt;0),"Review",IF(AND(N935=0,O935=0),"Missing amount","OK")))</x:f>
        <x:v>Missing amount</x:v>
      </x:c>
      <x:c r="R935" s="25">
        <x:f>IF(A935="","",SUMIFS($N$5:$N$1001,$A$5:$A$1001,A935)-SUMIFS($O$5:$O$1001,$A$5:$A$1001,A935))</x:f>
      </x:c>
      <x:c r="S935" s="20">
        <x:f>IF(A935="","",IF(ABS(R935)&lt;0.005,"Balanced","Out of balance"))</x:f>
      </x:c>
    </x:row>
    <x:row r="936" ht="20" customHeight="1">
      <x:c r="A936" s="26" t="n"/>
      <x:c r="B936" s="27" t="n"/>
      <x:c r="C936" s="20">
        <x:f>IF(B936="","",YEAR(B936))</x:f>
      </x:c>
      <x:c r="D936" s="20">
        <x:f>IF(B936="","",TEXT(B936,"mmm"))</x:f>
      </x:c>
      <x:c r="E936" s="4" t="n"/>
      <x:c r="F936" s="26" t="n"/>
      <x:c r="G936" s="22">
        <x:f>IF(F936="","",VLOOKUP(F936,COA!$A$4:$F$30,2,FALSE))</x:f>
      </x:c>
      <x:c r="H936" s="22">
        <x:f>IF(F936="","",VLOOKUP(F936,COA!$A$4:$F$30,3,FALSE))</x:f>
      </x:c>
      <x:c r="I936" s="22">
        <x:f>IF(F936="","",VLOOKUP(F936,COA!$A$4:$F$30,4,FALSE))</x:f>
      </x:c>
      <x:c r="J936" s="22">
        <x:f>IF(F936="","",VLOOKUP(F936,COA!$A$4:$F$30,5,FALSE))</x:f>
      </x:c>
      <x:c r="K936" s="26" t="n"/>
      <x:c r="L936" s="26" t="n"/>
      <x:c r="M936" s="26" t="n"/>
      <x:c r="N936" s="24" t="n"/>
      <x:c r="O936" s="24" t="n"/>
      <x:c r="P936" s="25">
        <x:f>IF(AND(N936="",O936=""),"",N936-O936)</x:f>
      </x:c>
      <x:c r="Q936" s="20" t="str">
        <x:f>IF(COUNTA(A936:O936)=0,"",IF(AND(N936&gt;0,O936&gt;0),"Review",IF(AND(N936=0,O936=0),"Missing amount","OK")))</x:f>
        <x:v>Missing amount</x:v>
      </x:c>
      <x:c r="R936" s="25">
        <x:f>IF(A936="","",SUMIFS($N$5:$N$1001,$A$5:$A$1001,A936)-SUMIFS($O$5:$O$1001,$A$5:$A$1001,A936))</x:f>
      </x:c>
      <x:c r="S936" s="20">
        <x:f>IF(A936="","",IF(ABS(R936)&lt;0.005,"Balanced","Out of balance"))</x:f>
      </x:c>
    </x:row>
    <x:row r="937" ht="20" customHeight="1">
      <x:c r="A937" s="26" t="n"/>
      <x:c r="B937" s="27" t="n"/>
      <x:c r="C937" s="20">
        <x:f>IF(B937="","",YEAR(B937))</x:f>
      </x:c>
      <x:c r="D937" s="20">
        <x:f>IF(B937="","",TEXT(B937,"mmm"))</x:f>
      </x:c>
      <x:c r="E937" s="4" t="n"/>
      <x:c r="F937" s="26" t="n"/>
      <x:c r="G937" s="22">
        <x:f>IF(F937="","",VLOOKUP(F937,COA!$A$4:$F$30,2,FALSE))</x:f>
      </x:c>
      <x:c r="H937" s="22">
        <x:f>IF(F937="","",VLOOKUP(F937,COA!$A$4:$F$30,3,FALSE))</x:f>
      </x:c>
      <x:c r="I937" s="22">
        <x:f>IF(F937="","",VLOOKUP(F937,COA!$A$4:$F$30,4,FALSE))</x:f>
      </x:c>
      <x:c r="J937" s="22">
        <x:f>IF(F937="","",VLOOKUP(F937,COA!$A$4:$F$30,5,FALSE))</x:f>
      </x:c>
      <x:c r="K937" s="26" t="n"/>
      <x:c r="L937" s="26" t="n"/>
      <x:c r="M937" s="26" t="n"/>
      <x:c r="N937" s="24" t="n"/>
      <x:c r="O937" s="24" t="n"/>
      <x:c r="P937" s="25">
        <x:f>IF(AND(N937="",O937=""),"",N937-O937)</x:f>
      </x:c>
      <x:c r="Q937" s="20" t="str">
        <x:f>IF(COUNTA(A937:O937)=0,"",IF(AND(N937&gt;0,O937&gt;0),"Review",IF(AND(N937=0,O937=0),"Missing amount","OK")))</x:f>
        <x:v>Missing amount</x:v>
      </x:c>
      <x:c r="R937" s="25">
        <x:f>IF(A937="","",SUMIFS($N$5:$N$1001,$A$5:$A$1001,A937)-SUMIFS($O$5:$O$1001,$A$5:$A$1001,A937))</x:f>
      </x:c>
      <x:c r="S937" s="20">
        <x:f>IF(A937="","",IF(ABS(R937)&lt;0.005,"Balanced","Out of balance"))</x:f>
      </x:c>
    </x:row>
    <x:row r="938" ht="20" customHeight="1">
      <x:c r="A938" s="26" t="n"/>
      <x:c r="B938" s="27" t="n"/>
      <x:c r="C938" s="20">
        <x:f>IF(B938="","",YEAR(B938))</x:f>
      </x:c>
      <x:c r="D938" s="20">
        <x:f>IF(B938="","",TEXT(B938,"mmm"))</x:f>
      </x:c>
      <x:c r="E938" s="4" t="n"/>
      <x:c r="F938" s="26" t="n"/>
      <x:c r="G938" s="22">
        <x:f>IF(F938="","",VLOOKUP(F938,COA!$A$4:$F$30,2,FALSE))</x:f>
      </x:c>
      <x:c r="H938" s="22">
        <x:f>IF(F938="","",VLOOKUP(F938,COA!$A$4:$F$30,3,FALSE))</x:f>
      </x:c>
      <x:c r="I938" s="22">
        <x:f>IF(F938="","",VLOOKUP(F938,COA!$A$4:$F$30,4,FALSE))</x:f>
      </x:c>
      <x:c r="J938" s="22">
        <x:f>IF(F938="","",VLOOKUP(F938,COA!$A$4:$F$30,5,FALSE))</x:f>
      </x:c>
      <x:c r="K938" s="26" t="n"/>
      <x:c r="L938" s="26" t="n"/>
      <x:c r="M938" s="26" t="n"/>
      <x:c r="N938" s="24" t="n"/>
      <x:c r="O938" s="24" t="n"/>
      <x:c r="P938" s="25">
        <x:f>IF(AND(N938="",O938=""),"",N938-O938)</x:f>
      </x:c>
      <x:c r="Q938" s="20" t="str">
        <x:f>IF(COUNTA(A938:O938)=0,"",IF(AND(N938&gt;0,O938&gt;0),"Review",IF(AND(N938=0,O938=0),"Missing amount","OK")))</x:f>
        <x:v>Missing amount</x:v>
      </x:c>
      <x:c r="R938" s="25">
        <x:f>IF(A938="","",SUMIFS($N$5:$N$1001,$A$5:$A$1001,A938)-SUMIFS($O$5:$O$1001,$A$5:$A$1001,A938))</x:f>
      </x:c>
      <x:c r="S938" s="20">
        <x:f>IF(A938="","",IF(ABS(R938)&lt;0.005,"Balanced","Out of balance"))</x:f>
      </x:c>
    </x:row>
    <x:row r="939" ht="20" customHeight="1">
      <x:c r="A939" s="26" t="n"/>
      <x:c r="B939" s="27" t="n"/>
      <x:c r="C939" s="20">
        <x:f>IF(B939="","",YEAR(B939))</x:f>
      </x:c>
      <x:c r="D939" s="20">
        <x:f>IF(B939="","",TEXT(B939,"mmm"))</x:f>
      </x:c>
      <x:c r="E939" s="4" t="n"/>
      <x:c r="F939" s="26" t="n"/>
      <x:c r="G939" s="22">
        <x:f>IF(F939="","",VLOOKUP(F939,COA!$A$4:$F$30,2,FALSE))</x:f>
      </x:c>
      <x:c r="H939" s="22">
        <x:f>IF(F939="","",VLOOKUP(F939,COA!$A$4:$F$30,3,FALSE))</x:f>
      </x:c>
      <x:c r="I939" s="22">
        <x:f>IF(F939="","",VLOOKUP(F939,COA!$A$4:$F$30,4,FALSE))</x:f>
      </x:c>
      <x:c r="J939" s="22">
        <x:f>IF(F939="","",VLOOKUP(F939,COA!$A$4:$F$30,5,FALSE))</x:f>
      </x:c>
      <x:c r="K939" s="26" t="n"/>
      <x:c r="L939" s="26" t="n"/>
      <x:c r="M939" s="26" t="n"/>
      <x:c r="N939" s="24" t="n"/>
      <x:c r="O939" s="24" t="n"/>
      <x:c r="P939" s="25">
        <x:f>IF(AND(N939="",O939=""),"",N939-O939)</x:f>
      </x:c>
      <x:c r="Q939" s="20" t="str">
        <x:f>IF(COUNTA(A939:O939)=0,"",IF(AND(N939&gt;0,O939&gt;0),"Review",IF(AND(N939=0,O939=0),"Missing amount","OK")))</x:f>
        <x:v>Missing amount</x:v>
      </x:c>
      <x:c r="R939" s="25">
        <x:f>IF(A939="","",SUMIFS($N$5:$N$1001,$A$5:$A$1001,A939)-SUMIFS($O$5:$O$1001,$A$5:$A$1001,A939))</x:f>
      </x:c>
      <x:c r="S939" s="20">
        <x:f>IF(A939="","",IF(ABS(R939)&lt;0.005,"Balanced","Out of balance"))</x:f>
      </x:c>
    </x:row>
    <x:row r="940" ht="20" customHeight="1">
      <x:c r="A940" s="26" t="n"/>
      <x:c r="B940" s="27" t="n"/>
      <x:c r="C940" s="20">
        <x:f>IF(B940="","",YEAR(B940))</x:f>
      </x:c>
      <x:c r="D940" s="20">
        <x:f>IF(B940="","",TEXT(B940,"mmm"))</x:f>
      </x:c>
      <x:c r="E940" s="4" t="n"/>
      <x:c r="F940" s="26" t="n"/>
      <x:c r="G940" s="22">
        <x:f>IF(F940="","",VLOOKUP(F940,COA!$A$4:$F$30,2,FALSE))</x:f>
      </x:c>
      <x:c r="H940" s="22">
        <x:f>IF(F940="","",VLOOKUP(F940,COA!$A$4:$F$30,3,FALSE))</x:f>
      </x:c>
      <x:c r="I940" s="22">
        <x:f>IF(F940="","",VLOOKUP(F940,COA!$A$4:$F$30,4,FALSE))</x:f>
      </x:c>
      <x:c r="J940" s="22">
        <x:f>IF(F940="","",VLOOKUP(F940,COA!$A$4:$F$30,5,FALSE))</x:f>
      </x:c>
      <x:c r="K940" s="26" t="n"/>
      <x:c r="L940" s="26" t="n"/>
      <x:c r="M940" s="26" t="n"/>
      <x:c r="N940" s="24" t="n"/>
      <x:c r="O940" s="24" t="n"/>
      <x:c r="P940" s="25">
        <x:f>IF(AND(N940="",O940=""),"",N940-O940)</x:f>
      </x:c>
      <x:c r="Q940" s="20" t="str">
        <x:f>IF(COUNTA(A940:O940)=0,"",IF(AND(N940&gt;0,O940&gt;0),"Review",IF(AND(N940=0,O940=0),"Missing amount","OK")))</x:f>
        <x:v>Missing amount</x:v>
      </x:c>
      <x:c r="R940" s="25">
        <x:f>IF(A940="","",SUMIFS($N$5:$N$1001,$A$5:$A$1001,A940)-SUMIFS($O$5:$O$1001,$A$5:$A$1001,A940))</x:f>
      </x:c>
      <x:c r="S940" s="20">
        <x:f>IF(A940="","",IF(ABS(R940)&lt;0.005,"Balanced","Out of balance"))</x:f>
      </x:c>
    </x:row>
    <x:row r="941" ht="20" customHeight="1">
      <x:c r="A941" s="26" t="n"/>
      <x:c r="B941" s="27" t="n"/>
      <x:c r="C941" s="20">
        <x:f>IF(B941="","",YEAR(B941))</x:f>
      </x:c>
      <x:c r="D941" s="20">
        <x:f>IF(B941="","",TEXT(B941,"mmm"))</x:f>
      </x:c>
      <x:c r="E941" s="4" t="n"/>
      <x:c r="F941" s="26" t="n"/>
      <x:c r="G941" s="22">
        <x:f>IF(F941="","",VLOOKUP(F941,COA!$A$4:$F$30,2,FALSE))</x:f>
      </x:c>
      <x:c r="H941" s="22">
        <x:f>IF(F941="","",VLOOKUP(F941,COA!$A$4:$F$30,3,FALSE))</x:f>
      </x:c>
      <x:c r="I941" s="22">
        <x:f>IF(F941="","",VLOOKUP(F941,COA!$A$4:$F$30,4,FALSE))</x:f>
      </x:c>
      <x:c r="J941" s="22">
        <x:f>IF(F941="","",VLOOKUP(F941,COA!$A$4:$F$30,5,FALSE))</x:f>
      </x:c>
      <x:c r="K941" s="26" t="n"/>
      <x:c r="L941" s="26" t="n"/>
      <x:c r="M941" s="26" t="n"/>
      <x:c r="N941" s="24" t="n"/>
      <x:c r="O941" s="24" t="n"/>
      <x:c r="P941" s="25">
        <x:f>IF(AND(N941="",O941=""),"",N941-O941)</x:f>
      </x:c>
      <x:c r="Q941" s="20" t="str">
        <x:f>IF(COUNTA(A941:O941)=0,"",IF(AND(N941&gt;0,O941&gt;0),"Review",IF(AND(N941=0,O941=0),"Missing amount","OK")))</x:f>
        <x:v>Missing amount</x:v>
      </x:c>
      <x:c r="R941" s="25">
        <x:f>IF(A941="","",SUMIFS($N$5:$N$1001,$A$5:$A$1001,A941)-SUMIFS($O$5:$O$1001,$A$5:$A$1001,A941))</x:f>
      </x:c>
      <x:c r="S941" s="20">
        <x:f>IF(A941="","",IF(ABS(R941)&lt;0.005,"Balanced","Out of balance"))</x:f>
      </x:c>
    </x:row>
    <x:row r="942" ht="20" customHeight="1">
      <x:c r="A942" s="26" t="n"/>
      <x:c r="B942" s="27" t="n"/>
      <x:c r="C942" s="20">
        <x:f>IF(B942="","",YEAR(B942))</x:f>
      </x:c>
      <x:c r="D942" s="20">
        <x:f>IF(B942="","",TEXT(B942,"mmm"))</x:f>
      </x:c>
      <x:c r="E942" s="4" t="n"/>
      <x:c r="F942" s="26" t="n"/>
      <x:c r="G942" s="22">
        <x:f>IF(F942="","",VLOOKUP(F942,COA!$A$4:$F$30,2,FALSE))</x:f>
      </x:c>
      <x:c r="H942" s="22">
        <x:f>IF(F942="","",VLOOKUP(F942,COA!$A$4:$F$30,3,FALSE))</x:f>
      </x:c>
      <x:c r="I942" s="22">
        <x:f>IF(F942="","",VLOOKUP(F942,COA!$A$4:$F$30,4,FALSE))</x:f>
      </x:c>
      <x:c r="J942" s="22">
        <x:f>IF(F942="","",VLOOKUP(F942,COA!$A$4:$F$30,5,FALSE))</x:f>
      </x:c>
      <x:c r="K942" s="26" t="n"/>
      <x:c r="L942" s="26" t="n"/>
      <x:c r="M942" s="26" t="n"/>
      <x:c r="N942" s="24" t="n"/>
      <x:c r="O942" s="24" t="n"/>
      <x:c r="P942" s="25">
        <x:f>IF(AND(N942="",O942=""),"",N942-O942)</x:f>
      </x:c>
      <x:c r="Q942" s="20" t="str">
        <x:f>IF(COUNTA(A942:O942)=0,"",IF(AND(N942&gt;0,O942&gt;0),"Review",IF(AND(N942=0,O942=0),"Missing amount","OK")))</x:f>
        <x:v>Missing amount</x:v>
      </x:c>
      <x:c r="R942" s="25">
        <x:f>IF(A942="","",SUMIFS($N$5:$N$1001,$A$5:$A$1001,A942)-SUMIFS($O$5:$O$1001,$A$5:$A$1001,A942))</x:f>
      </x:c>
      <x:c r="S942" s="20">
        <x:f>IF(A942="","",IF(ABS(R942)&lt;0.005,"Balanced","Out of balance"))</x:f>
      </x:c>
    </x:row>
    <x:row r="943" ht="20" customHeight="1">
      <x:c r="A943" s="26" t="n"/>
      <x:c r="B943" s="27" t="n"/>
      <x:c r="C943" s="20">
        <x:f>IF(B943="","",YEAR(B943))</x:f>
      </x:c>
      <x:c r="D943" s="20">
        <x:f>IF(B943="","",TEXT(B943,"mmm"))</x:f>
      </x:c>
      <x:c r="E943" s="4" t="n"/>
      <x:c r="F943" s="26" t="n"/>
      <x:c r="G943" s="22">
        <x:f>IF(F943="","",VLOOKUP(F943,COA!$A$4:$F$30,2,FALSE))</x:f>
      </x:c>
      <x:c r="H943" s="22">
        <x:f>IF(F943="","",VLOOKUP(F943,COA!$A$4:$F$30,3,FALSE))</x:f>
      </x:c>
      <x:c r="I943" s="22">
        <x:f>IF(F943="","",VLOOKUP(F943,COA!$A$4:$F$30,4,FALSE))</x:f>
      </x:c>
      <x:c r="J943" s="22">
        <x:f>IF(F943="","",VLOOKUP(F943,COA!$A$4:$F$30,5,FALSE))</x:f>
      </x:c>
      <x:c r="K943" s="26" t="n"/>
      <x:c r="L943" s="26" t="n"/>
      <x:c r="M943" s="26" t="n"/>
      <x:c r="N943" s="24" t="n"/>
      <x:c r="O943" s="24" t="n"/>
      <x:c r="P943" s="25">
        <x:f>IF(AND(N943="",O943=""),"",N943-O943)</x:f>
      </x:c>
      <x:c r="Q943" s="20" t="str">
        <x:f>IF(COUNTA(A943:O943)=0,"",IF(AND(N943&gt;0,O943&gt;0),"Review",IF(AND(N943=0,O943=0),"Missing amount","OK")))</x:f>
        <x:v>Missing amount</x:v>
      </x:c>
      <x:c r="R943" s="25">
        <x:f>IF(A943="","",SUMIFS($N$5:$N$1001,$A$5:$A$1001,A943)-SUMIFS($O$5:$O$1001,$A$5:$A$1001,A943))</x:f>
      </x:c>
      <x:c r="S943" s="20">
        <x:f>IF(A943="","",IF(ABS(R943)&lt;0.005,"Balanced","Out of balance"))</x:f>
      </x:c>
    </x:row>
    <x:row r="944" ht="20" customHeight="1">
      <x:c r="A944" s="26" t="n"/>
      <x:c r="B944" s="27" t="n"/>
      <x:c r="C944" s="20">
        <x:f>IF(B944="","",YEAR(B944))</x:f>
      </x:c>
      <x:c r="D944" s="20">
        <x:f>IF(B944="","",TEXT(B944,"mmm"))</x:f>
      </x:c>
      <x:c r="E944" s="4" t="n"/>
      <x:c r="F944" s="26" t="n"/>
      <x:c r="G944" s="22">
        <x:f>IF(F944="","",VLOOKUP(F944,COA!$A$4:$F$30,2,FALSE))</x:f>
      </x:c>
      <x:c r="H944" s="22">
        <x:f>IF(F944="","",VLOOKUP(F944,COA!$A$4:$F$30,3,FALSE))</x:f>
      </x:c>
      <x:c r="I944" s="22">
        <x:f>IF(F944="","",VLOOKUP(F944,COA!$A$4:$F$30,4,FALSE))</x:f>
      </x:c>
      <x:c r="J944" s="22">
        <x:f>IF(F944="","",VLOOKUP(F944,COA!$A$4:$F$30,5,FALSE))</x:f>
      </x:c>
      <x:c r="K944" s="26" t="n"/>
      <x:c r="L944" s="26" t="n"/>
      <x:c r="M944" s="26" t="n"/>
      <x:c r="N944" s="24" t="n"/>
      <x:c r="O944" s="24" t="n"/>
      <x:c r="P944" s="25">
        <x:f>IF(AND(N944="",O944=""),"",N944-O944)</x:f>
      </x:c>
      <x:c r="Q944" s="20" t="str">
        <x:f>IF(COUNTA(A944:O944)=0,"",IF(AND(N944&gt;0,O944&gt;0),"Review",IF(AND(N944=0,O944=0),"Missing amount","OK")))</x:f>
        <x:v>Missing amount</x:v>
      </x:c>
      <x:c r="R944" s="25">
        <x:f>IF(A944="","",SUMIFS($N$5:$N$1001,$A$5:$A$1001,A944)-SUMIFS($O$5:$O$1001,$A$5:$A$1001,A944))</x:f>
      </x:c>
      <x:c r="S944" s="20">
        <x:f>IF(A944="","",IF(ABS(R944)&lt;0.005,"Balanced","Out of balance"))</x:f>
      </x:c>
    </x:row>
    <x:row r="945" ht="20" customHeight="1">
      <x:c r="A945" s="26" t="n"/>
      <x:c r="B945" s="27" t="n"/>
      <x:c r="C945" s="20">
        <x:f>IF(B945="","",YEAR(B945))</x:f>
      </x:c>
      <x:c r="D945" s="20">
        <x:f>IF(B945="","",TEXT(B945,"mmm"))</x:f>
      </x:c>
      <x:c r="E945" s="4" t="n"/>
      <x:c r="F945" s="26" t="n"/>
      <x:c r="G945" s="22">
        <x:f>IF(F945="","",VLOOKUP(F945,COA!$A$4:$F$30,2,FALSE))</x:f>
      </x:c>
      <x:c r="H945" s="22">
        <x:f>IF(F945="","",VLOOKUP(F945,COA!$A$4:$F$30,3,FALSE))</x:f>
      </x:c>
      <x:c r="I945" s="22">
        <x:f>IF(F945="","",VLOOKUP(F945,COA!$A$4:$F$30,4,FALSE))</x:f>
      </x:c>
      <x:c r="J945" s="22">
        <x:f>IF(F945="","",VLOOKUP(F945,COA!$A$4:$F$30,5,FALSE))</x:f>
      </x:c>
      <x:c r="K945" s="26" t="n"/>
      <x:c r="L945" s="26" t="n"/>
      <x:c r="M945" s="26" t="n"/>
      <x:c r="N945" s="24" t="n"/>
      <x:c r="O945" s="24" t="n"/>
      <x:c r="P945" s="25">
        <x:f>IF(AND(N945="",O945=""),"",N945-O945)</x:f>
      </x:c>
      <x:c r="Q945" s="20" t="str">
        <x:f>IF(COUNTA(A945:O945)=0,"",IF(AND(N945&gt;0,O945&gt;0),"Review",IF(AND(N945=0,O945=0),"Missing amount","OK")))</x:f>
        <x:v>Missing amount</x:v>
      </x:c>
      <x:c r="R945" s="25">
        <x:f>IF(A945="","",SUMIFS($N$5:$N$1001,$A$5:$A$1001,A945)-SUMIFS($O$5:$O$1001,$A$5:$A$1001,A945))</x:f>
      </x:c>
      <x:c r="S945" s="20">
        <x:f>IF(A945="","",IF(ABS(R945)&lt;0.005,"Balanced","Out of balance"))</x:f>
      </x:c>
    </x:row>
    <x:row r="946" ht="20" customHeight="1">
      <x:c r="A946" s="26" t="n"/>
      <x:c r="B946" s="27" t="n"/>
      <x:c r="C946" s="20">
        <x:f>IF(B946="","",YEAR(B946))</x:f>
      </x:c>
      <x:c r="D946" s="20">
        <x:f>IF(B946="","",TEXT(B946,"mmm"))</x:f>
      </x:c>
      <x:c r="E946" s="4" t="n"/>
      <x:c r="F946" s="26" t="n"/>
      <x:c r="G946" s="22">
        <x:f>IF(F946="","",VLOOKUP(F946,COA!$A$4:$F$30,2,FALSE))</x:f>
      </x:c>
      <x:c r="H946" s="22">
        <x:f>IF(F946="","",VLOOKUP(F946,COA!$A$4:$F$30,3,FALSE))</x:f>
      </x:c>
      <x:c r="I946" s="22">
        <x:f>IF(F946="","",VLOOKUP(F946,COA!$A$4:$F$30,4,FALSE))</x:f>
      </x:c>
      <x:c r="J946" s="22">
        <x:f>IF(F946="","",VLOOKUP(F946,COA!$A$4:$F$30,5,FALSE))</x:f>
      </x:c>
      <x:c r="K946" s="26" t="n"/>
      <x:c r="L946" s="26" t="n"/>
      <x:c r="M946" s="26" t="n"/>
      <x:c r="N946" s="24" t="n"/>
      <x:c r="O946" s="24" t="n"/>
      <x:c r="P946" s="25">
        <x:f>IF(AND(N946="",O946=""),"",N946-O946)</x:f>
      </x:c>
      <x:c r="Q946" s="20" t="str">
        <x:f>IF(COUNTA(A946:O946)=0,"",IF(AND(N946&gt;0,O946&gt;0),"Review",IF(AND(N946=0,O946=0),"Missing amount","OK")))</x:f>
        <x:v>Missing amount</x:v>
      </x:c>
      <x:c r="R946" s="25">
        <x:f>IF(A946="","",SUMIFS($N$5:$N$1001,$A$5:$A$1001,A946)-SUMIFS($O$5:$O$1001,$A$5:$A$1001,A946))</x:f>
      </x:c>
      <x:c r="S946" s="20">
        <x:f>IF(A946="","",IF(ABS(R946)&lt;0.005,"Balanced","Out of balance"))</x:f>
      </x:c>
    </x:row>
    <x:row r="947" ht="20" customHeight="1">
      <x:c r="A947" s="26" t="n"/>
      <x:c r="B947" s="27" t="n"/>
      <x:c r="C947" s="20">
        <x:f>IF(B947="","",YEAR(B947))</x:f>
      </x:c>
      <x:c r="D947" s="20">
        <x:f>IF(B947="","",TEXT(B947,"mmm"))</x:f>
      </x:c>
      <x:c r="E947" s="4" t="n"/>
      <x:c r="F947" s="26" t="n"/>
      <x:c r="G947" s="22">
        <x:f>IF(F947="","",VLOOKUP(F947,COA!$A$4:$F$30,2,FALSE))</x:f>
      </x:c>
      <x:c r="H947" s="22">
        <x:f>IF(F947="","",VLOOKUP(F947,COA!$A$4:$F$30,3,FALSE))</x:f>
      </x:c>
      <x:c r="I947" s="22">
        <x:f>IF(F947="","",VLOOKUP(F947,COA!$A$4:$F$30,4,FALSE))</x:f>
      </x:c>
      <x:c r="J947" s="22">
        <x:f>IF(F947="","",VLOOKUP(F947,COA!$A$4:$F$30,5,FALSE))</x:f>
      </x:c>
      <x:c r="K947" s="26" t="n"/>
      <x:c r="L947" s="26" t="n"/>
      <x:c r="M947" s="26" t="n"/>
      <x:c r="N947" s="24" t="n"/>
      <x:c r="O947" s="24" t="n"/>
      <x:c r="P947" s="25">
        <x:f>IF(AND(N947="",O947=""),"",N947-O947)</x:f>
      </x:c>
      <x:c r="Q947" s="20" t="str">
        <x:f>IF(COUNTA(A947:O947)=0,"",IF(AND(N947&gt;0,O947&gt;0),"Review",IF(AND(N947=0,O947=0),"Missing amount","OK")))</x:f>
        <x:v>Missing amount</x:v>
      </x:c>
      <x:c r="R947" s="25">
        <x:f>IF(A947="","",SUMIFS($N$5:$N$1001,$A$5:$A$1001,A947)-SUMIFS($O$5:$O$1001,$A$5:$A$1001,A947))</x:f>
      </x:c>
      <x:c r="S947" s="20">
        <x:f>IF(A947="","",IF(ABS(R947)&lt;0.005,"Balanced","Out of balance"))</x:f>
      </x:c>
    </x:row>
    <x:row r="948" ht="20" customHeight="1">
      <x:c r="A948" s="26" t="n"/>
      <x:c r="B948" s="27" t="n"/>
      <x:c r="C948" s="20">
        <x:f>IF(B948="","",YEAR(B948))</x:f>
      </x:c>
      <x:c r="D948" s="20">
        <x:f>IF(B948="","",TEXT(B948,"mmm"))</x:f>
      </x:c>
      <x:c r="E948" s="4" t="n"/>
      <x:c r="F948" s="26" t="n"/>
      <x:c r="G948" s="22">
        <x:f>IF(F948="","",VLOOKUP(F948,COA!$A$4:$F$30,2,FALSE))</x:f>
      </x:c>
      <x:c r="H948" s="22">
        <x:f>IF(F948="","",VLOOKUP(F948,COA!$A$4:$F$30,3,FALSE))</x:f>
      </x:c>
      <x:c r="I948" s="22">
        <x:f>IF(F948="","",VLOOKUP(F948,COA!$A$4:$F$30,4,FALSE))</x:f>
      </x:c>
      <x:c r="J948" s="22">
        <x:f>IF(F948="","",VLOOKUP(F948,COA!$A$4:$F$30,5,FALSE))</x:f>
      </x:c>
      <x:c r="K948" s="26" t="n"/>
      <x:c r="L948" s="26" t="n"/>
      <x:c r="M948" s="26" t="n"/>
      <x:c r="N948" s="24" t="n"/>
      <x:c r="O948" s="24" t="n"/>
      <x:c r="P948" s="25">
        <x:f>IF(AND(N948="",O948=""),"",N948-O948)</x:f>
      </x:c>
      <x:c r="Q948" s="20" t="str">
        <x:f>IF(COUNTA(A948:O948)=0,"",IF(AND(N948&gt;0,O948&gt;0),"Review",IF(AND(N948=0,O948=0),"Missing amount","OK")))</x:f>
        <x:v>Missing amount</x:v>
      </x:c>
      <x:c r="R948" s="25">
        <x:f>IF(A948="","",SUMIFS($N$5:$N$1001,$A$5:$A$1001,A948)-SUMIFS($O$5:$O$1001,$A$5:$A$1001,A948))</x:f>
      </x:c>
      <x:c r="S948" s="20">
        <x:f>IF(A948="","",IF(ABS(R948)&lt;0.005,"Balanced","Out of balance"))</x:f>
      </x:c>
    </x:row>
    <x:row r="949" ht="20" customHeight="1">
      <x:c r="A949" s="26" t="n"/>
      <x:c r="B949" s="27" t="n"/>
      <x:c r="C949" s="20">
        <x:f>IF(B949="","",YEAR(B949))</x:f>
      </x:c>
      <x:c r="D949" s="20">
        <x:f>IF(B949="","",TEXT(B949,"mmm"))</x:f>
      </x:c>
      <x:c r="E949" s="4" t="n"/>
      <x:c r="F949" s="26" t="n"/>
      <x:c r="G949" s="22">
        <x:f>IF(F949="","",VLOOKUP(F949,COA!$A$4:$F$30,2,FALSE))</x:f>
      </x:c>
      <x:c r="H949" s="22">
        <x:f>IF(F949="","",VLOOKUP(F949,COA!$A$4:$F$30,3,FALSE))</x:f>
      </x:c>
      <x:c r="I949" s="22">
        <x:f>IF(F949="","",VLOOKUP(F949,COA!$A$4:$F$30,4,FALSE))</x:f>
      </x:c>
      <x:c r="J949" s="22">
        <x:f>IF(F949="","",VLOOKUP(F949,COA!$A$4:$F$30,5,FALSE))</x:f>
      </x:c>
      <x:c r="K949" s="26" t="n"/>
      <x:c r="L949" s="26" t="n"/>
      <x:c r="M949" s="26" t="n"/>
      <x:c r="N949" s="24" t="n"/>
      <x:c r="O949" s="24" t="n"/>
      <x:c r="P949" s="25">
        <x:f>IF(AND(N949="",O949=""),"",N949-O949)</x:f>
      </x:c>
      <x:c r="Q949" s="20" t="str">
        <x:f>IF(COUNTA(A949:O949)=0,"",IF(AND(N949&gt;0,O949&gt;0),"Review",IF(AND(N949=0,O949=0),"Missing amount","OK")))</x:f>
        <x:v>Missing amount</x:v>
      </x:c>
      <x:c r="R949" s="25">
        <x:f>IF(A949="","",SUMIFS($N$5:$N$1001,$A$5:$A$1001,A949)-SUMIFS($O$5:$O$1001,$A$5:$A$1001,A949))</x:f>
      </x:c>
      <x:c r="S949" s="20">
        <x:f>IF(A949="","",IF(ABS(R949)&lt;0.005,"Balanced","Out of balance"))</x:f>
      </x:c>
    </x:row>
    <x:row r="950" ht="20" customHeight="1">
      <x:c r="A950" s="26" t="n"/>
      <x:c r="B950" s="27" t="n"/>
      <x:c r="C950" s="20">
        <x:f>IF(B950="","",YEAR(B950))</x:f>
      </x:c>
      <x:c r="D950" s="20">
        <x:f>IF(B950="","",TEXT(B950,"mmm"))</x:f>
      </x:c>
      <x:c r="E950" s="4" t="n"/>
      <x:c r="F950" s="26" t="n"/>
      <x:c r="G950" s="22">
        <x:f>IF(F950="","",VLOOKUP(F950,COA!$A$4:$F$30,2,FALSE))</x:f>
      </x:c>
      <x:c r="H950" s="22">
        <x:f>IF(F950="","",VLOOKUP(F950,COA!$A$4:$F$30,3,FALSE))</x:f>
      </x:c>
      <x:c r="I950" s="22">
        <x:f>IF(F950="","",VLOOKUP(F950,COA!$A$4:$F$30,4,FALSE))</x:f>
      </x:c>
      <x:c r="J950" s="22">
        <x:f>IF(F950="","",VLOOKUP(F950,COA!$A$4:$F$30,5,FALSE))</x:f>
      </x:c>
      <x:c r="K950" s="26" t="n"/>
      <x:c r="L950" s="26" t="n"/>
      <x:c r="M950" s="26" t="n"/>
      <x:c r="N950" s="24" t="n"/>
      <x:c r="O950" s="24" t="n"/>
      <x:c r="P950" s="25">
        <x:f>IF(AND(N950="",O950=""),"",N950-O950)</x:f>
      </x:c>
      <x:c r="Q950" s="20" t="str">
        <x:f>IF(COUNTA(A950:O950)=0,"",IF(AND(N950&gt;0,O950&gt;0),"Review",IF(AND(N950=0,O950=0),"Missing amount","OK")))</x:f>
        <x:v>Missing amount</x:v>
      </x:c>
      <x:c r="R950" s="25">
        <x:f>IF(A950="","",SUMIFS($N$5:$N$1001,$A$5:$A$1001,A950)-SUMIFS($O$5:$O$1001,$A$5:$A$1001,A950))</x:f>
      </x:c>
      <x:c r="S950" s="20">
        <x:f>IF(A950="","",IF(ABS(R950)&lt;0.005,"Balanced","Out of balance"))</x:f>
      </x:c>
    </x:row>
    <x:row r="951" ht="20" customHeight="1">
      <x:c r="A951" s="26" t="n"/>
      <x:c r="B951" s="27" t="n"/>
      <x:c r="C951" s="20">
        <x:f>IF(B951="","",YEAR(B951))</x:f>
      </x:c>
      <x:c r="D951" s="20">
        <x:f>IF(B951="","",TEXT(B951,"mmm"))</x:f>
      </x:c>
      <x:c r="E951" s="4" t="n"/>
      <x:c r="F951" s="26" t="n"/>
      <x:c r="G951" s="22">
        <x:f>IF(F951="","",VLOOKUP(F951,COA!$A$4:$F$30,2,FALSE))</x:f>
      </x:c>
      <x:c r="H951" s="22">
        <x:f>IF(F951="","",VLOOKUP(F951,COA!$A$4:$F$30,3,FALSE))</x:f>
      </x:c>
      <x:c r="I951" s="22">
        <x:f>IF(F951="","",VLOOKUP(F951,COA!$A$4:$F$30,4,FALSE))</x:f>
      </x:c>
      <x:c r="J951" s="22">
        <x:f>IF(F951="","",VLOOKUP(F951,COA!$A$4:$F$30,5,FALSE))</x:f>
      </x:c>
      <x:c r="K951" s="26" t="n"/>
      <x:c r="L951" s="26" t="n"/>
      <x:c r="M951" s="26" t="n"/>
      <x:c r="N951" s="24" t="n"/>
      <x:c r="O951" s="24" t="n"/>
      <x:c r="P951" s="25">
        <x:f>IF(AND(N951="",O951=""),"",N951-O951)</x:f>
      </x:c>
      <x:c r="Q951" s="20" t="str">
        <x:f>IF(COUNTA(A951:O951)=0,"",IF(AND(N951&gt;0,O951&gt;0),"Review",IF(AND(N951=0,O951=0),"Missing amount","OK")))</x:f>
        <x:v>Missing amount</x:v>
      </x:c>
      <x:c r="R951" s="25">
        <x:f>IF(A951="","",SUMIFS($N$5:$N$1001,$A$5:$A$1001,A951)-SUMIFS($O$5:$O$1001,$A$5:$A$1001,A951))</x:f>
      </x:c>
      <x:c r="S951" s="20">
        <x:f>IF(A951="","",IF(ABS(R951)&lt;0.005,"Balanced","Out of balance"))</x:f>
      </x:c>
    </x:row>
    <x:row r="952" ht="20" customHeight="1">
      <x:c r="A952" s="26" t="n"/>
      <x:c r="B952" s="27" t="n"/>
      <x:c r="C952" s="20">
        <x:f>IF(B952="","",YEAR(B952))</x:f>
      </x:c>
      <x:c r="D952" s="20">
        <x:f>IF(B952="","",TEXT(B952,"mmm"))</x:f>
      </x:c>
      <x:c r="E952" s="4" t="n"/>
      <x:c r="F952" s="26" t="n"/>
      <x:c r="G952" s="22">
        <x:f>IF(F952="","",VLOOKUP(F952,COA!$A$4:$F$30,2,FALSE))</x:f>
      </x:c>
      <x:c r="H952" s="22">
        <x:f>IF(F952="","",VLOOKUP(F952,COA!$A$4:$F$30,3,FALSE))</x:f>
      </x:c>
      <x:c r="I952" s="22">
        <x:f>IF(F952="","",VLOOKUP(F952,COA!$A$4:$F$30,4,FALSE))</x:f>
      </x:c>
      <x:c r="J952" s="22">
        <x:f>IF(F952="","",VLOOKUP(F952,COA!$A$4:$F$30,5,FALSE))</x:f>
      </x:c>
      <x:c r="K952" s="26" t="n"/>
      <x:c r="L952" s="26" t="n"/>
      <x:c r="M952" s="26" t="n"/>
      <x:c r="N952" s="24" t="n"/>
      <x:c r="O952" s="24" t="n"/>
      <x:c r="P952" s="25">
        <x:f>IF(AND(N952="",O952=""),"",N952-O952)</x:f>
      </x:c>
      <x:c r="Q952" s="20" t="str">
        <x:f>IF(COUNTA(A952:O952)=0,"",IF(AND(N952&gt;0,O952&gt;0),"Review",IF(AND(N952=0,O952=0),"Missing amount","OK")))</x:f>
        <x:v>Missing amount</x:v>
      </x:c>
      <x:c r="R952" s="25">
        <x:f>IF(A952="","",SUMIFS($N$5:$N$1001,$A$5:$A$1001,A952)-SUMIFS($O$5:$O$1001,$A$5:$A$1001,A952))</x:f>
      </x:c>
      <x:c r="S952" s="20">
        <x:f>IF(A952="","",IF(ABS(R952)&lt;0.005,"Balanced","Out of balance"))</x:f>
      </x:c>
    </x:row>
    <x:row r="953" ht="20" customHeight="1">
      <x:c r="A953" s="26" t="n"/>
      <x:c r="B953" s="27" t="n"/>
      <x:c r="C953" s="20">
        <x:f>IF(B953="","",YEAR(B953))</x:f>
      </x:c>
      <x:c r="D953" s="20">
        <x:f>IF(B953="","",TEXT(B953,"mmm"))</x:f>
      </x:c>
      <x:c r="E953" s="4" t="n"/>
      <x:c r="F953" s="26" t="n"/>
      <x:c r="G953" s="22">
        <x:f>IF(F953="","",VLOOKUP(F953,COA!$A$4:$F$30,2,FALSE))</x:f>
      </x:c>
      <x:c r="H953" s="22">
        <x:f>IF(F953="","",VLOOKUP(F953,COA!$A$4:$F$30,3,FALSE))</x:f>
      </x:c>
      <x:c r="I953" s="22">
        <x:f>IF(F953="","",VLOOKUP(F953,COA!$A$4:$F$30,4,FALSE))</x:f>
      </x:c>
      <x:c r="J953" s="22">
        <x:f>IF(F953="","",VLOOKUP(F953,COA!$A$4:$F$30,5,FALSE))</x:f>
      </x:c>
      <x:c r="K953" s="26" t="n"/>
      <x:c r="L953" s="26" t="n"/>
      <x:c r="M953" s="26" t="n"/>
      <x:c r="N953" s="24" t="n"/>
      <x:c r="O953" s="24" t="n"/>
      <x:c r="P953" s="25">
        <x:f>IF(AND(N953="",O953=""),"",N953-O953)</x:f>
      </x:c>
      <x:c r="Q953" s="20" t="str">
        <x:f>IF(COUNTA(A953:O953)=0,"",IF(AND(N953&gt;0,O953&gt;0),"Review",IF(AND(N953=0,O953=0),"Missing amount","OK")))</x:f>
        <x:v>Missing amount</x:v>
      </x:c>
      <x:c r="R953" s="25">
        <x:f>IF(A953="","",SUMIFS($N$5:$N$1001,$A$5:$A$1001,A953)-SUMIFS($O$5:$O$1001,$A$5:$A$1001,A953))</x:f>
      </x:c>
      <x:c r="S953" s="20">
        <x:f>IF(A953="","",IF(ABS(R953)&lt;0.005,"Balanced","Out of balance"))</x:f>
      </x:c>
    </x:row>
    <x:row r="954" ht="20" customHeight="1">
      <x:c r="A954" s="26" t="n"/>
      <x:c r="B954" s="27" t="n"/>
      <x:c r="C954" s="20">
        <x:f>IF(B954="","",YEAR(B954))</x:f>
      </x:c>
      <x:c r="D954" s="20">
        <x:f>IF(B954="","",TEXT(B954,"mmm"))</x:f>
      </x:c>
      <x:c r="E954" s="4" t="n"/>
      <x:c r="F954" s="26" t="n"/>
      <x:c r="G954" s="22">
        <x:f>IF(F954="","",VLOOKUP(F954,COA!$A$4:$F$30,2,FALSE))</x:f>
      </x:c>
      <x:c r="H954" s="22">
        <x:f>IF(F954="","",VLOOKUP(F954,COA!$A$4:$F$30,3,FALSE))</x:f>
      </x:c>
      <x:c r="I954" s="22">
        <x:f>IF(F954="","",VLOOKUP(F954,COA!$A$4:$F$30,4,FALSE))</x:f>
      </x:c>
      <x:c r="J954" s="22">
        <x:f>IF(F954="","",VLOOKUP(F954,COA!$A$4:$F$30,5,FALSE))</x:f>
      </x:c>
      <x:c r="K954" s="26" t="n"/>
      <x:c r="L954" s="26" t="n"/>
      <x:c r="M954" s="26" t="n"/>
      <x:c r="N954" s="24" t="n"/>
      <x:c r="O954" s="24" t="n"/>
      <x:c r="P954" s="25">
        <x:f>IF(AND(N954="",O954=""),"",N954-O954)</x:f>
      </x:c>
      <x:c r="Q954" s="20" t="str">
        <x:f>IF(COUNTA(A954:O954)=0,"",IF(AND(N954&gt;0,O954&gt;0),"Review",IF(AND(N954=0,O954=0),"Missing amount","OK")))</x:f>
        <x:v>Missing amount</x:v>
      </x:c>
      <x:c r="R954" s="25">
        <x:f>IF(A954="","",SUMIFS($N$5:$N$1001,$A$5:$A$1001,A954)-SUMIFS($O$5:$O$1001,$A$5:$A$1001,A954))</x:f>
      </x:c>
      <x:c r="S954" s="20">
        <x:f>IF(A954="","",IF(ABS(R954)&lt;0.005,"Balanced","Out of balance"))</x:f>
      </x:c>
    </x:row>
    <x:row r="955" ht="20" customHeight="1">
      <x:c r="A955" s="26" t="n"/>
      <x:c r="B955" s="27" t="n"/>
      <x:c r="C955" s="20">
        <x:f>IF(B955="","",YEAR(B955))</x:f>
      </x:c>
      <x:c r="D955" s="20">
        <x:f>IF(B955="","",TEXT(B955,"mmm"))</x:f>
      </x:c>
      <x:c r="E955" s="4" t="n"/>
      <x:c r="F955" s="26" t="n"/>
      <x:c r="G955" s="22">
        <x:f>IF(F955="","",VLOOKUP(F955,COA!$A$4:$F$30,2,FALSE))</x:f>
      </x:c>
      <x:c r="H955" s="22">
        <x:f>IF(F955="","",VLOOKUP(F955,COA!$A$4:$F$30,3,FALSE))</x:f>
      </x:c>
      <x:c r="I955" s="22">
        <x:f>IF(F955="","",VLOOKUP(F955,COA!$A$4:$F$30,4,FALSE))</x:f>
      </x:c>
      <x:c r="J955" s="22">
        <x:f>IF(F955="","",VLOOKUP(F955,COA!$A$4:$F$30,5,FALSE))</x:f>
      </x:c>
      <x:c r="K955" s="26" t="n"/>
      <x:c r="L955" s="26" t="n"/>
      <x:c r="M955" s="26" t="n"/>
      <x:c r="N955" s="24" t="n"/>
      <x:c r="O955" s="24" t="n"/>
      <x:c r="P955" s="25">
        <x:f>IF(AND(N955="",O955=""),"",N955-O955)</x:f>
      </x:c>
      <x:c r="Q955" s="20" t="str">
        <x:f>IF(COUNTA(A955:O955)=0,"",IF(AND(N955&gt;0,O955&gt;0),"Review",IF(AND(N955=0,O955=0),"Missing amount","OK")))</x:f>
        <x:v>Missing amount</x:v>
      </x:c>
      <x:c r="R955" s="25">
        <x:f>IF(A955="","",SUMIFS($N$5:$N$1001,$A$5:$A$1001,A955)-SUMIFS($O$5:$O$1001,$A$5:$A$1001,A955))</x:f>
      </x:c>
      <x:c r="S955" s="20">
        <x:f>IF(A955="","",IF(ABS(R955)&lt;0.005,"Balanced","Out of balance"))</x:f>
      </x:c>
    </x:row>
    <x:row r="956" ht="20" customHeight="1">
      <x:c r="A956" s="26" t="n"/>
      <x:c r="B956" s="27" t="n"/>
      <x:c r="C956" s="20">
        <x:f>IF(B956="","",YEAR(B956))</x:f>
      </x:c>
      <x:c r="D956" s="20">
        <x:f>IF(B956="","",TEXT(B956,"mmm"))</x:f>
      </x:c>
      <x:c r="E956" s="4" t="n"/>
      <x:c r="F956" s="26" t="n"/>
      <x:c r="G956" s="22">
        <x:f>IF(F956="","",VLOOKUP(F956,COA!$A$4:$F$30,2,FALSE))</x:f>
      </x:c>
      <x:c r="H956" s="22">
        <x:f>IF(F956="","",VLOOKUP(F956,COA!$A$4:$F$30,3,FALSE))</x:f>
      </x:c>
      <x:c r="I956" s="22">
        <x:f>IF(F956="","",VLOOKUP(F956,COA!$A$4:$F$30,4,FALSE))</x:f>
      </x:c>
      <x:c r="J956" s="22">
        <x:f>IF(F956="","",VLOOKUP(F956,COA!$A$4:$F$30,5,FALSE))</x:f>
      </x:c>
      <x:c r="K956" s="26" t="n"/>
      <x:c r="L956" s="26" t="n"/>
      <x:c r="M956" s="26" t="n"/>
      <x:c r="N956" s="24" t="n"/>
      <x:c r="O956" s="24" t="n"/>
      <x:c r="P956" s="25">
        <x:f>IF(AND(N956="",O956=""),"",N956-O956)</x:f>
      </x:c>
      <x:c r="Q956" s="20" t="str">
        <x:f>IF(COUNTA(A956:O956)=0,"",IF(AND(N956&gt;0,O956&gt;0),"Review",IF(AND(N956=0,O956=0),"Missing amount","OK")))</x:f>
        <x:v>Missing amount</x:v>
      </x:c>
      <x:c r="R956" s="25">
        <x:f>IF(A956="","",SUMIFS($N$5:$N$1001,$A$5:$A$1001,A956)-SUMIFS($O$5:$O$1001,$A$5:$A$1001,A956))</x:f>
      </x:c>
      <x:c r="S956" s="20">
        <x:f>IF(A956="","",IF(ABS(R956)&lt;0.005,"Balanced","Out of balance"))</x:f>
      </x:c>
    </x:row>
    <x:row r="957" ht="20" customHeight="1">
      <x:c r="A957" s="26" t="n"/>
      <x:c r="B957" s="27" t="n"/>
      <x:c r="C957" s="20">
        <x:f>IF(B957="","",YEAR(B957))</x:f>
      </x:c>
      <x:c r="D957" s="20">
        <x:f>IF(B957="","",TEXT(B957,"mmm"))</x:f>
      </x:c>
      <x:c r="E957" s="4" t="n"/>
      <x:c r="F957" s="26" t="n"/>
      <x:c r="G957" s="22">
        <x:f>IF(F957="","",VLOOKUP(F957,COA!$A$4:$F$30,2,FALSE))</x:f>
      </x:c>
      <x:c r="H957" s="22">
        <x:f>IF(F957="","",VLOOKUP(F957,COA!$A$4:$F$30,3,FALSE))</x:f>
      </x:c>
      <x:c r="I957" s="22">
        <x:f>IF(F957="","",VLOOKUP(F957,COA!$A$4:$F$30,4,FALSE))</x:f>
      </x:c>
      <x:c r="J957" s="22">
        <x:f>IF(F957="","",VLOOKUP(F957,COA!$A$4:$F$30,5,FALSE))</x:f>
      </x:c>
      <x:c r="K957" s="26" t="n"/>
      <x:c r="L957" s="26" t="n"/>
      <x:c r="M957" s="26" t="n"/>
      <x:c r="N957" s="24" t="n"/>
      <x:c r="O957" s="24" t="n"/>
      <x:c r="P957" s="25">
        <x:f>IF(AND(N957="",O957=""),"",N957-O957)</x:f>
      </x:c>
      <x:c r="Q957" s="20" t="str">
        <x:f>IF(COUNTA(A957:O957)=0,"",IF(AND(N957&gt;0,O957&gt;0),"Review",IF(AND(N957=0,O957=0),"Missing amount","OK")))</x:f>
        <x:v>Missing amount</x:v>
      </x:c>
      <x:c r="R957" s="25">
        <x:f>IF(A957="","",SUMIFS($N$5:$N$1001,$A$5:$A$1001,A957)-SUMIFS($O$5:$O$1001,$A$5:$A$1001,A957))</x:f>
      </x:c>
      <x:c r="S957" s="20">
        <x:f>IF(A957="","",IF(ABS(R957)&lt;0.005,"Balanced","Out of balance"))</x:f>
      </x:c>
    </x:row>
    <x:row r="958" ht="20" customHeight="1">
      <x:c r="A958" s="26" t="n"/>
      <x:c r="B958" s="27" t="n"/>
      <x:c r="C958" s="20">
        <x:f>IF(B958="","",YEAR(B958))</x:f>
      </x:c>
      <x:c r="D958" s="20">
        <x:f>IF(B958="","",TEXT(B958,"mmm"))</x:f>
      </x:c>
      <x:c r="E958" s="4" t="n"/>
      <x:c r="F958" s="26" t="n"/>
      <x:c r="G958" s="22">
        <x:f>IF(F958="","",VLOOKUP(F958,COA!$A$4:$F$30,2,FALSE))</x:f>
      </x:c>
      <x:c r="H958" s="22">
        <x:f>IF(F958="","",VLOOKUP(F958,COA!$A$4:$F$30,3,FALSE))</x:f>
      </x:c>
      <x:c r="I958" s="22">
        <x:f>IF(F958="","",VLOOKUP(F958,COA!$A$4:$F$30,4,FALSE))</x:f>
      </x:c>
      <x:c r="J958" s="22">
        <x:f>IF(F958="","",VLOOKUP(F958,COA!$A$4:$F$30,5,FALSE))</x:f>
      </x:c>
      <x:c r="K958" s="26" t="n"/>
      <x:c r="L958" s="26" t="n"/>
      <x:c r="M958" s="26" t="n"/>
      <x:c r="N958" s="24" t="n"/>
      <x:c r="O958" s="24" t="n"/>
      <x:c r="P958" s="25">
        <x:f>IF(AND(N958="",O958=""),"",N958-O958)</x:f>
      </x:c>
      <x:c r="Q958" s="20" t="str">
        <x:f>IF(COUNTA(A958:O958)=0,"",IF(AND(N958&gt;0,O958&gt;0),"Review",IF(AND(N958=0,O958=0),"Missing amount","OK")))</x:f>
        <x:v>Missing amount</x:v>
      </x:c>
      <x:c r="R958" s="25">
        <x:f>IF(A958="","",SUMIFS($N$5:$N$1001,$A$5:$A$1001,A958)-SUMIFS($O$5:$O$1001,$A$5:$A$1001,A958))</x:f>
      </x:c>
      <x:c r="S958" s="20">
        <x:f>IF(A958="","",IF(ABS(R958)&lt;0.005,"Balanced","Out of balance"))</x:f>
      </x:c>
    </x:row>
    <x:row r="959" ht="20" customHeight="1">
      <x:c r="A959" s="26" t="n"/>
      <x:c r="B959" s="27" t="n"/>
      <x:c r="C959" s="20">
        <x:f>IF(B959="","",YEAR(B959))</x:f>
      </x:c>
      <x:c r="D959" s="20">
        <x:f>IF(B959="","",TEXT(B959,"mmm"))</x:f>
      </x:c>
      <x:c r="E959" s="4" t="n"/>
      <x:c r="F959" s="26" t="n"/>
      <x:c r="G959" s="22">
        <x:f>IF(F959="","",VLOOKUP(F959,COA!$A$4:$F$30,2,FALSE))</x:f>
      </x:c>
      <x:c r="H959" s="22">
        <x:f>IF(F959="","",VLOOKUP(F959,COA!$A$4:$F$30,3,FALSE))</x:f>
      </x:c>
      <x:c r="I959" s="22">
        <x:f>IF(F959="","",VLOOKUP(F959,COA!$A$4:$F$30,4,FALSE))</x:f>
      </x:c>
      <x:c r="J959" s="22">
        <x:f>IF(F959="","",VLOOKUP(F959,COA!$A$4:$F$30,5,FALSE))</x:f>
      </x:c>
      <x:c r="K959" s="26" t="n"/>
      <x:c r="L959" s="26" t="n"/>
      <x:c r="M959" s="26" t="n"/>
      <x:c r="N959" s="24" t="n"/>
      <x:c r="O959" s="24" t="n"/>
      <x:c r="P959" s="25">
        <x:f>IF(AND(N959="",O959=""),"",N959-O959)</x:f>
      </x:c>
      <x:c r="Q959" s="20" t="str">
        <x:f>IF(COUNTA(A959:O959)=0,"",IF(AND(N959&gt;0,O959&gt;0),"Review",IF(AND(N959=0,O959=0),"Missing amount","OK")))</x:f>
        <x:v>Missing amount</x:v>
      </x:c>
      <x:c r="R959" s="25">
        <x:f>IF(A959="","",SUMIFS($N$5:$N$1001,$A$5:$A$1001,A959)-SUMIFS($O$5:$O$1001,$A$5:$A$1001,A959))</x:f>
      </x:c>
      <x:c r="S959" s="20">
        <x:f>IF(A959="","",IF(ABS(R959)&lt;0.005,"Balanced","Out of balance"))</x:f>
      </x:c>
    </x:row>
    <x:row r="960" ht="20" customHeight="1">
      <x:c r="A960" s="26" t="n"/>
      <x:c r="B960" s="27" t="n"/>
      <x:c r="C960" s="20">
        <x:f>IF(B960="","",YEAR(B960))</x:f>
      </x:c>
      <x:c r="D960" s="20">
        <x:f>IF(B960="","",TEXT(B960,"mmm"))</x:f>
      </x:c>
      <x:c r="E960" s="4" t="n"/>
      <x:c r="F960" s="26" t="n"/>
      <x:c r="G960" s="22">
        <x:f>IF(F960="","",VLOOKUP(F960,COA!$A$4:$F$30,2,FALSE))</x:f>
      </x:c>
      <x:c r="H960" s="22">
        <x:f>IF(F960="","",VLOOKUP(F960,COA!$A$4:$F$30,3,FALSE))</x:f>
      </x:c>
      <x:c r="I960" s="22">
        <x:f>IF(F960="","",VLOOKUP(F960,COA!$A$4:$F$30,4,FALSE))</x:f>
      </x:c>
      <x:c r="J960" s="22">
        <x:f>IF(F960="","",VLOOKUP(F960,COA!$A$4:$F$30,5,FALSE))</x:f>
      </x:c>
      <x:c r="K960" s="26" t="n"/>
      <x:c r="L960" s="26" t="n"/>
      <x:c r="M960" s="26" t="n"/>
      <x:c r="N960" s="24" t="n"/>
      <x:c r="O960" s="24" t="n"/>
      <x:c r="P960" s="25">
        <x:f>IF(AND(N960="",O960=""),"",N960-O960)</x:f>
      </x:c>
      <x:c r="Q960" s="20" t="str">
        <x:f>IF(COUNTA(A960:O960)=0,"",IF(AND(N960&gt;0,O960&gt;0),"Review",IF(AND(N960=0,O960=0),"Missing amount","OK")))</x:f>
        <x:v>Missing amount</x:v>
      </x:c>
      <x:c r="R960" s="25">
        <x:f>IF(A960="","",SUMIFS($N$5:$N$1001,$A$5:$A$1001,A960)-SUMIFS($O$5:$O$1001,$A$5:$A$1001,A960))</x:f>
      </x:c>
      <x:c r="S960" s="20">
        <x:f>IF(A960="","",IF(ABS(R960)&lt;0.005,"Balanced","Out of balance"))</x:f>
      </x:c>
    </x:row>
    <x:row r="961" ht="20" customHeight="1">
      <x:c r="A961" s="26" t="n"/>
      <x:c r="B961" s="27" t="n"/>
      <x:c r="C961" s="20">
        <x:f>IF(B961="","",YEAR(B961))</x:f>
      </x:c>
      <x:c r="D961" s="20">
        <x:f>IF(B961="","",TEXT(B961,"mmm"))</x:f>
      </x:c>
      <x:c r="E961" s="4" t="n"/>
      <x:c r="F961" s="26" t="n"/>
      <x:c r="G961" s="22">
        <x:f>IF(F961="","",VLOOKUP(F961,COA!$A$4:$F$30,2,FALSE))</x:f>
      </x:c>
      <x:c r="H961" s="22">
        <x:f>IF(F961="","",VLOOKUP(F961,COA!$A$4:$F$30,3,FALSE))</x:f>
      </x:c>
      <x:c r="I961" s="22">
        <x:f>IF(F961="","",VLOOKUP(F961,COA!$A$4:$F$30,4,FALSE))</x:f>
      </x:c>
      <x:c r="J961" s="22">
        <x:f>IF(F961="","",VLOOKUP(F961,COA!$A$4:$F$30,5,FALSE))</x:f>
      </x:c>
      <x:c r="K961" s="26" t="n"/>
      <x:c r="L961" s="26" t="n"/>
      <x:c r="M961" s="26" t="n"/>
      <x:c r="N961" s="24" t="n"/>
      <x:c r="O961" s="24" t="n"/>
      <x:c r="P961" s="25">
        <x:f>IF(AND(N961="",O961=""),"",N961-O961)</x:f>
      </x:c>
      <x:c r="Q961" s="20" t="str">
        <x:f>IF(COUNTA(A961:O961)=0,"",IF(AND(N961&gt;0,O961&gt;0),"Review",IF(AND(N961=0,O961=0),"Missing amount","OK")))</x:f>
        <x:v>Missing amount</x:v>
      </x:c>
      <x:c r="R961" s="25">
        <x:f>IF(A961="","",SUMIFS($N$5:$N$1001,$A$5:$A$1001,A961)-SUMIFS($O$5:$O$1001,$A$5:$A$1001,A961))</x:f>
      </x:c>
      <x:c r="S961" s="20">
        <x:f>IF(A961="","",IF(ABS(R961)&lt;0.005,"Balanced","Out of balance"))</x:f>
      </x:c>
    </x:row>
    <x:row r="962" ht="20" customHeight="1">
      <x:c r="A962" s="26" t="n"/>
      <x:c r="B962" s="27" t="n"/>
      <x:c r="C962" s="20">
        <x:f>IF(B962="","",YEAR(B962))</x:f>
      </x:c>
      <x:c r="D962" s="20">
        <x:f>IF(B962="","",TEXT(B962,"mmm"))</x:f>
      </x:c>
      <x:c r="E962" s="4" t="n"/>
      <x:c r="F962" s="26" t="n"/>
      <x:c r="G962" s="22">
        <x:f>IF(F962="","",VLOOKUP(F962,COA!$A$4:$F$30,2,FALSE))</x:f>
      </x:c>
      <x:c r="H962" s="22">
        <x:f>IF(F962="","",VLOOKUP(F962,COA!$A$4:$F$30,3,FALSE))</x:f>
      </x:c>
      <x:c r="I962" s="22">
        <x:f>IF(F962="","",VLOOKUP(F962,COA!$A$4:$F$30,4,FALSE))</x:f>
      </x:c>
      <x:c r="J962" s="22">
        <x:f>IF(F962="","",VLOOKUP(F962,COA!$A$4:$F$30,5,FALSE))</x:f>
      </x:c>
      <x:c r="K962" s="26" t="n"/>
      <x:c r="L962" s="26" t="n"/>
      <x:c r="M962" s="26" t="n"/>
      <x:c r="N962" s="24" t="n"/>
      <x:c r="O962" s="24" t="n"/>
      <x:c r="P962" s="25">
        <x:f>IF(AND(N962="",O962=""),"",N962-O962)</x:f>
      </x:c>
      <x:c r="Q962" s="20" t="str">
        <x:f>IF(COUNTA(A962:O962)=0,"",IF(AND(N962&gt;0,O962&gt;0),"Review",IF(AND(N962=0,O962=0),"Missing amount","OK")))</x:f>
        <x:v>Missing amount</x:v>
      </x:c>
      <x:c r="R962" s="25">
        <x:f>IF(A962="","",SUMIFS($N$5:$N$1001,$A$5:$A$1001,A962)-SUMIFS($O$5:$O$1001,$A$5:$A$1001,A962))</x:f>
      </x:c>
      <x:c r="S962" s="20">
        <x:f>IF(A962="","",IF(ABS(R962)&lt;0.005,"Balanced","Out of balance"))</x:f>
      </x:c>
    </x:row>
    <x:row r="963" ht="20" customHeight="1">
      <x:c r="A963" s="26" t="n"/>
      <x:c r="B963" s="27" t="n"/>
      <x:c r="C963" s="20">
        <x:f>IF(B963="","",YEAR(B963))</x:f>
      </x:c>
      <x:c r="D963" s="20">
        <x:f>IF(B963="","",TEXT(B963,"mmm"))</x:f>
      </x:c>
      <x:c r="E963" s="4" t="n"/>
      <x:c r="F963" s="26" t="n"/>
      <x:c r="G963" s="22">
        <x:f>IF(F963="","",VLOOKUP(F963,COA!$A$4:$F$30,2,FALSE))</x:f>
      </x:c>
      <x:c r="H963" s="22">
        <x:f>IF(F963="","",VLOOKUP(F963,COA!$A$4:$F$30,3,FALSE))</x:f>
      </x:c>
      <x:c r="I963" s="22">
        <x:f>IF(F963="","",VLOOKUP(F963,COA!$A$4:$F$30,4,FALSE))</x:f>
      </x:c>
      <x:c r="J963" s="22">
        <x:f>IF(F963="","",VLOOKUP(F963,COA!$A$4:$F$30,5,FALSE))</x:f>
      </x:c>
      <x:c r="K963" s="26" t="n"/>
      <x:c r="L963" s="26" t="n"/>
      <x:c r="M963" s="26" t="n"/>
      <x:c r="N963" s="24" t="n"/>
      <x:c r="O963" s="24" t="n"/>
      <x:c r="P963" s="25">
        <x:f>IF(AND(N963="",O963=""),"",N963-O963)</x:f>
      </x:c>
      <x:c r="Q963" s="20" t="str">
        <x:f>IF(COUNTA(A963:O963)=0,"",IF(AND(N963&gt;0,O963&gt;0),"Review",IF(AND(N963=0,O963=0),"Missing amount","OK")))</x:f>
        <x:v>Missing amount</x:v>
      </x:c>
      <x:c r="R963" s="25">
        <x:f>IF(A963="","",SUMIFS($N$5:$N$1001,$A$5:$A$1001,A963)-SUMIFS($O$5:$O$1001,$A$5:$A$1001,A963))</x:f>
      </x:c>
      <x:c r="S963" s="20">
        <x:f>IF(A963="","",IF(ABS(R963)&lt;0.005,"Balanced","Out of balance"))</x:f>
      </x:c>
    </x:row>
    <x:row r="964" ht="20" customHeight="1">
      <x:c r="A964" s="26" t="n"/>
      <x:c r="B964" s="27" t="n"/>
      <x:c r="C964" s="20">
        <x:f>IF(B964="","",YEAR(B964))</x:f>
      </x:c>
      <x:c r="D964" s="20">
        <x:f>IF(B964="","",TEXT(B964,"mmm"))</x:f>
      </x:c>
      <x:c r="E964" s="4" t="n"/>
      <x:c r="F964" s="26" t="n"/>
      <x:c r="G964" s="22">
        <x:f>IF(F964="","",VLOOKUP(F964,COA!$A$4:$F$30,2,FALSE))</x:f>
      </x:c>
      <x:c r="H964" s="22">
        <x:f>IF(F964="","",VLOOKUP(F964,COA!$A$4:$F$30,3,FALSE))</x:f>
      </x:c>
      <x:c r="I964" s="22">
        <x:f>IF(F964="","",VLOOKUP(F964,COA!$A$4:$F$30,4,FALSE))</x:f>
      </x:c>
      <x:c r="J964" s="22">
        <x:f>IF(F964="","",VLOOKUP(F964,COA!$A$4:$F$30,5,FALSE))</x:f>
      </x:c>
      <x:c r="K964" s="26" t="n"/>
      <x:c r="L964" s="26" t="n"/>
      <x:c r="M964" s="26" t="n"/>
      <x:c r="N964" s="24" t="n"/>
      <x:c r="O964" s="24" t="n"/>
      <x:c r="P964" s="25">
        <x:f>IF(AND(N964="",O964=""),"",N964-O964)</x:f>
      </x:c>
      <x:c r="Q964" s="20" t="str">
        <x:f>IF(COUNTA(A964:O964)=0,"",IF(AND(N964&gt;0,O964&gt;0),"Review",IF(AND(N964=0,O964=0),"Missing amount","OK")))</x:f>
        <x:v>Missing amount</x:v>
      </x:c>
      <x:c r="R964" s="25">
        <x:f>IF(A964="","",SUMIFS($N$5:$N$1001,$A$5:$A$1001,A964)-SUMIFS($O$5:$O$1001,$A$5:$A$1001,A964))</x:f>
      </x:c>
      <x:c r="S964" s="20">
        <x:f>IF(A964="","",IF(ABS(R964)&lt;0.005,"Balanced","Out of balance"))</x:f>
      </x:c>
    </x:row>
    <x:row r="965" ht="20" customHeight="1">
      <x:c r="A965" s="26" t="n"/>
      <x:c r="B965" s="27" t="n"/>
      <x:c r="C965" s="20">
        <x:f>IF(B965="","",YEAR(B965))</x:f>
      </x:c>
      <x:c r="D965" s="20">
        <x:f>IF(B965="","",TEXT(B965,"mmm"))</x:f>
      </x:c>
      <x:c r="E965" s="4" t="n"/>
      <x:c r="F965" s="26" t="n"/>
      <x:c r="G965" s="22">
        <x:f>IF(F965="","",VLOOKUP(F965,COA!$A$4:$F$30,2,FALSE))</x:f>
      </x:c>
      <x:c r="H965" s="22">
        <x:f>IF(F965="","",VLOOKUP(F965,COA!$A$4:$F$30,3,FALSE))</x:f>
      </x:c>
      <x:c r="I965" s="22">
        <x:f>IF(F965="","",VLOOKUP(F965,COA!$A$4:$F$30,4,FALSE))</x:f>
      </x:c>
      <x:c r="J965" s="22">
        <x:f>IF(F965="","",VLOOKUP(F965,COA!$A$4:$F$30,5,FALSE))</x:f>
      </x:c>
      <x:c r="K965" s="26" t="n"/>
      <x:c r="L965" s="26" t="n"/>
      <x:c r="M965" s="26" t="n"/>
      <x:c r="N965" s="24" t="n"/>
      <x:c r="O965" s="24" t="n"/>
      <x:c r="P965" s="25">
        <x:f>IF(AND(N965="",O965=""),"",N965-O965)</x:f>
      </x:c>
      <x:c r="Q965" s="20" t="str">
        <x:f>IF(COUNTA(A965:O965)=0,"",IF(AND(N965&gt;0,O965&gt;0),"Review",IF(AND(N965=0,O965=0),"Missing amount","OK")))</x:f>
        <x:v>Missing amount</x:v>
      </x:c>
      <x:c r="R965" s="25">
        <x:f>IF(A965="","",SUMIFS($N$5:$N$1001,$A$5:$A$1001,A965)-SUMIFS($O$5:$O$1001,$A$5:$A$1001,A965))</x:f>
      </x:c>
      <x:c r="S965" s="20">
        <x:f>IF(A965="","",IF(ABS(R965)&lt;0.005,"Balanced","Out of balance"))</x:f>
      </x:c>
    </x:row>
    <x:row r="966" ht="20" customHeight="1">
      <x:c r="A966" s="26" t="n"/>
      <x:c r="B966" s="27" t="n"/>
      <x:c r="C966" s="20">
        <x:f>IF(B966="","",YEAR(B966))</x:f>
      </x:c>
      <x:c r="D966" s="20">
        <x:f>IF(B966="","",TEXT(B966,"mmm"))</x:f>
      </x:c>
      <x:c r="E966" s="4" t="n"/>
      <x:c r="F966" s="26" t="n"/>
      <x:c r="G966" s="22">
        <x:f>IF(F966="","",VLOOKUP(F966,COA!$A$4:$F$30,2,FALSE))</x:f>
      </x:c>
      <x:c r="H966" s="22">
        <x:f>IF(F966="","",VLOOKUP(F966,COA!$A$4:$F$30,3,FALSE))</x:f>
      </x:c>
      <x:c r="I966" s="22">
        <x:f>IF(F966="","",VLOOKUP(F966,COA!$A$4:$F$30,4,FALSE))</x:f>
      </x:c>
      <x:c r="J966" s="22">
        <x:f>IF(F966="","",VLOOKUP(F966,COA!$A$4:$F$30,5,FALSE))</x:f>
      </x:c>
      <x:c r="K966" s="26" t="n"/>
      <x:c r="L966" s="26" t="n"/>
      <x:c r="M966" s="26" t="n"/>
      <x:c r="N966" s="24" t="n"/>
      <x:c r="O966" s="24" t="n"/>
      <x:c r="P966" s="25">
        <x:f>IF(AND(N966="",O966=""),"",N966-O966)</x:f>
      </x:c>
      <x:c r="Q966" s="20" t="str">
        <x:f>IF(COUNTA(A966:O966)=0,"",IF(AND(N966&gt;0,O966&gt;0),"Review",IF(AND(N966=0,O966=0),"Missing amount","OK")))</x:f>
        <x:v>Missing amount</x:v>
      </x:c>
      <x:c r="R966" s="25">
        <x:f>IF(A966="","",SUMIFS($N$5:$N$1001,$A$5:$A$1001,A966)-SUMIFS($O$5:$O$1001,$A$5:$A$1001,A966))</x:f>
      </x:c>
      <x:c r="S966" s="20">
        <x:f>IF(A966="","",IF(ABS(R966)&lt;0.005,"Balanced","Out of balance"))</x:f>
      </x:c>
    </x:row>
    <x:row r="967" ht="20" customHeight="1">
      <x:c r="A967" s="26" t="n"/>
      <x:c r="B967" s="27" t="n"/>
      <x:c r="C967" s="20">
        <x:f>IF(B967="","",YEAR(B967))</x:f>
      </x:c>
      <x:c r="D967" s="20">
        <x:f>IF(B967="","",TEXT(B967,"mmm"))</x:f>
      </x:c>
      <x:c r="E967" s="4" t="n"/>
      <x:c r="F967" s="26" t="n"/>
      <x:c r="G967" s="22">
        <x:f>IF(F967="","",VLOOKUP(F967,COA!$A$4:$F$30,2,FALSE))</x:f>
      </x:c>
      <x:c r="H967" s="22">
        <x:f>IF(F967="","",VLOOKUP(F967,COA!$A$4:$F$30,3,FALSE))</x:f>
      </x:c>
      <x:c r="I967" s="22">
        <x:f>IF(F967="","",VLOOKUP(F967,COA!$A$4:$F$30,4,FALSE))</x:f>
      </x:c>
      <x:c r="J967" s="22">
        <x:f>IF(F967="","",VLOOKUP(F967,COA!$A$4:$F$30,5,FALSE))</x:f>
      </x:c>
      <x:c r="K967" s="26" t="n"/>
      <x:c r="L967" s="26" t="n"/>
      <x:c r="M967" s="26" t="n"/>
      <x:c r="N967" s="24" t="n"/>
      <x:c r="O967" s="24" t="n"/>
      <x:c r="P967" s="25">
        <x:f>IF(AND(N967="",O967=""),"",N967-O967)</x:f>
      </x:c>
      <x:c r="Q967" s="20" t="str">
        <x:f>IF(COUNTA(A967:O967)=0,"",IF(AND(N967&gt;0,O967&gt;0),"Review",IF(AND(N967=0,O967=0),"Missing amount","OK")))</x:f>
        <x:v>Missing amount</x:v>
      </x:c>
      <x:c r="R967" s="25">
        <x:f>IF(A967="","",SUMIFS($N$5:$N$1001,$A$5:$A$1001,A967)-SUMIFS($O$5:$O$1001,$A$5:$A$1001,A967))</x:f>
      </x:c>
      <x:c r="S967" s="20">
        <x:f>IF(A967="","",IF(ABS(R967)&lt;0.005,"Balanced","Out of balance"))</x:f>
      </x:c>
    </x:row>
    <x:row r="968" ht="20" customHeight="1">
      <x:c r="A968" s="26" t="n"/>
      <x:c r="B968" s="27" t="n"/>
      <x:c r="C968" s="20">
        <x:f>IF(B968="","",YEAR(B968))</x:f>
      </x:c>
      <x:c r="D968" s="20">
        <x:f>IF(B968="","",TEXT(B968,"mmm"))</x:f>
      </x:c>
      <x:c r="E968" s="4" t="n"/>
      <x:c r="F968" s="26" t="n"/>
      <x:c r="G968" s="22">
        <x:f>IF(F968="","",VLOOKUP(F968,COA!$A$4:$F$30,2,FALSE))</x:f>
      </x:c>
      <x:c r="H968" s="22">
        <x:f>IF(F968="","",VLOOKUP(F968,COA!$A$4:$F$30,3,FALSE))</x:f>
      </x:c>
      <x:c r="I968" s="22">
        <x:f>IF(F968="","",VLOOKUP(F968,COA!$A$4:$F$30,4,FALSE))</x:f>
      </x:c>
      <x:c r="J968" s="22">
        <x:f>IF(F968="","",VLOOKUP(F968,COA!$A$4:$F$30,5,FALSE))</x:f>
      </x:c>
      <x:c r="K968" s="26" t="n"/>
      <x:c r="L968" s="26" t="n"/>
      <x:c r="M968" s="26" t="n"/>
      <x:c r="N968" s="24" t="n"/>
      <x:c r="O968" s="24" t="n"/>
      <x:c r="P968" s="25">
        <x:f>IF(AND(N968="",O968=""),"",N968-O968)</x:f>
      </x:c>
      <x:c r="Q968" s="20" t="str">
        <x:f>IF(COUNTA(A968:O968)=0,"",IF(AND(N968&gt;0,O968&gt;0),"Review",IF(AND(N968=0,O968=0),"Missing amount","OK")))</x:f>
        <x:v>Missing amount</x:v>
      </x:c>
      <x:c r="R968" s="25">
        <x:f>IF(A968="","",SUMIFS($N$5:$N$1001,$A$5:$A$1001,A968)-SUMIFS($O$5:$O$1001,$A$5:$A$1001,A968))</x:f>
      </x:c>
      <x:c r="S968" s="20">
        <x:f>IF(A968="","",IF(ABS(R968)&lt;0.005,"Balanced","Out of balance"))</x:f>
      </x:c>
    </x:row>
    <x:row r="969" ht="20" customHeight="1">
      <x:c r="A969" s="26" t="n"/>
      <x:c r="B969" s="27" t="n"/>
      <x:c r="C969" s="20">
        <x:f>IF(B969="","",YEAR(B969))</x:f>
      </x:c>
      <x:c r="D969" s="20">
        <x:f>IF(B969="","",TEXT(B969,"mmm"))</x:f>
      </x:c>
      <x:c r="E969" s="4" t="n"/>
      <x:c r="F969" s="26" t="n"/>
      <x:c r="G969" s="22">
        <x:f>IF(F969="","",VLOOKUP(F969,COA!$A$4:$F$30,2,FALSE))</x:f>
      </x:c>
      <x:c r="H969" s="22">
        <x:f>IF(F969="","",VLOOKUP(F969,COA!$A$4:$F$30,3,FALSE))</x:f>
      </x:c>
      <x:c r="I969" s="22">
        <x:f>IF(F969="","",VLOOKUP(F969,COA!$A$4:$F$30,4,FALSE))</x:f>
      </x:c>
      <x:c r="J969" s="22">
        <x:f>IF(F969="","",VLOOKUP(F969,COA!$A$4:$F$30,5,FALSE))</x:f>
      </x:c>
      <x:c r="K969" s="26" t="n"/>
      <x:c r="L969" s="26" t="n"/>
      <x:c r="M969" s="26" t="n"/>
      <x:c r="N969" s="24" t="n"/>
      <x:c r="O969" s="24" t="n"/>
      <x:c r="P969" s="25">
        <x:f>IF(AND(N969="",O969=""),"",N969-O969)</x:f>
      </x:c>
      <x:c r="Q969" s="20" t="str">
        <x:f>IF(COUNTA(A969:O969)=0,"",IF(AND(N969&gt;0,O969&gt;0),"Review",IF(AND(N969=0,O969=0),"Missing amount","OK")))</x:f>
        <x:v>Missing amount</x:v>
      </x:c>
      <x:c r="R969" s="25">
        <x:f>IF(A969="","",SUMIFS($N$5:$N$1001,$A$5:$A$1001,A969)-SUMIFS($O$5:$O$1001,$A$5:$A$1001,A969))</x:f>
      </x:c>
      <x:c r="S969" s="20">
        <x:f>IF(A969="","",IF(ABS(R969)&lt;0.005,"Balanced","Out of balance"))</x:f>
      </x:c>
    </x:row>
    <x:row r="970" ht="20" customHeight="1">
      <x:c r="A970" s="26" t="n"/>
      <x:c r="B970" s="27" t="n"/>
      <x:c r="C970" s="20">
        <x:f>IF(B970="","",YEAR(B970))</x:f>
      </x:c>
      <x:c r="D970" s="20">
        <x:f>IF(B970="","",TEXT(B970,"mmm"))</x:f>
      </x:c>
      <x:c r="E970" s="4" t="n"/>
      <x:c r="F970" s="26" t="n"/>
      <x:c r="G970" s="22">
        <x:f>IF(F970="","",VLOOKUP(F970,COA!$A$4:$F$30,2,FALSE))</x:f>
      </x:c>
      <x:c r="H970" s="22">
        <x:f>IF(F970="","",VLOOKUP(F970,COA!$A$4:$F$30,3,FALSE))</x:f>
      </x:c>
      <x:c r="I970" s="22">
        <x:f>IF(F970="","",VLOOKUP(F970,COA!$A$4:$F$30,4,FALSE))</x:f>
      </x:c>
      <x:c r="J970" s="22">
        <x:f>IF(F970="","",VLOOKUP(F970,COA!$A$4:$F$30,5,FALSE))</x:f>
      </x:c>
      <x:c r="K970" s="26" t="n"/>
      <x:c r="L970" s="26" t="n"/>
      <x:c r="M970" s="26" t="n"/>
      <x:c r="N970" s="24" t="n"/>
      <x:c r="O970" s="24" t="n"/>
      <x:c r="P970" s="25">
        <x:f>IF(AND(N970="",O970=""),"",N970-O970)</x:f>
      </x:c>
      <x:c r="Q970" s="20" t="str">
        <x:f>IF(COUNTA(A970:O970)=0,"",IF(AND(N970&gt;0,O970&gt;0),"Review",IF(AND(N970=0,O970=0),"Missing amount","OK")))</x:f>
        <x:v>Missing amount</x:v>
      </x:c>
      <x:c r="R970" s="25">
        <x:f>IF(A970="","",SUMIFS($N$5:$N$1001,$A$5:$A$1001,A970)-SUMIFS($O$5:$O$1001,$A$5:$A$1001,A970))</x:f>
      </x:c>
      <x:c r="S970" s="20">
        <x:f>IF(A970="","",IF(ABS(R970)&lt;0.005,"Balanced","Out of balance"))</x:f>
      </x:c>
    </x:row>
    <x:row r="971" ht="20" customHeight="1">
      <x:c r="A971" s="26" t="n"/>
      <x:c r="B971" s="27" t="n"/>
      <x:c r="C971" s="20">
        <x:f>IF(B971="","",YEAR(B971))</x:f>
      </x:c>
      <x:c r="D971" s="20">
        <x:f>IF(B971="","",TEXT(B971,"mmm"))</x:f>
      </x:c>
      <x:c r="E971" s="4" t="n"/>
      <x:c r="F971" s="26" t="n"/>
      <x:c r="G971" s="22">
        <x:f>IF(F971="","",VLOOKUP(F971,COA!$A$4:$F$30,2,FALSE))</x:f>
      </x:c>
      <x:c r="H971" s="22">
        <x:f>IF(F971="","",VLOOKUP(F971,COA!$A$4:$F$30,3,FALSE))</x:f>
      </x:c>
      <x:c r="I971" s="22">
        <x:f>IF(F971="","",VLOOKUP(F971,COA!$A$4:$F$30,4,FALSE))</x:f>
      </x:c>
      <x:c r="J971" s="22">
        <x:f>IF(F971="","",VLOOKUP(F971,COA!$A$4:$F$30,5,FALSE))</x:f>
      </x:c>
      <x:c r="K971" s="26" t="n"/>
      <x:c r="L971" s="26" t="n"/>
      <x:c r="M971" s="26" t="n"/>
      <x:c r="N971" s="24" t="n"/>
      <x:c r="O971" s="24" t="n"/>
      <x:c r="P971" s="25">
        <x:f>IF(AND(N971="",O971=""),"",N971-O971)</x:f>
      </x:c>
      <x:c r="Q971" s="20" t="str">
        <x:f>IF(COUNTA(A971:O971)=0,"",IF(AND(N971&gt;0,O971&gt;0),"Review",IF(AND(N971=0,O971=0),"Missing amount","OK")))</x:f>
        <x:v>Missing amount</x:v>
      </x:c>
      <x:c r="R971" s="25">
        <x:f>IF(A971="","",SUMIFS($N$5:$N$1001,$A$5:$A$1001,A971)-SUMIFS($O$5:$O$1001,$A$5:$A$1001,A971))</x:f>
      </x:c>
      <x:c r="S971" s="20">
        <x:f>IF(A971="","",IF(ABS(R971)&lt;0.005,"Balanced","Out of balance"))</x:f>
      </x:c>
    </x:row>
    <x:row r="972" ht="20" customHeight="1">
      <x:c r="A972" s="26" t="n"/>
      <x:c r="B972" s="27" t="n"/>
      <x:c r="C972" s="20">
        <x:f>IF(B972="","",YEAR(B972))</x:f>
      </x:c>
      <x:c r="D972" s="20">
        <x:f>IF(B972="","",TEXT(B972,"mmm"))</x:f>
      </x:c>
      <x:c r="E972" s="4" t="n"/>
      <x:c r="F972" s="26" t="n"/>
      <x:c r="G972" s="22">
        <x:f>IF(F972="","",VLOOKUP(F972,COA!$A$4:$F$30,2,FALSE))</x:f>
      </x:c>
      <x:c r="H972" s="22">
        <x:f>IF(F972="","",VLOOKUP(F972,COA!$A$4:$F$30,3,FALSE))</x:f>
      </x:c>
      <x:c r="I972" s="22">
        <x:f>IF(F972="","",VLOOKUP(F972,COA!$A$4:$F$30,4,FALSE))</x:f>
      </x:c>
      <x:c r="J972" s="22">
        <x:f>IF(F972="","",VLOOKUP(F972,COA!$A$4:$F$30,5,FALSE))</x:f>
      </x:c>
      <x:c r="K972" s="26" t="n"/>
      <x:c r="L972" s="26" t="n"/>
      <x:c r="M972" s="26" t="n"/>
      <x:c r="N972" s="24" t="n"/>
      <x:c r="O972" s="24" t="n"/>
      <x:c r="P972" s="25">
        <x:f>IF(AND(N972="",O972=""),"",N972-O972)</x:f>
      </x:c>
      <x:c r="Q972" s="20" t="str">
        <x:f>IF(COUNTA(A972:O972)=0,"",IF(AND(N972&gt;0,O972&gt;0),"Review",IF(AND(N972=0,O972=0),"Missing amount","OK")))</x:f>
        <x:v>Missing amount</x:v>
      </x:c>
      <x:c r="R972" s="25">
        <x:f>IF(A972="","",SUMIFS($N$5:$N$1001,$A$5:$A$1001,A972)-SUMIFS($O$5:$O$1001,$A$5:$A$1001,A972))</x:f>
      </x:c>
      <x:c r="S972" s="20">
        <x:f>IF(A972="","",IF(ABS(R972)&lt;0.005,"Balanced","Out of balance"))</x:f>
      </x:c>
    </x:row>
    <x:row r="973" ht="20" customHeight="1">
      <x:c r="A973" s="26" t="n"/>
      <x:c r="B973" s="27" t="n"/>
      <x:c r="C973" s="20">
        <x:f>IF(B973="","",YEAR(B973))</x:f>
      </x:c>
      <x:c r="D973" s="20">
        <x:f>IF(B973="","",TEXT(B973,"mmm"))</x:f>
      </x:c>
      <x:c r="E973" s="4" t="n"/>
      <x:c r="F973" s="26" t="n"/>
      <x:c r="G973" s="22">
        <x:f>IF(F973="","",VLOOKUP(F973,COA!$A$4:$F$30,2,FALSE))</x:f>
      </x:c>
      <x:c r="H973" s="22">
        <x:f>IF(F973="","",VLOOKUP(F973,COA!$A$4:$F$30,3,FALSE))</x:f>
      </x:c>
      <x:c r="I973" s="22">
        <x:f>IF(F973="","",VLOOKUP(F973,COA!$A$4:$F$30,4,FALSE))</x:f>
      </x:c>
      <x:c r="J973" s="22">
        <x:f>IF(F973="","",VLOOKUP(F973,COA!$A$4:$F$30,5,FALSE))</x:f>
      </x:c>
      <x:c r="K973" s="26" t="n"/>
      <x:c r="L973" s="26" t="n"/>
      <x:c r="M973" s="26" t="n"/>
      <x:c r="N973" s="24" t="n"/>
      <x:c r="O973" s="24" t="n"/>
      <x:c r="P973" s="25">
        <x:f>IF(AND(N973="",O973=""),"",N973-O973)</x:f>
      </x:c>
      <x:c r="Q973" s="20" t="str">
        <x:f>IF(COUNTA(A973:O973)=0,"",IF(AND(N973&gt;0,O973&gt;0),"Review",IF(AND(N973=0,O973=0),"Missing amount","OK")))</x:f>
        <x:v>Missing amount</x:v>
      </x:c>
      <x:c r="R973" s="25">
        <x:f>IF(A973="","",SUMIFS($N$5:$N$1001,$A$5:$A$1001,A973)-SUMIFS($O$5:$O$1001,$A$5:$A$1001,A973))</x:f>
      </x:c>
      <x:c r="S973" s="20">
        <x:f>IF(A973="","",IF(ABS(R973)&lt;0.005,"Balanced","Out of balance"))</x:f>
      </x:c>
    </x:row>
    <x:row r="974" ht="20" customHeight="1">
      <x:c r="A974" s="26" t="n"/>
      <x:c r="B974" s="27" t="n"/>
      <x:c r="C974" s="20">
        <x:f>IF(B974="","",YEAR(B974))</x:f>
      </x:c>
      <x:c r="D974" s="20">
        <x:f>IF(B974="","",TEXT(B974,"mmm"))</x:f>
      </x:c>
      <x:c r="E974" s="4" t="n"/>
      <x:c r="F974" s="26" t="n"/>
      <x:c r="G974" s="22">
        <x:f>IF(F974="","",VLOOKUP(F974,COA!$A$4:$F$30,2,FALSE))</x:f>
      </x:c>
      <x:c r="H974" s="22">
        <x:f>IF(F974="","",VLOOKUP(F974,COA!$A$4:$F$30,3,FALSE))</x:f>
      </x:c>
      <x:c r="I974" s="22">
        <x:f>IF(F974="","",VLOOKUP(F974,COA!$A$4:$F$30,4,FALSE))</x:f>
      </x:c>
      <x:c r="J974" s="22">
        <x:f>IF(F974="","",VLOOKUP(F974,COA!$A$4:$F$30,5,FALSE))</x:f>
      </x:c>
      <x:c r="K974" s="26" t="n"/>
      <x:c r="L974" s="26" t="n"/>
      <x:c r="M974" s="26" t="n"/>
      <x:c r="N974" s="24" t="n"/>
      <x:c r="O974" s="24" t="n"/>
      <x:c r="P974" s="25">
        <x:f>IF(AND(N974="",O974=""),"",N974-O974)</x:f>
      </x:c>
      <x:c r="Q974" s="20" t="str">
        <x:f>IF(COUNTA(A974:O974)=0,"",IF(AND(N974&gt;0,O974&gt;0),"Review",IF(AND(N974=0,O974=0),"Missing amount","OK")))</x:f>
        <x:v>Missing amount</x:v>
      </x:c>
      <x:c r="R974" s="25">
        <x:f>IF(A974="","",SUMIFS($N$5:$N$1001,$A$5:$A$1001,A974)-SUMIFS($O$5:$O$1001,$A$5:$A$1001,A974))</x:f>
      </x:c>
      <x:c r="S974" s="20">
        <x:f>IF(A974="","",IF(ABS(R974)&lt;0.005,"Balanced","Out of balance"))</x:f>
      </x:c>
    </x:row>
    <x:row r="975" ht="20" customHeight="1">
      <x:c r="A975" s="26" t="n"/>
      <x:c r="B975" s="27" t="n"/>
      <x:c r="C975" s="20">
        <x:f>IF(B975="","",YEAR(B975))</x:f>
      </x:c>
      <x:c r="D975" s="20">
        <x:f>IF(B975="","",TEXT(B975,"mmm"))</x:f>
      </x:c>
      <x:c r="E975" s="4" t="n"/>
      <x:c r="F975" s="26" t="n"/>
      <x:c r="G975" s="22">
        <x:f>IF(F975="","",VLOOKUP(F975,COA!$A$4:$F$30,2,FALSE))</x:f>
      </x:c>
      <x:c r="H975" s="22">
        <x:f>IF(F975="","",VLOOKUP(F975,COA!$A$4:$F$30,3,FALSE))</x:f>
      </x:c>
      <x:c r="I975" s="22">
        <x:f>IF(F975="","",VLOOKUP(F975,COA!$A$4:$F$30,4,FALSE))</x:f>
      </x:c>
      <x:c r="J975" s="22">
        <x:f>IF(F975="","",VLOOKUP(F975,COA!$A$4:$F$30,5,FALSE))</x:f>
      </x:c>
      <x:c r="K975" s="26" t="n"/>
      <x:c r="L975" s="26" t="n"/>
      <x:c r="M975" s="26" t="n"/>
      <x:c r="N975" s="24" t="n"/>
      <x:c r="O975" s="24" t="n"/>
      <x:c r="P975" s="25">
        <x:f>IF(AND(N975="",O975=""),"",N975-O975)</x:f>
      </x:c>
      <x:c r="Q975" s="20" t="str">
        <x:f>IF(COUNTA(A975:O975)=0,"",IF(AND(N975&gt;0,O975&gt;0),"Review",IF(AND(N975=0,O975=0),"Missing amount","OK")))</x:f>
        <x:v>Missing amount</x:v>
      </x:c>
      <x:c r="R975" s="25">
        <x:f>IF(A975="","",SUMIFS($N$5:$N$1001,$A$5:$A$1001,A975)-SUMIFS($O$5:$O$1001,$A$5:$A$1001,A975))</x:f>
      </x:c>
      <x:c r="S975" s="20">
        <x:f>IF(A975="","",IF(ABS(R975)&lt;0.005,"Balanced","Out of balance"))</x:f>
      </x:c>
    </x:row>
    <x:row r="976" ht="20" customHeight="1">
      <x:c r="A976" s="26" t="n"/>
      <x:c r="B976" s="27" t="n"/>
      <x:c r="C976" s="20">
        <x:f>IF(B976="","",YEAR(B976))</x:f>
      </x:c>
      <x:c r="D976" s="20">
        <x:f>IF(B976="","",TEXT(B976,"mmm"))</x:f>
      </x:c>
      <x:c r="E976" s="4" t="n"/>
      <x:c r="F976" s="26" t="n"/>
      <x:c r="G976" s="22">
        <x:f>IF(F976="","",VLOOKUP(F976,COA!$A$4:$F$30,2,FALSE))</x:f>
      </x:c>
      <x:c r="H976" s="22">
        <x:f>IF(F976="","",VLOOKUP(F976,COA!$A$4:$F$30,3,FALSE))</x:f>
      </x:c>
      <x:c r="I976" s="22">
        <x:f>IF(F976="","",VLOOKUP(F976,COA!$A$4:$F$30,4,FALSE))</x:f>
      </x:c>
      <x:c r="J976" s="22">
        <x:f>IF(F976="","",VLOOKUP(F976,COA!$A$4:$F$30,5,FALSE))</x:f>
      </x:c>
      <x:c r="K976" s="26" t="n"/>
      <x:c r="L976" s="26" t="n"/>
      <x:c r="M976" s="26" t="n"/>
      <x:c r="N976" s="24" t="n"/>
      <x:c r="O976" s="24" t="n"/>
      <x:c r="P976" s="25">
        <x:f>IF(AND(N976="",O976=""),"",N976-O976)</x:f>
      </x:c>
      <x:c r="Q976" s="20" t="str">
        <x:f>IF(COUNTA(A976:O976)=0,"",IF(AND(N976&gt;0,O976&gt;0),"Review",IF(AND(N976=0,O976=0),"Missing amount","OK")))</x:f>
        <x:v>Missing amount</x:v>
      </x:c>
      <x:c r="R976" s="25">
        <x:f>IF(A976="","",SUMIFS($N$5:$N$1001,$A$5:$A$1001,A976)-SUMIFS($O$5:$O$1001,$A$5:$A$1001,A976))</x:f>
      </x:c>
      <x:c r="S976" s="20">
        <x:f>IF(A976="","",IF(ABS(R976)&lt;0.005,"Balanced","Out of balance"))</x:f>
      </x:c>
    </x:row>
    <x:row r="977" ht="20" customHeight="1">
      <x:c r="A977" s="26" t="n"/>
      <x:c r="B977" s="27" t="n"/>
      <x:c r="C977" s="20">
        <x:f>IF(B977="","",YEAR(B977))</x:f>
      </x:c>
      <x:c r="D977" s="20">
        <x:f>IF(B977="","",TEXT(B977,"mmm"))</x:f>
      </x:c>
      <x:c r="E977" s="4" t="n"/>
      <x:c r="F977" s="26" t="n"/>
      <x:c r="G977" s="22">
        <x:f>IF(F977="","",VLOOKUP(F977,COA!$A$4:$F$30,2,FALSE))</x:f>
      </x:c>
      <x:c r="H977" s="22">
        <x:f>IF(F977="","",VLOOKUP(F977,COA!$A$4:$F$30,3,FALSE))</x:f>
      </x:c>
      <x:c r="I977" s="22">
        <x:f>IF(F977="","",VLOOKUP(F977,COA!$A$4:$F$30,4,FALSE))</x:f>
      </x:c>
      <x:c r="J977" s="22">
        <x:f>IF(F977="","",VLOOKUP(F977,COA!$A$4:$F$30,5,FALSE))</x:f>
      </x:c>
      <x:c r="K977" s="26" t="n"/>
      <x:c r="L977" s="26" t="n"/>
      <x:c r="M977" s="26" t="n"/>
      <x:c r="N977" s="24" t="n"/>
      <x:c r="O977" s="24" t="n"/>
      <x:c r="P977" s="25">
        <x:f>IF(AND(N977="",O977=""),"",N977-O977)</x:f>
      </x:c>
      <x:c r="Q977" s="20" t="str">
        <x:f>IF(COUNTA(A977:O977)=0,"",IF(AND(N977&gt;0,O977&gt;0),"Review",IF(AND(N977=0,O977=0),"Missing amount","OK")))</x:f>
        <x:v>Missing amount</x:v>
      </x:c>
      <x:c r="R977" s="25">
        <x:f>IF(A977="","",SUMIFS($N$5:$N$1001,$A$5:$A$1001,A977)-SUMIFS($O$5:$O$1001,$A$5:$A$1001,A977))</x:f>
      </x:c>
      <x:c r="S977" s="20">
        <x:f>IF(A977="","",IF(ABS(R977)&lt;0.005,"Balanced","Out of balance"))</x:f>
      </x:c>
    </x:row>
    <x:row r="978" ht="20" customHeight="1">
      <x:c r="A978" s="26" t="n"/>
      <x:c r="B978" s="27" t="n"/>
      <x:c r="C978" s="20">
        <x:f>IF(B978="","",YEAR(B978))</x:f>
      </x:c>
      <x:c r="D978" s="20">
        <x:f>IF(B978="","",TEXT(B978,"mmm"))</x:f>
      </x:c>
      <x:c r="E978" s="4" t="n"/>
      <x:c r="F978" s="26" t="n"/>
      <x:c r="G978" s="22">
        <x:f>IF(F978="","",VLOOKUP(F978,COA!$A$4:$F$30,2,FALSE))</x:f>
      </x:c>
      <x:c r="H978" s="22">
        <x:f>IF(F978="","",VLOOKUP(F978,COA!$A$4:$F$30,3,FALSE))</x:f>
      </x:c>
      <x:c r="I978" s="22">
        <x:f>IF(F978="","",VLOOKUP(F978,COA!$A$4:$F$30,4,FALSE))</x:f>
      </x:c>
      <x:c r="J978" s="22">
        <x:f>IF(F978="","",VLOOKUP(F978,COA!$A$4:$F$30,5,FALSE))</x:f>
      </x:c>
      <x:c r="K978" s="26" t="n"/>
      <x:c r="L978" s="26" t="n"/>
      <x:c r="M978" s="26" t="n"/>
      <x:c r="N978" s="24" t="n"/>
      <x:c r="O978" s="24" t="n"/>
      <x:c r="P978" s="25">
        <x:f>IF(AND(N978="",O978=""),"",N978-O978)</x:f>
      </x:c>
      <x:c r="Q978" s="20" t="str">
        <x:f>IF(COUNTA(A978:O978)=0,"",IF(AND(N978&gt;0,O978&gt;0),"Review",IF(AND(N978=0,O978=0),"Missing amount","OK")))</x:f>
        <x:v>Missing amount</x:v>
      </x:c>
      <x:c r="R978" s="25">
        <x:f>IF(A978="","",SUMIFS($N$5:$N$1001,$A$5:$A$1001,A978)-SUMIFS($O$5:$O$1001,$A$5:$A$1001,A978))</x:f>
      </x:c>
      <x:c r="S978" s="20">
        <x:f>IF(A978="","",IF(ABS(R978)&lt;0.005,"Balanced","Out of balance"))</x:f>
      </x:c>
    </x:row>
    <x:row r="979" ht="20" customHeight="1">
      <x:c r="A979" s="26" t="n"/>
      <x:c r="B979" s="27" t="n"/>
      <x:c r="C979" s="20">
        <x:f>IF(B979="","",YEAR(B979))</x:f>
      </x:c>
      <x:c r="D979" s="20">
        <x:f>IF(B979="","",TEXT(B979,"mmm"))</x:f>
      </x:c>
      <x:c r="E979" s="4" t="n"/>
      <x:c r="F979" s="26" t="n"/>
      <x:c r="G979" s="22">
        <x:f>IF(F979="","",VLOOKUP(F979,COA!$A$4:$F$30,2,FALSE))</x:f>
      </x:c>
      <x:c r="H979" s="22">
        <x:f>IF(F979="","",VLOOKUP(F979,COA!$A$4:$F$30,3,FALSE))</x:f>
      </x:c>
      <x:c r="I979" s="22">
        <x:f>IF(F979="","",VLOOKUP(F979,COA!$A$4:$F$30,4,FALSE))</x:f>
      </x:c>
      <x:c r="J979" s="22">
        <x:f>IF(F979="","",VLOOKUP(F979,COA!$A$4:$F$30,5,FALSE))</x:f>
      </x:c>
      <x:c r="K979" s="26" t="n"/>
      <x:c r="L979" s="26" t="n"/>
      <x:c r="M979" s="26" t="n"/>
      <x:c r="N979" s="24" t="n"/>
      <x:c r="O979" s="24" t="n"/>
      <x:c r="P979" s="25">
        <x:f>IF(AND(N979="",O979=""),"",N979-O979)</x:f>
      </x:c>
      <x:c r="Q979" s="20" t="str">
        <x:f>IF(COUNTA(A979:O979)=0,"",IF(AND(N979&gt;0,O979&gt;0),"Review",IF(AND(N979=0,O979=0),"Missing amount","OK")))</x:f>
        <x:v>Missing amount</x:v>
      </x:c>
      <x:c r="R979" s="25">
        <x:f>IF(A979="","",SUMIFS($N$5:$N$1001,$A$5:$A$1001,A979)-SUMIFS($O$5:$O$1001,$A$5:$A$1001,A979))</x:f>
      </x:c>
      <x:c r="S979" s="20">
        <x:f>IF(A979="","",IF(ABS(R979)&lt;0.005,"Balanced","Out of balance"))</x:f>
      </x:c>
    </x:row>
    <x:row r="980" ht="20" customHeight="1">
      <x:c r="A980" s="26" t="n"/>
      <x:c r="B980" s="27" t="n"/>
      <x:c r="C980" s="20">
        <x:f>IF(B980="","",YEAR(B980))</x:f>
      </x:c>
      <x:c r="D980" s="20">
        <x:f>IF(B980="","",TEXT(B980,"mmm"))</x:f>
      </x:c>
      <x:c r="E980" s="4" t="n"/>
      <x:c r="F980" s="26" t="n"/>
      <x:c r="G980" s="22">
        <x:f>IF(F980="","",VLOOKUP(F980,COA!$A$4:$F$30,2,FALSE))</x:f>
      </x:c>
      <x:c r="H980" s="22">
        <x:f>IF(F980="","",VLOOKUP(F980,COA!$A$4:$F$30,3,FALSE))</x:f>
      </x:c>
      <x:c r="I980" s="22">
        <x:f>IF(F980="","",VLOOKUP(F980,COA!$A$4:$F$30,4,FALSE))</x:f>
      </x:c>
      <x:c r="J980" s="22">
        <x:f>IF(F980="","",VLOOKUP(F980,COA!$A$4:$F$30,5,FALSE))</x:f>
      </x:c>
      <x:c r="K980" s="26" t="n"/>
      <x:c r="L980" s="26" t="n"/>
      <x:c r="M980" s="26" t="n"/>
      <x:c r="N980" s="24" t="n"/>
      <x:c r="O980" s="24" t="n"/>
      <x:c r="P980" s="25">
        <x:f>IF(AND(N980="",O980=""),"",N980-O980)</x:f>
      </x:c>
      <x:c r="Q980" s="20" t="str">
        <x:f>IF(COUNTA(A980:O980)=0,"",IF(AND(N980&gt;0,O980&gt;0),"Review",IF(AND(N980=0,O980=0),"Missing amount","OK")))</x:f>
        <x:v>Missing amount</x:v>
      </x:c>
      <x:c r="R980" s="25">
        <x:f>IF(A980="","",SUMIFS($N$5:$N$1001,$A$5:$A$1001,A980)-SUMIFS($O$5:$O$1001,$A$5:$A$1001,A980))</x:f>
      </x:c>
      <x:c r="S980" s="20">
        <x:f>IF(A980="","",IF(ABS(R980)&lt;0.005,"Balanced","Out of balance"))</x:f>
      </x:c>
    </x:row>
    <x:row r="981" ht="20" customHeight="1">
      <x:c r="A981" s="26" t="n"/>
      <x:c r="B981" s="27" t="n"/>
      <x:c r="C981" s="20">
        <x:f>IF(B981="","",YEAR(B981))</x:f>
      </x:c>
      <x:c r="D981" s="20">
        <x:f>IF(B981="","",TEXT(B981,"mmm"))</x:f>
      </x:c>
      <x:c r="E981" s="4" t="n"/>
      <x:c r="F981" s="26" t="n"/>
      <x:c r="G981" s="22">
        <x:f>IF(F981="","",VLOOKUP(F981,COA!$A$4:$F$30,2,FALSE))</x:f>
      </x:c>
      <x:c r="H981" s="22">
        <x:f>IF(F981="","",VLOOKUP(F981,COA!$A$4:$F$30,3,FALSE))</x:f>
      </x:c>
      <x:c r="I981" s="22">
        <x:f>IF(F981="","",VLOOKUP(F981,COA!$A$4:$F$30,4,FALSE))</x:f>
      </x:c>
      <x:c r="J981" s="22">
        <x:f>IF(F981="","",VLOOKUP(F981,COA!$A$4:$F$30,5,FALSE))</x:f>
      </x:c>
      <x:c r="K981" s="26" t="n"/>
      <x:c r="L981" s="26" t="n"/>
      <x:c r="M981" s="26" t="n"/>
      <x:c r="N981" s="24" t="n"/>
      <x:c r="O981" s="24" t="n"/>
      <x:c r="P981" s="25">
        <x:f>IF(AND(N981="",O981=""),"",N981-O981)</x:f>
      </x:c>
      <x:c r="Q981" s="20" t="str">
        <x:f>IF(COUNTA(A981:O981)=0,"",IF(AND(N981&gt;0,O981&gt;0),"Review",IF(AND(N981=0,O981=0),"Missing amount","OK")))</x:f>
        <x:v>Missing amount</x:v>
      </x:c>
      <x:c r="R981" s="25">
        <x:f>IF(A981="","",SUMIFS($N$5:$N$1001,$A$5:$A$1001,A981)-SUMIFS($O$5:$O$1001,$A$5:$A$1001,A981))</x:f>
      </x:c>
      <x:c r="S981" s="20">
        <x:f>IF(A981="","",IF(ABS(R981)&lt;0.005,"Balanced","Out of balance"))</x:f>
      </x:c>
    </x:row>
    <x:row r="982" ht="20" customHeight="1">
      <x:c r="A982" s="26" t="n"/>
      <x:c r="B982" s="27" t="n"/>
      <x:c r="C982" s="20">
        <x:f>IF(B982="","",YEAR(B982))</x:f>
      </x:c>
      <x:c r="D982" s="20">
        <x:f>IF(B982="","",TEXT(B982,"mmm"))</x:f>
      </x:c>
      <x:c r="E982" s="4" t="n"/>
      <x:c r="F982" s="26" t="n"/>
      <x:c r="G982" s="22">
        <x:f>IF(F982="","",VLOOKUP(F982,COA!$A$4:$F$30,2,FALSE))</x:f>
      </x:c>
      <x:c r="H982" s="22">
        <x:f>IF(F982="","",VLOOKUP(F982,COA!$A$4:$F$30,3,FALSE))</x:f>
      </x:c>
      <x:c r="I982" s="22">
        <x:f>IF(F982="","",VLOOKUP(F982,COA!$A$4:$F$30,4,FALSE))</x:f>
      </x:c>
      <x:c r="J982" s="22">
        <x:f>IF(F982="","",VLOOKUP(F982,COA!$A$4:$F$30,5,FALSE))</x:f>
      </x:c>
      <x:c r="K982" s="26" t="n"/>
      <x:c r="L982" s="26" t="n"/>
      <x:c r="M982" s="26" t="n"/>
      <x:c r="N982" s="24" t="n"/>
      <x:c r="O982" s="24" t="n"/>
      <x:c r="P982" s="25">
        <x:f>IF(AND(N982="",O982=""),"",N982-O982)</x:f>
      </x:c>
      <x:c r="Q982" s="20" t="str">
        <x:f>IF(COUNTA(A982:O982)=0,"",IF(AND(N982&gt;0,O982&gt;0),"Review",IF(AND(N982=0,O982=0),"Missing amount","OK")))</x:f>
        <x:v>Missing amount</x:v>
      </x:c>
      <x:c r="R982" s="25">
        <x:f>IF(A982="","",SUMIFS($N$5:$N$1001,$A$5:$A$1001,A982)-SUMIFS($O$5:$O$1001,$A$5:$A$1001,A982))</x:f>
      </x:c>
      <x:c r="S982" s="20">
        <x:f>IF(A982="","",IF(ABS(R982)&lt;0.005,"Balanced","Out of balance"))</x:f>
      </x:c>
    </x:row>
    <x:row r="983" ht="20" customHeight="1">
      <x:c r="A983" s="26" t="n"/>
      <x:c r="B983" s="27" t="n"/>
      <x:c r="C983" s="20">
        <x:f>IF(B983="","",YEAR(B983))</x:f>
      </x:c>
      <x:c r="D983" s="20">
        <x:f>IF(B983="","",TEXT(B983,"mmm"))</x:f>
      </x:c>
      <x:c r="E983" s="4" t="n"/>
      <x:c r="F983" s="26" t="n"/>
      <x:c r="G983" s="22">
        <x:f>IF(F983="","",VLOOKUP(F983,COA!$A$4:$F$30,2,FALSE))</x:f>
      </x:c>
      <x:c r="H983" s="22">
        <x:f>IF(F983="","",VLOOKUP(F983,COA!$A$4:$F$30,3,FALSE))</x:f>
      </x:c>
      <x:c r="I983" s="22">
        <x:f>IF(F983="","",VLOOKUP(F983,COA!$A$4:$F$30,4,FALSE))</x:f>
      </x:c>
      <x:c r="J983" s="22">
        <x:f>IF(F983="","",VLOOKUP(F983,COA!$A$4:$F$30,5,FALSE))</x:f>
      </x:c>
      <x:c r="K983" s="26" t="n"/>
      <x:c r="L983" s="26" t="n"/>
      <x:c r="M983" s="26" t="n"/>
      <x:c r="N983" s="24" t="n"/>
      <x:c r="O983" s="24" t="n"/>
      <x:c r="P983" s="25">
        <x:f>IF(AND(N983="",O983=""),"",N983-O983)</x:f>
      </x:c>
      <x:c r="Q983" s="20" t="str">
        <x:f>IF(COUNTA(A983:O983)=0,"",IF(AND(N983&gt;0,O983&gt;0),"Review",IF(AND(N983=0,O983=0),"Missing amount","OK")))</x:f>
        <x:v>Missing amount</x:v>
      </x:c>
      <x:c r="R983" s="25">
        <x:f>IF(A983="","",SUMIFS($N$5:$N$1001,$A$5:$A$1001,A983)-SUMIFS($O$5:$O$1001,$A$5:$A$1001,A983))</x:f>
      </x:c>
      <x:c r="S983" s="20">
        <x:f>IF(A983="","",IF(ABS(R983)&lt;0.005,"Balanced","Out of balance"))</x:f>
      </x:c>
    </x:row>
    <x:row r="984" ht="20" customHeight="1">
      <x:c r="A984" s="26" t="n"/>
      <x:c r="B984" s="27" t="n"/>
      <x:c r="C984" s="20">
        <x:f>IF(B984="","",YEAR(B984))</x:f>
      </x:c>
      <x:c r="D984" s="20">
        <x:f>IF(B984="","",TEXT(B984,"mmm"))</x:f>
      </x:c>
      <x:c r="E984" s="4" t="n"/>
      <x:c r="F984" s="26" t="n"/>
      <x:c r="G984" s="22">
        <x:f>IF(F984="","",VLOOKUP(F984,COA!$A$4:$F$30,2,FALSE))</x:f>
      </x:c>
      <x:c r="H984" s="22">
        <x:f>IF(F984="","",VLOOKUP(F984,COA!$A$4:$F$30,3,FALSE))</x:f>
      </x:c>
      <x:c r="I984" s="22">
        <x:f>IF(F984="","",VLOOKUP(F984,COA!$A$4:$F$30,4,FALSE))</x:f>
      </x:c>
      <x:c r="J984" s="22">
        <x:f>IF(F984="","",VLOOKUP(F984,COA!$A$4:$F$30,5,FALSE))</x:f>
      </x:c>
      <x:c r="K984" s="26" t="n"/>
      <x:c r="L984" s="26" t="n"/>
      <x:c r="M984" s="26" t="n"/>
      <x:c r="N984" s="24" t="n"/>
      <x:c r="O984" s="24" t="n"/>
      <x:c r="P984" s="25">
        <x:f>IF(AND(N984="",O984=""),"",N984-O984)</x:f>
      </x:c>
      <x:c r="Q984" s="20" t="str">
        <x:f>IF(COUNTA(A984:O984)=0,"",IF(AND(N984&gt;0,O984&gt;0),"Review",IF(AND(N984=0,O984=0),"Missing amount","OK")))</x:f>
        <x:v>Missing amount</x:v>
      </x:c>
      <x:c r="R984" s="25">
        <x:f>IF(A984="","",SUMIFS($N$5:$N$1001,$A$5:$A$1001,A984)-SUMIFS($O$5:$O$1001,$A$5:$A$1001,A984))</x:f>
      </x:c>
      <x:c r="S984" s="20">
        <x:f>IF(A984="","",IF(ABS(R984)&lt;0.005,"Balanced","Out of balance"))</x:f>
      </x:c>
    </x:row>
    <x:row r="985" ht="20" customHeight="1">
      <x:c r="A985" s="26" t="n"/>
      <x:c r="B985" s="27" t="n"/>
      <x:c r="C985" s="20">
        <x:f>IF(B985="","",YEAR(B985))</x:f>
      </x:c>
      <x:c r="D985" s="20">
        <x:f>IF(B985="","",TEXT(B985,"mmm"))</x:f>
      </x:c>
      <x:c r="E985" s="4" t="n"/>
      <x:c r="F985" s="26" t="n"/>
      <x:c r="G985" s="22">
        <x:f>IF(F985="","",VLOOKUP(F985,COA!$A$4:$F$30,2,FALSE))</x:f>
      </x:c>
      <x:c r="H985" s="22">
        <x:f>IF(F985="","",VLOOKUP(F985,COA!$A$4:$F$30,3,FALSE))</x:f>
      </x:c>
      <x:c r="I985" s="22">
        <x:f>IF(F985="","",VLOOKUP(F985,COA!$A$4:$F$30,4,FALSE))</x:f>
      </x:c>
      <x:c r="J985" s="22">
        <x:f>IF(F985="","",VLOOKUP(F985,COA!$A$4:$F$30,5,FALSE))</x:f>
      </x:c>
      <x:c r="K985" s="26" t="n"/>
      <x:c r="L985" s="26" t="n"/>
      <x:c r="M985" s="26" t="n"/>
      <x:c r="N985" s="24" t="n"/>
      <x:c r="O985" s="24" t="n"/>
      <x:c r="P985" s="25">
        <x:f>IF(AND(N985="",O985=""),"",N985-O985)</x:f>
      </x:c>
      <x:c r="Q985" s="20" t="str">
        <x:f>IF(COUNTA(A985:O985)=0,"",IF(AND(N985&gt;0,O985&gt;0),"Review",IF(AND(N985=0,O985=0),"Missing amount","OK")))</x:f>
        <x:v>Missing amount</x:v>
      </x:c>
      <x:c r="R985" s="25">
        <x:f>IF(A985="","",SUMIFS($N$5:$N$1001,$A$5:$A$1001,A985)-SUMIFS($O$5:$O$1001,$A$5:$A$1001,A985))</x:f>
      </x:c>
      <x:c r="S985" s="20">
        <x:f>IF(A985="","",IF(ABS(R985)&lt;0.005,"Balanced","Out of balance"))</x:f>
      </x:c>
    </x:row>
    <x:row r="986" ht="20" customHeight="1">
      <x:c r="A986" s="26" t="n"/>
      <x:c r="B986" s="27" t="n"/>
      <x:c r="C986" s="20">
        <x:f>IF(B986="","",YEAR(B986))</x:f>
      </x:c>
      <x:c r="D986" s="20">
        <x:f>IF(B986="","",TEXT(B986,"mmm"))</x:f>
      </x:c>
      <x:c r="E986" s="4" t="n"/>
      <x:c r="F986" s="26" t="n"/>
      <x:c r="G986" s="22">
        <x:f>IF(F986="","",VLOOKUP(F986,COA!$A$4:$F$30,2,FALSE))</x:f>
      </x:c>
      <x:c r="H986" s="22">
        <x:f>IF(F986="","",VLOOKUP(F986,COA!$A$4:$F$30,3,FALSE))</x:f>
      </x:c>
      <x:c r="I986" s="22">
        <x:f>IF(F986="","",VLOOKUP(F986,COA!$A$4:$F$30,4,FALSE))</x:f>
      </x:c>
      <x:c r="J986" s="22">
        <x:f>IF(F986="","",VLOOKUP(F986,COA!$A$4:$F$30,5,FALSE))</x:f>
      </x:c>
      <x:c r="K986" s="26" t="n"/>
      <x:c r="L986" s="26" t="n"/>
      <x:c r="M986" s="26" t="n"/>
      <x:c r="N986" s="24" t="n"/>
      <x:c r="O986" s="24" t="n"/>
      <x:c r="P986" s="25">
        <x:f>IF(AND(N986="",O986=""),"",N986-O986)</x:f>
      </x:c>
      <x:c r="Q986" s="20" t="str">
        <x:f>IF(COUNTA(A986:O986)=0,"",IF(AND(N986&gt;0,O986&gt;0),"Review",IF(AND(N986=0,O986=0),"Missing amount","OK")))</x:f>
        <x:v>Missing amount</x:v>
      </x:c>
      <x:c r="R986" s="25">
        <x:f>IF(A986="","",SUMIFS($N$5:$N$1001,$A$5:$A$1001,A986)-SUMIFS($O$5:$O$1001,$A$5:$A$1001,A986))</x:f>
      </x:c>
      <x:c r="S986" s="20">
        <x:f>IF(A986="","",IF(ABS(R986)&lt;0.005,"Balanced","Out of balance"))</x:f>
      </x:c>
    </x:row>
    <x:row r="987" ht="20" customHeight="1">
      <x:c r="A987" s="26" t="n"/>
      <x:c r="B987" s="27" t="n"/>
      <x:c r="C987" s="20">
        <x:f>IF(B987="","",YEAR(B987))</x:f>
      </x:c>
      <x:c r="D987" s="20">
        <x:f>IF(B987="","",TEXT(B987,"mmm"))</x:f>
      </x:c>
      <x:c r="E987" s="4" t="n"/>
      <x:c r="F987" s="26" t="n"/>
      <x:c r="G987" s="22">
        <x:f>IF(F987="","",VLOOKUP(F987,COA!$A$4:$F$30,2,FALSE))</x:f>
      </x:c>
      <x:c r="H987" s="22">
        <x:f>IF(F987="","",VLOOKUP(F987,COA!$A$4:$F$30,3,FALSE))</x:f>
      </x:c>
      <x:c r="I987" s="22">
        <x:f>IF(F987="","",VLOOKUP(F987,COA!$A$4:$F$30,4,FALSE))</x:f>
      </x:c>
      <x:c r="J987" s="22">
        <x:f>IF(F987="","",VLOOKUP(F987,COA!$A$4:$F$30,5,FALSE))</x:f>
      </x:c>
      <x:c r="K987" s="26" t="n"/>
      <x:c r="L987" s="26" t="n"/>
      <x:c r="M987" s="26" t="n"/>
      <x:c r="N987" s="24" t="n"/>
      <x:c r="O987" s="24" t="n"/>
      <x:c r="P987" s="25">
        <x:f>IF(AND(N987="",O987=""),"",N987-O987)</x:f>
      </x:c>
      <x:c r="Q987" s="20" t="str">
        <x:f>IF(COUNTA(A987:O987)=0,"",IF(AND(N987&gt;0,O987&gt;0),"Review",IF(AND(N987=0,O987=0),"Missing amount","OK")))</x:f>
        <x:v>Missing amount</x:v>
      </x:c>
      <x:c r="R987" s="25">
        <x:f>IF(A987="","",SUMIFS($N$5:$N$1001,$A$5:$A$1001,A987)-SUMIFS($O$5:$O$1001,$A$5:$A$1001,A987))</x:f>
      </x:c>
      <x:c r="S987" s="20">
        <x:f>IF(A987="","",IF(ABS(R987)&lt;0.005,"Balanced","Out of balance"))</x:f>
      </x:c>
    </x:row>
    <x:row r="988" ht="20" customHeight="1">
      <x:c r="A988" s="26" t="n"/>
      <x:c r="B988" s="27" t="n"/>
      <x:c r="C988" s="20">
        <x:f>IF(B988="","",YEAR(B988))</x:f>
      </x:c>
      <x:c r="D988" s="20">
        <x:f>IF(B988="","",TEXT(B988,"mmm"))</x:f>
      </x:c>
      <x:c r="E988" s="4" t="n"/>
      <x:c r="F988" s="26" t="n"/>
      <x:c r="G988" s="22">
        <x:f>IF(F988="","",VLOOKUP(F988,COA!$A$4:$F$30,2,FALSE))</x:f>
      </x:c>
      <x:c r="H988" s="22">
        <x:f>IF(F988="","",VLOOKUP(F988,COA!$A$4:$F$30,3,FALSE))</x:f>
      </x:c>
      <x:c r="I988" s="22">
        <x:f>IF(F988="","",VLOOKUP(F988,COA!$A$4:$F$30,4,FALSE))</x:f>
      </x:c>
      <x:c r="J988" s="22">
        <x:f>IF(F988="","",VLOOKUP(F988,COA!$A$4:$F$30,5,FALSE))</x:f>
      </x:c>
      <x:c r="K988" s="26" t="n"/>
      <x:c r="L988" s="26" t="n"/>
      <x:c r="M988" s="26" t="n"/>
      <x:c r="N988" s="24" t="n"/>
      <x:c r="O988" s="24" t="n"/>
      <x:c r="P988" s="25">
        <x:f>IF(AND(N988="",O988=""),"",N988-O988)</x:f>
      </x:c>
      <x:c r="Q988" s="20" t="str">
        <x:f>IF(COUNTA(A988:O988)=0,"",IF(AND(N988&gt;0,O988&gt;0),"Review",IF(AND(N988=0,O988=0),"Missing amount","OK")))</x:f>
        <x:v>Missing amount</x:v>
      </x:c>
      <x:c r="R988" s="25">
        <x:f>IF(A988="","",SUMIFS($N$5:$N$1001,$A$5:$A$1001,A988)-SUMIFS($O$5:$O$1001,$A$5:$A$1001,A988))</x:f>
      </x:c>
      <x:c r="S988" s="20">
        <x:f>IF(A988="","",IF(ABS(R988)&lt;0.005,"Balanced","Out of balance"))</x:f>
      </x:c>
    </x:row>
    <x:row r="989" ht="20" customHeight="1">
      <x:c r="A989" s="26" t="n"/>
      <x:c r="B989" s="27" t="n"/>
      <x:c r="C989" s="20">
        <x:f>IF(B989="","",YEAR(B989))</x:f>
      </x:c>
      <x:c r="D989" s="20">
        <x:f>IF(B989="","",TEXT(B989,"mmm"))</x:f>
      </x:c>
      <x:c r="E989" s="4" t="n"/>
      <x:c r="F989" s="26" t="n"/>
      <x:c r="G989" s="22">
        <x:f>IF(F989="","",VLOOKUP(F989,COA!$A$4:$F$30,2,FALSE))</x:f>
      </x:c>
      <x:c r="H989" s="22">
        <x:f>IF(F989="","",VLOOKUP(F989,COA!$A$4:$F$30,3,FALSE))</x:f>
      </x:c>
      <x:c r="I989" s="22">
        <x:f>IF(F989="","",VLOOKUP(F989,COA!$A$4:$F$30,4,FALSE))</x:f>
      </x:c>
      <x:c r="J989" s="22">
        <x:f>IF(F989="","",VLOOKUP(F989,COA!$A$4:$F$30,5,FALSE))</x:f>
      </x:c>
      <x:c r="K989" s="26" t="n"/>
      <x:c r="L989" s="26" t="n"/>
      <x:c r="M989" s="26" t="n"/>
      <x:c r="N989" s="24" t="n"/>
      <x:c r="O989" s="24" t="n"/>
      <x:c r="P989" s="25">
        <x:f>IF(AND(N989="",O989=""),"",N989-O989)</x:f>
      </x:c>
      <x:c r="Q989" s="20" t="str">
        <x:f>IF(COUNTA(A989:O989)=0,"",IF(AND(N989&gt;0,O989&gt;0),"Review",IF(AND(N989=0,O989=0),"Missing amount","OK")))</x:f>
        <x:v>Missing amount</x:v>
      </x:c>
      <x:c r="R989" s="25">
        <x:f>IF(A989="","",SUMIFS($N$5:$N$1001,$A$5:$A$1001,A989)-SUMIFS($O$5:$O$1001,$A$5:$A$1001,A989))</x:f>
      </x:c>
      <x:c r="S989" s="20">
        <x:f>IF(A989="","",IF(ABS(R989)&lt;0.005,"Balanced","Out of balance"))</x:f>
      </x:c>
    </x:row>
    <x:row r="990" ht="20" customHeight="1">
      <x:c r="A990" s="26" t="n"/>
      <x:c r="B990" s="27" t="n"/>
      <x:c r="C990" s="20">
        <x:f>IF(B990="","",YEAR(B990))</x:f>
      </x:c>
      <x:c r="D990" s="20">
        <x:f>IF(B990="","",TEXT(B990,"mmm"))</x:f>
      </x:c>
      <x:c r="E990" s="4" t="n"/>
      <x:c r="F990" s="26" t="n"/>
      <x:c r="G990" s="22">
        <x:f>IF(F990="","",VLOOKUP(F990,COA!$A$4:$F$30,2,FALSE))</x:f>
      </x:c>
      <x:c r="H990" s="22">
        <x:f>IF(F990="","",VLOOKUP(F990,COA!$A$4:$F$30,3,FALSE))</x:f>
      </x:c>
      <x:c r="I990" s="22">
        <x:f>IF(F990="","",VLOOKUP(F990,COA!$A$4:$F$30,4,FALSE))</x:f>
      </x:c>
      <x:c r="J990" s="22">
        <x:f>IF(F990="","",VLOOKUP(F990,COA!$A$4:$F$30,5,FALSE))</x:f>
      </x:c>
      <x:c r="K990" s="26" t="n"/>
      <x:c r="L990" s="26" t="n"/>
      <x:c r="M990" s="26" t="n"/>
      <x:c r="N990" s="24" t="n"/>
      <x:c r="O990" s="24" t="n"/>
      <x:c r="P990" s="25">
        <x:f>IF(AND(N990="",O990=""),"",N990-O990)</x:f>
      </x:c>
      <x:c r="Q990" s="20" t="str">
        <x:f>IF(COUNTA(A990:O990)=0,"",IF(AND(N990&gt;0,O990&gt;0),"Review",IF(AND(N990=0,O990=0),"Missing amount","OK")))</x:f>
        <x:v>Missing amount</x:v>
      </x:c>
      <x:c r="R990" s="25">
        <x:f>IF(A990="","",SUMIFS($N$5:$N$1001,$A$5:$A$1001,A990)-SUMIFS($O$5:$O$1001,$A$5:$A$1001,A990))</x:f>
      </x:c>
      <x:c r="S990" s="20">
        <x:f>IF(A990="","",IF(ABS(R990)&lt;0.005,"Balanced","Out of balance"))</x:f>
      </x:c>
    </x:row>
    <x:row r="991" ht="20" customHeight="1">
      <x:c r="A991" s="26" t="n"/>
      <x:c r="B991" s="27" t="n"/>
      <x:c r="C991" s="20">
        <x:f>IF(B991="","",YEAR(B991))</x:f>
      </x:c>
      <x:c r="D991" s="20">
        <x:f>IF(B991="","",TEXT(B991,"mmm"))</x:f>
      </x:c>
      <x:c r="E991" s="4" t="n"/>
      <x:c r="F991" s="26" t="n"/>
      <x:c r="G991" s="22">
        <x:f>IF(F991="","",VLOOKUP(F991,COA!$A$4:$F$30,2,FALSE))</x:f>
      </x:c>
      <x:c r="H991" s="22">
        <x:f>IF(F991="","",VLOOKUP(F991,COA!$A$4:$F$30,3,FALSE))</x:f>
      </x:c>
      <x:c r="I991" s="22">
        <x:f>IF(F991="","",VLOOKUP(F991,COA!$A$4:$F$30,4,FALSE))</x:f>
      </x:c>
      <x:c r="J991" s="22">
        <x:f>IF(F991="","",VLOOKUP(F991,COA!$A$4:$F$30,5,FALSE))</x:f>
      </x:c>
      <x:c r="K991" s="26" t="n"/>
      <x:c r="L991" s="26" t="n"/>
      <x:c r="M991" s="26" t="n"/>
      <x:c r="N991" s="24" t="n"/>
      <x:c r="O991" s="24" t="n"/>
      <x:c r="P991" s="25">
        <x:f>IF(AND(N991="",O991=""),"",N991-O991)</x:f>
      </x:c>
      <x:c r="Q991" s="20" t="str">
        <x:f>IF(COUNTA(A991:O991)=0,"",IF(AND(N991&gt;0,O991&gt;0),"Review",IF(AND(N991=0,O991=0),"Missing amount","OK")))</x:f>
        <x:v>Missing amount</x:v>
      </x:c>
      <x:c r="R991" s="25">
        <x:f>IF(A991="","",SUMIFS($N$5:$N$1001,$A$5:$A$1001,A991)-SUMIFS($O$5:$O$1001,$A$5:$A$1001,A991))</x:f>
      </x:c>
      <x:c r="S991" s="20">
        <x:f>IF(A991="","",IF(ABS(R991)&lt;0.005,"Balanced","Out of balance"))</x:f>
      </x:c>
    </x:row>
    <x:row r="992" ht="20" customHeight="1">
      <x:c r="A992" s="26" t="n"/>
      <x:c r="B992" s="27" t="n"/>
      <x:c r="C992" s="20">
        <x:f>IF(B992="","",YEAR(B992))</x:f>
      </x:c>
      <x:c r="D992" s="20">
        <x:f>IF(B992="","",TEXT(B992,"mmm"))</x:f>
      </x:c>
      <x:c r="E992" s="4" t="n"/>
      <x:c r="F992" s="26" t="n"/>
      <x:c r="G992" s="22">
        <x:f>IF(F992="","",VLOOKUP(F992,COA!$A$4:$F$30,2,FALSE))</x:f>
      </x:c>
      <x:c r="H992" s="22">
        <x:f>IF(F992="","",VLOOKUP(F992,COA!$A$4:$F$30,3,FALSE))</x:f>
      </x:c>
      <x:c r="I992" s="22">
        <x:f>IF(F992="","",VLOOKUP(F992,COA!$A$4:$F$30,4,FALSE))</x:f>
      </x:c>
      <x:c r="J992" s="22">
        <x:f>IF(F992="","",VLOOKUP(F992,COA!$A$4:$F$30,5,FALSE))</x:f>
      </x:c>
      <x:c r="K992" s="26" t="n"/>
      <x:c r="L992" s="26" t="n"/>
      <x:c r="M992" s="26" t="n"/>
      <x:c r="N992" s="24" t="n"/>
      <x:c r="O992" s="24" t="n"/>
      <x:c r="P992" s="25">
        <x:f>IF(AND(N992="",O992=""),"",N992-O992)</x:f>
      </x:c>
      <x:c r="Q992" s="20" t="str">
        <x:f>IF(COUNTA(A992:O992)=0,"",IF(AND(N992&gt;0,O992&gt;0),"Review",IF(AND(N992=0,O992=0),"Missing amount","OK")))</x:f>
        <x:v>Missing amount</x:v>
      </x:c>
      <x:c r="R992" s="25">
        <x:f>IF(A992="","",SUMIFS($N$5:$N$1001,$A$5:$A$1001,A992)-SUMIFS($O$5:$O$1001,$A$5:$A$1001,A992))</x:f>
      </x:c>
      <x:c r="S992" s="20">
        <x:f>IF(A992="","",IF(ABS(R992)&lt;0.005,"Balanced","Out of balance"))</x:f>
      </x:c>
    </x:row>
    <x:row r="993" ht="20" customHeight="1">
      <x:c r="A993" s="26" t="n"/>
      <x:c r="B993" s="27" t="n"/>
      <x:c r="C993" s="20">
        <x:f>IF(B993="","",YEAR(B993))</x:f>
      </x:c>
      <x:c r="D993" s="20">
        <x:f>IF(B993="","",TEXT(B993,"mmm"))</x:f>
      </x:c>
      <x:c r="E993" s="4" t="n"/>
      <x:c r="F993" s="26" t="n"/>
      <x:c r="G993" s="22">
        <x:f>IF(F993="","",VLOOKUP(F993,COA!$A$4:$F$30,2,FALSE))</x:f>
      </x:c>
      <x:c r="H993" s="22">
        <x:f>IF(F993="","",VLOOKUP(F993,COA!$A$4:$F$30,3,FALSE))</x:f>
      </x:c>
      <x:c r="I993" s="22">
        <x:f>IF(F993="","",VLOOKUP(F993,COA!$A$4:$F$30,4,FALSE))</x:f>
      </x:c>
      <x:c r="J993" s="22">
        <x:f>IF(F993="","",VLOOKUP(F993,COA!$A$4:$F$30,5,FALSE))</x:f>
      </x:c>
      <x:c r="K993" s="26" t="n"/>
      <x:c r="L993" s="26" t="n"/>
      <x:c r="M993" s="26" t="n"/>
      <x:c r="N993" s="24" t="n"/>
      <x:c r="O993" s="24" t="n"/>
      <x:c r="P993" s="25">
        <x:f>IF(AND(N993="",O993=""),"",N993-O993)</x:f>
      </x:c>
      <x:c r="Q993" s="20" t="str">
        <x:f>IF(COUNTA(A993:O993)=0,"",IF(AND(N993&gt;0,O993&gt;0),"Review",IF(AND(N993=0,O993=0),"Missing amount","OK")))</x:f>
        <x:v>Missing amount</x:v>
      </x:c>
      <x:c r="R993" s="25">
        <x:f>IF(A993="","",SUMIFS($N$5:$N$1001,$A$5:$A$1001,A993)-SUMIFS($O$5:$O$1001,$A$5:$A$1001,A993))</x:f>
      </x:c>
      <x:c r="S993" s="20">
        <x:f>IF(A993="","",IF(ABS(R993)&lt;0.005,"Balanced","Out of balance"))</x:f>
      </x:c>
    </x:row>
    <x:row r="994" ht="20" customHeight="1">
      <x:c r="A994" s="26" t="n"/>
      <x:c r="B994" s="27" t="n"/>
      <x:c r="C994" s="20">
        <x:f>IF(B994="","",YEAR(B994))</x:f>
      </x:c>
      <x:c r="D994" s="20">
        <x:f>IF(B994="","",TEXT(B994,"mmm"))</x:f>
      </x:c>
      <x:c r="E994" s="4" t="n"/>
      <x:c r="F994" s="26" t="n"/>
      <x:c r="G994" s="22">
        <x:f>IF(F994="","",VLOOKUP(F994,COA!$A$4:$F$30,2,FALSE))</x:f>
      </x:c>
      <x:c r="H994" s="22">
        <x:f>IF(F994="","",VLOOKUP(F994,COA!$A$4:$F$30,3,FALSE))</x:f>
      </x:c>
      <x:c r="I994" s="22">
        <x:f>IF(F994="","",VLOOKUP(F994,COA!$A$4:$F$30,4,FALSE))</x:f>
      </x:c>
      <x:c r="J994" s="22">
        <x:f>IF(F994="","",VLOOKUP(F994,COA!$A$4:$F$30,5,FALSE))</x:f>
      </x:c>
      <x:c r="K994" s="26" t="n"/>
      <x:c r="L994" s="26" t="n"/>
      <x:c r="M994" s="26" t="n"/>
      <x:c r="N994" s="24" t="n"/>
      <x:c r="O994" s="24" t="n"/>
      <x:c r="P994" s="25">
        <x:f>IF(AND(N994="",O994=""),"",N994-O994)</x:f>
      </x:c>
      <x:c r="Q994" s="20" t="str">
        <x:f>IF(COUNTA(A994:O994)=0,"",IF(AND(N994&gt;0,O994&gt;0),"Review",IF(AND(N994=0,O994=0),"Missing amount","OK")))</x:f>
        <x:v>Missing amount</x:v>
      </x:c>
      <x:c r="R994" s="25">
        <x:f>IF(A994="","",SUMIFS($N$5:$N$1001,$A$5:$A$1001,A994)-SUMIFS($O$5:$O$1001,$A$5:$A$1001,A994))</x:f>
      </x:c>
      <x:c r="S994" s="20">
        <x:f>IF(A994="","",IF(ABS(R994)&lt;0.005,"Balanced","Out of balance"))</x:f>
      </x:c>
    </x:row>
    <x:row r="995" ht="20" customHeight="1">
      <x:c r="A995" s="26" t="n"/>
      <x:c r="B995" s="27" t="n"/>
      <x:c r="C995" s="20">
        <x:f>IF(B995="","",YEAR(B995))</x:f>
      </x:c>
      <x:c r="D995" s="20">
        <x:f>IF(B995="","",TEXT(B995,"mmm"))</x:f>
      </x:c>
      <x:c r="E995" s="4" t="n"/>
      <x:c r="F995" s="26" t="n"/>
      <x:c r="G995" s="22">
        <x:f>IF(F995="","",VLOOKUP(F995,COA!$A$4:$F$30,2,FALSE))</x:f>
      </x:c>
      <x:c r="H995" s="22">
        <x:f>IF(F995="","",VLOOKUP(F995,COA!$A$4:$F$30,3,FALSE))</x:f>
      </x:c>
      <x:c r="I995" s="22">
        <x:f>IF(F995="","",VLOOKUP(F995,COA!$A$4:$F$30,4,FALSE))</x:f>
      </x:c>
      <x:c r="J995" s="22">
        <x:f>IF(F995="","",VLOOKUP(F995,COA!$A$4:$F$30,5,FALSE))</x:f>
      </x:c>
      <x:c r="K995" s="26" t="n"/>
      <x:c r="L995" s="26" t="n"/>
      <x:c r="M995" s="26" t="n"/>
      <x:c r="N995" s="24" t="n"/>
      <x:c r="O995" s="24" t="n"/>
      <x:c r="P995" s="25">
        <x:f>IF(AND(N995="",O995=""),"",N995-O995)</x:f>
      </x:c>
      <x:c r="Q995" s="20" t="str">
        <x:f>IF(COUNTA(A995:O995)=0,"",IF(AND(N995&gt;0,O995&gt;0),"Review",IF(AND(N995=0,O995=0),"Missing amount","OK")))</x:f>
        <x:v>Missing amount</x:v>
      </x:c>
      <x:c r="R995" s="25">
        <x:f>IF(A995="","",SUMIFS($N$5:$N$1001,$A$5:$A$1001,A995)-SUMIFS($O$5:$O$1001,$A$5:$A$1001,A995))</x:f>
      </x:c>
      <x:c r="S995" s="20">
        <x:f>IF(A995="","",IF(ABS(R995)&lt;0.005,"Balanced","Out of balance"))</x:f>
      </x:c>
    </x:row>
    <x:row r="996" ht="20" customHeight="1">
      <x:c r="A996" s="26" t="n"/>
      <x:c r="B996" s="27" t="n"/>
      <x:c r="C996" s="20">
        <x:f>IF(B996="","",YEAR(B996))</x:f>
      </x:c>
      <x:c r="D996" s="20">
        <x:f>IF(B996="","",TEXT(B996,"mmm"))</x:f>
      </x:c>
      <x:c r="E996" s="4" t="n"/>
      <x:c r="F996" s="26" t="n"/>
      <x:c r="G996" s="22">
        <x:f>IF(F996="","",VLOOKUP(F996,COA!$A$4:$F$30,2,FALSE))</x:f>
      </x:c>
      <x:c r="H996" s="22">
        <x:f>IF(F996="","",VLOOKUP(F996,COA!$A$4:$F$30,3,FALSE))</x:f>
      </x:c>
      <x:c r="I996" s="22">
        <x:f>IF(F996="","",VLOOKUP(F996,COA!$A$4:$F$30,4,FALSE))</x:f>
      </x:c>
      <x:c r="J996" s="22">
        <x:f>IF(F996="","",VLOOKUP(F996,COA!$A$4:$F$30,5,FALSE))</x:f>
      </x:c>
      <x:c r="K996" s="26" t="n"/>
      <x:c r="L996" s="26" t="n"/>
      <x:c r="M996" s="26" t="n"/>
      <x:c r="N996" s="24" t="n"/>
      <x:c r="O996" s="24" t="n"/>
      <x:c r="P996" s="25">
        <x:f>IF(AND(N996="",O996=""),"",N996-O996)</x:f>
      </x:c>
      <x:c r="Q996" s="20" t="str">
        <x:f>IF(COUNTA(A996:O996)=0,"",IF(AND(N996&gt;0,O996&gt;0),"Review",IF(AND(N996=0,O996=0),"Missing amount","OK")))</x:f>
        <x:v>Missing amount</x:v>
      </x:c>
      <x:c r="R996" s="25">
        <x:f>IF(A996="","",SUMIFS($N$5:$N$1001,$A$5:$A$1001,A996)-SUMIFS($O$5:$O$1001,$A$5:$A$1001,A996))</x:f>
      </x:c>
      <x:c r="S996" s="20">
        <x:f>IF(A996="","",IF(ABS(R996)&lt;0.005,"Balanced","Out of balance"))</x:f>
      </x:c>
    </x:row>
    <x:row r="997" ht="20" customHeight="1">
      <x:c r="A997" s="26" t="n"/>
      <x:c r="B997" s="27" t="n"/>
      <x:c r="C997" s="20">
        <x:f>IF(B997="","",YEAR(B997))</x:f>
      </x:c>
      <x:c r="D997" s="20">
        <x:f>IF(B997="","",TEXT(B997,"mmm"))</x:f>
      </x:c>
      <x:c r="E997" s="4" t="n"/>
      <x:c r="F997" s="26" t="n"/>
      <x:c r="G997" s="22">
        <x:f>IF(F997="","",VLOOKUP(F997,COA!$A$4:$F$30,2,FALSE))</x:f>
      </x:c>
      <x:c r="H997" s="22">
        <x:f>IF(F997="","",VLOOKUP(F997,COA!$A$4:$F$30,3,FALSE))</x:f>
      </x:c>
      <x:c r="I997" s="22">
        <x:f>IF(F997="","",VLOOKUP(F997,COA!$A$4:$F$30,4,FALSE))</x:f>
      </x:c>
      <x:c r="J997" s="22">
        <x:f>IF(F997="","",VLOOKUP(F997,COA!$A$4:$F$30,5,FALSE))</x:f>
      </x:c>
      <x:c r="K997" s="26" t="n"/>
      <x:c r="L997" s="26" t="n"/>
      <x:c r="M997" s="26" t="n"/>
      <x:c r="N997" s="24" t="n"/>
      <x:c r="O997" s="24" t="n"/>
      <x:c r="P997" s="25">
        <x:f>IF(AND(N997="",O997=""),"",N997-O997)</x:f>
      </x:c>
      <x:c r="Q997" s="20" t="str">
        <x:f>IF(COUNTA(A997:O997)=0,"",IF(AND(N997&gt;0,O997&gt;0),"Review",IF(AND(N997=0,O997=0),"Missing amount","OK")))</x:f>
        <x:v>Missing amount</x:v>
      </x:c>
      <x:c r="R997" s="25">
        <x:f>IF(A997="","",SUMIFS($N$5:$N$1001,$A$5:$A$1001,A997)-SUMIFS($O$5:$O$1001,$A$5:$A$1001,A997))</x:f>
      </x:c>
      <x:c r="S997" s="20">
        <x:f>IF(A997="","",IF(ABS(R997)&lt;0.005,"Balanced","Out of balance"))</x:f>
      </x:c>
    </x:row>
    <x:row r="998" ht="20" customHeight="1">
      <x:c r="A998" s="26" t="n"/>
      <x:c r="B998" s="27" t="n"/>
      <x:c r="C998" s="20">
        <x:f>IF(B998="","",YEAR(B998))</x:f>
      </x:c>
      <x:c r="D998" s="20">
        <x:f>IF(B998="","",TEXT(B998,"mmm"))</x:f>
      </x:c>
      <x:c r="E998" s="4" t="n"/>
      <x:c r="F998" s="26" t="n"/>
      <x:c r="G998" s="22">
        <x:f>IF(F998="","",VLOOKUP(F998,COA!$A$4:$F$30,2,FALSE))</x:f>
      </x:c>
      <x:c r="H998" s="22">
        <x:f>IF(F998="","",VLOOKUP(F998,COA!$A$4:$F$30,3,FALSE))</x:f>
      </x:c>
      <x:c r="I998" s="22">
        <x:f>IF(F998="","",VLOOKUP(F998,COA!$A$4:$F$30,4,FALSE))</x:f>
      </x:c>
      <x:c r="J998" s="22">
        <x:f>IF(F998="","",VLOOKUP(F998,COA!$A$4:$F$30,5,FALSE))</x:f>
      </x:c>
      <x:c r="K998" s="26" t="n"/>
      <x:c r="L998" s="26" t="n"/>
      <x:c r="M998" s="26" t="n"/>
      <x:c r="N998" s="24" t="n"/>
      <x:c r="O998" s="24" t="n"/>
      <x:c r="P998" s="25">
        <x:f>IF(AND(N998="",O998=""),"",N998-O998)</x:f>
      </x:c>
      <x:c r="Q998" s="20" t="str">
        <x:f>IF(COUNTA(A998:O998)=0,"",IF(AND(N998&gt;0,O998&gt;0),"Review",IF(AND(N998=0,O998=0),"Missing amount","OK")))</x:f>
        <x:v>Missing amount</x:v>
      </x:c>
      <x:c r="R998" s="25">
        <x:f>IF(A998="","",SUMIFS($N$5:$N$1001,$A$5:$A$1001,A998)-SUMIFS($O$5:$O$1001,$A$5:$A$1001,A998))</x:f>
      </x:c>
      <x:c r="S998" s="20">
        <x:f>IF(A998="","",IF(ABS(R998)&lt;0.005,"Balanced","Out of balance"))</x:f>
      </x:c>
    </x:row>
    <x:row r="999" ht="20" customHeight="1">
      <x:c r="A999" s="26" t="n"/>
      <x:c r="B999" s="27" t="n"/>
      <x:c r="C999" s="20">
        <x:f>IF(B999="","",YEAR(B999))</x:f>
      </x:c>
      <x:c r="D999" s="20">
        <x:f>IF(B999="","",TEXT(B999,"mmm"))</x:f>
      </x:c>
      <x:c r="E999" s="4" t="n"/>
      <x:c r="F999" s="26" t="n"/>
      <x:c r="G999" s="22">
        <x:f>IF(F999="","",VLOOKUP(F999,COA!$A$4:$F$30,2,FALSE))</x:f>
      </x:c>
      <x:c r="H999" s="22">
        <x:f>IF(F999="","",VLOOKUP(F999,COA!$A$4:$F$30,3,FALSE))</x:f>
      </x:c>
      <x:c r="I999" s="22">
        <x:f>IF(F999="","",VLOOKUP(F999,COA!$A$4:$F$30,4,FALSE))</x:f>
      </x:c>
      <x:c r="J999" s="22">
        <x:f>IF(F999="","",VLOOKUP(F999,COA!$A$4:$F$30,5,FALSE))</x:f>
      </x:c>
      <x:c r="K999" s="26" t="n"/>
      <x:c r="L999" s="26" t="n"/>
      <x:c r="M999" s="26" t="n"/>
      <x:c r="N999" s="24" t="n"/>
      <x:c r="O999" s="24" t="n"/>
      <x:c r="P999" s="25">
        <x:f>IF(AND(N999="",O999=""),"",N999-O999)</x:f>
      </x:c>
      <x:c r="Q999" s="20" t="str">
        <x:f>IF(COUNTA(A999:O999)=0,"",IF(AND(N999&gt;0,O999&gt;0),"Review",IF(AND(N999=0,O999=0),"Missing amount","OK")))</x:f>
        <x:v>Missing amount</x:v>
      </x:c>
      <x:c r="R999" s="25">
        <x:f>IF(A999="","",SUMIFS($N$5:$N$1001,$A$5:$A$1001,A999)-SUMIFS($O$5:$O$1001,$A$5:$A$1001,A999))</x:f>
      </x:c>
      <x:c r="S999" s="20">
        <x:f>IF(A999="","",IF(ABS(R999)&lt;0.005,"Balanced","Out of balance"))</x:f>
      </x:c>
    </x:row>
    <x:row r="1000" ht="20" customHeight="1">
      <x:c r="A1000" s="26" t="n"/>
      <x:c r="B1000" s="27" t="n"/>
      <x:c r="C1000" s="20">
        <x:f>IF(B1000="","",YEAR(B1000))</x:f>
      </x:c>
      <x:c r="D1000" s="20">
        <x:f>IF(B1000="","",TEXT(B1000,"mmm"))</x:f>
      </x:c>
      <x:c r="E1000" s="4" t="n"/>
      <x:c r="F1000" s="26" t="n"/>
      <x:c r="G1000" s="22">
        <x:f>IF(F1000="","",VLOOKUP(F1000,COA!$A$4:$F$30,2,FALSE))</x:f>
      </x:c>
      <x:c r="H1000" s="22">
        <x:f>IF(F1000="","",VLOOKUP(F1000,COA!$A$4:$F$30,3,FALSE))</x:f>
      </x:c>
      <x:c r="I1000" s="22">
        <x:f>IF(F1000="","",VLOOKUP(F1000,COA!$A$4:$F$30,4,FALSE))</x:f>
      </x:c>
      <x:c r="J1000" s="22">
        <x:f>IF(F1000="","",VLOOKUP(F1000,COA!$A$4:$F$30,5,FALSE))</x:f>
      </x:c>
      <x:c r="K1000" s="26" t="n"/>
      <x:c r="L1000" s="26" t="n"/>
      <x:c r="M1000" s="26" t="n"/>
      <x:c r="N1000" s="24" t="n"/>
      <x:c r="O1000" s="24" t="n"/>
      <x:c r="P1000" s="25">
        <x:f>IF(AND(N1000="",O1000=""),"",N1000-O1000)</x:f>
      </x:c>
      <x:c r="Q1000" s="20" t="str">
        <x:f>IF(COUNTA(A1000:O1000)=0,"",IF(AND(N1000&gt;0,O1000&gt;0),"Review",IF(AND(N1000=0,O1000=0),"Missing amount","OK")))</x:f>
        <x:v>Missing amount</x:v>
      </x:c>
      <x:c r="R1000" s="25">
        <x:f>IF(A1000="","",SUMIFS($N$5:$N$1001,$A$5:$A$1001,A1000)-SUMIFS($O$5:$O$1001,$A$5:$A$1001,A1000))</x:f>
      </x:c>
      <x:c r="S1000" s="20">
        <x:f>IF(A1000="","",IF(ABS(R1000)&lt;0.005,"Balanced","Out of balance"))</x:f>
      </x:c>
    </x:row>
    <x:row r="1001" ht="20" customHeight="1">
      <x:c r="A1001" s="26" t="n"/>
      <x:c r="B1001" s="27" t="n"/>
      <x:c r="C1001" s="20">
        <x:f>IF(B1001="","",YEAR(B1001))</x:f>
      </x:c>
      <x:c r="D1001" s="20">
        <x:f>IF(B1001="","",TEXT(B1001,"mmm"))</x:f>
      </x:c>
      <x:c r="E1001" s="4" t="n"/>
      <x:c r="F1001" s="26" t="n"/>
      <x:c r="G1001" s="22">
        <x:f>IF(F1001="","",VLOOKUP(F1001,COA!$A$4:$F$30,2,FALSE))</x:f>
      </x:c>
      <x:c r="H1001" s="22">
        <x:f>IF(F1001="","",VLOOKUP(F1001,COA!$A$4:$F$30,3,FALSE))</x:f>
      </x:c>
      <x:c r="I1001" s="22">
        <x:f>IF(F1001="","",VLOOKUP(F1001,COA!$A$4:$F$30,4,FALSE))</x:f>
      </x:c>
      <x:c r="J1001" s="22">
        <x:f>IF(F1001="","",VLOOKUP(F1001,COA!$A$4:$F$30,5,FALSE))</x:f>
      </x:c>
      <x:c r="K1001" s="26" t="n"/>
      <x:c r="L1001" s="26" t="n"/>
      <x:c r="M1001" s="26" t="n"/>
      <x:c r="N1001" s="24" t="n"/>
      <x:c r="O1001" s="24" t="n"/>
      <x:c r="P1001" s="25">
        <x:f>IF(AND(N1001="",O1001=""),"",N1001-O1001)</x:f>
      </x:c>
      <x:c r="Q1001" s="20" t="str">
        <x:f>IF(COUNTA(A1001:O1001)=0,"",IF(AND(N1001&gt;0,O1001&gt;0),"Review",IF(AND(N1001=0,O1001=0),"Missing amount","OK")))</x:f>
        <x:v>Missing amount</x:v>
      </x:c>
      <x:c r="R1001" s="25">
        <x:f>IF(A1001="","",SUMIFS($N$5:$N$1001,$A$5:$A$1001,A1001)-SUMIFS($O$5:$O$1001,$A$5:$A$1001,A1001))</x:f>
      </x:c>
      <x:c r="S1001" s="20">
        <x:f>IF(A1001="","",IF(ABS(R1001)&lt;0.005,"Balanced","Out of balance"))</x:f>
      </x:c>
    </x:row>
  </x:sheetData>
  <x:conditionalFormatting sqref="Q5:Q1001">
    <x:cfRule type="cellIs" dxfId="0" priority="1" operator="equal">
      <x:formula>"Review"</x:formula>
    </x:cfRule>
    <x:cfRule type="cellIs" dxfId="1" priority="2" operator="equal">
      <x:formula>"Missing amount"</x:formula>
    </x:cfRule>
  </x:conditionalFormatting>
  <x:conditionalFormatting sqref="S5:S1001">
    <x:cfRule type="cellIs" dxfId="1" priority="3" operator="equal">
      <x:formula>"Out of balance"</x:formula>
    </x:cfRule>
  </x:conditionalFormatting>
  <x:conditionalFormatting sqref="R5:R1001">
    <x:cfRule type="dataBar" priority="4">
      <x:dataBar>
        <x:cfvo type="num" val="-10000"/>
        <x:cfvo type="num" val="10000"/>
        <x:color rgb="0063C384"/>
      </x:dataBar>
    </x:cfRule>
  </x:conditionalFormatting>
  <x:dataValidations count="3">
    <x:dataValidation type="list" allowBlank="1" showDropDown="0" showInputMessage="0" showErrorMessage="0" sqref="F5:F1001">
      <x:formula1>=Lists!$D$2:$D$28</x:formula1>
    </x:dataValidation>
    <x:dataValidation type="list" allowBlank="1" showDropDown="0" showInputMessage="0" showErrorMessage="0" sqref="K5:K1001">
      <x:formula1>=Lists!$A$2:$A$4</x:formula1>
    </x:dataValidation>
    <x:dataValidation type="list" allowBlank="1" showDropDown="0" showInputMessage="0" showErrorMessage="0" sqref="L5:L1001">
      <x:formula1>=Lists!$B$2:$B$5</x:formula1>
    </x:dataValidation>
  </x:dataValidations>
  <x:pageMargins left="0.7" right="0.7" top="0.75" bottom="0.75" header="0.3" footer="0.3"/>
  <x:legacyDrawing xmlns:r="http://schemas.openxmlformats.org/officeDocument/2006/relationships" r:id="R054127187ba24409"/>
  <x:tableParts count="1">
    <x:tablePart xmlns:r="http://schemas.openxmlformats.org/officeDocument/2006/relationships" r:id="Re21476ac619a4e38"/>
  </x:tableParts>
</x:worksheet>
</file>

<file path=xl/worksheets/sheet6.xml><?xml version="1.0" encoding="utf-8"?>
<x:worksheet xmlns:x="http://schemas.openxmlformats.org/spreadsheetml/2006/main">
  <x:sheetPr>
    <x:tabColor rgb="001F4E78"/>
  </x:sheetPr>
  <x:sheetViews>
    <x:sheetView showGridLines="0" workbookViewId="0"/>
  </x:sheetViews>
  <x:sheetFormatPr baseColWidth="8" defaultRowHeight="15"/>
  <x:cols>
    <x:col min="1" max="1" width="14" customWidth="1"/>
    <x:col min="2" max="2" width="34" customWidth="1"/>
    <x:col min="3" max="3" width="14" customWidth="1"/>
    <x:col min="4" max="4" width="32" customWidth="1"/>
    <x:col min="5" max="5" width="16" customWidth="1"/>
    <x:col min="6" max="6" width="14" customWidth="1"/>
    <x:col min="7" max="7" width="14" customWidth="1"/>
    <x:col min="8" max="8" width="14" customWidth="1"/>
  </x:cols>
  <x:sheetData>
    <x:row r="1" ht="20" customHeight="1">
      <x:c r="A1" s="8" t="inlineStr">
        <x:is>
          <x:t xml:space="preserve">Trial Balance</x:t>
        </x:is>
      </x:c>
    </x:row>
    <x:row r="2" ht="20" customHeight="1">
      <x:c r="A2" s="12" t="inlineStr">
        <x:is>
          <x:t xml:space="preserve">Selected Fiscal Year</x:t>
        </x:is>
      </x:c>
      <x:c r="B2" s="28">
        <x:f>Setup!B3</x:f>
        <x:v>2026</x:v>
      </x:c>
    </x:row>
    <x:row r="3" ht="20" customHeight="1"/>
    <x:row r="4" ht="20" customHeight="1">
      <x:c r="A4" s="16" t="inlineStr">
        <x:is>
          <x:t xml:space="preserve">Account Code</x:t>
        </x:is>
      </x:c>
      <x:c r="B4" s="16" t="inlineStr">
        <x:is>
          <x:t xml:space="preserve">Account Name</x:t>
        </x:is>
      </x:c>
      <x:c r="C4" s="16" t="inlineStr">
        <x:is>
          <x:t xml:space="preserve">Account Type</x:t>
        </x:is>
      </x:c>
      <x:c r="D4" s="16" t="inlineStr">
        <x:is>
          <x:t xml:space="preserve">Statement Group</x:t>
        </x:is>
      </x:c>
      <x:c r="E4" s="16" t="inlineStr">
        <x:is>
          <x:t xml:space="preserve">Normal Balance</x:t>
        </x:is>
      </x:c>
      <x:c r="F4" s="16" t="inlineStr">
        <x:is>
          <x:t xml:space="preserve">Total Debits</x:t>
        </x:is>
      </x:c>
      <x:c r="G4" s="16" t="inlineStr">
        <x:is>
          <x:t xml:space="preserve">Total Credits</x:t>
        </x:is>
      </x:c>
      <x:c r="H4" s="16" t="inlineStr">
        <x:is>
          <x:t xml:space="preserve">Ending Balance</x:t>
        </x:is>
      </x:c>
    </x:row>
    <x:row r="5" ht="20" customHeight="1">
      <x:c r="A5" s="9" t="inlineStr">
        <x:is>
          <x:t xml:space="preserve">1000</x:t>
        </x:is>
      </x:c>
      <x:c r="B5" s="9" t="inlineStr">
        <x:is>
          <x:t xml:space="preserve">Cash and Cash Equivalents</x:t>
        </x:is>
      </x:c>
      <x:c r="C5" s="9" t="inlineStr">
        <x:is>
          <x:t xml:space="preserve">Asset</x:t>
        </x:is>
      </x:c>
      <x:c r="D5" s="9" t="inlineStr">
        <x:is>
          <x:t xml:space="preserve">Current Assets</x:t>
        </x:is>
      </x:c>
      <x:c r="E5" s="9" t="inlineStr">
        <x:is>
          <x:t xml:space="preserve">Debit</x:t>
        </x:is>
      </x:c>
      <x:c r="F5" s="29">
        <x:f>SUMIFS(GL_Entries!$N$5:$N$1001,GL_Entries!$F$5:$F$1001,A5,GL_Entries!$C$5:$C$1001,$B$2)</x:f>
        <x:v>86700</x:v>
      </x:c>
      <x:c r="G5" s="29">
        <x:f>SUMIFS(GL_Entries!$O$5:$O$1001,GL_Entries!$F$5:$F$1001,A5,GL_Entries!$C$5:$C$1001,$B$2)</x:f>
        <x:v>15400</x:v>
      </x:c>
      <x:c r="H5" s="29">
        <x:f>IF(E5="Debit",F5-G5,G5-F5)</x:f>
        <x:v>71300</x:v>
      </x:c>
    </x:row>
    <x:row r="6" ht="20" customHeight="1">
      <x:c r="A6" s="9" t="inlineStr">
        <x:is>
          <x:t xml:space="preserve">1100</x:t>
        </x:is>
      </x:c>
      <x:c r="B6" s="9" t="inlineStr">
        <x:is>
          <x:t xml:space="preserve">Accounts Receivable</x:t>
        </x:is>
      </x:c>
      <x:c r="C6" s="9" t="inlineStr">
        <x:is>
          <x:t xml:space="preserve">Asset</x:t>
        </x:is>
      </x:c>
      <x:c r="D6" s="9" t="inlineStr">
        <x:is>
          <x:t xml:space="preserve">Current Assets</x:t>
        </x:is>
      </x:c>
      <x:c r="E6" s="9" t="inlineStr">
        <x:is>
          <x:t xml:space="preserve">Debit</x:t>
        </x:is>
      </x:c>
      <x:c r="F6" s="29">
        <x:f>SUMIFS(GL_Entries!$N$5:$N$1001,GL_Entries!$F$5:$F$1001,A6,GL_Entries!$C$5:$C$1001,$B$2)</x:f>
        <x:v>0</x:v>
      </x:c>
      <x:c r="G6" s="29">
        <x:f>SUMIFS(GL_Entries!$O$5:$O$1001,GL_Entries!$F$5:$F$1001,A6,GL_Entries!$C$5:$C$1001,$B$2)</x:f>
        <x:v>0</x:v>
      </x:c>
      <x:c r="H6" s="29">
        <x:f>IF(E6="Debit",F6-G6,G6-F6)</x:f>
        <x:v>0</x:v>
      </x:c>
    </x:row>
    <x:row r="7" ht="20" customHeight="1">
      <x:c r="A7" s="9" t="inlineStr">
        <x:is>
          <x:t xml:space="preserve">1200</x:t>
        </x:is>
      </x:c>
      <x:c r="B7" s="9" t="inlineStr">
        <x:is>
          <x:t xml:space="preserve">Grants Receivable</x:t>
        </x:is>
      </x:c>
      <x:c r="C7" s="9" t="inlineStr">
        <x:is>
          <x:t xml:space="preserve">Asset</x:t>
        </x:is>
      </x:c>
      <x:c r="D7" s="9" t="inlineStr">
        <x:is>
          <x:t xml:space="preserve">Current Assets</x:t>
        </x:is>
      </x:c>
      <x:c r="E7" s="9" t="inlineStr">
        <x:is>
          <x:t xml:space="preserve">Debit</x:t>
        </x:is>
      </x:c>
      <x:c r="F7" s="29">
        <x:f>SUMIFS(GL_Entries!$N$5:$N$1001,GL_Entries!$F$5:$F$1001,A7,GL_Entries!$C$5:$C$1001,$B$2)</x:f>
        <x:v>0</x:v>
      </x:c>
      <x:c r="G7" s="29">
        <x:f>SUMIFS(GL_Entries!$O$5:$O$1001,GL_Entries!$F$5:$F$1001,A7,GL_Entries!$C$5:$C$1001,$B$2)</x:f>
        <x:v>0</x:v>
      </x:c>
      <x:c r="H7" s="29">
        <x:f>IF(E7="Debit",F7-G7,G7-F7)</x:f>
        <x:v>0</x:v>
      </x:c>
    </x:row>
    <x:row r="8" ht="20" customHeight="1">
      <x:c r="A8" s="9" t="inlineStr">
        <x:is>
          <x:t xml:space="preserve">1300</x:t>
        </x:is>
      </x:c>
      <x:c r="B8" s="9" t="inlineStr">
        <x:is>
          <x:t xml:space="preserve">Prepaid Expenses</x:t>
        </x:is>
      </x:c>
      <x:c r="C8" s="9" t="inlineStr">
        <x:is>
          <x:t xml:space="preserve">Asset</x:t>
        </x:is>
      </x:c>
      <x:c r="D8" s="9" t="inlineStr">
        <x:is>
          <x:t xml:space="preserve">Current Assets</x:t>
        </x:is>
      </x:c>
      <x:c r="E8" s="9" t="inlineStr">
        <x:is>
          <x:t xml:space="preserve">Debit</x:t>
        </x:is>
      </x:c>
      <x:c r="F8" s="29">
        <x:f>SUMIFS(GL_Entries!$N$5:$N$1001,GL_Entries!$F$5:$F$1001,A8,GL_Entries!$C$5:$C$1001,$B$2)</x:f>
        <x:v>0</x:v>
      </x:c>
      <x:c r="G8" s="29">
        <x:f>SUMIFS(GL_Entries!$O$5:$O$1001,GL_Entries!$F$5:$F$1001,A8,GL_Entries!$C$5:$C$1001,$B$2)</x:f>
        <x:v>0</x:v>
      </x:c>
      <x:c r="H8" s="29">
        <x:f>IF(E8="Debit",F8-G8,G8-F8)</x:f>
        <x:v>0</x:v>
      </x:c>
    </x:row>
    <x:row r="9" ht="20" customHeight="1">
      <x:c r="A9" s="9" t="inlineStr">
        <x:is>
          <x:t xml:space="preserve">1500</x:t>
        </x:is>
      </x:c>
      <x:c r="B9" s="9" t="inlineStr">
        <x:is>
          <x:t xml:space="preserve">Property and Equipment</x:t>
        </x:is>
      </x:c>
      <x:c r="C9" s="9" t="inlineStr">
        <x:is>
          <x:t xml:space="preserve">Asset</x:t>
        </x:is>
      </x:c>
      <x:c r="D9" s="9" t="inlineStr">
        <x:is>
          <x:t xml:space="preserve">Noncurrent Assets</x:t>
        </x:is>
      </x:c>
      <x:c r="E9" s="9" t="inlineStr">
        <x:is>
          <x:t xml:space="preserve">Debit</x:t>
        </x:is>
      </x:c>
      <x:c r="F9" s="29">
        <x:f>SUMIFS(GL_Entries!$N$5:$N$1001,GL_Entries!$F$5:$F$1001,A9,GL_Entries!$C$5:$C$1001,$B$2)</x:f>
        <x:v>0</x:v>
      </x:c>
      <x:c r="G9" s="29">
        <x:f>SUMIFS(GL_Entries!$O$5:$O$1001,GL_Entries!$F$5:$F$1001,A9,GL_Entries!$C$5:$C$1001,$B$2)</x:f>
        <x:v>0</x:v>
      </x:c>
      <x:c r="H9" s="29">
        <x:f>IF(E9="Debit",F9-G9,G9-F9)</x:f>
        <x:v>0</x:v>
      </x:c>
    </x:row>
    <x:row r="10" ht="20" customHeight="1">
      <x:c r="A10" s="9" t="inlineStr">
        <x:is>
          <x:t xml:space="preserve">2000</x:t>
        </x:is>
      </x:c>
      <x:c r="B10" s="9" t="inlineStr">
        <x:is>
          <x:t xml:space="preserve">Accounts Payable</x:t>
        </x:is>
      </x:c>
      <x:c r="C10" s="9" t="inlineStr">
        <x:is>
          <x:t xml:space="preserve">Liability</x:t>
        </x:is>
      </x:c>
      <x:c r="D10" s="9" t="inlineStr">
        <x:is>
          <x:t xml:space="preserve">Current Liabilities</x:t>
        </x:is>
      </x:c>
      <x:c r="E10" s="9" t="inlineStr">
        <x:is>
          <x:t xml:space="preserve">Credit</x:t>
        </x:is>
      </x:c>
      <x:c r="F10" s="29">
        <x:f>SUMIFS(GL_Entries!$N$5:$N$1001,GL_Entries!$F$5:$F$1001,A10,GL_Entries!$C$5:$C$1001,$B$2)</x:f>
        <x:v>0</x:v>
      </x:c>
      <x:c r="G10" s="29">
        <x:f>SUMIFS(GL_Entries!$O$5:$O$1001,GL_Entries!$F$5:$F$1001,A10,GL_Entries!$C$5:$C$1001,$B$2)</x:f>
        <x:v>0</x:v>
      </x:c>
      <x:c r="H10" s="29">
        <x:f>IF(E10="Debit",F10-G10,G10-F10)</x:f>
        <x:v>0</x:v>
      </x:c>
    </x:row>
    <x:row r="11" ht="20" customHeight="1">
      <x:c r="A11" s="9" t="inlineStr">
        <x:is>
          <x:t xml:space="preserve">2100</x:t>
        </x:is>
      </x:c>
      <x:c r="B11" s="9" t="inlineStr">
        <x:is>
          <x:t xml:space="preserve">Accrued Expenses</x:t>
        </x:is>
      </x:c>
      <x:c r="C11" s="9" t="inlineStr">
        <x:is>
          <x:t xml:space="preserve">Liability</x:t>
        </x:is>
      </x:c>
      <x:c r="D11" s="9" t="inlineStr">
        <x:is>
          <x:t xml:space="preserve">Current Liabilities</x:t>
        </x:is>
      </x:c>
      <x:c r="E11" s="9" t="inlineStr">
        <x:is>
          <x:t xml:space="preserve">Credit</x:t>
        </x:is>
      </x:c>
      <x:c r="F11" s="29">
        <x:f>SUMIFS(GL_Entries!$N$5:$N$1001,GL_Entries!$F$5:$F$1001,A11,GL_Entries!$C$5:$C$1001,$B$2)</x:f>
        <x:v>0</x:v>
      </x:c>
      <x:c r="G11" s="29">
        <x:f>SUMIFS(GL_Entries!$O$5:$O$1001,GL_Entries!$F$5:$F$1001,A11,GL_Entries!$C$5:$C$1001,$B$2)</x:f>
        <x:v>0</x:v>
      </x:c>
      <x:c r="H11" s="29">
        <x:f>IF(E11="Debit",F11-G11,G11-F11)</x:f>
        <x:v>0</x:v>
      </x:c>
    </x:row>
    <x:row r="12" ht="20" customHeight="1">
      <x:c r="A12" s="9" t="inlineStr">
        <x:is>
          <x:t xml:space="preserve">2200</x:t>
        </x:is>
      </x:c>
      <x:c r="B12" s="9" t="inlineStr">
        <x:is>
          <x:t xml:space="preserve">Deferred Revenue</x:t>
        </x:is>
      </x:c>
      <x:c r="C12" s="9" t="inlineStr">
        <x:is>
          <x:t xml:space="preserve">Liability</x:t>
        </x:is>
      </x:c>
      <x:c r="D12" s="9" t="inlineStr">
        <x:is>
          <x:t xml:space="preserve">Current Liabilities</x:t>
        </x:is>
      </x:c>
      <x:c r="E12" s="9" t="inlineStr">
        <x:is>
          <x:t xml:space="preserve">Credit</x:t>
        </x:is>
      </x:c>
      <x:c r="F12" s="29">
        <x:f>SUMIFS(GL_Entries!$N$5:$N$1001,GL_Entries!$F$5:$F$1001,A12,GL_Entries!$C$5:$C$1001,$B$2)</x:f>
        <x:v>0</x:v>
      </x:c>
      <x:c r="G12" s="29">
        <x:f>SUMIFS(GL_Entries!$O$5:$O$1001,GL_Entries!$F$5:$F$1001,A12,GL_Entries!$C$5:$C$1001,$B$2)</x:f>
        <x:v>0</x:v>
      </x:c>
      <x:c r="H12" s="29">
        <x:f>IF(E12="Debit",F12-G12,G12-F12)</x:f>
        <x:v>0</x:v>
      </x:c>
    </x:row>
    <x:row r="13" ht="20" customHeight="1">
      <x:c r="A13" s="9" t="inlineStr">
        <x:is>
          <x:t xml:space="preserve">3000</x:t>
        </x:is>
      </x:c>
      <x:c r="B13" s="9" t="inlineStr">
        <x:is>
          <x:t xml:space="preserve">Net Assets Without Donor Restrictions</x:t>
        </x:is>
      </x:c>
      <x:c r="C13" s="9" t="inlineStr">
        <x:is>
          <x:t xml:space="preserve">Net Asset</x:t>
        </x:is>
      </x:c>
      <x:c r="D13" s="9" t="inlineStr">
        <x:is>
          <x:t xml:space="preserve">Net Assets Without Donor Restrictions</x:t>
        </x:is>
      </x:c>
      <x:c r="E13" s="9" t="inlineStr">
        <x:is>
          <x:t xml:space="preserve">Credit</x:t>
        </x:is>
      </x:c>
      <x:c r="F13" s="29">
        <x:f>SUMIFS(GL_Entries!$N$5:$N$1001,GL_Entries!$F$5:$F$1001,A13,GL_Entries!$C$5:$C$1001,$B$2)</x:f>
        <x:v>0</x:v>
      </x:c>
      <x:c r="G13" s="29">
        <x:f>SUMIFS(GL_Entries!$O$5:$O$1001,GL_Entries!$F$5:$F$1001,A13,GL_Entries!$C$5:$C$1001,$B$2)</x:f>
        <x:v>50000</x:v>
      </x:c>
      <x:c r="H13" s="29">
        <x:f>IF(E13="Debit",F13-G13,G13-F13)</x:f>
        <x:v>50000</x:v>
      </x:c>
    </x:row>
    <x:row r="14" ht="20" customHeight="1">
      <x:c r="A14" s="9" t="inlineStr">
        <x:is>
          <x:t xml:space="preserve">3100</x:t>
        </x:is>
      </x:c>
      <x:c r="B14" s="9" t="inlineStr">
        <x:is>
          <x:t xml:space="preserve">Net Assets With Donor Restrictions</x:t>
        </x:is>
      </x:c>
      <x:c r="C14" s="9" t="inlineStr">
        <x:is>
          <x:t xml:space="preserve">Net Asset</x:t>
        </x:is>
      </x:c>
      <x:c r="D14" s="9" t="inlineStr">
        <x:is>
          <x:t xml:space="preserve">Net Assets With Donor Restrictions</x:t>
        </x:is>
      </x:c>
      <x:c r="E14" s="9" t="inlineStr">
        <x:is>
          <x:t xml:space="preserve">Credit</x:t>
        </x:is>
      </x:c>
      <x:c r="F14" s="29">
        <x:f>SUMIFS(GL_Entries!$N$5:$N$1001,GL_Entries!$F$5:$F$1001,A14,GL_Entries!$C$5:$C$1001,$B$2)</x:f>
        <x:v>0</x:v>
      </x:c>
      <x:c r="G14" s="29">
        <x:f>SUMIFS(GL_Entries!$O$5:$O$1001,GL_Entries!$F$5:$F$1001,A14,GL_Entries!$C$5:$C$1001,$B$2)</x:f>
        <x:v>0</x:v>
      </x:c>
      <x:c r="H14" s="29">
        <x:f>IF(E14="Debit",F14-G14,G14-F14)</x:f>
        <x:v>0</x:v>
      </x:c>
    </x:row>
    <x:row r="15" ht="20" customHeight="1">
      <x:c r="A15" s="9" t="inlineStr">
        <x:is>
          <x:t xml:space="preserve">4000</x:t>
        </x:is>
      </x:c>
      <x:c r="B15" s="9" t="inlineStr">
        <x:is>
          <x:t xml:space="preserve">Individual Contributions</x:t>
        </x:is>
      </x:c>
      <x:c r="C15" s="9" t="inlineStr">
        <x:is>
          <x:t xml:space="preserve">Revenue</x:t>
        </x:is>
      </x:c>
      <x:c r="D15" s="9" t="inlineStr">
        <x:is>
          <x:t xml:space="preserve">Contributions and Grants</x:t>
        </x:is>
      </x:c>
      <x:c r="E15" s="9" t="inlineStr">
        <x:is>
          <x:t xml:space="preserve">Credit</x:t>
        </x:is>
      </x:c>
      <x:c r="F15" s="29">
        <x:f>SUMIFS(GL_Entries!$N$5:$N$1001,GL_Entries!$F$5:$F$1001,A15,GL_Entries!$C$5:$C$1001,$B$2)</x:f>
        <x:v>0</x:v>
      </x:c>
      <x:c r="G15" s="29">
        <x:f>SUMIFS(GL_Entries!$O$5:$O$1001,GL_Entries!$F$5:$F$1001,A15,GL_Entries!$C$5:$C$1001,$B$2)</x:f>
        <x:v>7500</x:v>
      </x:c>
      <x:c r="H15" s="29">
        <x:f>IF(E15="Debit",F15-G15,G15-F15)</x:f>
        <x:v>7500</x:v>
      </x:c>
    </x:row>
    <x:row r="16" ht="20" customHeight="1">
      <x:c r="A16" s="9" t="inlineStr">
        <x:is>
          <x:t xml:space="preserve">4010</x:t>
        </x:is>
      </x:c>
      <x:c r="B16" s="9" t="inlineStr">
        <x:is>
          <x:t xml:space="preserve">Corporate Contributions</x:t>
        </x:is>
      </x:c>
      <x:c r="C16" s="9" t="inlineStr">
        <x:is>
          <x:t xml:space="preserve">Revenue</x:t>
        </x:is>
      </x:c>
      <x:c r="D16" s="9" t="inlineStr">
        <x:is>
          <x:t xml:space="preserve">Contributions and Grants</x:t>
        </x:is>
      </x:c>
      <x:c r="E16" s="9" t="inlineStr">
        <x:is>
          <x:t xml:space="preserve">Credit</x:t>
        </x:is>
      </x:c>
      <x:c r="F16" s="29">
        <x:f>SUMIFS(GL_Entries!$N$5:$N$1001,GL_Entries!$F$5:$F$1001,A16,GL_Entries!$C$5:$C$1001,$B$2)</x:f>
        <x:v>0</x:v>
      </x:c>
      <x:c r="G16" s="29">
        <x:f>SUMIFS(GL_Entries!$O$5:$O$1001,GL_Entries!$F$5:$F$1001,A16,GL_Entries!$C$5:$C$1001,$B$2)</x:f>
        <x:v>10000</x:v>
      </x:c>
      <x:c r="H16" s="29">
        <x:f>IF(E16="Debit",F16-G16,G16-F16)</x:f>
        <x:v>10000</x:v>
      </x:c>
    </x:row>
    <x:row r="17" ht="20" customHeight="1">
      <x:c r="A17" s="9" t="inlineStr">
        <x:is>
          <x:t xml:space="preserve">4020</x:t>
        </x:is>
      </x:c>
      <x:c r="B17" s="9" t="inlineStr">
        <x:is>
          <x:t xml:space="preserve">Foundation Grants</x:t>
        </x:is>
      </x:c>
      <x:c r="C17" s="9" t="inlineStr">
        <x:is>
          <x:t xml:space="preserve">Revenue</x:t>
        </x:is>
      </x:c>
      <x:c r="D17" s="9" t="inlineStr">
        <x:is>
          <x:t xml:space="preserve">Contributions and Grants</x:t>
        </x:is>
      </x:c>
      <x:c r="E17" s="9" t="inlineStr">
        <x:is>
          <x:t xml:space="preserve">Credit</x:t>
        </x:is>
      </x:c>
      <x:c r="F17" s="29">
        <x:f>SUMIFS(GL_Entries!$N$5:$N$1001,GL_Entries!$F$5:$F$1001,A17,GL_Entries!$C$5:$C$1001,$B$2)</x:f>
        <x:v>0</x:v>
      </x:c>
      <x:c r="G17" s="29">
        <x:f>SUMIFS(GL_Entries!$O$5:$O$1001,GL_Entries!$F$5:$F$1001,A17,GL_Entries!$C$5:$C$1001,$B$2)</x:f>
        <x:v>15000</x:v>
      </x:c>
      <x:c r="H17" s="29">
        <x:f>IF(E17="Debit",F17-G17,G17-F17)</x:f>
        <x:v>15000</x:v>
      </x:c>
    </x:row>
    <x:row r="18" ht="20" customHeight="1">
      <x:c r="A18" s="9" t="inlineStr">
        <x:is>
          <x:t xml:space="preserve">4030</x:t>
        </x:is>
      </x:c>
      <x:c r="B18" s="9" t="inlineStr">
        <x:is>
          <x:t xml:space="preserve">Government Grants</x:t>
        </x:is>
      </x:c>
      <x:c r="C18" s="9" t="inlineStr">
        <x:is>
          <x:t xml:space="preserve">Revenue</x:t>
        </x:is>
      </x:c>
      <x:c r="D18" s="9" t="inlineStr">
        <x:is>
          <x:t xml:space="preserve">Contributions and Grants</x:t>
        </x:is>
      </x:c>
      <x:c r="E18" s="9" t="inlineStr">
        <x:is>
          <x:t xml:space="preserve">Credit</x:t>
        </x:is>
      </x:c>
      <x:c r="F18" s="29">
        <x:f>SUMIFS(GL_Entries!$N$5:$N$1001,GL_Entries!$F$5:$F$1001,A18,GL_Entries!$C$5:$C$1001,$B$2)</x:f>
        <x:v>0</x:v>
      </x:c>
      <x:c r="G18" s="29">
        <x:f>SUMIFS(GL_Entries!$O$5:$O$1001,GL_Entries!$F$5:$F$1001,A18,GL_Entries!$C$5:$C$1001,$B$2)</x:f>
        <x:v>0</x:v>
      </x:c>
      <x:c r="H18" s="29">
        <x:f>IF(E18="Debit",F18-G18,G18-F18)</x:f>
        <x:v>0</x:v>
      </x:c>
    </x:row>
    <x:row r="19" ht="20" customHeight="1">
      <x:c r="A19" s="9" t="inlineStr">
        <x:is>
          <x:t xml:space="preserve">4040</x:t>
        </x:is>
      </x:c>
      <x:c r="B19" s="9" t="inlineStr">
        <x:is>
          <x:t xml:space="preserve">Program Service Revenue</x:t>
        </x:is>
      </x:c>
      <x:c r="C19" s="9" t="inlineStr">
        <x:is>
          <x:t xml:space="preserve">Revenue</x:t>
        </x:is>
      </x:c>
      <x:c r="D19" s="9" t="inlineStr">
        <x:is>
          <x:t xml:space="preserve">Program Revenue</x:t>
        </x:is>
      </x:c>
      <x:c r="E19" s="9" t="inlineStr">
        <x:is>
          <x:t xml:space="preserve">Credit</x:t>
        </x:is>
      </x:c>
      <x:c r="F19" s="29">
        <x:f>SUMIFS(GL_Entries!$N$5:$N$1001,GL_Entries!$F$5:$F$1001,A19,GL_Entries!$C$5:$C$1001,$B$2)</x:f>
        <x:v>0</x:v>
      </x:c>
      <x:c r="G19" s="29">
        <x:f>SUMIFS(GL_Entries!$O$5:$O$1001,GL_Entries!$F$5:$F$1001,A19,GL_Entries!$C$5:$C$1001,$B$2)</x:f>
        <x:v>4200</x:v>
      </x:c>
      <x:c r="H19" s="29">
        <x:f>IF(E19="Debit",F19-G19,G19-F19)</x:f>
        <x:v>4200</x:v>
      </x:c>
    </x:row>
    <x:row r="20" ht="20" customHeight="1">
      <x:c r="A20" s="9" t="inlineStr">
        <x:is>
          <x:t xml:space="preserve">4050</x:t>
        </x:is>
      </x:c>
      <x:c r="B20" s="9" t="inlineStr">
        <x:is>
          <x:t xml:space="preserve">Special Event Revenue</x:t>
        </x:is>
      </x:c>
      <x:c r="C20" s="9" t="inlineStr">
        <x:is>
          <x:t xml:space="preserve">Revenue</x:t>
        </x:is>
      </x:c>
      <x:c r="D20" s="9" t="inlineStr">
        <x:is>
          <x:t xml:space="preserve">Special Events</x:t>
        </x:is>
      </x:c>
      <x:c r="E20" s="9" t="inlineStr">
        <x:is>
          <x:t xml:space="preserve">Credit</x:t>
        </x:is>
      </x:c>
      <x:c r="F20" s="29">
        <x:f>SUMIFS(GL_Entries!$N$5:$N$1001,GL_Entries!$F$5:$F$1001,A20,GL_Entries!$C$5:$C$1001,$B$2)</x:f>
        <x:v>0</x:v>
      </x:c>
      <x:c r="G20" s="29">
        <x:f>SUMIFS(GL_Entries!$O$5:$O$1001,GL_Entries!$F$5:$F$1001,A20,GL_Entries!$C$5:$C$1001,$B$2)</x:f>
        <x:v>0</x:v>
      </x:c>
      <x:c r="H20" s="29">
        <x:f>IF(E20="Debit",F20-G20,G20-F20)</x:f>
        <x:v>0</x:v>
      </x:c>
    </x:row>
    <x:row r="21" ht="20" customHeight="1">
      <x:c r="A21" s="9" t="inlineStr">
        <x:is>
          <x:t xml:space="preserve">5000</x:t>
        </x:is>
      </x:c>
      <x:c r="B21" s="9" t="inlineStr">
        <x:is>
          <x:t xml:space="preserve">Salaries and Wages</x:t>
        </x:is>
      </x:c>
      <x:c r="C21" s="9" t="inlineStr">
        <x:is>
          <x:t xml:space="preserve">Expense</x:t>
        </x:is>
      </x:c>
      <x:c r="D21" s="9" t="inlineStr">
        <x:is>
          <x:t xml:space="preserve">Program and Support Expenses</x:t>
        </x:is>
      </x:c>
      <x:c r="E21" s="9" t="inlineStr">
        <x:is>
          <x:t xml:space="preserve">Debit</x:t>
        </x:is>
      </x:c>
      <x:c r="F21" s="29">
        <x:f>SUMIFS(GL_Entries!$N$5:$N$1001,GL_Entries!$F$5:$F$1001,A21,GL_Entries!$C$5:$C$1001,$B$2)</x:f>
        <x:v>6000</x:v>
      </x:c>
      <x:c r="G21" s="29">
        <x:f>SUMIFS(GL_Entries!$O$5:$O$1001,GL_Entries!$F$5:$F$1001,A21,GL_Entries!$C$5:$C$1001,$B$2)</x:f>
        <x:v>0</x:v>
      </x:c>
      <x:c r="H21" s="29">
        <x:f>IF(E21="Debit",F21-G21,G21-F21)</x:f>
        <x:v>6000</x:v>
      </x:c>
    </x:row>
    <x:row r="22" ht="20" customHeight="1">
      <x:c r="A22" s="9" t="inlineStr">
        <x:is>
          <x:t xml:space="preserve">5010</x:t>
        </x:is>
      </x:c>
      <x:c r="B22" s="9" t="inlineStr">
        <x:is>
          <x:t xml:space="preserve">Payroll Taxes and Benefits</x:t>
        </x:is>
      </x:c>
      <x:c r="C22" s="9" t="inlineStr">
        <x:is>
          <x:t xml:space="preserve">Expense</x:t>
        </x:is>
      </x:c>
      <x:c r="D22" s="9" t="inlineStr">
        <x:is>
          <x:t xml:space="preserve">Program and Support Expenses</x:t>
        </x:is>
      </x:c>
      <x:c r="E22" s="9" t="inlineStr">
        <x:is>
          <x:t xml:space="preserve">Debit</x:t>
        </x:is>
      </x:c>
      <x:c r="F22" s="29">
        <x:f>SUMIFS(GL_Entries!$N$5:$N$1001,GL_Entries!$F$5:$F$1001,A22,GL_Entries!$C$5:$C$1001,$B$2)</x:f>
        <x:v>0</x:v>
      </x:c>
      <x:c r="G22" s="29">
        <x:f>SUMIFS(GL_Entries!$O$5:$O$1001,GL_Entries!$F$5:$F$1001,A22,GL_Entries!$C$5:$C$1001,$B$2)</x:f>
        <x:v>0</x:v>
      </x:c>
      <x:c r="H22" s="29">
        <x:f>IF(E22="Debit",F22-G22,G22-F22)</x:f>
        <x:v>0</x:v>
      </x:c>
    </x:row>
    <x:row r="23" ht="20" customHeight="1">
      <x:c r="A23" s="9" t="inlineStr">
        <x:is>
          <x:t xml:space="preserve">5020</x:t>
        </x:is>
      </x:c>
      <x:c r="B23" s="9" t="inlineStr">
        <x:is>
          <x:t xml:space="preserve">Occupancy</x:t>
        </x:is>
      </x:c>
      <x:c r="C23" s="9" t="inlineStr">
        <x:is>
          <x:t xml:space="preserve">Expense</x:t>
        </x:is>
      </x:c>
      <x:c r="D23" s="9" t="inlineStr">
        <x:is>
          <x:t xml:space="preserve">Program and Support Expenses</x:t>
        </x:is>
      </x:c>
      <x:c r="E23" s="9" t="inlineStr">
        <x:is>
          <x:t xml:space="preserve">Debit</x:t>
        </x:is>
      </x:c>
      <x:c r="F23" s="29">
        <x:f>SUMIFS(GL_Entries!$N$5:$N$1001,GL_Entries!$F$5:$F$1001,A23,GL_Entries!$C$5:$C$1001,$B$2)</x:f>
        <x:v>2000</x:v>
      </x:c>
      <x:c r="G23" s="29">
        <x:f>SUMIFS(GL_Entries!$O$5:$O$1001,GL_Entries!$F$5:$F$1001,A23,GL_Entries!$C$5:$C$1001,$B$2)</x:f>
        <x:v>0</x:v>
      </x:c>
      <x:c r="H23" s="29">
        <x:f>IF(E23="Debit",F23-G23,G23-F23)</x:f>
        <x:v>2000</x:v>
      </x:c>
    </x:row>
    <x:row r="24" ht="20" customHeight="1">
      <x:c r="A24" s="9" t="inlineStr">
        <x:is>
          <x:t xml:space="preserve">5030</x:t>
        </x:is>
      </x:c>
      <x:c r="B24" s="9" t="inlineStr">
        <x:is>
          <x:t xml:space="preserve">Professional Fees</x:t>
        </x:is>
      </x:c>
      <x:c r="C24" s="9" t="inlineStr">
        <x:is>
          <x:t xml:space="preserve">Expense</x:t>
        </x:is>
      </x:c>
      <x:c r="D24" s="9" t="inlineStr">
        <x:is>
          <x:t xml:space="preserve">Program and Support Expenses</x:t>
        </x:is>
      </x:c>
      <x:c r="E24" s="9" t="inlineStr">
        <x:is>
          <x:t xml:space="preserve">Debit</x:t>
        </x:is>
      </x:c>
      <x:c r="F24" s="29">
        <x:f>SUMIFS(GL_Entries!$N$5:$N$1001,GL_Entries!$F$5:$F$1001,A24,GL_Entries!$C$5:$C$1001,$B$2)</x:f>
        <x:v>1800</x:v>
      </x:c>
      <x:c r="G24" s="29">
        <x:f>SUMIFS(GL_Entries!$O$5:$O$1001,GL_Entries!$F$5:$F$1001,A24,GL_Entries!$C$5:$C$1001,$B$2)</x:f>
        <x:v>0</x:v>
      </x:c>
      <x:c r="H24" s="29">
        <x:f>IF(E24="Debit",F24-G24,G24-F24)</x:f>
        <x:v>1800</x:v>
      </x:c>
    </x:row>
    <x:row r="25" ht="20" customHeight="1">
      <x:c r="A25" s="9" t="inlineStr">
        <x:is>
          <x:t xml:space="preserve">5040</x:t>
        </x:is>
      </x:c>
      <x:c r="B25" s="9" t="inlineStr">
        <x:is>
          <x:t xml:space="preserve">Supplies</x:t>
        </x:is>
      </x:c>
      <x:c r="C25" s="9" t="inlineStr">
        <x:is>
          <x:t xml:space="preserve">Expense</x:t>
        </x:is>
      </x:c>
      <x:c r="D25" s="9" t="inlineStr">
        <x:is>
          <x:t xml:space="preserve">Program and Support Expenses</x:t>
        </x:is>
      </x:c>
      <x:c r="E25" s="9" t="inlineStr">
        <x:is>
          <x:t xml:space="preserve">Debit</x:t>
        </x:is>
      </x:c>
      <x:c r="F25" s="29">
        <x:f>SUMIFS(GL_Entries!$N$5:$N$1001,GL_Entries!$F$5:$F$1001,A25,GL_Entries!$C$5:$C$1001,$B$2)</x:f>
        <x:v>1200</x:v>
      </x:c>
      <x:c r="G25" s="29">
        <x:f>SUMIFS(GL_Entries!$O$5:$O$1001,GL_Entries!$F$5:$F$1001,A25,GL_Entries!$C$5:$C$1001,$B$2)</x:f>
        <x:v>0</x:v>
      </x:c>
      <x:c r="H25" s="29">
        <x:f>IF(E25="Debit",F25-G25,G25-F25)</x:f>
        <x:v>1200</x:v>
      </x:c>
    </x:row>
    <x:row r="26" ht="20" customHeight="1">
      <x:c r="A26" s="9" t="inlineStr">
        <x:is>
          <x:t xml:space="preserve">5050</x:t>
        </x:is>
      </x:c>
      <x:c r="B26" s="9" t="inlineStr">
        <x:is>
          <x:t xml:space="preserve">Technology</x:t>
        </x:is>
      </x:c>
      <x:c r="C26" s="9" t="inlineStr">
        <x:is>
          <x:t xml:space="preserve">Expense</x:t>
        </x:is>
      </x:c>
      <x:c r="D26" s="9" t="inlineStr">
        <x:is>
          <x:t xml:space="preserve">Program and Support Expenses</x:t>
        </x:is>
      </x:c>
      <x:c r="E26" s="9" t="inlineStr">
        <x:is>
          <x:t xml:space="preserve">Debit</x:t>
        </x:is>
      </x:c>
      <x:c r="F26" s="29">
        <x:f>SUMIFS(GL_Entries!$N$5:$N$1001,GL_Entries!$F$5:$F$1001,A26,GL_Entries!$C$5:$C$1001,$B$2)</x:f>
        <x:v>0</x:v>
      </x:c>
      <x:c r="G26" s="29">
        <x:f>SUMIFS(GL_Entries!$O$5:$O$1001,GL_Entries!$F$5:$F$1001,A26,GL_Entries!$C$5:$C$1001,$B$2)</x:f>
        <x:v>0</x:v>
      </x:c>
      <x:c r="H26" s="29">
        <x:f>IF(E26="Debit",F26-G26,G26-F26)</x:f>
        <x:v>0</x:v>
      </x:c>
    </x:row>
    <x:row r="27" ht="20" customHeight="1">
      <x:c r="A27" s="9" t="inlineStr">
        <x:is>
          <x:t xml:space="preserve">5060</x:t>
        </x:is>
      </x:c>
      <x:c r="B27" s="9" t="inlineStr">
        <x:is>
          <x:t xml:space="preserve">Travel and Meetings</x:t>
        </x:is>
      </x:c>
      <x:c r="C27" s="9" t="inlineStr">
        <x:is>
          <x:t xml:space="preserve">Expense</x:t>
        </x:is>
      </x:c>
      <x:c r="D27" s="9" t="inlineStr">
        <x:is>
          <x:t xml:space="preserve">Program and Support Expenses</x:t>
        </x:is>
      </x:c>
      <x:c r="E27" s="9" t="inlineStr">
        <x:is>
          <x:t xml:space="preserve">Debit</x:t>
        </x:is>
      </x:c>
      <x:c r="F27" s="29">
        <x:f>SUMIFS(GL_Entries!$N$5:$N$1001,GL_Entries!$F$5:$F$1001,A27,GL_Entries!$C$5:$C$1001,$B$2)</x:f>
        <x:v>0</x:v>
      </x:c>
      <x:c r="G27" s="29">
        <x:f>SUMIFS(GL_Entries!$O$5:$O$1001,GL_Entries!$F$5:$F$1001,A27,GL_Entries!$C$5:$C$1001,$B$2)</x:f>
        <x:v>0</x:v>
      </x:c>
      <x:c r="H27" s="29">
        <x:f>IF(E27="Debit",F27-G27,G27-F27)</x:f>
        <x:v>0</x:v>
      </x:c>
    </x:row>
    <x:row r="28" ht="20" customHeight="1">
      <x:c r="A28" s="9" t="inlineStr">
        <x:is>
          <x:t xml:space="preserve">5070</x:t>
        </x:is>
      </x:c>
      <x:c r="B28" s="9" t="inlineStr">
        <x:is>
          <x:t xml:space="preserve">Grants to Beneficiaries</x:t>
        </x:is>
      </x:c>
      <x:c r="C28" s="9" t="inlineStr">
        <x:is>
          <x:t xml:space="preserve">Expense</x:t>
        </x:is>
      </x:c>
      <x:c r="D28" s="9" t="inlineStr">
        <x:is>
          <x:t xml:space="preserve">Program and Support Expenses</x:t>
        </x:is>
      </x:c>
      <x:c r="E28" s="9" t="inlineStr">
        <x:is>
          <x:t xml:space="preserve">Debit</x:t>
        </x:is>
      </x:c>
      <x:c r="F28" s="29">
        <x:f>SUMIFS(GL_Entries!$N$5:$N$1001,GL_Entries!$F$5:$F$1001,A28,GL_Entries!$C$5:$C$1001,$B$2)</x:f>
        <x:v>3500</x:v>
      </x:c>
      <x:c r="G28" s="29">
        <x:f>SUMIFS(GL_Entries!$O$5:$O$1001,GL_Entries!$F$5:$F$1001,A28,GL_Entries!$C$5:$C$1001,$B$2)</x:f>
        <x:v>0</x:v>
      </x:c>
      <x:c r="H28" s="29">
        <x:f>IF(E28="Debit",F28-G28,G28-F28)</x:f>
        <x:v>3500</x:v>
      </x:c>
    </x:row>
    <x:row r="29" ht="20" customHeight="1">
      <x:c r="A29" s="9" t="inlineStr">
        <x:is>
          <x:t xml:space="preserve">5080</x:t>
        </x:is>
      </x:c>
      <x:c r="B29" s="9" t="inlineStr">
        <x:is>
          <x:t xml:space="preserve">Marketing and Outreach</x:t>
        </x:is>
      </x:c>
      <x:c r="C29" s="9" t="inlineStr">
        <x:is>
          <x:t xml:space="preserve">Expense</x:t>
        </x:is>
      </x:c>
      <x:c r="D29" s="9" t="inlineStr">
        <x:is>
          <x:t xml:space="preserve">Program and Support Expenses</x:t>
        </x:is>
      </x:c>
      <x:c r="E29" s="9" t="inlineStr">
        <x:is>
          <x:t xml:space="preserve">Debit</x:t>
        </x:is>
      </x:c>
      <x:c r="F29" s="29">
        <x:f>SUMIFS(GL_Entries!$N$5:$N$1001,GL_Entries!$F$5:$F$1001,A29,GL_Entries!$C$5:$C$1001,$B$2)</x:f>
        <x:v>900</x:v>
      </x:c>
      <x:c r="G29" s="29">
        <x:f>SUMIFS(GL_Entries!$O$5:$O$1001,GL_Entries!$F$5:$F$1001,A29,GL_Entries!$C$5:$C$1001,$B$2)</x:f>
        <x:v>0</x:v>
      </x:c>
      <x:c r="H29" s="29">
        <x:f>IF(E29="Debit",F29-G29,G29-F29)</x:f>
        <x:v>900</x:v>
      </x:c>
    </x:row>
    <x:row r="30" ht="20" customHeight="1">
      <x:c r="A30" s="9" t="inlineStr">
        <x:is>
          <x:t xml:space="preserve">5090</x:t>
        </x:is>
      </x:c>
      <x:c r="B30" s="9" t="inlineStr">
        <x:is>
          <x:t xml:space="preserve">Depreciation</x:t>
        </x:is>
      </x:c>
      <x:c r="C30" s="9" t="inlineStr">
        <x:is>
          <x:t xml:space="preserve">Expense</x:t>
        </x:is>
      </x:c>
      <x:c r="D30" s="9" t="inlineStr">
        <x:is>
          <x:t xml:space="preserve">Program and Support Expenses</x:t>
        </x:is>
      </x:c>
      <x:c r="E30" s="9" t="inlineStr">
        <x:is>
          <x:t xml:space="preserve">Debit</x:t>
        </x:is>
      </x:c>
      <x:c r="F30" s="29">
        <x:f>SUMIFS(GL_Entries!$N$5:$N$1001,GL_Entries!$F$5:$F$1001,A30,GL_Entries!$C$5:$C$1001,$B$2)</x:f>
        <x:v>0</x:v>
      </x:c>
      <x:c r="G30" s="29">
        <x:f>SUMIFS(GL_Entries!$O$5:$O$1001,GL_Entries!$F$5:$F$1001,A30,GL_Entries!$C$5:$C$1001,$B$2)</x:f>
        <x:v>0</x:v>
      </x:c>
      <x:c r="H30" s="29">
        <x:f>IF(E30="Debit",F30-G30,G30-F30)</x:f>
        <x:v>0</x:v>
      </x:c>
    </x:row>
    <x:row r="31" ht="20" customHeight="1">
      <x:c r="A31" s="9" t="inlineStr">
        <x:is>
          <x:t xml:space="preserve">5100</x:t>
        </x:is>
      </x:c>
      <x:c r="B31" s="9" t="inlineStr">
        <x:is>
          <x:t xml:space="preserve">Miscellaneous Expense</x:t>
        </x:is>
      </x:c>
      <x:c r="C31" s="9" t="inlineStr">
        <x:is>
          <x:t xml:space="preserve">Expense</x:t>
        </x:is>
      </x:c>
      <x:c r="D31" s="9" t="inlineStr">
        <x:is>
          <x:t xml:space="preserve">Program and Support Expenses</x:t>
        </x:is>
      </x:c>
      <x:c r="E31" s="9" t="inlineStr">
        <x:is>
          <x:t xml:space="preserve">Debit</x:t>
        </x:is>
      </x:c>
      <x:c r="F31" s="29">
        <x:f>SUMIFS(GL_Entries!$N$5:$N$1001,GL_Entries!$F$5:$F$1001,A31,GL_Entries!$C$5:$C$1001,$B$2)</x:f>
        <x:v>0</x:v>
      </x:c>
      <x:c r="G31" s="29">
        <x:f>SUMIFS(GL_Entries!$O$5:$O$1001,GL_Entries!$F$5:$F$1001,A31,GL_Entries!$C$5:$C$1001,$B$2)</x:f>
        <x:v>0</x:v>
      </x:c>
      <x:c r="H31" s="29">
        <x:f>IF(E31="Debit",F31-G31,G31-F31)</x:f>
        <x:v>0</x:v>
      </x:c>
    </x:row>
    <x:row r="32" ht="20" customHeight="1"/>
    <x:row r="33" ht="20" customHeight="1">
      <x:c r="A33" s="18" t="inlineStr">
        <x:is>
          <x:t xml:space="preserve">Check</x:t>
        </x:is>
      </x:c>
      <x:c r="F33" s="18">
        <x:f>SUM(F5:F31)</x:f>
        <x:v>102100</x:v>
      </x:c>
      <x:c r="G33" s="18">
        <x:f>SUM(G5:G31)</x:f>
        <x:v>102100</x:v>
      </x:c>
      <x:c r="H33" s="18">
        <x:f>F33-G33</x:f>
        <x:v>0</x:v>
      </x:c>
    </x:row>
  </x:sheetData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Pr>
    <x:tabColor rgb="001F4E78"/>
  </x:sheetPr>
  <x:sheetViews>
    <x:sheetView showGridLines="0" workbookViewId="0"/>
  </x:sheetViews>
  <x:sheetFormatPr baseColWidth="8" defaultRowHeight="15"/>
  <x:cols>
    <x:col min="1" max="1" width="28" customWidth="1"/>
    <x:col min="2" max="2" width="16" customWidth="1"/>
    <x:col min="3" max="3" width="3" customWidth="1"/>
    <x:col min="4" max="4" width="10" customWidth="1"/>
    <x:col min="5" max="5" width="14" customWidth="1"/>
    <x:col min="6" max="6" width="14" customWidth="1"/>
    <x:col min="7" max="7" width="14" customWidth="1"/>
  </x:cols>
  <x:sheetData>
    <x:row r="1" ht="20" customHeight="1">
      <x:c r="A1" s="8" t="inlineStr">
        <x:is>
          <x:t xml:space="preserve">Statement of Activities</x:t>
        </x:is>
      </x:c>
    </x:row>
    <x:row r="2" ht="20" customHeight="1">
      <x:c r="A2" s="12" t="inlineStr">
        <x:is>
          <x:t xml:space="preserve">For Fiscal Year</x:t>
        </x:is>
      </x:c>
      <x:c r="B2" s="12">
        <x:f>Setup!B3</x:f>
        <x:v>2026</x:v>
      </x:c>
    </x:row>
    <x:row r="3" ht="20" customHeight="1"/>
    <x:row r="4" ht="20" customHeight="1">
      <x:c r="A4" s="30" t="inlineStr">
        <x:is>
          <x:t xml:space="preserve">Revenue and Support</x:t>
        </x:is>
      </x:c>
      <x:c r="D4" s="30" t="inlineStr">
        <x:is>
          <x:t xml:space="preserve">Monthly View</x:t>
        </x:is>
      </x:c>
    </x:row>
    <x:row r="5" ht="20" customHeight="1">
      <x:c r="A5" t="inlineStr">
        <x:is>
          <x:t xml:space="preserve">Without donor restrictions</x:t>
        </x:is>
      </x:c>
      <x:c r="B5" s="31">
        <x:f>SUMIFS(GL_Entries!$O$5:$O$1001,GL_Entries!$H$5:$H$1001,"Revenue",GL_Entries!$K$5:$K$1001,"Without Donor Restrictions",GL_Entries!$C$5:$C$1001,$B$2)-SUMIFS(GL_Entries!$N$5:$N$1001,GL_Entries!$H$5:$H$1001,"Revenue",GL_Entries!$K$5:$K$1001,"Without Donor Restrictions",GL_Entries!$C$5:$C$1001,$B$2)</x:f>
        <x:v>21700</x:v>
      </x:c>
      <x:c r="D5" s="32" t="inlineStr">
        <x:is>
          <x:t xml:space="preserve">Month</x:t>
        </x:is>
      </x:c>
      <x:c r="E5" s="32" t="inlineStr">
        <x:is>
          <x:t xml:space="preserve">Revenue</x:t>
        </x:is>
      </x:c>
      <x:c r="F5" s="32" t="inlineStr">
        <x:is>
          <x:t xml:space="preserve">Expenses</x:t>
        </x:is>
      </x:c>
      <x:c r="G5" s="32" t="inlineStr">
        <x:is>
          <x:t xml:space="preserve">Net</x:t>
        </x:is>
      </x:c>
    </x:row>
    <x:row r="6" ht="20" customHeight="1">
      <x:c r="A6" s="12" t="inlineStr">
        <x:is>
          <x:t xml:space="preserve">With donor restrictions</x:t>
        </x:is>
      </x:c>
      <x:c r="B6" s="29">
        <x:f>SUMIFS(GL_Entries!$O$5:$O$1001,GL_Entries!$H$5:$H$1001,"Revenue",GL_Entries!$K$5:$K$1001,"With Donor Restrictions",GL_Entries!$C$5:$C$1001,$B$2)-SUMIFS(GL_Entries!$N$5:$N$1001,GL_Entries!$H$5:$H$1001,"Revenue",GL_Entries!$K$5:$K$1001,"With Donor Restrictions",GL_Entries!$C$5:$C$1001,$B$2)</x:f>
        <x:v>15000</x:v>
      </x:c>
      <x:c r="D6" s="12" t="inlineStr">
        <x:is>
          <x:t xml:space="preserve">Jan</x:t>
        </x:is>
      </x:c>
      <x:c r="E6" s="33">
        <x:f>SUMIFS(GL_Entries!$O$5:$O$1001,GL_Entries!$H$5:$H$1001,"Revenue",GL_Entries!$D$5:$D$1001,D6,GL_Entries!$C$5:$C$1001,$B$2)-SUMIFS(GL_Entries!$N$5:$N$1001,GL_Entries!$H$5:$H$1001,"Revenue",GL_Entries!$D$5:$D$1001,D6,GL_Entries!$C$5:$C$1001,$B$2)</x:f>
        <x:v>0</x:v>
      </x:c>
      <x:c r="F6" s="33">
        <x:f>SUMIFS(GL_Entries!$N$5:$N$1001,GL_Entries!$H$5:$H$1001,"Expense",GL_Entries!$D$5:$D$1001,D6,GL_Entries!$C$5:$C$1001,$B$2)-SUMIFS(GL_Entries!$O$5:$O$1001,GL_Entries!$H$5:$H$1001,"Expense",GL_Entries!$D$5:$D$1001,D6,GL_Entries!$C$5:$C$1001,$B$2)</x:f>
        <x:v>0</x:v>
      </x:c>
      <x:c r="G6" s="33">
        <x:f>E6-F6</x:f>
        <x:v>0</x:v>
      </x:c>
    </x:row>
    <x:row r="7" ht="20" customHeight="1">
      <x:c r="A7" s="18" t="inlineStr">
        <x:is>
          <x:t xml:space="preserve">Total Revenue and Support</x:t>
        </x:is>
      </x:c>
      <x:c r="B7" s="34">
        <x:f>SUM(B5:B6)</x:f>
        <x:v>36700</x:v>
      </x:c>
      <x:c r="D7" s="12" t="inlineStr">
        <x:is>
          <x:t xml:space="preserve">Feb</x:t>
        </x:is>
      </x:c>
      <x:c r="E7" s="33">
        <x:f>SUMIFS(GL_Entries!$O$5:$O$1001,GL_Entries!$H$5:$H$1001,"Revenue",GL_Entries!$D$5:$D$1001,D7,GL_Entries!$C$5:$C$1001,$B$2)-SUMIFS(GL_Entries!$N$5:$N$1001,GL_Entries!$H$5:$H$1001,"Revenue",GL_Entries!$D$5:$D$1001,D7,GL_Entries!$C$5:$C$1001,$B$2)</x:f>
        <x:v>0</x:v>
      </x:c>
      <x:c r="F7" s="33">
        <x:f>SUMIFS(GL_Entries!$N$5:$N$1001,GL_Entries!$H$5:$H$1001,"Expense",GL_Entries!$D$5:$D$1001,D7,GL_Entries!$C$5:$C$1001,$B$2)-SUMIFS(GL_Entries!$O$5:$O$1001,GL_Entries!$H$5:$H$1001,"Expense",GL_Entries!$D$5:$D$1001,D7,GL_Entries!$C$5:$C$1001,$B$2)</x:f>
        <x:v>0</x:v>
      </x:c>
      <x:c r="G7" s="33">
        <x:f>E7-F7</x:f>
        <x:v>0</x:v>
      </x:c>
    </x:row>
    <x:row r="8" ht="20" customHeight="1">
      <x:c r="D8" s="12" t="inlineStr">
        <x:is>
          <x:t xml:space="preserve">Mar</x:t>
        </x:is>
      </x:c>
      <x:c r="E8" s="33">
        <x:f>SUMIFS(GL_Entries!$O$5:$O$1001,GL_Entries!$H$5:$H$1001,"Revenue",GL_Entries!$D$5:$D$1001,D8,GL_Entries!$C$5:$C$1001,$B$2)-SUMIFS(GL_Entries!$N$5:$N$1001,GL_Entries!$H$5:$H$1001,"Revenue",GL_Entries!$D$5:$D$1001,D8,GL_Entries!$C$5:$C$1001,$B$2)</x:f>
        <x:v>0</x:v>
      </x:c>
      <x:c r="F8" s="33">
        <x:f>SUMIFS(GL_Entries!$N$5:$N$1001,GL_Entries!$H$5:$H$1001,"Expense",GL_Entries!$D$5:$D$1001,D8,GL_Entries!$C$5:$C$1001,$B$2)-SUMIFS(GL_Entries!$O$5:$O$1001,GL_Entries!$H$5:$H$1001,"Expense",GL_Entries!$D$5:$D$1001,D8,GL_Entries!$C$5:$C$1001,$B$2)</x:f>
        <x:v>0</x:v>
      </x:c>
      <x:c r="G8" s="33">
        <x:f>E8-F8</x:f>
        <x:v>0</x:v>
      </x:c>
    </x:row>
    <x:row r="9" ht="20" customHeight="1">
      <x:c r="A9" s="12" t="inlineStr">
        <x:is>
          <x:t xml:space="preserve">Program Services</x:t>
        </x:is>
      </x:c>
      <x:c r="B9" s="29">
        <x:f>SUMIFS(GL_Entries!$N$5:$N$1001,GL_Entries!$H$5:$H$1001,"Expense",GL_Entries!$L$5:$L$1001,"Program",GL_Entries!$C$5:$C$1001,$B$2)-SUMIFS(GL_Entries!$O$5:$O$1001,GL_Entries!$H$5:$H$1001,"Expense",GL_Entries!$L$5:$L$1001,"Program",GL_Entries!$C$5:$C$1001,$B$2)</x:f>
        <x:v>10700</x:v>
      </x:c>
      <x:c r="D9" s="12" t="inlineStr">
        <x:is>
          <x:t xml:space="preserve">Apr</x:t>
        </x:is>
      </x:c>
      <x:c r="E9" s="33">
        <x:f>SUMIFS(GL_Entries!$O$5:$O$1001,GL_Entries!$H$5:$H$1001,"Revenue",GL_Entries!$D$5:$D$1001,D9,GL_Entries!$C$5:$C$1001,$B$2)-SUMIFS(GL_Entries!$N$5:$N$1001,GL_Entries!$H$5:$H$1001,"Revenue",GL_Entries!$D$5:$D$1001,D9,GL_Entries!$C$5:$C$1001,$B$2)</x:f>
        <x:v>0</x:v>
      </x:c>
      <x:c r="F9" s="33">
        <x:f>SUMIFS(GL_Entries!$N$5:$N$1001,GL_Entries!$H$5:$H$1001,"Expense",GL_Entries!$D$5:$D$1001,D9,GL_Entries!$C$5:$C$1001,$B$2)-SUMIFS(GL_Entries!$O$5:$O$1001,GL_Entries!$H$5:$H$1001,"Expense",GL_Entries!$D$5:$D$1001,D9,GL_Entries!$C$5:$C$1001,$B$2)</x:f>
        <x:v>0</x:v>
      </x:c>
      <x:c r="G9" s="33">
        <x:f>E9-F9</x:f>
        <x:v>0</x:v>
      </x:c>
    </x:row>
    <x:row r="10" ht="20" customHeight="1">
      <x:c r="A10" s="12" t="inlineStr">
        <x:is>
          <x:t xml:space="preserve">Management &amp; General</x:t>
        </x:is>
      </x:c>
      <x:c r="B10" s="29">
        <x:f>SUMIFS(GL_Entries!$N$5:$N$1001,GL_Entries!$H$5:$H$1001,"Expense",GL_Entries!$L$5:$L$1001,"Management &amp; General",GL_Entries!$C$5:$C$1001,$B$2)-SUMIFS(GL_Entries!$O$5:$O$1001,GL_Entries!$H$5:$H$1001,"Expense",GL_Entries!$L$5:$L$1001,"Management &amp; General",GL_Entries!$C$5:$C$1001,$B$2)</x:f>
        <x:v>3800</x:v>
      </x:c>
      <x:c r="D10" s="12" t="inlineStr">
        <x:is>
          <x:t xml:space="preserve">May</x:t>
        </x:is>
      </x:c>
      <x:c r="E10" s="33">
        <x:f>SUMIFS(GL_Entries!$O$5:$O$1001,GL_Entries!$H$5:$H$1001,"Revenue",GL_Entries!$D$5:$D$1001,D10,GL_Entries!$C$5:$C$1001,$B$2)-SUMIFS(GL_Entries!$N$5:$N$1001,GL_Entries!$H$5:$H$1001,"Revenue",GL_Entries!$D$5:$D$1001,D10,GL_Entries!$C$5:$C$1001,$B$2)</x:f>
        <x:v>0</x:v>
      </x:c>
      <x:c r="F10" s="33">
        <x:f>SUMIFS(GL_Entries!$N$5:$N$1001,GL_Entries!$H$5:$H$1001,"Expense",GL_Entries!$D$5:$D$1001,D10,GL_Entries!$C$5:$C$1001,$B$2)-SUMIFS(GL_Entries!$O$5:$O$1001,GL_Entries!$H$5:$H$1001,"Expense",GL_Entries!$D$5:$D$1001,D10,GL_Entries!$C$5:$C$1001,$B$2)</x:f>
        <x:v>0</x:v>
      </x:c>
      <x:c r="G10" s="33">
        <x:f>E10-F10</x:f>
        <x:v>0</x:v>
      </x:c>
    </x:row>
    <x:row r="11" ht="20" customHeight="1">
      <x:c r="A11" s="12" t="inlineStr">
        <x:is>
          <x:t xml:space="preserve">Fundraising</x:t>
        </x:is>
      </x:c>
      <x:c r="B11" s="29">
        <x:f>SUMIFS(GL_Entries!$N$5:$N$1001,GL_Entries!$H$5:$H$1001,"Expense",GL_Entries!$L$5:$L$1001,"Fundraising",GL_Entries!$C$5:$C$1001,$B$2)-SUMIFS(GL_Entries!$O$5:$O$1001,GL_Entries!$H$5:$H$1001,"Expense",GL_Entries!$L$5:$L$1001,"Fundraising",GL_Entries!$C$5:$C$1001,$B$2)</x:f>
        <x:v>900</x:v>
      </x:c>
      <x:c r="D11" s="12" t="inlineStr">
        <x:is>
          <x:t xml:space="preserve">Jun</x:t>
        </x:is>
      </x:c>
      <x:c r="E11" s="33">
        <x:f>SUMIFS(GL_Entries!$O$5:$O$1001,GL_Entries!$H$5:$H$1001,"Revenue",GL_Entries!$D$5:$D$1001,D11,GL_Entries!$C$5:$C$1001,$B$2)-SUMIFS(GL_Entries!$N$5:$N$1001,GL_Entries!$H$5:$H$1001,"Revenue",GL_Entries!$D$5:$D$1001,D11,GL_Entries!$C$5:$C$1001,$B$2)</x:f>
        <x:v>0</x:v>
      </x:c>
      <x:c r="F11" s="33">
        <x:f>SUMIFS(GL_Entries!$N$5:$N$1001,GL_Entries!$H$5:$H$1001,"Expense",GL_Entries!$D$5:$D$1001,D11,GL_Entries!$C$5:$C$1001,$B$2)-SUMIFS(GL_Entries!$O$5:$O$1001,GL_Entries!$H$5:$H$1001,"Expense",GL_Entries!$D$5:$D$1001,D11,GL_Entries!$C$5:$C$1001,$B$2)</x:f>
        <x:v>0</x:v>
      </x:c>
      <x:c r="G11" s="33">
        <x:f>E11-F11</x:f>
        <x:v>0</x:v>
      </x:c>
    </x:row>
    <x:row r="12" ht="20" customHeight="1">
      <x:c r="A12" s="18" t="inlineStr">
        <x:is>
          <x:t xml:space="preserve">Fundraising</x:t>
        </x:is>
      </x:c>
      <x:c r="B12" s="34">
        <x:f>SUM(B9:B11)</x:f>
        <x:v>15400</x:v>
      </x:c>
      <x:c r="D12" s="12" t="inlineStr">
        <x:is>
          <x:t xml:space="preserve">Jul</x:t>
        </x:is>
      </x:c>
      <x:c r="E12" s="33">
        <x:f>SUMIFS(GL_Entries!$O$5:$O$1001,GL_Entries!$H$5:$H$1001,"Revenue",GL_Entries!$D$5:$D$1001,D12,GL_Entries!$C$5:$C$1001,$B$2)-SUMIFS(GL_Entries!$N$5:$N$1001,GL_Entries!$H$5:$H$1001,"Revenue",GL_Entries!$D$5:$D$1001,D12,GL_Entries!$C$5:$C$1001,$B$2)</x:f>
        <x:v>0</x:v>
      </x:c>
      <x:c r="F12" s="33">
        <x:f>SUMIFS(GL_Entries!$N$5:$N$1001,GL_Entries!$H$5:$H$1001,"Expense",GL_Entries!$D$5:$D$1001,D12,GL_Entries!$C$5:$C$1001,$B$2)-SUMIFS(GL_Entries!$O$5:$O$1001,GL_Entries!$H$5:$H$1001,"Expense",GL_Entries!$D$5:$D$1001,D12,GL_Entries!$C$5:$C$1001,$B$2)</x:f>
        <x:v>0</x:v>
      </x:c>
      <x:c r="G12" s="33">
        <x:f>E12-F12</x:f>
        <x:v>0</x:v>
      </x:c>
    </x:row>
    <x:row r="13" ht="20" customHeight="1">
      <x:c r="A13" s="12" t="inlineStr">
        <x:is>
          <x:t xml:space="preserve">Total Expenses</x:t>
        </x:is>
      </x:c>
      <x:c r="D13" s="12" t="inlineStr">
        <x:is>
          <x:t xml:space="preserve">Aug</x:t>
        </x:is>
      </x:c>
      <x:c r="E13" s="33">
        <x:f>SUMIFS(GL_Entries!$O$5:$O$1001,GL_Entries!$H$5:$H$1001,"Revenue",GL_Entries!$D$5:$D$1001,D13,GL_Entries!$C$5:$C$1001,$B$2)-SUMIFS(GL_Entries!$N$5:$N$1001,GL_Entries!$H$5:$H$1001,"Revenue",GL_Entries!$D$5:$D$1001,D13,GL_Entries!$C$5:$C$1001,$B$2)</x:f>
        <x:v>0</x:v>
      </x:c>
      <x:c r="F13" s="33">
        <x:f>SUMIFS(GL_Entries!$N$5:$N$1001,GL_Entries!$H$5:$H$1001,"Expense",GL_Entries!$D$5:$D$1001,D13,GL_Entries!$C$5:$C$1001,$B$2)-SUMIFS(GL_Entries!$O$5:$O$1001,GL_Entries!$H$5:$H$1001,"Expense",GL_Entries!$D$5:$D$1001,D13,GL_Entries!$C$5:$C$1001,$B$2)</x:f>
        <x:v>0</x:v>
      </x:c>
      <x:c r="G13" s="33">
        <x:f>E13-F13</x:f>
        <x:v>0</x:v>
      </x:c>
    </x:row>
    <x:row r="14" ht="20" customHeight="1">
      <x:c r="A14" s="35" t="inlineStr">
        <x:is>
          <x:t xml:space="preserve"/>
        </x:is>
      </x:c>
      <x:c r="B14" s="34">
        <x:f>B7-B12</x:f>
        <x:v>21300</x:v>
      </x:c>
      <x:c r="D14" s="12" t="inlineStr">
        <x:is>
          <x:t xml:space="preserve">Sep</x:t>
        </x:is>
      </x:c>
      <x:c r="E14" s="33">
        <x:f>SUMIFS(GL_Entries!$O$5:$O$1001,GL_Entries!$H$5:$H$1001,"Revenue",GL_Entries!$D$5:$D$1001,D14,GL_Entries!$C$5:$C$1001,$B$2)-SUMIFS(GL_Entries!$N$5:$N$1001,GL_Entries!$H$5:$H$1001,"Revenue",GL_Entries!$D$5:$D$1001,D14,GL_Entries!$C$5:$C$1001,$B$2)</x:f>
        <x:v>0</x:v>
      </x:c>
      <x:c r="F14" s="33">
        <x:f>SUMIFS(GL_Entries!$N$5:$N$1001,GL_Entries!$H$5:$H$1001,"Expense",GL_Entries!$D$5:$D$1001,D14,GL_Entries!$C$5:$C$1001,$B$2)-SUMIFS(GL_Entries!$O$5:$O$1001,GL_Entries!$H$5:$H$1001,"Expense",GL_Entries!$D$5:$D$1001,D14,GL_Entries!$C$5:$C$1001,$B$2)</x:f>
        <x:v>0</x:v>
      </x:c>
      <x:c r="G14" s="33">
        <x:f>E14-F14</x:f>
        <x:v>0</x:v>
      </x:c>
    </x:row>
    <x:row r="15" ht="20" customHeight="1">
      <x:c r="A15" s="12" t="inlineStr">
        <x:is>
          <x:t xml:space="preserve">Change in Net Assets</x:t>
        </x:is>
      </x:c>
      <x:c r="D15" s="12" t="inlineStr">
        <x:is>
          <x:t xml:space="preserve">Oct</x:t>
        </x:is>
      </x:c>
      <x:c r="E15" s="33">
        <x:f>SUMIFS(GL_Entries!$O$5:$O$1001,GL_Entries!$H$5:$H$1001,"Revenue",GL_Entries!$D$5:$D$1001,D15,GL_Entries!$C$5:$C$1001,$B$2)-SUMIFS(GL_Entries!$N$5:$N$1001,GL_Entries!$H$5:$H$1001,"Revenue",GL_Entries!$D$5:$D$1001,D15,GL_Entries!$C$5:$C$1001,$B$2)</x:f>
        <x:v>0</x:v>
      </x:c>
      <x:c r="F15" s="33">
        <x:f>SUMIFS(GL_Entries!$N$5:$N$1001,GL_Entries!$H$5:$H$1001,"Expense",GL_Entries!$D$5:$D$1001,D15,GL_Entries!$C$5:$C$1001,$B$2)-SUMIFS(GL_Entries!$O$5:$O$1001,GL_Entries!$H$5:$H$1001,"Expense",GL_Entries!$D$5:$D$1001,D15,GL_Entries!$C$5:$C$1001,$B$2)</x:f>
        <x:v>0</x:v>
      </x:c>
      <x:c r="G15" s="33">
        <x:f>E15-F15</x:f>
        <x:v>0</x:v>
      </x:c>
    </x:row>
    <x:row r="16" ht="20" customHeight="1">
      <x:c r="D16" s="12" t="inlineStr">
        <x:is>
          <x:t xml:space="preserve">Nov</x:t>
        </x:is>
      </x:c>
      <x:c r="E16" s="33">
        <x:f>SUMIFS(GL_Entries!$O$5:$O$1001,GL_Entries!$H$5:$H$1001,"Revenue",GL_Entries!$D$5:$D$1001,D16,GL_Entries!$C$5:$C$1001,$B$2)-SUMIFS(GL_Entries!$N$5:$N$1001,GL_Entries!$H$5:$H$1001,"Revenue",GL_Entries!$D$5:$D$1001,D16,GL_Entries!$C$5:$C$1001,$B$2)</x:f>
        <x:v>0</x:v>
      </x:c>
      <x:c r="F16" s="33">
        <x:f>SUMIFS(GL_Entries!$N$5:$N$1001,GL_Entries!$H$5:$H$1001,"Expense",GL_Entries!$D$5:$D$1001,D16,GL_Entries!$C$5:$C$1001,$B$2)-SUMIFS(GL_Entries!$O$5:$O$1001,GL_Entries!$H$5:$H$1001,"Expense",GL_Entries!$D$5:$D$1001,D16,GL_Entries!$C$5:$C$1001,$B$2)</x:f>
        <x:v>0</x:v>
      </x:c>
      <x:c r="G16" s="33">
        <x:f>E16-F16</x:f>
        <x:v>0</x:v>
      </x:c>
    </x:row>
    <x:row r="17" ht="20" customHeight="1">
      <x:c r="D17" s="12" t="inlineStr">
        <x:is>
          <x:t xml:space="preserve">Dec</x:t>
        </x:is>
      </x:c>
      <x:c r="E17" s="33">
        <x:f>SUMIFS(GL_Entries!$O$5:$O$1001,GL_Entries!$H$5:$H$1001,"Revenue",GL_Entries!$D$5:$D$1001,D17,GL_Entries!$C$5:$C$1001,$B$2)-SUMIFS(GL_Entries!$N$5:$N$1001,GL_Entries!$H$5:$H$1001,"Revenue",GL_Entries!$D$5:$D$1001,D17,GL_Entries!$C$5:$C$1001,$B$2)</x:f>
        <x:v>0</x:v>
      </x:c>
      <x:c r="F17" s="33">
        <x:f>SUMIFS(GL_Entries!$N$5:$N$1001,GL_Entries!$H$5:$H$1001,"Expense",GL_Entries!$D$5:$D$1001,D17,GL_Entries!$C$5:$C$1001,$B$2)-SUMIFS(GL_Entries!$O$5:$O$1001,GL_Entries!$H$5:$H$1001,"Expense",GL_Entries!$D$5:$D$1001,D17,GL_Entries!$C$5:$C$1001,$B$2)</x:f>
        <x:v>0</x:v>
      </x:c>
      <x:c r="G17" s="33">
        <x:f>E17-F17</x:f>
        <x:v>0</x:v>
      </x:c>
    </x:row>
  </x:sheetData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Pr>
    <x:tabColor rgb="001F4E78"/>
  </x:sheetPr>
  <x:sheetViews>
    <x:sheetView showGridLines="0" workbookViewId="0"/>
  </x:sheetViews>
  <x:sheetFormatPr baseColWidth="8" defaultRowHeight="15"/>
  <x:cols>
    <x:col min="1" max="1" width="28" customWidth="1"/>
    <x:col min="2" max="2" width="16" customWidth="1"/>
    <x:col min="3" max="3" width="22" customWidth="1"/>
    <x:col min="4" max="4" width="16" customWidth="1"/>
    <x:col min="5" max="5" width="16" customWidth="1"/>
  </x:cols>
  <x:sheetData>
    <x:row r="1" ht="20" customHeight="1">
      <x:c r="A1" s="8" t="inlineStr">
        <x:is>
          <x:t xml:space="preserve">Statement of Functional Expenses</x:t>
        </x:is>
      </x:c>
    </x:row>
    <x:row r="2" ht="20" customHeight="1">
      <x:c r="A2" s="12" t="inlineStr">
        <x:is>
          <x:t xml:space="preserve">For Fiscal Year</x:t>
        </x:is>
      </x:c>
      <x:c r="B2" s="12">
        <x:f>Setup!B3</x:f>
        <x:v>2026</x:v>
      </x:c>
    </x:row>
    <x:row r="3" ht="20" customHeight="1"/>
    <x:row r="4" ht="20" customHeight="1">
      <x:c r="A4" s="16" t="inlineStr">
        <x:is>
          <x:t xml:space="preserve">Natural Category</x:t>
        </x:is>
      </x:c>
      <x:c r="B4" s="16" t="inlineStr">
        <x:is>
          <x:t xml:space="preserve">Program</x:t>
        </x:is>
      </x:c>
      <x:c r="C4" s="16" t="inlineStr">
        <x:is>
          <x:t xml:space="preserve">Management &amp; General</x:t>
        </x:is>
      </x:c>
      <x:c r="D4" s="16" t="inlineStr">
        <x:is>
          <x:t xml:space="preserve">Fundraising</x:t>
        </x:is>
      </x:c>
      <x:c r="E4" s="16" t="inlineStr">
        <x:is>
          <x:t xml:space="preserve">Total</x:t>
        </x:is>
      </x:c>
    </x:row>
    <x:row r="5" ht="20" customHeight="1">
      <x:c r="A5" t="inlineStr">
        <x:is>
          <x:t xml:space="preserve">Salaries and Wages</x:t>
        </x:is>
      </x:c>
      <x:c r="B5" s="36">
        <x:f>SUMIFS(GL_Entries!$N$5:$N$1001,GL_Entries!$J$5:$J$1001,A5,GL_Entries!$L$5:$L$1001,"Program",GL_Entries!$C$5:$C$1001,$B$2)-SUMIFS(GL_Entries!$O$5:$O$1001,GL_Entries!$J$5:$J$1001,A5,GL_Entries!$L$5:$L$1001,"Program",GL_Entries!$C$5:$C$1001,$B$2)</x:f>
        <x:v>6000</x:v>
      </x:c>
      <x:c r="C5" s="36">
        <x:f>SUMIFS(GL_Entries!$N$5:$N$1001,GL_Entries!$J$5:$J$1001,A5,GL_Entries!$L$5:$L$1001,"Management &amp; General",GL_Entries!$C$5:$C$1001,$B$2)-SUMIFS(GL_Entries!$O$5:$O$1001,GL_Entries!$J$5:$J$1001,A5,GL_Entries!$L$5:$L$1001,"Management &amp; General",GL_Entries!$C$5:$C$1001,$B$2)</x:f>
        <x:v>0</x:v>
      </x:c>
      <x:c r="D5" s="36">
        <x:f>SUMIFS(GL_Entries!$N$5:$N$1001,GL_Entries!$J$5:$J$1001,A5,GL_Entries!$L$5:$L$1001,"Fundraising",GL_Entries!$C$5:$C$1001,$B$2)-SUMIFS(GL_Entries!$O$5:$O$1001,GL_Entries!$J$5:$J$1001,A5,GL_Entries!$L$5:$L$1001,"Fundraising",GL_Entries!$C$5:$C$1001,$B$2)</x:f>
        <x:v>0</x:v>
      </x:c>
      <x:c r="E5" s="36">
        <x:f>SUM(B5:D5)</x:f>
        <x:v>6000</x:v>
      </x:c>
    </x:row>
    <x:row r="6" ht="20" customHeight="1">
      <x:c r="A6" s="12" t="inlineStr">
        <x:is>
          <x:t xml:space="preserve">Payroll Taxes and Benefits</x:t>
        </x:is>
      </x:c>
      <x:c r="B6" s="33">
        <x:f>SUMIFS(GL_Entries!$N$5:$N$1001,GL_Entries!$J$5:$J$1001,A6,GL_Entries!$L$5:$L$1001,"Program",GL_Entries!$C$5:$C$1001,$B$2)-SUMIFS(GL_Entries!$O$5:$O$1001,GL_Entries!$J$5:$J$1001,A6,GL_Entries!$L$5:$L$1001,"Program",GL_Entries!$C$5:$C$1001,$B$2)</x:f>
        <x:v>0</x:v>
      </x:c>
      <x:c r="C6" s="33">
        <x:f>SUMIFS(GL_Entries!$N$5:$N$1001,GL_Entries!$J$5:$J$1001,A6,GL_Entries!$L$5:$L$1001,"Management &amp; General",GL_Entries!$C$5:$C$1001,$B$2)-SUMIFS(GL_Entries!$O$5:$O$1001,GL_Entries!$J$5:$J$1001,A6,GL_Entries!$L$5:$L$1001,"Management &amp; General",GL_Entries!$C$5:$C$1001,$B$2)</x:f>
        <x:v>0</x:v>
      </x:c>
      <x:c r="D6" s="33">
        <x:f>SUMIFS(GL_Entries!$N$5:$N$1001,GL_Entries!$J$5:$J$1001,A6,GL_Entries!$L$5:$L$1001,"Fundraising",GL_Entries!$C$5:$C$1001,$B$2)-SUMIFS(GL_Entries!$O$5:$O$1001,GL_Entries!$J$5:$J$1001,A6,GL_Entries!$L$5:$L$1001,"Fundraising",GL_Entries!$C$5:$C$1001,$B$2)</x:f>
        <x:v>0</x:v>
      </x:c>
      <x:c r="E6" s="33">
        <x:f>SUM(B6:D6)</x:f>
        <x:v>0</x:v>
      </x:c>
    </x:row>
    <x:row r="7" ht="20" customHeight="1">
      <x:c r="A7" s="12" t="inlineStr">
        <x:is>
          <x:t xml:space="preserve">Occupancy</x:t>
        </x:is>
      </x:c>
      <x:c r="B7" s="33">
        <x:f>SUMIFS(GL_Entries!$N$5:$N$1001,GL_Entries!$J$5:$J$1001,A7,GL_Entries!$L$5:$L$1001,"Program",GL_Entries!$C$5:$C$1001,$B$2)-SUMIFS(GL_Entries!$O$5:$O$1001,GL_Entries!$J$5:$J$1001,A7,GL_Entries!$L$5:$L$1001,"Program",GL_Entries!$C$5:$C$1001,$B$2)</x:f>
        <x:v>0</x:v>
      </x:c>
      <x:c r="C7" s="33">
        <x:f>SUMIFS(GL_Entries!$N$5:$N$1001,GL_Entries!$J$5:$J$1001,A7,GL_Entries!$L$5:$L$1001,"Management &amp; General",GL_Entries!$C$5:$C$1001,$B$2)-SUMIFS(GL_Entries!$O$5:$O$1001,GL_Entries!$J$5:$J$1001,A7,GL_Entries!$L$5:$L$1001,"Management &amp; General",GL_Entries!$C$5:$C$1001,$B$2)</x:f>
        <x:v>2000</x:v>
      </x:c>
      <x:c r="D7" s="33">
        <x:f>SUMIFS(GL_Entries!$N$5:$N$1001,GL_Entries!$J$5:$J$1001,A7,GL_Entries!$L$5:$L$1001,"Fundraising",GL_Entries!$C$5:$C$1001,$B$2)-SUMIFS(GL_Entries!$O$5:$O$1001,GL_Entries!$J$5:$J$1001,A7,GL_Entries!$L$5:$L$1001,"Fundraising",GL_Entries!$C$5:$C$1001,$B$2)</x:f>
        <x:v>0</x:v>
      </x:c>
      <x:c r="E7" s="33">
        <x:f>SUM(B7:D7)</x:f>
        <x:v>2000</x:v>
      </x:c>
    </x:row>
    <x:row r="8" ht="20" customHeight="1">
      <x:c r="A8" s="12" t="inlineStr">
        <x:is>
          <x:t xml:space="preserve">Professional Fees</x:t>
        </x:is>
      </x:c>
      <x:c r="B8" s="33">
        <x:f>SUMIFS(GL_Entries!$N$5:$N$1001,GL_Entries!$J$5:$J$1001,A8,GL_Entries!$L$5:$L$1001,"Program",GL_Entries!$C$5:$C$1001,$B$2)-SUMIFS(GL_Entries!$O$5:$O$1001,GL_Entries!$J$5:$J$1001,A8,GL_Entries!$L$5:$L$1001,"Program",GL_Entries!$C$5:$C$1001,$B$2)</x:f>
        <x:v>0</x:v>
      </x:c>
      <x:c r="C8" s="33">
        <x:f>SUMIFS(GL_Entries!$N$5:$N$1001,GL_Entries!$J$5:$J$1001,A8,GL_Entries!$L$5:$L$1001,"Management &amp; General",GL_Entries!$C$5:$C$1001,$B$2)-SUMIFS(GL_Entries!$O$5:$O$1001,GL_Entries!$J$5:$J$1001,A8,GL_Entries!$L$5:$L$1001,"Management &amp; General",GL_Entries!$C$5:$C$1001,$B$2)</x:f>
        <x:v>1800</x:v>
      </x:c>
      <x:c r="D8" s="33">
        <x:f>SUMIFS(GL_Entries!$N$5:$N$1001,GL_Entries!$J$5:$J$1001,A8,GL_Entries!$L$5:$L$1001,"Fundraising",GL_Entries!$C$5:$C$1001,$B$2)-SUMIFS(GL_Entries!$O$5:$O$1001,GL_Entries!$J$5:$J$1001,A8,GL_Entries!$L$5:$L$1001,"Fundraising",GL_Entries!$C$5:$C$1001,$B$2)</x:f>
        <x:v>0</x:v>
      </x:c>
      <x:c r="E8" s="33">
        <x:f>SUM(B8:D8)</x:f>
        <x:v>1800</x:v>
      </x:c>
    </x:row>
    <x:row r="9" ht="20" customHeight="1">
      <x:c r="A9" s="12" t="inlineStr">
        <x:is>
          <x:t xml:space="preserve">Supplies</x:t>
        </x:is>
      </x:c>
      <x:c r="B9" s="33">
        <x:f>SUMIFS(GL_Entries!$N$5:$N$1001,GL_Entries!$J$5:$J$1001,A9,GL_Entries!$L$5:$L$1001,"Program",GL_Entries!$C$5:$C$1001,$B$2)-SUMIFS(GL_Entries!$O$5:$O$1001,GL_Entries!$J$5:$J$1001,A9,GL_Entries!$L$5:$L$1001,"Program",GL_Entries!$C$5:$C$1001,$B$2)</x:f>
        <x:v>1200</x:v>
      </x:c>
      <x:c r="C9" s="33">
        <x:f>SUMIFS(GL_Entries!$N$5:$N$1001,GL_Entries!$J$5:$J$1001,A9,GL_Entries!$L$5:$L$1001,"Management &amp; General",GL_Entries!$C$5:$C$1001,$B$2)-SUMIFS(GL_Entries!$O$5:$O$1001,GL_Entries!$J$5:$J$1001,A9,GL_Entries!$L$5:$L$1001,"Management &amp; General",GL_Entries!$C$5:$C$1001,$B$2)</x:f>
        <x:v>0</x:v>
      </x:c>
      <x:c r="D9" s="33">
        <x:f>SUMIFS(GL_Entries!$N$5:$N$1001,GL_Entries!$J$5:$J$1001,A9,GL_Entries!$L$5:$L$1001,"Fundraising",GL_Entries!$C$5:$C$1001,$B$2)-SUMIFS(GL_Entries!$O$5:$O$1001,GL_Entries!$J$5:$J$1001,A9,GL_Entries!$L$5:$L$1001,"Fundraising",GL_Entries!$C$5:$C$1001,$B$2)</x:f>
        <x:v>0</x:v>
      </x:c>
      <x:c r="E9" s="33">
        <x:f>SUM(B9:D9)</x:f>
        <x:v>1200</x:v>
      </x:c>
    </x:row>
    <x:row r="10" ht="20" customHeight="1">
      <x:c r="A10" s="12" t="inlineStr">
        <x:is>
          <x:t xml:space="preserve">Technology</x:t>
        </x:is>
      </x:c>
      <x:c r="B10" s="33">
        <x:f>SUMIFS(GL_Entries!$N$5:$N$1001,GL_Entries!$J$5:$J$1001,A10,GL_Entries!$L$5:$L$1001,"Program",GL_Entries!$C$5:$C$1001,$B$2)-SUMIFS(GL_Entries!$O$5:$O$1001,GL_Entries!$J$5:$J$1001,A10,GL_Entries!$L$5:$L$1001,"Program",GL_Entries!$C$5:$C$1001,$B$2)</x:f>
        <x:v>0</x:v>
      </x:c>
      <x:c r="C10" s="33">
        <x:f>SUMIFS(GL_Entries!$N$5:$N$1001,GL_Entries!$J$5:$J$1001,A10,GL_Entries!$L$5:$L$1001,"Management &amp; General",GL_Entries!$C$5:$C$1001,$B$2)-SUMIFS(GL_Entries!$O$5:$O$1001,GL_Entries!$J$5:$J$1001,A10,GL_Entries!$L$5:$L$1001,"Management &amp; General",GL_Entries!$C$5:$C$1001,$B$2)</x:f>
        <x:v>0</x:v>
      </x:c>
      <x:c r="D10" s="33">
        <x:f>SUMIFS(GL_Entries!$N$5:$N$1001,GL_Entries!$J$5:$J$1001,A10,GL_Entries!$L$5:$L$1001,"Fundraising",GL_Entries!$C$5:$C$1001,$B$2)-SUMIFS(GL_Entries!$O$5:$O$1001,GL_Entries!$J$5:$J$1001,A10,GL_Entries!$L$5:$L$1001,"Fundraising",GL_Entries!$C$5:$C$1001,$B$2)</x:f>
        <x:v>0</x:v>
      </x:c>
      <x:c r="E10" s="33">
        <x:f>SUM(B10:D10)</x:f>
        <x:v>0</x:v>
      </x:c>
    </x:row>
    <x:row r="11" ht="20" customHeight="1">
      <x:c r="A11" s="12" t="inlineStr">
        <x:is>
          <x:t xml:space="preserve">Travel and Meetings</x:t>
        </x:is>
      </x:c>
      <x:c r="B11" s="33">
        <x:f>SUMIFS(GL_Entries!$N$5:$N$1001,GL_Entries!$J$5:$J$1001,A11,GL_Entries!$L$5:$L$1001,"Program",GL_Entries!$C$5:$C$1001,$B$2)-SUMIFS(GL_Entries!$O$5:$O$1001,GL_Entries!$J$5:$J$1001,A11,GL_Entries!$L$5:$L$1001,"Program",GL_Entries!$C$5:$C$1001,$B$2)</x:f>
        <x:v>0</x:v>
      </x:c>
      <x:c r="C11" s="33">
        <x:f>SUMIFS(GL_Entries!$N$5:$N$1001,GL_Entries!$J$5:$J$1001,A11,GL_Entries!$L$5:$L$1001,"Management &amp; General",GL_Entries!$C$5:$C$1001,$B$2)-SUMIFS(GL_Entries!$O$5:$O$1001,GL_Entries!$J$5:$J$1001,A11,GL_Entries!$L$5:$L$1001,"Management &amp; General",GL_Entries!$C$5:$C$1001,$B$2)</x:f>
        <x:v>0</x:v>
      </x:c>
      <x:c r="D11" s="33">
        <x:f>SUMIFS(GL_Entries!$N$5:$N$1001,GL_Entries!$J$5:$J$1001,A11,GL_Entries!$L$5:$L$1001,"Fundraising",GL_Entries!$C$5:$C$1001,$B$2)-SUMIFS(GL_Entries!$O$5:$O$1001,GL_Entries!$J$5:$J$1001,A11,GL_Entries!$L$5:$L$1001,"Fundraising",GL_Entries!$C$5:$C$1001,$B$2)</x:f>
        <x:v>0</x:v>
      </x:c>
      <x:c r="E11" s="33">
        <x:f>SUM(B11:D11)</x:f>
        <x:v>0</x:v>
      </x:c>
    </x:row>
    <x:row r="12" ht="20" customHeight="1">
      <x:c r="A12" s="12" t="inlineStr">
        <x:is>
          <x:t xml:space="preserve">Grants to Beneficiaries</x:t>
        </x:is>
      </x:c>
      <x:c r="B12" s="33">
        <x:f>SUMIFS(GL_Entries!$N$5:$N$1001,GL_Entries!$J$5:$J$1001,A12,GL_Entries!$L$5:$L$1001,"Program",GL_Entries!$C$5:$C$1001,$B$2)-SUMIFS(GL_Entries!$O$5:$O$1001,GL_Entries!$J$5:$J$1001,A12,GL_Entries!$L$5:$L$1001,"Program",GL_Entries!$C$5:$C$1001,$B$2)</x:f>
        <x:v>3500</x:v>
      </x:c>
      <x:c r="C12" s="33">
        <x:f>SUMIFS(GL_Entries!$N$5:$N$1001,GL_Entries!$J$5:$J$1001,A12,GL_Entries!$L$5:$L$1001,"Management &amp; General",GL_Entries!$C$5:$C$1001,$B$2)-SUMIFS(GL_Entries!$O$5:$O$1001,GL_Entries!$J$5:$J$1001,A12,GL_Entries!$L$5:$L$1001,"Management &amp; General",GL_Entries!$C$5:$C$1001,$B$2)</x:f>
        <x:v>0</x:v>
      </x:c>
      <x:c r="D12" s="33">
        <x:f>SUMIFS(GL_Entries!$N$5:$N$1001,GL_Entries!$J$5:$J$1001,A12,GL_Entries!$L$5:$L$1001,"Fundraising",GL_Entries!$C$5:$C$1001,$B$2)-SUMIFS(GL_Entries!$O$5:$O$1001,GL_Entries!$J$5:$J$1001,A12,GL_Entries!$L$5:$L$1001,"Fundraising",GL_Entries!$C$5:$C$1001,$B$2)</x:f>
        <x:v>0</x:v>
      </x:c>
      <x:c r="E12" s="33">
        <x:f>SUM(B12:D12)</x:f>
        <x:v>3500</x:v>
      </x:c>
    </x:row>
    <x:row r="13" ht="20" customHeight="1">
      <x:c r="A13" s="12" t="inlineStr">
        <x:is>
          <x:t xml:space="preserve">Marketing and Outreach</x:t>
        </x:is>
      </x:c>
      <x:c r="B13" s="33">
        <x:f>SUMIFS(GL_Entries!$N$5:$N$1001,GL_Entries!$J$5:$J$1001,A13,GL_Entries!$L$5:$L$1001,"Program",GL_Entries!$C$5:$C$1001,$B$2)-SUMIFS(GL_Entries!$O$5:$O$1001,GL_Entries!$J$5:$J$1001,A13,GL_Entries!$L$5:$L$1001,"Program",GL_Entries!$C$5:$C$1001,$B$2)</x:f>
        <x:v>0</x:v>
      </x:c>
      <x:c r="C13" s="33">
        <x:f>SUMIFS(GL_Entries!$N$5:$N$1001,GL_Entries!$J$5:$J$1001,A13,GL_Entries!$L$5:$L$1001,"Management &amp; General",GL_Entries!$C$5:$C$1001,$B$2)-SUMIFS(GL_Entries!$O$5:$O$1001,GL_Entries!$J$5:$J$1001,A13,GL_Entries!$L$5:$L$1001,"Management &amp; General",GL_Entries!$C$5:$C$1001,$B$2)</x:f>
        <x:v>0</x:v>
      </x:c>
      <x:c r="D13" s="33">
        <x:f>SUMIFS(GL_Entries!$N$5:$N$1001,GL_Entries!$J$5:$J$1001,A13,GL_Entries!$L$5:$L$1001,"Fundraising",GL_Entries!$C$5:$C$1001,$B$2)-SUMIFS(GL_Entries!$O$5:$O$1001,GL_Entries!$J$5:$J$1001,A13,GL_Entries!$L$5:$L$1001,"Fundraising",GL_Entries!$C$5:$C$1001,$B$2)</x:f>
        <x:v>900</x:v>
      </x:c>
      <x:c r="E13" s="33">
        <x:f>SUM(B13:D13)</x:f>
        <x:v>900</x:v>
      </x:c>
    </x:row>
    <x:row r="14" ht="20" customHeight="1">
      <x:c r="A14" s="12" t="inlineStr">
        <x:is>
          <x:t xml:space="preserve">Depreciation</x:t>
        </x:is>
      </x:c>
      <x:c r="B14" s="33">
        <x:f>SUMIFS(GL_Entries!$N$5:$N$1001,GL_Entries!$J$5:$J$1001,A14,GL_Entries!$L$5:$L$1001,"Program",GL_Entries!$C$5:$C$1001,$B$2)-SUMIFS(GL_Entries!$O$5:$O$1001,GL_Entries!$J$5:$J$1001,A14,GL_Entries!$L$5:$L$1001,"Program",GL_Entries!$C$5:$C$1001,$B$2)</x:f>
        <x:v>0</x:v>
      </x:c>
      <x:c r="C14" s="33">
        <x:f>SUMIFS(GL_Entries!$N$5:$N$1001,GL_Entries!$J$5:$J$1001,A14,GL_Entries!$L$5:$L$1001,"Management &amp; General",GL_Entries!$C$5:$C$1001,$B$2)-SUMIFS(GL_Entries!$O$5:$O$1001,GL_Entries!$J$5:$J$1001,A14,GL_Entries!$L$5:$L$1001,"Management &amp; General",GL_Entries!$C$5:$C$1001,$B$2)</x:f>
        <x:v>0</x:v>
      </x:c>
      <x:c r="D14" s="33">
        <x:f>SUMIFS(GL_Entries!$N$5:$N$1001,GL_Entries!$J$5:$J$1001,A14,GL_Entries!$L$5:$L$1001,"Fundraising",GL_Entries!$C$5:$C$1001,$B$2)-SUMIFS(GL_Entries!$O$5:$O$1001,GL_Entries!$J$5:$J$1001,A14,GL_Entries!$L$5:$L$1001,"Fundraising",GL_Entries!$C$5:$C$1001,$B$2)</x:f>
        <x:v>0</x:v>
      </x:c>
      <x:c r="E14" s="33">
        <x:f>SUM(B14:D14)</x:f>
        <x:v>0</x:v>
      </x:c>
    </x:row>
    <x:row r="15" ht="20" customHeight="1">
      <x:c r="A15" s="12" t="inlineStr">
        <x:is>
          <x:t xml:space="preserve">Miscellaneous Expense</x:t>
        </x:is>
      </x:c>
      <x:c r="B15" s="33">
        <x:f>SUMIFS(GL_Entries!$N$5:$N$1001,GL_Entries!$J$5:$J$1001,A15,GL_Entries!$L$5:$L$1001,"Program",GL_Entries!$C$5:$C$1001,$B$2)-SUMIFS(GL_Entries!$O$5:$O$1001,GL_Entries!$J$5:$J$1001,A15,GL_Entries!$L$5:$L$1001,"Program",GL_Entries!$C$5:$C$1001,$B$2)</x:f>
        <x:v>0</x:v>
      </x:c>
      <x:c r="C15" s="33">
        <x:f>SUMIFS(GL_Entries!$N$5:$N$1001,GL_Entries!$J$5:$J$1001,A15,GL_Entries!$L$5:$L$1001,"Management &amp; General",GL_Entries!$C$5:$C$1001,$B$2)-SUMIFS(GL_Entries!$O$5:$O$1001,GL_Entries!$J$5:$J$1001,A15,GL_Entries!$L$5:$L$1001,"Management &amp; General",GL_Entries!$C$5:$C$1001,$B$2)</x:f>
        <x:v>0</x:v>
      </x:c>
      <x:c r="D15" s="33">
        <x:f>SUMIFS(GL_Entries!$N$5:$N$1001,GL_Entries!$J$5:$J$1001,A15,GL_Entries!$L$5:$L$1001,"Fundraising",GL_Entries!$C$5:$C$1001,$B$2)-SUMIFS(GL_Entries!$O$5:$O$1001,GL_Entries!$J$5:$J$1001,A15,GL_Entries!$L$5:$L$1001,"Fundraising",GL_Entries!$C$5:$C$1001,$B$2)</x:f>
        <x:v>0</x:v>
      </x:c>
      <x:c r="E15" s="33">
        <x:f>SUM(B15:D15)</x:f>
        <x:v>0</x:v>
      </x:c>
    </x:row>
    <x:row r="16" ht="20" customHeight="1">
      <x:c r="A16" s="18" t="inlineStr">
        <x:is>
          <x:t xml:space="preserve">Total Functional Expenses</x:t>
        </x:is>
      </x:c>
      <x:c r="B16" s="34">
        <x:f>SUM(B5:B15)</x:f>
        <x:v>10700</x:v>
      </x:c>
      <x:c r="C16" s="34">
        <x:f>SUM(C5:C15)</x:f>
        <x:v>3800</x:v>
      </x:c>
      <x:c r="D16" s="34">
        <x:f>SUM(D5:D15)</x:f>
        <x:v>900</x:v>
      </x:c>
      <x:c r="E16" s="34">
        <x:f>SUM(E5:E15)</x:f>
        <x:v>15400</x:v>
      </x:c>
    </x:row>
  </x:sheetData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Pr>
    <x:tabColor rgb="001F4E78"/>
  </x:sheetPr>
  <x:sheetViews>
    <x:sheetView showGridLines="0" workbookViewId="0"/>
  </x:sheetViews>
  <x:sheetFormatPr baseColWidth="8" defaultRowHeight="15"/>
  <x:cols>
    <x:col min="1" max="1" width="34" customWidth="1"/>
    <x:col min="2" max="2" width="16" customWidth="1"/>
    <x:col min="3" max="3" width="5" customWidth="1"/>
    <x:col min="4" max="4" width="16" customWidth="1"/>
  </x:cols>
  <x:sheetData>
    <x:row r="1" ht="20" customHeight="1">
      <x:c r="A1" s="8" t="inlineStr">
        <x:is>
          <x:t xml:space="preserve">Statement of Financial Position</x:t>
        </x:is>
      </x:c>
    </x:row>
    <x:row r="2" ht="20" customHeight="1">
      <x:c r="A2" s="12" t="inlineStr">
        <x:is>
          <x:t xml:space="preserve">For Fiscal Year</x:t>
        </x:is>
      </x:c>
      <x:c r="B2" s="12">
        <x:f>Setup!B3</x:f>
        <x:v>2026</x:v>
      </x:c>
    </x:row>
    <x:row r="3" ht="20" customHeight="1"/>
    <x:row r="4" ht="20" customHeight="1">
      <x:c r="A4" s="30" t="inlineStr">
        <x:is>
          <x:t xml:space="preserve">Assets</x:t>
        </x:is>
      </x:c>
      <x:c r="D4" s="12" t="inlineStr">
        <x:is>
          <x:t xml:space="preserve">Balance Check</x:t>
        </x:is>
      </x:c>
    </x:row>
    <x:row r="5" ht="20" customHeight="1">
      <x:c r="A5" s="12" t="inlineStr">
        <x:is>
          <x:t xml:space="preserve">Cash and Cash Equivalents</x:t>
        </x:is>
      </x:c>
      <x:c r="B5" s="33">
        <x:f>SUMIFS(Trial_Balance!$H$5:$H$31,Trial_Balance!$A$5:$A$31,"1000")</x:f>
        <x:v>71300</x:v>
      </x:c>
      <x:c r="D5" s="33">
        <x:f>B11-B24</x:f>
        <x:v>0</x:v>
      </x:c>
    </x:row>
    <x:row r="6" ht="20" customHeight="1">
      <x:c r="A6" s="12" t="inlineStr">
        <x:is>
          <x:t xml:space="preserve">Accounts Receivable</x:t>
        </x:is>
      </x:c>
      <x:c r="B6" s="33">
        <x:f>SUMIFS(Trial_Balance!$H$5:$H$31,Trial_Balance!$A$5:$A$31,"1100")</x:f>
        <x:v>0</x:v>
      </x:c>
      <x:c r="D6" s="9" t="inlineStr">
        <x:is>
          <x:t xml:space="preserve">Should be $0</x:t>
        </x:is>
      </x:c>
    </x:row>
    <x:row r="7" ht="20" customHeight="1">
      <x:c r="A7" s="12" t="inlineStr">
        <x:is>
          <x:t xml:space="preserve">Grants Receivable</x:t>
        </x:is>
      </x:c>
      <x:c r="B7" s="33">
        <x:f>SUMIFS(Trial_Balance!$H$5:$H$31,Trial_Balance!$A$5:$A$31,"1200")</x:f>
        <x:v>0</x:v>
      </x:c>
    </x:row>
    <x:row r="8" ht="20" customHeight="1">
      <x:c r="A8" s="12" t="inlineStr">
        <x:is>
          <x:t xml:space="preserve">Prepaid Expenses</x:t>
        </x:is>
      </x:c>
      <x:c r="B8" s="33">
        <x:f>SUMIFS(Trial_Balance!$H$5:$H$31,Trial_Balance!$A$5:$A$31,"1300")</x:f>
        <x:v>0</x:v>
      </x:c>
    </x:row>
    <x:row r="9" ht="20" customHeight="1">
      <x:c r="A9" s="12" t="inlineStr">
        <x:is>
          <x:t xml:space="preserve">Property and Equipment</x:t>
        </x:is>
      </x:c>
      <x:c r="B9" s="33">
        <x:f>SUMIFS(Trial_Balance!$H$5:$H$31,Trial_Balance!$A$5:$A$31,"1500")</x:f>
        <x:v>0</x:v>
      </x:c>
    </x:row>
    <x:row r="10" ht="20" customHeight="1"/>
    <x:row r="11" ht="20" customHeight="1">
      <x:c r="A11" s="18" t="inlineStr">
        <x:is>
          <x:t xml:space="preserve">Total Assets</x:t>
        </x:is>
      </x:c>
      <x:c r="B11" s="34">
        <x:f>SUM(B5:B9)</x:f>
        <x:v>71300</x:v>
      </x:c>
    </x:row>
    <x:row r="12" ht="20" customHeight="1"/>
    <x:row r="13" ht="20" customHeight="1">
      <x:c r="A13" s="30" t="inlineStr">
        <x:is>
          <x:t xml:space="preserve">Liabilities</x:t>
        </x:is>
      </x:c>
    </x:row>
    <x:row r="14" ht="20" customHeight="1">
      <x:c r="A14" s="12" t="inlineStr">
        <x:is>
          <x:t xml:space="preserve">Accounts Payable</x:t>
        </x:is>
      </x:c>
      <x:c r="B14" s="33">
        <x:f>SUMIFS(Trial_Balance!$H$5:$H$31,Trial_Balance!$A$5:$A$31,"2000")</x:f>
        <x:v>0</x:v>
      </x:c>
    </x:row>
    <x:row r="15" ht="20" customHeight="1">
      <x:c r="A15" s="12" t="inlineStr">
        <x:is>
          <x:t xml:space="preserve">Accrued Expenses</x:t>
        </x:is>
      </x:c>
      <x:c r="B15" s="33">
        <x:f>SUMIFS(Trial_Balance!$H$5:$H$31,Trial_Balance!$A$5:$A$31,"2100")</x:f>
        <x:v>0</x:v>
      </x:c>
    </x:row>
    <x:row r="16" ht="20" customHeight="1">
      <x:c r="A16" s="12" t="inlineStr">
        <x:is>
          <x:t xml:space="preserve">Deferred Revenue</x:t>
        </x:is>
      </x:c>
      <x:c r="B16" s="33">
        <x:f>SUMIFS(Trial_Balance!$H$5:$H$31,Trial_Balance!$A$5:$A$31,"2200")</x:f>
        <x:v>0</x:v>
      </x:c>
    </x:row>
    <x:row r="17" ht="20" customHeight="1">
      <x:c r="A17" s="18" t="inlineStr">
        <x:is>
          <x:t xml:space="preserve">Total Liabilities</x:t>
        </x:is>
      </x:c>
      <x:c r="B17" s="34">
        <x:f>SUM(B14:B16)</x:f>
        <x:v>0</x:v>
      </x:c>
    </x:row>
    <x:row r="18" ht="20" customHeight="1"/>
    <x:row r="19" ht="20" customHeight="1">
      <x:c r="A19" s="30" t="inlineStr">
        <x:is>
          <x:t xml:space="preserve">Net Assets</x:t>
        </x:is>
      </x:c>
    </x:row>
    <x:row r="20" ht="20" customHeight="1">
      <x:c r="A20" s="12" t="inlineStr">
        <x:is>
          <x:t xml:space="preserve">Without donor restrictions (incl. current year activity)</x:t>
        </x:is>
      </x:c>
      <x:c r="B20" s="33">
        <x:f>SUMIFS(Trial_Balance!$H$5:$H$31,Trial_Balance!$A$5:$A$31,"3000")+Statement_Activities!B5-Statement_Activities!B12</x:f>
        <x:v>56300</x:v>
      </x:c>
    </x:row>
    <x:row r="21" ht="20" customHeight="1">
      <x:c r="A21" s="12" t="inlineStr">
        <x:is>
          <x:t xml:space="preserve">With donor restrictions (incl. current year activity)</x:t>
        </x:is>
      </x:c>
      <x:c r="B21" s="33">
        <x:f>SUMIFS(Trial_Balance!$H$5:$H$31,Trial_Balance!$A$5:$A$31,"3100")+Statement_Activities!B6</x:f>
        <x:v>15000</x:v>
      </x:c>
    </x:row>
    <x:row r="22" ht="20" customHeight="1">
      <x:c r="A22" s="18" t="inlineStr">
        <x:is>
          <x:t xml:space="preserve">Total Net Assets</x:t>
        </x:is>
      </x:c>
      <x:c r="B22" s="34">
        <x:f>SUM(B20:B21)</x:f>
        <x:v>71300</x:v>
      </x:c>
    </x:row>
    <x:row r="23" ht="20" customHeight="1"/>
    <x:row r="24" ht="20" customHeight="1">
      <x:c r="A24" s="18" t="inlineStr">
        <x:is>
          <x:t xml:space="preserve">Total Liabilities and Net Assets</x:t>
        </x:is>
      </x:c>
      <x:c r="B24" s="34">
        <x:f>B17+B22</x:f>
        <x:v>71300</x:v>
      </x:c>
    </x:row>
  </x:sheetData>
  <x:pageMargins left="0.7" right="0.7" top="0.75" bottom="0.75" header="0.3" footer="0.3"/>
</x:worksheet>
</file>

<file path=xl/worksheets/sheet10.xml><?xml version="1.0" encoding="utf-8"?>
<x:worksheet xmlns:x="http://schemas.openxmlformats.org/spreadsheetml/2006/main">
  <x:sheetPr>
    <x:tabColor rgb="001F4E78"/>
  </x:sheetPr>
  <x:sheetViews>
    <x:sheetView showGridLines="0" workbookViewId="0"/>
  </x:sheetViews>
  <x:sheetFormatPr baseColWidth="8" defaultRowHeight="15"/>
  <x:cols>
    <x:col min="1" max="1" width="34" customWidth="1"/>
    <x:col min="2" max="2" width="16" customWidth="1"/>
    <x:col min="3" max="3" width="4" customWidth="1"/>
    <x:col min="4" max="4" width="10" customWidth="1"/>
    <x:col min="5" max="5" width="14" customWidth="1"/>
    <x:col min="6" max="6" width="14" customWidth="1"/>
    <x:col min="7" max="7" width="14" customWidth="1"/>
    <x:col min="8" max="8" width="4" customWidth="1"/>
    <x:col min="9" max="9" width="22" customWidth="1"/>
    <x:col min="10" max="10" width="14" customWidth="1"/>
    <x:col min="11" max="11" width="4" customWidth="1"/>
    <x:col min="12" max="12" width="24" customWidth="1"/>
    <x:col min="13" max="13" width="14" customWidth="1"/>
  </x:cols>
  <x:sheetData>
    <x:row r="1" ht="20" customHeight="1">
      <x:c r="A1" s="37" t="inlineStr">
        <x:is>
          <x:t xml:space="preserve">Nonprofit Finance Dashboard</x:t>
        </x:is>
      </x:c>
    </x:row>
    <x:row r="2" ht="20" customHeight="1">
      <x:c r="A2" s="12" t="inlineStr">
        <x:is>
          <x:t xml:space="preserve">Selected Fiscal Year</x:t>
        </x:is>
      </x:c>
      <x:c r="B2" s="12">
        <x:f>Setup!B3</x:f>
        <x:v>2026</x:v>
      </x:c>
    </x:row>
    <x:row r="3" ht="20" customHeight="1"/>
    <x:row r="4" ht="20" customHeight="1">
      <x:c r="A4" s="30" t="inlineStr">
        <x:is>
          <x:t xml:space="preserve">KPIs</x:t>
        </x:is>
      </x:c>
      <x:c r="D4" s="30" t="inlineStr">
        <x:is>
          <x:t xml:space="preserve">Monthly Trend</x:t>
        </x:is>
      </x:c>
      <x:c r="I4" s="30" t="inlineStr">
        <x:is>
          <x:t xml:space="preserve">Expense Mix</x:t>
        </x:is>
      </x:c>
      <x:c r="L4" s="30" t="inlineStr">
        <x:is>
          <x:t xml:space="preserve">Revenue by Source</x:t>
        </x:is>
      </x:c>
    </x:row>
    <x:row r="5" ht="20" customHeight="1">
      <x:c r="A5" s="38" t="inlineStr">
        <x:is>
          <x:t xml:space="preserve">Total Revenue</x:t>
        </x:is>
      </x:c>
      <x:c r="B5" s="39">
        <x:f>Statement_Activities!B7</x:f>
        <x:v>36700</x:v>
      </x:c>
      <x:c r="D5" s="32" t="inlineStr">
        <x:is>
          <x:t xml:space="preserve">Month</x:t>
        </x:is>
      </x:c>
      <x:c r="E5" s="32" t="inlineStr">
        <x:is>
          <x:t xml:space="preserve">Revenue</x:t>
        </x:is>
      </x:c>
      <x:c r="F5" s="32" t="inlineStr">
        <x:is>
          <x:t xml:space="preserve">Expenses</x:t>
        </x:is>
      </x:c>
      <x:c r="G5" s="32" t="inlineStr">
        <x:is>
          <x:t xml:space="preserve">Net</x:t>
        </x:is>
      </x:c>
      <x:c r="I5" s="32" t="inlineStr">
        <x:is>
          <x:t xml:space="preserve">Function</x:t>
        </x:is>
      </x:c>
      <x:c r="J5" s="32" t="inlineStr">
        <x:is>
          <x:t xml:space="preserve">Amount</x:t>
        </x:is>
      </x:c>
      <x:c r="L5" s="32" t="inlineStr">
        <x:is>
          <x:t xml:space="preserve">Source</x:t>
        </x:is>
      </x:c>
      <x:c r="M5" s="32" t="inlineStr">
        <x:is>
          <x:t xml:space="preserve">Amount</x:t>
        </x:is>
      </x:c>
    </x:row>
    <x:row r="6" ht="20" customHeight="1">
      <x:c r="A6" s="40" t="inlineStr">
        <x:is>
          <x:t xml:space="preserve">Total Expenses</x:t>
        </x:is>
      </x:c>
      <x:c r="B6" s="41">
        <x:f>Statement_Activities!B12</x:f>
        <x:v>15400</x:v>
      </x:c>
      <x:c r="D6" s="12" t="inlineStr">
        <x:is>
          <x:t xml:space="preserve">Jan</x:t>
        </x:is>
      </x:c>
      <x:c r="E6" s="33">
        <x:f>Statement_Activities!E6</x:f>
        <x:v>0</x:v>
      </x:c>
      <x:c r="F6" s="33">
        <x:f>Statement_Activities!F6</x:f>
        <x:v>0</x:v>
      </x:c>
      <x:c r="G6" s="33">
        <x:f>Statement_Activities!G6</x:f>
        <x:v>0</x:v>
      </x:c>
      <x:c r="I6" s="12" t="inlineStr">
        <x:is>
          <x:t xml:space="preserve">Program</x:t>
        </x:is>
      </x:c>
      <x:c r="J6" s="33">
        <x:f>Statement_Activities!B9</x:f>
        <x:v>10700</x:v>
      </x:c>
      <x:c r="L6" s="12" t="inlineStr">
        <x:is>
          <x:t xml:space="preserve">Contributions and Grants</x:t>
        </x:is>
      </x:c>
      <x:c r="M6" s="33">
        <x:f>SUMIFS(Trial_Balance!$H$5:$H$31,Trial_Balance!$D$5:$D$31,"Contributions and Grants")</x:f>
        <x:v>32500</x:v>
      </x:c>
    </x:row>
    <x:row r="7" ht="20" customHeight="1">
      <x:c r="A7" s="40" t="inlineStr">
        <x:is>
          <x:t xml:space="preserve">Operating Surplus / (Deficit)</x:t>
        </x:is>
      </x:c>
      <x:c r="B7" s="41">
        <x:f>Statement_Activities!B14</x:f>
        <x:v>21300</x:v>
      </x:c>
      <x:c r="D7" s="12" t="inlineStr">
        <x:is>
          <x:t xml:space="preserve">Feb</x:t>
        </x:is>
      </x:c>
      <x:c r="E7" s="33">
        <x:f>Statement_Activities!E7</x:f>
        <x:v>0</x:v>
      </x:c>
      <x:c r="F7" s="33">
        <x:f>Statement_Activities!F7</x:f>
        <x:v>0</x:v>
      </x:c>
      <x:c r="G7" s="33">
        <x:f>Statement_Activities!G7</x:f>
        <x:v>0</x:v>
      </x:c>
      <x:c r="I7" s="12" t="inlineStr">
        <x:is>
          <x:t xml:space="preserve">Management &amp; General</x:t>
        </x:is>
      </x:c>
      <x:c r="J7" s="33">
        <x:f>Statement_Activities!B10</x:f>
        <x:v>3800</x:v>
      </x:c>
      <x:c r="L7" s="12" t="inlineStr">
        <x:is>
          <x:t xml:space="preserve">Program Revenue</x:t>
        </x:is>
      </x:c>
      <x:c r="M7" s="33">
        <x:f>SUMIFS(Trial_Balance!$H$5:$H$31,Trial_Balance!$A$5:$A$31,"4040")</x:f>
        <x:v>4200</x:v>
      </x:c>
    </x:row>
    <x:row r="8" ht="20" customHeight="1">
      <x:c r="A8" s="40" t="inlineStr">
        <x:is>
          <x:t xml:space="preserve">Cash Balance</x:t>
        </x:is>
      </x:c>
      <x:c r="B8" s="41">
        <x:f>SUMIFS(Trial_Balance!$H$5:$H$31,Trial_Balance!$A$5:$A$31,"1000")</x:f>
        <x:v>71300</x:v>
      </x:c>
      <x:c r="D8" s="12" t="inlineStr">
        <x:is>
          <x:t xml:space="preserve">Mar</x:t>
        </x:is>
      </x:c>
      <x:c r="E8" s="33">
        <x:f>Statement_Activities!E8</x:f>
        <x:v>0</x:v>
      </x:c>
      <x:c r="F8" s="33">
        <x:f>Statement_Activities!F8</x:f>
        <x:v>0</x:v>
      </x:c>
      <x:c r="G8" s="33">
        <x:f>Statement_Activities!G8</x:f>
        <x:v>0</x:v>
      </x:c>
      <x:c r="I8" s="12" t="inlineStr">
        <x:is>
          <x:t xml:space="preserve">Fundraising</x:t>
        </x:is>
      </x:c>
      <x:c r="J8" s="33">
        <x:f>Statement_Activities!B11</x:f>
        <x:v>900</x:v>
      </x:c>
      <x:c r="L8" s="12" t="inlineStr">
        <x:is>
          <x:t xml:space="preserve">Special Events</x:t>
        </x:is>
      </x:c>
      <x:c r="M8" s="33">
        <x:f>SUMIFS(Trial_Balance!$H$5:$H$31,Trial_Balance!$A$5:$A$31,"4050")</x:f>
        <x:v>0</x:v>
      </x:c>
    </x:row>
    <x:row r="9" ht="20" customHeight="1">
      <x:c r="A9" s="40" t="inlineStr">
        <x:is>
          <x:t xml:space="preserve">Program Expense Ratio</x:t>
        </x:is>
      </x:c>
      <x:c r="B9" s="42">
        <x:f>IF(B6=0,0,Statement_Activities!B9/B6)</x:f>
        <x:v>0.6948051948051948</x:v>
      </x:c>
      <x:c r="D9" s="12" t="inlineStr">
        <x:is>
          <x:t xml:space="preserve">Apr</x:t>
        </x:is>
      </x:c>
      <x:c r="E9" s="33">
        <x:f>Statement_Activities!E9</x:f>
        <x:v>0</x:v>
      </x:c>
      <x:c r="F9" s="33">
        <x:f>Statement_Activities!F9</x:f>
        <x:v>0</x:v>
      </x:c>
      <x:c r="G9" s="33">
        <x:f>Statement_Activities!G9</x:f>
        <x:v>0</x:v>
      </x:c>
    </x:row>
    <x:row r="10" ht="20" customHeight="1">
      <x:c r="A10" s="40" t="inlineStr">
        <x:is>
          <x:t xml:space="preserve">Restricted Revenue Share</x:t>
        </x:is>
      </x:c>
      <x:c r="B10" s="42">
        <x:f>IF(B5=0,0,Statement_Activities!B6/B5)</x:f>
        <x:v>0.4087193460490463</x:v>
      </x:c>
      <x:c r="D10" s="12" t="inlineStr">
        <x:is>
          <x:t xml:space="preserve">May</x:t>
        </x:is>
      </x:c>
      <x:c r="E10" s="33">
        <x:f>Statement_Activities!E10</x:f>
        <x:v>0</x:v>
      </x:c>
      <x:c r="F10" s="33">
        <x:f>Statement_Activities!F10</x:f>
        <x:v>0</x:v>
      </x:c>
      <x:c r="G10" s="33">
        <x:f>Statement_Activities!G10</x:f>
        <x:v>0</x:v>
      </x:c>
    </x:row>
    <x:row r="11" ht="20" customHeight="1">
      <x:c r="D11" s="12" t="inlineStr">
        <x:is>
          <x:t xml:space="preserve">Jun</x:t>
        </x:is>
      </x:c>
      <x:c r="E11" s="33">
        <x:f>Statement_Activities!E11</x:f>
        <x:v>0</x:v>
      </x:c>
      <x:c r="F11" s="33">
        <x:f>Statement_Activities!F11</x:f>
        <x:v>0</x:v>
      </x:c>
      <x:c r="G11" s="33">
        <x:f>Statement_Activities!G11</x:f>
        <x:v>0</x:v>
      </x:c>
    </x:row>
    <x:row r="12" ht="20" customHeight="1">
      <x:c r="D12" s="12" t="inlineStr">
        <x:is>
          <x:t xml:space="preserve">Jul</x:t>
        </x:is>
      </x:c>
      <x:c r="E12" s="33">
        <x:f>Statement_Activities!E12</x:f>
        <x:v>0</x:v>
      </x:c>
      <x:c r="F12" s="33">
        <x:f>Statement_Activities!F12</x:f>
        <x:v>0</x:v>
      </x:c>
      <x:c r="G12" s="33">
        <x:f>Statement_Activities!G12</x:f>
        <x:v>0</x:v>
      </x:c>
    </x:row>
    <x:row r="13" ht="20" customHeight="1">
      <x:c r="D13" s="12" t="inlineStr">
        <x:is>
          <x:t xml:space="preserve">Aug</x:t>
        </x:is>
      </x:c>
      <x:c r="E13" s="33">
        <x:f>Statement_Activities!E13</x:f>
        <x:v>0</x:v>
      </x:c>
      <x:c r="F13" s="33">
        <x:f>Statement_Activities!F13</x:f>
        <x:v>0</x:v>
      </x:c>
      <x:c r="G13" s="33">
        <x:f>Statement_Activities!G13</x:f>
        <x:v>0</x:v>
      </x:c>
    </x:row>
    <x:row r="14" ht="20" customHeight="1">
      <x:c r="A14" s="30" t="inlineStr">
        <x:is>
          <x:t xml:space="preserve">Quality Checks</x:t>
        </x:is>
      </x:c>
      <x:c r="D14" s="12" t="inlineStr">
        <x:is>
          <x:t xml:space="preserve">Sep</x:t>
        </x:is>
      </x:c>
      <x:c r="E14" s="33">
        <x:f>Statement_Activities!E14</x:f>
        <x:v>0</x:v>
      </x:c>
      <x:c r="F14" s="33">
        <x:f>Statement_Activities!F14</x:f>
        <x:v>0</x:v>
      </x:c>
      <x:c r="G14" s="33">
        <x:f>Statement_Activities!G14</x:f>
        <x:v>0</x:v>
      </x:c>
    </x:row>
    <x:row r="15" ht="20" customHeight="1">
      <x:c r="A15" s="12" t="inlineStr">
        <x:is>
          <x:t xml:space="preserve">Out-of-balance entry lines</x:t>
        </x:is>
      </x:c>
      <x:c r="B15" s="43">
        <x:f>COUNTIF(GL_Entries!$S$5:$S$1001,"Out of balance")</x:f>
        <x:v>0</x:v>
      </x:c>
      <x:c r="D15" s="12" t="inlineStr">
        <x:is>
          <x:t xml:space="preserve">Oct</x:t>
        </x:is>
      </x:c>
      <x:c r="E15" s="33">
        <x:f>Statement_Activities!E15</x:f>
        <x:v>0</x:v>
      </x:c>
      <x:c r="F15" s="33">
        <x:f>Statement_Activities!F15</x:f>
        <x:v>0</x:v>
      </x:c>
      <x:c r="G15" s="33">
        <x:f>Statement_Activities!G15</x:f>
        <x:v>0</x:v>
      </x:c>
    </x:row>
    <x:row r="16" ht="20" customHeight="1">
      <x:c r="A16" s="12" t="inlineStr">
        <x:is>
          <x:t xml:space="preserve">Lines marked Review / Missing amount</x:t>
        </x:is>
      </x:c>
      <x:c r="B16" s="43">
        <x:f>COUNTIF(GL_Entries!$Q$5:$Q$1001,"Review")+COUNTIF(GL_Entries!$Q$5:$Q$1001,"Missing amount")</x:f>
        <x:v>975</x:v>
      </x:c>
      <x:c r="D16" s="12" t="inlineStr">
        <x:is>
          <x:t xml:space="preserve">Nov</x:t>
        </x:is>
      </x:c>
      <x:c r="E16" s="33">
        <x:f>Statement_Activities!E16</x:f>
        <x:v>0</x:v>
      </x:c>
      <x:c r="F16" s="33">
        <x:f>Statement_Activities!F16</x:f>
        <x:v>0</x:v>
      </x:c>
      <x:c r="G16" s="33">
        <x:f>Statement_Activities!G16</x:f>
        <x:v>0</x:v>
      </x:c>
    </x:row>
    <x:row r="17" ht="20" customHeight="1">
      <x:c r="A17" s="12" t="inlineStr">
        <x:is>
          <x:t xml:space="preserve">Blank account code on populated lines</x:t>
        </x:is>
      </x:c>
      <x:c r="B17" s="43">
        <x:f>COUNTIFS(GL_Entries!$A$5:$A$1001,"&lt;&gt;",GL_Entries!$F$5:$F$1001,"")</x:f>
        <x:v>0</x:v>
      </x:c>
      <x:c r="D17" s="12" t="inlineStr">
        <x:is>
          <x:t xml:space="preserve">Dec</x:t>
        </x:is>
      </x:c>
      <x:c r="E17" s="33">
        <x:f>Statement_Activities!E17</x:f>
        <x:v>0</x:v>
      </x:c>
      <x:c r="F17" s="33">
        <x:f>Statement_Activities!F17</x:f>
        <x:v>0</x:v>
      </x:c>
      <x:c r="G17" s="33">
        <x:f>Statement_Activities!G17</x:f>
        <x:v>0</x:v>
      </x:c>
    </x:row>
  </x:sheetData>
  <x:conditionalFormatting sqref="B15:B17">
    <x:cfRule type="dataBar" priority="1">
      <x:dataBar>
        <x:cfvo type="num" val="0"/>
        <x:cfvo type="num" val="25"/>
        <x:color rgb="00F4B183"/>
      </x:dataBar>
    </x:cfRule>
  </x:conditionalFormatting>
  <x:conditionalFormatting sqref="B9:B10">
    <x:cfRule type="dataBar" priority="2">
      <x:dataBar>
        <x:cfvo type="num" val="0"/>
        <x:cfvo type="num" val="1"/>
        <x:color rgb="005B9BD5"/>
      </x:dataBar>
    </x:cfRule>
  </x:conditionalFormatting>
  <x:pageMargins left="0.7" right="0.7" top="0.75" bottom="0.75" header="0.3" footer="0.3"/>
  <x:drawing xmlns:r="http://schemas.openxmlformats.org/officeDocument/2006/relationships" r:id="Rd94b86ffb3f64d82"/>
</x:worksheet>
</file>