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vml" ContentType="application/vnd.openxmlformats-officedocument.vmlDrawin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omments1.xml" ContentType="application/vnd.openxmlformats-officedocument.spreadsheetml.comments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persons/person.xml" ContentType="application/vnd.ms-excel.person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31fa4b1457f4109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Parametres" sheetId="1" r:id="R887f008e926340ff"/>
    <x:sheet xmlns:r="http://schemas.openxmlformats.org/officeDocument/2006/relationships" name="Saisie" sheetId="2" r:id="Rbdcf9a77d7de41be"/>
    <x:sheet xmlns:r="http://schemas.openxmlformats.org/officeDocument/2006/relationships" name="Dashboard" sheetId="3" r:id="R4d90060f6deb4745"/>
  </x:sheets>
  <x:definedNames>
    <x:definedName name="_xlnm.Print_Titles" localSheetId="1">'Saisie'!$1:$7</x:definedName>
  </x:definedNames>
</x:workbook>
</file>

<file path=xl/comments1.xml><?xml version="1.0" encoding="utf-8"?>
<x:comments xmlns:x="http://schemas.openxmlformats.org/spreadsheetml/2006/main">
  <x:authors>
    <x:author>OpenAI</x:author>
  </x:authors>
  <x:commentList>
    <x:comment ref="C7" authorId="0">
      <x:text>
        <x:r>
          <x:t>Saisir les initiales du personnel. Codes autorisés : NOK, ABS, NA. Les jours hors mois sont automatiquement bloqués.</x:t>
        </x:r>
      </x:text>
    </x:comment>
  </x:commentList>
</x:comments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164" formatCode="0.0%"/>
  </x:numFmts>
  <x:fonts count="13">
    <x:font>
      <x:sz val="11"/>
      <x:color theme="1"/>
      <x:name val="Calibri"/>
      <x:family val="2"/>
      <x:scheme val="minor"/>
    </x:font>
    <x:font>
      <x:b/>
      <x:sz val="16"/>
      <x:color rgb="00FFFFFF"/>
      <x:name val="Calibri"/>
    </x:font>
    <x:font>
      <x:b/>
      <x:sz val="10"/>
      <x:color rgb="004B5563"/>
      <x:name val="Calibri"/>
    </x:font>
    <x:font>
      <x:sz val="10"/>
      <x:color rgb="000000FF"/>
      <x:name val="Calibri"/>
    </x:font>
    <x:font>
      <x:sz val="10"/>
      <x:color rgb="00000000"/>
      <x:name val="Calibri"/>
    </x:font>
    <x:font>
      <x:sz val="9"/>
      <x:color rgb="004B5563"/>
      <x:name val="Calibri"/>
    </x:font>
    <x:font>
      <x:b/>
      <x:sz val="11"/>
      <x:color rgb="00FFFFFF"/>
      <x:name val="Calibri"/>
    </x:font>
    <x:font>
      <x:b/>
      <x:sz val="10"/>
      <x:color rgb="00000000"/>
      <x:name val="Calibri"/>
    </x:font>
    <x:font>
      <x:b/>
      <x:sz val="10"/>
      <x:color rgb="00FFFFFF"/>
      <x:name val="Calibri"/>
    </x:font>
    <x:font>
      <x:i/>
      <x:sz val="10"/>
      <x:color rgb="004B5563"/>
      <x:name val="Calibri"/>
    </x:font>
    <x:font>
      <x:i/>
      <x:sz val="10"/>
      <x:color rgb="000000FF"/>
      <x:name val="Calibri"/>
    </x:font>
    <x:font>
      <x:b/>
      <x:sz val="18"/>
      <x:color rgb="00173A5E"/>
      <x:name val="Calibri"/>
    </x:font>
    <x:font>
      <x:b/>
      <x:sz val="14"/>
      <x:color rgb="00173A5E"/>
      <x:name val="Calibri"/>
    </x:font>
  </x:fonts>
  <x:fills count="11">
    <x:fill>
      <x:patternFill patternType="none"/>
    </x:fill>
    <x:fill>
      <x:patternFill patternType="gray125"/>
    </x:fill>
    <x:fill>
      <x:patternFill patternType="solid">
        <x:fgColor rgb="00173A5E"/>
      </x:patternFill>
    </x:fill>
    <x:fill>
      <x:patternFill patternType="solid">
        <x:fgColor rgb="00F3F4F6"/>
      </x:patternFill>
    </x:fill>
    <x:fill>
      <x:patternFill patternType="solid">
        <x:fgColor rgb="00FFFFFF"/>
      </x:patternFill>
    </x:fill>
    <x:fill>
      <x:patternFill patternType="solid">
        <x:fgColor rgb="00EEF5FB"/>
      </x:patternFill>
    </x:fill>
    <x:fill>
      <x:patternFill patternType="solid">
        <x:fgColor rgb="000F766E"/>
      </x:patternFill>
    </x:fill>
    <x:fill>
      <x:patternFill patternType="solid">
        <x:fgColor rgb="00E8F5E9"/>
      </x:patternFill>
    </x:fill>
    <x:fill>
      <x:patternFill patternType="solid">
        <x:fgColor rgb="00FDECEC"/>
      </x:patternFill>
    </x:fill>
    <x:fill>
      <x:patternFill patternType="solid">
        <x:fgColor rgb="00FFF3D6"/>
      </x:patternFill>
    </x:fill>
    <x:fill>
      <x:patternFill patternType="solid">
        <x:fgColor rgb="00D9F0EE"/>
      </x:patternFill>
    </x:fill>
  </x:fills>
  <x:borders count="19">
    <x:border>
      <x:left/>
      <x:right/>
      <x:top/>
      <x:bottom/>
      <x:diagonal/>
    </x:border>
    <x:border>
      <x:left style="thin">
        <x:color rgb="00D1D5DB"/>
      </x:left>
      <x:right style="thin">
        <x:color rgb="00D1D5DB"/>
      </x:right>
      <x:top style="thin">
        <x:color rgb="00D1D5DB"/>
      </x:top>
      <x:bottom style="thin">
        <x:color rgb="00D1D5DB"/>
      </x:bottom>
    </x:border>
    <x:border>
      <x:top style="medium">
        <x:color rgb="00173A5E"/>
      </x:top>
      <x:bottom style="medium">
        <x:color rgb="00173A5E"/>
      </x:bottom>
    </x:border>
    <x:border>
      <x:left style="medium">
        <x:color rgb="00173A5E"/>
      </x:left>
      <x:right style="medium">
        <x:color rgb="00173A5E"/>
      </x:right>
      <x:top style="medium">
        <x:color rgb="00173A5E"/>
      </x:top>
      <x:bottom style="medium">
        <x:color rgb="00173A5E"/>
      </x:bottom>
    </x:border>
    <x:border>
      <x:left/>
      <x:right/>
      <x:top style="thin">
        <x:color rgb="00D1D5DB"/>
      </x:top>
      <x:bottom/>
      <x:diagonal/>
    </x:border>
    <x:border>
      <x:left style="thin">
        <x:color rgb="00D1D5DB"/>
      </x:left>
      <x:right/>
      <x:top/>
      <x:bottom/>
      <x:diagonal/>
    </x:border>
    <x:border>
      <x:left/>
      <x:right style="thin">
        <x:color rgb="00D1D5DB"/>
      </x:right>
      <x:top style="thin">
        <x:color rgb="00D1D5DB"/>
      </x:top>
      <x:bottom/>
      <x:diagonal/>
    </x:border>
    <x:border>
      <x:left/>
      <x:right style="thin">
        <x:color rgb="00D1D5DB"/>
      </x:right>
      <x:top/>
      <x:bottom/>
      <x:diagonal/>
    </x:border>
    <x:border>
      <x:left style="thin">
        <x:color rgb="00D1D5DB"/>
      </x:left>
      <x:right/>
      <x:top/>
      <x:bottom style="thin">
        <x:color rgb="00D1D5DB"/>
      </x:bottom>
      <x:diagonal/>
    </x:border>
    <x:border>
      <x:left/>
      <x:right/>
      <x:top/>
      <x:bottom style="thin">
        <x:color rgb="00D1D5DB"/>
      </x:bottom>
      <x:diagonal/>
    </x:border>
    <x:border>
      <x:left/>
      <x:right style="thin">
        <x:color rgb="00D1D5DB"/>
      </x:right>
      <x:top/>
      <x:bottom style="thin">
        <x:color rgb="00D1D5DB"/>
      </x:bottom>
      <x:diagonal/>
    </x:border>
    <x:border>
      <x:left/>
      <x:right/>
      <x:top style="thin">
        <x:color rgb="00D1D5DB"/>
      </x:top>
      <x:bottom style="thin">
        <x:color rgb="00D1D5DB"/>
      </x:bottom>
      <x:diagonal/>
    </x:border>
    <x:border>
      <x:left/>
      <x:right style="thin">
        <x:color rgb="00D1D5DB"/>
      </x:right>
      <x:top style="thin">
        <x:color rgb="00D1D5DB"/>
      </x:top>
      <x:bottom style="thin">
        <x:color rgb="00D1D5DB"/>
      </x:bottom>
      <x:diagonal/>
    </x:border>
    <x:border>
      <x:left/>
      <x:right/>
      <x:top style="medium">
        <x:color rgb="00173A5E"/>
      </x:top>
      <x:bottom/>
      <x:diagonal/>
    </x:border>
    <x:border>
      <x:left style="medium">
        <x:color rgb="00173A5E"/>
      </x:left>
      <x:right/>
      <x:top/>
      <x:bottom/>
      <x:diagonal/>
    </x:border>
    <x:border>
      <x:left/>
      <x:right style="medium">
        <x:color rgb="00173A5E"/>
      </x:right>
      <x:top style="medium">
        <x:color rgb="00173A5E"/>
      </x:top>
      <x:bottom/>
      <x:diagonal/>
    </x:border>
    <x:border>
      <x:left/>
      <x:right style="medium">
        <x:color rgb="00173A5E"/>
      </x:right>
      <x:top/>
      <x:bottom/>
      <x:diagonal/>
    </x:border>
    <x:border>
      <x:left style="medium">
        <x:color rgb="00173A5E"/>
      </x:left>
      <x:right/>
      <x:top/>
      <x:bottom style="medium">
        <x:color rgb="00173A5E"/>
      </x:bottom>
      <x:diagonal/>
    </x:border>
    <x:border>
      <x:left/>
      <x:right style="medium">
        <x:color rgb="00173A5E"/>
      </x:right>
      <x:top/>
      <x:bottom style="medium">
        <x:color rgb="00173A5E"/>
      </x:bottom>
      <x:diagonal/>
    </x:border>
  </x:borders>
  <x:cellStyleXfs count="1">
    <x:xf numFmtId="0" fontId="0" fillId="0" borderId="0"/>
  </x:cellStyleXfs>
  <x:cellXfs count="47">
    <x:xf numFmtId="0" fontId="0" fillId="0" borderId="0" xfId="0"/>
    <x:xf numFmtId="0" fontId="1" fillId="2" borderId="0" xfId="0" applyAlignment="1">
      <x:alignment horizontal="center" vertical="center"/>
    </x:xf>
    <x:xf numFmtId="0" fontId="2" fillId="3" borderId="1" xfId="0"/>
    <x:xf numFmtId="0" fontId="3" fillId="4" borderId="1" xfId="0" applyAlignment="1">
      <x:alignment horizontal="left" vertical="center"/>
    </x:xf>
    <x:xf numFmtId="0" fontId="5" fillId="5" borderId="1" xfId="0" applyAlignment="1">
      <x:alignment horizontal="left" vertical="top" wrapText="1"/>
    </x:xf>
    <x:xf numFmtId="0" fontId="0" fillId="0" borderId="1" xfId="0"/>
    <x:xf numFmtId="0" fontId="4" fillId="5" borderId="1" xfId="0" applyAlignment="1">
      <x:alignment horizontal="left" vertical="center"/>
    </x:xf>
    <x:xf numFmtId="0" fontId="6" fillId="6" borderId="0" xfId="0" applyAlignment="1">
      <x:alignment horizontal="center" vertical="center"/>
    </x:xf>
    <x:xf numFmtId="0" fontId="3" fillId="7" borderId="1" xfId="0"/>
    <x:xf numFmtId="0" fontId="4" fillId="4" borderId="1" xfId="0"/>
    <x:xf numFmtId="0" fontId="7" fillId="8" borderId="1" xfId="0"/>
    <x:xf numFmtId="0" fontId="7" fillId="9" borderId="1" xfId="0"/>
    <x:xf numFmtId="0" fontId="7" fillId="3" borderId="1" xfId="0"/>
    <x:xf numFmtId="0" fontId="2" fillId="3" borderId="1" xfId="0" applyAlignment="1">
      <x:alignment horizontal="center" vertical="center"/>
    </x:xf>
    <x:xf numFmtId="0" fontId="7" fillId="10" borderId="1" xfId="0" applyAlignment="1">
      <x:alignment horizontal="left" vertical="center" wrapText="1"/>
    </x:xf>
    <x:xf numFmtId="0" fontId="8" fillId="6" borderId="1" xfId="0" applyAlignment="1">
      <x:alignment horizontal="center" vertical="center" wrapText="1"/>
    </x:xf>
    <x:xf numFmtId="0" fontId="4" fillId="0" borderId="1" xfId="0" applyAlignment="1">
      <x:alignment horizontal="left" vertical="center" wrapText="1"/>
    </x:xf>
    <x:xf numFmtId="0" fontId="3" fillId="3" borderId="1" xfId="0" applyAlignment="1">
      <x:alignment horizontal="center" vertical="center"/>
    </x:xf>
    <x:xf numFmtId="0" fontId="3" fillId="0" borderId="1" xfId="0" applyAlignment="1">
      <x:alignment horizontal="center" vertical="center"/>
    </x:xf>
    <x:xf numFmtId="0" fontId="4" fillId="0" borderId="1" xfId="0" applyAlignment="1">
      <x:alignment horizontal="center" vertical="center"/>
    </x:xf>
    <x:xf numFmtId="164" fontId="4" fillId="0" borderId="1" xfId="0" applyAlignment="1">
      <x:alignment horizontal="center" vertical="center"/>
    </x:xf>
    <x:xf numFmtId="0" fontId="9" fillId="0" borderId="1" xfId="0" applyAlignment="1">
      <x:alignment horizontal="left" vertical="center" wrapText="1"/>
    </x:xf>
    <x:xf numFmtId="0" fontId="10" fillId="3" borderId="1" xfId="0" applyAlignment="1">
      <x:alignment horizontal="center" vertical="center"/>
    </x:xf>
    <x:xf numFmtId="0" fontId="7" fillId="3" borderId="2" xfId="0" applyAlignment="1">
      <x:alignment horizontal="center" vertical="center"/>
    </x:xf>
    <x:xf numFmtId="0" fontId="0" fillId="0" borderId="2" xfId="0"/>
    <x:xf numFmtId="164" fontId="7" fillId="3" borderId="2" xfId="0" applyAlignment="1">
      <x:alignment horizontal="center" vertical="center"/>
    </x:xf>
    <x:xf numFmtId="0" fontId="2" fillId="0" borderId="0" xfId="0" applyAlignment="1">
      <x:alignment horizontal="left" vertical="center"/>
    </x:xf>
    <x:xf numFmtId="0" fontId="11" fillId="4" borderId="3" xfId="0" applyAlignment="1">
      <x:alignment horizontal="center" vertical="center"/>
    </x:xf>
    <x:xf numFmtId="0" fontId="0" fillId="0" borderId="3" xfId="0"/>
    <x:xf numFmtId="164" fontId="11" fillId="4" borderId="3" xfId="0" applyAlignment="1">
      <x:alignment horizontal="center" vertical="center"/>
    </x:xf>
    <x:xf numFmtId="0" fontId="12" fillId="4" borderId="3" xfId="0" applyAlignment="1">
      <x:alignment horizontal="center" vertical="center"/>
    </x:xf>
    <x:xf numFmtId="0" fontId="8" fillId="6" borderId="1" xfId="0" applyAlignment="1">
      <x:alignment horizontal="center" vertical="center"/>
    </x:xf>
    <x:xf numFmtId="0" fontId="4" fillId="0" borderId="1" xfId="0" applyAlignment="1">
      <x:alignment horizontal="left" vertical="center"/>
    </x:xf>
    <x:xf numFmtId="0" fontId="0" fillId="0" borderId="4" xfId="0"/>
    <x:xf numFmtId="0" fontId="0" fillId="0" borderId="6" xfId="0"/>
    <x:xf numFmtId="0" fontId="0" fillId="0" borderId="5" xfId="0"/>
    <x:xf numFmtId="0" fontId="0" fillId="0" borderId="7" xfId="0"/>
    <x:xf numFmtId="0" fontId="0" fillId="0" borderId="8" xfId="0"/>
    <x:xf numFmtId="0" fontId="0" fillId="0" borderId="9" xfId="0"/>
    <x:xf numFmtId="0" fontId="0" fillId="0" borderId="10" xfId="0"/>
    <x:xf numFmtId="0" fontId="0" fillId="0" borderId="11" xfId="0"/>
    <x:xf numFmtId="0" fontId="0" fillId="0" borderId="12" xfId="0"/>
    <x:xf numFmtId="0" fontId="0" fillId="0" borderId="15" xfId="0"/>
    <x:xf numFmtId="0" fontId="0" fillId="0" borderId="14" xfId="0"/>
    <x:xf numFmtId="0" fontId="0" fillId="0" borderId="16" xfId="0"/>
    <x:xf numFmtId="0" fontId="0" fillId="0" borderId="17" xfId="0"/>
    <x:xf numFmtId="0" fontId="0" fillId="0" borderId="18" xfId="0"/>
  </x:cellXfs>
  <x:cellStyles count="1">
    <x:cellStyle name="Normal" xfId="0"/>
  </x:cellStyles>
  <x:dxfs count="4">
    <x:dxf>
      <x:fill>
        <x:patternFill>
          <x:bgColor rgb="00F3F4F6"/>
        </x:patternFill>
      </x:fill>
    </x:dxf>
    <x:dxf>
      <x:fill>
        <x:patternFill>
          <x:bgColor rgb="00FDECEC"/>
        </x:patternFill>
      </x:fill>
    </x:dxf>
    <x:dxf>
      <x:fill>
        <x:patternFill>
          <x:bgColor rgb="00FFF3D6"/>
        </x:patternFill>
      </x:fill>
    </x:dxf>
    <x:dxf>
      <x:fill>
        <x:patternFill>
          <x:bgColor rgb="00E8F5E9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9ed803b1cb2c4814" /><Relationship Type="http://schemas.openxmlformats.org/officeDocument/2006/relationships/theme" Target="/xl/theme/theme1.xml" Id="R319cfc3e6b1a4019" /><Relationship Type="http://schemas.openxmlformats.org/officeDocument/2006/relationships/sharedStrings" Target="/xl/sharedStrings.xml" Id="R3ae6b39ddc0d42ef" /><Relationship Type="http://schemas.openxmlformats.org/officeDocument/2006/relationships/worksheet" Target="/xl/worksheets/sheet1.xml" Id="R887f008e926340ff" /><Relationship Type="http://schemas.openxmlformats.org/officeDocument/2006/relationships/worksheet" Target="/xl/worksheets/sheet2.xml" Id="Rbdcf9a77d7de41be" /><Relationship Type="http://schemas.openxmlformats.org/officeDocument/2006/relationships/worksheet" Target="/xl/worksheets/sheet3.xml" Id="R4d90060f6deb4745" /><Relationship Type="http://schemas.microsoft.com/office/2017/10/relationships/person" Target="/xl/persons/person.xml" Id="Rc70795886b524f2b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88ca3403644d4fb9" /><Relationship Type="http://schemas.openxmlformats.org/officeDocument/2006/relationships/chart" Target="/xl/drawings/charts/chart2.xml" Id="R86fb62e64a274e48" /></Relationships>
</file>

<file path=xl/drawings/charts/chart1.xml><?xml version="1.0" encoding="utf-8"?>
<c:chartSpace xmlns:c="http://schemas.openxmlformats.org/drawingml/2006/chart">
  <c:lang val="en-US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Taux de réalisation par ligne</a:t>
            </a:r>
          </a:p>
        </c:rich>
      </c:tx>
      <c:overlay val="0"/>
      <c:txPr>
        <a:bodyPr xmlns:a="http://schemas.openxmlformats.org/drawingml/2006/main" anchorCtr="1"/>
        <a:lstStyle xmlns:a="http://schemas.openxmlformats.org/drawingml/2006/main"/>
        <a:p xmlns:a="http://schemas.openxmlformats.org/drawingml/2006/main">
          <a:pPr>
            <a:defRPr/>
          </a:pPr>
        </a:p>
      </c:txPr>
    </c:title>
    <c:autoTitleDeleted val="0"/>
    <c:plotArea>
      <c:layout/>
      <c:barChart>
        <c:barDir val="bar"/>
        <c:grouping val="clustered"/>
        <c:ser>
          <c:idx val="0"/>
          <c:order val="0"/>
          <c:tx>
            <c:strRef>
              <c:f>'Dashboard'!B14</c:f>
              <c:strCache>
                <c:ptCount val="1"/>
                <c:pt idx="0">
                  <c:v>None</c:v>
                </c:pt>
              </c:strCache>
            </c:strRef>
          </c:tx>
          <c:spPr>
            <a:ln xmlns:a="http://schemas.openxmlformats.org/drawingml/2006/main">
              <a:prstDash val="solid"/>
            </a:ln>
          </c:spPr>
          <c:cat>
            <c:strRef>
              <c:f>'Dashboard'!$A$15:$A$34</c:f>
              <c:strCache>
                <c:ptCount val="0"/>
              </c:strCache>
            </c:strRef>
          </c:cat>
          <c:val>
            <c:numRef>
              <c:f>'Dashboard'!$B$15:$B$34</c:f>
              <c:numCache>
                <c:formatCode/>
                <c:ptCount val="0"/>
              </c:numCache>
            </c:numRef>
          </c:val>
        </c:ser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l"/>
        <c:title>
          <c:tx>
            <c:rich>
              <a:bodyPr xmlns:a="http://schemas.openxmlformats.org/drawingml/2006/main"/>
              <a:lstStyle xmlns:a="http://schemas.openxmlformats.org/drawingml/2006/main"/>
              <a:p xmlns:a="http://schemas.openxmlformats.org/drawingml/2006/main">
                <a:r>
                  <a:rPr/>
                  <a:t>%</a:t>
                </a:r>
              </a:p>
            </c:rich>
          </c:tx>
          <c:txPr>
            <a:bodyPr xmlns:a="http://schemas.openxmlformats.org/drawingml/2006/main" anchorCtr="1"/>
            <a:lstStyle xmlns:a="http://schemas.openxmlformats.org/drawingml/2006/main"/>
            <a:p xmlns:a="http://schemas.openxmlformats.org/drawingml/2006/main">
              <a:pPr>
                <a:defRPr/>
              </a:pPr>
            </a:p>
          </c:txPr>
        </c:title>
        <c:numFmt formatCode="" sourceLinked="0"/>
        <c:majorTickMark val="none"/>
        <c:minorTickMark val="none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b"/>
        <c:title>
          <c:tx>
            <c:rich>
              <a:bodyPr xmlns:a="http://schemas.openxmlformats.org/drawingml/2006/main"/>
              <a:lstStyle xmlns:a="http://schemas.openxmlformats.org/drawingml/2006/main"/>
              <a:p xmlns:a="http://schemas.openxmlformats.org/drawingml/2006/main">
                <a:r>
                  <a:rPr/>
                  <a:t>Équipement / zone</a:t>
                </a:r>
              </a:p>
            </c:rich>
          </c:tx>
          <c:txPr>
            <a:bodyPr xmlns:a="http://schemas.openxmlformats.org/drawingml/2006/main" anchorCtr="1"/>
            <a:lstStyle xmlns:a="http://schemas.openxmlformats.org/drawingml/2006/main"/>
            <a:p xmlns:a="http://schemas.openxmlformats.org/drawingml/2006/main">
              <a:pPr>
                <a:defRPr/>
              </a:pPr>
            </a:p>
          </c:txPr>
        </c:title>
        <c:numFmt formatCode="" sourceLinked="0"/>
        <c:majorTickMark val="none"/>
        <c:minorTickMark val="none"/>
        <c:crossAx val="48650112"/>
        <c:crosses val="autoZero"/>
        <c:crossBetween val="between"/>
      </c:valAx>
    </c:plotArea>
    <c:plotVisOnly val="1"/>
    <c:dispBlanksAs val="gap"/>
  </c:chart>
</c:chartSpace>
</file>

<file path=xl/drawings/charts/chart2.xml><?xml version="1.0" encoding="utf-8"?>
<c:chartSpace xmlns:c="http://schemas.openxmlformats.org/drawingml/2006/chart">
  <c:lang val="en-US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Répartition des lignes</a:t>
            </a:r>
          </a:p>
        </c:rich>
      </c:tx>
      <c:overlay val="0"/>
      <c:txPr>
        <a:bodyPr xmlns:a="http://schemas.openxmlformats.org/drawingml/2006/main" anchorCtr="1"/>
        <a:lstStyle xmlns:a="http://schemas.openxmlformats.org/drawingml/2006/main"/>
        <a:p xmlns:a="http://schemas.openxmlformats.org/drawingml/2006/main">
          <a:pPr>
            <a:defRPr/>
          </a:pPr>
        </a:p>
      </c:txPr>
    </c:title>
    <c:autoTitleDeleted val="0"/>
    <c:plotArea>
      <c:layout/>
      <c:pieChart>
        <c:varyColors val="1"/>
        <c:ser>
          <c:idx val="0"/>
          <c:order val="0"/>
          <c:spPr>
            <a:ln xmlns:a="http://schemas.openxmlformats.org/drawingml/2006/main">
              <a:prstDash val="solid"/>
            </a:ln>
          </c:spPr>
          <c:cat>
            <c:strRef>
              <c:f>'Dashboard'!$A$38:$A$39</c:f>
              <c:strCache>
                <c:ptCount val="0"/>
              </c:strCache>
            </c:strRef>
          </c:cat>
          <c:val>
            <c:numRef>
              <c:f>'Dashboard'!$B$38:$B$39</c:f>
              <c:numCache>
                <c:formatCode>General</c:formatCode>
                <c:ptCount val="0"/>
              </c:numCache>
            </c:numRef>
          </c:val>
        </c:ser>
        <c:dLbls>
          <c:showPercent val="1"/>
        </c:dLbls>
        <c:firstSliceAng val="0"/>
      </c:pieChart>
    </c:plotArea>
    <c:plotVisOnly val="1"/>
    <c:dispBlanksAs val="gap"/>
  </c:chart>
</c:chartSpace>
</file>

<file path=xl/drawings/drawing1.xml><?xml version="1.0" encoding="utf-8"?>
<xdr:wsDr xmlns:xdr="http://schemas.openxmlformats.org/drawingml/2006/spreadsheetDrawing">
  <xdr:twoCellAnchor>
    <xdr:from>
      <xdr:col>4</xdr:col>
      <xdr:colOff>0</xdr:colOff>
      <xdr:row>13</xdr:row>
      <xdr:rowOff>0</xdr:rowOff>
    </xdr:from>
    <xdr:to>
      <xdr:col>2</xdr:col>
      <xdr:colOff>0</xdr:colOff>
      <xdr:row>10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88ca3403644d4fb9"/>
        </a:graphicData>
      </a:graphic>
    </xdr:graphicFrame>
    <xdr:clientData/>
  </xdr:twoCellAnchor>
  <xdr:twoCellAnchor>
    <xdr:from>
      <xdr:col>4</xdr:col>
      <xdr:colOff>0</xdr:colOff>
      <xdr:row>30</xdr:row>
      <xdr:rowOff>0</xdr:rowOff>
    </xdr:from>
    <xdr:to>
      <xdr:col>2</xdr:col>
      <xdr:colOff>0</xdr:colOff>
      <xdr:row>10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86fb62e64a274e48"/>
        </a:graphicData>
      </a:graphic>
    </xdr:graphicFrame>
    <xdr:clientData/>
  </xdr:twoCellAnchor>
</xdr:wsDr>
</file>

<file path=xl/persons/person.xml><?xml version="1.0" encoding="utf-8"?>
<xltc:personList xmlns:xltc="http://schemas.microsoft.com/office/spreadsheetml/2018/threadedcomments">
  <xltc:person displayName="OpenAI" id="{3A2FF9F3-732F-E171-6CDF-F9FC0A950B7B}"/>
</xltc:personLi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2.xml.rels>&#65279;<?xml version="1.0" encoding="utf-8"?><Relationships xmlns="http://schemas.openxmlformats.org/package/2006/relationships"><Relationship Type="http://schemas.openxmlformats.org/officeDocument/2006/relationships/comments" Target="/xl/comments1.xml" Id="R31b6e1a971714354" /><Relationship Type="http://schemas.openxmlformats.org/officeDocument/2006/relationships/vmlDrawing" Target="/xl/drawings/vmldrawing.vml" Id="R99edd7da7ec34739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drawing" Target="/xl/drawings/drawing1.xml" Id="R679f1510ba114917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24" customWidth="1"/>
    <x:col min="2" max="2" width="22" customWidth="1"/>
    <x:col min="3" max="3" width="20" customWidth="1"/>
    <x:col min="4" max="4" width="20" customWidth="1"/>
    <x:col min="5" max="5" width="20" customWidth="1"/>
    <x:col min="6" max="6" width="20" customWidth="1"/>
  </x:cols>
  <x:sheetData>
    <x:row r="1" ht="24" customHeight="1">
      <x:c r="A1" s="1" t="inlineStr">
        <x:is>
          <x:t xml:space="preserve">Modèle HACCP – Plan de nettoyage &amp; désinfection automatisé</x:t>
        </x:is>
      </x:c>
    </x:row>
    <x:row r="3">
      <x:c r="A3" s="2" t="inlineStr">
        <x:is>
          <x:t xml:space="preserve">Site</x:t>
        </x:is>
      </x:c>
      <x:c r="B3" s="3" t="inlineStr">
        <x:is>
          <x:t xml:space="preserve"/>
        </x:is>
      </x:c>
      <x:c r="D3" s="4" t="inlineStr">
        <x:is>
          <x:t xml:space="preserve">Instructions rapides
1. Renseignez les paramètres à gauche.
2. Dans l'onglet “Saisie”, saisissez les initiales du personnel (ex. AZ).
3. Utilisez NOK pour signaler une non-conformité, ABS pour une action manquée, NA pour non applicable.
4. Le tableau de bord calcule automatiquement le taux de réalisation.</x:t>
        </x:is>
      </x:c>
      <x:c r="E3" s="33" t="n"/>
      <x:c r="F3" s="34" t="n"/>
    </x:row>
    <x:row r="4">
      <x:c r="A4" s="2" t="inlineStr">
        <x:is>
          <x:t xml:space="preserve">Zone</x:t>
        </x:is>
      </x:c>
      <x:c r="B4" s="3" t="inlineStr">
        <x:is>
          <x:t xml:space="preserve"/>
        </x:is>
      </x:c>
      <x:c r="D4" s="35" t="n"/>
      <x:c r="F4" s="36" t="n"/>
    </x:row>
    <x:row r="5">
      <x:c r="A5" s="2" t="inlineStr">
        <x:is>
          <x:t xml:space="preserve">Responsable</x:t>
        </x:is>
      </x:c>
      <x:c r="B5" s="3" t="inlineStr">
        <x:is>
          <x:t xml:space="preserve"/>
        </x:is>
      </x:c>
      <x:c r="D5" s="35" t="n"/>
      <x:c r="F5" s="36" t="n"/>
    </x:row>
    <x:row r="6">
      <x:c r="A6" s="2" t="inlineStr">
        <x:is>
          <x:t xml:space="preserve">Contrôleur</x:t>
        </x:is>
      </x:c>
      <x:c r="B6" s="3" t="inlineStr">
        <x:is>
          <x:t xml:space="preserve"/>
        </x:is>
      </x:c>
      <x:c r="D6" s="35" t="n"/>
      <x:c r="F6" s="36" t="n"/>
    </x:row>
    <x:row r="7">
      <x:c r="A7" s="2" t="inlineStr">
        <x:is>
          <x:t xml:space="preserve">Année</x:t>
        </x:is>
      </x:c>
      <x:c r="B7" s="3" t="n">
        <x:v>2026</x:v>
      </x:c>
      <x:c r="D7" s="35" t="n"/>
      <x:c r="F7" s="36" t="n"/>
    </x:row>
    <x:row r="8">
      <x:c r="A8" s="2" t="inlineStr">
        <x:is>
          <x:t xml:space="preserve">Mois (1-12)</x:t>
        </x:is>
      </x:c>
      <x:c r="B8" s="3" t="n">
        <x:v>4</x:v>
      </x:c>
      <x:c r="D8" s="37" t="n"/>
      <x:c r="E8" s="38" t="n"/>
      <x:c r="F8" s="39" t="n"/>
    </x:row>
    <x:row r="9">
      <x:c r="A9" s="2" t="inlineStr">
        <x:is>
          <x:t xml:space="preserve">Nom du mois</x:t>
        </x:is>
      </x:c>
      <x:c r="B9" s="6" t="str">
        <x:f>CHOOSE(B8,"Janvier","Février","Mars","Avril","Mai","Juin","Juillet","Août","Septembre","Octobre","Novembre","Décembre")</x:f>
        <x:v>Avril</x:v>
      </x:c>
    </x:row>
    <x:row r="10">
      <x:c r="A10" s="2" t="inlineStr">
        <x:is>
          <x:t xml:space="preserve">Nombre de jours</x:t>
        </x:is>
      </x:c>
      <x:c r="B10" s="6">
        <x:f>DAY(DATE(B7,B8+1,0))</x:f>
        <x:v>30</x:v>
      </x:c>
    </x:row>
    <x:row r="12">
      <x:c r="A12" s="7" t="inlineStr">
        <x:is>
          <x:t xml:space="preserve">Codes de saisie</x:t>
        </x:is>
      </x:c>
    </x:row>
    <x:row r="13">
      <x:c r="A13" s="8" t="inlineStr">
        <x:is>
          <x:t xml:space="preserve">AZ / SM</x:t>
        </x:is>
      </x:c>
      <x:c r="B13" s="9" t="inlineStr">
        <x:is>
          <x:t xml:space="preserve">Initiales du personnel</x:t>
        </x:is>
      </x:c>
    </x:row>
    <x:row r="14">
      <x:c r="A14" s="10" t="inlineStr">
        <x:is>
          <x:t xml:space="preserve">NOK</x:t>
        </x:is>
      </x:c>
      <x:c r="B14" s="9" t="inlineStr">
        <x:is>
          <x:t xml:space="preserve">Non-conforme</x:t>
        </x:is>
      </x:c>
    </x:row>
    <x:row r="15">
      <x:c r="A15" s="11" t="inlineStr">
        <x:is>
          <x:t xml:space="preserve">ABS</x:t>
        </x:is>
      </x:c>
      <x:c r="B15" s="9" t="inlineStr">
        <x:is>
          <x:t xml:space="preserve">Action non réalisée</x:t>
        </x:is>
      </x:c>
    </x:row>
    <x:row r="16">
      <x:c r="A16" s="12" t="inlineStr">
        <x:is>
          <x:t xml:space="preserve">NA</x:t>
        </x:is>
      </x:c>
      <x:c r="B16" s="9" t="inlineStr">
        <x:is>
          <x:t xml:space="preserve">Non applicable</x:t>
        </x:is>
      </x:c>
    </x:row>
  </x:sheetData>
  <x:mergeCells>
    <x:mergeCell ref="D3:F8"/>
    <x:mergeCell ref="A1:F1"/>
    <x:mergeCell ref="A12:B12"/>
  </x:mergeCells>
  <x:dataValidations count="1">
    <x:dataValidation type="list" allowBlank="0" showDropDown="0" showInputMessage="0" showErrorMessage="0" sqref="B8">
      <x:formula1>"1,2,3,4,5,6,7,8,9,10,11,12"</x:formula1>
    </x:dataValidation>
  </x:dataValidation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32" customWidth="1"/>
    <x:col min="2" max="2" width="18" customWidth="1"/>
    <x:col min="3" max="3" width="4.400000095367432" customWidth="1"/>
    <x:col min="4" max="4" width="4.400000095367432" customWidth="1"/>
    <x:col min="5" max="5" width="4.400000095367432" customWidth="1"/>
    <x:col min="6" max="6" width="4.400000095367432" customWidth="1"/>
    <x:col min="7" max="7" width="4.400000095367432" customWidth="1"/>
    <x:col min="8" max="8" width="4.400000095367432" customWidth="1"/>
    <x:col min="9" max="9" width="4.400000095367432" customWidth="1"/>
    <x:col min="10" max="10" width="4.400000095367432" customWidth="1"/>
    <x:col min="11" max="11" width="4.400000095367432" customWidth="1"/>
    <x:col min="12" max="12" width="4.400000095367432" customWidth="1"/>
    <x:col min="13" max="13" width="4.400000095367432" customWidth="1"/>
    <x:col min="14" max="14" width="4.400000095367432" customWidth="1"/>
    <x:col min="15" max="15" width="4.400000095367432" customWidth="1"/>
    <x:col min="16" max="16" width="4.400000095367432" customWidth="1"/>
    <x:col min="17" max="17" width="4.400000095367432" customWidth="1"/>
    <x:col min="18" max="18" width="4.400000095367432" customWidth="1"/>
    <x:col min="19" max="19" width="4.400000095367432" customWidth="1"/>
    <x:col min="20" max="20" width="4.400000095367432" customWidth="1"/>
    <x:col min="21" max="21" width="4.400000095367432" customWidth="1"/>
    <x:col min="22" max="22" width="4.400000095367432" customWidth="1"/>
    <x:col min="23" max="23" width="4.400000095367432" customWidth="1"/>
    <x:col min="24" max="24" width="4.400000095367432" customWidth="1"/>
    <x:col min="25" max="25" width="4.400000095367432" customWidth="1"/>
    <x:col min="26" max="26" width="4.400000095367432" customWidth="1"/>
    <x:col min="27" max="27" width="4.400000095367432" customWidth="1"/>
    <x:col min="28" max="28" width="4.400000095367432" customWidth="1"/>
    <x:col min="29" max="29" width="4.400000095367432" customWidth="1"/>
    <x:col min="30" max="30" width="4.400000095367432" customWidth="1"/>
    <x:col min="31" max="31" width="4.400000095367432" customWidth="1"/>
    <x:col min="32" max="32" width="4.400000095367432" customWidth="1"/>
    <x:col min="33" max="33" width="4.400000095367432" customWidth="1"/>
    <x:col min="34" max="34" width="12" customWidth="1"/>
    <x:col min="35" max="35" width="12" customWidth="1"/>
    <x:col min="36" max="36" width="12" customWidth="1"/>
    <x:col min="37" max="37" width="12" customWidth="1"/>
    <x:col min="38" max="38" width="14" customWidth="1"/>
    <x:col min="39" max="39" width="12" customWidth="1"/>
  </x:cols>
  <x:sheetData>
    <x:row r="1" ht="24" customHeight="1">
      <x:c r="A1" s="1" t="inlineStr">
        <x:is>
          <x:t xml:space="preserve">PLAN DE NETTOYAGE &amp; DÉSINFECTION – SUIVI MENSUEL</x:t>
        </x:is>
      </x:c>
    </x:row>
    <x:row r="3">
      <x:c r="A3" s="13" t="inlineStr">
        <x:is>
          <x:t xml:space="preserve">Site</x:t>
        </x:is>
      </x:c>
      <x:c r="B3" s="6">
        <x:f>IF(Parametres!B3="","",Parametres!B3)</x:f>
      </x:c>
      <x:c r="D3" s="13" t="inlineStr">
        <x:is>
          <x:t xml:space="preserve">Zone</x:t>
        </x:is>
      </x:c>
      <x:c r="E3" s="6">
        <x:f>IF(Parametres!B4="","",Parametres!B4)</x:f>
      </x:c>
      <x:c r="G3" s="13" t="inlineStr">
        <x:is>
          <x:t xml:space="preserve">Responsable</x:t>
        </x:is>
      </x:c>
      <x:c r="H3" s="6">
        <x:f>IF(Parametres!B5="","",Parametres!B5)</x:f>
      </x:c>
      <x:c r="J3" s="13" t="inlineStr">
        <x:is>
          <x:t xml:space="preserve">Contrôleur</x:t>
        </x:is>
      </x:c>
      <x:c r="K3" s="6">
        <x:f>IF(Parametres!B6="","",Parametres!B6)</x:f>
      </x:c>
      <x:c r="M3" s="13" t="inlineStr">
        <x:is>
          <x:t xml:space="preserve">Mois</x:t>
        </x:is>
      </x:c>
      <x:c r="N3" s="6" t="str">
        <x:f>IF(Parametres!B9="","",Parametres!B9&amp;" "&amp;Parametres!B7)</x:f>
        <x:v>Avril 2026</x:v>
      </x:c>
    </x:row>
    <x:row r="5" ht="24" customHeight="1">
      <x:c r="A5" s="14" t="inlineStr">
        <x:is>
          <x:t xml:space="preserve">Saisissez les initiales (ex. AZ) dans chaque case réalisée. Utilisez NOK pour une non-conformité, ABS pour une action manquée, NA pour non applicable.</x:t>
        </x:is>
      </x:c>
      <x:c r="B5" s="40" t="n"/>
      <x:c r="C5" s="40" t="n"/>
      <x:c r="D5" s="40" t="n"/>
      <x:c r="E5" s="40" t="n"/>
      <x:c r="F5" s="40" t="n"/>
      <x:c r="G5" s="40" t="n"/>
      <x:c r="H5" s="40" t="n"/>
      <x:c r="I5" s="40" t="n"/>
      <x:c r="J5" s="40" t="n"/>
      <x:c r="K5" s="40" t="n"/>
      <x:c r="L5" s="40" t="n"/>
      <x:c r="M5" s="40" t="n"/>
      <x:c r="N5" s="40" t="n"/>
      <x:c r="O5" s="40" t="n"/>
      <x:c r="P5" s="40" t="n"/>
      <x:c r="Q5" s="40" t="n"/>
      <x:c r="R5" s="40" t="n"/>
      <x:c r="S5" s="40" t="n"/>
      <x:c r="T5" s="40" t="n"/>
      <x:c r="U5" s="40" t="n"/>
      <x:c r="V5" s="40" t="n"/>
      <x:c r="W5" s="40" t="n"/>
      <x:c r="X5" s="40" t="n"/>
      <x:c r="Y5" s="40" t="n"/>
      <x:c r="Z5" s="40" t="n"/>
      <x:c r="AA5" s="40" t="n"/>
      <x:c r="AB5" s="40" t="n"/>
      <x:c r="AC5" s="40" t="n"/>
      <x:c r="AD5" s="40" t="n"/>
      <x:c r="AE5" s="40" t="n"/>
      <x:c r="AF5" s="40" t="n"/>
      <x:c r="AG5" s="40" t="n"/>
      <x:c r="AH5" s="40" t="n"/>
      <x:c r="AI5" s="40" t="n"/>
      <x:c r="AJ5" s="40" t="n"/>
      <x:c r="AK5" s="40" t="n"/>
      <x:c r="AL5" s="40" t="n"/>
      <x:c r="AM5" s="41" t="n"/>
    </x:row>
    <x:row r="7" ht="32" customHeight="1">
      <x:c r="A7" s="15" t="inlineStr">
        <x:is>
          <x:t xml:space="preserve">Équipement / Zone</x:t>
        </x:is>
      </x:c>
      <x:c r="B7" s="15" t="inlineStr">
        <x:is>
          <x:t xml:space="preserve">Fréquence</x:t>
        </x:is>
      </x:c>
      <x:c r="C7" s="15">
        <x:f>IF(1&lt;=Parametres!$B$10,1,"")</x:f>
        <x:v>1</x:v>
      </x:c>
      <x:c r="D7" s="15">
        <x:f>IF(2&lt;=Parametres!$B$10,2,"")</x:f>
        <x:v>2</x:v>
      </x:c>
      <x:c r="E7" s="15">
        <x:f>IF(3&lt;=Parametres!$B$10,3,"")</x:f>
        <x:v>3</x:v>
      </x:c>
      <x:c r="F7" s="15">
        <x:f>IF(4&lt;=Parametres!$B$10,4,"")</x:f>
        <x:v>4</x:v>
      </x:c>
      <x:c r="G7" s="15">
        <x:f>IF(5&lt;=Parametres!$B$10,5,"")</x:f>
        <x:v>5</x:v>
      </x:c>
      <x:c r="H7" s="15">
        <x:f>IF(6&lt;=Parametres!$B$10,6,"")</x:f>
        <x:v>6</x:v>
      </x:c>
      <x:c r="I7" s="15">
        <x:f>IF(7&lt;=Parametres!$B$10,7,"")</x:f>
        <x:v>7</x:v>
      </x:c>
      <x:c r="J7" s="15">
        <x:f>IF(8&lt;=Parametres!$B$10,8,"")</x:f>
        <x:v>8</x:v>
      </x:c>
      <x:c r="K7" s="15">
        <x:f>IF(9&lt;=Parametres!$B$10,9,"")</x:f>
        <x:v>9</x:v>
      </x:c>
      <x:c r="L7" s="15">
        <x:f>IF(10&lt;=Parametres!$B$10,10,"")</x:f>
        <x:v>10</x:v>
      </x:c>
      <x:c r="M7" s="15">
        <x:f>IF(11&lt;=Parametres!$B$10,11,"")</x:f>
        <x:v>11</x:v>
      </x:c>
      <x:c r="N7" s="15">
        <x:f>IF(12&lt;=Parametres!$B$10,12,"")</x:f>
        <x:v>12</x:v>
      </x:c>
      <x:c r="O7" s="15">
        <x:f>IF(13&lt;=Parametres!$B$10,13,"")</x:f>
        <x:v>13</x:v>
      </x:c>
      <x:c r="P7" s="15">
        <x:f>IF(14&lt;=Parametres!$B$10,14,"")</x:f>
        <x:v>14</x:v>
      </x:c>
      <x:c r="Q7" s="15">
        <x:f>IF(15&lt;=Parametres!$B$10,15,"")</x:f>
        <x:v>15</x:v>
      </x:c>
      <x:c r="R7" s="15">
        <x:f>IF(16&lt;=Parametres!$B$10,16,"")</x:f>
        <x:v>16</x:v>
      </x:c>
      <x:c r="S7" s="15">
        <x:f>IF(17&lt;=Parametres!$B$10,17,"")</x:f>
        <x:v>17</x:v>
      </x:c>
      <x:c r="T7" s="15">
        <x:f>IF(18&lt;=Parametres!$B$10,18,"")</x:f>
        <x:v>18</x:v>
      </x:c>
      <x:c r="U7" s="15">
        <x:f>IF(19&lt;=Parametres!$B$10,19,"")</x:f>
        <x:v>19</x:v>
      </x:c>
      <x:c r="V7" s="15">
        <x:f>IF(20&lt;=Parametres!$B$10,20,"")</x:f>
        <x:v>20</x:v>
      </x:c>
      <x:c r="W7" s="15">
        <x:f>IF(21&lt;=Parametres!$B$10,21,"")</x:f>
        <x:v>21</x:v>
      </x:c>
      <x:c r="X7" s="15">
        <x:f>IF(22&lt;=Parametres!$B$10,22,"")</x:f>
        <x:v>22</x:v>
      </x:c>
      <x:c r="Y7" s="15">
        <x:f>IF(23&lt;=Parametres!$B$10,23,"")</x:f>
        <x:v>23</x:v>
      </x:c>
      <x:c r="Z7" s="15">
        <x:f>IF(24&lt;=Parametres!$B$10,24,"")</x:f>
        <x:v>24</x:v>
      </x:c>
      <x:c r="AA7" s="15">
        <x:f>IF(25&lt;=Parametres!$B$10,25,"")</x:f>
        <x:v>25</x:v>
      </x:c>
      <x:c r="AB7" s="15">
        <x:f>IF(26&lt;=Parametres!$B$10,26,"")</x:f>
        <x:v>26</x:v>
      </x:c>
      <x:c r="AC7" s="15">
        <x:f>IF(27&lt;=Parametres!$B$10,27,"")</x:f>
        <x:v>27</x:v>
      </x:c>
      <x:c r="AD7" s="15">
        <x:f>IF(28&lt;=Parametres!$B$10,28,"")</x:f>
        <x:v>28</x:v>
      </x:c>
      <x:c r="AE7" s="15">
        <x:f>IF(29&lt;=Parametres!$B$10,29,"")</x:f>
        <x:v>29</x:v>
      </x:c>
      <x:c r="AF7" s="15">
        <x:f>IF(30&lt;=Parametres!$B$10,30,"")</x:f>
        <x:v>30</x:v>
      </x:c>
      <x:c r="AG7" s="15">
        <x:f>IF(31&lt;=Parametres!$B$10,31,"")</x:f>
      </x:c>
      <x:c r="AH7" s="15" t="inlineStr">
        <x:is>
          <x:t xml:space="preserve">Nb attendu</x:t>
        </x:is>
      </x:c>
      <x:c r="AI7" s="15" t="inlineStr">
        <x:is>
          <x:t xml:space="preserve">Nb saisi</x:t>
        </x:is>
      </x:c>
      <x:c r="AJ7" s="15" t="inlineStr">
        <x:is>
          <x:t xml:space="preserve">Retenu</x:t>
        </x:is>
      </x:c>
      <x:c r="AK7" s="15" t="inlineStr">
        <x:is>
          <x:t xml:space="preserve">% réalisation</x:t>
        </x:is>
      </x:c>
      <x:c r="AL7" s="15" t="inlineStr">
        <x:is>
          <x:t xml:space="preserve">Statut</x:t>
        </x:is>
      </x:c>
      <x:c r="AM7" s="15" t="inlineStr">
        <x:is>
          <x:t xml:space="preserve">Alertes</x:t>
        </x:is>
      </x:c>
    </x:row>
    <x:row r="8">
      <x:c r="A8" s="16" t="inlineStr">
        <x:is>
          <x:t xml:space="preserve">Sols – plinthes – grilles – siphons</x:t>
        </x:is>
      </x:c>
      <x:c r="B8" s="17" t="inlineStr">
        <x:is>
          <x:t xml:space="preserve">Après chaque service</x:t>
        </x:is>
      </x:c>
      <x:c r="C8" s="18" t="n"/>
      <x:c r="D8" s="18" t="n"/>
      <x:c r="E8" s="18" t="n"/>
      <x:c r="F8" s="18" t="n"/>
      <x:c r="G8" s="18" t="n"/>
      <x:c r="H8" s="18" t="n"/>
      <x:c r="I8" s="18" t="n"/>
      <x:c r="J8" s="18" t="n"/>
      <x:c r="K8" s="18" t="n"/>
      <x:c r="L8" s="18" t="n"/>
      <x:c r="M8" s="18" t="n"/>
      <x:c r="N8" s="18" t="n"/>
      <x:c r="O8" s="18" t="n"/>
      <x:c r="P8" s="18" t="n"/>
      <x:c r="Q8" s="18" t="n"/>
      <x:c r="R8" s="18" t="n"/>
      <x:c r="S8" s="18" t="n"/>
      <x:c r="T8" s="18" t="n"/>
      <x:c r="U8" s="18" t="n"/>
      <x:c r="V8" s="18" t="n"/>
      <x:c r="W8" s="18" t="n"/>
      <x:c r="X8" s="18" t="n"/>
      <x:c r="Y8" s="18" t="n"/>
      <x:c r="Z8" s="18" t="n"/>
      <x:c r="AA8" s="18" t="n"/>
      <x:c r="AB8" s="18" t="n"/>
      <x:c r="AC8" s="18" t="n"/>
      <x:c r="AD8" s="18" t="n"/>
      <x:c r="AE8" s="18" t="n"/>
      <x:c r="AF8" s="18" t="n"/>
      <x:c r="AG8" s="18" t="n"/>
      <x:c r="AH8" s="19">
        <x:f>IF(OR(B8="Après chaque service",B8="Après chaque utilisation",B8="1x / Jour"),Parametres!$B$10,IF(B8="1x / Semaine",INT((Parametres!$B$10+6)/7),IF(B8="1x / Mois",1,0)))</x:f>
        <x:v>30</x:v>
      </x:c>
      <x:c r="AI8" s="19">
        <x:f>COUNTIF(C8:AG8,"&lt;&gt;")-COUNTIF(C8:AG8,"NA")</x:f>
        <x:v>0</x:v>
      </x:c>
      <x:c r="AJ8" s="19">
        <x:f>MIN(AH8,AI8)</x:f>
        <x:v>0</x:v>
      </x:c>
      <x:c r="AK8" s="20">
        <x:f>IF(AH8=0,0,AJ8/AH8)</x:f>
        <x:v>0</x:v>
      </x:c>
      <x:c r="AL8" s="19" t="str">
        <x:f>IF(AI8&gt;=AH8,"OK","À compléter")</x:f>
        <x:v>À compléter</x:v>
      </x:c>
      <x:c r="AM8" s="19">
        <x:f>COUNTIF(C8:AG8,"NOK")+COUNTIF(C8:AG8,"ABS")</x:f>
        <x:v>0</x:v>
      </x:c>
    </x:row>
    <x:row r="9">
      <x:c r="A9" s="16" t="inlineStr">
        <x:is>
          <x:t xml:space="preserve">Poignées de portes / interrupteurs</x:t>
        </x:is>
      </x:c>
      <x:c r="B9" s="17" t="inlineStr">
        <x:is>
          <x:t xml:space="preserve">Après chaque service</x:t>
        </x:is>
      </x:c>
      <x:c r="C9" s="18" t="n"/>
      <x:c r="D9" s="18" t="n"/>
      <x:c r="E9" s="18" t="n"/>
      <x:c r="F9" s="18" t="n"/>
      <x:c r="G9" s="18" t="n"/>
      <x:c r="H9" s="18" t="n"/>
      <x:c r="I9" s="18" t="n"/>
      <x:c r="J9" s="18" t="n"/>
      <x:c r="K9" s="18" t="n"/>
      <x:c r="L9" s="18" t="n"/>
      <x:c r="M9" s="18" t="n"/>
      <x:c r="N9" s="18" t="n"/>
      <x:c r="O9" s="18" t="n"/>
      <x:c r="P9" s="18" t="n"/>
      <x:c r="Q9" s="18" t="n"/>
      <x:c r="R9" s="18" t="n"/>
      <x:c r="S9" s="18" t="n"/>
      <x:c r="T9" s="18" t="n"/>
      <x:c r="U9" s="18" t="n"/>
      <x:c r="V9" s="18" t="n"/>
      <x:c r="W9" s="18" t="n"/>
      <x:c r="X9" s="18" t="n"/>
      <x:c r="Y9" s="18" t="n"/>
      <x:c r="Z9" s="18" t="n"/>
      <x:c r="AA9" s="18" t="n"/>
      <x:c r="AB9" s="18" t="n"/>
      <x:c r="AC9" s="18" t="n"/>
      <x:c r="AD9" s="18" t="n"/>
      <x:c r="AE9" s="18" t="n"/>
      <x:c r="AF9" s="18" t="n"/>
      <x:c r="AG9" s="18" t="n"/>
      <x:c r="AH9" s="19">
        <x:f>IF(OR(B9="Après chaque service",B9="Après chaque utilisation",B9="1x / Jour"),Parametres!$B$10,IF(B9="1x / Semaine",INT((Parametres!$B$10+6)/7),IF(B9="1x / Mois",1,0)))</x:f>
        <x:v>30</x:v>
      </x:c>
      <x:c r="AI9" s="19">
        <x:f>COUNTIF(C9:AG9,"&lt;&gt;")-COUNTIF(C9:AG9,"NA")</x:f>
        <x:v>0</x:v>
      </x:c>
      <x:c r="AJ9" s="19">
        <x:f>MIN(AH9,AI9)</x:f>
        <x:v>0</x:v>
      </x:c>
      <x:c r="AK9" s="20">
        <x:f>IF(AH9=0,0,AJ9/AH9)</x:f>
        <x:v>0</x:v>
      </x:c>
      <x:c r="AL9" s="19" t="str">
        <x:f>IF(AI9&gt;=AH9,"OK","À compléter")</x:f>
        <x:v>À compléter</x:v>
      </x:c>
      <x:c r="AM9" s="19">
        <x:f>COUNTIF(C9:AG9,"NOK")+COUNTIF(C9:AG9,"ABS")</x:f>
        <x:v>0</x:v>
      </x:c>
    </x:row>
    <x:row r="10">
      <x:c r="A10" s="16" t="inlineStr">
        <x:is>
          <x:t xml:space="preserve">Lave-mains – robinetterie</x:t>
        </x:is>
      </x:c>
      <x:c r="B10" s="17" t="inlineStr">
        <x:is>
          <x:t xml:space="preserve">Après chaque service</x:t>
        </x:is>
      </x:c>
      <x:c r="C10" s="18" t="n"/>
      <x:c r="D10" s="18" t="n"/>
      <x:c r="E10" s="18" t="n"/>
      <x:c r="F10" s="18" t="n"/>
      <x:c r="G10" s="18" t="n"/>
      <x:c r="H10" s="18" t="n"/>
      <x:c r="I10" s="18" t="n"/>
      <x:c r="J10" s="18" t="n"/>
      <x:c r="K10" s="18" t="n"/>
      <x:c r="L10" s="18" t="n"/>
      <x:c r="M10" s="18" t="n"/>
      <x:c r="N10" s="18" t="n"/>
      <x:c r="O10" s="18" t="n"/>
      <x:c r="P10" s="18" t="n"/>
      <x:c r="Q10" s="18" t="n"/>
      <x:c r="R10" s="18" t="n"/>
      <x:c r="S10" s="18" t="n"/>
      <x:c r="T10" s="18" t="n"/>
      <x:c r="U10" s="18" t="n"/>
      <x:c r="V10" s="18" t="n"/>
      <x:c r="W10" s="18" t="n"/>
      <x:c r="X10" s="18" t="n"/>
      <x:c r="Y10" s="18" t="n"/>
      <x:c r="Z10" s="18" t="n"/>
      <x:c r="AA10" s="18" t="n"/>
      <x:c r="AB10" s="18" t="n"/>
      <x:c r="AC10" s="18" t="n"/>
      <x:c r="AD10" s="18" t="n"/>
      <x:c r="AE10" s="18" t="n"/>
      <x:c r="AF10" s="18" t="n"/>
      <x:c r="AG10" s="18" t="n"/>
      <x:c r="AH10" s="19">
        <x:f>IF(OR(B10="Après chaque service",B10="Après chaque utilisation",B10="1x / Jour"),Parametres!$B$10,IF(B10="1x / Semaine",INT((Parametres!$B$10+6)/7),IF(B10="1x / Mois",1,0)))</x:f>
        <x:v>30</x:v>
      </x:c>
      <x:c r="AI10" s="19">
        <x:f>COUNTIF(C10:AG10,"&lt;&gt;")-COUNTIF(C10:AG10,"NA")</x:f>
        <x:v>0</x:v>
      </x:c>
      <x:c r="AJ10" s="19">
        <x:f>MIN(AH10,AI10)</x:f>
        <x:v>0</x:v>
      </x:c>
      <x:c r="AK10" s="20">
        <x:f>IF(AH10=0,0,AJ10/AH10)</x:f>
        <x:v>0</x:v>
      </x:c>
      <x:c r="AL10" s="19" t="str">
        <x:f>IF(AI10&gt;=AH10,"OK","À compléter")</x:f>
        <x:v>À compléter</x:v>
      </x:c>
      <x:c r="AM10" s="19">
        <x:f>COUNTIF(C10:AG10,"NOK")+COUNTIF(C10:AG10,"ABS")</x:f>
        <x:v>0</x:v>
      </x:c>
    </x:row>
    <x:row r="11">
      <x:c r="A11" s="16" t="inlineStr">
        <x:is>
          <x:t xml:space="preserve">Ustensiles – planches – couteaux</x:t>
        </x:is>
      </x:c>
      <x:c r="B11" s="17" t="inlineStr">
        <x:is>
          <x:t xml:space="preserve">Après chaque utilisation</x:t>
        </x:is>
      </x:c>
      <x:c r="C11" s="18" t="n"/>
      <x:c r="D11" s="18" t="n"/>
      <x:c r="E11" s="18" t="n"/>
      <x:c r="F11" s="18" t="n"/>
      <x:c r="G11" s="18" t="n"/>
      <x:c r="H11" s="18" t="n"/>
      <x:c r="I11" s="18" t="n"/>
      <x:c r="J11" s="18" t="n"/>
      <x:c r="K11" s="18" t="n"/>
      <x:c r="L11" s="18" t="n"/>
      <x:c r="M11" s="18" t="n"/>
      <x:c r="N11" s="18" t="n"/>
      <x:c r="O11" s="18" t="n"/>
      <x:c r="P11" s="18" t="n"/>
      <x:c r="Q11" s="18" t="n"/>
      <x:c r="R11" s="18" t="n"/>
      <x:c r="S11" s="18" t="n"/>
      <x:c r="T11" s="18" t="n"/>
      <x:c r="U11" s="18" t="n"/>
      <x:c r="V11" s="18" t="n"/>
      <x:c r="W11" s="18" t="n"/>
      <x:c r="X11" s="18" t="n"/>
      <x:c r="Y11" s="18" t="n"/>
      <x:c r="Z11" s="18" t="n"/>
      <x:c r="AA11" s="18" t="n"/>
      <x:c r="AB11" s="18" t="n"/>
      <x:c r="AC11" s="18" t="n"/>
      <x:c r="AD11" s="18" t="n"/>
      <x:c r="AE11" s="18" t="n"/>
      <x:c r="AF11" s="18" t="n"/>
      <x:c r="AG11" s="18" t="n"/>
      <x:c r="AH11" s="19">
        <x:f>IF(OR(B11="Après chaque service",B11="Après chaque utilisation",B11="1x / Jour"),Parametres!$B$10,IF(B11="1x / Semaine",INT((Parametres!$B$10+6)/7),IF(B11="1x / Mois",1,0)))</x:f>
        <x:v>30</x:v>
      </x:c>
      <x:c r="AI11" s="19">
        <x:f>COUNTIF(C11:AG11,"&lt;&gt;")-COUNTIF(C11:AG11,"NA")</x:f>
        <x:v>0</x:v>
      </x:c>
      <x:c r="AJ11" s="19">
        <x:f>MIN(AH11,AI11)</x:f>
        <x:v>0</x:v>
      </x:c>
      <x:c r="AK11" s="20">
        <x:f>IF(AH11=0,0,AJ11/AH11)</x:f>
        <x:v>0</x:v>
      </x:c>
      <x:c r="AL11" s="19" t="str">
        <x:f>IF(AI11&gt;=AH11,"OK","À compléter")</x:f>
        <x:v>À compléter</x:v>
      </x:c>
      <x:c r="AM11" s="19">
        <x:f>COUNTIF(C11:AG11,"NOK")+COUNTIF(C11:AG11,"ABS")</x:f>
        <x:v>0</x:v>
      </x:c>
    </x:row>
    <x:row r="12">
      <x:c r="A12" s="16" t="inlineStr">
        <x:is>
          <x:t xml:space="preserve">Friteuses</x:t>
        </x:is>
      </x:c>
      <x:c r="B12" s="17" t="inlineStr">
        <x:is>
          <x:t xml:space="preserve">Après chaque utilisation</x:t>
        </x:is>
      </x:c>
      <x:c r="C12" s="18" t="n"/>
      <x:c r="D12" s="18" t="n"/>
      <x:c r="E12" s="18" t="n"/>
      <x:c r="F12" s="18" t="n"/>
      <x:c r="G12" s="18" t="n"/>
      <x:c r="H12" s="18" t="n"/>
      <x:c r="I12" s="18" t="n"/>
      <x:c r="J12" s="18" t="n"/>
      <x:c r="K12" s="18" t="n"/>
      <x:c r="L12" s="18" t="n"/>
      <x:c r="M12" s="18" t="n"/>
      <x:c r="N12" s="18" t="n"/>
      <x:c r="O12" s="18" t="n"/>
      <x:c r="P12" s="18" t="n"/>
      <x:c r="Q12" s="18" t="n"/>
      <x:c r="R12" s="18" t="n"/>
      <x:c r="S12" s="18" t="n"/>
      <x:c r="T12" s="18" t="n"/>
      <x:c r="U12" s="18" t="n"/>
      <x:c r="V12" s="18" t="n"/>
      <x:c r="W12" s="18" t="n"/>
      <x:c r="X12" s="18" t="n"/>
      <x:c r="Y12" s="18" t="n"/>
      <x:c r="Z12" s="18" t="n"/>
      <x:c r="AA12" s="18" t="n"/>
      <x:c r="AB12" s="18" t="n"/>
      <x:c r="AC12" s="18" t="n"/>
      <x:c r="AD12" s="18" t="n"/>
      <x:c r="AE12" s="18" t="n"/>
      <x:c r="AF12" s="18" t="n"/>
      <x:c r="AG12" s="18" t="n"/>
      <x:c r="AH12" s="19">
        <x:f>IF(OR(B12="Après chaque service",B12="Après chaque utilisation",B12="1x / Jour"),Parametres!$B$10,IF(B12="1x / Semaine",INT((Parametres!$B$10+6)/7),IF(B12="1x / Mois",1,0)))</x:f>
        <x:v>30</x:v>
      </x:c>
      <x:c r="AI12" s="19">
        <x:f>COUNTIF(C12:AG12,"&lt;&gt;")-COUNTIF(C12:AG12,"NA")</x:f>
        <x:v>0</x:v>
      </x:c>
      <x:c r="AJ12" s="19">
        <x:f>MIN(AH12,AI12)</x:f>
        <x:v>0</x:v>
      </x:c>
      <x:c r="AK12" s="20">
        <x:f>IF(AH12=0,0,AJ12/AH12)</x:f>
        <x:v>0</x:v>
      </x:c>
      <x:c r="AL12" s="19" t="str">
        <x:f>IF(AI12&gt;=AH12,"OK","À compléter")</x:f>
        <x:v>À compléter</x:v>
      </x:c>
      <x:c r="AM12" s="19">
        <x:f>COUNTIF(C12:AG12,"NOK")+COUNTIF(C12:AG12,"ABS")</x:f>
        <x:v>0</x:v>
      </x:c>
    </x:row>
    <x:row r="13">
      <x:c r="A13" s="16" t="inlineStr">
        <x:is>
          <x:t xml:space="preserve">Feux vifs – fourneaux – salamandre</x:t>
        </x:is>
      </x:c>
      <x:c r="B13" s="17" t="inlineStr">
        <x:is>
          <x:t xml:space="preserve">1x / Jour</x:t>
        </x:is>
      </x:c>
      <x:c r="C13" s="18" t="n"/>
      <x:c r="D13" s="18" t="n"/>
      <x:c r="E13" s="18" t="n"/>
      <x:c r="F13" s="18" t="n"/>
      <x:c r="G13" s="18" t="n"/>
      <x:c r="H13" s="18" t="n"/>
      <x:c r="I13" s="18" t="n"/>
      <x:c r="J13" s="18" t="n"/>
      <x:c r="K13" s="18" t="n"/>
      <x:c r="L13" s="18" t="n"/>
      <x:c r="M13" s="18" t="n"/>
      <x:c r="N13" s="18" t="n"/>
      <x:c r="O13" s="18" t="n"/>
      <x:c r="P13" s="18" t="n"/>
      <x:c r="Q13" s="18" t="n"/>
      <x:c r="R13" s="18" t="n"/>
      <x:c r="S13" s="18" t="n"/>
      <x:c r="T13" s="18" t="n"/>
      <x:c r="U13" s="18" t="n"/>
      <x:c r="V13" s="18" t="n"/>
      <x:c r="W13" s="18" t="n"/>
      <x:c r="X13" s="18" t="n"/>
      <x:c r="Y13" s="18" t="n"/>
      <x:c r="Z13" s="18" t="n"/>
      <x:c r="AA13" s="18" t="n"/>
      <x:c r="AB13" s="18" t="n"/>
      <x:c r="AC13" s="18" t="n"/>
      <x:c r="AD13" s="18" t="n"/>
      <x:c r="AE13" s="18" t="n"/>
      <x:c r="AF13" s="18" t="n"/>
      <x:c r="AG13" s="18" t="n"/>
      <x:c r="AH13" s="19">
        <x:f>IF(OR(B13="Après chaque service",B13="Après chaque utilisation",B13="1x / Jour"),Parametres!$B$10,IF(B13="1x / Semaine",INT((Parametres!$B$10+6)/7),IF(B13="1x / Mois",1,0)))</x:f>
        <x:v>30</x:v>
      </x:c>
      <x:c r="AI13" s="19">
        <x:f>COUNTIF(C13:AG13,"&lt;&gt;")-COUNTIF(C13:AG13,"NA")</x:f>
        <x:v>0</x:v>
      </x:c>
      <x:c r="AJ13" s="19">
        <x:f>MIN(AH13,AI13)</x:f>
        <x:v>0</x:v>
      </x:c>
      <x:c r="AK13" s="20">
        <x:f>IF(AH13=0,0,AJ13/AH13)</x:f>
        <x:v>0</x:v>
      </x:c>
      <x:c r="AL13" s="19" t="str">
        <x:f>IF(AI13&gt;=AH13,"OK","À compléter")</x:f>
        <x:v>À compléter</x:v>
      </x:c>
      <x:c r="AM13" s="19">
        <x:f>COUNTIF(C13:AG13,"NOK")+COUNTIF(C13:AG13,"ABS")</x:f>
        <x:v>0</x:v>
      </x:c>
    </x:row>
    <x:row r="14">
      <x:c r="A14" s="16" t="inlineStr">
        <x:is>
          <x:t xml:space="preserve">Fours – grills</x:t>
        </x:is>
      </x:c>
      <x:c r="B14" s="17" t="inlineStr">
        <x:is>
          <x:t xml:space="preserve">1x / Jour</x:t>
        </x:is>
      </x:c>
      <x:c r="C14" s="18" t="n"/>
      <x:c r="D14" s="18" t="n"/>
      <x:c r="E14" s="18" t="n"/>
      <x:c r="F14" s="18" t="n"/>
      <x:c r="G14" s="18" t="n"/>
      <x:c r="H14" s="18" t="n"/>
      <x:c r="I14" s="18" t="n"/>
      <x:c r="J14" s="18" t="n"/>
      <x:c r="K14" s="18" t="n"/>
      <x:c r="L14" s="18" t="n"/>
      <x:c r="M14" s="18" t="n"/>
      <x:c r="N14" s="18" t="n"/>
      <x:c r="O14" s="18" t="n"/>
      <x:c r="P14" s="18" t="n"/>
      <x:c r="Q14" s="18" t="n"/>
      <x:c r="R14" s="18" t="n"/>
      <x:c r="S14" s="18" t="n"/>
      <x:c r="T14" s="18" t="n"/>
      <x:c r="U14" s="18" t="n"/>
      <x:c r="V14" s="18" t="n"/>
      <x:c r="W14" s="18" t="n"/>
      <x:c r="X14" s="18" t="n"/>
      <x:c r="Y14" s="18" t="n"/>
      <x:c r="Z14" s="18" t="n"/>
      <x:c r="AA14" s="18" t="n"/>
      <x:c r="AB14" s="18" t="n"/>
      <x:c r="AC14" s="18" t="n"/>
      <x:c r="AD14" s="18" t="n"/>
      <x:c r="AE14" s="18" t="n"/>
      <x:c r="AF14" s="18" t="n"/>
      <x:c r="AG14" s="18" t="n"/>
      <x:c r="AH14" s="19">
        <x:f>IF(OR(B14="Après chaque service",B14="Après chaque utilisation",B14="1x / Jour"),Parametres!$B$10,IF(B14="1x / Semaine",INT((Parametres!$B$10+6)/7),IF(B14="1x / Mois",1,0)))</x:f>
        <x:v>30</x:v>
      </x:c>
      <x:c r="AI14" s="19">
        <x:f>COUNTIF(C14:AG14,"&lt;&gt;")-COUNTIF(C14:AG14,"NA")</x:f>
        <x:v>0</x:v>
      </x:c>
      <x:c r="AJ14" s="19">
        <x:f>MIN(AH14,AI14)</x:f>
        <x:v>0</x:v>
      </x:c>
      <x:c r="AK14" s="20">
        <x:f>IF(AH14=0,0,AJ14/AH14)</x:f>
        <x:v>0</x:v>
      </x:c>
      <x:c r="AL14" s="19" t="str">
        <x:f>IF(AI14&gt;=AH14,"OK","À compléter")</x:f>
        <x:v>À compléter</x:v>
      </x:c>
      <x:c r="AM14" s="19">
        <x:f>COUNTIF(C14:AG14,"NOK")+COUNTIF(C14:AG14,"ABS")</x:f>
        <x:v>0</x:v>
      </x:c>
    </x:row>
    <x:row r="15">
      <x:c r="A15" s="16" t="inlineStr">
        <x:is>
          <x:t xml:space="preserve">Fours micro-ondes</x:t>
        </x:is>
      </x:c>
      <x:c r="B15" s="17" t="inlineStr">
        <x:is>
          <x:t xml:space="preserve">1x / Jour</x:t>
        </x:is>
      </x:c>
      <x:c r="C15" s="18" t="n"/>
      <x:c r="D15" s="18" t="n"/>
      <x:c r="E15" s="18" t="n"/>
      <x:c r="F15" s="18" t="n"/>
      <x:c r="G15" s="18" t="n"/>
      <x:c r="H15" s="18" t="n"/>
      <x:c r="I15" s="18" t="n"/>
      <x:c r="J15" s="18" t="n"/>
      <x:c r="K15" s="18" t="n"/>
      <x:c r="L15" s="18" t="n"/>
      <x:c r="M15" s="18" t="n"/>
      <x:c r="N15" s="18" t="n"/>
      <x:c r="O15" s="18" t="n"/>
      <x:c r="P15" s="18" t="n"/>
      <x:c r="Q15" s="18" t="n"/>
      <x:c r="R15" s="18" t="n"/>
      <x:c r="S15" s="18" t="n"/>
      <x:c r="T15" s="18" t="n"/>
      <x:c r="U15" s="18" t="n"/>
      <x:c r="V15" s="18" t="n"/>
      <x:c r="W15" s="18" t="n"/>
      <x:c r="X15" s="18" t="n"/>
      <x:c r="Y15" s="18" t="n"/>
      <x:c r="Z15" s="18" t="n"/>
      <x:c r="AA15" s="18" t="n"/>
      <x:c r="AB15" s="18" t="n"/>
      <x:c r="AC15" s="18" t="n"/>
      <x:c r="AD15" s="18" t="n"/>
      <x:c r="AE15" s="18" t="n"/>
      <x:c r="AF15" s="18" t="n"/>
      <x:c r="AG15" s="18" t="n"/>
      <x:c r="AH15" s="19">
        <x:f>IF(OR(B15="Après chaque service",B15="Après chaque utilisation",B15="1x / Jour"),Parametres!$B$10,IF(B15="1x / Semaine",INT((Parametres!$B$10+6)/7),IF(B15="1x / Mois",1,0)))</x:f>
        <x:v>30</x:v>
      </x:c>
      <x:c r="AI15" s="19">
        <x:f>COUNTIF(C15:AG15,"&lt;&gt;")-COUNTIF(C15:AG15,"NA")</x:f>
        <x:v>0</x:v>
      </x:c>
      <x:c r="AJ15" s="19">
        <x:f>MIN(AH15,AI15)</x:f>
        <x:v>0</x:v>
      </x:c>
      <x:c r="AK15" s="20">
        <x:f>IF(AH15=0,0,AJ15/AH15)</x:f>
        <x:v>0</x:v>
      </x:c>
      <x:c r="AL15" s="19" t="str">
        <x:f>IF(AI15&gt;=AH15,"OK","À compléter")</x:f>
        <x:v>À compléter</x:v>
      </x:c>
      <x:c r="AM15" s="19">
        <x:f>COUNTIF(C15:AG15,"NOK")+COUNTIF(C15:AG15,"ABS")</x:f>
        <x:v>0</x:v>
      </x:c>
    </x:row>
    <x:row r="16">
      <x:c r="A16" s="16" t="inlineStr">
        <x:is>
          <x:t xml:space="preserve">Robot-coupe – hachoir – Thermomix</x:t>
        </x:is>
      </x:c>
      <x:c r="B16" s="17" t="inlineStr">
        <x:is>
          <x:t xml:space="preserve">1x / Jour</x:t>
        </x:is>
      </x:c>
      <x:c r="C16" s="18" t="n"/>
      <x:c r="D16" s="18" t="n"/>
      <x:c r="E16" s="18" t="n"/>
      <x:c r="F16" s="18" t="n"/>
      <x:c r="G16" s="18" t="n"/>
      <x:c r="H16" s="18" t="n"/>
      <x:c r="I16" s="18" t="n"/>
      <x:c r="J16" s="18" t="n"/>
      <x:c r="K16" s="18" t="n"/>
      <x:c r="L16" s="18" t="n"/>
      <x:c r="M16" s="18" t="n"/>
      <x:c r="N16" s="18" t="n"/>
      <x:c r="O16" s="18" t="n"/>
      <x:c r="P16" s="18" t="n"/>
      <x:c r="Q16" s="18" t="n"/>
      <x:c r="R16" s="18" t="n"/>
      <x:c r="S16" s="18" t="n"/>
      <x:c r="T16" s="18" t="n"/>
      <x:c r="U16" s="18" t="n"/>
      <x:c r="V16" s="18" t="n"/>
      <x:c r="W16" s="18" t="n"/>
      <x:c r="X16" s="18" t="n"/>
      <x:c r="Y16" s="18" t="n"/>
      <x:c r="Z16" s="18" t="n"/>
      <x:c r="AA16" s="18" t="n"/>
      <x:c r="AB16" s="18" t="n"/>
      <x:c r="AC16" s="18" t="n"/>
      <x:c r="AD16" s="18" t="n"/>
      <x:c r="AE16" s="18" t="n"/>
      <x:c r="AF16" s="18" t="n"/>
      <x:c r="AG16" s="18" t="n"/>
      <x:c r="AH16" s="19">
        <x:f>IF(OR(B16="Après chaque service",B16="Après chaque utilisation",B16="1x / Jour"),Parametres!$B$10,IF(B16="1x / Semaine",INT((Parametres!$B$10+6)/7),IF(B16="1x / Mois",1,0)))</x:f>
        <x:v>30</x:v>
      </x:c>
      <x:c r="AI16" s="19">
        <x:f>COUNTIF(C16:AG16,"&lt;&gt;")-COUNTIF(C16:AG16,"NA")</x:f>
        <x:v>0</x:v>
      </x:c>
      <x:c r="AJ16" s="19">
        <x:f>MIN(AH16,AI16)</x:f>
        <x:v>0</x:v>
      </x:c>
      <x:c r="AK16" s="20">
        <x:f>IF(AH16=0,0,AJ16/AH16)</x:f>
        <x:v>0</x:v>
      </x:c>
      <x:c r="AL16" s="19" t="str">
        <x:f>IF(AI16&gt;=AH16,"OK","À compléter")</x:f>
        <x:v>À compléter</x:v>
      </x:c>
      <x:c r="AM16" s="19">
        <x:f>COUNTIF(C16:AG16,"NOK")+COUNTIF(C16:AG16,"ABS")</x:f>
        <x:v>0</x:v>
      </x:c>
    </x:row>
    <x:row r="17">
      <x:c r="A17" s="16" t="inlineStr">
        <x:is>
          <x:t xml:space="preserve">Plans de travail – passe plat</x:t>
        </x:is>
      </x:c>
      <x:c r="B17" s="17" t="inlineStr">
        <x:is>
          <x:t xml:space="preserve">1x / Jour</x:t>
        </x:is>
      </x:c>
      <x:c r="C17" s="18" t="n"/>
      <x:c r="D17" s="18" t="n"/>
      <x:c r="E17" s="18" t="n"/>
      <x:c r="F17" s="18" t="n"/>
      <x:c r="G17" s="18" t="n"/>
      <x:c r="H17" s="18" t="n"/>
      <x:c r="I17" s="18" t="n"/>
      <x:c r="J17" s="18" t="n"/>
      <x:c r="K17" s="18" t="n"/>
      <x:c r="L17" s="18" t="n"/>
      <x:c r="M17" s="18" t="n"/>
      <x:c r="N17" s="18" t="n"/>
      <x:c r="O17" s="18" t="n"/>
      <x:c r="P17" s="18" t="n"/>
      <x:c r="Q17" s="18" t="n"/>
      <x:c r="R17" s="18" t="n"/>
      <x:c r="S17" s="18" t="n"/>
      <x:c r="T17" s="18" t="n"/>
      <x:c r="U17" s="18" t="n"/>
      <x:c r="V17" s="18" t="n"/>
      <x:c r="W17" s="18" t="n"/>
      <x:c r="X17" s="18" t="n"/>
      <x:c r="Y17" s="18" t="n"/>
      <x:c r="Z17" s="18" t="n"/>
      <x:c r="AA17" s="18" t="n"/>
      <x:c r="AB17" s="18" t="n"/>
      <x:c r="AC17" s="18" t="n"/>
      <x:c r="AD17" s="18" t="n"/>
      <x:c r="AE17" s="18" t="n"/>
      <x:c r="AF17" s="18" t="n"/>
      <x:c r="AG17" s="18" t="n"/>
      <x:c r="AH17" s="19">
        <x:f>IF(OR(B17="Après chaque service",B17="Après chaque utilisation",B17="1x / Jour"),Parametres!$B$10,IF(B17="1x / Semaine",INT((Parametres!$B$10+6)/7),IF(B17="1x / Mois",1,0)))</x:f>
        <x:v>30</x:v>
      </x:c>
      <x:c r="AI17" s="19">
        <x:f>COUNTIF(C17:AG17,"&lt;&gt;")-COUNTIF(C17:AG17,"NA")</x:f>
        <x:v>0</x:v>
      </x:c>
      <x:c r="AJ17" s="19">
        <x:f>MIN(AH17,AI17)</x:f>
        <x:v>0</x:v>
      </x:c>
      <x:c r="AK17" s="20">
        <x:f>IF(AH17=0,0,AJ17/AH17)</x:f>
        <x:v>0</x:v>
      </x:c>
      <x:c r="AL17" s="19" t="str">
        <x:f>IF(AI17&gt;=AH17,"OK","À compléter")</x:f>
        <x:v>À compléter</x:v>
      </x:c>
      <x:c r="AM17" s="19">
        <x:f>COUNTIF(C17:AG17,"NOK")+COUNTIF(C17:AG17,"ABS")</x:f>
        <x:v>0</x:v>
      </x:c>
    </x:row>
    <x:row r="18">
      <x:c r="A18" s="16" t="inlineStr">
        <x:is>
          <x:t xml:space="preserve">Poubelles et supports poubelles</x:t>
        </x:is>
      </x:c>
      <x:c r="B18" s="17" t="inlineStr">
        <x:is>
          <x:t xml:space="preserve">1x / Jour</x:t>
        </x:is>
      </x:c>
      <x:c r="C18" s="18" t="n"/>
      <x:c r="D18" s="18" t="n"/>
      <x:c r="E18" s="18" t="n"/>
      <x:c r="F18" s="18" t="n"/>
      <x:c r="G18" s="18" t="n"/>
      <x:c r="H18" s="18" t="n"/>
      <x:c r="I18" s="18" t="n"/>
      <x:c r="J18" s="18" t="n"/>
      <x:c r="K18" s="18" t="n"/>
      <x:c r="L18" s="18" t="n"/>
      <x:c r="M18" s="18" t="n"/>
      <x:c r="N18" s="18" t="n"/>
      <x:c r="O18" s="18" t="n"/>
      <x:c r="P18" s="18" t="n"/>
      <x:c r="Q18" s="18" t="n"/>
      <x:c r="R18" s="18" t="n"/>
      <x:c r="S18" s="18" t="n"/>
      <x:c r="T18" s="18" t="n"/>
      <x:c r="U18" s="18" t="n"/>
      <x:c r="V18" s="18" t="n"/>
      <x:c r="W18" s="18" t="n"/>
      <x:c r="X18" s="18" t="n"/>
      <x:c r="Y18" s="18" t="n"/>
      <x:c r="Z18" s="18" t="n"/>
      <x:c r="AA18" s="18" t="n"/>
      <x:c r="AB18" s="18" t="n"/>
      <x:c r="AC18" s="18" t="n"/>
      <x:c r="AD18" s="18" t="n"/>
      <x:c r="AE18" s="18" t="n"/>
      <x:c r="AF18" s="18" t="n"/>
      <x:c r="AG18" s="18" t="n"/>
      <x:c r="AH18" s="19">
        <x:f>IF(OR(B18="Après chaque service",B18="Après chaque utilisation",B18="1x / Jour"),Parametres!$B$10,IF(B18="1x / Semaine",INT((Parametres!$B$10+6)/7),IF(B18="1x / Mois",1,0)))</x:f>
        <x:v>30</x:v>
      </x:c>
      <x:c r="AI18" s="19">
        <x:f>COUNTIF(C18:AG18,"&lt;&gt;")-COUNTIF(C18:AG18,"NA")</x:f>
        <x:v>0</x:v>
      </x:c>
      <x:c r="AJ18" s="19">
        <x:f>MIN(AH18,AI18)</x:f>
        <x:v>0</x:v>
      </x:c>
      <x:c r="AK18" s="20">
        <x:f>IF(AH18=0,0,AJ18/AH18)</x:f>
        <x:v>0</x:v>
      </x:c>
      <x:c r="AL18" s="19" t="str">
        <x:f>IF(AI18&gt;=AH18,"OK","À compléter")</x:f>
        <x:v>À compléter</x:v>
      </x:c>
      <x:c r="AM18" s="19">
        <x:f>COUNTIF(C18:AG18,"NOK")+COUNTIF(C18:AG18,"ABS")</x:f>
        <x:v>0</x:v>
      </x:c>
    </x:row>
    <x:row r="19">
      <x:c r="A19" s="16" t="inlineStr">
        <x:is>
          <x:t xml:space="preserve">Filtres de hottes</x:t>
        </x:is>
      </x:c>
      <x:c r="B19" s="17" t="inlineStr">
        <x:is>
          <x:t xml:space="preserve">1x / Semaine</x:t>
        </x:is>
      </x:c>
      <x:c r="C19" s="18" t="n"/>
      <x:c r="D19" s="18" t="n"/>
      <x:c r="E19" s="18" t="n"/>
      <x:c r="F19" s="18" t="n"/>
      <x:c r="G19" s="18" t="n"/>
      <x:c r="H19" s="18" t="n"/>
      <x:c r="I19" s="18" t="n"/>
      <x:c r="J19" s="18" t="n"/>
      <x:c r="K19" s="18" t="n"/>
      <x:c r="L19" s="18" t="n"/>
      <x:c r="M19" s="18" t="n"/>
      <x:c r="N19" s="18" t="n"/>
      <x:c r="O19" s="18" t="n"/>
      <x:c r="P19" s="18" t="n"/>
      <x:c r="Q19" s="18" t="n"/>
      <x:c r="R19" s="18" t="n"/>
      <x:c r="S19" s="18" t="n"/>
      <x:c r="T19" s="18" t="n"/>
      <x:c r="U19" s="18" t="n"/>
      <x:c r="V19" s="18" t="n"/>
      <x:c r="W19" s="18" t="n"/>
      <x:c r="X19" s="18" t="n"/>
      <x:c r="Y19" s="18" t="n"/>
      <x:c r="Z19" s="18" t="n"/>
      <x:c r="AA19" s="18" t="n"/>
      <x:c r="AB19" s="18" t="n"/>
      <x:c r="AC19" s="18" t="n"/>
      <x:c r="AD19" s="18" t="n"/>
      <x:c r="AE19" s="18" t="n"/>
      <x:c r="AF19" s="18" t="n"/>
      <x:c r="AG19" s="18" t="n"/>
      <x:c r="AH19" s="19">
        <x:f>IF(OR(B19="Après chaque service",B19="Après chaque utilisation",B19="1x / Jour"),Parametres!$B$10,IF(B19="1x / Semaine",INT((Parametres!$B$10+6)/7),IF(B19="1x / Mois",1,0)))</x:f>
        <x:v>5</x:v>
      </x:c>
      <x:c r="AI19" s="19">
        <x:f>COUNTIF(C19:AG19,"&lt;&gt;")-COUNTIF(C19:AG19,"NA")</x:f>
        <x:v>0</x:v>
      </x:c>
      <x:c r="AJ19" s="19">
        <x:f>MIN(AH19,AI19)</x:f>
        <x:v>0</x:v>
      </x:c>
      <x:c r="AK19" s="20">
        <x:f>IF(AH19=0,0,AJ19/AH19)</x:f>
        <x:v>0</x:v>
      </x:c>
      <x:c r="AL19" s="19" t="str">
        <x:f>IF(AI19&gt;=AH19,"OK","À compléter")</x:f>
        <x:v>À compléter</x:v>
      </x:c>
      <x:c r="AM19" s="19">
        <x:f>COUNTIF(C19:AG19,"NOK")+COUNTIF(C19:AG19,"ABS")</x:f>
        <x:v>0</x:v>
      </x:c>
    </x:row>
    <x:row r="20">
      <x:c r="A20" s="16" t="inlineStr">
        <x:is>
          <x:t xml:space="preserve">Armoires / chambres froides intérieurs</x:t>
        </x:is>
      </x:c>
      <x:c r="B20" s="17" t="inlineStr">
        <x:is>
          <x:t xml:space="preserve">1x / Semaine</x:t>
        </x:is>
      </x:c>
      <x:c r="C20" s="18" t="n"/>
      <x:c r="D20" s="18" t="n"/>
      <x:c r="E20" s="18" t="n"/>
      <x:c r="F20" s="18" t="n"/>
      <x:c r="G20" s="18" t="n"/>
      <x:c r="H20" s="18" t="n"/>
      <x:c r="I20" s="18" t="n"/>
      <x:c r="J20" s="18" t="n"/>
      <x:c r="K20" s="18" t="n"/>
      <x:c r="L20" s="18" t="n"/>
      <x:c r="M20" s="18" t="n"/>
      <x:c r="N20" s="18" t="n"/>
      <x:c r="O20" s="18" t="n"/>
      <x:c r="P20" s="18" t="n"/>
      <x:c r="Q20" s="18" t="n"/>
      <x:c r="R20" s="18" t="n"/>
      <x:c r="S20" s="18" t="n"/>
      <x:c r="T20" s="18" t="n"/>
      <x:c r="U20" s="18" t="n"/>
      <x:c r="V20" s="18" t="n"/>
      <x:c r="W20" s="18" t="n"/>
      <x:c r="X20" s="18" t="n"/>
      <x:c r="Y20" s="18" t="n"/>
      <x:c r="Z20" s="18" t="n"/>
      <x:c r="AA20" s="18" t="n"/>
      <x:c r="AB20" s="18" t="n"/>
      <x:c r="AC20" s="18" t="n"/>
      <x:c r="AD20" s="18" t="n"/>
      <x:c r="AE20" s="18" t="n"/>
      <x:c r="AF20" s="18" t="n"/>
      <x:c r="AG20" s="18" t="n"/>
      <x:c r="AH20" s="19">
        <x:f>IF(OR(B20="Après chaque service",B20="Après chaque utilisation",B20="1x / Jour"),Parametres!$B$10,IF(B20="1x / Semaine",INT((Parametres!$B$10+6)/7),IF(B20="1x / Mois",1,0)))</x:f>
        <x:v>5</x:v>
      </x:c>
      <x:c r="AI20" s="19">
        <x:f>COUNTIF(C20:AG20,"&lt;&gt;")-COUNTIF(C20:AG20,"NA")</x:f>
        <x:v>0</x:v>
      </x:c>
      <x:c r="AJ20" s="19">
        <x:f>MIN(AH20,AI20)</x:f>
        <x:v>0</x:v>
      </x:c>
      <x:c r="AK20" s="20">
        <x:f>IF(AH20=0,0,AJ20/AH20)</x:f>
        <x:v>0</x:v>
      </x:c>
      <x:c r="AL20" s="19" t="str">
        <x:f>IF(AI20&gt;=AH20,"OK","À compléter")</x:f>
        <x:v>À compléter</x:v>
      </x:c>
      <x:c r="AM20" s="19">
        <x:f>COUNTIF(C20:AG20,"NOK")+COUNTIF(C20:AG20,"ABS")</x:f>
        <x:v>0</x:v>
      </x:c>
    </x:row>
    <x:row r="21">
      <x:c r="A21" s="16" t="inlineStr">
        <x:is>
          <x:t xml:space="preserve">Tri et rangement</x:t>
        </x:is>
      </x:c>
      <x:c r="B21" s="17" t="inlineStr">
        <x:is>
          <x:t xml:space="preserve">1x / Mois</x:t>
        </x:is>
      </x:c>
      <x:c r="C21" s="18" t="n"/>
      <x:c r="D21" s="18" t="n"/>
      <x:c r="E21" s="18" t="n"/>
      <x:c r="F21" s="18" t="n"/>
      <x:c r="G21" s="18" t="n"/>
      <x:c r="H21" s="18" t="n"/>
      <x:c r="I21" s="18" t="n"/>
      <x:c r="J21" s="18" t="n"/>
      <x:c r="K21" s="18" t="n"/>
      <x:c r="L21" s="18" t="n"/>
      <x:c r="M21" s="18" t="n"/>
      <x:c r="N21" s="18" t="n"/>
      <x:c r="O21" s="18" t="n"/>
      <x:c r="P21" s="18" t="n"/>
      <x:c r="Q21" s="18" t="n"/>
      <x:c r="R21" s="18" t="n"/>
      <x:c r="S21" s="18" t="n"/>
      <x:c r="T21" s="18" t="n"/>
      <x:c r="U21" s="18" t="n"/>
      <x:c r="V21" s="18" t="n"/>
      <x:c r="W21" s="18" t="n"/>
      <x:c r="X21" s="18" t="n"/>
      <x:c r="Y21" s="18" t="n"/>
      <x:c r="Z21" s="18" t="n"/>
      <x:c r="AA21" s="18" t="n"/>
      <x:c r="AB21" s="18" t="n"/>
      <x:c r="AC21" s="18" t="n"/>
      <x:c r="AD21" s="18" t="n"/>
      <x:c r="AE21" s="18" t="n"/>
      <x:c r="AF21" s="18" t="n"/>
      <x:c r="AG21" s="18" t="n"/>
      <x:c r="AH21" s="19">
        <x:f>IF(OR(B21="Après chaque service",B21="Après chaque utilisation",B21="1x / Jour"),Parametres!$B$10,IF(B21="1x / Semaine",INT((Parametres!$B$10+6)/7),IF(B21="1x / Mois",1,0)))</x:f>
        <x:v>1</x:v>
      </x:c>
      <x:c r="AI21" s="19">
        <x:f>COUNTIF(C21:AG21,"&lt;&gt;")-COUNTIF(C21:AG21,"NA")</x:f>
        <x:v>0</x:v>
      </x:c>
      <x:c r="AJ21" s="19">
        <x:f>MIN(AH21,AI21)</x:f>
        <x:v>0</x:v>
      </x:c>
      <x:c r="AK21" s="20">
        <x:f>IF(AH21=0,0,AJ21/AH21)</x:f>
        <x:v>0</x:v>
      </x:c>
      <x:c r="AL21" s="19" t="str">
        <x:f>IF(AI21&gt;=AH21,"OK","À compléter")</x:f>
        <x:v>À compléter</x:v>
      </x:c>
      <x:c r="AM21" s="19">
        <x:f>COUNTIF(C21:AG21,"NOK")+COUNTIF(C21:AG21,"ABS")</x:f>
        <x:v>0</x:v>
      </x:c>
    </x:row>
    <x:row r="22">
      <x:c r="A22" s="16" t="inlineStr">
        <x:is>
          <x:t xml:space="preserve">Armoire à couteaux</x:t>
        </x:is>
      </x:c>
      <x:c r="B22" s="17" t="inlineStr">
        <x:is>
          <x:t xml:space="preserve">1x / Mois</x:t>
        </x:is>
      </x:c>
      <x:c r="C22" s="18" t="n"/>
      <x:c r="D22" s="18" t="n"/>
      <x:c r="E22" s="18" t="n"/>
      <x:c r="F22" s="18" t="n"/>
      <x:c r="G22" s="18" t="n"/>
      <x:c r="H22" s="18" t="n"/>
      <x:c r="I22" s="18" t="n"/>
      <x:c r="J22" s="18" t="n"/>
      <x:c r="K22" s="18" t="n"/>
      <x:c r="L22" s="18" t="n"/>
      <x:c r="M22" s="18" t="n"/>
      <x:c r="N22" s="18" t="n"/>
      <x:c r="O22" s="18" t="n"/>
      <x:c r="P22" s="18" t="n"/>
      <x:c r="Q22" s="18" t="n"/>
      <x:c r="R22" s="18" t="n"/>
      <x:c r="S22" s="18" t="n"/>
      <x:c r="T22" s="18" t="n"/>
      <x:c r="U22" s="18" t="n"/>
      <x:c r="V22" s="18" t="n"/>
      <x:c r="W22" s="18" t="n"/>
      <x:c r="X22" s="18" t="n"/>
      <x:c r="Y22" s="18" t="n"/>
      <x:c r="Z22" s="18" t="n"/>
      <x:c r="AA22" s="18" t="n"/>
      <x:c r="AB22" s="18" t="n"/>
      <x:c r="AC22" s="18" t="n"/>
      <x:c r="AD22" s="18" t="n"/>
      <x:c r="AE22" s="18" t="n"/>
      <x:c r="AF22" s="18" t="n"/>
      <x:c r="AG22" s="18" t="n"/>
      <x:c r="AH22" s="19">
        <x:f>IF(OR(B22="Après chaque service",B22="Après chaque utilisation",B22="1x / Jour"),Parametres!$B$10,IF(B22="1x / Semaine",INT((Parametres!$B$10+6)/7),IF(B22="1x / Mois",1,0)))</x:f>
        <x:v>1</x:v>
      </x:c>
      <x:c r="AI22" s="19">
        <x:f>COUNTIF(C22:AG22,"&lt;&gt;")-COUNTIF(C22:AG22,"NA")</x:f>
        <x:v>0</x:v>
      </x:c>
      <x:c r="AJ22" s="19">
        <x:f>MIN(AH22,AI22)</x:f>
        <x:v>0</x:v>
      </x:c>
      <x:c r="AK22" s="20">
        <x:f>IF(AH22=0,0,AJ22/AH22)</x:f>
        <x:v>0</x:v>
      </x:c>
      <x:c r="AL22" s="19" t="str">
        <x:f>IF(AI22&gt;=AH22,"OK","À compléter")</x:f>
        <x:v>À compléter</x:v>
      </x:c>
      <x:c r="AM22" s="19">
        <x:f>COUNTIF(C22:AG22,"NOK")+COUNTIF(C22:AG22,"ABS")</x:f>
        <x:v>0</x:v>
      </x:c>
    </x:row>
    <x:row r="23">
      <x:c r="A23" s="16" t="inlineStr">
        <x:is>
          <x:t xml:space="preserve">Murs et portes</x:t>
        </x:is>
      </x:c>
      <x:c r="B23" s="17" t="inlineStr">
        <x:is>
          <x:t xml:space="preserve">1x / Mois</x:t>
        </x:is>
      </x:c>
      <x:c r="C23" s="18" t="n"/>
      <x:c r="D23" s="18" t="n"/>
      <x:c r="E23" s="18" t="n"/>
      <x:c r="F23" s="18" t="n"/>
      <x:c r="G23" s="18" t="n"/>
      <x:c r="H23" s="18" t="n"/>
      <x:c r="I23" s="18" t="n"/>
      <x:c r="J23" s="18" t="n"/>
      <x:c r="K23" s="18" t="n"/>
      <x:c r="L23" s="18" t="n"/>
      <x:c r="M23" s="18" t="n"/>
      <x:c r="N23" s="18" t="n"/>
      <x:c r="O23" s="18" t="n"/>
      <x:c r="P23" s="18" t="n"/>
      <x:c r="Q23" s="18" t="n"/>
      <x:c r="R23" s="18" t="n"/>
      <x:c r="S23" s="18" t="n"/>
      <x:c r="T23" s="18" t="n"/>
      <x:c r="U23" s="18" t="n"/>
      <x:c r="V23" s="18" t="n"/>
      <x:c r="W23" s="18" t="n"/>
      <x:c r="X23" s="18" t="n"/>
      <x:c r="Y23" s="18" t="n"/>
      <x:c r="Z23" s="18" t="n"/>
      <x:c r="AA23" s="18" t="n"/>
      <x:c r="AB23" s="18" t="n"/>
      <x:c r="AC23" s="18" t="n"/>
      <x:c r="AD23" s="18" t="n"/>
      <x:c r="AE23" s="18" t="n"/>
      <x:c r="AF23" s="18" t="n"/>
      <x:c r="AG23" s="18" t="n"/>
      <x:c r="AH23" s="19">
        <x:f>IF(OR(B23="Après chaque service",B23="Après chaque utilisation",B23="1x / Jour"),Parametres!$B$10,IF(B23="1x / Semaine",INT((Parametres!$B$10+6)/7),IF(B23="1x / Mois",1,0)))</x:f>
        <x:v>1</x:v>
      </x:c>
      <x:c r="AI23" s="19">
        <x:f>COUNTIF(C23:AG23,"&lt;&gt;")-COUNTIF(C23:AG23,"NA")</x:f>
        <x:v>0</x:v>
      </x:c>
      <x:c r="AJ23" s="19">
        <x:f>MIN(AH23,AI23)</x:f>
        <x:v>0</x:v>
      </x:c>
      <x:c r="AK23" s="20">
        <x:f>IF(AH23=0,0,AJ23/AH23)</x:f>
        <x:v>0</x:v>
      </x:c>
      <x:c r="AL23" s="19" t="str">
        <x:f>IF(AI23&gt;=AH23,"OK","À compléter")</x:f>
        <x:v>À compléter</x:v>
      </x:c>
      <x:c r="AM23" s="19">
        <x:f>COUNTIF(C23:AG23,"NOK")+COUNTIF(C23:AG23,"ABS")</x:f>
        <x:v>0</x:v>
      </x:c>
    </x:row>
    <x:row r="24">
      <x:c r="A24" s="21" t="inlineStr">
        <x:is>
          <x:t xml:space="preserve">Ligne personnalisable 1</x:t>
        </x:is>
      </x:c>
      <x:c r="B24" s="22" t="inlineStr">
        <x:is>
          <x:t xml:space="preserve">1x / Jour</x:t>
        </x:is>
      </x:c>
      <x:c r="C24" s="18" t="n"/>
      <x:c r="D24" s="18" t="n"/>
      <x:c r="E24" s="18" t="n"/>
      <x:c r="F24" s="18" t="n"/>
      <x:c r="G24" s="18" t="n"/>
      <x:c r="H24" s="18" t="n"/>
      <x:c r="I24" s="18" t="n"/>
      <x:c r="J24" s="18" t="n"/>
      <x:c r="K24" s="18" t="n"/>
      <x:c r="L24" s="18" t="n"/>
      <x:c r="M24" s="18" t="n"/>
      <x:c r="N24" s="18" t="n"/>
      <x:c r="O24" s="18" t="n"/>
      <x:c r="P24" s="18" t="n"/>
      <x:c r="Q24" s="18" t="n"/>
      <x:c r="R24" s="18" t="n"/>
      <x:c r="S24" s="18" t="n"/>
      <x:c r="T24" s="18" t="n"/>
      <x:c r="U24" s="18" t="n"/>
      <x:c r="V24" s="18" t="n"/>
      <x:c r="W24" s="18" t="n"/>
      <x:c r="X24" s="18" t="n"/>
      <x:c r="Y24" s="18" t="n"/>
      <x:c r="Z24" s="18" t="n"/>
      <x:c r="AA24" s="18" t="n"/>
      <x:c r="AB24" s="18" t="n"/>
      <x:c r="AC24" s="18" t="n"/>
      <x:c r="AD24" s="18" t="n"/>
      <x:c r="AE24" s="18" t="n"/>
      <x:c r="AF24" s="18" t="n"/>
      <x:c r="AG24" s="18" t="n"/>
      <x:c r="AH24" s="19">
        <x:f>IF(OR(B24="Après chaque service",B24="Après chaque utilisation",B24="1x / Jour"),Parametres!$B$10,IF(B24="1x / Semaine",INT((Parametres!$B$10+6)/7),IF(B24="1x / Mois",1,0)))</x:f>
        <x:v>30</x:v>
      </x:c>
      <x:c r="AI24" s="19">
        <x:f>COUNTIF(C24:AG24,"&lt;&gt;")-COUNTIF(C24:AG24,"NA")</x:f>
        <x:v>0</x:v>
      </x:c>
      <x:c r="AJ24" s="19">
        <x:f>MIN(AH24,AI24)</x:f>
        <x:v>0</x:v>
      </x:c>
      <x:c r="AK24" s="20">
        <x:f>IF(AH24=0,0,AJ24/AH24)</x:f>
        <x:v>0</x:v>
      </x:c>
      <x:c r="AL24" s="19" t="str">
        <x:f>IF(AI24&gt;=AH24,"OK","À compléter")</x:f>
        <x:v>À compléter</x:v>
      </x:c>
      <x:c r="AM24" s="19">
        <x:f>COUNTIF(C24:AG24,"NOK")+COUNTIF(C24:AG24,"ABS")</x:f>
        <x:v>0</x:v>
      </x:c>
    </x:row>
    <x:row r="25">
      <x:c r="A25" s="21" t="inlineStr">
        <x:is>
          <x:t xml:space="preserve">Ligne personnalisable 2</x:t>
        </x:is>
      </x:c>
      <x:c r="B25" s="22" t="inlineStr">
        <x:is>
          <x:t xml:space="preserve">1x / Jour</x:t>
        </x:is>
      </x:c>
      <x:c r="C25" s="18" t="n"/>
      <x:c r="D25" s="18" t="n"/>
      <x:c r="E25" s="18" t="n"/>
      <x:c r="F25" s="18" t="n"/>
      <x:c r="G25" s="18" t="n"/>
      <x:c r="H25" s="18" t="n"/>
      <x:c r="I25" s="18" t="n"/>
      <x:c r="J25" s="18" t="n"/>
      <x:c r="K25" s="18" t="n"/>
      <x:c r="L25" s="18" t="n"/>
      <x:c r="M25" s="18" t="n"/>
      <x:c r="N25" s="18" t="n"/>
      <x:c r="O25" s="18" t="n"/>
      <x:c r="P25" s="18" t="n"/>
      <x:c r="Q25" s="18" t="n"/>
      <x:c r="R25" s="18" t="n"/>
      <x:c r="S25" s="18" t="n"/>
      <x:c r="T25" s="18" t="n"/>
      <x:c r="U25" s="18" t="n"/>
      <x:c r="V25" s="18" t="n"/>
      <x:c r="W25" s="18" t="n"/>
      <x:c r="X25" s="18" t="n"/>
      <x:c r="Y25" s="18" t="n"/>
      <x:c r="Z25" s="18" t="n"/>
      <x:c r="AA25" s="18" t="n"/>
      <x:c r="AB25" s="18" t="n"/>
      <x:c r="AC25" s="18" t="n"/>
      <x:c r="AD25" s="18" t="n"/>
      <x:c r="AE25" s="18" t="n"/>
      <x:c r="AF25" s="18" t="n"/>
      <x:c r="AG25" s="18" t="n"/>
      <x:c r="AH25" s="19">
        <x:f>IF(OR(B25="Après chaque service",B25="Après chaque utilisation",B25="1x / Jour"),Parametres!$B$10,IF(B25="1x / Semaine",INT((Parametres!$B$10+6)/7),IF(B25="1x / Mois",1,0)))</x:f>
        <x:v>30</x:v>
      </x:c>
      <x:c r="AI25" s="19">
        <x:f>COUNTIF(C25:AG25,"&lt;&gt;")-COUNTIF(C25:AG25,"NA")</x:f>
        <x:v>0</x:v>
      </x:c>
      <x:c r="AJ25" s="19">
        <x:f>MIN(AH25,AI25)</x:f>
        <x:v>0</x:v>
      </x:c>
      <x:c r="AK25" s="20">
        <x:f>IF(AH25=0,0,AJ25/AH25)</x:f>
        <x:v>0</x:v>
      </x:c>
      <x:c r="AL25" s="19" t="str">
        <x:f>IF(AI25&gt;=AH25,"OK","À compléter")</x:f>
        <x:v>À compléter</x:v>
      </x:c>
      <x:c r="AM25" s="19">
        <x:f>COUNTIF(C25:AG25,"NOK")+COUNTIF(C25:AG25,"ABS")</x:f>
        <x:v>0</x:v>
      </x:c>
    </x:row>
    <x:row r="26">
      <x:c r="A26" s="21" t="inlineStr">
        <x:is>
          <x:t xml:space="preserve">Ligne personnalisable 3</x:t>
        </x:is>
      </x:c>
      <x:c r="B26" s="22" t="inlineStr">
        <x:is>
          <x:t xml:space="preserve">1x / Jour</x:t>
        </x:is>
      </x:c>
      <x:c r="C26" s="18" t="n"/>
      <x:c r="D26" s="18" t="n"/>
      <x:c r="E26" s="18" t="n"/>
      <x:c r="F26" s="18" t="n"/>
      <x:c r="G26" s="18" t="n"/>
      <x:c r="H26" s="18" t="n"/>
      <x:c r="I26" s="18" t="n"/>
      <x:c r="J26" s="18" t="n"/>
      <x:c r="K26" s="18" t="n"/>
      <x:c r="L26" s="18" t="n"/>
      <x:c r="M26" s="18" t="n"/>
      <x:c r="N26" s="18" t="n"/>
      <x:c r="O26" s="18" t="n"/>
      <x:c r="P26" s="18" t="n"/>
      <x:c r="Q26" s="18" t="n"/>
      <x:c r="R26" s="18" t="n"/>
      <x:c r="S26" s="18" t="n"/>
      <x:c r="T26" s="18" t="n"/>
      <x:c r="U26" s="18" t="n"/>
      <x:c r="V26" s="18" t="n"/>
      <x:c r="W26" s="18" t="n"/>
      <x:c r="X26" s="18" t="n"/>
      <x:c r="Y26" s="18" t="n"/>
      <x:c r="Z26" s="18" t="n"/>
      <x:c r="AA26" s="18" t="n"/>
      <x:c r="AB26" s="18" t="n"/>
      <x:c r="AC26" s="18" t="n"/>
      <x:c r="AD26" s="18" t="n"/>
      <x:c r="AE26" s="18" t="n"/>
      <x:c r="AF26" s="18" t="n"/>
      <x:c r="AG26" s="18" t="n"/>
      <x:c r="AH26" s="19">
        <x:f>IF(OR(B26="Après chaque service",B26="Après chaque utilisation",B26="1x / Jour"),Parametres!$B$10,IF(B26="1x / Semaine",INT((Parametres!$B$10+6)/7),IF(B26="1x / Mois",1,0)))</x:f>
        <x:v>30</x:v>
      </x:c>
      <x:c r="AI26" s="19">
        <x:f>COUNTIF(C26:AG26,"&lt;&gt;")-COUNTIF(C26:AG26,"NA")</x:f>
        <x:v>0</x:v>
      </x:c>
      <x:c r="AJ26" s="19">
        <x:f>MIN(AH26,AI26)</x:f>
        <x:v>0</x:v>
      </x:c>
      <x:c r="AK26" s="20">
        <x:f>IF(AH26=0,0,AJ26/AH26)</x:f>
        <x:v>0</x:v>
      </x:c>
      <x:c r="AL26" s="19" t="str">
        <x:f>IF(AI26&gt;=AH26,"OK","À compléter")</x:f>
        <x:v>À compléter</x:v>
      </x:c>
      <x:c r="AM26" s="19">
        <x:f>COUNTIF(C26:AG26,"NOK")+COUNTIF(C26:AG26,"ABS")</x:f>
        <x:v>0</x:v>
      </x:c>
    </x:row>
    <x:row r="27">
      <x:c r="A27" s="21" t="inlineStr">
        <x:is>
          <x:t xml:space="preserve">Ligne personnalisable 4</x:t>
        </x:is>
      </x:c>
      <x:c r="B27" s="22" t="inlineStr">
        <x:is>
          <x:t xml:space="preserve">1x / Jour</x:t>
        </x:is>
      </x:c>
      <x:c r="C27" s="18" t="n"/>
      <x:c r="D27" s="18" t="n"/>
      <x:c r="E27" s="18" t="n"/>
      <x:c r="F27" s="18" t="n"/>
      <x:c r="G27" s="18" t="n"/>
      <x:c r="H27" s="18" t="n"/>
      <x:c r="I27" s="18" t="n"/>
      <x:c r="J27" s="18" t="n"/>
      <x:c r="K27" s="18" t="n"/>
      <x:c r="L27" s="18" t="n"/>
      <x:c r="M27" s="18" t="n"/>
      <x:c r="N27" s="18" t="n"/>
      <x:c r="O27" s="18" t="n"/>
      <x:c r="P27" s="18" t="n"/>
      <x:c r="Q27" s="18" t="n"/>
      <x:c r="R27" s="18" t="n"/>
      <x:c r="S27" s="18" t="n"/>
      <x:c r="T27" s="18" t="n"/>
      <x:c r="U27" s="18" t="n"/>
      <x:c r="V27" s="18" t="n"/>
      <x:c r="W27" s="18" t="n"/>
      <x:c r="X27" s="18" t="n"/>
      <x:c r="Y27" s="18" t="n"/>
      <x:c r="Z27" s="18" t="n"/>
      <x:c r="AA27" s="18" t="n"/>
      <x:c r="AB27" s="18" t="n"/>
      <x:c r="AC27" s="18" t="n"/>
      <x:c r="AD27" s="18" t="n"/>
      <x:c r="AE27" s="18" t="n"/>
      <x:c r="AF27" s="18" t="n"/>
      <x:c r="AG27" s="18" t="n"/>
      <x:c r="AH27" s="19">
        <x:f>IF(OR(B27="Après chaque service",B27="Après chaque utilisation",B27="1x / Jour"),Parametres!$B$10,IF(B27="1x / Semaine",INT((Parametres!$B$10+6)/7),IF(B27="1x / Mois",1,0)))</x:f>
        <x:v>30</x:v>
      </x:c>
      <x:c r="AI27" s="19">
        <x:f>COUNTIF(C27:AG27,"&lt;&gt;")-COUNTIF(C27:AG27,"NA")</x:f>
        <x:v>0</x:v>
      </x:c>
      <x:c r="AJ27" s="19">
        <x:f>MIN(AH27,AI27)</x:f>
        <x:v>0</x:v>
      </x:c>
      <x:c r="AK27" s="20">
        <x:f>IF(AH27=0,0,AJ27/AH27)</x:f>
        <x:v>0</x:v>
      </x:c>
      <x:c r="AL27" s="19" t="str">
        <x:f>IF(AI27&gt;=AH27,"OK","À compléter")</x:f>
        <x:v>À compléter</x:v>
      </x:c>
      <x:c r="AM27" s="19">
        <x:f>COUNTIF(C27:AG27,"NOK")+COUNTIF(C27:AG27,"ABS")</x:f>
        <x:v>0</x:v>
      </x:c>
    </x:row>
    <x:row r="28">
      <x:c r="A28" s="23" t="inlineStr">
        <x:is>
          <x:t xml:space="preserve">TOTAL</x:t>
        </x:is>
      </x:c>
      <x:c r="B28" s="23" t="n"/>
      <x:c r="C28" s="24" t="n"/>
      <x:c r="D28" s="24" t="n"/>
      <x:c r="E28" s="24" t="n"/>
      <x:c r="F28" s="24" t="n"/>
      <x:c r="G28" s="24" t="n"/>
      <x:c r="H28" s="24" t="n"/>
      <x:c r="I28" s="24" t="n"/>
      <x:c r="J28" s="24" t="n"/>
      <x:c r="K28" s="24" t="n"/>
      <x:c r="L28" s="24" t="n"/>
      <x:c r="M28" s="24" t="n"/>
      <x:c r="N28" s="24" t="n"/>
      <x:c r="O28" s="24" t="n"/>
      <x:c r="P28" s="24" t="n"/>
      <x:c r="Q28" s="24" t="n"/>
      <x:c r="R28" s="24" t="n"/>
      <x:c r="S28" s="24" t="n"/>
      <x:c r="T28" s="24" t="n"/>
      <x:c r="U28" s="24" t="n"/>
      <x:c r="V28" s="24" t="n"/>
      <x:c r="W28" s="24" t="n"/>
      <x:c r="X28" s="24" t="n"/>
      <x:c r="Y28" s="24" t="n"/>
      <x:c r="Z28" s="24" t="n"/>
      <x:c r="AA28" s="24" t="n"/>
      <x:c r="AB28" s="24" t="n"/>
      <x:c r="AC28" s="24" t="n"/>
      <x:c r="AD28" s="24" t="n"/>
      <x:c r="AE28" s="24" t="n"/>
      <x:c r="AF28" s="24" t="n"/>
      <x:c r="AG28" s="24" t="n"/>
      <x:c r="AH28" s="23">
        <x:f>SUM(AH8:AH27)</x:f>
        <x:v>463</x:v>
      </x:c>
      <x:c r="AI28" s="23">
        <x:f>SUM(AI8:AI27)</x:f>
        <x:v>0</x:v>
      </x:c>
      <x:c r="AJ28" s="23">
        <x:f>SUM(AJ8:AJ27)</x:f>
        <x:v>0</x:v>
      </x:c>
      <x:c r="AK28" s="25">
        <x:f>IF(AH28=0,0,AJ28/AH28)</x:f>
        <x:v>0</x:v>
      </x:c>
      <x:c r="AL28" s="23" t="str">
        <x:f>COUNTIF(AL8:AL27,"OK")&amp;" / "&amp;ROWS(AL8:AL27)&amp;" lignes OK"</x:f>
        <x:v>0 / 20 lignes OK</x:v>
      </x:c>
      <x:c r="AM28" s="23">
        <x:f>SUM(AM8:AM27)</x:f>
        <x:v>0</x:v>
      </x:c>
    </x:row>
  </x:sheetData>
  <x:mergeCells>
    <x:mergeCell ref="A5:AM5"/>
    <x:mergeCell ref="A1:AM1"/>
  </x:mergeCells>
  <x:conditionalFormatting sqref="C8:AG27">
    <x:cfRule type="expression" dxfId="0" priority="1">
      <x:formula>C$7=""</x:formula>
    </x:cfRule>
    <x:cfRule type="expression" dxfId="1" priority="2">
      <x:formula>UPPER(C8)="NOK"</x:formula>
    </x:cfRule>
    <x:cfRule type="expression" dxfId="2" priority="3">
      <x:formula>UPPER(C8)="ABS"</x:formula>
    </x:cfRule>
    <x:cfRule type="expression" dxfId="0" priority="4">
      <x:formula>UPPER(C8)="NA"</x:formula>
    </x:cfRule>
    <x:cfRule type="expression" dxfId="3" priority="5">
      <x:formula>AND(C$7&lt;&gt;"",C8&lt;&gt;"",UPPER(C8)&lt;&gt;"NOK",UPPER(C8)&lt;&gt;"ABS",UPPER(C8)&lt;&gt;"NA")</x:formula>
    </x:cfRule>
  </x:conditionalFormatting>
  <x:conditionalFormatting sqref="AK8:AK27">
    <x:cfRule type="cellIs" dxfId="2" priority="6" operator="lessThan">
      <x:formula>1</x:formula>
    </x:cfRule>
    <x:cfRule type="cellIs" dxfId="3" priority="7" operator="equal">
      <x:formula>1</x:formula>
    </x:cfRule>
  </x:conditionalFormatting>
  <x:dataValidations count="1">
    <x:dataValidation type="custom" allowBlank="1" showDropDown="0" showInputMessage="0" showErrorMessage="0" errorTitle="Saisie non autorisée" error="Jour hors mois sélectionné." sqref="C8:AG27">
      <x:formula1>=C$7&lt;&gt;""</x:formula1>
    </x:dataValidation>
  </x:dataValidations>
  <x:pageMargins left="0.7" right="0.7" top="0.75" bottom="0.75" header="0.3" footer="0.3"/>
  <x:legacyDrawing xmlns:r="http://schemas.openxmlformats.org/officeDocument/2006/relationships" r:id="R99edd7da7ec34739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19" customWidth="1"/>
    <x:col min="2" max="2" width="15" customWidth="1"/>
    <x:col min="3" max="3" width="18" customWidth="1"/>
    <x:col min="4" max="4" width="15" customWidth="1"/>
    <x:col min="5" max="5" width="5" customWidth="1"/>
    <x:col min="6" max="6" width="15" customWidth="1"/>
    <x:col min="7" max="7" width="5" customWidth="1"/>
    <x:col min="8" max="8" width="16" customWidth="1"/>
  </x:cols>
  <x:sheetData>
    <x:row r="1" ht="24" customHeight="1">
      <x:c r="A1" s="1" t="inlineStr">
        <x:is>
          <x:t xml:space="preserve">Tableau de bord – Suivi nettoyage HACCP</x:t>
        </x:is>
      </x:c>
    </x:row>
    <x:row r="3">
      <x:c r="A3" s="26" t="inlineStr">
        <x:is>
          <x:t xml:space="preserve">Total attendu</x:t>
        </x:is>
      </x:c>
      <x:c r="D3" s="26" t="inlineStr">
        <x:is>
          <x:t xml:space="preserve">Réalisé retenu</x:t>
        </x:is>
      </x:c>
      <x:c r="G3" s="26" t="inlineStr">
        <x:is>
          <x:t xml:space="preserve">Taux de réalisation</x:t>
        </x:is>
      </x:c>
    </x:row>
    <x:row r="4">
      <x:c r="A4" s="27">
        <x:f>Saisie!AH28</x:f>
        <x:v>463</x:v>
      </x:c>
      <x:c r="B4" s="42" t="n"/>
      <x:c r="D4" s="27">
        <x:f>Saisie!AJ28</x:f>
        <x:v>0</x:v>
      </x:c>
      <x:c r="E4" s="42" t="n"/>
      <x:c r="G4" s="29">
        <x:f>Saisie!AK28</x:f>
        <x:v>0</x:v>
      </x:c>
      <x:c r="H4" s="42" t="n"/>
    </x:row>
    <x:row r="5">
      <x:c r="A5" s="43" t="n"/>
      <x:c r="B5" s="44" t="n"/>
      <x:c r="D5" s="43" t="n"/>
      <x:c r="E5" s="44" t="n"/>
      <x:c r="G5" s="43" t="n"/>
      <x:c r="H5" s="44" t="n"/>
    </x:row>
    <x:row r="6">
      <x:c r="A6" s="45" t="n"/>
      <x:c r="B6" s="46" t="n"/>
      <x:c r="D6" s="45" t="n"/>
      <x:c r="E6" s="46" t="n"/>
      <x:c r="G6" s="45" t="n"/>
      <x:c r="H6" s="46" t="n"/>
    </x:row>
    <x:row r="8">
      <x:c r="A8" s="26" t="inlineStr">
        <x:is>
          <x:t xml:space="preserve">Alertes (NOK/ABS)</x:t>
        </x:is>
      </x:c>
      <x:c r="D8" s="26" t="inlineStr">
        <x:is>
          <x:t xml:space="preserve">Lignes à compléter</x:t>
        </x:is>
      </x:c>
      <x:c r="G8" s="26" t="inlineStr">
        <x:is>
          <x:t xml:space="preserve">Mois suivi</x:t>
        </x:is>
      </x:c>
    </x:row>
    <x:row r="9">
      <x:c r="A9" s="27">
        <x:f>Saisie!AM28</x:f>
        <x:v>0</x:v>
      </x:c>
      <x:c r="B9" s="42" t="n"/>
      <x:c r="D9" s="27">
        <x:f>COUNTIF(Saisie!AL8:AL27,"À compléter")</x:f>
        <x:v>20</x:v>
      </x:c>
      <x:c r="E9" s="42" t="n"/>
      <x:c r="G9" s="30" t="str">
        <x:f>Parametres!B9&amp;" "&amp;Parametres!B7</x:f>
        <x:v>Avril 2026</x:v>
      </x:c>
      <x:c r="H9" s="42" t="n"/>
    </x:row>
    <x:row r="10">
      <x:c r="A10" s="43" t="n"/>
      <x:c r="B10" s="44" t="n"/>
      <x:c r="D10" s="43" t="n"/>
      <x:c r="E10" s="44" t="n"/>
      <x:c r="G10" s="43" t="n"/>
      <x:c r="H10" s="44" t="n"/>
    </x:row>
    <x:row r="11">
      <x:c r="A11" s="45" t="n"/>
      <x:c r="B11" s="46" t="n"/>
      <x:c r="D11" s="45" t="n"/>
      <x:c r="E11" s="46" t="n"/>
      <x:c r="G11" s="45" t="n"/>
      <x:c r="H11" s="46" t="n"/>
    </x:row>
    <x:row r="14">
      <x:c r="A14" s="31" t="inlineStr">
        <x:is>
          <x:t xml:space="preserve">Équipement / zone</x:t>
        </x:is>
      </x:c>
      <x:c r="B14" s="31" t="inlineStr">
        <x:is>
          <x:t xml:space="preserve">% réalisation</x:t>
        </x:is>
      </x:c>
      <x:c r="C14" s="31" t="inlineStr">
        <x:is>
          <x:t xml:space="preserve">Statut</x:t>
        </x:is>
      </x:c>
    </x:row>
    <x:row r="15">
      <x:c r="A15" s="32" t="str">
        <x:f>Saisie!A8</x:f>
        <x:v>Sols – plinthes – grilles – siphons</x:v>
      </x:c>
      <x:c r="B15" s="20">
        <x:f>Saisie!AK8</x:f>
        <x:v>0</x:v>
      </x:c>
      <x:c r="C15" s="19" t="str">
        <x:f>Saisie!AL8</x:f>
        <x:v>À compléter</x:v>
      </x:c>
    </x:row>
    <x:row r="16">
      <x:c r="A16" s="32" t="str">
        <x:f>Saisie!A9</x:f>
        <x:v>Poignées de portes / interrupteurs</x:v>
      </x:c>
      <x:c r="B16" s="20">
        <x:f>Saisie!AK9</x:f>
        <x:v>0</x:v>
      </x:c>
      <x:c r="C16" s="19" t="str">
        <x:f>Saisie!AL9</x:f>
        <x:v>À compléter</x:v>
      </x:c>
    </x:row>
    <x:row r="17">
      <x:c r="A17" s="32" t="str">
        <x:f>Saisie!A10</x:f>
        <x:v>Lave-mains – robinetterie</x:v>
      </x:c>
      <x:c r="B17" s="20">
        <x:f>Saisie!AK10</x:f>
        <x:v>0</x:v>
      </x:c>
      <x:c r="C17" s="19" t="str">
        <x:f>Saisie!AL10</x:f>
        <x:v>À compléter</x:v>
      </x:c>
    </x:row>
    <x:row r="18">
      <x:c r="A18" s="32" t="str">
        <x:f>Saisie!A11</x:f>
        <x:v>Ustensiles – planches – couteaux</x:v>
      </x:c>
      <x:c r="B18" s="20">
        <x:f>Saisie!AK11</x:f>
        <x:v>0</x:v>
      </x:c>
      <x:c r="C18" s="19" t="str">
        <x:f>Saisie!AL11</x:f>
        <x:v>À compléter</x:v>
      </x:c>
    </x:row>
    <x:row r="19">
      <x:c r="A19" s="32" t="str">
        <x:f>Saisie!A12</x:f>
        <x:v>Friteuses</x:v>
      </x:c>
      <x:c r="B19" s="20">
        <x:f>Saisie!AK12</x:f>
        <x:v>0</x:v>
      </x:c>
      <x:c r="C19" s="19" t="str">
        <x:f>Saisie!AL12</x:f>
        <x:v>À compléter</x:v>
      </x:c>
    </x:row>
    <x:row r="20">
      <x:c r="A20" s="32" t="str">
        <x:f>Saisie!A13</x:f>
        <x:v>Feux vifs – fourneaux – salamandre</x:v>
      </x:c>
      <x:c r="B20" s="20">
        <x:f>Saisie!AK13</x:f>
        <x:v>0</x:v>
      </x:c>
      <x:c r="C20" s="19" t="str">
        <x:f>Saisie!AL13</x:f>
        <x:v>À compléter</x:v>
      </x:c>
    </x:row>
    <x:row r="21">
      <x:c r="A21" s="32" t="str">
        <x:f>Saisie!A14</x:f>
        <x:v>Fours – grills</x:v>
      </x:c>
      <x:c r="B21" s="20">
        <x:f>Saisie!AK14</x:f>
        <x:v>0</x:v>
      </x:c>
      <x:c r="C21" s="19" t="str">
        <x:f>Saisie!AL14</x:f>
        <x:v>À compléter</x:v>
      </x:c>
    </x:row>
    <x:row r="22">
      <x:c r="A22" s="32" t="str">
        <x:f>Saisie!A15</x:f>
        <x:v>Fours micro-ondes</x:v>
      </x:c>
      <x:c r="B22" s="20">
        <x:f>Saisie!AK15</x:f>
        <x:v>0</x:v>
      </x:c>
      <x:c r="C22" s="19" t="str">
        <x:f>Saisie!AL15</x:f>
        <x:v>À compléter</x:v>
      </x:c>
    </x:row>
    <x:row r="23">
      <x:c r="A23" s="32" t="str">
        <x:f>Saisie!A16</x:f>
        <x:v>Robot-coupe – hachoir – Thermomix</x:v>
      </x:c>
      <x:c r="B23" s="20">
        <x:f>Saisie!AK16</x:f>
        <x:v>0</x:v>
      </x:c>
      <x:c r="C23" s="19" t="str">
        <x:f>Saisie!AL16</x:f>
        <x:v>À compléter</x:v>
      </x:c>
    </x:row>
    <x:row r="24">
      <x:c r="A24" s="32" t="str">
        <x:f>Saisie!A17</x:f>
        <x:v>Plans de travail – passe plat</x:v>
      </x:c>
      <x:c r="B24" s="20">
        <x:f>Saisie!AK17</x:f>
        <x:v>0</x:v>
      </x:c>
      <x:c r="C24" s="19" t="str">
        <x:f>Saisie!AL17</x:f>
        <x:v>À compléter</x:v>
      </x:c>
    </x:row>
    <x:row r="25">
      <x:c r="A25" s="32" t="str">
        <x:f>Saisie!A18</x:f>
        <x:v>Poubelles et supports poubelles</x:v>
      </x:c>
      <x:c r="B25" s="20">
        <x:f>Saisie!AK18</x:f>
        <x:v>0</x:v>
      </x:c>
      <x:c r="C25" s="19" t="str">
        <x:f>Saisie!AL18</x:f>
        <x:v>À compléter</x:v>
      </x:c>
    </x:row>
    <x:row r="26">
      <x:c r="A26" s="32" t="str">
        <x:f>Saisie!A19</x:f>
        <x:v>Filtres de hottes</x:v>
      </x:c>
      <x:c r="B26" s="20">
        <x:f>Saisie!AK19</x:f>
        <x:v>0</x:v>
      </x:c>
      <x:c r="C26" s="19" t="str">
        <x:f>Saisie!AL19</x:f>
        <x:v>À compléter</x:v>
      </x:c>
    </x:row>
    <x:row r="27">
      <x:c r="A27" s="32" t="str">
        <x:f>Saisie!A20</x:f>
        <x:v>Armoires / chambres froides intérieurs</x:v>
      </x:c>
      <x:c r="B27" s="20">
        <x:f>Saisie!AK20</x:f>
        <x:v>0</x:v>
      </x:c>
      <x:c r="C27" s="19" t="str">
        <x:f>Saisie!AL20</x:f>
        <x:v>À compléter</x:v>
      </x:c>
    </x:row>
    <x:row r="28">
      <x:c r="A28" s="32" t="str">
        <x:f>Saisie!A21</x:f>
        <x:v>Tri et rangement</x:v>
      </x:c>
      <x:c r="B28" s="20">
        <x:f>Saisie!AK21</x:f>
        <x:v>0</x:v>
      </x:c>
      <x:c r="C28" s="19" t="str">
        <x:f>Saisie!AL21</x:f>
        <x:v>À compléter</x:v>
      </x:c>
    </x:row>
    <x:row r="29">
      <x:c r="A29" s="32" t="str">
        <x:f>Saisie!A22</x:f>
        <x:v>Armoire à couteaux</x:v>
      </x:c>
      <x:c r="B29" s="20">
        <x:f>Saisie!AK22</x:f>
        <x:v>0</x:v>
      </x:c>
      <x:c r="C29" s="19" t="str">
        <x:f>Saisie!AL22</x:f>
        <x:v>À compléter</x:v>
      </x:c>
    </x:row>
    <x:row r="30">
      <x:c r="A30" s="32" t="str">
        <x:f>Saisie!A23</x:f>
        <x:v>Murs et portes</x:v>
      </x:c>
      <x:c r="B30" s="20">
        <x:f>Saisie!AK23</x:f>
        <x:v>0</x:v>
      </x:c>
      <x:c r="C30" s="19" t="str">
        <x:f>Saisie!AL23</x:f>
        <x:v>À compléter</x:v>
      </x:c>
    </x:row>
    <x:row r="31">
      <x:c r="A31" s="32" t="str">
        <x:f>Saisie!A24</x:f>
        <x:v>Ligne personnalisable 1</x:v>
      </x:c>
      <x:c r="B31" s="20">
        <x:f>Saisie!AK24</x:f>
        <x:v>0</x:v>
      </x:c>
      <x:c r="C31" s="19" t="str">
        <x:f>Saisie!AL24</x:f>
        <x:v>À compléter</x:v>
      </x:c>
    </x:row>
    <x:row r="32">
      <x:c r="A32" s="32" t="str">
        <x:f>Saisie!A25</x:f>
        <x:v>Ligne personnalisable 2</x:v>
      </x:c>
      <x:c r="B32" s="20">
        <x:f>Saisie!AK25</x:f>
        <x:v>0</x:v>
      </x:c>
      <x:c r="C32" s="19" t="str">
        <x:f>Saisie!AL25</x:f>
        <x:v>À compléter</x:v>
      </x:c>
    </x:row>
    <x:row r="33">
      <x:c r="A33" s="32" t="str">
        <x:f>Saisie!A26</x:f>
        <x:v>Ligne personnalisable 3</x:v>
      </x:c>
      <x:c r="B33" s="20">
        <x:f>Saisie!AK26</x:f>
        <x:v>0</x:v>
      </x:c>
      <x:c r="C33" s="19" t="str">
        <x:f>Saisie!AL26</x:f>
        <x:v>À compléter</x:v>
      </x:c>
    </x:row>
    <x:row r="34">
      <x:c r="A34" s="32" t="str">
        <x:f>Saisie!A27</x:f>
        <x:v>Ligne personnalisable 4</x:v>
      </x:c>
      <x:c r="B34" s="20">
        <x:f>Saisie!AK27</x:f>
        <x:v>0</x:v>
      </x:c>
      <x:c r="C34" s="19" t="str">
        <x:f>Saisie!AL27</x:f>
        <x:v>À compléter</x:v>
      </x:c>
    </x:row>
    <x:row r="38">
      <x:c r="A38" t="inlineStr">
        <x:is>
          <x:t xml:space="preserve">OK</x:t>
        </x:is>
      </x:c>
      <x:c r="B38">
        <x:f>COUNTIF(C15:C34,"OK")</x:f>
        <x:v>0</x:v>
      </x:c>
    </x:row>
    <x:row r="39">
      <x:c r="A39" t="inlineStr">
        <x:is>
          <x:t xml:space="preserve">À compléter</x:t>
        </x:is>
      </x:c>
      <x:c r="B39">
        <x:f>COUNTIF(C15:C34,"À compléter")</x:f>
        <x:v>20</x:v>
      </x:c>
    </x:row>
  </x:sheetData>
  <x:mergeCells>
    <x:mergeCell ref="A1:H1"/>
    <x:mergeCell ref="A9:B11"/>
    <x:mergeCell ref="D9:E11"/>
    <x:mergeCell ref="A4:B6"/>
    <x:mergeCell ref="G4:H6"/>
    <x:mergeCell ref="D4:E6"/>
    <x:mergeCell ref="G9:H11"/>
  </x:mergeCells>
  <x:conditionalFormatting sqref="C15:C34">
    <x:cfRule type="expression" dxfId="3" priority="1">
      <x:formula>C15="OK"</x:formula>
    </x:cfRule>
    <x:cfRule type="expression" dxfId="2" priority="2">
      <x:formula>C15="À compléter"</x:formula>
    </x:cfRule>
  </x:conditionalFormatting>
  <x:pageMargins left="0.7" right="0.7" top="0.75" bottom="0.75" header="0.3" footer="0.3"/>
  <x:drawing xmlns:r="http://schemas.openxmlformats.org/officeDocument/2006/relationships" r:id="R679f1510ba114917"/>
</x:worksheet>
</file>