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png" ContentType="image/p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55c9a33a349490d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851bfbd1c46e45b9"/>
    <x:sheet xmlns:r="http://schemas.openxmlformats.org/officeDocument/2006/relationships" name="Data" sheetId="2" r:id="R80b9ff688e6c4511"/>
    <x:sheet xmlns:r="http://schemas.openxmlformats.org/officeDocument/2006/relationships" name="Helper" sheetId="3" r:id="R8e9ea63bb01341f6"/>
  </x:sheets>
  <x:definedNames>
    <x:definedName name="_xlnm.Print_Area" localSheetId="0">'Dashboard'!$A$1:$N$31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5">
    <x:numFmt numFmtId="164" formatCode="dd-mmm-yyyy"/>
    <x:numFmt numFmtId="165" formatCode="0.0%"/>
    <x:numFmt numFmtId="166" formatCode="$#,##0.00"/>
    <x:numFmt numFmtId="167" formatCode="0.0"/>
    <x:numFmt numFmtId="168" formatCode="dd-mmm"/>
  </x:numFmts>
  <x:fonts count="17">
    <x:font>
      <x:sz val="11"/>
      <x:color theme="1"/>
      <x:name val="Calibri"/>
      <x:family val="2"/>
      <x:scheme val="minor"/>
    </x:font>
    <x:font>
      <x:b/>
      <x:color rgb="00FFFFFF"/>
    </x:font>
    <x:font>
      <x:b/>
      <x:sz val="20"/>
      <x:color rgb="00FFFFFF"/>
    </x:font>
    <x:font>
      <x:sz val="9"/>
      <x:color rgb="00CBD5E1"/>
    </x:font>
    <x:font>
      <x:b/>
      <x:sz val="9"/>
      <x:color rgb="0064748B"/>
    </x:font>
    <x:font>
      <x:b/>
      <x:sz val="13"/>
      <x:color rgb="000B1220"/>
    </x:font>
    <x:font>
      <x:b/>
      <x:sz val="11"/>
      <x:color rgb="002563EB"/>
    </x:font>
    <x:font>
      <x:b/>
      <x:sz val="9"/>
      <x:color rgb="00FFFFFF"/>
    </x:font>
    <x:font>
      <x:b/>
      <x:sz val="18"/>
      <x:color rgb="000B1220"/>
    </x:font>
    <x:font>
      <x:sz val="8"/>
      <x:color rgb="0064748B"/>
    </x:font>
    <x:font>
      <x:b/>
      <x:sz val="10"/>
      <x:color rgb="00FFFFFF"/>
    </x:font>
    <x:font>
      <x:b/>
      <x:sz val="13"/>
      <x:color rgb="002563EB"/>
    </x:font>
    <x:font>
      <x:b/>
      <x:sz val="10"/>
      <x:color rgb="000B1220"/>
    </x:font>
    <x:font>
      <x:sz val="10"/>
      <x:color rgb="000B1220"/>
    </x:font>
    <x:font>
      <x:sz val="10"/>
      <x:color rgb="0064748B"/>
    </x:font>
    <x:font>
      <x:b/>
      <x:sz val="10"/>
    </x:font>
    <x:font>
      <x:i/>
      <x:sz val="10"/>
      <x:color rgb="000B1220"/>
    </x:font>
  </x:fonts>
  <x:fills count="12">
    <x:fill>
      <x:patternFill patternType="none"/>
    </x:fill>
    <x:fill>
      <x:patternFill patternType="gray125"/>
    </x:fill>
    <x:fill>
      <x:patternFill patternType="solid">
        <x:fgColor rgb="000F172A"/>
      </x:patternFill>
    </x:fill>
    <x:fill>
      <x:patternFill patternType="solid">
        <x:fgColor rgb="00F5F7FB"/>
      </x:patternFill>
    </x:fill>
    <x:fill>
      <x:patternFill patternType="solid">
        <x:fgColor rgb="00FFFFFF"/>
      </x:patternFill>
    </x:fill>
    <x:fill>
      <x:patternFill patternType="solid">
        <x:fgColor rgb="002563EB"/>
      </x:patternFill>
    </x:fill>
    <x:fill>
      <x:patternFill patternType="solid">
        <x:fgColor rgb="0014B8A6"/>
      </x:patternFill>
    </x:fill>
    <x:fill>
      <x:patternFill patternType="solid">
        <x:fgColor rgb="007C3AED"/>
      </x:patternFill>
    </x:fill>
    <x:fill>
      <x:patternFill patternType="solid">
        <x:fgColor rgb="00EF4444"/>
      </x:patternFill>
    </x:fill>
    <x:fill>
      <x:patternFill patternType="solid">
        <x:fgColor rgb="0010B981"/>
      </x:patternFill>
    </x:fill>
    <x:fill>
      <x:patternFill patternType="solid">
        <x:fgColor rgb="00F59E0B"/>
      </x:patternFill>
    </x:fill>
    <x:fill>
      <x:patternFill patternType="solid">
        <x:fgColor rgb="00F8FAFC"/>
      </x:patternFill>
    </x:fill>
  </x:fills>
  <x:borders count="11">
    <x:border>
      <x:left/>
      <x:right/>
      <x:top/>
      <x:bottom/>
      <x:diagonal/>
    </x:border>
    <x:border>
      <x:left style="thin">
        <x:color rgb="00E2E8F0"/>
      </x:left>
      <x:right style="thin">
        <x:color rgb="00E2E8F0"/>
      </x:right>
      <x:top style="thin">
        <x:color rgb="00E2E8F0"/>
      </x:top>
      <x:bottom style="thin">
        <x:color rgb="00E2E8F0"/>
      </x:bottom>
    </x:border>
    <x:border>
      <x:left/>
      <x:right/>
      <x:top style="thin">
        <x:color rgb="00E2E8F0"/>
      </x:top>
      <x:bottom/>
      <x:diagonal/>
    </x:border>
    <x:border>
      <x:left/>
      <x:right style="thin">
        <x:color rgb="00E2E8F0"/>
      </x:right>
      <x:top style="thin">
        <x:color rgb="00E2E8F0"/>
      </x:top>
      <x:bottom/>
      <x:diagonal/>
    </x:border>
    <x:border>
      <x:left/>
      <x:right/>
      <x:top style="thin">
        <x:color rgb="00E2E8F0"/>
      </x:top>
      <x:bottom style="thin">
        <x:color rgb="00E2E8F0"/>
      </x:bottom>
      <x:diagonal/>
    </x:border>
    <x:border>
      <x:left/>
      <x:right style="thin">
        <x:color rgb="00E2E8F0"/>
      </x:right>
      <x:top style="thin">
        <x:color rgb="00E2E8F0"/>
      </x:top>
      <x:bottom style="thin">
        <x:color rgb="00E2E8F0"/>
      </x:bottom>
      <x:diagonal/>
    </x:border>
    <x:border>
      <x:left style="thin">
        <x:color rgb="00E2E8F0"/>
      </x:left>
      <x:right/>
      <x:top/>
      <x:bottom/>
      <x:diagonal/>
    </x:border>
    <x:border>
      <x:left/>
      <x:right style="thin">
        <x:color rgb="00E2E8F0"/>
      </x:right>
      <x:top/>
      <x:bottom/>
      <x:diagonal/>
    </x:border>
    <x:border>
      <x:left style="thin">
        <x:color rgb="00E2E8F0"/>
      </x:left>
      <x:right/>
      <x:top/>
      <x:bottom style="thin">
        <x:color rgb="00E2E8F0"/>
      </x:bottom>
      <x:diagonal/>
    </x:border>
    <x:border>
      <x:left/>
      <x:right style="thin">
        <x:color rgb="00E2E8F0"/>
      </x:right>
      <x:top/>
      <x:bottom style="thin">
        <x:color rgb="00E2E8F0"/>
      </x:bottom>
      <x:diagonal/>
    </x:border>
    <x:border>
      <x:left/>
      <x:right/>
      <x:top/>
      <x:bottom style="thin">
        <x:color rgb="00E2E8F0"/>
      </x:bottom>
      <x:diagonal/>
    </x:border>
  </x:borders>
  <x:cellStyleXfs count="1">
    <x:xf numFmtId="0" fontId="0" fillId="0" borderId="0"/>
  </x:cellStyleXfs>
  <x:cellXfs count="60">
    <x:xf numFmtId="0" fontId="0" fillId="0" borderId="0" xfId="0"/>
    <x:xf numFmtId="0" fontId="2" fillId="2" borderId="1" xfId="0" applyAlignment="1">
      <x:alignment horizontal="left" vertical="center"/>
    </x:xf>
    <x:xf numFmtId="0" fontId="0" fillId="0" borderId="4" xfId="0"/>
    <x:xf numFmtId="0" fontId="0" fillId="0" borderId="5" xfId="0"/>
    <x:xf numFmtId="0" fontId="4" fillId="4" borderId="1" xfId="0" applyAlignment="1">
      <x:alignment horizontal="center" vertical="top"/>
    </x:xf>
    <x:xf numFmtId="0" fontId="0" fillId="4" borderId="1" xfId="0"/>
    <x:xf numFmtId="0" fontId="3" fillId="2" borderId="1" xfId="0" applyAlignment="1">
      <x:alignment horizontal="left" vertical="center"/>
    </x:xf>
    <x:xf numFmtId="0" fontId="5" fillId="4" borderId="1" xfId="0" applyAlignment="1">
      <x:alignment horizontal="center" vertical="center"/>
    </x:xf>
    <x:xf numFmtId="164" fontId="5" fillId="4" borderId="1" xfId="0" applyAlignment="1">
      <x:alignment horizontal="center" vertical="center"/>
    </x:xf>
    <x:xf numFmtId="0" fontId="6" fillId="4" borderId="1" xfId="0" applyAlignment="1">
      <x:alignment horizontal="center" vertical="center"/>
    </x:xf>
    <x:xf numFmtId="0" fontId="0" fillId="3" borderId="0" xfId="0"/>
    <x:xf numFmtId="0" fontId="7" fillId="5" borderId="1" xfId="0" applyAlignment="1">
      <x:alignment horizontal="left" vertical="center"/>
    </x:xf>
    <x:xf numFmtId="0" fontId="0" fillId="0" borderId="3" xfId="0"/>
    <x:xf numFmtId="0" fontId="7" fillId="6" borderId="1" xfId="0" applyAlignment="1">
      <x:alignment horizontal="left" vertical="center"/>
    </x:xf>
    <x:xf numFmtId="0" fontId="7" fillId="7" borderId="1" xfId="0" applyAlignment="1">
      <x:alignment horizontal="left" vertical="center"/>
    </x:xf>
    <x:xf numFmtId="0" fontId="7" fillId="8" borderId="1" xfId="0" applyAlignment="1">
      <x:alignment horizontal="left" vertical="center"/>
    </x:xf>
    <x:xf numFmtId="0" fontId="7" fillId="9" borderId="1" xfId="0" applyAlignment="1">
      <x:alignment horizontal="left" vertical="center"/>
    </x:xf>
    <x:xf numFmtId="0" fontId="7" fillId="10" borderId="1" xfId="0" applyAlignment="1">
      <x:alignment horizontal="left" vertical="center"/>
    </x:xf>
    <x:xf numFmtId="0" fontId="10" fillId="2" borderId="1" xfId="0" applyAlignment="1">
      <x:alignment horizontal="left" vertical="center"/>
    </x:xf>
    <x:xf numFmtId="0" fontId="0" fillId="0" borderId="8" xfId="0"/>
    <x:xf numFmtId="0" fontId="0" fillId="0" borderId="9" xfId="0"/>
    <x:xf numFmtId="165" fontId="8" fillId="4" borderId="1" xfId="0" applyAlignment="1">
      <x:alignment horizontal="left" vertical="center"/>
    </x:xf>
    <x:xf numFmtId="2" fontId="8" fillId="4" borderId="1" xfId="0" applyAlignment="1">
      <x:alignment horizontal="left" vertical="center"/>
    </x:xf>
    <x:xf numFmtId="166" fontId="8" fillId="4" borderId="1" xfId="0" applyAlignment="1">
      <x:alignment horizontal="left" vertical="center"/>
    </x:xf>
    <x:xf numFmtId="3" fontId="8" fillId="4" borderId="1" xfId="0" applyAlignment="1">
      <x:alignment horizontal="left" vertical="center"/>
    </x:xf>
    <x:xf numFmtId="0" fontId="11" fillId="4" borderId="1" xfId="0" applyAlignment="1">
      <x:alignment horizontal="left" vertical="center"/>
    </x:xf>
    <x:xf numFmtId="0" fontId="9" fillId="4" borderId="1" xfId="0" applyAlignment="1">
      <x:alignment horizontal="left" vertical="center"/>
    </x:xf>
    <x:xf numFmtId="0" fontId="12" fillId="11" borderId="1" xfId="0" applyAlignment="1">
      <x:alignment horizontal="left" vertical="center"/>
    </x:xf>
    <x:xf numFmtId="0" fontId="4" fillId="4" borderId="1" xfId="0"/>
    <x:xf numFmtId="0" fontId="13" fillId="4" borderId="1" xfId="0"/>
    <x:xf numFmtId="165" fontId="12" fillId="4" borderId="1" xfId="0"/>
    <x:xf numFmtId="165" fontId="14" fillId="4" borderId="1" xfId="0"/>
    <x:xf numFmtId="0" fontId="15" fillId="4" borderId="1" xfId="0"/>
    <x:xf numFmtId="3" fontId="12" fillId="4" borderId="1" xfId="0"/>
    <x:xf numFmtId="166" fontId="12" fillId="4" borderId="1" xfId="0"/>
    <x:xf numFmtId="167" fontId="12" fillId="4" borderId="1" xfId="0"/>
    <x:xf numFmtId="2" fontId="12" fillId="4" borderId="1" xfId="0"/>
    <x:xf numFmtId="0" fontId="16" fillId="4" borderId="1" xfId="0"/>
    <x:xf numFmtId="0" fontId="13" fillId="4" borderId="1" xfId="0" applyAlignment="1">
      <x:alignment vertical="top" wrapText="1"/>
    </x:xf>
    <x:xf numFmtId="0" fontId="0" fillId="0" borderId="2" xfId="0"/>
    <x:xf numFmtId="0" fontId="0" fillId="0" borderId="10" xfId="0"/>
    <x:xf numFmtId="0" fontId="1" fillId="2" borderId="0" xfId="0" applyAlignment="1">
      <x:alignment horizontal="center"/>
    </x:xf>
    <x:xf numFmtId="168" fontId="0" fillId="0" borderId="0" xfId="0"/>
    <x:xf numFmtId="2" fontId="0" fillId="0" borderId="0" xfId="0"/>
    <x:xf numFmtId="166" fontId="0" fillId="0" borderId="0" xfId="0"/>
    <x:xf numFmtId="167" fontId="0" fillId="0" borderId="0" xfId="0"/>
    <x:xf numFmtId="165" fontId="0" fillId="0" borderId="0" xfId="0"/>
    <x:xf numFmtId="0" fontId="1" fillId="2" borderId="0" xfId="0"/>
    <x:xf numFmtId="164" fontId="5" fillId="4" borderId="1" xfId="0" applyAlignment="1">
      <x:alignment horizontal="center" vertical="center"/>
    </x:xf>
    <x:xf numFmtId="165" fontId="8" fillId="4" borderId="1" xfId="0" applyAlignment="1">
      <x:alignment horizontal="left" vertical="center"/>
    </x:xf>
    <x:xf numFmtId="166" fontId="8" fillId="4" borderId="1" xfId="0" applyAlignment="1">
      <x:alignment horizontal="left" vertical="center"/>
    </x:xf>
    <x:xf numFmtId="165" fontId="12" fillId="4" borderId="1" xfId="0"/>
    <x:xf numFmtId="165" fontId="14" fillId="4" borderId="1" xfId="0"/>
    <x:xf numFmtId="166" fontId="12" fillId="4" borderId="1" xfId="0"/>
    <x:xf numFmtId="167" fontId="12" fillId="4" borderId="1" xfId="0"/>
    <x:xf numFmtId="168" fontId="0" fillId="0" borderId="0" xfId="0"/>
    <x:xf numFmtId="166" fontId="0" fillId="0" borderId="0" xfId="0"/>
    <x:xf numFmtId="167" fontId="0" fillId="0" borderId="0" xfId="0"/>
    <x:xf numFmtId="165" fontId="0" fillId="0" borderId="0" xfId="0"/>
    <x:xf numFmtId="3" fontId="0" fillId="0" borderId="0" xfId="0"/>
  </x:cellXfs>
  <x:cellStyles count="1">
    <x:cellStyle name="Normal" xfId="0"/>
  </x:cellStyles>
  <x:dxfs count="2">
    <x:dxf>
      <x:font>
        <x:b/>
        <x:color rgb="00166534"/>
      </x:font>
      <x:fill>
        <x:patternFill>
          <x:bgColor rgb="00DCFCE7"/>
        </x:patternFill>
      </x:fill>
    </x:dxf>
    <x:dxf>
      <x:font>
        <x:b/>
        <x:color rgb="0092400E"/>
      </x:font>
      <x:fill>
        <x:patternFill>
          <x:bgColor rgb="00FEF3C7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162cd790a504b84" /><Relationship Type="http://schemas.openxmlformats.org/officeDocument/2006/relationships/theme" Target="/xl/theme/theme1.xml" Id="Rc93a554024ac48a6" /><Relationship Type="http://schemas.openxmlformats.org/officeDocument/2006/relationships/sharedStrings" Target="/xl/sharedStrings.xml" Id="R8ebfdff7956f422d" /><Relationship Type="http://schemas.openxmlformats.org/officeDocument/2006/relationships/worksheet" Target="/xl/worksheets/sheet1.xml" Id="R851bfbd1c46e45b9" /><Relationship Type="http://schemas.openxmlformats.org/officeDocument/2006/relationships/worksheet" Target="/xl/worksheets/sheet2.xml" Id="R80b9ff688e6c4511" /><Relationship Type="http://schemas.openxmlformats.org/officeDocument/2006/relationships/worksheet" Target="/xl/worksheets/sheet3.xml" Id="R8e9ea63bb01341f6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png" Id="Re408af2d060a4b6f" /><Relationship Type="http://schemas.openxmlformats.org/officeDocument/2006/relationships/image" Target="/xl/media/image2.png" Id="R3b93686bcacc4b7c" /><Relationship Type="http://schemas.openxmlformats.org/officeDocument/2006/relationships/chart" Target="/xl/drawings/charts/chart1.xml" Id="R1196fde0a0794a75" /><Relationship Type="http://schemas.openxmlformats.org/officeDocument/2006/relationships/chart" Target="/xl/drawings/charts/chart2.xml" Id="R9861d0b583fe4aa2" /></Relationships>
</file>

<file path=xl/drawings/charts/chart1.xml><?xml version="1.0" encoding="utf-8"?>
<c:chartSpace xmlns:c="http://schemas.openxmlformats.org/drawingml/2006/chart">
  <c:lang val="en-US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Daily OTD vs Target</a:t>
            </a:r>
          </a:p>
        </c:rich>
      </c:tx>
      <c:overlay val="0"/>
      <c:txPr>
        <a:bodyPr xmlns:a="http://schemas.openxmlformats.org/drawingml/2006/main" anchorCtr="1"/>
        <a:lstStyle xmlns:a="http://schemas.openxmlformats.org/drawingml/2006/main"/>
        <a:p xmlns:a="http://schemas.openxmlformats.org/drawingml/2006/main">
          <a:pPr>
            <a:defRPr/>
          </a:pPr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OTD</c:v>
          </c:tx>
          <c:spPr>
            <a:ln xmlns:a="http://schemas.openxmlformats.org/drawingml/2006/main">
              <a:prstDash val="solid"/>
            </a:ln>
          </c:spPr>
          <c:marker>
            <c:symbol val="none"/>
          </c:marker>
          <c:cat>
            <c:strRef>
              <c:f>'Data'!$A$73:$A$102</c:f>
              <c:strCache>
                <c:ptCount val="0"/>
              </c:strCache>
            </c:strRef>
          </c:cat>
          <c:val>
            <c:numRef>
              <c:f>'Data'!$P$73:$P$102</c:f>
              <c:numCache>
                <c:formatCode>0%</c:formatCode>
                <c:ptCount val="0"/>
              </c:numCache>
            </c:numRef>
          </c:val>
          <c:smooth val="0"/>
        </c:ser>
        <c:ser>
          <c:idx val="1"/>
          <c:order val="1"/>
          <c:tx>
            <c:v>Target</c:v>
          </c:tx>
          <c:spPr>
            <a:ln xmlns:a="http://schemas.openxmlformats.org/drawingml/2006/main">
              <a:prstDash val="solid"/>
            </a:ln>
          </c:spPr>
          <c:marker>
            <c:symbol val="none"/>
          </c:marker>
          <c:cat>
            <c:strRef>
              <c:f>'Data'!$A$73:$A$102</c:f>
              <c:strCache>
                <c:ptCount val="0"/>
              </c:strCache>
            </c:strRef>
          </c:cat>
          <c:val>
            <c:numRef>
              <c:f>'Data'!$R$73:$R$102</c:f>
              <c:numCache>
                <c:formatCode>0%</c:formatCode>
                <c:ptCount val="0"/>
              </c:numCache>
            </c:numRef>
          </c:val>
          <c:smooth val="0"/>
        </c:ser>
        <c:axId val="48650112"/>
        <c:axId val="48672768"/>
      </c:lineChart>
      <c:catAx>
        <c:axId val="48650112"/>
        <c:scaling>
          <c:orientation val="minMax"/>
        </c:scaling>
        <c:delete val="0"/>
        <c:axPos val="l"/>
        <c:numFmt formatCode="" sourceLinked="0"/>
        <c:majorTickMark val="none"/>
        <c:minorTickMark val="none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  <c:max val="1"/>
          <c:min val="0.88"/>
        </c:scaling>
        <c:delete val="0"/>
        <c:axPos val="l"/>
        <c:title>
          <c:tx>
            <c:rich>
              <a:bodyPr xmlns:a="http://schemas.openxmlformats.org/drawingml/2006/main"/>
              <a:lstStyle xmlns:a="http://schemas.openxmlformats.org/drawingml/2006/main"/>
              <a:p xmlns:a="http://schemas.openxmlformats.org/drawingml/2006/main">
                <a:r>
                  <a:rPr/>
                  <a:t>OTD %</a:t>
                </a:r>
              </a:p>
            </c:rich>
          </c:tx>
          <c:txPr>
            <a:bodyPr xmlns:a="http://schemas.openxmlformats.org/drawingml/2006/main" anchorCtr="1"/>
            <a:lstStyle xmlns:a="http://schemas.openxmlformats.org/drawingml/2006/main"/>
            <a:p xmlns:a="http://schemas.openxmlformats.org/drawingml/2006/main">
              <a:pPr>
                <a:defRPr/>
              </a:pPr>
            </a:p>
          </c:txPr>
        </c:title>
        <c:numFmt formatCode="0%" sourceLinked="0"/>
        <c:majorTickMark val="none"/>
        <c:minorTickMark val="none"/>
        <c:crossAx val="48650112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drawings/charts/chart2.xml><?xml version="1.0" encoding="utf-8"?>
<c:chartSpace xmlns:c="http://schemas.openxmlformats.org/drawingml/2006/chart">
  <c:lang val="en-US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Returns • Damages • Stockouts</a:t>
            </a:r>
          </a:p>
        </c:rich>
      </c:tx>
      <c:overlay val="0"/>
      <c:txPr>
        <a:bodyPr xmlns:a="http://schemas.openxmlformats.org/drawingml/2006/main" anchorCtr="1"/>
        <a:lstStyle xmlns:a="http://schemas.openxmlformats.org/drawingml/2006/main"/>
        <a:p xmlns:a="http://schemas.openxmlformats.org/drawingml/2006/main">
          <a:pPr>
            <a:defRPr/>
          </a:pPr>
        </a:p>
      </c:txPr>
    </c:title>
    <c:autoTitleDeleted val="0"/>
    <c:plotArea>
      <c:layout/>
      <c:doughnutChart>
        <c:varyColors val="1"/>
        <c:ser>
          <c:idx val="0"/>
          <c:order val="0"/>
          <c:spPr>
            <a:ln xmlns:a="http://schemas.openxmlformats.org/drawingml/2006/main">
              <a:prstDash val="solid"/>
            </a:ln>
          </c:spPr>
          <c:cat>
            <c:strRef>
              <c:f>'Helper'!$F$2:$F$4</c:f>
              <c:strCache>
                <c:ptCount val="0"/>
              </c:strCache>
            </c:strRef>
          </c:cat>
          <c:val>
            <c:numRef>
              <c:f>'Helper'!$G$2:$G$4</c:f>
              <c:numCache>
                <c:formatCode>General</c:formatCode>
                <c:ptCount val="0"/>
              </c:numCache>
            </c:numRef>
          </c:val>
        </c:ser>
        <c:firstSliceAng val="0"/>
        <c:holeSize val="10"/>
      </c:doughnutChart>
    </c:plotArea>
    <c:legend>
      <c:legendPos val="r"/>
    </c:legend>
    <c:plotVisOnly val="1"/>
    <c:dispBlanksAs val="gap"/>
  </c:chart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10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1196fde0a0794a75"/>
        </a:graphicData>
      </a:graphic>
    </xdr:graphicFrame>
    <xdr:clientData/>
  </xdr:twoCellAnchor>
  <xdr:twoCellAnchor>
    <xdr:from>
      <xdr:col>8</xdr:col>
      <xdr:colOff>0</xdr:colOff>
      <xdr:row>10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9861d0b583fe4aa2"/>
        </a:graphicData>
      </a:graphic>
    </xdr:graphicFrame>
    <xdr:clientData/>
  </xdr:twoCellAnchor>
  <xdr:oneCellAnchor>
    <xdr:from>
      <xdr:col>0</xdr:col>
      <xdr:colOff>0</xdr:colOff>
      <xdr:row>10</xdr:row>
      <xdr:rowOff>0</xdr:rowOff>
    </xdr:from>
    <xdr:ext cx="4476750" cy="2095500"/>
    <xdr:pic>
      <xdr:nvPicPr>
        <xdr:cNvPr id="1" name="/xl/media/image1.png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e408af2d060a4b6f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  <xdr:oneCellAnchor>
    <xdr:from>
      <xdr:col>8</xdr:col>
      <xdr:colOff>0</xdr:colOff>
      <xdr:row>10</xdr:row>
      <xdr:rowOff>0</xdr:rowOff>
    </xdr:from>
    <xdr:ext cx="2762250" cy="2095500"/>
    <xdr:pic>
      <xdr:nvPicPr>
        <xdr:cNvPr id="2" name="/xl/media/image2.png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3b93686bcacc4b7c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</xdr:wsDr>
</file>

<file path=xl/tables/table1.xml><?xml version="1.0" encoding="utf-8"?>
<x:table xmlns:x="http://schemas.openxmlformats.org/spreadsheetml/2006/main" id="1" name="tblData" displayName="tblData" ref="A1:R102" headerRowCount="1">
  <x:autoFilter ref="A1:R102"/>
  <x:tableColumns count="18">
    <x:tableColumn id="1" name="Date"/>
    <x:tableColumn id="2" name="Month"/>
    <x:tableColumn id="3" name="Orders"/>
    <x:tableColumn id="4" name="Delivered"/>
    <x:tableColumn id="5" name="Delivered_On_Time"/>
    <x:tableColumn id="6" name="Avg_Lead_Time_Days"/>
    <x:tableColumn id="7" name="Logistics_Cost_USD"/>
    <x:tableColumn id="8" name="Incidents"/>
    <x:tableColumn id="9" name="Work_Hours"/>
    <x:tableColumn id="10" name="CO2_kg"/>
    <x:tableColumn id="11" name="Returns"/>
    <x:tableColumn id="12" name="Damages"/>
    <x:tableColumn id="13" name="Stockouts"/>
    <x:tableColumn id="14" name="Routes"/>
    <x:tableColumn id="15" name="Distance_km"/>
    <x:tableColumn id="16" name="Daily_OTD"/>
    <x:tableColumn id="17" name="Cost_per_Order"/>
    <x:tableColumn id="18" name="OTD_Target"/>
  </x:tableColumns>
  <x:tableStyleInfo name="TableStyleMedium2" showRowStripes="1"/>
</x: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b808e30fa545447b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1ede765ac750496a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14" customWidth="1"/>
    <x:col min="2" max="2" width="14" customWidth="1"/>
    <x:col min="3" max="3" width="14" customWidth="1"/>
    <x:col min="4" max="4" width="14" customWidth="1"/>
    <x:col min="5" max="5" width="14" customWidth="1"/>
    <x:col min="6" max="6" width="14" customWidth="1"/>
    <x:col min="7" max="7" width="14" customWidth="1"/>
    <x:col min="8" max="8" width="14" customWidth="1"/>
    <x:col min="9" max="9" width="13" customWidth="1"/>
    <x:col min="10" max="10" width="13" customWidth="1"/>
    <x:col min="11" max="11" width="13" customWidth="1"/>
    <x:col min="12" max="12" width="13" customWidth="1"/>
    <x:col min="13" max="13" width="13" customWidth="1"/>
    <x:col min="14" max="14" width="13" customWidth="1"/>
  </x:cols>
  <x:sheetData>
    <x:row r="1" ht="24" customHeight="1">
      <x:c r="A1" s="1" t="inlineStr">
        <x:is>
          <x:t xml:space="preserve">LOGISTICS CONTROL CENTER</x:t>
        </x:is>
      </x:c>
      <x:c r="B1" s="2" t="n"/>
      <x:c r="C1" s="2" t="n"/>
      <x:c r="D1" s="2" t="n"/>
      <x:c r="E1" s="2" t="n"/>
      <x:c r="F1" s="2" t="n"/>
      <x:c r="G1" s="2" t="n"/>
      <x:c r="H1" s="2" t="n"/>
      <x:c r="I1" s="3" t="n"/>
      <x:c r="J1" s="4" t="inlineStr">
        <x:is>
          <x:t xml:space="preserve">Selected Month</x:t>
        </x:is>
      </x:c>
      <x:c r="K1" s="5" t="n"/>
      <x:c r="L1" s="4" t="inlineStr">
        <x:is>
          <x:t xml:space="preserve">Last Refresh</x:t>
        </x:is>
      </x:c>
      <x:c r="M1" s="5" t="n"/>
      <x:c r="N1" s="4" t="inlineStr">
        <x:is>
          <x:t xml:space="preserve">Mode</x:t>
        </x:is>
      </x:c>
    </x:row>
    <x:row r="2" ht="18" customHeight="1">
      <x:c r="A2" s="6" t="inlineStr">
        <x:is>
          <x:t xml:space="preserve">One-page executive dashboard | SaaS-style layout | English template</x:t>
        </x:is>
      </x:c>
      <x:c r="B2" s="2" t="n"/>
      <x:c r="C2" s="2" t="n"/>
      <x:c r="D2" s="2" t="n"/>
      <x:c r="E2" s="2" t="n"/>
      <x:c r="F2" s="2" t="n"/>
      <x:c r="G2" s="2" t="n"/>
      <x:c r="H2" s="2" t="n"/>
      <x:c r="I2" s="3" t="n"/>
      <x:c r="J2" s="7" t="inlineStr">
        <x:is>
          <x:t xml:space="preserve">2026-04</x:t>
        </x:is>
      </x:c>
      <x:c r="K2" s="5" t="n"/>
      <x:c r="L2" s="48" t="n">
        <x:v>46123</x:v>
      </x:c>
      <x:c r="M2" s="5" t="n"/>
      <x:c r="N2" s="9" t="inlineStr">
        <x:is>
          <x:t xml:space="preserve">ULTRA PREMIUM</x:t>
        </x:is>
      </x:c>
    </x:row>
    <x:row r="3">
      <x:c r="A3" s="10" t="n"/>
      <x:c r="B3" s="10" t="n"/>
      <x:c r="C3" s="10" t="n"/>
      <x:c r="D3" s="10" t="n"/>
      <x:c r="E3" s="10" t="n"/>
      <x:c r="F3" s="10" t="n"/>
      <x:c r="G3" s="10" t="n"/>
      <x:c r="H3" s="10" t="n"/>
      <x:c r="I3" s="10" t="n"/>
      <x:c r="J3" s="10" t="n"/>
      <x:c r="K3" s="10" t="n"/>
      <x:c r="L3" s="10" t="n"/>
      <x:c r="M3" s="10" t="n"/>
      <x:c r="N3" s="10" t="n"/>
    </x:row>
    <x:row r="4" ht="20" customHeight="1">
      <x:c r="A4" s="11" t="inlineStr">
        <x:is>
          <x:t xml:space="preserve">On-Time Delivery</x:t>
        </x:is>
      </x:c>
      <x:c r="B4" s="12" t="n"/>
      <x:c r="C4" s="13" t="inlineStr">
        <x:is>
          <x:t xml:space="preserve">Lead Time</x:t>
        </x:is>
      </x:c>
      <x:c r="D4" s="12" t="n"/>
      <x:c r="E4" s="14" t="inlineStr">
        <x:is>
          <x:t xml:space="preserve">Cost / Order</x:t>
        </x:is>
      </x:c>
      <x:c r="F4" s="12" t="n"/>
      <x:c r="G4" s="15" t="inlineStr">
        <x:is>
          <x:t xml:space="preserve">Incidents</x:t>
        </x:is>
      </x:c>
      <x:c r="H4" s="12" t="n"/>
      <x:c r="I4" s="16" t="inlineStr">
        <x:is>
          <x:t xml:space="preserve">Productivity</x:t>
        </x:is>
      </x:c>
      <x:c r="J4" s="12" t="n"/>
      <x:c r="K4" s="17" t="inlineStr">
        <x:is>
          <x:t xml:space="preserve">CO₂ / Order</x:t>
        </x:is>
      </x:c>
      <x:c r="L4" s="12" t="n"/>
      <x:c r="M4" s="18" t="inlineStr">
        <x:is>
          <x:t xml:space="preserve">Snapshot</x:t>
        </x:is>
      </x:c>
      <x:c r="N4" s="12" t="n"/>
    </x:row>
    <x:row r="5" ht="18" customHeight="1">
      <x:c r="A5" s="19" t="n"/>
      <x:c r="B5" s="20" t="n"/>
      <x:c r="C5" s="19" t="n"/>
      <x:c r="D5" s="20" t="n"/>
      <x:c r="E5" s="19" t="n"/>
      <x:c r="F5" s="20" t="n"/>
      <x:c r="G5" s="19" t="n"/>
      <x:c r="H5" s="20" t="n"/>
      <x:c r="I5" s="19" t="n"/>
      <x:c r="J5" s="20" t="n"/>
      <x:c r="K5" s="19" t="n"/>
      <x:c r="L5" s="20" t="n"/>
      <x:c r="M5" s="19" t="n"/>
      <x:c r="N5" s="20" t="n"/>
    </x:row>
    <x:row r="6" ht="26" customHeight="1">
      <x:c r="A6" s="49">
        <x:f>Helper!B17</x:f>
        <x:v>0.9737609329446064</x:v>
      </x:c>
      <x:c r="B6" s="12" t="n"/>
      <x:c r="C6" s="22">
        <x:f>Helper!B18</x:f>
        <x:v>1.9372727272727268</x:v>
      </x:c>
      <x:c r="D6" s="12" t="n"/>
      <x:c r="E6" s="50">
        <x:f>Helper!B19</x:f>
        <x:v>15.47575391180654</x:v>
      </x:c>
      <x:c r="F6" s="12" t="n"/>
      <x:c r="G6" s="24">
        <x:f>Helper!B20</x:f>
        <x:v>29</x:v>
      </x:c>
      <x:c r="H6" s="12" t="n"/>
      <x:c r="I6" s="22">
        <x:f>Helper!B21</x:f>
        <x:v>2.5434153400868307</x:v>
      </x:c>
      <x:c r="J6" s="12" t="n"/>
      <x:c r="K6" s="22">
        <x:f>Helper!B22</x:f>
        <x:v>4.923826458036984</x:v>
      </x:c>
      <x:c r="L6" s="12" t="n"/>
      <x:c r="M6" s="25" t="str">
        <x:f>J2</x:f>
        <x:v>2026-04</x:v>
      </x:c>
      <x:c r="N6" s="3" t="n"/>
    </x:row>
    <x:row r="7" ht="22" customHeight="1">
      <x:c r="A7" s="19" t="n"/>
      <x:c r="B7" s="20" t="n"/>
      <x:c r="C7" s="19" t="n"/>
      <x:c r="D7" s="20" t="n"/>
      <x:c r="E7" s="19" t="n"/>
      <x:c r="F7" s="20" t="n"/>
      <x:c r="G7" s="19" t="n"/>
      <x:c r="H7" s="20" t="n"/>
      <x:c r="I7" s="19" t="n"/>
      <x:c r="J7" s="20" t="n"/>
      <x:c r="K7" s="19" t="n"/>
      <x:c r="L7" s="20" t="n"/>
      <x:c r="M7" s="24">
        <x:f>Helper!B15</x:f>
        <x:v>1406</x:v>
      </x:c>
      <x:c r="N7" s="3" t="n"/>
    </x:row>
    <x:row r="8" ht="18" customHeight="1">
      <x:c r="A8" s="26" t="inlineStr">
        <x:is>
          <x:t xml:space="preserve">Target 96.0%</x:t>
        </x:is>
      </x:c>
      <x:c r="B8" s="3" t="n"/>
      <x:c r="C8" s="26" t="inlineStr">
        <x:is>
          <x:t xml:space="preserve">Target ≤ 2.2 days</x:t>
        </x:is>
      </x:c>
      <x:c r="D8" s="3" t="n"/>
      <x:c r="E8" s="26" t="inlineStr">
        <x:is>
          <x:t xml:space="preserve">Target ≤ $16.00</x:t>
        </x:is>
      </x:c>
      <x:c r="F8" s="3" t="n"/>
      <x:c r="G8" s="26" t="inlineStr">
        <x:is>
          <x:t xml:space="preserve">Monthly threshold ≤ 110</x:t>
        </x:is>
      </x:c>
      <x:c r="H8" s="3" t="n"/>
      <x:c r="I8" s="26" t="inlineStr">
        <x:is>
          <x:t xml:space="preserve">Target ≥ 2.45 orders/hr</x:t>
        </x:is>
      </x:c>
      <x:c r="J8" s="3" t="n"/>
      <x:c r="K8" s="26" t="inlineStr">
        <x:is>
          <x:t xml:space="preserve">Target ≤ 5.35 kg</x:t>
        </x:is>
      </x:c>
      <x:c r="L8" s="3" t="n"/>
      <x:c r="M8" s="26" t="inlineStr">
        <x:is>
          <x:t xml:space="preserve">orders in selected month</x:t>
        </x:is>
      </x:c>
      <x:c r="N8" s="3" t="n"/>
    </x:row>
    <x:row r="9">
      <x:c r="A9" s="10" t="n"/>
      <x:c r="B9" s="10" t="n"/>
      <x:c r="C9" s="10" t="n"/>
      <x:c r="D9" s="10" t="n"/>
      <x:c r="E9" s="10" t="n"/>
      <x:c r="F9" s="10" t="n"/>
      <x:c r="G9" s="10" t="n"/>
      <x:c r="H9" s="10" t="n"/>
      <x:c r="I9" s="10" t="n"/>
      <x:c r="J9" s="10" t="n"/>
      <x:c r="K9" s="10" t="n"/>
      <x:c r="L9" s="10" t="n"/>
      <x:c r="M9" s="10" t="n"/>
      <x:c r="N9" s="10" t="n"/>
    </x:row>
    <x:row r="10" ht="18" customHeight="1">
      <x:c r="A10" s="27" t="inlineStr">
        <x:is>
          <x:t xml:space="preserve">30-Day Service Trend</x:t>
        </x:is>
      </x:c>
      <x:c r="B10" s="2" t="n"/>
      <x:c r="C10" s="2" t="n"/>
      <x:c r="D10" s="2" t="n"/>
      <x:c r="E10" s="2" t="n"/>
      <x:c r="F10" s="2" t="n"/>
      <x:c r="G10" s="2" t="n"/>
      <x:c r="H10" s="3" t="n"/>
      <x:c r="I10" s="27" t="inlineStr">
        <x:is>
          <x:t xml:space="preserve">Issue Mix (Selected Month)</x:t>
        </x:is>
      </x:c>
      <x:c r="J10" s="2" t="n"/>
      <x:c r="K10" s="2" t="n"/>
      <x:c r="L10" s="2" t="n"/>
      <x:c r="M10" s="2" t="n"/>
      <x:c r="N10" s="3" t="n"/>
    </x:row>
    <x:row r="11">
      <x:c r="A11" s="5" t="n"/>
      <x:c r="B11" s="5" t="n"/>
      <x:c r="C11" s="5" t="n"/>
      <x:c r="D11" s="5" t="n"/>
      <x:c r="E11" s="5" t="n"/>
      <x:c r="F11" s="5" t="n"/>
      <x:c r="G11" s="5" t="n"/>
      <x:c r="H11" s="5" t="n"/>
      <x:c r="I11" s="5" t="n"/>
      <x:c r="J11" s="5" t="n"/>
      <x:c r="K11" s="5" t="n"/>
      <x:c r="L11" s="5" t="n"/>
      <x:c r="M11" s="5" t="n"/>
      <x:c r="N11" s="5" t="n"/>
    </x:row>
    <x:row r="12">
      <x:c r="A12" s="5" t="n"/>
      <x:c r="B12" s="5" t="n"/>
      <x:c r="C12" s="5" t="n"/>
      <x:c r="D12" s="5" t="n"/>
      <x:c r="E12" s="5" t="n"/>
      <x:c r="F12" s="5" t="n"/>
      <x:c r="G12" s="5" t="n"/>
      <x:c r="H12" s="5" t="n"/>
      <x:c r="I12" s="5" t="n"/>
      <x:c r="J12" s="5" t="n"/>
      <x:c r="K12" s="5" t="n"/>
      <x:c r="L12" s="5" t="n"/>
      <x:c r="M12" s="5" t="n"/>
      <x:c r="N12" s="5" t="n"/>
    </x:row>
    <x:row r="13">
      <x:c r="A13" s="5" t="n"/>
      <x:c r="B13" s="5" t="n"/>
      <x:c r="C13" s="5" t="n"/>
      <x:c r="D13" s="5" t="n"/>
      <x:c r="E13" s="5" t="n"/>
      <x:c r="F13" s="5" t="n"/>
      <x:c r="G13" s="5" t="n"/>
      <x:c r="H13" s="5" t="n"/>
      <x:c r="I13" s="5" t="n"/>
      <x:c r="J13" s="5" t="n"/>
      <x:c r="K13" s="5" t="n"/>
      <x:c r="L13" s="5" t="n"/>
      <x:c r="M13" s="5" t="n"/>
      <x:c r="N13" s="5" t="n"/>
    </x:row>
    <x:row r="14">
      <x:c r="A14" s="5" t="n"/>
      <x:c r="B14" s="5" t="n"/>
      <x:c r="C14" s="5" t="n"/>
      <x:c r="D14" s="5" t="n"/>
      <x:c r="E14" s="5" t="n"/>
      <x:c r="F14" s="5" t="n"/>
      <x:c r="G14" s="5" t="n"/>
      <x:c r="H14" s="5" t="n"/>
      <x:c r="I14" s="5" t="n"/>
      <x:c r="J14" s="5" t="n"/>
      <x:c r="K14" s="5" t="n"/>
      <x:c r="L14" s="5" t="n"/>
      <x:c r="M14" s="5" t="n"/>
      <x:c r="N14" s="5" t="n"/>
    </x:row>
    <x:row r="15">
      <x:c r="A15" s="5" t="n"/>
      <x:c r="B15" s="5" t="n"/>
      <x:c r="C15" s="5" t="n"/>
      <x:c r="D15" s="5" t="n"/>
      <x:c r="E15" s="5" t="n"/>
      <x:c r="F15" s="5" t="n"/>
      <x:c r="G15" s="5" t="n"/>
      <x:c r="H15" s="5" t="n"/>
      <x:c r="I15" s="5" t="n"/>
      <x:c r="J15" s="5" t="n"/>
      <x:c r="K15" s="5" t="n"/>
      <x:c r="L15" s="5" t="n"/>
      <x:c r="M15" s="5" t="n"/>
      <x:c r="N15" s="5" t="n"/>
    </x:row>
    <x:row r="16">
      <x:c r="A16" s="5" t="n"/>
      <x:c r="B16" s="5" t="n"/>
      <x:c r="C16" s="5" t="n"/>
      <x:c r="D16" s="5" t="n"/>
      <x:c r="E16" s="5" t="n"/>
      <x:c r="F16" s="5" t="n"/>
      <x:c r="G16" s="5" t="n"/>
      <x:c r="H16" s="5" t="n"/>
      <x:c r="I16" s="5" t="n"/>
      <x:c r="J16" s="5" t="n"/>
      <x:c r="K16" s="5" t="n"/>
      <x:c r="L16" s="5" t="n"/>
      <x:c r="M16" s="5" t="n"/>
      <x:c r="N16" s="5" t="n"/>
    </x:row>
    <x:row r="17">
      <x:c r="A17" s="5" t="n"/>
      <x:c r="B17" s="5" t="n"/>
      <x:c r="C17" s="5" t="n"/>
      <x:c r="D17" s="5" t="n"/>
      <x:c r="E17" s="5" t="n"/>
      <x:c r="F17" s="5" t="n"/>
      <x:c r="G17" s="5" t="n"/>
      <x:c r="H17" s="5" t="n"/>
      <x:c r="I17" s="5" t="n"/>
      <x:c r="J17" s="5" t="n"/>
      <x:c r="K17" s="5" t="n"/>
      <x:c r="L17" s="5" t="n"/>
      <x:c r="M17" s="5" t="n"/>
      <x:c r="N17" s="5" t="n"/>
    </x:row>
    <x:row r="18">
      <x:c r="A18" s="5" t="n"/>
      <x:c r="B18" s="5" t="n"/>
      <x:c r="C18" s="5" t="n"/>
      <x:c r="D18" s="5" t="n"/>
      <x:c r="E18" s="5" t="n"/>
      <x:c r="F18" s="5" t="n"/>
      <x:c r="G18" s="5" t="n"/>
      <x:c r="H18" s="5" t="n"/>
      <x:c r="I18" s="5" t="n"/>
      <x:c r="J18" s="5" t="n"/>
      <x:c r="K18" s="5" t="n"/>
      <x:c r="L18" s="5" t="n"/>
      <x:c r="M18" s="5" t="n"/>
      <x:c r="N18" s="5" t="n"/>
    </x:row>
    <x:row r="19">
      <x:c r="A19" s="5" t="n"/>
      <x:c r="B19" s="5" t="n"/>
      <x:c r="C19" s="5" t="n"/>
      <x:c r="D19" s="5" t="n"/>
      <x:c r="E19" s="5" t="n"/>
      <x:c r="F19" s="5" t="n"/>
      <x:c r="G19" s="5" t="n"/>
      <x:c r="H19" s="5" t="n"/>
      <x:c r="I19" s="5" t="n"/>
      <x:c r="J19" s="5" t="n"/>
      <x:c r="K19" s="5" t="n"/>
      <x:c r="L19" s="5" t="n"/>
      <x:c r="M19" s="5" t="n"/>
      <x:c r="N19" s="5" t="n"/>
    </x:row>
    <x:row r="20">
      <x:c r="A20" s="10" t="n"/>
      <x:c r="B20" s="10" t="n"/>
      <x:c r="C20" s="10" t="n"/>
      <x:c r="D20" s="10" t="n"/>
      <x:c r="E20" s="10" t="n"/>
      <x:c r="F20" s="10" t="n"/>
      <x:c r="G20" s="10" t="n"/>
      <x:c r="H20" s="10" t="n"/>
      <x:c r="I20" s="10" t="n"/>
      <x:c r="J20" s="10" t="n"/>
      <x:c r="K20" s="10" t="n"/>
      <x:c r="L20" s="10" t="n"/>
      <x:c r="M20" s="10" t="n"/>
      <x:c r="N20" s="10" t="n"/>
    </x:row>
    <x:row r="21" ht="18" customHeight="1">
      <x:c r="A21" s="27" t="inlineStr">
        <x:is>
          <x:t xml:space="preserve">Operational Health</x:t>
        </x:is>
      </x:c>
      <x:c r="B21" s="2" t="n"/>
      <x:c r="C21" s="2" t="n"/>
      <x:c r="D21" s="2" t="n"/>
      <x:c r="E21" s="2" t="n"/>
      <x:c r="F21" s="2" t="n"/>
      <x:c r="G21" s="2" t="n"/>
      <x:c r="H21" s="3" t="n"/>
      <x:c r="I21" s="27" t="inlineStr">
        <x:is>
          <x:t xml:space="preserve">Transport &amp; Alerts</x:t>
        </x:is>
      </x:c>
      <x:c r="J21" s="2" t="n"/>
      <x:c r="K21" s="2" t="n"/>
      <x:c r="L21" s="2" t="n"/>
      <x:c r="M21" s="2" t="n"/>
      <x:c r="N21" s="3" t="n"/>
    </x:row>
    <x:row r="22">
      <x:c r="A22" s="28" t="inlineStr">
        <x:is>
          <x:t xml:space="preserve">Metric</x:t>
        </x:is>
      </x:c>
      <x:c r="B22" s="5" t="n"/>
      <x:c r="C22" s="28" t="inlineStr">
        <x:is>
          <x:t xml:space="preserve">This Month</x:t>
        </x:is>
      </x:c>
      <x:c r="D22" s="5" t="n"/>
      <x:c r="E22" s="28" t="inlineStr">
        <x:is>
          <x:t xml:space="preserve">Target</x:t>
        </x:is>
      </x:c>
      <x:c r="F22" s="5" t="n"/>
      <x:c r="G22" s="28" t="inlineStr">
        <x:is>
          <x:t xml:space="preserve">Status</x:t>
        </x:is>
      </x:c>
      <x:c r="H22" s="5" t="n"/>
      <x:c r="I22" s="5" t="n"/>
      <x:c r="J22" s="5" t="n"/>
      <x:c r="K22" s="5" t="n"/>
      <x:c r="L22" s="5" t="n"/>
      <x:c r="M22" s="5" t="n"/>
      <x:c r="N22" s="5" t="n"/>
    </x:row>
    <x:row r="23">
      <x:c r="A23" s="29" t="inlineStr">
        <x:is>
          <x:t xml:space="preserve">Returns rate</x:t>
        </x:is>
      </x:c>
      <x:c r="B23" s="5" t="n"/>
      <x:c r="C23" s="51">
        <x:f>Helper!B31</x:f>
        <x:v>0.029160739687055477</x:v>
      </x:c>
      <x:c r="D23" s="5" t="n"/>
      <x:c r="E23" s="52" t="str">
        <x:f>Helper!D31</x:f>
        <x:v>0.04</x:v>
      </x:c>
      <x:c r="F23" s="5" t="n"/>
      <x:c r="G23" s="32" t="str">
        <x:f>IF(C23&lt;=E23,"Good","Watch")</x:f>
        <x:v>Good</x:v>
      </x:c>
      <x:c r="H23" s="5" t="n"/>
      <x:c r="I23" s="29" t="inlineStr">
        <x:is>
          <x:t xml:space="preserve">Routes</x:t>
        </x:is>
      </x:c>
      <x:c r="J23" s="5" t="n"/>
      <x:c r="K23" s="33">
        <x:f>Helper!B26</x:f>
        <x:v>56</x:v>
      </x:c>
      <x:c r="L23" s="5" t="n"/>
      <x:c r="M23" s="5" t="n"/>
      <x:c r="N23" s="5" t="n"/>
    </x:row>
    <x:row r="24">
      <x:c r="A24" s="29" t="inlineStr">
        <x:is>
          <x:t xml:space="preserve">Damage rate</x:t>
        </x:is>
      </x:c>
      <x:c r="B24" s="5" t="n"/>
      <x:c r="C24" s="51">
        <x:f>Helper!B32</x:f>
        <x:v>0.007823613086770981</x:v>
      </x:c>
      <x:c r="D24" s="5" t="n"/>
      <x:c r="E24" s="52" t="str">
        <x:f>Helper!D32</x:f>
        <x:v>0.009</x:v>
      </x:c>
      <x:c r="F24" s="5" t="n"/>
      <x:c r="G24" s="32" t="str">
        <x:f>IF(C24&lt;=E24,"Good","Watch")</x:f>
        <x:v>Good</x:v>
      </x:c>
      <x:c r="H24" s="5" t="n"/>
      <x:c r="I24" s="29" t="inlineStr">
        <x:is>
          <x:t xml:space="preserve">Cost / Route</x:t>
        </x:is>
      </x:c>
      <x:c r="J24" s="5" t="n"/>
      <x:c r="K24" s="53">
        <x:f>Helper!B28</x:f>
        <x:v>388.55196428571423</x:v>
      </x:c>
      <x:c r="L24" s="5" t="n"/>
      <x:c r="M24" s="5" t="n"/>
      <x:c r="N24" s="5" t="n"/>
    </x:row>
    <x:row r="25">
      <x:c r="A25" s="29" t="inlineStr">
        <x:is>
          <x:t xml:space="preserve">Stockout rate</x:t>
        </x:is>
      </x:c>
      <x:c r="B25" s="5" t="n"/>
      <x:c r="C25" s="51">
        <x:f>Helper!B33</x:f>
        <x:v>0.010668563300142247</x:v>
      </x:c>
      <x:c r="D25" s="5" t="n"/>
      <x:c r="E25" s="52" t="str">
        <x:f>Helper!D33</x:f>
        <x:v>0.015</x:v>
      </x:c>
      <x:c r="F25" s="5" t="n"/>
      <x:c r="G25" s="32" t="str">
        <x:f>IF(C25&lt;=E25,"Good","Watch")</x:f>
        <x:v>Good</x:v>
      </x:c>
      <x:c r="H25" s="5" t="n"/>
      <x:c r="I25" s="29" t="inlineStr">
        <x:is>
          <x:t xml:space="preserve">Distance (km)</x:t>
        </x:is>
      </x:c>
      <x:c r="J25" s="5" t="n"/>
      <x:c r="K25" s="54">
        <x:f>Helper!B27</x:f>
        <x:v>3601.8999999999996</x:v>
      </x:c>
      <x:c r="L25" s="5" t="n"/>
      <x:c r="M25" s="5" t="n"/>
      <x:c r="N25" s="5" t="n"/>
    </x:row>
    <x:row r="26">
      <x:c r="A26" s="29" t="inlineStr">
        <x:is>
          <x:t xml:space="preserve">OTD rate</x:t>
        </x:is>
      </x:c>
      <x:c r="B26" s="5" t="n"/>
      <x:c r="C26" s="51">
        <x:f>Helper!B17</x:f>
        <x:v>0.9737609329446064</x:v>
      </x:c>
      <x:c r="D26" s="5" t="n"/>
      <x:c r="E26" s="52">
        <x:f>Helper!D17</x:f>
        <x:v>0.96</x:v>
      </x:c>
      <x:c r="F26" s="5" t="n"/>
      <x:c r="G26" s="32" t="str">
        <x:f>IF(C26&gt;=E26,"Good","Watch")</x:f>
        <x:v>Good</x:v>
      </x:c>
      <x:c r="H26" s="5" t="n"/>
      <x:c r="I26" s="29" t="inlineStr">
        <x:is>
          <x:t xml:space="preserve">Orders / Route</x:t>
        </x:is>
      </x:c>
      <x:c r="J26" s="5" t="n"/>
      <x:c r="K26" s="54">
        <x:f>Helper!B29</x:f>
        <x:v>25.107142857142858</x:v>
      </x:c>
      <x:c r="L26" s="5" t="n"/>
      <x:c r="M26" s="5" t="n"/>
      <x:c r="N26" s="5" t="n"/>
    </x:row>
    <x:row r="27">
      <x:c r="A27" s="5" t="n"/>
      <x:c r="B27" s="5" t="n"/>
      <x:c r="C27" s="5" t="n"/>
      <x:c r="D27" s="5" t="n"/>
      <x:c r="E27" s="5" t="n"/>
      <x:c r="F27" s="5" t="n"/>
      <x:c r="G27" s="5" t="n"/>
      <x:c r="H27" s="5" t="n"/>
      <x:c r="I27" s="29" t="inlineStr">
        <x:is>
          <x:t xml:space="preserve">Avg km / Route</x:t>
        </x:is>
      </x:c>
      <x:c r="J27" s="5" t="n"/>
      <x:c r="K27" s="54">
        <x:f>Helper!B30</x:f>
        <x:v>64.31964285714285</x:v>
      </x:c>
      <x:c r="L27" s="5" t="n"/>
      <x:c r="M27" s="5" t="n"/>
      <x:c r="N27" s="5" t="n"/>
    </x:row>
    <x:row r="28">
      <x:c r="A28" s="29" t="inlineStr">
        <x:is>
          <x:t xml:space="preserve">Delivered orders</x:t>
        </x:is>
      </x:c>
      <x:c r="B28" s="5" t="n"/>
      <x:c r="C28" s="33">
        <x:f>Helper!B16</x:f>
        <x:v>1372</x:v>
      </x:c>
      <x:c r="D28" s="5" t="n"/>
      <x:c r="E28" s="5" t="n"/>
      <x:c r="F28" s="5" t="n"/>
      <x:c r="G28" s="5" t="n"/>
      <x:c r="H28" s="5" t="n"/>
      <x:c r="I28" s="5" t="n"/>
      <x:c r="J28" s="5" t="n"/>
      <x:c r="K28" s="5" t="n"/>
      <x:c r="L28" s="5" t="n"/>
      <x:c r="M28" s="5" t="n"/>
      <x:c r="N28" s="5" t="n"/>
    </x:row>
    <x:row r="29">
      <x:c r="A29" s="29" t="inlineStr">
        <x:is>
          <x:t xml:space="preserve">Incidents</x:t>
        </x:is>
      </x:c>
      <x:c r="B29" s="5" t="n"/>
      <x:c r="C29" s="33">
        <x:f>Helper!B20</x:f>
        <x:v>29</x:v>
      </x:c>
      <x:c r="D29" s="5" t="n"/>
      <x:c r="E29" s="5" t="n"/>
      <x:c r="F29" s="5" t="n"/>
      <x:c r="G29" s="5" t="n"/>
      <x:c r="H29" s="5" t="n"/>
      <x:c r="I29" s="28" t="inlineStr">
        <x:is>
          <x:t xml:space="preserve">Alert Feed</x:t>
        </x:is>
      </x:c>
      <x:c r="J29" s="5" t="n"/>
      <x:c r="K29" s="5" t="n"/>
      <x:c r="L29" s="28" t="inlineStr">
        <x:is>
          <x:t xml:space="preserve">Executive Note</x:t>
        </x:is>
      </x:c>
      <x:c r="M29" s="2" t="n"/>
      <x:c r="N29" s="3" t="n"/>
    </x:row>
    <x:row r="30" ht="22" customHeight="1">
      <x:c r="A30" s="29" t="inlineStr">
        <x:is>
          <x:t xml:space="preserve">Avg lead time</x:t>
        </x:is>
      </x:c>
      <x:c r="B30" s="5" t="n"/>
      <x:c r="C30" s="36">
        <x:f>Helper!B18</x:f>
        <x:v>1.9372727272727268</x:v>
      </x:c>
      <x:c r="D30" s="5" t="n"/>
      <x:c r="E30" s="5" t="n"/>
      <x:c r="F30" s="5" t="n"/>
      <x:c r="G30" s="5" t="n"/>
      <x:c r="H30" s="5" t="n"/>
      <x:c r="I30" s="37" t="str">
        <x:f>IF(Helper!B17&lt;Helper!D17,"Service level below target","Service level on track")</x:f>
        <x:v>Service level on track</x:v>
      </x:c>
      <x:c r="J30" s="5" t="n"/>
      <x:c r="K30" s="5" t="n"/>
      <x:c r="L30" s="38" t="str">
        <x:f>IF(Helper!B21&gt;=Helper!D21,"Operations are balanced across service, cost, and productivity.","Capacity or process review recommended this month.")</x:f>
        <x:v>Operations are balanced across service, cost, and productivity.</x:v>
      </x:c>
      <x:c r="M30" s="39" t="n"/>
      <x:c r="N30" s="12" t="n"/>
    </x:row>
    <x:row r="31" ht="22" customHeight="1">
      <x:c r="A31" s="29" t="inlineStr">
        <x:is>
          <x:t xml:space="preserve">Productivity</x:t>
        </x:is>
      </x:c>
      <x:c r="B31" s="5" t="n"/>
      <x:c r="C31" s="36">
        <x:f>Helper!B21</x:f>
        <x:v>2.5434153400868307</x:v>
      </x:c>
      <x:c r="D31" s="5" t="n"/>
      <x:c r="E31" s="5" t="n"/>
      <x:c r="F31" s="5" t="n"/>
      <x:c r="G31" s="5" t="n"/>
      <x:c r="H31" s="5" t="n"/>
      <x:c r="I31" s="37" t="str">
        <x:f>IF(Helper!B19&gt;Helper!D19,"Cost per order needs attention","Cost per order within plan")</x:f>
        <x:v>Cost per order within plan</x:v>
      </x:c>
      <x:c r="J31" s="5" t="n"/>
      <x:c r="K31" s="5" t="n"/>
      <x:c r="L31" s="19" t="n"/>
      <x:c r="M31" s="40" t="n"/>
      <x:c r="N31" s="20" t="n"/>
    </x:row>
    <x:row r="32">
      <x:c r="A32" s="10" t="n"/>
      <x:c r="B32" s="10" t="n"/>
      <x:c r="C32" s="10" t="n"/>
      <x:c r="D32" s="10" t="n"/>
      <x:c r="E32" s="10" t="n"/>
      <x:c r="F32" s="10" t="n"/>
      <x:c r="G32" s="10" t="n"/>
      <x:c r="H32" s="10" t="n"/>
      <x:c r="I32" s="10" t="n"/>
      <x:c r="J32" s="10" t="n"/>
      <x:c r="K32" s="10" t="n"/>
      <x:c r="L32" s="10" t="n"/>
      <x:c r="M32" s="10" t="n"/>
      <x:c r="N32" s="10" t="n"/>
    </x:row>
    <x:row r="33">
      <x:c r="A33" s="10" t="n"/>
      <x:c r="B33" s="10" t="n"/>
      <x:c r="C33" s="10" t="n"/>
      <x:c r="D33" s="10" t="n"/>
      <x:c r="E33" s="10" t="n"/>
      <x:c r="F33" s="10" t="n"/>
      <x:c r="G33" s="10" t="n"/>
      <x:c r="H33" s="10" t="n"/>
      <x:c r="I33" s="10" t="n"/>
      <x:c r="J33" s="10" t="n"/>
      <x:c r="K33" s="10" t="n"/>
      <x:c r="L33" s="10" t="n"/>
      <x:c r="M33" s="10" t="n"/>
      <x:c r="N33" s="10" t="n"/>
    </x:row>
    <x:row r="34">
      <x:c r="A34" s="10" t="n"/>
      <x:c r="B34" s="10" t="n"/>
      <x:c r="C34" s="10" t="n"/>
      <x:c r="D34" s="10" t="n"/>
      <x:c r="E34" s="10" t="n"/>
      <x:c r="F34" s="10" t="n"/>
      <x:c r="G34" s="10" t="n"/>
      <x:c r="H34" s="10" t="n"/>
      <x:c r="I34" s="10" t="n"/>
      <x:c r="J34" s="10" t="n"/>
      <x:c r="K34" s="10" t="n"/>
      <x:c r="L34" s="10" t="n"/>
      <x:c r="M34" s="10" t="n"/>
      <x:c r="N34" s="10" t="n"/>
    </x:row>
    <x:row r="35">
      <x:c r="A35" s="10" t="n"/>
      <x:c r="B35" s="10" t="n"/>
      <x:c r="C35" s="10" t="n"/>
      <x:c r="D35" s="10" t="n"/>
      <x:c r="E35" s="10" t="n"/>
      <x:c r="F35" s="10" t="n"/>
      <x:c r="G35" s="10" t="n"/>
      <x:c r="H35" s="10" t="n"/>
      <x:c r="I35" s="10" t="n"/>
      <x:c r="J35" s="10" t="n"/>
      <x:c r="K35" s="10" t="n"/>
      <x:c r="L35" s="10" t="n"/>
      <x:c r="M35" s="10" t="n"/>
      <x:c r="N35" s="10" t="n"/>
    </x:row>
    <x:row r="36">
      <x:c r="A36" s="10" t="n"/>
      <x:c r="B36" s="10" t="n"/>
      <x:c r="C36" s="10" t="n"/>
      <x:c r="D36" s="10" t="n"/>
      <x:c r="E36" s="10" t="n"/>
      <x:c r="F36" s="10" t="n"/>
      <x:c r="G36" s="10" t="n"/>
      <x:c r="H36" s="10" t="n"/>
      <x:c r="I36" s="10" t="n"/>
      <x:c r="J36" s="10" t="n"/>
      <x:c r="K36" s="10" t="n"/>
      <x:c r="L36" s="10" t="n"/>
      <x:c r="M36" s="10" t="n"/>
      <x:c r="N36" s="10" t="n"/>
    </x:row>
    <x:row r="37">
      <x:c r="A37" s="10" t="n"/>
      <x:c r="B37" s="10" t="n"/>
      <x:c r="C37" s="10" t="n"/>
      <x:c r="D37" s="10" t="n"/>
      <x:c r="E37" s="10" t="n"/>
      <x:c r="F37" s="10" t="n"/>
      <x:c r="G37" s="10" t="n"/>
      <x:c r="H37" s="10" t="n"/>
      <x:c r="I37" s="10" t="n"/>
      <x:c r="J37" s="10" t="n"/>
      <x:c r="K37" s="10" t="n"/>
      <x:c r="L37" s="10" t="n"/>
      <x:c r="M37" s="10" t="n"/>
      <x:c r="N37" s="10" t="n"/>
    </x:row>
    <x:row r="38">
      <x:c r="A38" s="10" t="n"/>
      <x:c r="B38" s="10" t="n"/>
      <x:c r="C38" s="10" t="n"/>
      <x:c r="D38" s="10" t="n"/>
      <x:c r="E38" s="10" t="n"/>
      <x:c r="F38" s="10" t="n"/>
      <x:c r="G38" s="10" t="n"/>
      <x:c r="H38" s="10" t="n"/>
      <x:c r="I38" s="10" t="n"/>
      <x:c r="J38" s="10" t="n"/>
      <x:c r="K38" s="10" t="n"/>
      <x:c r="L38" s="10" t="n"/>
      <x:c r="M38" s="10" t="n"/>
      <x:c r="N38" s="10" t="n"/>
    </x:row>
    <x:row r="39">
      <x:c r="A39" s="10" t="n"/>
      <x:c r="B39" s="10" t="n"/>
      <x:c r="C39" s="10" t="n"/>
      <x:c r="D39" s="10" t="n"/>
      <x:c r="E39" s="10" t="n"/>
      <x:c r="F39" s="10" t="n"/>
      <x:c r="G39" s="10" t="n"/>
      <x:c r="H39" s="10" t="n"/>
      <x:c r="I39" s="10" t="n"/>
      <x:c r="J39" s="10" t="n"/>
      <x:c r="K39" s="10" t="n"/>
      <x:c r="L39" s="10" t="n"/>
      <x:c r="M39" s="10" t="n"/>
      <x:c r="N39" s="10" t="n"/>
    </x:row>
  </x:sheetData>
  <x:mergeCells>
    <x:mergeCell ref="E6:F7"/>
    <x:mergeCell ref="G6:H7"/>
    <x:mergeCell ref="G8:H8"/>
    <x:mergeCell ref="E8:F8"/>
    <x:mergeCell ref="I21:N21"/>
    <x:mergeCell ref="L29:N29"/>
    <x:mergeCell ref="A4:B5"/>
    <x:mergeCell ref="G4:H5"/>
    <x:mergeCell ref="A2:I2"/>
    <x:mergeCell ref="I4:J5"/>
    <x:mergeCell ref="K4:L5"/>
    <x:mergeCell ref="M4:N5"/>
    <x:mergeCell ref="M7:N7"/>
    <x:mergeCell ref="A21:H21"/>
    <x:mergeCell ref="C6:D7"/>
    <x:mergeCell ref="I6:J7"/>
    <x:mergeCell ref="K8:L8"/>
    <x:mergeCell ref="M6:N6"/>
    <x:mergeCell ref="K6:L7"/>
    <x:mergeCell ref="I10:N10"/>
    <x:mergeCell ref="L30:N31"/>
    <x:mergeCell ref="I8:J8"/>
    <x:mergeCell ref="A8:B8"/>
    <x:mergeCell ref="M8:N8"/>
    <x:mergeCell ref="C8:D8"/>
    <x:mergeCell ref="C4:D5"/>
    <x:mergeCell ref="E4:F5"/>
    <x:mergeCell ref="A10:H10"/>
    <x:mergeCell ref="A1:I1"/>
    <x:mergeCell ref="A6:B7"/>
  </x:mergeCells>
  <x:conditionalFormatting sqref="G23:G26">
    <x:cfRule type="expression" dxfId="0" priority="1">
      <x:formula>G23="Good"</x:formula>
    </x:cfRule>
    <x:cfRule type="expression" dxfId="1" priority="2">
      <x:formula>G23="Watch"</x:formula>
    </x:cfRule>
  </x:conditionalFormatting>
  <x:dataValidations count="1">
    <x:dataValidation type="list" allowBlank="0" showDropDown="0" showInputMessage="0" showErrorMessage="0" sqref="J2">
      <x:formula1>=Helper!$A$2:$A$5</x:formula1>
    </x:dataValidation>
  </x:dataValidations>
  <x:pageMargins left="0.7" right="0.7" top="0.75" bottom="0.75" header="0.3" footer="0.3"/>
  <x:drawing xmlns:r="http://schemas.openxmlformats.org/officeDocument/2006/relationships" r:id="Rb808e30fa545447b"/>
</x:worksheet>
</file>

<file path=xl/worksheets/sheet2.xml><?xml version="1.0" encoding="utf-8"?>
<x:worksheet xmlns:x="http://schemas.openxmlformats.org/spreadsheetml/2006/main">
  <x:sheetFormatPr baseColWidth="8" defaultRowHeight="15"/>
  <x:cols>
    <x:col min="1" max="1" width="12" customWidth="1"/>
    <x:col min="2" max="2" width="11" customWidth="1"/>
    <x:col min="3" max="3" width="9" customWidth="1"/>
    <x:col min="4" max="4" width="10" customWidth="1"/>
    <x:col min="5" max="5" width="16" customWidth="1"/>
    <x:col min="6" max="6" width="18" customWidth="1"/>
    <x:col min="7" max="7" width="16" customWidth="1"/>
    <x:col min="8" max="8" width="9" customWidth="1"/>
    <x:col min="9" max="9" width="11" customWidth="1"/>
    <x:col min="10" max="10" width="9" customWidth="1"/>
    <x:col min="11" max="11" width="9" customWidth="1"/>
    <x:col min="12" max="12" width="9" customWidth="1"/>
    <x:col min="13" max="13" width="10" customWidth="1"/>
    <x:col min="14" max="14" width="8" customWidth="1"/>
    <x:col min="15" max="15" width="11" customWidth="1"/>
    <x:col min="16" max="16" width="10" customWidth="1"/>
    <x:col min="17" max="17" width="12" customWidth="1"/>
    <x:col min="18" max="18" width="10" customWidth="1"/>
  </x:cols>
  <x:sheetData>
    <x:row r="1">
      <x:c r="A1" s="41" t="inlineStr">
        <x:is>
          <x:t xml:space="preserve">Date</x:t>
        </x:is>
      </x:c>
      <x:c r="B1" s="41" t="inlineStr">
        <x:is>
          <x:t xml:space="preserve">Month</x:t>
        </x:is>
      </x:c>
      <x:c r="C1" s="41" t="inlineStr">
        <x:is>
          <x:t xml:space="preserve">Orders</x:t>
        </x:is>
      </x:c>
      <x:c r="D1" s="41" t="inlineStr">
        <x:is>
          <x:t xml:space="preserve">Delivered</x:t>
        </x:is>
      </x:c>
      <x:c r="E1" s="41" t="inlineStr">
        <x:is>
          <x:t xml:space="preserve">Delivered_On_Time</x:t>
        </x:is>
      </x:c>
      <x:c r="F1" s="41" t="inlineStr">
        <x:is>
          <x:t xml:space="preserve">Avg_Lead_Time_Days</x:t>
        </x:is>
      </x:c>
      <x:c r="G1" s="41" t="inlineStr">
        <x:is>
          <x:t xml:space="preserve">Logistics_Cost_USD</x:t>
        </x:is>
      </x:c>
      <x:c r="H1" s="41" t="inlineStr">
        <x:is>
          <x:t xml:space="preserve">Incidents</x:t>
        </x:is>
      </x:c>
      <x:c r="I1" s="41" t="inlineStr">
        <x:is>
          <x:t xml:space="preserve">Work_Hours</x:t>
        </x:is>
      </x:c>
      <x:c r="J1" s="41" t="inlineStr">
        <x:is>
          <x:t xml:space="preserve">CO2_kg</x:t>
        </x:is>
      </x:c>
      <x:c r="K1" s="41" t="inlineStr">
        <x:is>
          <x:t xml:space="preserve">Returns</x:t>
        </x:is>
      </x:c>
      <x:c r="L1" s="41" t="inlineStr">
        <x:is>
          <x:t xml:space="preserve">Damages</x:t>
        </x:is>
      </x:c>
      <x:c r="M1" s="41" t="inlineStr">
        <x:is>
          <x:t xml:space="preserve">Stockouts</x:t>
        </x:is>
      </x:c>
      <x:c r="N1" s="41" t="inlineStr">
        <x:is>
          <x:t xml:space="preserve">Routes</x:t>
        </x:is>
      </x:c>
      <x:c r="O1" s="41" t="inlineStr">
        <x:is>
          <x:t xml:space="preserve">Distance_km</x:t>
        </x:is>
      </x:c>
      <x:c r="P1" s="41" t="inlineStr">
        <x:is>
          <x:t xml:space="preserve">Daily_OTD</x:t>
        </x:is>
      </x:c>
      <x:c r="Q1" s="41" t="inlineStr">
        <x:is>
          <x:t xml:space="preserve">Cost_per_Order</x:t>
        </x:is>
      </x:c>
      <x:c r="R1" s="41" t="inlineStr">
        <x:is>
          <x:t xml:space="preserve">OTD_Target</x:t>
        </x:is>
      </x:c>
    </x:row>
    <x:row r="2">
      <x:c r="A2" s="55" t="n">
        <x:v>46023</x:v>
      </x:c>
      <x:c r="B2" t="inlineStr">
        <x:is>
          <x:t xml:space="preserve">2026-01</x:t>
        </x:is>
      </x:c>
      <x:c r="C2" t="n">
        <x:v>119</x:v>
      </x:c>
      <x:c r="D2" t="n">
        <x:v>118</x:v>
      </x:c>
      <x:c r="E2" t="n">
        <x:v>117</x:v>
      </x:c>
      <x:c r="F2" s="43" t="n">
        <x:v>2.2</x:v>
      </x:c>
      <x:c r="G2" s="56" t="n">
        <x:v>2030.14</x:v>
      </x:c>
      <x:c r="H2" t="n">
        <x:v>6</x:v>
      </x:c>
      <x:c r="I2" s="57" t="n">
        <x:v>48.8</x:v>
      </x:c>
      <x:c r="J2" t="n">
        <x:v>681</x:v>
      </x:c>
      <x:c r="K2" t="n">
        <x:v>4</x:v>
      </x:c>
      <x:c r="L2" t="n">
        <x:v>1</x:v>
      </x:c>
      <x:c r="M2" t="n">
        <x:v>1</x:v>
      </x:c>
      <x:c r="N2" t="n">
        <x:v>5</x:v>
      </x:c>
      <x:c r="O2" s="57" t="n">
        <x:v>293.2</x:v>
      </x:c>
      <x:c r="P2" s="58">
        <x:f>IFERROR(E2/D2,0)</x:f>
        <x:v>0.9915254237288136</x:v>
      </x:c>
      <x:c r="Q2" s="56">
        <x:f>IFERROR(G2/C2,0)</x:f>
        <x:v>17.060000000000002</x:v>
      </x:c>
      <x:c r="R2" s="58" t="n">
        <x:v>0.96</x:v>
      </x:c>
    </x:row>
    <x:row r="3">
      <x:c r="A3" s="55" t="n">
        <x:v>46024</x:v>
      </x:c>
      <x:c r="B3" t="inlineStr">
        <x:is>
          <x:t xml:space="preserve">2026-01</x:t>
        </x:is>
      </x:c>
      <x:c r="C3" t="n">
        <x:v>123</x:v>
      </x:c>
      <x:c r="D3" t="n">
        <x:v>120</x:v>
      </x:c>
      <x:c r="E3" t="n">
        <x:v>114</x:v>
      </x:c>
      <x:c r="F3" s="43" t="n">
        <x:v>2.18</x:v>
      </x:c>
      <x:c r="G3" s="56" t="n">
        <x:v>2040.57</x:v>
      </x:c>
      <x:c r="H3" t="n">
        <x:v>6</x:v>
      </x:c>
      <x:c r="I3" s="57" t="n">
        <x:v>48.6</x:v>
      </x:c>
      <x:c r="J3" t="n">
        <x:v>663.1</x:v>
      </x:c>
      <x:c r="K3" t="n">
        <x:v>5</x:v>
      </x:c>
      <x:c r="L3" t="n">
        <x:v>1</x:v>
      </x:c>
      <x:c r="M3" t="n">
        <x:v>1</x:v>
      </x:c>
      <x:c r="N3" t="n">
        <x:v>5</x:v>
      </x:c>
      <x:c r="O3" s="57" t="n">
        <x:v>344.3</x:v>
      </x:c>
      <x:c r="P3" s="58">
        <x:f>IFERROR(E3/D3,0)</x:f>
        <x:v>0.95</x:v>
      </x:c>
      <x:c r="Q3" s="56">
        <x:f>IFERROR(G3/C3,0)</x:f>
        <x:v>16.59</x:v>
      </x:c>
      <x:c r="R3" s="58" t="n">
        <x:v>0.96</x:v>
      </x:c>
    </x:row>
    <x:row r="4">
      <x:c r="A4" s="55" t="n">
        <x:v>46025</x:v>
      </x:c>
      <x:c r="B4" t="inlineStr">
        <x:is>
          <x:t xml:space="preserve">2026-01</x:t>
        </x:is>
      </x:c>
      <x:c r="C4" t="n">
        <x:v>87</x:v>
      </x:c>
      <x:c r="D4" t="n">
        <x:v>82</x:v>
      </x:c>
      <x:c r="E4" t="n">
        <x:v>78</x:v>
      </x:c>
      <x:c r="F4" s="43" t="n">
        <x:v>2.3</x:v>
      </x:c>
      <x:c r="G4" s="56" t="n">
        <x:v>1515.54</x:v>
      </x:c>
      <x:c r="H4" t="n">
        <x:v>6</x:v>
      </x:c>
      <x:c r="I4" s="57" t="n">
        <x:v>40.1</x:v>
      </x:c>
      <x:c r="J4" t="n">
        <x:v>467.6</x:v>
      </x:c>
      <x:c r="K4" t="n">
        <x:v>3</x:v>
      </x:c>
      <x:c r="L4" t="n">
        <x:v>0</x:v>
      </x:c>
      <x:c r="M4" t="n">
        <x:v>1</x:v>
      </x:c>
      <x:c r="N4" t="n">
        <x:v>3</x:v>
      </x:c>
      <x:c r="O4" s="57" t="n">
        <x:v>183.5</x:v>
      </x:c>
      <x:c r="P4" s="58">
        <x:f>IFERROR(E4/D4,0)</x:f>
        <x:v>0.9512195121951219</x:v>
      </x:c>
      <x:c r="Q4" s="56">
        <x:f>IFERROR(G4/C4,0)</x:f>
        <x:v>17.419999999999998</x:v>
      </x:c>
      <x:c r="R4" s="58" t="n">
        <x:v>0.96</x:v>
      </x:c>
    </x:row>
    <x:row r="5">
      <x:c r="A5" s="55" t="n">
        <x:v>46026</x:v>
      </x:c>
      <x:c r="B5" t="inlineStr">
        <x:is>
          <x:t xml:space="preserve">2026-01</x:t>
        </x:is>
      </x:c>
      <x:c r="C5" t="n">
        <x:v>93</x:v>
      </x:c>
      <x:c r="D5" t="n">
        <x:v>89</x:v>
      </x:c>
      <x:c r="E5" t="n">
        <x:v>85</x:v>
      </x:c>
      <x:c r="F5" s="43" t="n">
        <x:v>1.95</x:v>
      </x:c>
      <x:c r="G5" s="56" t="n">
        <x:v>1463.82</x:v>
      </x:c>
      <x:c r="H5" t="n">
        <x:v>5</x:v>
      </x:c>
      <x:c r="I5" s="57" t="n">
        <x:v>40.4</x:v>
      </x:c>
      <x:c r="J5" t="n">
        <x:v>516.5</x:v>
      </x:c>
      <x:c r="K5" t="n">
        <x:v>4</x:v>
      </x:c>
      <x:c r="L5" t="n">
        <x:v>1</x:v>
      </x:c>
      <x:c r="M5" t="n">
        <x:v>1</x:v>
      </x:c>
      <x:c r="N5" t="n">
        <x:v>3</x:v>
      </x:c>
      <x:c r="O5" s="57" t="n">
        <x:v>183.1</x:v>
      </x:c>
      <x:c r="P5" s="58">
        <x:f>IFERROR(E5/D5,0)</x:f>
        <x:v>0.9550561797752809</x:v>
      </x:c>
      <x:c r="Q5" s="56">
        <x:f>IFERROR(G5/C5,0)</x:f>
        <x:v>15.739999999999998</x:v>
      </x:c>
      <x:c r="R5" s="58" t="n">
        <x:v>0.96</x:v>
      </x:c>
    </x:row>
    <x:row r="6">
      <x:c r="A6" s="55" t="n">
        <x:v>46027</x:v>
      </x:c>
      <x:c r="B6" t="inlineStr">
        <x:is>
          <x:t xml:space="preserve">2026-01</x:t>
        </x:is>
      </x:c>
      <x:c r="C6" t="n">
        <x:v>106</x:v>
      </x:c>
      <x:c r="D6" t="n">
        <x:v>103</x:v>
      </x:c>
      <x:c r="E6" t="n">
        <x:v>99</x:v>
      </x:c>
      <x:c r="F6" s="43" t="n">
        <x:v>2.18</x:v>
      </x:c>
      <x:c r="G6" s="56" t="n">
        <x:v>1780.8</x:v>
      </x:c>
      <x:c r="H6" t="n">
        <x:v>6</x:v>
      </x:c>
      <x:c r="I6" s="57" t="n">
        <x:v>48</x:v>
      </x:c>
      <x:c r="J6" t="n">
        <x:v>582.3</x:v>
      </x:c>
      <x:c r="K6" t="n">
        <x:v>3</x:v>
      </x:c>
      <x:c r="L6" t="n">
        <x:v>0</x:v>
      </x:c>
      <x:c r="M6" t="n">
        <x:v>1</x:v>
      </x:c>
      <x:c r="N6" t="n">
        <x:v>4</x:v>
      </x:c>
      <x:c r="O6" s="57" t="n">
        <x:v>255.7</x:v>
      </x:c>
      <x:c r="P6" s="58">
        <x:f>IFERROR(E6/D6,0)</x:f>
        <x:v>0.9611650485436893</x:v>
      </x:c>
      <x:c r="Q6" s="56">
        <x:f>IFERROR(G6/C6,0)</x:f>
        <x:v>16.8</x:v>
      </x:c>
      <x:c r="R6" s="58" t="n">
        <x:v>0.96</x:v>
      </x:c>
    </x:row>
    <x:row r="7">
      <x:c r="A7" s="55" t="n">
        <x:v>46028</x:v>
      </x:c>
      <x:c r="B7" t="inlineStr">
        <x:is>
          <x:t xml:space="preserve">2026-01</x:t>
        </x:is>
      </x:c>
      <x:c r="C7" t="n">
        <x:v>115</x:v>
      </x:c>
      <x:c r="D7" t="n">
        <x:v>113</x:v>
      </x:c>
      <x:c r="E7" t="n">
        <x:v>109</x:v>
      </x:c>
      <x:c r="F7" s="43" t="n">
        <x:v>2.19</x:v>
      </x:c>
      <x:c r="G7" s="56" t="n">
        <x:v>1884.85</x:v>
      </x:c>
      <x:c r="H7" t="n">
        <x:v>5</x:v>
      </x:c>
      <x:c r="I7" s="57" t="n">
        <x:v>48.8</x:v>
      </x:c>
      <x:c r="J7" t="n">
        <x:v>678.9</x:v>
      </x:c>
      <x:c r="K7" t="n">
        <x:v>4</x:v>
      </x:c>
      <x:c r="L7" t="n">
        <x:v>1</x:v>
      </x:c>
      <x:c r="M7" t="n">
        <x:v>1</x:v>
      </x:c>
      <x:c r="N7" t="n">
        <x:v>5</x:v>
      </x:c>
      <x:c r="O7" s="57" t="n">
        <x:v>339.3</x:v>
      </x:c>
      <x:c r="P7" s="58">
        <x:f>IFERROR(E7/D7,0)</x:f>
        <x:v>0.9646017699115044</x:v>
      </x:c>
      <x:c r="Q7" s="56">
        <x:f>IFERROR(G7/C7,0)</x:f>
        <x:v>16.39</x:v>
      </x:c>
      <x:c r="R7" s="58" t="n">
        <x:v>0.96</x:v>
      </x:c>
    </x:row>
    <x:row r="8">
      <x:c r="A8" s="55" t="n">
        <x:v>46029</x:v>
      </x:c>
      <x:c r="B8" t="inlineStr">
        <x:is>
          <x:t xml:space="preserve">2026-01</x:t>
        </x:is>
      </x:c>
      <x:c r="C8" t="n">
        <x:v>142</x:v>
      </x:c>
      <x:c r="D8" t="n">
        <x:v>141</x:v>
      </x:c>
      <x:c r="E8" t="n">
        <x:v>136</x:v>
      </x:c>
      <x:c r="F8" s="43" t="n">
        <x:v>2.17</x:v>
      </x:c>
      <x:c r="G8" s="56" t="n">
        <x:v>2335.9</x:v>
      </x:c>
      <x:c r="H8" t="n">
        <x:v>3</x:v>
      </x:c>
      <x:c r="I8" s="57" t="n">
        <x:v>48.5</x:v>
      </x:c>
      <x:c r="J8" t="n">
        <x:v>798.3</x:v>
      </x:c>
      <x:c r="K8" t="n">
        <x:v>3</x:v>
      </x:c>
      <x:c r="L8" t="n">
        <x:v>1</x:v>
      </x:c>
      <x:c r="M8" t="n">
        <x:v>1</x:v>
      </x:c>
      <x:c r="N8" t="n">
        <x:v>6</x:v>
      </x:c>
      <x:c r="O8" s="57" t="n">
        <x:v>357.5</x:v>
      </x:c>
      <x:c r="P8" s="58">
        <x:f>IFERROR(E8/D8,0)</x:f>
        <x:v>0.9645390070921985</x:v>
      </x:c>
      <x:c r="Q8" s="56">
        <x:f>IFERROR(G8/C8,0)</x:f>
        <x:v>16.45</x:v>
      </x:c>
      <x:c r="R8" s="58" t="n">
        <x:v>0.96</x:v>
      </x:c>
    </x:row>
    <x:row r="9">
      <x:c r="A9" s="55" t="n">
        <x:v>46030</x:v>
      </x:c>
      <x:c r="B9" t="inlineStr">
        <x:is>
          <x:t xml:space="preserve">2026-01</x:t>
        </x:is>
      </x:c>
      <x:c r="C9" t="n">
        <x:v>108</x:v>
      </x:c>
      <x:c r="D9" t="n">
        <x:v>108</x:v>
      </x:c>
      <x:c r="E9" t="n">
        <x:v>103</x:v>
      </x:c>
      <x:c r="F9" s="43" t="n">
        <x:v>2.44</x:v>
      </x:c>
      <x:c r="G9" s="56" t="n">
        <x:v>1777.68</x:v>
      </x:c>
      <x:c r="H9" t="n">
        <x:v>2</x:v>
      </x:c>
      <x:c r="I9" s="57" t="n">
        <x:v>48.9</x:v>
      </x:c>
      <x:c r="J9" t="n">
        <x:v>591.1</x:v>
      </x:c>
      <x:c r="K9" t="n">
        <x:v>2</x:v>
      </x:c>
      <x:c r="L9" t="n">
        <x:v>1</x:v>
      </x:c>
      <x:c r="M9" t="n">
        <x:v>1</x:v>
      </x:c>
      <x:c r="N9" t="n">
        <x:v>5</x:v>
      </x:c>
      <x:c r="O9" s="57" t="n">
        <x:v>311.4</x:v>
      </x:c>
      <x:c r="P9" s="58">
        <x:f>IFERROR(E9/D9,0)</x:f>
        <x:v>0.9537037037037037</x:v>
      </x:c>
      <x:c r="Q9" s="56">
        <x:f>IFERROR(G9/C9,0)</x:f>
        <x:v>16.46</x:v>
      </x:c>
      <x:c r="R9" s="58" t="n">
        <x:v>0.96</x:v>
      </x:c>
    </x:row>
    <x:row r="10">
      <x:c r="A10" s="55" t="n">
        <x:v>46031</x:v>
      </x:c>
      <x:c r="B10" t="inlineStr">
        <x:is>
          <x:t xml:space="preserve">2026-01</x:t>
        </x:is>
      </x:c>
      <x:c r="C10" t="n">
        <x:v>123</x:v>
      </x:c>
      <x:c r="D10" t="n">
        <x:v>118</x:v>
      </x:c>
      <x:c r="E10" t="n">
        <x:v>112</x:v>
      </x:c>
      <x:c r="F10" s="43" t="n">
        <x:v>1.91</x:v>
      </x:c>
      <x:c r="G10" s="56" t="n">
        <x:v>1943.4</x:v>
      </x:c>
      <x:c r="H10" t="n">
        <x:v>7</x:v>
      </x:c>
      <x:c r="I10" s="57" t="n">
        <x:v>45.8</x:v>
      </x:c>
      <x:c r="J10" t="n">
        <x:v>735.2</x:v>
      </x:c>
      <x:c r="K10" t="n">
        <x:v>2</x:v>
      </x:c>
      <x:c r="L10" t="n">
        <x:v>1</x:v>
      </x:c>
      <x:c r="M10" t="n">
        <x:v>1</x:v>
      </x:c>
      <x:c r="N10" t="n">
        <x:v>4</x:v>
      </x:c>
      <x:c r="O10" s="57" t="n">
        <x:v>210.3</x:v>
      </x:c>
      <x:c r="P10" s="58">
        <x:f>IFERROR(E10/D10,0)</x:f>
        <x:v>0.9491525423728814</x:v>
      </x:c>
      <x:c r="Q10" s="56">
        <x:f>IFERROR(G10/C10,0)</x:f>
        <x:v>15.8</x:v>
      </x:c>
      <x:c r="R10" s="58" t="n">
        <x:v>0.96</x:v>
      </x:c>
    </x:row>
    <x:row r="11">
      <x:c r="A11" s="55" t="n">
        <x:v>46032</x:v>
      </x:c>
      <x:c r="B11" t="inlineStr">
        <x:is>
          <x:t xml:space="preserve">2026-01</x:t>
        </x:is>
      </x:c>
      <x:c r="C11" t="n">
        <x:v>96</x:v>
      </x:c>
      <x:c r="D11" t="n">
        <x:v>92</x:v>
      </x:c>
      <x:c r="E11" t="n">
        <x:v>84</x:v>
      </x:c>
      <x:c r="F11" s="43" t="n">
        <x:v>2.26</x:v>
      </x:c>
      <x:c r="G11" s="56" t="n">
        <x:v>1550.4</x:v>
      </x:c>
      <x:c r="H11" t="n">
        <x:v>4</x:v>
      </x:c>
      <x:c r="I11" s="57" t="n">
        <x:v>41.8</x:v>
      </x:c>
      <x:c r="J11" t="n">
        <x:v>520.4</x:v>
      </x:c>
      <x:c r="K11" t="n">
        <x:v>2</x:v>
      </x:c>
      <x:c r="L11" t="n">
        <x:v>0</x:v>
      </x:c>
      <x:c r="M11" t="n">
        <x:v>1</x:v>
      </x:c>
      <x:c r="N11" t="n">
        <x:v>3</x:v>
      </x:c>
      <x:c r="O11" s="57" t="n">
        <x:v>175.4</x:v>
      </x:c>
      <x:c r="P11" s="58">
        <x:f>IFERROR(E11/D11,0)</x:f>
        <x:v>0.9130434782608695</x:v>
      </x:c>
      <x:c r="Q11" s="56">
        <x:f>IFERROR(G11/C11,0)</x:f>
        <x:v>16.150000000000002</x:v>
      </x:c>
      <x:c r="R11" s="58" t="n">
        <x:v>0.96</x:v>
      </x:c>
    </x:row>
    <x:row r="12">
      <x:c r="A12" s="55" t="n">
        <x:v>46033</x:v>
      </x:c>
      <x:c r="B12" t="inlineStr">
        <x:is>
          <x:t xml:space="preserve">2026-01</x:t>
        </x:is>
      </x:c>
      <x:c r="C12" t="n">
        <x:v>92</x:v>
      </x:c>
      <x:c r="D12" t="n">
        <x:v>87</x:v>
      </x:c>
      <x:c r="E12" t="n">
        <x:v>81</x:v>
      </x:c>
      <x:c r="F12" s="43" t="n">
        <x:v>1.91</x:v>
      </x:c>
      <x:c r="G12" s="56" t="n">
        <x:v>1496.84</x:v>
      </x:c>
      <x:c r="H12" t="n">
        <x:v>2</x:v>
      </x:c>
      <x:c r="I12" s="57" t="n">
        <x:v>41.2</x:v>
      </x:c>
      <x:c r="J12" t="n">
        <x:v>498.7</x:v>
      </x:c>
      <x:c r="K12" t="n">
        <x:v>3</x:v>
      </x:c>
      <x:c r="L12" t="n">
        <x:v>1</x:v>
      </x:c>
      <x:c r="M12" t="n">
        <x:v>1</x:v>
      </x:c>
      <x:c r="N12" t="n">
        <x:v>4</x:v>
      </x:c>
      <x:c r="O12" s="57" t="n">
        <x:v>238.3</x:v>
      </x:c>
      <x:c r="P12" s="58">
        <x:f>IFERROR(E12/D12,0)</x:f>
        <x:v>0.9310344827586207</x:v>
      </x:c>
      <x:c r="Q12" s="56">
        <x:f>IFERROR(G12/C12,0)</x:f>
        <x:v>16.27</x:v>
      </x:c>
      <x:c r="R12" s="58" t="n">
        <x:v>0.96</x:v>
      </x:c>
    </x:row>
    <x:row r="13">
      <x:c r="A13" s="55" t="n">
        <x:v>46034</x:v>
      </x:c>
      <x:c r="B13" t="inlineStr">
        <x:is>
          <x:t xml:space="preserve">2026-01</x:t>
        </x:is>
      </x:c>
      <x:c r="C13" t="n">
        <x:v>113</x:v>
      </x:c>
      <x:c r="D13" t="n">
        <x:v>109</x:v>
      </x:c>
      <x:c r="E13" t="n">
        <x:v>101</x:v>
      </x:c>
      <x:c r="F13" s="43" t="n">
        <x:v>2.52</x:v>
      </x:c>
      <x:c r="G13" s="56" t="n">
        <x:v>1889.36</x:v>
      </x:c>
      <x:c r="H13" t="n">
        <x:v>2</x:v>
      </x:c>
      <x:c r="I13" s="57" t="n">
        <x:v>45.6</x:v>
      </x:c>
      <x:c r="J13" t="n">
        <x:v>641.4</x:v>
      </x:c>
      <x:c r="K13" t="n">
        <x:v>5</x:v>
      </x:c>
      <x:c r="L13" t="n">
        <x:v>1</x:v>
      </x:c>
      <x:c r="M13" t="n">
        <x:v>1</x:v>
      </x:c>
      <x:c r="N13" t="n">
        <x:v>4</x:v>
      </x:c>
      <x:c r="O13" s="57" t="n">
        <x:v>246.7</x:v>
      </x:c>
      <x:c r="P13" s="58">
        <x:f>IFERROR(E13/D13,0)</x:f>
        <x:v>0.926605504587156</x:v>
      </x:c>
      <x:c r="Q13" s="56">
        <x:f>IFERROR(G13/C13,0)</x:f>
        <x:v>16.72</x:v>
      </x:c>
      <x:c r="R13" s="58" t="n">
        <x:v>0.96</x:v>
      </x:c>
    </x:row>
    <x:row r="14">
      <x:c r="A14" s="55" t="n">
        <x:v>46035</x:v>
      </x:c>
      <x:c r="B14" t="inlineStr">
        <x:is>
          <x:t xml:space="preserve">2026-01</x:t>
        </x:is>
      </x:c>
      <x:c r="C14" t="n">
        <x:v>111</x:v>
      </x:c>
      <x:c r="D14" t="n">
        <x:v>107</x:v>
      </x:c>
      <x:c r="E14" t="n">
        <x:v>104</x:v>
      </x:c>
      <x:c r="F14" s="43" t="n">
        <x:v>2.17</x:v>
      </x:c>
      <x:c r="G14" s="56" t="n">
        <x:v>1719.39</x:v>
      </x:c>
      <x:c r="H14" t="n">
        <x:v>2</x:v>
      </x:c>
      <x:c r="I14" s="57" t="n">
        <x:v>47.7</x:v>
      </x:c>
      <x:c r="J14" t="n">
        <x:v>633.3</x:v>
      </x:c>
      <x:c r="K14" t="n">
        <x:v>4</x:v>
      </x:c>
      <x:c r="L14" t="n">
        <x:v>1</x:v>
      </x:c>
      <x:c r="M14" t="n">
        <x:v>2</x:v>
      </x:c>
      <x:c r="N14" t="n">
        <x:v>5</x:v>
      </x:c>
      <x:c r="O14" s="57" t="n">
        <x:v>285.2</x:v>
      </x:c>
      <x:c r="P14" s="58">
        <x:f>IFERROR(E14/D14,0)</x:f>
        <x:v>0.9719626168224299</x:v>
      </x:c>
      <x:c r="Q14" s="56">
        <x:f>IFERROR(G14/C14,0)</x:f>
        <x:v>15.49</x:v>
      </x:c>
      <x:c r="R14" s="58" t="n">
        <x:v>0.96</x:v>
      </x:c>
    </x:row>
    <x:row r="15">
      <x:c r="A15" s="55" t="n">
        <x:v>46036</x:v>
      </x:c>
      <x:c r="B15" t="inlineStr">
        <x:is>
          <x:t xml:space="preserve">2026-01</x:t>
        </x:is>
      </x:c>
      <x:c r="C15" t="n">
        <x:v>124</x:v>
      </x:c>
      <x:c r="D15" t="n">
        <x:v>119</x:v>
      </x:c>
      <x:c r="E15" t="n">
        <x:v>114</x:v>
      </x:c>
      <x:c r="F15" s="43" t="n">
        <x:v>2.31</x:v>
      </x:c>
      <x:c r="G15" s="56" t="n">
        <x:v>1912.08</x:v>
      </x:c>
      <x:c r="H15" t="n">
        <x:v>1</x:v>
      </x:c>
      <x:c r="I15" s="57" t="n">
        <x:v>45.1</x:v>
      </x:c>
      <x:c r="J15" t="n">
        <x:v>740.7</x:v>
      </x:c>
      <x:c r="K15" t="n">
        <x:v>5</x:v>
      </x:c>
      <x:c r="L15" t="n">
        <x:v>1</x:v>
      </x:c>
      <x:c r="M15" t="n">
        <x:v>2</x:v>
      </x:c>
      <x:c r="N15" t="n">
        <x:v>5</x:v>
      </x:c>
      <x:c r="O15" s="57" t="n">
        <x:v>291.4</x:v>
      </x:c>
      <x:c r="P15" s="58">
        <x:f>IFERROR(E15/D15,0)</x:f>
        <x:v>0.957983193277311</x:v>
      </x:c>
      <x:c r="Q15" s="56">
        <x:f>IFERROR(G15/C15,0)</x:f>
        <x:v>15.42</x:v>
      </x:c>
      <x:c r="R15" s="58" t="n">
        <x:v>0.96</x:v>
      </x:c>
    </x:row>
    <x:row r="16">
      <x:c r="A16" s="55" t="n">
        <x:v>46037</x:v>
      </x:c>
      <x:c r="B16" t="inlineStr">
        <x:is>
          <x:t xml:space="preserve">2026-01</x:t>
        </x:is>
      </x:c>
      <x:c r="C16" t="n">
        <x:v>120</x:v>
      </x:c>
      <x:c r="D16" t="n">
        <x:v>118</x:v>
      </x:c>
      <x:c r="E16" t="n">
        <x:v>112</x:v>
      </x:c>
      <x:c r="F16" s="43" t="n">
        <x:v>2.04</x:v>
      </x:c>
      <x:c r="G16" s="56" t="n">
        <x:v>2037.6</x:v>
      </x:c>
      <x:c r="H16" t="n">
        <x:v>3</x:v>
      </x:c>
      <x:c r="I16" s="57" t="n">
        <x:v>49.8</x:v>
      </x:c>
      <x:c r="J16" t="n">
        <x:v>657.3</x:v>
      </x:c>
      <x:c r="K16" t="n">
        <x:v>4</x:v>
      </x:c>
      <x:c r="L16" t="n">
        <x:v>1</x:v>
      </x:c>
      <x:c r="M16" t="n">
        <x:v>1</x:v>
      </x:c>
      <x:c r="N16" t="n">
        <x:v>5</x:v>
      </x:c>
      <x:c r="O16" s="57" t="n">
        <x:v>317.2</x:v>
      </x:c>
      <x:c r="P16" s="58">
        <x:f>IFERROR(E16/D16,0)</x:f>
        <x:v>0.9491525423728814</x:v>
      </x:c>
      <x:c r="Q16" s="56">
        <x:f>IFERROR(G16/C16,0)</x:f>
        <x:v>16.98</x:v>
      </x:c>
      <x:c r="R16" s="58" t="n">
        <x:v>0.96</x:v>
      </x:c>
    </x:row>
    <x:row r="17">
      <x:c r="A17" s="55" t="n">
        <x:v>46038</x:v>
      </x:c>
      <x:c r="B17" t="inlineStr">
        <x:is>
          <x:t xml:space="preserve">2026-01</x:t>
        </x:is>
      </x:c>
      <x:c r="C17" t="n">
        <x:v>120</x:v>
      </x:c>
      <x:c r="D17" t="n">
        <x:v>120</x:v>
      </x:c>
      <x:c r="E17" t="n">
        <x:v>113</x:v>
      </x:c>
      <x:c r="F17" s="43" t="n">
        <x:v>2.17</x:v>
      </x:c>
      <x:c r="G17" s="56" t="n">
        <x:v>1992</x:v>
      </x:c>
      <x:c r="H17" t="n">
        <x:v>3</x:v>
      </x:c>
      <x:c r="I17" s="57" t="n">
        <x:v>49.1</x:v>
      </x:c>
      <x:c r="J17" t="n">
        <x:v>704.7</x:v>
      </x:c>
      <x:c r="K17" t="n">
        <x:v>3</x:v>
      </x:c>
      <x:c r="L17" t="n">
        <x:v>1</x:v>
      </x:c>
      <x:c r="M17" t="n">
        <x:v>2</x:v>
      </x:c>
      <x:c r="N17" t="n">
        <x:v>5</x:v>
      </x:c>
      <x:c r="O17" s="57" t="n">
        <x:v>284.8</x:v>
      </x:c>
      <x:c r="P17" s="58">
        <x:f>IFERROR(E17/D17,0)</x:f>
        <x:v>0.9416666666666667</x:v>
      </x:c>
      <x:c r="Q17" s="56">
        <x:f>IFERROR(G17/C17,0)</x:f>
        <x:v>16.6</x:v>
      </x:c>
      <x:c r="R17" s="58" t="n">
        <x:v>0.96</x:v>
      </x:c>
    </x:row>
    <x:row r="18">
      <x:c r="A18" s="55" t="n">
        <x:v>46039</x:v>
      </x:c>
      <x:c r="B18" t="inlineStr">
        <x:is>
          <x:t xml:space="preserve">2026-01</x:t>
        </x:is>
      </x:c>
      <x:c r="C18" t="n">
        <x:v>86</x:v>
      </x:c>
      <x:c r="D18" t="n">
        <x:v>81</x:v>
      </x:c>
      <x:c r="E18" t="n">
        <x:v>78</x:v>
      </x:c>
      <x:c r="F18" s="43" t="n">
        <x:v>2.04</x:v>
      </x:c>
      <x:c r="G18" s="56" t="n">
        <x:v>1492.1</x:v>
      </x:c>
      <x:c r="H18" t="n">
        <x:v>3</x:v>
      </x:c>
      <x:c r="I18" s="57" t="n">
        <x:v>40.9</x:v>
      </x:c>
      <x:c r="J18" t="n">
        <x:v>480.7</x:v>
      </x:c>
      <x:c r="K18" t="n">
        <x:v>3</x:v>
      </x:c>
      <x:c r="L18" t="n">
        <x:v>0</x:v>
      </x:c>
      <x:c r="M18" t="n">
        <x:v>1</x:v>
      </x:c>
      <x:c r="N18" t="n">
        <x:v>3</x:v>
      </x:c>
      <x:c r="O18" s="57" t="n">
        <x:v>198.3</x:v>
      </x:c>
      <x:c r="P18" s="58">
        <x:f>IFERROR(E18/D18,0)</x:f>
        <x:v>0.9629629629629629</x:v>
      </x:c>
      <x:c r="Q18" s="56">
        <x:f>IFERROR(G18/C18,0)</x:f>
        <x:v>17.349999999999998</x:v>
      </x:c>
      <x:c r="R18" s="58" t="n">
        <x:v>0.96</x:v>
      </x:c>
    </x:row>
    <x:row r="19">
      <x:c r="A19" s="55" t="n">
        <x:v>46040</x:v>
      </x:c>
      <x:c r="B19" t="inlineStr">
        <x:is>
          <x:t xml:space="preserve">2026-01</x:t>
        </x:is>
      </x:c>
      <x:c r="C19" t="n">
        <x:v>98</x:v>
      </x:c>
      <x:c r="D19" t="n">
        <x:v>95</x:v>
      </x:c>
      <x:c r="E19" t="n">
        <x:v>89</x:v>
      </x:c>
      <x:c r="F19" s="43" t="n">
        <x:v>2.28</x:v>
      </x:c>
      <x:c r="G19" s="56" t="n">
        <x:v>1555.26</x:v>
      </x:c>
      <x:c r="H19" t="n">
        <x:v>3</x:v>
      </x:c>
      <x:c r="I19" s="57" t="n">
        <x:v>40.3</x:v>
      </x:c>
      <x:c r="J19" t="n">
        <x:v>530.4</x:v>
      </x:c>
      <x:c r="K19" t="n">
        <x:v>2</x:v>
      </x:c>
      <x:c r="L19" t="n">
        <x:v>1</x:v>
      </x:c>
      <x:c r="M19" t="n">
        <x:v>0</x:v>
      </x:c>
      <x:c r="N19" t="n">
        <x:v>4</x:v>
      </x:c>
      <x:c r="O19" s="57" t="n">
        <x:v>226</x:v>
      </x:c>
      <x:c r="P19" s="58">
        <x:f>IFERROR(E19/D19,0)</x:f>
        <x:v>0.9368421052631579</x:v>
      </x:c>
      <x:c r="Q19" s="56">
        <x:f>IFERROR(G19/C19,0)</x:f>
        <x:v>15.87</x:v>
      </x:c>
      <x:c r="R19" s="58" t="n">
        <x:v>0.96</x:v>
      </x:c>
    </x:row>
    <x:row r="20">
      <x:c r="A20" s="55" t="n">
        <x:v>46041</x:v>
      </x:c>
      <x:c r="B20" t="inlineStr">
        <x:is>
          <x:t xml:space="preserve">2026-01</x:t>
        </x:is>
      </x:c>
      <x:c r="C20" t="n">
        <x:v>101</x:v>
      </x:c>
      <x:c r="D20" t="n">
        <x:v>99</x:v>
      </x:c>
      <x:c r="E20" t="n">
        <x:v>94</x:v>
      </x:c>
      <x:c r="F20" s="43" t="n">
        <x:v>2.37</x:v>
      </x:c>
      <x:c r="G20" s="56" t="n">
        <x:v>1569.54</x:v>
      </x:c>
      <x:c r="H20" t="n">
        <x:v>2</x:v>
      </x:c>
      <x:c r="I20" s="57" t="n">
        <x:v>47.4</x:v>
      </x:c>
      <x:c r="J20" t="n">
        <x:v>583.3</x:v>
      </x:c>
      <x:c r="K20" t="n">
        <x:v>3</x:v>
      </x:c>
      <x:c r="L20" t="n">
        <x:v>1</x:v>
      </x:c>
      <x:c r="M20" t="n">
        <x:v>0</x:v>
      </x:c>
      <x:c r="N20" t="n">
        <x:v>4</x:v>
      </x:c>
      <x:c r="O20" s="57" t="n">
        <x:v>266.4</x:v>
      </x:c>
      <x:c r="P20" s="58">
        <x:f>IFERROR(E20/D20,0)</x:f>
        <x:v>0.9494949494949495</x:v>
      </x:c>
      <x:c r="Q20" s="56">
        <x:f>IFERROR(G20/C20,0)</x:f>
        <x:v>15.54</x:v>
      </x:c>
      <x:c r="R20" s="58" t="n">
        <x:v>0.96</x:v>
      </x:c>
    </x:row>
    <x:row r="21">
      <x:c r="A21" s="55" t="n">
        <x:v>46042</x:v>
      </x:c>
      <x:c r="B21" t="inlineStr">
        <x:is>
          <x:t xml:space="preserve">2026-01</x:t>
        </x:is>
      </x:c>
      <x:c r="C21" t="n">
        <x:v>102</x:v>
      </x:c>
      <x:c r="D21" t="n">
        <x:v>101</x:v>
      </x:c>
      <x:c r="E21" t="n">
        <x:v>99</x:v>
      </x:c>
      <x:c r="F21" s="43" t="n">
        <x:v>2.14</x:v>
      </x:c>
      <x:c r="G21" s="56" t="n">
        <x:v>1653.42</x:v>
      </x:c>
      <x:c r="H21" t="n">
        <x:v>5</x:v>
      </x:c>
      <x:c r="I21" s="57" t="n">
        <x:v>44</x:v>
      </x:c>
      <x:c r="J21" t="n">
        <x:v>568.8</x:v>
      </x:c>
      <x:c r="K21" t="n">
        <x:v>3</x:v>
      </x:c>
      <x:c r="L21" t="n">
        <x:v>1</x:v>
      </x:c>
      <x:c r="M21" t="n">
        <x:v>1</x:v>
      </x:c>
      <x:c r="N21" t="n">
        <x:v>4</x:v>
      </x:c>
      <x:c r="O21" s="57" t="n">
        <x:v>257.1</x:v>
      </x:c>
      <x:c r="P21" s="58">
        <x:f>IFERROR(E21/D21,0)</x:f>
        <x:v>0.9801980198019802</x:v>
      </x:c>
      <x:c r="Q21" s="56">
        <x:f>IFERROR(G21/C21,0)</x:f>
        <x:v>16.21</x:v>
      </x:c>
      <x:c r="R21" s="58" t="n">
        <x:v>0.96</x:v>
      </x:c>
    </x:row>
    <x:row r="22">
      <x:c r="A22" s="55" t="n">
        <x:v>46043</x:v>
      </x:c>
      <x:c r="B22" t="inlineStr">
        <x:is>
          <x:t xml:space="preserve">2026-01</x:t>
        </x:is>
      </x:c>
      <x:c r="C22" t="n">
        <x:v>119</x:v>
      </x:c>
      <x:c r="D22" t="n">
        <x:v>116</x:v>
      </x:c>
      <x:c r="E22" t="n">
        <x:v>112</x:v>
      </x:c>
      <x:c r="F22" s="43" t="n">
        <x:v>2.35</x:v>
      </x:c>
      <x:c r="G22" s="56" t="n">
        <x:v>2025.38</x:v>
      </x:c>
      <x:c r="H22" t="n">
        <x:v>5</x:v>
      </x:c>
      <x:c r="I22" s="57" t="n">
        <x:v>51.9</x:v>
      </x:c>
      <x:c r="J22" t="n">
        <x:v>641.1</x:v>
      </x:c>
      <x:c r="K22" t="n">
        <x:v>2</x:v>
      </x:c>
      <x:c r="L22" t="n">
        <x:v>1</x:v>
      </x:c>
      <x:c r="M22" t="n">
        <x:v>1</x:v>
      </x:c>
      <x:c r="N22" t="n">
        <x:v>5</x:v>
      </x:c>
      <x:c r="O22" s="57" t="n">
        <x:v>340.4</x:v>
      </x:c>
      <x:c r="P22" s="58">
        <x:f>IFERROR(E22/D22,0)</x:f>
        <x:v>0.9655172413793104</x:v>
      </x:c>
      <x:c r="Q22" s="56">
        <x:f>IFERROR(G22/C22,0)</x:f>
        <x:v>17.02</x:v>
      </x:c>
      <x:c r="R22" s="58" t="n">
        <x:v>0.96</x:v>
      </x:c>
    </x:row>
    <x:row r="23">
      <x:c r="A23" s="55" t="n">
        <x:v>46044</x:v>
      </x:c>
      <x:c r="B23" t="inlineStr">
        <x:is>
          <x:t xml:space="preserve">2026-01</x:t>
        </x:is>
      </x:c>
      <x:c r="C23" t="n">
        <x:v>116</x:v>
      </x:c>
      <x:c r="D23" t="n">
        <x:v>115</x:v>
      </x:c>
      <x:c r="E23" t="n">
        <x:v>109</x:v>
      </x:c>
      <x:c r="F23" s="43" t="n">
        <x:v>2.03</x:v>
      </x:c>
      <x:c r="G23" s="56" t="n">
        <x:v>1978.96</x:v>
      </x:c>
      <x:c r="H23" t="n">
        <x:v>2</x:v>
      </x:c>
      <x:c r="I23" s="57" t="n">
        <x:v>47</x:v>
      </x:c>
      <x:c r="J23" t="n">
        <x:v>630.6</x:v>
      </x:c>
      <x:c r="K23" t="n">
        <x:v>3</x:v>
      </x:c>
      <x:c r="L23" t="n">
        <x:v>1</x:v>
      </x:c>
      <x:c r="M23" t="n">
        <x:v>2</x:v>
      </x:c>
      <x:c r="N23" t="n">
        <x:v>4</x:v>
      </x:c>
      <x:c r="O23" s="57" t="n">
        <x:v>271.3</x:v>
      </x:c>
      <x:c r="P23" s="58">
        <x:f>IFERROR(E23/D23,0)</x:f>
        <x:v>0.9478260869565217</x:v>
      </x:c>
      <x:c r="Q23" s="56">
        <x:f>IFERROR(G23/C23,0)</x:f>
        <x:v>17.06</x:v>
      </x:c>
      <x:c r="R23" s="58" t="n">
        <x:v>0.96</x:v>
      </x:c>
    </x:row>
    <x:row r="24">
      <x:c r="A24" s="55" t="n">
        <x:v>46045</x:v>
      </x:c>
      <x:c r="B24" t="inlineStr">
        <x:is>
          <x:t xml:space="preserve">2026-01</x:t>
        </x:is>
      </x:c>
      <x:c r="C24" t="n">
        <x:v>110</x:v>
      </x:c>
      <x:c r="D24" t="n">
        <x:v>109</x:v>
      </x:c>
      <x:c r="E24" t="n">
        <x:v>106</x:v>
      </x:c>
      <x:c r="F24" s="43" t="n">
        <x:v>2.31</x:v>
      </x:c>
      <x:c r="G24" s="56" t="n">
        <x:v>1809.5</x:v>
      </x:c>
      <x:c r="H24" t="n">
        <x:v>2</x:v>
      </x:c>
      <x:c r="I24" s="57" t="n">
        <x:v>50.4</x:v>
      </x:c>
      <x:c r="J24" t="n">
        <x:v>641.2</x:v>
      </x:c>
      <x:c r="K24" t="n">
        <x:v>4</x:v>
      </x:c>
      <x:c r="L24" t="n">
        <x:v>1</x:v>
      </x:c>
      <x:c r="M24" t="n">
        <x:v>1</x:v>
      </x:c>
      <x:c r="N24" t="n">
        <x:v>4</x:v>
      </x:c>
      <x:c r="O24" s="57" t="n">
        <x:v>254.7</x:v>
      </x:c>
      <x:c r="P24" s="58">
        <x:f>IFERROR(E24/D24,0)</x:f>
        <x:v>0.9724770642201835</x:v>
      </x:c>
      <x:c r="Q24" s="56">
        <x:f>IFERROR(G24/C24,0)</x:f>
        <x:v>16.45</x:v>
      </x:c>
      <x:c r="R24" s="58" t="n">
        <x:v>0.96</x:v>
      </x:c>
    </x:row>
    <x:row r="25">
      <x:c r="A25" s="55" t="n">
        <x:v>46046</x:v>
      </x:c>
      <x:c r="B25" t="inlineStr">
        <x:is>
          <x:t xml:space="preserve">2026-01</x:t>
        </x:is>
      </x:c>
      <x:c r="C25" t="n">
        <x:v>85</x:v>
      </x:c>
      <x:c r="D25" t="n">
        <x:v>80</x:v>
      </x:c>
      <x:c r="E25" t="n">
        <x:v>78</x:v>
      </x:c>
      <x:c r="F25" s="43" t="n">
        <x:v>2.01</x:v>
      </x:c>
      <x:c r="G25" s="56" t="n">
        <x:v>1426.3</x:v>
      </x:c>
      <x:c r="H25" t="n">
        <x:v>2</x:v>
      </x:c>
      <x:c r="I25" s="57" t="n">
        <x:v>39.5</x:v>
      </x:c>
      <x:c r="J25" t="n">
        <x:v>482.4</x:v>
      </x:c>
      <x:c r="K25" t="n">
        <x:v>2</x:v>
      </x:c>
      <x:c r="L25" t="n">
        <x:v>1</x:v>
      </x:c>
      <x:c r="M25" t="n">
        <x:v>1</x:v>
      </x:c>
      <x:c r="N25" t="n">
        <x:v>4</x:v>
      </x:c>
      <x:c r="O25" s="57" t="n">
        <x:v>265</x:v>
      </x:c>
      <x:c r="P25" s="58">
        <x:f>IFERROR(E25/D25,0)</x:f>
        <x:v>0.975</x:v>
      </x:c>
      <x:c r="Q25" s="56">
        <x:f>IFERROR(G25/C25,0)</x:f>
        <x:v>16.78</x:v>
      </x:c>
      <x:c r="R25" s="58" t="n">
        <x:v>0.96</x:v>
      </x:c>
    </x:row>
    <x:row r="26">
      <x:c r="A26" s="55" t="n">
        <x:v>46047</x:v>
      </x:c>
      <x:c r="B26" t="inlineStr">
        <x:is>
          <x:t xml:space="preserve">2026-01</x:t>
        </x:is>
      </x:c>
      <x:c r="C26" t="n">
        <x:v>106</x:v>
      </x:c>
      <x:c r="D26" t="n">
        <x:v>102</x:v>
      </x:c>
      <x:c r="E26" t="n">
        <x:v>97</x:v>
      </x:c>
      <x:c r="F26" s="43" t="n">
        <x:v>2.15</x:v>
      </x:c>
      <x:c r="G26" s="56" t="n">
        <x:v>1639.82</x:v>
      </x:c>
      <x:c r="H26" t="n">
        <x:v>4</x:v>
      </x:c>
      <x:c r="I26" s="57" t="n">
        <x:v>41.4</x:v>
      </x:c>
      <x:c r="J26" t="n">
        <x:v>592.7</x:v>
      </x:c>
      <x:c r="K26" t="n">
        <x:v>4</x:v>
      </x:c>
      <x:c r="L26" t="n">
        <x:v>1</x:v>
      </x:c>
      <x:c r="M26" t="n">
        <x:v>1</x:v>
      </x:c>
      <x:c r="N26" t="n">
        <x:v>4</x:v>
      </x:c>
      <x:c r="O26" s="57" t="n">
        <x:v>210.4</x:v>
      </x:c>
      <x:c r="P26" s="58">
        <x:f>IFERROR(E26/D26,0)</x:f>
        <x:v>0.9509803921568627</x:v>
      </x:c>
      <x:c r="Q26" s="56">
        <x:f>IFERROR(G26/C26,0)</x:f>
        <x:v>15.469999999999999</x:v>
      </x:c>
      <x:c r="R26" s="58" t="n">
        <x:v>0.96</x:v>
      </x:c>
    </x:row>
    <x:row r="27">
      <x:c r="A27" s="55" t="n">
        <x:v>46048</x:v>
      </x:c>
      <x:c r="B27" t="inlineStr">
        <x:is>
          <x:t xml:space="preserve">2026-01</x:t>
        </x:is>
      </x:c>
      <x:c r="C27" t="n">
        <x:v>124</x:v>
      </x:c>
      <x:c r="D27" t="n">
        <x:v>119</x:v>
      </x:c>
      <x:c r="E27" t="n">
        <x:v>112</x:v>
      </x:c>
      <x:c r="F27" s="43" t="n">
        <x:v>2.86</x:v>
      </x:c>
      <x:c r="G27" s="56" t="n">
        <x:v>2039.8</x:v>
      </x:c>
      <x:c r="H27" t="n">
        <x:v>4</x:v>
      </x:c>
      <x:c r="I27" s="57" t="n">
        <x:v>49.6</x:v>
      </x:c>
      <x:c r="J27" t="n">
        <x:v>708.9</x:v>
      </x:c>
      <x:c r="K27" t="n">
        <x:v>5</x:v>
      </x:c>
      <x:c r="L27" t="n">
        <x:v>1</x:v>
      </x:c>
      <x:c r="M27" t="n">
        <x:v>2</x:v>
      </x:c>
      <x:c r="N27" t="n">
        <x:v>4</x:v>
      </x:c>
      <x:c r="O27" s="57" t="n">
        <x:v>265.2</x:v>
      </x:c>
      <x:c r="P27" s="58">
        <x:f>IFERROR(E27/D27,0)</x:f>
        <x:v>0.9411764705882353</x:v>
      </x:c>
      <x:c r="Q27" s="56">
        <x:f>IFERROR(G27/C27,0)</x:f>
        <x:v>16.45</x:v>
      </x:c>
      <x:c r="R27" s="58" t="n">
        <x:v>0.96</x:v>
      </x:c>
    </x:row>
    <x:row r="28">
      <x:c r="A28" s="55" t="n">
        <x:v>46049</x:v>
      </x:c>
      <x:c r="B28" t="inlineStr">
        <x:is>
          <x:t xml:space="preserve">2026-01</x:t>
        </x:is>
      </x:c>
      <x:c r="C28" t="n">
        <x:v>97</x:v>
      </x:c>
      <x:c r="D28" t="n">
        <x:v>95</x:v>
      </x:c>
      <x:c r="E28" t="n">
        <x:v>90</x:v>
      </x:c>
      <x:c r="F28" s="43" t="n">
        <x:v>2.23</x:v>
      </x:c>
      <x:c r="G28" s="56" t="n">
        <x:v>1527.75</x:v>
      </x:c>
      <x:c r="H28" t="n">
        <x:v>3</x:v>
      </x:c>
      <x:c r="I28" s="57" t="n">
        <x:v>48</x:v>
      </x:c>
      <x:c r="J28" t="n">
        <x:v>529.7</x:v>
      </x:c>
      <x:c r="K28" t="n">
        <x:v>4</x:v>
      </x:c>
      <x:c r="L28" t="n">
        <x:v>1</x:v>
      </x:c>
      <x:c r="M28" t="n">
        <x:v>1</x:v>
      </x:c>
      <x:c r="N28" t="n">
        <x:v>4</x:v>
      </x:c>
      <x:c r="O28" s="57" t="n">
        <x:v>240.4</x:v>
      </x:c>
      <x:c r="P28" s="58">
        <x:f>IFERROR(E28/D28,0)</x:f>
        <x:v>0.9473684210526315</x:v>
      </x:c>
      <x:c r="Q28" s="56">
        <x:f>IFERROR(G28/C28,0)</x:f>
        <x:v>15.75</x:v>
      </x:c>
      <x:c r="R28" s="58" t="n">
        <x:v>0.96</x:v>
      </x:c>
    </x:row>
    <x:row r="29">
      <x:c r="A29" s="55" t="n">
        <x:v>46050</x:v>
      </x:c>
      <x:c r="B29" t="inlineStr">
        <x:is>
          <x:t xml:space="preserve">2026-01</x:t>
        </x:is>
      </x:c>
      <x:c r="C29" t="n">
        <x:v>116</x:v>
      </x:c>
      <x:c r="D29" t="n">
        <x:v>114</x:v>
      </x:c>
      <x:c r="E29" t="n">
        <x:v>111</x:v>
      </x:c>
      <x:c r="F29" s="43" t="n">
        <x:v>2.45</x:v>
      </x:c>
      <x:c r="G29" s="56" t="n">
        <x:v>1807.28</x:v>
      </x:c>
      <x:c r="H29" t="n">
        <x:v>5</x:v>
      </x:c>
      <x:c r="I29" s="57" t="n">
        <x:v>45.9</x:v>
      </x:c>
      <x:c r="J29" t="n">
        <x:v>625.2</x:v>
      </x:c>
      <x:c r="K29" t="n">
        <x:v>4</x:v>
      </x:c>
      <x:c r="L29" t="n">
        <x:v>1</x:v>
      </x:c>
      <x:c r="M29" t="n">
        <x:v>2</x:v>
      </x:c>
      <x:c r="N29" t="n">
        <x:v>4</x:v>
      </x:c>
      <x:c r="O29" s="57" t="n">
        <x:v>252.2</x:v>
      </x:c>
      <x:c r="P29" s="58">
        <x:f>IFERROR(E29/D29,0)</x:f>
        <x:v>0.9736842105263158</x:v>
      </x:c>
      <x:c r="Q29" s="56">
        <x:f>IFERROR(G29/C29,0)</x:f>
        <x:v>15.58</x:v>
      </x:c>
      <x:c r="R29" s="58" t="n">
        <x:v>0.96</x:v>
      </x:c>
    </x:row>
    <x:row r="30">
      <x:c r="A30" s="55" t="n">
        <x:v>46051</x:v>
      </x:c>
      <x:c r="B30" t="inlineStr">
        <x:is>
          <x:t xml:space="preserve">2026-01</x:t>
        </x:is>
      </x:c>
      <x:c r="C30" t="n">
        <x:v>127</x:v>
      </x:c>
      <x:c r="D30" t="n">
        <x:v>124</x:v>
      </x:c>
      <x:c r="E30" t="n">
        <x:v>118</x:v>
      </x:c>
      <x:c r="F30" s="43" t="n">
        <x:v>2.03</x:v>
      </x:c>
      <x:c r="G30" s="56" t="n">
        <x:v>2051.05</x:v>
      </x:c>
      <x:c r="H30" t="n">
        <x:v>6</x:v>
      </x:c>
      <x:c r="I30" s="57" t="n">
        <x:v>50.9</x:v>
      </x:c>
      <x:c r="J30" t="n">
        <x:v>748.9</x:v>
      </x:c>
      <x:c r="K30" t="n">
        <x:v>5</x:v>
      </x:c>
      <x:c r="L30" t="n">
        <x:v>1</x:v>
      </x:c>
      <x:c r="M30" t="n">
        <x:v>2</x:v>
      </x:c>
      <x:c r="N30" t="n">
        <x:v>5</x:v>
      </x:c>
      <x:c r="O30" s="57" t="n">
        <x:v>282.2</x:v>
      </x:c>
      <x:c r="P30" s="58">
        <x:f>IFERROR(E30/D30,0)</x:f>
        <x:v>0.9516129032258065</x:v>
      </x:c>
      <x:c r="Q30" s="56">
        <x:f>IFERROR(G30/C30,0)</x:f>
        <x:v>16.150000000000002</x:v>
      </x:c>
      <x:c r="R30" s="58" t="n">
        <x:v>0.96</x:v>
      </x:c>
    </x:row>
    <x:row r="31">
      <x:c r="A31" s="55" t="n">
        <x:v>46052</x:v>
      </x:c>
      <x:c r="B31" t="inlineStr">
        <x:is>
          <x:t xml:space="preserve">2026-01</x:t>
        </x:is>
      </x:c>
      <x:c r="C31" t="n">
        <x:v>110</x:v>
      </x:c>
      <x:c r="D31" t="n">
        <x:v>107</x:v>
      </x:c>
      <x:c r="E31" t="n">
        <x:v>106</x:v>
      </x:c>
      <x:c r="F31" s="43" t="n">
        <x:v>2.14</x:v>
      </x:c>
      <x:c r="G31" s="56" t="n">
        <x:v>1883.2</x:v>
      </x:c>
      <x:c r="H31" t="n">
        <x:v>3</x:v>
      </x:c>
      <x:c r="I31" s="57" t="n">
        <x:v>46.9</x:v>
      </x:c>
      <x:c r="J31" t="n">
        <x:v>614.4</x:v>
      </x:c>
      <x:c r="K31" t="n">
        <x:v>2</x:v>
      </x:c>
      <x:c r="L31" t="n">
        <x:v>1</x:v>
      </x:c>
      <x:c r="M31" t="n">
        <x:v>1</x:v>
      </x:c>
      <x:c r="N31" t="n">
        <x:v>4</x:v>
      </x:c>
      <x:c r="O31" s="57" t="n">
        <x:v>253.4</x:v>
      </x:c>
      <x:c r="P31" s="58">
        <x:f>IFERROR(E31/D31,0)</x:f>
        <x:v>0.9906542056074766</x:v>
      </x:c>
      <x:c r="Q31" s="56">
        <x:f>IFERROR(G31/C31,0)</x:f>
        <x:v>17.12</x:v>
      </x:c>
      <x:c r="R31" s="58" t="n">
        <x:v>0.96</x:v>
      </x:c>
    </x:row>
    <x:row r="32">
      <x:c r="A32" s="55" t="n">
        <x:v>46053</x:v>
      </x:c>
      <x:c r="B32" t="inlineStr">
        <x:is>
          <x:t xml:space="preserve">2026-01</x:t>
        </x:is>
      </x:c>
      <x:c r="C32" t="n">
        <x:v>88</x:v>
      </x:c>
      <x:c r="D32" t="n">
        <x:v>84</x:v>
      </x:c>
      <x:c r="E32" t="n">
        <x:v>80</x:v>
      </x:c>
      <x:c r="F32" s="43" t="n">
        <x:v>2.15</x:v>
      </x:c>
      <x:c r="G32" s="56" t="n">
        <x:v>1497.76</x:v>
      </x:c>
      <x:c r="H32" t="n">
        <x:v>6</x:v>
      </x:c>
      <x:c r="I32" s="57" t="n">
        <x:v>37.6</x:v>
      </x:c>
      <x:c r="J32" t="n">
        <x:v>485.3</x:v>
      </x:c>
      <x:c r="K32" t="n">
        <x:v>2</x:v>
      </x:c>
      <x:c r="L32" t="n">
        <x:v>1</x:v>
      </x:c>
      <x:c r="M32" t="n">
        <x:v>1</x:v>
      </x:c>
      <x:c r="N32" t="n">
        <x:v>4</x:v>
      </x:c>
      <x:c r="O32" s="57" t="n">
        <x:v>251.3</x:v>
      </x:c>
      <x:c r="P32" s="58">
        <x:f>IFERROR(E32/D32,0)</x:f>
        <x:v>0.9523809523809523</x:v>
      </x:c>
      <x:c r="Q32" s="56">
        <x:f>IFERROR(G32/C32,0)</x:f>
        <x:v>17.02</x:v>
      </x:c>
      <x:c r="R32" s="58" t="n">
        <x:v>0.96</x:v>
      </x:c>
    </x:row>
    <x:row r="33">
      <x:c r="A33" s="55" t="n">
        <x:v>46054</x:v>
      </x:c>
      <x:c r="B33" t="inlineStr">
        <x:is>
          <x:t xml:space="preserve">2026-02</x:t>
        </x:is>
      </x:c>
      <x:c r="C33" t="n">
        <x:v>105</x:v>
      </x:c>
      <x:c r="D33" t="n">
        <x:v>105</x:v>
      </x:c>
      <x:c r="E33" t="n">
        <x:v>100</x:v>
      </x:c>
      <x:c r="F33" s="43" t="n">
        <x:v>2.26</x:v>
      </x:c>
      <x:c r="G33" s="56" t="n">
        <x:v>1704.15</x:v>
      </x:c>
      <x:c r="H33" t="n">
        <x:v>3</x:v>
      </x:c>
      <x:c r="I33" s="57" t="n">
        <x:v>41.3</x:v>
      </x:c>
      <x:c r="J33" t="n">
        <x:v>561.9</x:v>
      </x:c>
      <x:c r="K33" t="n">
        <x:v>2</x:v>
      </x:c>
      <x:c r="L33" t="n">
        <x:v>0</x:v>
      </x:c>
      <x:c r="M33" t="n">
        <x:v>0</x:v>
      </x:c>
      <x:c r="N33" t="n">
        <x:v>4</x:v>
      </x:c>
      <x:c r="O33" s="57" t="n">
        <x:v>228.6</x:v>
      </x:c>
      <x:c r="P33" s="58">
        <x:f>IFERROR(E33/D33,0)</x:f>
        <x:v>0.9523809523809523</x:v>
      </x:c>
      <x:c r="Q33" s="56">
        <x:f>IFERROR(G33/C33,0)</x:f>
        <x:v>16.23</x:v>
      </x:c>
      <x:c r="R33" s="58" t="n">
        <x:v>0.96</x:v>
      </x:c>
    </x:row>
    <x:row r="34">
      <x:c r="A34" s="55" t="n">
        <x:v>46055</x:v>
      </x:c>
      <x:c r="B34" t="inlineStr">
        <x:is>
          <x:t xml:space="preserve">2026-02</x:t>
        </x:is>
      </x:c>
      <x:c r="C34" t="n">
        <x:v>129</x:v>
      </x:c>
      <x:c r="D34" t="n">
        <x:v>127</x:v>
      </x:c>
      <x:c r="E34" t="n">
        <x:v>121</x:v>
      </x:c>
      <x:c r="F34" s="43" t="n">
        <x:v>2.3</x:v>
      </x:c>
      <x:c r="G34" s="56" t="n">
        <x:v>2065.29</x:v>
      </x:c>
      <x:c r="H34" t="n">
        <x:v>4</x:v>
      </x:c>
      <x:c r="I34" s="57" t="n">
        <x:v>47.5</x:v>
      </x:c>
      <x:c r="J34" t="n">
        <x:v>724.5</x:v>
      </x:c>
      <x:c r="K34" t="n">
        <x:v>5</x:v>
      </x:c>
      <x:c r="L34" t="n">
        <x:v>1</x:v>
      </x:c>
      <x:c r="M34" t="n">
        <x:v>1</x:v>
      </x:c>
      <x:c r="N34" t="n">
        <x:v>5</x:v>
      </x:c>
      <x:c r="O34" s="57" t="n">
        <x:v>343.8</x:v>
      </x:c>
      <x:c r="P34" s="58">
        <x:f>IFERROR(E34/D34,0)</x:f>
        <x:v>0.952755905511811</x:v>
      </x:c>
      <x:c r="Q34" s="56">
        <x:f>IFERROR(G34/C34,0)</x:f>
        <x:v>16.009999999999998</x:v>
      </x:c>
      <x:c r="R34" s="58" t="n">
        <x:v>0.96</x:v>
      </x:c>
    </x:row>
    <x:row r="35">
      <x:c r="A35" s="55" t="n">
        <x:v>46056</x:v>
      </x:c>
      <x:c r="B35" t="inlineStr">
        <x:is>
          <x:t xml:space="preserve">2026-02</x:t>
        </x:is>
      </x:c>
      <x:c r="C35" t="n">
        <x:v>144</x:v>
      </x:c>
      <x:c r="D35" t="n">
        <x:v>141</x:v>
      </x:c>
      <x:c r="E35" t="n">
        <x:v>135</x:v>
      </x:c>
      <x:c r="F35" s="43" t="n">
        <x:v>2</x:v>
      </x:c>
      <x:c r="G35" s="56" t="n">
        <x:v>2229.12</x:v>
      </x:c>
      <x:c r="H35" t="n">
        <x:v>2</x:v>
      </x:c>
      <x:c r="I35" s="57" t="n">
        <x:v>50</x:v>
      </x:c>
      <x:c r="J35" t="n">
        <x:v>780</x:v>
      </x:c>
      <x:c r="K35" t="n">
        <x:v>5</x:v>
      </x:c>
      <x:c r="L35" t="n">
        <x:v>1</x:v>
      </x:c>
      <x:c r="M35" t="n">
        <x:v>2</x:v>
      </x:c>
      <x:c r="N35" t="n">
        <x:v>6</x:v>
      </x:c>
      <x:c r="O35" s="57" t="n">
        <x:v>317.1</x:v>
      </x:c>
      <x:c r="P35" s="58">
        <x:f>IFERROR(E35/D35,0)</x:f>
        <x:v>0.9574468085106383</x:v>
      </x:c>
      <x:c r="Q35" s="56">
        <x:f>IFERROR(G35/C35,0)</x:f>
        <x:v>15.479999999999999</x:v>
      </x:c>
      <x:c r="R35" s="58" t="n">
        <x:v>0.96</x:v>
      </x:c>
    </x:row>
    <x:row r="36">
      <x:c r="A36" s="55" t="n">
        <x:v>46057</x:v>
      </x:c>
      <x:c r="B36" t="inlineStr">
        <x:is>
          <x:t xml:space="preserve">2026-02</x:t>
        </x:is>
      </x:c>
      <x:c r="C36" t="n">
        <x:v>106</x:v>
      </x:c>
      <x:c r="D36" t="n">
        <x:v>104</x:v>
      </x:c>
      <x:c r="E36" t="n">
        <x:v>96</x:v>
      </x:c>
      <x:c r="F36" s="43" t="n">
        <x:v>2.26</x:v>
      </x:c>
      <x:c r="G36" s="56" t="n">
        <x:v>1682.22</x:v>
      </x:c>
      <x:c r="H36" t="n">
        <x:v>3</x:v>
      </x:c>
      <x:c r="I36" s="57" t="n">
        <x:v>51.4</x:v>
      </x:c>
      <x:c r="J36" t="n">
        <x:v>573.9</x:v>
      </x:c>
      <x:c r="K36" t="n">
        <x:v>3</x:v>
      </x:c>
      <x:c r="L36" t="n">
        <x:v>1</x:v>
      </x:c>
      <x:c r="M36" t="n">
        <x:v>1</x:v>
      </x:c>
      <x:c r="N36" t="n">
        <x:v>4</x:v>
      </x:c>
      <x:c r="O36" s="57" t="n">
        <x:v>249</x:v>
      </x:c>
      <x:c r="P36" s="58">
        <x:f>IFERROR(E36/D36,0)</x:f>
        <x:v>0.9230769230769231</x:v>
      </x:c>
      <x:c r="Q36" s="56">
        <x:f>IFERROR(G36/C36,0)</x:f>
        <x:v>15.870000000000001</x:v>
      </x:c>
      <x:c r="R36" s="58" t="n">
        <x:v>0.96</x:v>
      </x:c>
    </x:row>
    <x:row r="37">
      <x:c r="A37" s="55" t="n">
        <x:v>46058</x:v>
      </x:c>
      <x:c r="B37" t="inlineStr">
        <x:is>
          <x:t xml:space="preserve">2026-02</x:t>
        </x:is>
      </x:c>
      <x:c r="C37" t="n">
        <x:v>126</x:v>
      </x:c>
      <x:c r="D37" t="n">
        <x:v>121</x:v>
      </x:c>
      <x:c r="E37" t="n">
        <x:v>119</x:v>
      </x:c>
      <x:c r="F37" s="43" t="n">
        <x:v>2.09</x:v>
      </x:c>
      <x:c r="G37" s="56" t="n">
        <x:v>2044.98</x:v>
      </x:c>
      <x:c r="H37" t="n">
        <x:v>0</x:v>
      </x:c>
      <x:c r="I37" s="57" t="n">
        <x:v>51.4</x:v>
      </x:c>
      <x:c r="J37" t="n">
        <x:v>723.1</x:v>
      </x:c>
      <x:c r="K37" t="n">
        <x:v>5</x:v>
      </x:c>
      <x:c r="L37" t="n">
        <x:v>1</x:v>
      </x:c>
      <x:c r="M37" t="n">
        <x:v>1</x:v>
      </x:c>
      <x:c r="N37" t="n">
        <x:v>5</x:v>
      </x:c>
      <x:c r="O37" s="57" t="n">
        <x:v>280.3</x:v>
      </x:c>
      <x:c r="P37" s="58">
        <x:f>IFERROR(E37/D37,0)</x:f>
        <x:v>0.9834710743801653</x:v>
      </x:c>
      <x:c r="Q37" s="56">
        <x:f>IFERROR(G37/C37,0)</x:f>
        <x:v>16.23</x:v>
      </x:c>
      <x:c r="R37" s="58" t="n">
        <x:v>0.96</x:v>
      </x:c>
    </x:row>
    <x:row r="38">
      <x:c r="A38" s="55" t="n">
        <x:v>46059</x:v>
      </x:c>
      <x:c r="B38" t="inlineStr">
        <x:is>
          <x:t xml:space="preserve">2026-02</x:t>
        </x:is>
      </x:c>
      <x:c r="C38" t="n">
        <x:v>103</x:v>
      </x:c>
      <x:c r="D38" t="n">
        <x:v>99</x:v>
      </x:c>
      <x:c r="E38" t="n">
        <x:v>97</x:v>
      </x:c>
      <x:c r="F38" s="43" t="n">
        <x:v>1.91</x:v>
      </x:c>
      <x:c r="G38" s="56" t="n">
        <x:v>1776.75</x:v>
      </x:c>
      <x:c r="H38" t="n">
        <x:v>1</x:v>
      </x:c>
      <x:c r="I38" s="57" t="n">
        <x:v>44</x:v>
      </x:c>
      <x:c r="J38" t="n">
        <x:v>571.3</x:v>
      </x:c>
      <x:c r="K38" t="n">
        <x:v>3</x:v>
      </x:c>
      <x:c r="L38" t="n">
        <x:v>1</x:v>
      </x:c>
      <x:c r="M38" t="n">
        <x:v>1</x:v>
      </x:c>
      <x:c r="N38" t="n">
        <x:v>4</x:v>
      </x:c>
      <x:c r="O38" s="57" t="n">
        <x:v>262.2</x:v>
      </x:c>
      <x:c r="P38" s="58">
        <x:f>IFERROR(E38/D38,0)</x:f>
        <x:v>0.9797979797979798</x:v>
      </x:c>
      <x:c r="Q38" s="56">
        <x:f>IFERROR(G38/C38,0)</x:f>
        <x:v>17.25</x:v>
      </x:c>
      <x:c r="R38" s="58" t="n">
        <x:v>0.96</x:v>
      </x:c>
    </x:row>
    <x:row r="39">
      <x:c r="A39" s="55" t="n">
        <x:v>46060</x:v>
      </x:c>
      <x:c r="B39" t="inlineStr">
        <x:is>
          <x:t xml:space="preserve">2026-02</x:t>
        </x:is>
      </x:c>
      <x:c r="C39" t="n">
        <x:v>104</x:v>
      </x:c>
      <x:c r="D39" t="n">
        <x:v>103</x:v>
      </x:c>
      <x:c r="E39" t="n">
        <x:v>100</x:v>
      </x:c>
      <x:c r="F39" s="43" t="n">
        <x:v>1.83</x:v>
      </x:c>
      <x:c r="G39" s="56" t="n">
        <x:v>1709.76</x:v>
      </x:c>
      <x:c r="H39" t="n">
        <x:v>3</x:v>
      </x:c>
      <x:c r="I39" s="57" t="n">
        <x:v>43</x:v>
      </x:c>
      <x:c r="J39" t="n">
        <x:v>580.3</x:v>
      </x:c>
      <x:c r="K39" t="n">
        <x:v>2</x:v>
      </x:c>
      <x:c r="L39" t="n">
        <x:v>1</x:v>
      </x:c>
      <x:c r="M39" t="n">
        <x:v>0</x:v>
      </x:c>
      <x:c r="N39" t="n">
        <x:v>4</x:v>
      </x:c>
      <x:c r="O39" s="57" t="n">
        <x:v>246.9</x:v>
      </x:c>
      <x:c r="P39" s="58">
        <x:f>IFERROR(E39/D39,0)</x:f>
        <x:v>0.970873786407767</x:v>
      </x:c>
      <x:c r="Q39" s="56">
        <x:f>IFERROR(G39/C39,0)</x:f>
        <x:v>16.44</x:v>
      </x:c>
      <x:c r="R39" s="58" t="n">
        <x:v>0.96</x:v>
      </x:c>
    </x:row>
    <x:row r="40">
      <x:c r="A40" s="55" t="n">
        <x:v>46061</x:v>
      </x:c>
      <x:c r="B40" t="inlineStr">
        <x:is>
          <x:t xml:space="preserve">2026-02</x:t>
        </x:is>
      </x:c>
      <x:c r="C40" t="n">
        <x:v>98</x:v>
      </x:c>
      <x:c r="D40" t="n">
        <x:v>98</x:v>
      </x:c>
      <x:c r="E40" t="n">
        <x:v>93</x:v>
      </x:c>
      <x:c r="F40" s="43" t="n">
        <x:v>2.23</x:v>
      </x:c>
      <x:c r="G40" s="56" t="n">
        <x:v>1570.94</x:v>
      </x:c>
      <x:c r="H40" t="n">
        <x:v>3</x:v>
      </x:c>
      <x:c r="I40" s="57" t="n">
        <x:v>39.6</x:v>
      </x:c>
      <x:c r="J40" t="n">
        <x:v>535.8</x:v>
      </x:c>
      <x:c r="K40" t="n">
        <x:v>3</x:v>
      </x:c>
      <x:c r="L40" t="n">
        <x:v>1</x:v>
      </x:c>
      <x:c r="M40" t="n">
        <x:v>1</x:v>
      </x:c>
      <x:c r="N40" t="n">
        <x:v>4</x:v>
      </x:c>
      <x:c r="O40" s="57" t="n">
        <x:v>248.7</x:v>
      </x:c>
      <x:c r="P40" s="58">
        <x:f>IFERROR(E40/D40,0)</x:f>
        <x:v>0.9489795918367347</x:v>
      </x:c>
      <x:c r="Q40" s="56">
        <x:f>IFERROR(G40/C40,0)</x:f>
        <x:v>16.03</x:v>
      </x:c>
      <x:c r="R40" s="58" t="n">
        <x:v>0.96</x:v>
      </x:c>
    </x:row>
    <x:row r="41">
      <x:c r="A41" s="55" t="n">
        <x:v>46062</x:v>
      </x:c>
      <x:c r="B41" t="inlineStr">
        <x:is>
          <x:t xml:space="preserve">2026-02</x:t>
        </x:is>
      </x:c>
      <x:c r="C41" t="n">
        <x:v>102</x:v>
      </x:c>
      <x:c r="D41" t="n">
        <x:v>101</x:v>
      </x:c>
      <x:c r="E41" t="n">
        <x:v>95</x:v>
      </x:c>
      <x:c r="F41" s="43" t="n">
        <x:v>2.22</x:v>
      </x:c>
      <x:c r="G41" s="56" t="n">
        <x:v>1607.52</x:v>
      </x:c>
      <x:c r="H41" t="n">
        <x:v>2</x:v>
      </x:c>
      <x:c r="I41" s="57" t="n">
        <x:v>50.1</x:v>
      </x:c>
      <x:c r="J41" t="n">
        <x:v>528.9</x:v>
      </x:c>
      <x:c r="K41" t="n">
        <x:v>3</x:v>
      </x:c>
      <x:c r="L41" t="n">
        <x:v>1</x:v>
      </x:c>
      <x:c r="M41" t="n">
        <x:v>1</x:v>
      </x:c>
      <x:c r="N41" t="n">
        <x:v>4</x:v>
      </x:c>
      <x:c r="O41" s="57" t="n">
        <x:v>219.9</x:v>
      </x:c>
      <x:c r="P41" s="58">
        <x:f>IFERROR(E41/D41,0)</x:f>
        <x:v>0.9405940594059405</x:v>
      </x:c>
      <x:c r="Q41" s="56">
        <x:f>IFERROR(G41/C41,0)</x:f>
        <x:v>15.76</x:v>
      </x:c>
      <x:c r="R41" s="58" t="n">
        <x:v>0.96</x:v>
      </x:c>
    </x:row>
    <x:row r="42">
      <x:c r="A42" s="55" t="n">
        <x:v>46063</x:v>
      </x:c>
      <x:c r="B42" t="inlineStr">
        <x:is>
          <x:t xml:space="preserve">2026-02</x:t>
        </x:is>
      </x:c>
      <x:c r="C42" t="n">
        <x:v>118</x:v>
      </x:c>
      <x:c r="D42" t="n">
        <x:v>118</x:v>
      </x:c>
      <x:c r="E42" t="n">
        <x:v>114</x:v>
      </x:c>
      <x:c r="F42" s="43" t="n">
        <x:v>2.15</x:v>
      </x:c>
      <x:c r="G42" s="56" t="n">
        <x:v>1939.92</x:v>
      </x:c>
      <x:c r="H42" t="n">
        <x:v>5</x:v>
      </x:c>
      <x:c r="I42" s="57" t="n">
        <x:v>54</x:v>
      </x:c>
      <x:c r="J42" t="n">
        <x:v>668.7</x:v>
      </x:c>
      <x:c r="K42" t="n">
        <x:v>3</x:v>
      </x:c>
      <x:c r="L42" t="n">
        <x:v>1</x:v>
      </x:c>
      <x:c r="M42" t="n">
        <x:v>1</x:v>
      </x:c>
      <x:c r="N42" t="n">
        <x:v>5</x:v>
      </x:c>
      <x:c r="O42" s="57" t="n">
        <x:v>301.7</x:v>
      </x:c>
      <x:c r="P42" s="58">
        <x:f>IFERROR(E42/D42,0)</x:f>
        <x:v>0.9661016949152542</x:v>
      </x:c>
      <x:c r="Q42" s="56">
        <x:f>IFERROR(G42/C42,0)</x:f>
        <x:v>16.44</x:v>
      </x:c>
      <x:c r="R42" s="58" t="n">
        <x:v>0.96</x:v>
      </x:c>
    </x:row>
    <x:row r="43">
      <x:c r="A43" s="55" t="n">
        <x:v>46064</x:v>
      </x:c>
      <x:c r="B43" t="inlineStr">
        <x:is>
          <x:t xml:space="preserve">2026-02</x:t>
        </x:is>
      </x:c>
      <x:c r="C43" t="n">
        <x:v>104</x:v>
      </x:c>
      <x:c r="D43" t="n">
        <x:v>104</x:v>
      </x:c>
      <x:c r="E43" t="n">
        <x:v>97</x:v>
      </x:c>
      <x:c r="F43" s="43" t="n">
        <x:v>1.87</x:v>
      </x:c>
      <x:c r="G43" s="56" t="n">
        <x:v>1673.36</x:v>
      </x:c>
      <x:c r="H43" t="n">
        <x:v>1</x:v>
      </x:c>
      <x:c r="I43" s="57" t="n">
        <x:v>50.5</x:v>
      </x:c>
      <x:c r="J43" t="n">
        <x:v>562.7</x:v>
      </x:c>
      <x:c r="K43" t="n">
        <x:v>3</x:v>
      </x:c>
      <x:c r="L43" t="n">
        <x:v>1</x:v>
      </x:c>
      <x:c r="M43" t="n">
        <x:v>1</x:v>
      </x:c>
      <x:c r="N43" t="n">
        <x:v>4</x:v>
      </x:c>
      <x:c r="O43" s="57" t="n">
        <x:v>242.6</x:v>
      </x:c>
      <x:c r="P43" s="58">
        <x:f>IFERROR(E43/D43,0)</x:f>
        <x:v>0.9326923076923077</x:v>
      </x:c>
      <x:c r="Q43" s="56">
        <x:f>IFERROR(G43/C43,0)</x:f>
        <x:v>16.09</x:v>
      </x:c>
      <x:c r="R43" s="58" t="n">
        <x:v>0.96</x:v>
      </x:c>
    </x:row>
    <x:row r="44">
      <x:c r="A44" s="55" t="n">
        <x:v>46065</x:v>
      </x:c>
      <x:c r="B44" t="inlineStr">
        <x:is>
          <x:t xml:space="preserve">2026-02</x:t>
        </x:is>
      </x:c>
      <x:c r="C44" t="n">
        <x:v>111</x:v>
      </x:c>
      <x:c r="D44" t="n">
        <x:v>106</x:v>
      </x:c>
      <x:c r="E44" t="n">
        <x:v>103</x:v>
      </x:c>
      <x:c r="F44" s="43" t="n">
        <x:v>2.12</x:v>
      </x:c>
      <x:c r="G44" s="56" t="n">
        <x:v>1840.38</x:v>
      </x:c>
      <x:c r="H44" t="n">
        <x:v>3</x:v>
      </x:c>
      <x:c r="I44" s="57" t="n">
        <x:v>51.3</x:v>
      </x:c>
      <x:c r="J44" t="n">
        <x:v>616.7</x:v>
      </x:c>
      <x:c r="K44" t="n">
        <x:v>4</x:v>
      </x:c>
      <x:c r="L44" t="n">
        <x:v>1</x:v>
      </x:c>
      <x:c r="M44" t="n">
        <x:v>1</x:v>
      </x:c>
      <x:c r="N44" t="n">
        <x:v>4</x:v>
      </x:c>
      <x:c r="O44" s="57" t="n">
        <x:v>272.7</x:v>
      </x:c>
      <x:c r="P44" s="58">
        <x:f>IFERROR(E44/D44,0)</x:f>
        <x:v>0.9716981132075472</x:v>
      </x:c>
      <x:c r="Q44" s="56">
        <x:f>IFERROR(G44/C44,0)</x:f>
        <x:v>16.580000000000002</x:v>
      </x:c>
      <x:c r="R44" s="58" t="n">
        <x:v>0.96</x:v>
      </x:c>
    </x:row>
    <x:row r="45">
      <x:c r="A45" s="55" t="n">
        <x:v>46066</x:v>
      </x:c>
      <x:c r="B45" t="inlineStr">
        <x:is>
          <x:t xml:space="preserve">2026-02</x:t>
        </x:is>
      </x:c>
      <x:c r="C45" t="n">
        <x:v>116</x:v>
      </x:c>
      <x:c r="D45" t="n">
        <x:v>115</x:v>
      </x:c>
      <x:c r="E45" t="n">
        <x:v>111</x:v>
      </x:c>
      <x:c r="F45" s="43" t="n">
        <x:v>2.07</x:v>
      </x:c>
      <x:c r="G45" s="56" t="n">
        <x:v>1944.16</x:v>
      </x:c>
      <x:c r="H45" t="n">
        <x:v>4</x:v>
      </x:c>
      <x:c r="I45" s="57" t="n">
        <x:v>43.8</x:v>
      </x:c>
      <x:c r="J45" t="n">
        <x:v>660.2</x:v>
      </x:c>
      <x:c r="K45" t="n">
        <x:v>2</x:v>
      </x:c>
      <x:c r="L45" t="n">
        <x:v>1</x:v>
      </x:c>
      <x:c r="M45" t="n">
        <x:v>2</x:v>
      </x:c>
      <x:c r="N45" t="n">
        <x:v>5</x:v>
      </x:c>
      <x:c r="O45" s="57" t="n">
        <x:v>281</x:v>
      </x:c>
      <x:c r="P45" s="58">
        <x:f>IFERROR(E45/D45,0)</x:f>
        <x:v>0.9652173913043478</x:v>
      </x:c>
      <x:c r="Q45" s="56">
        <x:f>IFERROR(G45/C45,0)</x:f>
        <x:v>16.76</x:v>
      </x:c>
      <x:c r="R45" s="58" t="n">
        <x:v>0.96</x:v>
      </x:c>
    </x:row>
    <x:row r="46">
      <x:c r="A46" s="55" t="n">
        <x:v>46067</x:v>
      </x:c>
      <x:c r="B46" t="inlineStr">
        <x:is>
          <x:t xml:space="preserve">2026-02</x:t>
        </x:is>
      </x:c>
      <x:c r="C46" t="n">
        <x:v>111</x:v>
      </x:c>
      <x:c r="D46" t="n">
        <x:v>109</x:v>
      </x:c>
      <x:c r="E46" t="n">
        <x:v>104</x:v>
      </x:c>
      <x:c r="F46" s="43" t="n">
        <x:v>2.03</x:v>
      </x:c>
      <x:c r="G46" s="56" t="n">
        <x:v>1691.64</x:v>
      </x:c>
      <x:c r="H46" t="n">
        <x:v>3</x:v>
      </x:c>
      <x:c r="I46" s="57" t="n">
        <x:v>39.1</x:v>
      </x:c>
      <x:c r="J46" t="n">
        <x:v>584.9</x:v>
      </x:c>
      <x:c r="K46" t="n">
        <x:v>4</x:v>
      </x:c>
      <x:c r="L46" t="n">
        <x:v>1</x:v>
      </x:c>
      <x:c r="M46" t="n">
        <x:v>1</x:v>
      </x:c>
      <x:c r="N46" t="n">
        <x:v>5</x:v>
      </x:c>
      <x:c r="O46" s="57" t="n">
        <x:v>270.5</x:v>
      </x:c>
      <x:c r="P46" s="58">
        <x:f>IFERROR(E46/D46,0)</x:f>
        <x:v>0.9541284403669725</x:v>
      </x:c>
      <x:c r="Q46" s="56">
        <x:f>IFERROR(G46/C46,0)</x:f>
        <x:v>15.24</x:v>
      </x:c>
      <x:c r="R46" s="58" t="n">
        <x:v>0.96</x:v>
      </x:c>
    </x:row>
    <x:row r="47">
      <x:c r="A47" s="55" t="n">
        <x:v>46068</x:v>
      </x:c>
      <x:c r="B47" t="inlineStr">
        <x:is>
          <x:t xml:space="preserve">2026-02</x:t>
        </x:is>
      </x:c>
      <x:c r="C47" t="n">
        <x:v>87</x:v>
      </x:c>
      <x:c r="D47" t="n">
        <x:v>82</x:v>
      </x:c>
      <x:c r="E47" t="n">
        <x:v>79</x:v>
      </x:c>
      <x:c r="F47" s="43" t="n">
        <x:v>2.12</x:v>
      </x:c>
      <x:c r="G47" s="56" t="n">
        <x:v>1350.24</x:v>
      </x:c>
      <x:c r="H47" t="n">
        <x:v>5</x:v>
      </x:c>
      <x:c r="I47" s="57" t="n">
        <x:v>43.1</x:v>
      </x:c>
      <x:c r="J47" t="n">
        <x:v>489.2</x:v>
      </x:c>
      <x:c r="K47" t="n">
        <x:v>2</x:v>
      </x:c>
      <x:c r="L47" t="n">
        <x:v>1</x:v>
      </x:c>
      <x:c r="M47" t="n">
        <x:v>1</x:v>
      </x:c>
      <x:c r="N47" t="n">
        <x:v>4</x:v>
      </x:c>
      <x:c r="O47" s="57" t="n">
        <x:v>214.4</x:v>
      </x:c>
      <x:c r="P47" s="58">
        <x:f>IFERROR(E47/D47,0)</x:f>
        <x:v>0.9634146341463414</x:v>
      </x:c>
      <x:c r="Q47" s="56">
        <x:f>IFERROR(G47/C47,0)</x:f>
        <x:v>15.52</x:v>
      </x:c>
      <x:c r="R47" s="58" t="n">
        <x:v>0.96</x:v>
      </x:c>
    </x:row>
    <x:row r="48">
      <x:c r="A48" s="55" t="n">
        <x:v>46069</x:v>
      </x:c>
      <x:c r="B48" t="inlineStr">
        <x:is>
          <x:t xml:space="preserve">2026-02</x:t>
        </x:is>
      </x:c>
      <x:c r="C48" t="n">
        <x:v>121</x:v>
      </x:c>
      <x:c r="D48" t="n">
        <x:v>121</x:v>
      </x:c>
      <x:c r="E48" t="n">
        <x:v>119</x:v>
      </x:c>
      <x:c r="F48" s="43" t="n">
        <x:v>2.26</x:v>
      </x:c>
      <x:c r="G48" s="56" t="n">
        <x:v>1908.17</x:v>
      </x:c>
      <x:c r="H48" t="n">
        <x:v>4</x:v>
      </x:c>
      <x:c r="I48" s="57" t="n">
        <x:v>53.2</x:v>
      </x:c>
      <x:c r="J48" t="n">
        <x:v>664.1</x:v>
      </x:c>
      <x:c r="K48" t="n">
        <x:v>5</x:v>
      </x:c>
      <x:c r="L48" t="n">
        <x:v>1</x:v>
      </x:c>
      <x:c r="M48" t="n">
        <x:v>1</x:v>
      </x:c>
      <x:c r="N48" t="n">
        <x:v>5</x:v>
      </x:c>
      <x:c r="O48" s="57" t="n">
        <x:v>288.3</x:v>
      </x:c>
      <x:c r="P48" s="58">
        <x:f>IFERROR(E48/D48,0)</x:f>
        <x:v>0.9834710743801653</x:v>
      </x:c>
      <x:c r="Q48" s="56">
        <x:f>IFERROR(G48/C48,0)</x:f>
        <x:v>15.770000000000001</x:v>
      </x:c>
      <x:c r="R48" s="58" t="n">
        <x:v>0.96</x:v>
      </x:c>
    </x:row>
    <x:row r="49">
      <x:c r="A49" s="55" t="n">
        <x:v>46070</x:v>
      </x:c>
      <x:c r="B49" t="inlineStr">
        <x:is>
          <x:t xml:space="preserve">2026-02</x:t>
        </x:is>
      </x:c>
      <x:c r="C49" t="n">
        <x:v>117</x:v>
      </x:c>
      <x:c r="D49" t="n">
        <x:v>114</x:v>
      </x:c>
      <x:c r="E49" t="n">
        <x:v>108</x:v>
      </x:c>
      <x:c r="F49" s="43" t="n">
        <x:v>1.8</x:v>
      </x:c>
      <x:c r="G49" s="56" t="n">
        <x:v>1842.75</x:v>
      </x:c>
      <x:c r="H49" t="n">
        <x:v>4</x:v>
      </x:c>
      <x:c r="I49" s="57" t="n">
        <x:v>50.8</x:v>
      </x:c>
      <x:c r="J49" t="n">
        <x:v>653.3</x:v>
      </x:c>
      <x:c r="K49" t="n">
        <x:v>2</x:v>
      </x:c>
      <x:c r="L49" t="n">
        <x:v>1</x:v>
      </x:c>
      <x:c r="M49" t="n">
        <x:v>1</x:v>
      </x:c>
      <x:c r="N49" t="n">
        <x:v>5</x:v>
      </x:c>
      <x:c r="O49" s="57" t="n">
        <x:v>307.7</x:v>
      </x:c>
      <x:c r="P49" s="58">
        <x:f>IFERROR(E49/D49,0)</x:f>
        <x:v>0.9473684210526315</x:v>
      </x:c>
      <x:c r="Q49" s="56">
        <x:f>IFERROR(G49/C49,0)</x:f>
        <x:v>15.75</x:v>
      </x:c>
      <x:c r="R49" s="58" t="n">
        <x:v>0.96</x:v>
      </x:c>
    </x:row>
    <x:row r="50">
      <x:c r="A50" s="55" t="n">
        <x:v>46071</x:v>
      </x:c>
      <x:c r="B50" t="inlineStr">
        <x:is>
          <x:t xml:space="preserve">2026-02</x:t>
        </x:is>
      </x:c>
      <x:c r="C50" t="n">
        <x:v>127</x:v>
      </x:c>
      <x:c r="D50" t="n">
        <x:v>123</x:v>
      </x:c>
      <x:c r="E50" t="n">
        <x:v>118</x:v>
      </x:c>
      <x:c r="F50" s="43" t="n">
        <x:v>2.45</x:v>
      </x:c>
      <x:c r="G50" s="56" t="n">
        <x:v>2098.04</x:v>
      </x:c>
      <x:c r="H50" t="n">
        <x:v>4</x:v>
      </x:c>
      <x:c r="I50" s="57" t="n">
        <x:v>50</x:v>
      </x:c>
      <x:c r="J50" t="n">
        <x:v>678.8</x:v>
      </x:c>
      <x:c r="K50" t="n">
        <x:v>5</x:v>
      </x:c>
      <x:c r="L50" t="n">
        <x:v>1</x:v>
      </x:c>
      <x:c r="M50" t="n">
        <x:v>1</x:v>
      </x:c>
      <x:c r="N50" t="n">
        <x:v>5</x:v>
      </x:c>
      <x:c r="O50" s="57" t="n">
        <x:v>340</x:v>
      </x:c>
      <x:c r="P50" s="58">
        <x:f>IFERROR(E50/D50,0)</x:f>
        <x:v>0.959349593495935</x:v>
      </x:c>
      <x:c r="Q50" s="56">
        <x:f>IFERROR(G50/C50,0)</x:f>
        <x:v>16.52</x:v>
      </x:c>
      <x:c r="R50" s="58" t="n">
        <x:v>0.96</x:v>
      </x:c>
    </x:row>
    <x:row r="51">
      <x:c r="A51" s="55" t="n">
        <x:v>46072</x:v>
      </x:c>
      <x:c r="B51" t="inlineStr">
        <x:is>
          <x:t xml:space="preserve">2026-02</x:t>
        </x:is>
      </x:c>
      <x:c r="C51" t="n">
        <x:v>126</x:v>
      </x:c>
      <x:c r="D51" t="n">
        <x:v>122</x:v>
      </x:c>
      <x:c r="E51" t="n">
        <x:v>121</x:v>
      </x:c>
      <x:c r="F51" s="43" t="n">
        <x:v>2.15</x:v>
      </x:c>
      <x:c r="G51" s="56" t="n">
        <x:v>2124.36</x:v>
      </x:c>
      <x:c r="H51" t="n">
        <x:v>5</x:v>
      </x:c>
      <x:c r="I51" s="57" t="n">
        <x:v>51.1</x:v>
      </x:c>
      <x:c r="J51" t="n">
        <x:v>707.1</x:v>
      </x:c>
      <x:c r="K51" t="n">
        <x:v>4</x:v>
      </x:c>
      <x:c r="L51" t="n">
        <x:v>1</x:v>
      </x:c>
      <x:c r="M51" t="n">
        <x:v>2</x:v>
      </x:c>
      <x:c r="N51" t="n">
        <x:v>5</x:v>
      </x:c>
      <x:c r="O51" s="57" t="n">
        <x:v>267.5</x:v>
      </x:c>
      <x:c r="P51" s="58">
        <x:f>IFERROR(E51/D51,0)</x:f>
        <x:v>0.9918032786885246</x:v>
      </x:c>
      <x:c r="Q51" s="56">
        <x:f>IFERROR(G51/C51,0)</x:f>
        <x:v>16.86</x:v>
      </x:c>
      <x:c r="R51" s="58" t="n">
        <x:v>0.96</x:v>
      </x:c>
    </x:row>
    <x:row r="52">
      <x:c r="A52" s="55" t="n">
        <x:v>46073</x:v>
      </x:c>
      <x:c r="B52" t="inlineStr">
        <x:is>
          <x:t xml:space="preserve">2026-02</x:t>
        </x:is>
      </x:c>
      <x:c r="C52" t="n">
        <x:v>132</x:v>
      </x:c>
      <x:c r="D52" t="n">
        <x:v>129</x:v>
      </x:c>
      <x:c r="E52" t="n">
        <x:v>124</x:v>
      </x:c>
      <x:c r="F52" s="43" t="n">
        <x:v>1.88</x:v>
      </x:c>
      <x:c r="G52" s="56" t="n">
        <x:v>2160.84</x:v>
      </x:c>
      <x:c r="H52" t="n">
        <x:v>7</x:v>
      </x:c>
      <x:c r="I52" s="57" t="n">
        <x:v>51.4</x:v>
      </x:c>
      <x:c r="J52" t="n">
        <x:v>710.9</x:v>
      </x:c>
      <x:c r="K52" t="n">
        <x:v>3</x:v>
      </x:c>
      <x:c r="L52" t="n">
        <x:v>1</x:v>
      </x:c>
      <x:c r="M52" t="n">
        <x:v>2</x:v>
      </x:c>
      <x:c r="N52" t="n">
        <x:v>6</x:v>
      </x:c>
      <x:c r="O52" s="57" t="n">
        <x:v>404.9</x:v>
      </x:c>
      <x:c r="P52" s="58">
        <x:f>IFERROR(E52/D52,0)</x:f>
        <x:v>0.9612403100775194</x:v>
      </x:c>
      <x:c r="Q52" s="56">
        <x:f>IFERROR(G52/C52,0)</x:f>
        <x:v>16.37</x:v>
      </x:c>
      <x:c r="R52" s="58" t="n">
        <x:v>0.96</x:v>
      </x:c>
    </x:row>
    <x:row r="53">
      <x:c r="A53" s="55" t="n">
        <x:v>46074</x:v>
      </x:c>
      <x:c r="B53" t="inlineStr">
        <x:is>
          <x:t xml:space="preserve">2026-02</x:t>
        </x:is>
      </x:c>
      <x:c r="C53" t="n">
        <x:v>100</x:v>
      </x:c>
      <x:c r="D53" t="n">
        <x:v>98</x:v>
      </x:c>
      <x:c r="E53" t="n">
        <x:v>94</x:v>
      </x:c>
      <x:c r="F53" s="43" t="n">
        <x:v>2.35</x:v>
      </x:c>
      <x:c r="G53" s="56" t="n">
        <x:v>1675</x:v>
      </x:c>
      <x:c r="H53" t="n">
        <x:v>5</x:v>
      </x:c>
      <x:c r="I53" s="57" t="n">
        <x:v>40.9</x:v>
      </x:c>
      <x:c r="J53" t="n">
        <x:v>561.9</x:v>
      </x:c>
      <x:c r="K53" t="n">
        <x:v>3</x:v>
      </x:c>
      <x:c r="L53" t="n">
        <x:v>1</x:v>
      </x:c>
      <x:c r="M53" t="n">
        <x:v>1</x:v>
      </x:c>
      <x:c r="N53" t="n">
        <x:v>4</x:v>
      </x:c>
      <x:c r="O53" s="57" t="n">
        <x:v>209.2</x:v>
      </x:c>
      <x:c r="P53" s="58">
        <x:f>IFERROR(E53/D53,0)</x:f>
        <x:v>0.9591836734693877</x:v>
      </x:c>
      <x:c r="Q53" s="56">
        <x:f>IFERROR(G53/C53,0)</x:f>
        <x:v>16.75</x:v>
      </x:c>
      <x:c r="R53" s="58" t="n">
        <x:v>0.96</x:v>
      </x:c>
    </x:row>
    <x:row r="54">
      <x:c r="A54" s="55" t="n">
        <x:v>46075</x:v>
      </x:c>
      <x:c r="B54" t="inlineStr">
        <x:is>
          <x:t xml:space="preserve">2026-02</x:t>
        </x:is>
      </x:c>
      <x:c r="C54" t="n">
        <x:v>104</x:v>
      </x:c>
      <x:c r="D54" t="n">
        <x:v>102</x:v>
      </x:c>
      <x:c r="E54" t="n">
        <x:v>99</x:v>
      </x:c>
      <x:c r="F54" s="43" t="n">
        <x:v>2.16</x:v>
      </x:c>
      <x:c r="G54" s="56" t="n">
        <x:v>1593.28</x:v>
      </x:c>
      <x:c r="H54" t="n">
        <x:v>4</x:v>
      </x:c>
      <x:c r="I54" s="57" t="n">
        <x:v>38.7</x:v>
      </x:c>
      <x:c r="J54" t="n">
        <x:v>551.7</x:v>
      </x:c>
      <x:c r="K54" t="n">
        <x:v>4</x:v>
      </x:c>
      <x:c r="L54" t="n">
        <x:v>1</x:v>
      </x:c>
      <x:c r="M54" t="n">
        <x:v>1</x:v>
      </x:c>
      <x:c r="N54" t="n">
        <x:v>4</x:v>
      </x:c>
      <x:c r="O54" s="57" t="n">
        <x:v>220.8</x:v>
      </x:c>
      <x:c r="P54" s="58">
        <x:f>IFERROR(E54/D54,0)</x:f>
        <x:v>0.9705882352941176</x:v>
      </x:c>
      <x:c r="Q54" s="56">
        <x:f>IFERROR(G54/C54,0)</x:f>
        <x:v>15.32</x:v>
      </x:c>
      <x:c r="R54" s="58" t="n">
        <x:v>0.96</x:v>
      </x:c>
    </x:row>
    <x:row r="55">
      <x:c r="A55" s="55" t="n">
        <x:v>46076</x:v>
      </x:c>
      <x:c r="B55" t="inlineStr">
        <x:is>
          <x:t xml:space="preserve">2026-02</x:t>
        </x:is>
      </x:c>
      <x:c r="C55" t="n">
        <x:v>140</x:v>
      </x:c>
      <x:c r="D55" t="n">
        <x:v>140</x:v>
      </x:c>
      <x:c r="E55" t="n">
        <x:v>136</x:v>
      </x:c>
      <x:c r="F55" s="43" t="n">
        <x:v>2.22</x:v>
      </x:c>
      <x:c r="G55" s="56" t="n">
        <x:v>2203.6</x:v>
      </x:c>
      <x:c r="H55" t="n">
        <x:v>4</x:v>
      </x:c>
      <x:c r="I55" s="57" t="n">
        <x:v>51.4</x:v>
      </x:c>
      <x:c r="J55" t="n">
        <x:v>790.4</x:v>
      </x:c>
      <x:c r="K55" t="n">
        <x:v>3</x:v>
      </x:c>
      <x:c r="L55" t="n">
        <x:v>1</x:v>
      </x:c>
      <x:c r="M55" t="n">
        <x:v>2</x:v>
      </x:c>
      <x:c r="N55" t="n">
        <x:v>5</x:v>
      </x:c>
      <x:c r="O55" s="57" t="n">
        <x:v>303.5</x:v>
      </x:c>
      <x:c r="P55" s="58">
        <x:f>IFERROR(E55/D55,0)</x:f>
        <x:v>0.9714285714285714</x:v>
      </x:c>
      <x:c r="Q55" s="56">
        <x:f>IFERROR(G55/C55,0)</x:f>
        <x:v>15.74</x:v>
      </x:c>
      <x:c r="R55" s="58" t="n">
        <x:v>0.96</x:v>
      </x:c>
    </x:row>
    <x:row r="56">
      <x:c r="A56" s="55" t="n">
        <x:v>46077</x:v>
      </x:c>
      <x:c r="B56" t="inlineStr">
        <x:is>
          <x:t xml:space="preserve">2026-02</x:t>
        </x:is>
      </x:c>
      <x:c r="C56" t="n">
        <x:v>129</x:v>
      </x:c>
      <x:c r="D56" t="n">
        <x:v>124</x:v>
      </x:c>
      <x:c r="E56" t="n">
        <x:v>122</x:v>
      </x:c>
      <x:c r="F56" s="43" t="n">
        <x:v>1.96</x:v>
      </x:c>
      <x:c r="G56" s="56" t="n">
        <x:v>2119.47</x:v>
      </x:c>
      <x:c r="H56" t="n">
        <x:v>4</x:v>
      </x:c>
      <x:c r="I56" s="57" t="n">
        <x:v>48.2</x:v>
      </x:c>
      <x:c r="J56" t="n">
        <x:v>676.1</x:v>
      </x:c>
      <x:c r="K56" t="n">
        <x:v>5</x:v>
      </x:c>
      <x:c r="L56" t="n">
        <x:v>1</x:v>
      </x:c>
      <x:c r="M56" t="n">
        <x:v>1</x:v>
      </x:c>
      <x:c r="N56" t="n">
        <x:v>5</x:v>
      </x:c>
      <x:c r="O56" s="57" t="n">
        <x:v>285.1</x:v>
      </x:c>
      <x:c r="P56" s="58">
        <x:f>IFERROR(E56/D56,0)</x:f>
        <x:v>0.9838709677419355</x:v>
      </x:c>
      <x:c r="Q56" s="56">
        <x:f>IFERROR(G56/C56,0)</x:f>
        <x:v>16.43</x:v>
      </x:c>
      <x:c r="R56" s="58" t="n">
        <x:v>0.96</x:v>
      </x:c>
    </x:row>
    <x:row r="57">
      <x:c r="A57" s="55" t="n">
        <x:v>46078</x:v>
      </x:c>
      <x:c r="B57" t="inlineStr">
        <x:is>
          <x:t xml:space="preserve">2026-02</x:t>
        </x:is>
      </x:c>
      <x:c r="C57" t="n">
        <x:v>132</x:v>
      </x:c>
      <x:c r="D57" t="n">
        <x:v>132</x:v>
      </x:c>
      <x:c r="E57" t="n">
        <x:v>125</x:v>
      </x:c>
      <x:c r="F57" s="43" t="n">
        <x:v>2.1</x:v>
      </x:c>
      <x:c r="G57" s="56" t="n">
        <x:v>2014.32</x:v>
      </x:c>
      <x:c r="H57" t="n">
        <x:v>4</x:v>
      </x:c>
      <x:c r="I57" s="57" t="n">
        <x:v>50.7</x:v>
      </x:c>
      <x:c r="J57" t="n">
        <x:v>740.2</x:v>
      </x:c>
      <x:c r="K57" t="n">
        <x:v>3</x:v>
      </x:c>
      <x:c r="L57" t="n">
        <x:v>1</x:v>
      </x:c>
      <x:c r="M57" t="n">
        <x:v>2</x:v>
      </x:c>
      <x:c r="N57" t="n">
        <x:v>5</x:v>
      </x:c>
      <x:c r="O57" s="57" t="n">
        <x:v>343</x:v>
      </x:c>
      <x:c r="P57" s="58">
        <x:f>IFERROR(E57/D57,0)</x:f>
        <x:v>0.946969696969697</x:v>
      </x:c>
      <x:c r="Q57" s="56">
        <x:f>IFERROR(G57/C57,0)</x:f>
        <x:v>15.26</x:v>
      </x:c>
      <x:c r="R57" s="58" t="n">
        <x:v>0.96</x:v>
      </x:c>
    </x:row>
    <x:row r="58">
      <x:c r="A58" s="55" t="n">
        <x:v>46079</x:v>
      </x:c>
      <x:c r="B58" t="inlineStr">
        <x:is>
          <x:t xml:space="preserve">2026-02</x:t>
        </x:is>
      </x:c>
      <x:c r="C58" t="n">
        <x:v>118</x:v>
      </x:c>
      <x:c r="D58" t="n">
        <x:v>116</x:v>
      </x:c>
      <x:c r="E58" t="n">
        <x:v>109</x:v>
      </x:c>
      <x:c r="F58" s="43" t="n">
        <x:v>1.53</x:v>
      </x:c>
      <x:c r="G58" s="56" t="n">
        <x:v>1850.24</x:v>
      </x:c>
      <x:c r="H58" t="n">
        <x:v>1</x:v>
      </x:c>
      <x:c r="I58" s="57" t="n">
        <x:v>52.5</x:v>
      </x:c>
      <x:c r="J58" t="n">
        <x:v>681.2</x:v>
      </x:c>
      <x:c r="K58" t="n">
        <x:v>5</x:v>
      </x:c>
      <x:c r="L58" t="n">
        <x:v>1</x:v>
      </x:c>
      <x:c r="M58" t="n">
        <x:v>1</x:v>
      </x:c>
      <x:c r="N58" t="n">
        <x:v>4</x:v>
      </x:c>
      <x:c r="O58" s="57" t="n">
        <x:v>244.1</x:v>
      </x:c>
      <x:c r="P58" s="58">
        <x:f>IFERROR(E58/D58,0)</x:f>
        <x:v>0.9396551724137931</x:v>
      </x:c>
      <x:c r="Q58" s="56">
        <x:f>IFERROR(G58/C58,0)</x:f>
        <x:v>15.68</x:v>
      </x:c>
      <x:c r="R58" s="58" t="n">
        <x:v>0.96</x:v>
      </x:c>
    </x:row>
    <x:row r="59">
      <x:c r="A59" s="55" t="n">
        <x:v>46080</x:v>
      </x:c>
      <x:c r="B59" t="inlineStr">
        <x:is>
          <x:t xml:space="preserve">2026-02</x:t>
        </x:is>
      </x:c>
      <x:c r="C59" t="n">
        <x:v>122</x:v>
      </x:c>
      <x:c r="D59" t="n">
        <x:v>120</x:v>
      </x:c>
      <x:c r="E59" t="n">
        <x:v>115</x:v>
      </x:c>
      <x:c r="F59" s="43" t="n">
        <x:v>1.95</x:v>
      </x:c>
      <x:c r="G59" s="56" t="n">
        <x:v>1982.5</x:v>
      </x:c>
      <x:c r="H59" t="n">
        <x:v>4</x:v>
      </x:c>
      <x:c r="I59" s="57" t="n">
        <x:v>53</x:v>
      </x:c>
      <x:c r="J59" t="n">
        <x:v>674.4</x:v>
      </x:c>
      <x:c r="K59" t="n">
        <x:v>4</x:v>
      </x:c>
      <x:c r="L59" t="n">
        <x:v>1</x:v>
      </x:c>
      <x:c r="M59" t="n">
        <x:v>2</x:v>
      </x:c>
      <x:c r="N59" t="n">
        <x:v>4</x:v>
      </x:c>
      <x:c r="O59" s="57" t="n">
        <x:v>267.8</x:v>
      </x:c>
      <x:c r="P59" s="58">
        <x:f>IFERROR(E59/D59,0)</x:f>
        <x:v>0.9583333333333334</x:v>
      </x:c>
      <x:c r="Q59" s="56">
        <x:f>IFERROR(G59/C59,0)</x:f>
        <x:v>16.25</x:v>
      </x:c>
      <x:c r="R59" s="58" t="n">
        <x:v>0.96</x:v>
      </x:c>
    </x:row>
    <x:row r="60">
      <x:c r="A60" s="55" t="n">
        <x:v>46081</x:v>
      </x:c>
      <x:c r="B60" t="inlineStr">
        <x:is>
          <x:t xml:space="preserve">2026-02</x:t>
        </x:is>
      </x:c>
      <x:c r="C60" t="n">
        <x:v>101</x:v>
      </x:c>
      <x:c r="D60" t="n">
        <x:v>101</x:v>
      </x:c>
      <x:c r="E60" t="n">
        <x:v>98</x:v>
      </x:c>
      <x:c r="F60" s="43" t="n">
        <x:v>2.24</x:v>
      </x:c>
      <x:c r="G60" s="56" t="n">
        <x:v>1663.47</x:v>
      </x:c>
      <x:c r="H60" t="n">
        <x:v>4</x:v>
      </x:c>
      <x:c r="I60" s="57" t="n">
        <x:v>44</x:v>
      </x:c>
      <x:c r="J60" t="n">
        <x:v>533.6</x:v>
      </x:c>
      <x:c r="K60" t="n">
        <x:v>3</x:v>
      </x:c>
      <x:c r="L60" t="n">
        <x:v>1</x:v>
      </x:c>
      <x:c r="M60" t="n">
        <x:v>1</x:v>
      </x:c>
      <x:c r="N60" t="n">
        <x:v>4</x:v>
      </x:c>
      <x:c r="O60" s="57" t="n">
        <x:v>246.4</x:v>
      </x:c>
      <x:c r="P60" s="58">
        <x:f>IFERROR(E60/D60,0)</x:f>
        <x:v>0.9702970297029703</x:v>
      </x:c>
      <x:c r="Q60" s="56">
        <x:f>IFERROR(G60/C60,0)</x:f>
        <x:v>16.47</x:v>
      </x:c>
      <x:c r="R60" s="58" t="n">
        <x:v>0.96</x:v>
      </x:c>
    </x:row>
    <x:row r="61">
      <x:c r="A61" s="55" t="n">
        <x:v>46082</x:v>
      </x:c>
      <x:c r="B61" t="inlineStr">
        <x:is>
          <x:t xml:space="preserve">2026-03</x:t>
        </x:is>
      </x:c>
      <x:c r="C61" t="n">
        <x:v>99</x:v>
      </x:c>
      <x:c r="D61" t="n">
        <x:v>94</x:v>
      </x:c>
      <x:c r="E61" t="n">
        <x:v>91</x:v>
      </x:c>
      <x:c r="F61" s="43" t="n">
        <x:v>2.18</x:v>
      </x:c>
      <x:c r="G61" s="56" t="n">
        <x:v>1594.89</x:v>
      </x:c>
      <x:c r="H61" t="n">
        <x:v>2</x:v>
      </x:c>
      <x:c r="I61" s="57" t="n">
        <x:v>41.4</x:v>
      </x:c>
      <x:c r="J61" t="n">
        <x:v>533.6</x:v>
      </x:c>
      <x:c r="K61" t="n">
        <x:v>4</x:v>
      </x:c>
      <x:c r="L61" t="n">
        <x:v>1</x:v>
      </x:c>
      <x:c r="M61" t="n">
        <x:v>1</x:v>
      </x:c>
      <x:c r="N61" t="n">
        <x:v>4</x:v>
      </x:c>
      <x:c r="O61" s="57" t="n">
        <x:v>236.9</x:v>
      </x:c>
      <x:c r="P61" s="58">
        <x:f>IFERROR(E61/D61,0)</x:f>
        <x:v>0.9680851063829787</x:v>
      </x:c>
      <x:c r="Q61" s="56">
        <x:f>IFERROR(G61/C61,0)</x:f>
        <x:v>16.11</x:v>
      </x:c>
      <x:c r="R61" s="58" t="n">
        <x:v>0.96</x:v>
      </x:c>
    </x:row>
    <x:row r="62">
      <x:c r="A62" s="55" t="n">
        <x:v>46083</x:v>
      </x:c>
      <x:c r="B62" t="inlineStr">
        <x:is>
          <x:t xml:space="preserve">2026-03</x:t>
        </x:is>
      </x:c>
      <x:c r="C62" t="n">
        <x:v>117</x:v>
      </x:c>
      <x:c r="D62" t="n">
        <x:v>117</x:v>
      </x:c>
      <x:c r="E62" t="n">
        <x:v>112</x:v>
      </x:c>
      <x:c r="F62" s="43" t="n">
        <x:v>2.43</x:v>
      </x:c>
      <x:c r="G62" s="56" t="n">
        <x:v>1856.79</x:v>
      </x:c>
      <x:c r="H62" t="n">
        <x:v>1</x:v>
      </x:c>
      <x:c r="I62" s="57" t="n">
        <x:v>50.4</x:v>
      </x:c>
      <x:c r="J62" t="n">
        <x:v>593.1</x:v>
      </x:c>
      <x:c r="K62" t="n">
        <x:v>4</x:v>
      </x:c>
      <x:c r="L62" t="n">
        <x:v>1</x:v>
      </x:c>
      <x:c r="M62" t="n">
        <x:v>1</x:v>
      </x:c>
      <x:c r="N62" t="n">
        <x:v>5</x:v>
      </x:c>
      <x:c r="O62" s="57" t="n">
        <x:v>282.3</x:v>
      </x:c>
      <x:c r="P62" s="58">
        <x:f>IFERROR(E62/D62,0)</x:f>
        <x:v>0.9572649572649573</x:v>
      </x:c>
      <x:c r="Q62" s="56">
        <x:f>IFERROR(G62/C62,0)</x:f>
        <x:v>15.87</x:v>
      </x:c>
      <x:c r="R62" s="58" t="n">
        <x:v>0.96</x:v>
      </x:c>
    </x:row>
    <x:row r="63">
      <x:c r="A63" s="55" t="n">
        <x:v>46084</x:v>
      </x:c>
      <x:c r="B63" t="inlineStr">
        <x:is>
          <x:t xml:space="preserve">2026-03</x:t>
        </x:is>
      </x:c>
      <x:c r="C63" t="n">
        <x:v>110</x:v>
      </x:c>
      <x:c r="D63" t="n">
        <x:v>109</x:v>
      </x:c>
      <x:c r="E63" t="n">
        <x:v>106</x:v>
      </x:c>
      <x:c r="F63" s="43" t="n">
        <x:v>1.79</x:v>
      </x:c>
      <x:c r="G63" s="56" t="n">
        <x:v>1746.8</x:v>
      </x:c>
      <x:c r="H63" t="n">
        <x:v>2</x:v>
      </x:c>
      <x:c r="I63" s="57" t="n">
        <x:v>53.8</x:v>
      </x:c>
      <x:c r="J63" t="n">
        <x:v>595.8</x:v>
      </x:c>
      <x:c r="K63" t="n">
        <x:v>3</x:v>
      </x:c>
      <x:c r="L63" t="n">
        <x:v>1</x:v>
      </x:c>
      <x:c r="M63" t="n">
        <x:v>1</x:v>
      </x:c>
      <x:c r="N63" t="n">
        <x:v>5</x:v>
      </x:c>
      <x:c r="O63" s="57" t="n">
        <x:v>341.7</x:v>
      </x:c>
      <x:c r="P63" s="58">
        <x:f>IFERROR(E63/D63,0)</x:f>
        <x:v>0.9724770642201835</x:v>
      </x:c>
      <x:c r="Q63" s="56">
        <x:f>IFERROR(G63/C63,0)</x:f>
        <x:v>15.879999999999999</x:v>
      </x:c>
      <x:c r="R63" s="58" t="n">
        <x:v>0.96</x:v>
      </x:c>
    </x:row>
    <x:row r="64">
      <x:c r="A64" s="55" t="n">
        <x:v>46085</x:v>
      </x:c>
      <x:c r="B64" t="inlineStr">
        <x:is>
          <x:t xml:space="preserve">2026-03</x:t>
        </x:is>
      </x:c>
      <x:c r="C64" t="n">
        <x:v>134</x:v>
      </x:c>
      <x:c r="D64" t="n">
        <x:v>134</x:v>
      </x:c>
      <x:c r="E64" t="n">
        <x:v>131</x:v>
      </x:c>
      <x:c r="F64" s="43" t="n">
        <x:v>2.23</x:v>
      </x:c>
      <x:c r="G64" s="56" t="n">
        <x:v>2042.16</x:v>
      </x:c>
      <x:c r="H64" t="n">
        <x:v>3</x:v>
      </x:c>
      <x:c r="I64" s="57" t="n">
        <x:v>50.7</x:v>
      </x:c>
      <x:c r="J64" t="n">
        <x:v>692.1</x:v>
      </x:c>
      <x:c r="K64" t="n">
        <x:v>5</x:v>
      </x:c>
      <x:c r="L64" t="n">
        <x:v>1</x:v>
      </x:c>
      <x:c r="M64" t="n">
        <x:v>2</x:v>
      </x:c>
      <x:c r="N64" t="n">
        <x:v>5</x:v>
      </x:c>
      <x:c r="O64" s="57" t="n">
        <x:v>272.9</x:v>
      </x:c>
      <x:c r="P64" s="58">
        <x:f>IFERROR(E64/D64,0)</x:f>
        <x:v>0.9776119402985075</x:v>
      </x:c>
      <x:c r="Q64" s="56">
        <x:f>IFERROR(G64/C64,0)</x:f>
        <x:v>15.24</x:v>
      </x:c>
      <x:c r="R64" s="58" t="n">
        <x:v>0.96</x:v>
      </x:c>
    </x:row>
    <x:row r="65">
      <x:c r="A65" s="55" t="n">
        <x:v>46086</x:v>
      </x:c>
      <x:c r="B65" t="inlineStr">
        <x:is>
          <x:t xml:space="preserve">2026-03</x:t>
        </x:is>
      </x:c>
      <x:c r="C65" t="n">
        <x:v>127</x:v>
      </x:c>
      <x:c r="D65" t="n">
        <x:v>122</x:v>
      </x:c>
      <x:c r="E65" t="n">
        <x:v>119</x:v>
      </x:c>
      <x:c r="F65" s="43" t="n">
        <x:v>1.84</x:v>
      </x:c>
      <x:c r="G65" s="56" t="n">
        <x:v>2004.06</x:v>
      </x:c>
      <x:c r="H65" t="n">
        <x:v>2</x:v>
      </x:c>
      <x:c r="I65" s="57" t="n">
        <x:v>51.8</x:v>
      </x:c>
      <x:c r="J65" t="n">
        <x:v>639.5</x:v>
      </x:c>
      <x:c r="K65" t="n">
        <x:v>4</x:v>
      </x:c>
      <x:c r="L65" t="n">
        <x:v>1</x:v>
      </x:c>
      <x:c r="M65" t="n">
        <x:v>1</x:v>
      </x:c>
      <x:c r="N65" t="n">
        <x:v>5</x:v>
      </x:c>
      <x:c r="O65" s="57" t="n">
        <x:v>269.5</x:v>
      </x:c>
      <x:c r="P65" s="58">
        <x:f>IFERROR(E65/D65,0)</x:f>
        <x:v>0.9754098360655737</x:v>
      </x:c>
      <x:c r="Q65" s="56">
        <x:f>IFERROR(G65/C65,0)</x:f>
        <x:v>15.78</x:v>
      </x:c>
      <x:c r="R65" s="58" t="n">
        <x:v>0.96</x:v>
      </x:c>
    </x:row>
    <x:row r="66">
      <x:c r="A66" s="55" t="n">
        <x:v>46087</x:v>
      </x:c>
      <x:c r="B66" t="inlineStr">
        <x:is>
          <x:t xml:space="preserve">2026-03</x:t>
        </x:is>
      </x:c>
      <x:c r="C66" t="n">
        <x:v>129</x:v>
      </x:c>
      <x:c r="D66" t="n">
        <x:v>124</x:v>
      </x:c>
      <x:c r="E66" t="n">
        <x:v>119</x:v>
      </x:c>
      <x:c r="F66" s="43" t="n">
        <x:v>2.16</x:v>
      </x:c>
      <x:c r="G66" s="56" t="n">
        <x:v>2116.89</x:v>
      </x:c>
      <x:c r="H66" t="n">
        <x:v>1</x:v>
      </x:c>
      <x:c r="I66" s="57" t="n">
        <x:v>49.4</x:v>
      </x:c>
      <x:c r="J66" t="n">
        <x:v>659.5</x:v>
      </x:c>
      <x:c r="K66" t="n">
        <x:v>3</x:v>
      </x:c>
      <x:c r="L66" t="n">
        <x:v>1</x:v>
      </x:c>
      <x:c r="M66" t="n">
        <x:v>1</x:v>
      </x:c>
      <x:c r="N66" t="n">
        <x:v>5</x:v>
      </x:c>
      <x:c r="O66" s="57" t="n">
        <x:v>344.1</x:v>
      </x:c>
      <x:c r="P66" s="58">
        <x:f>IFERROR(E66/D66,0)</x:f>
        <x:v>0.9596774193548387</x:v>
      </x:c>
      <x:c r="Q66" s="56">
        <x:f>IFERROR(G66/C66,0)</x:f>
        <x:v>16.41</x:v>
      </x:c>
      <x:c r="R66" s="58" t="n">
        <x:v>0.96</x:v>
      </x:c>
    </x:row>
    <x:row r="67">
      <x:c r="A67" s="55" t="n">
        <x:v>46088</x:v>
      </x:c>
      <x:c r="B67" t="inlineStr">
        <x:is>
          <x:t xml:space="preserve">2026-03</x:t>
        </x:is>
      </x:c>
      <x:c r="C67" t="n">
        <x:v>102</x:v>
      </x:c>
      <x:c r="D67" t="n">
        <x:v>97</x:v>
      </x:c>
      <x:c r="E67" t="n">
        <x:v>93</x:v>
      </x:c>
      <x:c r="F67" s="43" t="n">
        <x:v>1.83</x:v>
      </x:c>
      <x:c r="G67" s="56" t="n">
        <x:v>1562.64</x:v>
      </x:c>
      <x:c r="H67" t="n">
        <x:v>3</x:v>
      </x:c>
      <x:c r="I67" s="57" t="n">
        <x:v>43.1</x:v>
      </x:c>
      <x:c r="J67" t="n">
        <x:v>498.3</x:v>
      </x:c>
      <x:c r="K67" t="n">
        <x:v>4</x:v>
      </x:c>
      <x:c r="L67" t="n">
        <x:v>0</x:v>
      </x:c>
      <x:c r="M67" t="n">
        <x:v>1</x:v>
      </x:c>
      <x:c r="N67" t="n">
        <x:v>4</x:v>
      </x:c>
      <x:c r="O67" s="57" t="n">
        <x:v>244</x:v>
      </x:c>
      <x:c r="P67" s="58">
        <x:f>IFERROR(E67/D67,0)</x:f>
        <x:v>0.9587628865979382</x:v>
      </x:c>
      <x:c r="Q67" s="56">
        <x:f>IFERROR(G67/C67,0)</x:f>
        <x:v>15.32</x:v>
      </x:c>
      <x:c r="R67" s="58" t="n">
        <x:v>0.96</x:v>
      </x:c>
    </x:row>
    <x:row r="68">
      <x:c r="A68" s="55" t="n">
        <x:v>46089</x:v>
      </x:c>
      <x:c r="B68" t="inlineStr">
        <x:is>
          <x:t xml:space="preserve">2026-03</x:t>
        </x:is>
      </x:c>
      <x:c r="C68" t="n">
        <x:v>104</x:v>
      </x:c>
      <x:c r="D68" t="n">
        <x:v>102</x:v>
      </x:c>
      <x:c r="E68" t="n">
        <x:v>100</x:v>
      </x:c>
      <x:c r="F68" s="43" t="n">
        <x:v>2.12</x:v>
      </x:c>
      <x:c r="G68" s="56" t="n">
        <x:v>1682.72</x:v>
      </x:c>
      <x:c r="H68" t="n">
        <x:v>3</x:v>
      </x:c>
      <x:c r="I68" s="57" t="n">
        <x:v>40.6</x:v>
      </x:c>
      <x:c r="J68" t="n">
        <x:v>509.8</x:v>
      </x:c>
      <x:c r="K68" t="n">
        <x:v>4</x:v>
      </x:c>
      <x:c r="L68" t="n">
        <x:v>1</x:v>
      </x:c>
      <x:c r="M68" t="n">
        <x:v>1</x:v>
      </x:c>
      <x:c r="N68" t="n">
        <x:v>4</x:v>
      </x:c>
      <x:c r="O68" s="57" t="n">
        <x:v>268.3</x:v>
      </x:c>
      <x:c r="P68" s="58">
        <x:f>IFERROR(E68/D68,0)</x:f>
        <x:v>0.9803921568627451</x:v>
      </x:c>
      <x:c r="Q68" s="56">
        <x:f>IFERROR(G68/C68,0)</x:f>
        <x:v>16.18</x:v>
      </x:c>
      <x:c r="R68" s="58" t="n">
        <x:v>0.96</x:v>
      </x:c>
    </x:row>
    <x:row r="69">
      <x:c r="A69" s="55" t="n">
        <x:v>46090</x:v>
      </x:c>
      <x:c r="B69" t="inlineStr">
        <x:is>
          <x:t xml:space="preserve">2026-03</x:t>
        </x:is>
      </x:c>
      <x:c r="C69" t="n">
        <x:v>120</x:v>
      </x:c>
      <x:c r="D69" t="n">
        <x:v>119</x:v>
      </x:c>
      <x:c r="E69" t="n">
        <x:v>113</x:v>
      </x:c>
      <x:c r="F69" s="43" t="n">
        <x:v>2.3</x:v>
      </x:c>
      <x:c r="G69" s="56" t="n">
        <x:v>1849.2</x:v>
      </x:c>
      <x:c r="H69" t="n">
        <x:v>1</x:v>
      </x:c>
      <x:c r="I69" s="57" t="n">
        <x:v>50.9</x:v>
      </x:c>
      <x:c r="J69" t="n">
        <x:v>603.1</x:v>
      </x:c>
      <x:c r="K69" t="n">
        <x:v>4</x:v>
      </x:c>
      <x:c r="L69" t="n">
        <x:v>1</x:v>
      </x:c>
      <x:c r="M69" t="n">
        <x:v>1</x:v>
      </x:c>
      <x:c r="N69" t="n">
        <x:v>5</x:v>
      </x:c>
      <x:c r="O69" s="57" t="n">
        <x:v>289.9</x:v>
      </x:c>
      <x:c r="P69" s="58">
        <x:f>IFERROR(E69/D69,0)</x:f>
        <x:v>0.9495798319327731</x:v>
      </x:c>
      <x:c r="Q69" s="56">
        <x:f>IFERROR(G69/C69,0)</x:f>
        <x:v>15.41</x:v>
      </x:c>
      <x:c r="R69" s="58" t="n">
        <x:v>0.96</x:v>
      </x:c>
    </x:row>
    <x:row r="70">
      <x:c r="A70" s="55" t="n">
        <x:v>46091</x:v>
      </x:c>
      <x:c r="B70" t="inlineStr">
        <x:is>
          <x:t xml:space="preserve">2026-03</x:t>
        </x:is>
      </x:c>
      <x:c r="C70" t="n">
        <x:v>121</x:v>
      </x:c>
      <x:c r="D70" t="n">
        <x:v>117</x:v>
      </x:c>
      <x:c r="E70" t="n">
        <x:v>113</x:v>
      </x:c>
      <x:c r="F70" s="43" t="n">
        <x:v>1.99</x:v>
      </x:c>
      <x:c r="G70" s="56" t="n">
        <x:v>1896.07</x:v>
      </x:c>
      <x:c r="H70" t="n">
        <x:v>4</x:v>
      </x:c>
      <x:c r="I70" s="57" t="n">
        <x:v>53.1</x:v>
      </x:c>
      <x:c r="J70" t="n">
        <x:v>659.8</x:v>
      </x:c>
      <x:c r="K70" t="n">
        <x:v>5</x:v>
      </x:c>
      <x:c r="L70" t="n">
        <x:v>1</x:v>
      </x:c>
      <x:c r="M70" t="n">
        <x:v>1</x:v>
      </x:c>
      <x:c r="N70" t="n">
        <x:v>5</x:v>
      </x:c>
      <x:c r="O70" s="57" t="n">
        <x:v>294.7</x:v>
      </x:c>
      <x:c r="P70" s="58">
        <x:f>IFERROR(E70/D70,0)</x:f>
        <x:v>0.9658119658119658</x:v>
      </x:c>
      <x:c r="Q70" s="56">
        <x:f>IFERROR(G70/C70,0)</x:f>
        <x:v>15.67</x:v>
      </x:c>
      <x:c r="R70" s="58" t="n">
        <x:v>0.96</x:v>
      </x:c>
    </x:row>
    <x:row r="71">
      <x:c r="A71" s="55" t="n">
        <x:v>46092</x:v>
      </x:c>
      <x:c r="B71" t="inlineStr">
        <x:is>
          <x:t xml:space="preserve">2026-03</x:t>
        </x:is>
      </x:c>
      <x:c r="C71" t="n">
        <x:v>142</x:v>
      </x:c>
      <x:c r="D71" t="n">
        <x:v>140</x:v>
      </x:c>
      <x:c r="E71" t="n">
        <x:v>138</x:v>
      </x:c>
      <x:c r="F71" s="43" t="n">
        <x:v>2.14</x:v>
      </x:c>
      <x:c r="G71" s="56" t="n">
        <x:v>2308.92</x:v>
      </x:c>
      <x:c r="H71" t="n">
        <x:v>1</x:v>
      </x:c>
      <x:c r="I71" s="57" t="n">
        <x:v>48.3</x:v>
      </x:c>
      <x:c r="J71" t="n">
        <x:v>718.8</x:v>
      </x:c>
      <x:c r="K71" t="n">
        <x:v>4</x:v>
      </x:c>
      <x:c r="L71" t="n">
        <x:v>1</x:v>
      </x:c>
      <x:c r="M71" t="n">
        <x:v>1</x:v>
      </x:c>
      <x:c r="N71" t="n">
        <x:v>5</x:v>
      </x:c>
      <x:c r="O71" s="57" t="n">
        <x:v>289</x:v>
      </x:c>
      <x:c r="P71" s="58">
        <x:f>IFERROR(E71/D71,0)</x:f>
        <x:v>0.9857142857142858</x:v>
      </x:c>
      <x:c r="Q71" s="56">
        <x:f>IFERROR(G71/C71,0)</x:f>
        <x:v>16.26</x:v>
      </x:c>
      <x:c r="R71" s="58" t="n">
        <x:v>0.96</x:v>
      </x:c>
    </x:row>
    <x:row r="72">
      <x:c r="A72" s="55" t="n">
        <x:v>46093</x:v>
      </x:c>
      <x:c r="B72" t="inlineStr">
        <x:is>
          <x:t xml:space="preserve">2026-03</x:t>
        </x:is>
      </x:c>
      <x:c r="C72" t="n">
        <x:v>126</x:v>
      </x:c>
      <x:c r="D72" t="n">
        <x:v>126</x:v>
      </x:c>
      <x:c r="E72" t="n">
        <x:v>124</x:v>
      </x:c>
      <x:c r="F72" s="43" t="n">
        <x:v>1.98</x:v>
      </x:c>
      <x:c r="G72" s="56" t="n">
        <x:v>2042.46</x:v>
      </x:c>
      <x:c r="H72" t="n">
        <x:v>4</x:v>
      </x:c>
      <x:c r="I72" s="57" t="n">
        <x:v>50.8</x:v>
      </x:c>
      <x:c r="J72" t="n">
        <x:v>628.8</x:v>
      </x:c>
      <x:c r="K72" t="n">
        <x:v>4</x:v>
      </x:c>
      <x:c r="L72" t="n">
        <x:v>1</x:v>
      </x:c>
      <x:c r="M72" t="n">
        <x:v>1</x:v>
      </x:c>
      <x:c r="N72" t="n">
        <x:v>5</x:v>
      </x:c>
      <x:c r="O72" s="57" t="n">
        <x:v>311.6</x:v>
      </x:c>
      <x:c r="P72" s="58">
        <x:f>IFERROR(E72/D72,0)</x:f>
        <x:v>0.9841269841269841</x:v>
      </x:c>
      <x:c r="Q72" s="56">
        <x:f>IFERROR(G72/C72,0)</x:f>
        <x:v>16.21</x:v>
      </x:c>
      <x:c r="R72" s="58" t="n">
        <x:v>0.96</x:v>
      </x:c>
    </x:row>
    <x:row r="73">
      <x:c r="A73" s="55" t="n">
        <x:v>46094</x:v>
      </x:c>
      <x:c r="B73" t="inlineStr">
        <x:is>
          <x:t xml:space="preserve">2026-03</x:t>
        </x:is>
      </x:c>
      <x:c r="C73" t="n">
        <x:v>122</x:v>
      </x:c>
      <x:c r="D73" t="n">
        <x:v>122</x:v>
      </x:c>
      <x:c r="E73" t="n">
        <x:v>118</x:v>
      </x:c>
      <x:c r="F73" s="43" t="n">
        <x:v>1.89</x:v>
      </x:c>
      <x:c r="G73" s="56" t="n">
        <x:v>1920.28</x:v>
      </x:c>
      <x:c r="H73" t="n">
        <x:v>4</x:v>
      </x:c>
      <x:c r="I73" s="57" t="n">
        <x:v>57.9</x:v>
      </x:c>
      <x:c r="J73" t="n">
        <x:v>653.6</x:v>
      </x:c>
      <x:c r="K73" t="n">
        <x:v>4</x:v>
      </x:c>
      <x:c r="L73" t="n">
        <x:v>1</x:v>
      </x:c>
      <x:c r="M73" t="n">
        <x:v>1</x:v>
      </x:c>
      <x:c r="N73" t="n">
        <x:v>4</x:v>
      </x:c>
      <x:c r="O73" s="57" t="n">
        <x:v>274</x:v>
      </x:c>
      <x:c r="P73" s="58">
        <x:f>IFERROR(E73/D73,0)</x:f>
        <x:v>0.9672131147540983</x:v>
      </x:c>
      <x:c r="Q73" s="56">
        <x:f>IFERROR(G73/C73,0)</x:f>
        <x:v>15.74</x:v>
      </x:c>
      <x:c r="R73" s="58" t="n">
        <x:v>0.96</x:v>
      </x:c>
    </x:row>
    <x:row r="74">
      <x:c r="A74" s="55" t="n">
        <x:v>46095</x:v>
      </x:c>
      <x:c r="B74" t="inlineStr">
        <x:is>
          <x:t xml:space="preserve">2026-03</x:t>
        </x:is>
      </x:c>
      <x:c r="C74" t="n">
        <x:v>122</x:v>
      </x:c>
      <x:c r="D74" t="n">
        <x:v>122</x:v>
      </x:c>
      <x:c r="E74" t="n">
        <x:v>119</x:v>
      </x:c>
      <x:c r="F74" s="43" t="n">
        <x:v>1.96</x:v>
      </x:c>
      <x:c r="G74" s="56" t="n">
        <x:v>1864.16</x:v>
      </x:c>
      <x:c r="H74" t="n">
        <x:v>4</x:v>
      </x:c>
      <x:c r="I74" s="57" t="n">
        <x:v>40.6</x:v>
      </x:c>
      <x:c r="J74" t="n">
        <x:v>628.2</x:v>
      </x:c>
      <x:c r="K74" t="n">
        <x:v>3</x:v>
      </x:c>
      <x:c r="L74" t="n">
        <x:v>1</x:v>
      </x:c>
      <x:c r="M74" t="n">
        <x:v>2</x:v>
      </x:c>
      <x:c r="N74" t="n">
        <x:v>5</x:v>
      </x:c>
      <x:c r="O74" s="57" t="n">
        <x:v>338.6</x:v>
      </x:c>
      <x:c r="P74" s="58">
        <x:f>IFERROR(E74/D74,0)</x:f>
        <x:v>0.9754098360655737</x:v>
      </x:c>
      <x:c r="Q74" s="56">
        <x:f>IFERROR(G74/C74,0)</x:f>
        <x:v>15.280000000000001</x:v>
      </x:c>
      <x:c r="R74" s="58" t="n">
        <x:v>0.96</x:v>
      </x:c>
    </x:row>
    <x:row r="75">
      <x:c r="A75" s="55" t="n">
        <x:v>46096</x:v>
      </x:c>
      <x:c r="B75" t="inlineStr">
        <x:is>
          <x:t xml:space="preserve">2026-03</x:t>
        </x:is>
      </x:c>
      <x:c r="C75" t="n">
        <x:v>111</x:v>
      </x:c>
      <x:c r="D75" t="n">
        <x:v>107</x:v>
      </x:c>
      <x:c r="E75" t="n">
        <x:v>103</x:v>
      </x:c>
      <x:c r="F75" s="43" t="n">
        <x:v>1.98</x:v>
      </x:c>
      <x:c r="G75" s="56" t="n">
        <x:v>1627.26</x:v>
      </x:c>
      <x:c r="H75" t="n">
        <x:v>5</x:v>
      </x:c>
      <x:c r="I75" s="57" t="n">
        <x:v>45.6</x:v>
      </x:c>
      <x:c r="J75" t="n">
        <x:v>546.2</x:v>
      </x:c>
      <x:c r="K75" t="n">
        <x:v>5</x:v>
      </x:c>
      <x:c r="L75" t="n">
        <x:v>1</x:v>
      </x:c>
      <x:c r="M75" t="n">
        <x:v>1</x:v>
      </x:c>
      <x:c r="N75" t="n">
        <x:v>5</x:v>
      </x:c>
      <x:c r="O75" s="57" t="n">
        <x:v>318.9</x:v>
      </x:c>
      <x:c r="P75" s="58">
        <x:f>IFERROR(E75/D75,0)</x:f>
        <x:v>0.9626168224299065</x:v>
      </x:c>
      <x:c r="Q75" s="56">
        <x:f>IFERROR(G75/C75,0)</x:f>
        <x:v>14.66</x:v>
      </x:c>
      <x:c r="R75" s="58" t="n">
        <x:v>0.96</x:v>
      </x:c>
    </x:row>
    <x:row r="76">
      <x:c r="A76" s="55" t="n">
        <x:v>46097</x:v>
      </x:c>
      <x:c r="B76" t="inlineStr">
        <x:is>
          <x:t xml:space="preserve">2026-03</x:t>
        </x:is>
      </x:c>
      <x:c r="C76" t="n">
        <x:v>141</x:v>
      </x:c>
      <x:c r="D76" t="n">
        <x:v>141</x:v>
      </x:c>
      <x:c r="E76" t="n">
        <x:v>138</x:v>
      </x:c>
      <x:c r="F76" s="43" t="n">
        <x:v>2.03</x:v>
      </x:c>
      <x:c r="G76" s="56" t="n">
        <x:v>2299.71</x:v>
      </x:c>
      <x:c r="H76" t="n">
        <x:v>4</x:v>
      </x:c>
      <x:c r="I76" s="57" t="n">
        <x:v>52.6</x:v>
      </x:c>
      <x:c r="J76" t="n">
        <x:v>687.7</x:v>
      </x:c>
      <x:c r="K76" t="n">
        <x:v>6</x:v>
      </x:c>
      <x:c r="L76" t="n">
        <x:v>1</x:v>
      </x:c>
      <x:c r="M76" t="n">
        <x:v>2</x:v>
      </x:c>
      <x:c r="N76" t="n">
        <x:v>6</x:v>
      </x:c>
      <x:c r="O76" s="57" t="n">
        <x:v>354.6</x:v>
      </x:c>
      <x:c r="P76" s="58">
        <x:f>IFERROR(E76/D76,0)</x:f>
        <x:v>0.9787234042553191</x:v>
      </x:c>
      <x:c r="Q76" s="56">
        <x:f>IFERROR(G76/C76,0)</x:f>
        <x:v>16.31</x:v>
      </x:c>
      <x:c r="R76" s="58" t="n">
        <x:v>0.96</x:v>
      </x:c>
    </x:row>
    <x:row r="77">
      <x:c r="A77" s="55" t="n">
        <x:v>46098</x:v>
      </x:c>
      <x:c r="B77" t="inlineStr">
        <x:is>
          <x:t xml:space="preserve">2026-03</x:t>
        </x:is>
      </x:c>
      <x:c r="C77" t="n">
        <x:v>143</x:v>
      </x:c>
      <x:c r="D77" t="n">
        <x:v>140</x:v>
      </x:c>
      <x:c r="E77" t="n">
        <x:v>136</x:v>
      </x:c>
      <x:c r="F77" s="43" t="n">
        <x:v>1.92</x:v>
      </x:c>
      <x:c r="G77" s="56" t="n">
        <x:v>2209.35</x:v>
      </x:c>
      <x:c r="H77" t="n">
        <x:v>2</x:v>
      </x:c>
      <x:c r="I77" s="57" t="n">
        <x:v>50.8</x:v>
      </x:c>
      <x:c r="J77" t="n">
        <x:v>720.6</x:v>
      </x:c>
      <x:c r="K77" t="n">
        <x:v>4</x:v>
      </x:c>
      <x:c r="L77" t="n">
        <x:v>1</x:v>
      </x:c>
      <x:c r="M77" t="n">
        <x:v>1</x:v>
      </x:c>
      <x:c r="N77" t="n">
        <x:v>6</x:v>
      </x:c>
      <x:c r="O77" s="57" t="n">
        <x:v>344.7</x:v>
      </x:c>
      <x:c r="P77" s="58">
        <x:f>IFERROR(E77/D77,0)</x:f>
        <x:v>0.9714285714285714</x:v>
      </x:c>
      <x:c r="Q77" s="56">
        <x:f>IFERROR(G77/C77,0)</x:f>
        <x:v>15.45</x:v>
      </x:c>
      <x:c r="R77" s="58" t="n">
        <x:v>0.96</x:v>
      </x:c>
    </x:row>
    <x:row r="78">
      <x:c r="A78" s="55" t="n">
        <x:v>46099</x:v>
      </x:c>
      <x:c r="B78" t="inlineStr">
        <x:is>
          <x:t xml:space="preserve">2026-03</x:t>
        </x:is>
      </x:c>
      <x:c r="C78" t="n">
        <x:v>146</x:v>
      </x:c>
      <x:c r="D78" t="n">
        <x:v>143</x:v>
      </x:c>
      <x:c r="E78" t="n">
        <x:v>139</x:v>
      </x:c>
      <x:c r="F78" s="43" t="n">
        <x:v>1.96</x:v>
      </x:c>
      <x:c r="G78" s="56" t="n">
        <x:v>2263</x:v>
      </x:c>
      <x:c r="H78" t="n">
        <x:v>4</x:v>
      </x:c>
      <x:c r="I78" s="57" t="n">
        <x:v>53.2</x:v>
      </x:c>
      <x:c r="J78" t="n">
        <x:v>768.1</x:v>
      </x:c>
      <x:c r="K78" t="n">
        <x:v>4</x:v>
      </x:c>
      <x:c r="L78" t="n">
        <x:v>1</x:v>
      </x:c>
      <x:c r="M78" t="n">
        <x:v>2</x:v>
      </x:c>
      <x:c r="N78" t="n">
        <x:v>6</x:v>
      </x:c>
      <x:c r="O78" s="57" t="n">
        <x:v>411.3</x:v>
      </x:c>
      <x:c r="P78" s="58">
        <x:f>IFERROR(E78/D78,0)</x:f>
        <x:v>0.972027972027972</x:v>
      </x:c>
      <x:c r="Q78" s="56">
        <x:f>IFERROR(G78/C78,0)</x:f>
        <x:v>15.5</x:v>
      </x:c>
      <x:c r="R78" s="58" t="n">
        <x:v>0.96</x:v>
      </x:c>
    </x:row>
    <x:row r="79">
      <x:c r="A79" s="55" t="n">
        <x:v>46100</x:v>
      </x:c>
      <x:c r="B79" t="inlineStr">
        <x:is>
          <x:t xml:space="preserve">2026-03</x:t>
        </x:is>
      </x:c>
      <x:c r="C79" t="n">
        <x:v>144</x:v>
      </x:c>
      <x:c r="D79" t="n">
        <x:v>142</x:v>
      </x:c>
      <x:c r="E79" t="n">
        <x:v>135</x:v>
      </x:c>
      <x:c r="F79" s="43" t="n">
        <x:v>1.89</x:v>
      </x:c>
      <x:c r="G79" s="56" t="n">
        <x:v>2144.16</x:v>
      </x:c>
      <x:c r="H79" t="n">
        <x:v>3</x:v>
      </x:c>
      <x:c r="I79" s="57" t="n">
        <x:v>56.6</x:v>
      </x:c>
      <x:c r="J79" t="n">
        <x:v>741.9</x:v>
      </x:c>
      <x:c r="K79" t="n">
        <x:v>5</x:v>
      </x:c>
      <x:c r="L79" t="n">
        <x:v>1</x:v>
      </x:c>
      <x:c r="M79" t="n">
        <x:v>1</x:v>
      </x:c>
      <x:c r="N79" t="n">
        <x:v>5</x:v>
      </x:c>
      <x:c r="O79" s="57" t="n">
        <x:v>273.7</x:v>
      </x:c>
      <x:c r="P79" s="58">
        <x:f>IFERROR(E79/D79,0)</x:f>
        <x:v>0.9507042253521126</x:v>
      </x:c>
      <x:c r="Q79" s="56">
        <x:f>IFERROR(G79/C79,0)</x:f>
        <x:v>14.889999999999999</x:v>
      </x:c>
      <x:c r="R79" s="58" t="n">
        <x:v>0.96</x:v>
      </x:c>
    </x:row>
    <x:row r="80">
      <x:c r="A80" s="55" t="n">
        <x:v>46101</x:v>
      </x:c>
      <x:c r="B80" t="inlineStr">
        <x:is>
          <x:t xml:space="preserve">2026-03</x:t>
        </x:is>
      </x:c>
      <x:c r="C80" t="n">
        <x:v>117</x:v>
      </x:c>
      <x:c r="D80" t="n">
        <x:v>117</x:v>
      </x:c>
      <x:c r="E80" t="n">
        <x:v>111</x:v>
      </x:c>
      <x:c r="F80" s="43" t="n">
        <x:v>2.07</x:v>
      </x:c>
      <x:c r="G80" s="56" t="n">
        <x:v>1749.15</x:v>
      </x:c>
      <x:c r="H80" t="n">
        <x:v>2</x:v>
      </x:c>
      <x:c r="I80" s="57" t="n">
        <x:v>52.1</x:v>
      </x:c>
      <x:c r="J80" t="n">
        <x:v>639.1</x:v>
      </x:c>
      <x:c r="K80" t="n">
        <x:v>4</x:v>
      </x:c>
      <x:c r="L80" t="n">
        <x:v>1</x:v>
      </x:c>
      <x:c r="M80" t="n">
        <x:v>2</x:v>
      </x:c>
      <x:c r="N80" t="n">
        <x:v>5</x:v>
      </x:c>
      <x:c r="O80" s="57" t="n">
        <x:v>325</x:v>
      </x:c>
      <x:c r="P80" s="58">
        <x:f>IFERROR(E80/D80,0)</x:f>
        <x:v>0.9487179487179487</x:v>
      </x:c>
      <x:c r="Q80" s="56">
        <x:f>IFERROR(G80/C80,0)</x:f>
        <x:v>14.950000000000001</x:v>
      </x:c>
      <x:c r="R80" s="58" t="n">
        <x:v>0.96</x:v>
      </x:c>
    </x:row>
    <x:row r="81">
      <x:c r="A81" s="55" t="n">
        <x:v>46102</x:v>
      </x:c>
      <x:c r="B81" t="inlineStr">
        <x:is>
          <x:t xml:space="preserve">2026-03</x:t>
        </x:is>
      </x:c>
      <x:c r="C81" t="n">
        <x:v>102</x:v>
      </x:c>
      <x:c r="D81" t="n">
        <x:v>101</x:v>
      </x:c>
      <x:c r="E81" t="n">
        <x:v>99</x:v>
      </x:c>
      <x:c r="F81" s="43" t="n">
        <x:v>2.17</x:v>
      </x:c>
      <x:c r="G81" s="56" t="n">
        <x:v>1544.28</x:v>
      </x:c>
      <x:c r="H81" t="n">
        <x:v>3</x:v>
      </x:c>
      <x:c r="I81" s="57" t="n">
        <x:v>43.2</x:v>
      </x:c>
      <x:c r="J81" t="n">
        <x:v>556.7</x:v>
      </x:c>
      <x:c r="K81" t="n">
        <x:v>3</x:v>
      </x:c>
      <x:c r="L81" t="n">
        <x:v>1</x:v>
      </x:c>
      <x:c r="M81" t="n">
        <x:v>1</x:v>
      </x:c>
      <x:c r="N81" t="n">
        <x:v>4</x:v>
      </x:c>
      <x:c r="O81" s="57" t="n">
        <x:v>238</x:v>
      </x:c>
      <x:c r="P81" s="58">
        <x:f>IFERROR(E81/D81,0)</x:f>
        <x:v>0.9801980198019802</x:v>
      </x:c>
      <x:c r="Q81" s="56">
        <x:f>IFERROR(G81/C81,0)</x:f>
        <x:v>15.14</x:v>
      </x:c>
      <x:c r="R81" s="58" t="n">
        <x:v>0.96</x:v>
      </x:c>
    </x:row>
    <x:row r="82">
      <x:c r="A82" s="55" t="n">
        <x:v>46103</x:v>
      </x:c>
      <x:c r="B82" t="inlineStr">
        <x:is>
          <x:t xml:space="preserve">2026-03</x:t>
        </x:is>
      </x:c>
      <x:c r="C82" t="n">
        <x:v>117</x:v>
      </x:c>
      <x:c r="D82" t="n">
        <x:v>113</x:v>
      </x:c>
      <x:c r="E82" t="n">
        <x:v>110</x:v>
      </x:c>
      <x:c r="F82" s="43" t="n">
        <x:v>2.03</x:v>
      </x:c>
      <x:c r="G82" s="56" t="n">
        <x:v>1841.58</x:v>
      </x:c>
      <x:c r="H82" t="n">
        <x:v>2</x:v>
      </x:c>
      <x:c r="I82" s="57" t="n">
        <x:v>44.6</x:v>
      </x:c>
      <x:c r="J82" t="n">
        <x:v>607.2</x:v>
      </x:c>
      <x:c r="K82" t="n">
        <x:v>3</x:v>
      </x:c>
      <x:c r="L82" t="n">
        <x:v>1</x:v>
      </x:c>
      <x:c r="M82" t="n">
        <x:v>1</x:v>
      </x:c>
      <x:c r="N82" t="n">
        <x:v>4</x:v>
      </x:c>
      <x:c r="O82" s="57" t="n">
        <x:v>213.6</x:v>
      </x:c>
      <x:c r="P82" s="58">
        <x:f>IFERROR(E82/D82,0)</x:f>
        <x:v>0.9734513274336283</x:v>
      </x:c>
      <x:c r="Q82" s="56">
        <x:f>IFERROR(G82/C82,0)</x:f>
        <x:v>15.74</x:v>
      </x:c>
      <x:c r="R82" s="58" t="n">
        <x:v>0.96</x:v>
      </x:c>
    </x:row>
    <x:row r="83">
      <x:c r="A83" s="55" t="n">
        <x:v>46104</x:v>
      </x:c>
      <x:c r="B83" t="inlineStr">
        <x:is>
          <x:t xml:space="preserve">2026-03</x:t>
        </x:is>
      </x:c>
      <x:c r="C83" t="n">
        <x:v>131</x:v>
      </x:c>
      <x:c r="D83" t="n">
        <x:v>127</x:v>
      </x:c>
      <x:c r="E83" t="n">
        <x:v>121</x:v>
      </x:c>
      <x:c r="F83" s="43" t="n">
        <x:v>2.07</x:v>
      </x:c>
      <x:c r="G83" s="56" t="n">
        <x:v>2124.82</x:v>
      </x:c>
      <x:c r="H83" t="n">
        <x:v>4</x:v>
      </x:c>
      <x:c r="I83" s="57" t="n">
        <x:v>49.2</x:v>
      </x:c>
      <x:c r="J83" t="n">
        <x:v>701.9</x:v>
      </x:c>
      <x:c r="K83" t="n">
        <x:v>4</x:v>
      </x:c>
      <x:c r="L83" t="n">
        <x:v>1</x:v>
      </x:c>
      <x:c r="M83" t="n">
        <x:v>1</x:v>
      </x:c>
      <x:c r="N83" t="n">
        <x:v>5</x:v>
      </x:c>
      <x:c r="O83" s="57" t="n">
        <x:v>307.6</x:v>
      </x:c>
      <x:c r="P83" s="58">
        <x:f>IFERROR(E83/D83,0)</x:f>
        <x:v>0.952755905511811</x:v>
      </x:c>
      <x:c r="Q83" s="56">
        <x:f>IFERROR(G83/C83,0)</x:f>
        <x:v>16.220000000000002</x:v>
      </x:c>
      <x:c r="R83" s="58" t="n">
        <x:v>0.96</x:v>
      </x:c>
    </x:row>
    <x:row r="84">
      <x:c r="A84" s="55" t="n">
        <x:v>46105</x:v>
      </x:c>
      <x:c r="B84" t="inlineStr">
        <x:is>
          <x:t xml:space="preserve">2026-03</x:t>
        </x:is>
      </x:c>
      <x:c r="C84" t="n">
        <x:v>128</x:v>
      </x:c>
      <x:c r="D84" t="n">
        <x:v>124</x:v>
      </x:c>
      <x:c r="E84" t="n">
        <x:v>121</x:v>
      </x:c>
      <x:c r="F84" s="43" t="n">
        <x:v>1.92</x:v>
      </x:c>
      <x:c r="G84" s="56" t="n">
        <x:v>1934.08</x:v>
      </x:c>
      <x:c r="H84" t="n">
        <x:v>3</x:v>
      </x:c>
      <x:c r="I84" s="57" t="n">
        <x:v>53.7</x:v>
      </x:c>
      <x:c r="J84" t="n">
        <x:v>698.9</x:v>
      </x:c>
      <x:c r="K84" t="n">
        <x:v>3</x:v>
      </x:c>
      <x:c r="L84" t="n">
        <x:v>1</x:v>
      </x:c>
      <x:c r="M84" t="n">
        <x:v>1</x:v>
      </x:c>
      <x:c r="N84" t="n">
        <x:v>5</x:v>
      </x:c>
      <x:c r="O84" s="57" t="n">
        <x:v>312.8</x:v>
      </x:c>
      <x:c r="P84" s="58">
        <x:f>IFERROR(E84/D84,0)</x:f>
        <x:v>0.9758064516129032</x:v>
      </x:c>
      <x:c r="Q84" s="56">
        <x:f>IFERROR(G84/C84,0)</x:f>
        <x:v>15.11</x:v>
      </x:c>
      <x:c r="R84" s="58" t="n">
        <x:v>0.96</x:v>
      </x:c>
    </x:row>
    <x:row r="85">
      <x:c r="A85" s="55" t="n">
        <x:v>46106</x:v>
      </x:c>
      <x:c r="B85" t="inlineStr">
        <x:is>
          <x:t xml:space="preserve">2026-03</x:t>
        </x:is>
      </x:c>
      <x:c r="C85" t="n">
        <x:v>117</x:v>
      </x:c>
      <x:c r="D85" t="n">
        <x:v>112</x:v>
      </x:c>
      <x:c r="E85" t="n">
        <x:v>109</x:v>
      </x:c>
      <x:c r="F85" s="43" t="n">
        <x:v>2.46</x:v>
      </x:c>
      <x:c r="G85" s="56" t="n">
        <x:v>1778.4</x:v>
      </x:c>
      <x:c r="H85" t="n">
        <x:v>2</x:v>
      </x:c>
      <x:c r="I85" s="57" t="n">
        <x:v>51.8</x:v>
      </x:c>
      <x:c r="J85" t="n">
        <x:v>623.9</x:v>
      </x:c>
      <x:c r="K85" t="n">
        <x:v>5</x:v>
      </x:c>
      <x:c r="L85" t="n">
        <x:v>1</x:v>
      </x:c>
      <x:c r="M85" t="n">
        <x:v>1</x:v>
      </x:c>
      <x:c r="N85" t="n">
        <x:v>4</x:v>
      </x:c>
      <x:c r="O85" s="57" t="n">
        <x:v>246.2</x:v>
      </x:c>
      <x:c r="P85" s="58">
        <x:f>IFERROR(E85/D85,0)</x:f>
        <x:v>0.9732142857142857</x:v>
      </x:c>
      <x:c r="Q85" s="56">
        <x:f>IFERROR(G85/C85,0)</x:f>
        <x:v>15.200000000000001</x:v>
      </x:c>
      <x:c r="R85" s="58" t="n">
        <x:v>0.96</x:v>
      </x:c>
    </x:row>
    <x:row r="86">
      <x:c r="A86" s="55" t="n">
        <x:v>46107</x:v>
      </x:c>
      <x:c r="B86" t="inlineStr">
        <x:is>
          <x:t xml:space="preserve">2026-03</x:t>
        </x:is>
      </x:c>
      <x:c r="C86" t="n">
        <x:v>116</x:v>
      </x:c>
      <x:c r="D86" t="n">
        <x:v>115</x:v>
      </x:c>
      <x:c r="E86" t="n">
        <x:v>113</x:v>
      </x:c>
      <x:c r="F86" s="43" t="n">
        <x:v>2.09</x:v>
      </x:c>
      <x:c r="G86" s="56" t="n">
        <x:v>1769</x:v>
      </x:c>
      <x:c r="H86" t="n">
        <x:v>4</x:v>
      </x:c>
      <x:c r="I86" s="57" t="n">
        <x:v>52.5</x:v>
      </x:c>
      <x:c r="J86" t="n">
        <x:v>603.1</x:v>
      </x:c>
      <x:c r="K86" t="n">
        <x:v>4</x:v>
      </x:c>
      <x:c r="L86" t="n">
        <x:v>1</x:v>
      </x:c>
      <x:c r="M86" t="n">
        <x:v>2</x:v>
      </x:c>
      <x:c r="N86" t="n">
        <x:v>4</x:v>
      </x:c>
      <x:c r="O86" s="57" t="n">
        <x:v>256</x:v>
      </x:c>
      <x:c r="P86" s="58">
        <x:f>IFERROR(E86/D86,0)</x:f>
        <x:v>0.9826086956521739</x:v>
      </x:c>
      <x:c r="Q86" s="56">
        <x:f>IFERROR(G86/C86,0)</x:f>
        <x:v>15.25</x:v>
      </x:c>
      <x:c r="R86" s="58" t="n">
        <x:v>0.96</x:v>
      </x:c>
    </x:row>
    <x:row r="87">
      <x:c r="A87" s="55" t="n">
        <x:v>46108</x:v>
      </x:c>
      <x:c r="B87" t="inlineStr">
        <x:is>
          <x:t xml:space="preserve">2026-03</x:t>
        </x:is>
      </x:c>
      <x:c r="C87" t="n">
        <x:v>136</x:v>
      </x:c>
      <x:c r="D87" t="n">
        <x:v>134</x:v>
      </x:c>
      <x:c r="E87" t="n">
        <x:v>126</x:v>
      </x:c>
      <x:c r="F87" s="43" t="n">
        <x:v>1.95</x:v>
      </x:c>
      <x:c r="G87" s="56" t="n">
        <x:v>2234.48</x:v>
      </x:c>
      <x:c r="H87" t="n">
        <x:v>2</x:v>
      </x:c>
      <x:c r="I87" s="57" t="n">
        <x:v>51.8</x:v>
      </x:c>
      <x:c r="J87" t="n">
        <x:v>745.1</x:v>
      </x:c>
      <x:c r="K87" t="n">
        <x:v>3</x:v>
      </x:c>
      <x:c r="L87" t="n">
        <x:v>1</x:v>
      </x:c>
      <x:c r="M87" t="n">
        <x:v>1</x:v>
      </x:c>
      <x:c r="N87" t="n">
        <x:v>5</x:v>
      </x:c>
      <x:c r="O87" s="57" t="n">
        <x:v>295.1</x:v>
      </x:c>
      <x:c r="P87" s="58">
        <x:f>IFERROR(E87/D87,0)</x:f>
        <x:v>0.9402985074626866</x:v>
      </x:c>
      <x:c r="Q87" s="56">
        <x:f>IFERROR(G87/C87,0)</x:f>
        <x:v>16.43</x:v>
      </x:c>
      <x:c r="R87" s="58" t="n">
        <x:v>0.96</x:v>
      </x:c>
    </x:row>
    <x:row r="88">
      <x:c r="A88" s="55" t="n">
        <x:v>46109</x:v>
      </x:c>
      <x:c r="B88" t="inlineStr">
        <x:is>
          <x:t xml:space="preserve">2026-03</x:t>
        </x:is>
      </x:c>
      <x:c r="C88" t="n">
        <x:v>105</x:v>
      </x:c>
      <x:c r="D88" t="n">
        <x:v>101</x:v>
      </x:c>
      <x:c r="E88" t="n">
        <x:v>98</x:v>
      </x:c>
      <x:c r="F88" s="43" t="n">
        <x:v>2.08</x:v>
      </x:c>
      <x:c r="G88" s="56" t="n">
        <x:v>1730.4</x:v>
      </x:c>
      <x:c r="H88" t="n">
        <x:v>1</x:v>
      </x:c>
      <x:c r="I88" s="57" t="n">
        <x:v>42.5</x:v>
      </x:c>
      <x:c r="J88" t="n">
        <x:v>539.2</x:v>
      </x:c>
      <x:c r="K88" t="n">
        <x:v>3</x:v>
      </x:c>
      <x:c r="L88" t="n">
        <x:v>1</x:v>
      </x:c>
      <x:c r="M88" t="n">
        <x:v>0</x:v>
      </x:c>
      <x:c r="N88" t="n">
        <x:v>4</x:v>
      </x:c>
      <x:c r="O88" s="57" t="n">
        <x:v>264.6</x:v>
      </x:c>
      <x:c r="P88" s="58">
        <x:f>IFERROR(E88/D88,0)</x:f>
        <x:v>0.9702970297029703</x:v>
      </x:c>
      <x:c r="Q88" s="56">
        <x:f>IFERROR(G88/C88,0)</x:f>
        <x:v>16.48</x:v>
      </x:c>
      <x:c r="R88" s="58" t="n">
        <x:v>0.96</x:v>
      </x:c>
    </x:row>
    <x:row r="89">
      <x:c r="A89" s="55" t="n">
        <x:v>46110</x:v>
      </x:c>
      <x:c r="B89" t="inlineStr">
        <x:is>
          <x:t xml:space="preserve">2026-03</x:t>
        </x:is>
      </x:c>
      <x:c r="C89" t="n">
        <x:v>101</x:v>
      </x:c>
      <x:c r="D89" t="n">
        <x:v>99</x:v>
      </x:c>
      <x:c r="E89" t="n">
        <x:v>95</x:v>
      </x:c>
      <x:c r="F89" s="43" t="n">
        <x:v>1.69</x:v>
      </x:c>
      <x:c r="G89" s="56" t="n">
        <x:v>1667.51</x:v>
      </x:c>
      <x:c r="H89" t="n">
        <x:v>6</x:v>
      </x:c>
      <x:c r="I89" s="57" t="n">
        <x:v>41.8</x:v>
      </x:c>
      <x:c r="J89" t="n">
        <x:v>525.2</x:v>
      </x:c>
      <x:c r="K89" t="n">
        <x:v>3</x:v>
      </x:c>
      <x:c r="L89" t="n">
        <x:v>1</x:v>
      </x:c>
      <x:c r="M89" t="n">
        <x:v>1</x:v>
      </x:c>
      <x:c r="N89" t="n">
        <x:v>4</x:v>
      </x:c>
      <x:c r="O89" s="57" t="n">
        <x:v>264.3</x:v>
      </x:c>
      <x:c r="P89" s="58">
        <x:f>IFERROR(E89/D89,0)</x:f>
        <x:v>0.9595959595959596</x:v>
      </x:c>
      <x:c r="Q89" s="56">
        <x:f>IFERROR(G89/C89,0)</x:f>
        <x:v>16.51</x:v>
      </x:c>
      <x:c r="R89" s="58" t="n">
        <x:v>0.96</x:v>
      </x:c>
    </x:row>
    <x:row r="90">
      <x:c r="A90" s="55" t="n">
        <x:v>46111</x:v>
      </x:c>
      <x:c r="B90" t="inlineStr">
        <x:is>
          <x:t xml:space="preserve">2026-03</x:t>
        </x:is>
      </x:c>
      <x:c r="C90" t="n">
        <x:v>131</x:v>
      </x:c>
      <x:c r="D90" t="n">
        <x:v>127</x:v>
      </x:c>
      <x:c r="E90" t="n">
        <x:v>122</x:v>
      </x:c>
      <x:c r="F90" s="43" t="n">
        <x:v>2.12</x:v>
      </x:c>
      <x:c r="G90" s="56" t="n">
        <x:v>2078.97</x:v>
      </x:c>
      <x:c r="H90" t="n">
        <x:v>2</x:v>
      </x:c>
      <x:c r="I90" s="57" t="n">
        <x:v>49.8</x:v>
      </x:c>
      <x:c r="J90" t="n">
        <x:v>640.9</x:v>
      </x:c>
      <x:c r="K90" t="n">
        <x:v>4</x:v>
      </x:c>
      <x:c r="L90" t="n">
        <x:v>1</x:v>
      </x:c>
      <x:c r="M90" t="n">
        <x:v>1</x:v>
      </x:c>
      <x:c r="N90" t="n">
        <x:v>5</x:v>
      </x:c>
      <x:c r="O90" s="57" t="n">
        <x:v>274.4</x:v>
      </x:c>
      <x:c r="P90" s="58">
        <x:f>IFERROR(E90/D90,0)</x:f>
        <x:v>0.9606299212598425</x:v>
      </x:c>
      <x:c r="Q90" s="56">
        <x:f>IFERROR(G90/C90,0)</x:f>
        <x:v>15.87</x:v>
      </x:c>
      <x:c r="R90" s="58" t="n">
        <x:v>0.96</x:v>
      </x:c>
    </x:row>
    <x:row r="91">
      <x:c r="A91" s="55" t="n">
        <x:v>46112</x:v>
      </x:c>
      <x:c r="B91" t="inlineStr">
        <x:is>
          <x:t xml:space="preserve">2026-03</x:t>
        </x:is>
      </x:c>
      <x:c r="C91" t="n">
        <x:v>140</x:v>
      </x:c>
      <x:c r="D91" t="n">
        <x:v>138</x:v>
      </x:c>
      <x:c r="E91" t="n">
        <x:v>137</x:v>
      </x:c>
      <x:c r="F91" s="43" t="n">
        <x:v>2.13</x:v>
      </x:c>
      <x:c r="G91" s="56" t="n">
        <x:v>2259.6</x:v>
      </x:c>
      <x:c r="H91" t="n">
        <x:v>4</x:v>
      </x:c>
      <x:c r="I91" s="57" t="n">
        <x:v>53.7</x:v>
      </x:c>
      <x:c r="J91" t="n">
        <x:v>710.6</x:v>
      </x:c>
      <x:c r="K91" t="n">
        <x:v>3</x:v>
      </x:c>
      <x:c r="L91" t="n">
        <x:v>1</x:v>
      </x:c>
      <x:c r="M91" t="n">
        <x:v>2</x:v>
      </x:c>
      <x:c r="N91" t="n">
        <x:v>5</x:v>
      </x:c>
      <x:c r="O91" s="57" t="n">
        <x:v>322.4</x:v>
      </x:c>
      <x:c r="P91" s="58">
        <x:f>IFERROR(E91/D91,0)</x:f>
        <x:v>0.9927536231884058</x:v>
      </x:c>
      <x:c r="Q91" s="56">
        <x:f>IFERROR(G91/C91,0)</x:f>
        <x:v>16.14</x:v>
      </x:c>
      <x:c r="R91" s="58" t="n">
        <x:v>0.96</x:v>
      </x:c>
    </x:row>
    <x:row r="92">
      <x:c r="A92" s="55" t="n">
        <x:v>46113</x:v>
      </x:c>
      <x:c r="B92" t="inlineStr">
        <x:is>
          <x:t xml:space="preserve">2026-04</x:t>
        </x:is>
      </x:c>
      <x:c r="C92" t="n">
        <x:v>132</x:v>
      </x:c>
      <x:c r="D92" t="n">
        <x:v>129</x:v>
      </x:c>
      <x:c r="E92" t="n">
        <x:v>125</x:v>
      </x:c>
      <x:c r="F92" s="43" t="n">
        <x:v>2.14</x:v>
      </x:c>
      <x:c r="G92" s="56" t="n">
        <x:v>2195.16</x:v>
      </x:c>
      <x:c r="H92" t="n">
        <x:v>1</x:v>
      </x:c>
      <x:c r="I92" s="57" t="n">
        <x:v>54.1</x:v>
      </x:c>
      <x:c r="J92" t="n">
        <x:v>682.8</x:v>
      </x:c>
      <x:c r="K92" t="n">
        <x:v>5</x:v>
      </x:c>
      <x:c r="L92" t="n">
        <x:v>1</x:v>
      </x:c>
      <x:c r="M92" t="n">
        <x:v>1</x:v>
      </x:c>
      <x:c r="N92" t="n">
        <x:v>5</x:v>
      </x:c>
      <x:c r="O92" s="57" t="n">
        <x:v>319.8</x:v>
      </x:c>
      <x:c r="P92" s="58">
        <x:f>IFERROR(E92/D92,0)</x:f>
        <x:v>0.9689922480620154</x:v>
      </x:c>
      <x:c r="Q92" s="56">
        <x:f>IFERROR(G92/C92,0)</x:f>
        <x:v>16.63</x:v>
      </x:c>
      <x:c r="R92" s="58" t="n">
        <x:v>0.96</x:v>
      </x:c>
    </x:row>
    <x:row r="93">
      <x:c r="A93" s="55" t="n">
        <x:v>46114</x:v>
      </x:c>
      <x:c r="B93" t="inlineStr">
        <x:is>
          <x:t xml:space="preserve">2026-04</x:t>
        </x:is>
      </x:c>
      <x:c r="C93" t="n">
        <x:v>137</x:v>
      </x:c>
      <x:c r="D93" t="n">
        <x:v>135</x:v>
      </x:c>
      <x:c r="E93" t="n">
        <x:v>134</x:v>
      </x:c>
      <x:c r="F93" s="43" t="n">
        <x:v>2.13</x:v>
      </x:c>
      <x:c r="G93" s="56" t="n">
        <x:v>2079.66</x:v>
      </x:c>
      <x:c r="H93" t="n">
        <x:v>6</x:v>
      </x:c>
      <x:c r="I93" s="57" t="n">
        <x:v>57.5</x:v>
      </x:c>
      <x:c r="J93" t="n">
        <x:v>715.7</x:v>
      </x:c>
      <x:c r="K93" t="n">
        <x:v>4</x:v>
      </x:c>
      <x:c r="L93" t="n">
        <x:v>1</x:v>
      </x:c>
      <x:c r="M93" t="n">
        <x:v>2</x:v>
      </x:c>
      <x:c r="N93" t="n">
        <x:v>5</x:v>
      </x:c>
      <x:c r="O93" s="57" t="n">
        <x:v>320.4</x:v>
      </x:c>
      <x:c r="P93" s="58">
        <x:f>IFERROR(E93/D93,0)</x:f>
        <x:v>0.9925925925925926</x:v>
      </x:c>
      <x:c r="Q93" s="56">
        <x:f>IFERROR(G93/C93,0)</x:f>
        <x:v>15.18</x:v>
      </x:c>
      <x:c r="R93" s="58" t="n">
        <x:v>0.96</x:v>
      </x:c>
    </x:row>
    <x:row r="94">
      <x:c r="A94" s="55" t="n">
        <x:v>46115</x:v>
      </x:c>
      <x:c r="B94" t="inlineStr">
        <x:is>
          <x:t xml:space="preserve">2026-04</x:t>
        </x:is>
      </x:c>
      <x:c r="C94" t="n">
        <x:v>142</x:v>
      </x:c>
      <x:c r="D94" t="n">
        <x:v>139</x:v>
      </x:c>
      <x:c r="E94" t="n">
        <x:v>135</x:v>
      </x:c>
      <x:c r="F94" s="43" t="n">
        <x:v>1.91</x:v>
      </x:c>
      <x:c r="G94" s="56" t="n">
        <x:v>2233.66</x:v>
      </x:c>
      <x:c r="H94" t="n">
        <x:v>4</x:v>
      </x:c>
      <x:c r="I94" s="57" t="n">
        <x:v>51.5</x:v>
      </x:c>
      <x:c r="J94" t="n">
        <x:v>662.6</x:v>
      </x:c>
      <x:c r="K94" t="n">
        <x:v>4</x:v>
      </x:c>
      <x:c r="L94" t="n">
        <x:v>1</x:v>
      </x:c>
      <x:c r="M94" t="n">
        <x:v>2</x:v>
      </x:c>
      <x:c r="N94" t="n">
        <x:v>5</x:v>
      </x:c>
      <x:c r="O94" s="57" t="n">
        <x:v>307.6</x:v>
      </x:c>
      <x:c r="P94" s="58">
        <x:f>IFERROR(E94/D94,0)</x:f>
        <x:v>0.9712230215827338</x:v>
      </x:c>
      <x:c r="Q94" s="56">
        <x:f>IFERROR(G94/C94,0)</x:f>
        <x:v>15.729999999999999</x:v>
      </x:c>
      <x:c r="R94" s="58" t="n">
        <x:v>0.96</x:v>
      </x:c>
    </x:row>
    <x:row r="95">
      <x:c r="A95" s="55" t="n">
        <x:v>46116</x:v>
      </x:c>
      <x:c r="B95" t="inlineStr">
        <x:is>
          <x:t xml:space="preserve">2026-04</x:t>
        </x:is>
      </x:c>
      <x:c r="C95" t="n">
        <x:v>109</x:v>
      </x:c>
      <x:c r="D95" t="n">
        <x:v>104</x:v>
      </x:c>
      <x:c r="E95" t="n">
        <x:v>103</x:v>
      </x:c>
      <x:c r="F95" s="43" t="n">
        <x:v>2.03</x:v>
      </x:c>
      <x:c r="G95" s="56" t="n">
        <x:v>1639.36</x:v>
      </x:c>
      <x:c r="H95" t="n">
        <x:v>2</x:v>
      </x:c>
      <x:c r="I95" s="57" t="n">
        <x:v>42.4</x:v>
      </x:c>
      <x:c r="J95" t="n">
        <x:v>507.2</x:v>
      </x:c>
      <x:c r="K95" t="n">
        <x:v>4</x:v>
      </x:c>
      <x:c r="L95" t="n">
        <x:v>1</x:v>
      </x:c>
      <x:c r="M95" t="n">
        <x:v>1</x:v>
      </x:c>
      <x:c r="N95" t="n">
        <x:v>4</x:v>
      </x:c>
      <x:c r="O95" s="57" t="n">
        <x:v>268.5</x:v>
      </x:c>
      <x:c r="P95" s="58">
        <x:f>IFERROR(E95/D95,0)</x:f>
        <x:v>0.9903846153846154</x:v>
      </x:c>
      <x:c r="Q95" s="56">
        <x:f>IFERROR(G95/C95,0)</x:f>
        <x:v>15.04</x:v>
      </x:c>
      <x:c r="R95" s="58" t="n">
        <x:v>0.96</x:v>
      </x:c>
    </x:row>
    <x:row r="96">
      <x:c r="A96" s="55" t="n">
        <x:v>46117</x:v>
      </x:c>
      <x:c r="B96" t="inlineStr">
        <x:is>
          <x:t xml:space="preserve">2026-04</x:t>
        </x:is>
      </x:c>
      <x:c r="C96" t="n">
        <x:v>113</x:v>
      </x:c>
      <x:c r="D96" t="n">
        <x:v>111</x:v>
      </x:c>
      <x:c r="E96" t="n">
        <x:v>107</x:v>
      </x:c>
      <x:c r="F96" s="43" t="n">
        <x:v>1.76</x:v>
      </x:c>
      <x:c r="G96" s="56" t="n">
        <x:v>1693.87</x:v>
      </x:c>
      <x:c r="H96" t="n">
        <x:v>0</x:v>
      </x:c>
      <x:c r="I96" s="57" t="n">
        <x:v>40.2</x:v>
      </x:c>
      <x:c r="J96" t="n">
        <x:v>540.3</x:v>
      </x:c>
      <x:c r="K96" t="n">
        <x:v>3</x:v>
      </x:c>
      <x:c r="L96" t="n">
        <x:v>1</x:v>
      </x:c>
      <x:c r="M96" t="n">
        <x:v>1</x:v>
      </x:c>
      <x:c r="N96" t="n">
        <x:v>5</x:v>
      </x:c>
      <x:c r="O96" s="57" t="n">
        <x:v>326.9</x:v>
      </x:c>
      <x:c r="P96" s="58">
        <x:f>IFERROR(E96/D96,0)</x:f>
        <x:v>0.963963963963964</x:v>
      </x:c>
      <x:c r="Q96" s="56">
        <x:f>IFERROR(G96/C96,0)</x:f>
        <x:v>14.989999999999998</x:v>
      </x:c>
      <x:c r="R96" s="58" t="n">
        <x:v>0.96</x:v>
      </x:c>
    </x:row>
    <x:row r="97">
      <x:c r="A97" s="55" t="n">
        <x:v>46118</x:v>
      </x:c>
      <x:c r="B97" t="inlineStr">
        <x:is>
          <x:t xml:space="preserve">2026-04</x:t>
        </x:is>
      </x:c>
      <x:c r="C97" t="n">
        <x:v>130</x:v>
      </x:c>
      <x:c r="D97" t="n">
        <x:v>126</x:v>
      </x:c>
      <x:c r="E97" t="n">
        <x:v>124</x:v>
      </x:c>
      <x:c r="F97" s="43" t="n">
        <x:v>2.03</x:v>
      </x:c>
      <x:c r="G97" s="56" t="n">
        <x:v>1942.2</x:v>
      </x:c>
      <x:c r="H97" t="n">
        <x:v>1</x:v>
      </x:c>
      <x:c r="I97" s="57" t="n">
        <x:v>53.5</x:v>
      </x:c>
      <x:c r="J97" t="n">
        <x:v>624.4</x:v>
      </x:c>
      <x:c r="K97" t="n">
        <x:v>4</x:v>
      </x:c>
      <x:c r="L97" t="n">
        <x:v>1</x:v>
      </x:c>
      <x:c r="M97" t="n">
        <x:v>2</x:v>
      </x:c>
      <x:c r="N97" t="n">
        <x:v>6</x:v>
      </x:c>
      <x:c r="O97" s="57" t="n">
        <x:v>400</x:v>
      </x:c>
      <x:c r="P97" s="58">
        <x:f>IFERROR(E97/D97,0)</x:f>
        <x:v>0.9841269841269841</x:v>
      </x:c>
      <x:c r="Q97" s="56">
        <x:f>IFERROR(G97/C97,0)</x:f>
        <x:v>14.94</x:v>
      </x:c>
      <x:c r="R97" s="58" t="n">
        <x:v>0.96</x:v>
      </x:c>
    </x:row>
    <x:row r="98">
      <x:c r="A98" s="55" t="n">
        <x:v>46119</x:v>
      </x:c>
      <x:c r="B98" t="inlineStr">
        <x:is>
          <x:t xml:space="preserve">2026-04</x:t>
        </x:is>
      </x:c>
      <x:c r="C98" t="n">
        <x:v>136</x:v>
      </x:c>
      <x:c r="D98" t="n">
        <x:v>135</x:v>
      </x:c>
      <x:c r="E98" t="n">
        <x:v>133</x:v>
      </x:c>
      <x:c r="F98" s="43" t="n">
        <x:v>1.63</x:v>
      </x:c>
      <x:c r="G98" s="56" t="n">
        <x:v>2098.48</x:v>
      </x:c>
      <x:c r="H98" t="n">
        <x:v>3</x:v>
      </x:c>
      <x:c r="I98" s="57" t="n">
        <x:v>53.9</x:v>
      </x:c>
      <x:c r="J98" t="n">
        <x:v>656.4</x:v>
      </x:c>
      <x:c r="K98" t="n">
        <x:v>3</x:v>
      </x:c>
      <x:c r="L98" t="n">
        <x:v>1</x:v>
      </x:c>
      <x:c r="M98" t="n">
        <x:v>1</x:v>
      </x:c>
      <x:c r="N98" t="n">
        <x:v>5</x:v>
      </x:c>
      <x:c r="O98" s="57" t="n">
        <x:v>307.2</x:v>
      </x:c>
      <x:c r="P98" s="58">
        <x:f>IFERROR(E98/D98,0)</x:f>
        <x:v>0.9851851851851852</x:v>
      </x:c>
      <x:c r="Q98" s="56">
        <x:f>IFERROR(G98/C98,0)</x:f>
        <x:v>15.43</x:v>
      </x:c>
      <x:c r="R98" s="58" t="n">
        <x:v>0.96</x:v>
      </x:c>
    </x:row>
    <x:row r="99">
      <x:c r="A99" s="55" t="n">
        <x:v>46120</x:v>
      </x:c>
      <x:c r="B99" t="inlineStr">
        <x:is>
          <x:t xml:space="preserve">2026-04</x:t>
        </x:is>
      </x:c>
      <x:c r="C99" t="n">
        <x:v>134</x:v>
      </x:c>
      <x:c r="D99" t="n">
        <x:v>130</x:v>
      </x:c>
      <x:c r="E99" t="n">
        <x:v>127</x:v>
      </x:c>
      <x:c r="F99" s="43" t="n">
        <x:v>1.83</x:v>
      </x:c>
      <x:c r="G99" s="56" t="n">
        <x:v>2058.24</x:v>
      </x:c>
      <x:c r="H99" t="n">
        <x:v>4</x:v>
      </x:c>
      <x:c r="I99" s="57" t="n">
        <x:v>56.5</x:v>
      </x:c>
      <x:c r="J99" t="n">
        <x:v>650.1</x:v>
      </x:c>
      <x:c r="K99" t="n">
        <x:v>6</x:v>
      </x:c>
      <x:c r="L99" t="n">
        <x:v>1</x:v>
      </x:c>
      <x:c r="M99" t="n">
        <x:v>2</x:v>
      </x:c>
      <x:c r="N99" t="n">
        <x:v>6</x:v>
      </x:c>
      <x:c r="O99" s="57" t="n">
        <x:v>382.7</x:v>
      </x:c>
      <x:c r="P99" s="58">
        <x:f>IFERROR(E99/D99,0)</x:f>
        <x:v>0.9769230769230769</x:v>
      </x:c>
      <x:c r="Q99" s="56">
        <x:f>IFERROR(G99/C99,0)</x:f>
        <x:v>15.359999999999998</x:v>
      </x:c>
      <x:c r="R99" s="58" t="n">
        <x:v>0.96</x:v>
      </x:c>
    </x:row>
    <x:row r="100">
      <x:c r="A100" s="55" t="n">
        <x:v>46121</x:v>
      </x:c>
      <x:c r="B100" t="inlineStr">
        <x:is>
          <x:t xml:space="preserve">2026-04</x:t>
        </x:is>
      </x:c>
      <x:c r="C100" t="n">
        <x:v>131</x:v>
      </x:c>
      <x:c r="D100" t="n">
        <x:v>126</x:v>
      </x:c>
      <x:c r="E100" t="n">
        <x:v>119</x:v>
      </x:c>
      <x:c r="F100" s="43" t="n">
        <x:v>2.16</x:v>
      </x:c>
      <x:c r="G100" s="56" t="n">
        <x:v>2068.49</x:v>
      </x:c>
      <x:c r="H100" t="n">
        <x:v>4</x:v>
      </x:c>
      <x:c r="I100" s="57" t="n">
        <x:v>52.5</x:v>
      </x:c>
      <x:c r="J100" t="n">
        <x:v>672.9</x:v>
      </x:c>
      <x:c r="K100" t="n">
        <x:v>3</x:v>
      </x:c>
      <x:c r="L100" t="n">
        <x:v>1</x:v>
      </x:c>
      <x:c r="M100" t="n">
        <x:v>1</x:v>
      </x:c>
      <x:c r="N100" t="n">
        <x:v>5</x:v>
      </x:c>
      <x:c r="O100" s="57" t="n">
        <x:v>323.7</x:v>
      </x:c>
      <x:c r="P100" s="58">
        <x:f>IFERROR(E100/D100,0)</x:f>
        <x:v>0.9444444444444444</x:v>
      </x:c>
      <x:c r="Q100" s="56">
        <x:f>IFERROR(G100/C100,0)</x:f>
        <x:v>15.79</x:v>
      </x:c>
      <x:c r="R100" s="58" t="n">
        <x:v>0.96</x:v>
      </x:c>
    </x:row>
    <x:row r="101">
      <x:c r="A101" s="55" t="n">
        <x:v>46122</x:v>
      </x:c>
      <x:c r="B101" t="inlineStr">
        <x:is>
          <x:t xml:space="preserve">2026-04</x:t>
        </x:is>
      </x:c>
      <x:c r="C101" t="n">
        <x:v>121</x:v>
      </x:c>
      <x:c r="D101" t="n">
        <x:v>117</x:v>
      </x:c>
      <x:c r="E101" t="n">
        <x:v>114</x:v>
      </x:c>
      <x:c r="F101" s="43" t="n">
        <x:v>1.88</x:v>
      </x:c>
      <x:c r="G101" s="56" t="n">
        <x:v>1831.94</x:v>
      </x:c>
      <x:c r="H101" t="n">
        <x:v>0</x:v>
      </x:c>
      <x:c r="I101" s="57" t="n">
        <x:v>52.5</x:v>
      </x:c>
      <x:c r="J101" t="n">
        <x:v>587.1</x:v>
      </x:c>
      <x:c r="K101" t="n">
        <x:v>2</x:v>
      </x:c>
      <x:c r="L101" t="n">
        <x:v>1</x:v>
      </x:c>
      <x:c r="M101" t="n">
        <x:v>1</x:v>
      </x:c>
      <x:c r="N101" t="n">
        <x:v>5</x:v>
      </x:c>
      <x:c r="O101" s="57" t="n">
        <x:v>342.2</x:v>
      </x:c>
      <x:c r="P101" s="58">
        <x:f>IFERROR(E101/D101,0)</x:f>
        <x:v>0.9743589743589743</x:v>
      </x:c>
      <x:c r="Q101" s="56">
        <x:f>IFERROR(G101/C101,0)</x:f>
        <x:v>15.14</x:v>
      </x:c>
      <x:c r="R101" s="58" t="n">
        <x:v>0.96</x:v>
      </x:c>
    </x:row>
    <x:row r="102">
      <x:c r="A102" s="55" t="n">
        <x:v>46123</x:v>
      </x:c>
      <x:c r="B102" t="inlineStr">
        <x:is>
          <x:t xml:space="preserve">2026-04</x:t>
        </x:is>
      </x:c>
      <x:c r="C102" t="n">
        <x:v>121</x:v>
      </x:c>
      <x:c r="D102" t="n">
        <x:v>120</x:v>
      </x:c>
      <x:c r="E102" t="n">
        <x:v>115</x:v>
      </x:c>
      <x:c r="F102" s="43" t="n">
        <x:v>1.81</x:v>
      </x:c>
      <x:c r="G102" s="56" t="n">
        <x:v>1917.85</x:v>
      </x:c>
      <x:c r="H102" t="n">
        <x:v>4</x:v>
      </x:c>
      <x:c r="I102" s="57" t="n">
        <x:v>38.2</x:v>
      </x:c>
      <x:c r="J102" t="n">
        <x:v>623.4</x:v>
      </x:c>
      <x:c r="K102" t="n">
        <x:v>3</x:v>
      </x:c>
      <x:c r="L102" t="n">
        <x:v>1</x:v>
      </x:c>
      <x:c r="M102" t="n">
        <x:v>1</x:v>
      </x:c>
      <x:c r="N102" t="n">
        <x:v>5</x:v>
      </x:c>
      <x:c r="O102" s="57" t="n">
        <x:v>302.9</x:v>
      </x:c>
      <x:c r="P102" s="58">
        <x:f>IFERROR(E102/D102,0)</x:f>
        <x:v>0.9583333333333334</x:v>
      </x:c>
      <x:c r="Q102" s="56">
        <x:f>IFERROR(G102/C102,0)</x:f>
        <x:v>15.85</x:v>
      </x:c>
      <x:c r="R102" s="58" t="n">
        <x:v>0.96</x:v>
      </x:c>
    </x:row>
  </x:sheetData>
  <x:pageMargins left="0.7" right="0.7" top="0.75" bottom="0.75" header="0.3" footer="0.3"/>
  <x:tableParts count="1">
    <x:tablePart xmlns:r="http://schemas.openxmlformats.org/officeDocument/2006/relationships" r:id="R1ede765ac750496a"/>
  </x:tableParts>
</x:worksheet>
</file>

<file path=xl/worksheets/sheet3.xml><?xml version="1.0" encoding="utf-8"?>
<x:worksheet xmlns:x="http://schemas.openxmlformats.org/spreadsheetml/2006/main">
  <x:sheetFormatPr baseColWidth="8" defaultRowHeight="15"/>
  <x:sheetData>
    <x:row r="1">
      <x:c r="A1" s="47" t="inlineStr">
        <x:is>
          <x:t xml:space="preserve">Month</x:t>
        </x:is>
      </x:c>
      <x:c r="B1" s="47" t="inlineStr">
        <x:is>
          <x:t xml:space="preserve">Label</x:t>
        </x:is>
      </x:c>
      <x:c r="F1" t="inlineStr">
        <x:is>
          <x:t xml:space="preserve">Issue</x:t>
        </x:is>
      </x:c>
      <x:c r="G1" t="inlineStr">
        <x:is>
          <x:t xml:space="preserve">Value</x:t>
        </x:is>
      </x:c>
    </x:row>
    <x:row r="2">
      <x:c r="A2" t="inlineStr">
        <x:is>
          <x:t xml:space="preserve">2026-01</x:t>
        </x:is>
      </x:c>
      <x:c r="B2" t="inlineStr">
        <x:is>
          <x:t xml:space="preserve">Jan 2026</x:t>
        </x:is>
      </x:c>
      <x:c r="F2" t="inlineStr">
        <x:is>
          <x:t xml:space="preserve">Returns</x:t>
        </x:is>
      </x:c>
      <x:c r="G2">
        <x:f>B23</x:f>
        <x:v>41</x:v>
      </x:c>
    </x:row>
    <x:row r="3">
      <x:c r="A3" t="inlineStr">
        <x:is>
          <x:t xml:space="preserve">2026-02</x:t>
        </x:is>
      </x:c>
      <x:c r="B3" t="inlineStr">
        <x:is>
          <x:t xml:space="preserve">Feb 2026</x:t>
        </x:is>
      </x:c>
      <x:c r="F3" t="inlineStr">
        <x:is>
          <x:t xml:space="preserve">Damages</x:t>
        </x:is>
      </x:c>
      <x:c r="G3">
        <x:f>B24</x:f>
        <x:v>11</x:v>
      </x:c>
    </x:row>
    <x:row r="4">
      <x:c r="A4" t="inlineStr">
        <x:is>
          <x:t xml:space="preserve">2026-03</x:t>
        </x:is>
      </x:c>
      <x:c r="B4" t="inlineStr">
        <x:is>
          <x:t xml:space="preserve">Mar 2026</x:t>
        </x:is>
      </x:c>
      <x:c r="F4" t="inlineStr">
        <x:is>
          <x:t xml:space="preserve">Stockouts</x:t>
        </x:is>
      </x:c>
      <x:c r="G4">
        <x:f>B25</x:f>
        <x:v>15</x:v>
      </x:c>
    </x:row>
    <x:row r="5">
      <x:c r="A5" t="inlineStr">
        <x:is>
          <x:t xml:space="preserve">2026-04</x:t>
        </x:is>
      </x:c>
      <x:c r="B5" t="inlineStr">
        <x:is>
          <x:t xml:space="preserve">Apr 2026</x:t>
        </x:is>
      </x:c>
    </x:row>
    <x:row r="12">
      <x:c r="A12" s="47" t="inlineStr">
        <x:is>
          <x:t xml:space="preserve">Metric</x:t>
        </x:is>
      </x:c>
      <x:c r="B12" s="47" t="inlineStr">
        <x:is>
          <x:t xml:space="preserve">Current</x:t>
        </x:is>
      </x:c>
      <x:c r="C12" s="47" t="inlineStr">
        <x:is>
          <x:t xml:space="preserve">Previous</x:t>
        </x:is>
      </x:c>
      <x:c r="D12" s="47" t="inlineStr">
        <x:is>
          <x:t xml:space="preserve">Target</x:t>
        </x:is>
      </x:c>
    </x:row>
    <x:row r="13">
      <x:c r="A13" t="inlineStr">
        <x:is>
          <x:t xml:space="preserve">Selected Month</x:t>
        </x:is>
      </x:c>
      <x:c r="B13" t="str">
        <x:f>Dashboard!$J$2</x:f>
        <x:v>2026-04</x:v>
      </x:c>
      <x:c r="C13" t="inlineStr">
        <x:is>
          <x:t xml:space="preserve"/>
        </x:is>
      </x:c>
      <x:c r="D13" t="inlineStr">
        <x:is>
          <x:t xml:space="preserve"/>
        </x:is>
      </x:c>
    </x:row>
    <x:row r="14">
      <x:c r="A14" t="inlineStr">
        <x:is>
          <x:t xml:space="preserve">Previous Month</x:t>
        </x:is>
      </x:c>
      <x:c r="B14" t="str">
        <x:f>IFERROR(INDEX($A$2:$A$10,MATCH(Dashboard!$J$2,$A$2:$A$10,0)-1),Dashboard!$J$2)</x:f>
        <x:v>2026-03</x:v>
      </x:c>
      <x:c r="C14" t="inlineStr">
        <x:is>
          <x:t xml:space="preserve"/>
        </x:is>
      </x:c>
      <x:c r="D14" t="inlineStr">
        <x:is>
          <x:t xml:space="preserve"/>
        </x:is>
      </x:c>
    </x:row>
    <x:row r="15">
      <x:c r="A15" t="inlineStr">
        <x:is>
          <x:t xml:space="preserve">Total Orders</x:t>
        </x:is>
      </x:c>
      <x:c r="B15">
        <x:f>SUMIFS(Data!$C:$C,Data!$B:$B,$B$13)</x:f>
        <x:v>1406</x:v>
      </x:c>
      <x:c r="C15" t="inlineStr">
        <x:is>
          <x:t xml:space="preserve"/>
        </x:is>
      </x:c>
      <x:c r="D15" t="inlineStr">
        <x:is>
          <x:t xml:space="preserve"/>
        </x:is>
      </x:c>
    </x:row>
    <x:row r="16">
      <x:c r="A16" t="inlineStr">
        <x:is>
          <x:t xml:space="preserve">Total Delivered</x:t>
        </x:is>
      </x:c>
      <x:c r="B16">
        <x:f>SUMIFS(Data!$D:$D,Data!$B:$B,$B$13)</x:f>
        <x:v>1372</x:v>
      </x:c>
      <x:c r="C16" t="inlineStr">
        <x:is>
          <x:t xml:space="preserve"/>
        </x:is>
      </x:c>
      <x:c r="D16" t="inlineStr">
        <x:is>
          <x:t xml:space="preserve"/>
        </x:is>
      </x:c>
    </x:row>
    <x:row r="17">
      <x:c r="A17" t="inlineStr">
        <x:is>
          <x:t xml:space="preserve">OTD</x:t>
        </x:is>
      </x:c>
      <x:c r="B17" s="58">
        <x:f>IFERROR(SUMIFS(Data!$E:$E,Data!$B:$B,$B$13)/B16,0)</x:f>
        <x:v>0.9737609329446064</x:v>
      </x:c>
      <x:c r="C17" s="58">
        <x:f>IFERROR(SUMIFS(Data!$E:$E,Data!$B:$B,$B$14)/SUMIFS(Data!$D:$D,Data!$B:$B,$B$14),0)</x:f>
        <x:v>0.9685990338164251</x:v>
      </x:c>
      <x:c r="D17" s="58" t="n">
        <x:v>0.96</x:v>
      </x:c>
    </x:row>
    <x:row r="18">
      <x:c r="A18" t="inlineStr">
        <x:is>
          <x:t xml:space="preserve">Lead Time</x:t>
        </x:is>
      </x:c>
      <x:c r="B18" s="43">
        <x:f>IFERROR(SUMIFS(Data!$F:$F,Data!$B:$B,$B$13)/COUNTIFS(Data!$B:$B,$B$13),0)</x:f>
        <x:v>1.9372727272727268</x:v>
      </x:c>
      <x:c r="C18" s="43">
        <x:f>IFERROR(SUMIFS(Data!$F:$F,Data!$B:$B,$B$14)/COUNTIFS(Data!$B:$B,$B$14),0)</x:f>
        <x:v>2.045161290322581</x:v>
      </x:c>
      <x:c r="D18" s="43" t="n">
        <x:v>2.2</x:v>
      </x:c>
    </x:row>
    <x:row r="19">
      <x:c r="A19" t="inlineStr">
        <x:is>
          <x:t xml:space="preserve">Cost / Order</x:t>
        </x:is>
      </x:c>
      <x:c r="B19" s="56">
        <x:f>IFERROR(SUMIFS(Data!$G:$G,Data!$B:$B,$B$13)/B15,0)</x:f>
        <x:v>15.47575391180654</x:v>
      </x:c>
      <x:c r="C19" s="56">
        <x:f>IFERROR(SUMIFS(Data!$G:$G,Data!$B:$B,$B$14)/SUMIFS(Data!$C:$C,Data!$B:$B,$B$14),0)</x:f>
        <x:v>15.717913706919232</x:v>
      </x:c>
      <x:c r="D19" s="56" t="n">
        <x:v>16</x:v>
      </x:c>
    </x:row>
    <x:row r="20">
      <x:c r="A20" t="inlineStr">
        <x:is>
          <x:t xml:space="preserve">Incidents</x:t>
        </x:is>
      </x:c>
      <x:c r="B20" s="59">
        <x:f>SUMIFS(Data!$H:$H,Data!$B:$B,$B$13)</x:f>
        <x:v>29</x:v>
      </x:c>
      <x:c r="C20" s="59">
        <x:f>SUMIFS(Data!$H:$H,Data!$B:$B,$B$14)</x:f>
        <x:v>88</x:v>
      </x:c>
      <x:c r="D20" s="59" t="n">
        <x:v>110</x:v>
      </x:c>
    </x:row>
    <x:row r="21">
      <x:c r="A21" t="inlineStr">
        <x:is>
          <x:t xml:space="preserve">Productivity</x:t>
        </x:is>
      </x:c>
      <x:c r="B21" s="43">
        <x:f>IFERROR(B15/SUMIFS(Data!$I:$I,Data!$B:$B,$B$13),0)</x:f>
        <x:v>2.5434153400868307</x:v>
      </x:c>
      <x:c r="C21" s="43">
        <x:f>IFERROR(SUMIFS(Data!$C:$C,Data!$B:$B,$B$14)/SUMIFS(Data!$I:$I,Data!$B:$B,$B$14),0)</x:f>
        <x:v>2.487077144539685</x:v>
      </x:c>
      <x:c r="D21" s="43" t="n">
        <x:v>2.45</x:v>
      </x:c>
    </x:row>
    <x:row r="22">
      <x:c r="A22" t="inlineStr">
        <x:is>
          <x:t xml:space="preserve">CO2 / Order</x:t>
        </x:is>
      </x:c>
      <x:c r="B22" s="43">
        <x:f>IFERROR(SUMIFS(Data!$J:$J,Data!$B:$B,$B$13)/B15,0)</x:f>
        <x:v>4.923826458036984</x:v>
      </x:c>
      <x:c r="C22" s="43">
        <x:f>IFERROR(SUMIFS(Data!$J:$J,Data!$B:$B,$B$14)/SUMIFS(Data!$C:$C,Data!$B:$B,$B$14),0)</x:f>
        <x:v>5.175032886082611</x:v>
      </x:c>
      <x:c r="D22" s="43" t="n">
        <x:v>5.35</x:v>
      </x:c>
    </x:row>
    <x:row r="23">
      <x:c r="A23" t="inlineStr">
        <x:is>
          <x:t xml:space="preserve">Returns</x:t>
        </x:is>
      </x:c>
      <x:c r="B23" s="59">
        <x:f>SUMIFS(Data!$K:$K,Data!$B:$B,$B$13)</x:f>
        <x:v>41</x:v>
      </x:c>
      <x:c r="C23" s="56" t="inlineStr">
        <x:is>
          <x:t xml:space="preserve"/>
        </x:is>
      </x:c>
      <x:c r="D23" s="56" t="inlineStr">
        <x:is>
          <x:t xml:space="preserve"/>
        </x:is>
      </x:c>
    </x:row>
    <x:row r="24">
      <x:c r="A24" t="inlineStr">
        <x:is>
          <x:t xml:space="preserve">Damages</x:t>
        </x:is>
      </x:c>
      <x:c r="B24" s="59">
        <x:f>SUMIFS(Data!$L:$L,Data!$B:$B,$B$13)</x:f>
        <x:v>11</x:v>
      </x:c>
      <x:c r="C24" t="inlineStr">
        <x:is>
          <x:t xml:space="preserve"/>
        </x:is>
      </x:c>
      <x:c r="D24" t="inlineStr">
        <x:is>
          <x:t xml:space="preserve"/>
        </x:is>
      </x:c>
    </x:row>
    <x:row r="25">
      <x:c r="A25" t="inlineStr">
        <x:is>
          <x:t xml:space="preserve">Stockouts</x:t>
        </x:is>
      </x:c>
      <x:c r="B25" s="59">
        <x:f>SUMIFS(Data!$M:$M,Data!$B:$B,$B$13)</x:f>
        <x:v>15</x:v>
      </x:c>
      <x:c r="C25" t="inlineStr">
        <x:is>
          <x:t xml:space="preserve"/>
        </x:is>
      </x:c>
      <x:c r="D25" t="inlineStr">
        <x:is>
          <x:t xml:space="preserve"/>
        </x:is>
      </x:c>
    </x:row>
    <x:row r="26">
      <x:c r="A26" t="inlineStr">
        <x:is>
          <x:t xml:space="preserve">Routes</x:t>
        </x:is>
      </x:c>
      <x:c r="B26" s="59">
        <x:f>SUMIFS(Data!$N:$N,Data!$B:$B,$B$13)</x:f>
        <x:v>56</x:v>
      </x:c>
      <x:c r="C26" t="inlineStr">
        <x:is>
          <x:t xml:space="preserve"/>
        </x:is>
      </x:c>
      <x:c r="D26" t="inlineStr">
        <x:is>
          <x:t xml:space="preserve"/>
        </x:is>
      </x:c>
    </x:row>
    <x:row r="27">
      <x:c r="A27" t="inlineStr">
        <x:is>
          <x:t xml:space="preserve">Distance</x:t>
        </x:is>
      </x:c>
      <x:c r="B27" s="57">
        <x:f>SUMIFS(Data!$O:$O,Data!$B:$B,$B$13)</x:f>
        <x:v>3601.8999999999996</x:v>
      </x:c>
      <x:c r="C27" s="43" t="inlineStr">
        <x:is>
          <x:t xml:space="preserve"/>
        </x:is>
      </x:c>
      <x:c r="D27" s="43" t="inlineStr">
        <x:is>
          <x:t xml:space="preserve"/>
        </x:is>
      </x:c>
    </x:row>
    <x:row r="28">
      <x:c r="A28" t="inlineStr">
        <x:is>
          <x:t xml:space="preserve">Cost / Route</x:t>
        </x:is>
      </x:c>
      <x:c r="B28" s="56">
        <x:f>IFERROR(SUMIFS(Data!$G:$G,Data!$B:$B,$B$13)/B26,0)</x:f>
        <x:v>388.55196428571423</x:v>
      </x:c>
      <x:c r="C28" s="56" t="inlineStr">
        <x:is>
          <x:t xml:space="preserve"/>
        </x:is>
      </x:c>
      <x:c r="D28" s="56" t="inlineStr">
        <x:is>
          <x:t xml:space="preserve"/>
        </x:is>
      </x:c>
    </x:row>
    <x:row r="29">
      <x:c r="A29" t="inlineStr">
        <x:is>
          <x:t xml:space="preserve">Orders / Route</x:t>
        </x:is>
      </x:c>
      <x:c r="B29" s="57">
        <x:f>IFERROR(B15/B26,0)</x:f>
        <x:v>25.107142857142858</x:v>
      </x:c>
      <x:c r="C29" t="inlineStr">
        <x:is>
          <x:t xml:space="preserve"/>
        </x:is>
      </x:c>
      <x:c r="D29" t="inlineStr">
        <x:is>
          <x:t xml:space="preserve"/>
        </x:is>
      </x:c>
    </x:row>
    <x:row r="30">
      <x:c r="A30" t="inlineStr">
        <x:is>
          <x:t xml:space="preserve">Avg km / Route</x:t>
        </x:is>
      </x:c>
      <x:c r="B30" s="57">
        <x:f>IFERROR(B27/B26,0)</x:f>
        <x:v>64.31964285714285</x:v>
      </x:c>
      <x:c r="C30" t="inlineStr">
        <x:is>
          <x:t xml:space="preserve"/>
        </x:is>
      </x:c>
      <x:c r="D30" t="inlineStr">
        <x:is>
          <x:t xml:space="preserve"/>
        </x:is>
      </x:c>
    </x:row>
    <x:row r="31">
      <x:c r="A31" t="inlineStr">
        <x:is>
          <x:t xml:space="preserve">Returns Rate</x:t>
        </x:is>
      </x:c>
      <x:c r="B31" s="58">
        <x:f>IFERROR(B23/B15,0)</x:f>
        <x:v>0.029160739687055477</x:v>
      </x:c>
      <x:c r="C31" s="58" t="inlineStr">
        <x:is>
          <x:t xml:space="preserve"/>
        </x:is>
      </x:c>
      <x:c r="D31" s="58" t="inlineStr">
        <x:is>
          <x:t xml:space="preserve">0.04</x:t>
        </x:is>
      </x:c>
    </x:row>
    <x:row r="32">
      <x:c r="A32" t="inlineStr">
        <x:is>
          <x:t xml:space="preserve">Damage Rate</x:t>
        </x:is>
      </x:c>
      <x:c r="B32" s="58">
        <x:f>IFERROR(B24/B15,0)</x:f>
        <x:v>0.007823613086770981</x:v>
      </x:c>
      <x:c r="C32" s="58" t="inlineStr">
        <x:is>
          <x:t xml:space="preserve"/>
        </x:is>
      </x:c>
      <x:c r="D32" s="58" t="inlineStr">
        <x:is>
          <x:t xml:space="preserve">0.009</x:t>
        </x:is>
      </x:c>
    </x:row>
    <x:row r="33">
      <x:c r="A33" t="inlineStr">
        <x:is>
          <x:t xml:space="preserve">Stockout Rate</x:t>
        </x:is>
      </x:c>
      <x:c r="B33" s="58">
        <x:f>IFERROR(B25/B15,0)</x:f>
        <x:v>0.010668563300142247</x:v>
      </x:c>
      <x:c r="C33" s="58" t="inlineStr">
        <x:is>
          <x:t xml:space="preserve"/>
        </x:is>
      </x:c>
      <x:c r="D33" s="58" t="inlineStr">
        <x:is>
          <x:t xml:space="preserve">0.015</x:t>
        </x:is>
      </x:c>
    </x:row>
  </x:sheetData>
  <x:pageMargins left="0.7" right="0.7" top="0.75" bottom="0.75" header="0.3" footer="0.3"/>
</x:worksheet>
</file>