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comments/comment1.xml" ContentType="application/vnd.openxmlformats-officedocument.spreadsheetml.comments+xml"/>
  <Override PartName="/xl/worksheets/sheet3.xml" ContentType="application/vnd.openxmlformats-officedocument.spreadsheetml.worksheet+xml"/>
  <Override PartName="/xl/comments/comment2.xml" ContentType="application/vnd.openxmlformats-officedocument.spreadsheetml.comments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" sheetId="1" state="visible" r:id="rId1"/>
    <sheet xmlns:r="http://schemas.openxmlformats.org/officeDocument/2006/relationships" name="Saisie_Mensuelle" sheetId="2" state="visible" r:id="rId2"/>
    <sheet xmlns:r="http://schemas.openxmlformats.org/officeDocument/2006/relationships" name="Parametres" sheetId="3" state="visible" r:id="rId3"/>
    <sheet xmlns:r="http://schemas.openxmlformats.org/officeDocument/2006/relationships" name="Mode_Emploi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0.0%"/>
    <numFmt numFmtId="165" formatCode="#,##0 €"/>
    <numFmt numFmtId="166" formatCode="#,##0 €;[Red](#,##0 €);-"/>
    <numFmt numFmtId="167" formatCode="0.00x"/>
  </numFmts>
  <fonts count="16">
    <font>
      <name val="Calibri"/>
      <family val="2"/>
      <color theme="1"/>
      <sz val="11"/>
      <scheme val="minor"/>
    </font>
    <font>
      <b val="1"/>
      <color rgb="00FFFFFF"/>
      <sz val="22"/>
    </font>
    <font>
      <b val="1"/>
      <color rgb="000B1F3A"/>
      <sz val="11"/>
    </font>
    <font>
      <b val="1"/>
      <color rgb="00FFFFFF"/>
    </font>
    <font>
      <color rgb="00000000"/>
    </font>
    <font>
      <b val="1"/>
      <color rgb="000000FF"/>
    </font>
    <font>
      <color rgb="0064748B"/>
    </font>
    <font>
      <b val="1"/>
      <color rgb="000B1F3A"/>
    </font>
    <font>
      <color rgb="000000FF"/>
    </font>
    <font>
      <b val="1"/>
      <color rgb="00000000"/>
    </font>
    <font>
      <color rgb="00008000"/>
    </font>
    <font>
      <b val="1"/>
      <color rgb="00FFFFFF"/>
      <sz val="10"/>
    </font>
    <font>
      <b val="1"/>
      <color rgb="000B1F3A"/>
      <sz val="17"/>
    </font>
    <font>
      <b val="1"/>
      <color rgb="00FFFFFF"/>
      <sz val="12"/>
    </font>
    <font>
      <name val="Calibri"/>
      <family val="2"/>
      <color theme="10"/>
      <sz val="12"/>
      <scheme val="minor"/>
    </font>
    <font>
      <b val="1"/>
      <color rgb="000EA5E9"/>
    </font>
  </fonts>
  <fills count="14">
    <fill>
      <patternFill/>
    </fill>
    <fill>
      <patternFill patternType="gray125"/>
    </fill>
    <fill>
      <patternFill patternType="solid">
        <fgColor rgb="000B1F3A"/>
      </patternFill>
    </fill>
    <fill>
      <patternFill patternType="solid">
        <fgColor rgb="00EFF6FF"/>
      </patternFill>
    </fill>
    <fill>
      <patternFill patternType="solid">
        <fgColor rgb="00FFF2CC"/>
      </patternFill>
    </fill>
    <fill>
      <patternFill patternType="solid">
        <fgColor rgb="00E2E8F0"/>
      </patternFill>
    </fill>
    <fill>
      <patternFill patternType="solid">
        <fgColor rgb="007C3AED"/>
      </patternFill>
    </fill>
    <fill>
      <patternFill patternType="solid">
        <fgColor rgb="00F8FAFC"/>
      </patternFill>
    </fill>
    <fill>
      <patternFill patternType="solid">
        <fgColor rgb="0016A34A"/>
      </patternFill>
    </fill>
    <fill>
      <patternFill patternType="solid">
        <fgColor rgb="00FFFFFF"/>
      </patternFill>
    </fill>
    <fill>
      <patternFill patternType="solid">
        <fgColor rgb="000EA5E9"/>
      </patternFill>
    </fill>
    <fill>
      <patternFill patternType="solid">
        <fgColor rgb="00F59E0B"/>
      </patternFill>
    </fill>
    <fill>
      <patternFill patternType="solid">
        <fgColor rgb="00DC2626"/>
      </patternFill>
    </fill>
    <fill>
      <patternFill patternType="solid">
        <fgColor rgb="0014B8A6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2">
    <xf numFmtId="0" fontId="0" fillId="0" borderId="0"/>
    <xf numFmtId="0" fontId="14" fillId="0" borderId="0"/>
  </cellStyleXfs>
  <cellXfs count="47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0" fillId="7" borderId="1" pivotButton="0" quotePrefix="0" xfId="0"/>
    <xf numFmtId="0" fontId="2" fillId="3" borderId="1" applyAlignment="1" pivotButton="0" quotePrefix="0" xfId="0">
      <alignment horizontal="center"/>
    </xf>
    <xf numFmtId="0" fontId="11" fillId="8" borderId="1" applyAlignment="1" pivotButton="0" quotePrefix="0" xfId="0">
      <alignment horizontal="center" vertical="center" wrapText="1"/>
    </xf>
    <xf numFmtId="0" fontId="11" fillId="10" borderId="1" applyAlignment="1" pivotButton="0" quotePrefix="0" xfId="0">
      <alignment horizontal="center" vertical="center" wrapText="1"/>
    </xf>
    <xf numFmtId="0" fontId="11" fillId="11" borderId="1" applyAlignment="1" pivotButton="0" quotePrefix="0" xfId="0">
      <alignment horizontal="center" vertical="center" wrapText="1"/>
    </xf>
    <xf numFmtId="0" fontId="11" fillId="12" borderId="1" applyAlignment="1" pivotButton="0" quotePrefix="0" xfId="0">
      <alignment horizontal="center" vertical="center" wrapText="1"/>
    </xf>
    <xf numFmtId="0" fontId="11" fillId="13" borderId="1" applyAlignment="1" pivotButton="0" quotePrefix="0" xfId="0">
      <alignment horizontal="center" vertical="center" wrapText="1"/>
    </xf>
    <xf numFmtId="0" fontId="11" fillId="6" borderId="1" applyAlignment="1" pivotButton="0" quotePrefix="0" xfId="0">
      <alignment horizontal="center" vertical="center" wrapText="1"/>
    </xf>
    <xf numFmtId="166" fontId="12" fillId="9" borderId="1" applyAlignment="1" pivotButton="0" quotePrefix="0" xfId="0">
      <alignment horizontal="center" vertical="center"/>
    </xf>
    <xf numFmtId="164" fontId="12" fillId="9" borderId="1" applyAlignment="1" pivotButton="0" quotePrefix="0" xfId="0">
      <alignment horizontal="center" vertical="center"/>
    </xf>
    <xf numFmtId="1" fontId="12" fillId="9" borderId="1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/>
    </xf>
    <xf numFmtId="0" fontId="7" fillId="7" borderId="1" pivotButton="0" quotePrefix="0" xfId="0"/>
    <xf numFmtId="0" fontId="4" fillId="7" borderId="1" applyAlignment="1" pivotButton="0" quotePrefix="0" xfId="0">
      <alignment wrapText="1"/>
    </xf>
    <xf numFmtId="0" fontId="3" fillId="11" borderId="1" applyAlignment="1" pivotButton="0" quotePrefix="0" xfId="0">
      <alignment horizontal="center"/>
    </xf>
    <xf numFmtId="167" fontId="9" fillId="7" borderId="1" pivotButton="0" quotePrefix="0" xfId="0"/>
    <xf numFmtId="164" fontId="9" fillId="7" borderId="1" pivotButton="0" quotePrefix="0" xfId="0"/>
    <xf numFmtId="166" fontId="9" fillId="7" borderId="1" pivotButton="0" quotePrefix="0" xfId="0"/>
    <xf numFmtId="1" fontId="5" fillId="4" borderId="1" pivotButton="0" quotePrefix="0" xfId="0"/>
    <xf numFmtId="0" fontId="13" fillId="2" borderId="1" applyAlignment="1" pivotButton="0" quotePrefix="0" xfId="0">
      <alignment horizontal="center" vertical="center"/>
    </xf>
    <xf numFmtId="0" fontId="15" fillId="0" borderId="0" applyAlignment="1" pivotButton="0" quotePrefix="0" xfId="1">
      <alignment horizontal="center"/>
    </xf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/>
    </xf>
    <xf numFmtId="0" fontId="3" fillId="2" borderId="1" applyAlignment="1" pivotButton="0" quotePrefix="0" xfId="0">
      <alignment horizontal="center" vertical="center" wrapText="1"/>
    </xf>
    <xf numFmtId="0" fontId="7" fillId="3" borderId="1" applyAlignment="1" pivotButton="0" quotePrefix="0" xfId="0">
      <alignment vertical="center"/>
    </xf>
    <xf numFmtId="166" fontId="8" fillId="4" borderId="1" applyAlignment="1" pivotButton="0" quotePrefix="0" xfId="0">
      <alignment vertical="center"/>
    </xf>
    <xf numFmtId="166" fontId="9" fillId="5" borderId="1" applyAlignment="1" pivotButton="0" quotePrefix="0" xfId="0">
      <alignment vertical="center"/>
    </xf>
    <xf numFmtId="0" fontId="3" fillId="6" borderId="0" applyAlignment="1" pivotButton="0" quotePrefix="0" xfId="0">
      <alignment horizontal="center"/>
    </xf>
    <xf numFmtId="0" fontId="3" fillId="2" borderId="1" applyAlignment="1" pivotButton="0" quotePrefix="0" xfId="0">
      <alignment horizontal="center" wrapText="1"/>
    </xf>
    <xf numFmtId="0" fontId="10" fillId="7" borderId="1" applyAlignment="1" pivotButton="0" quotePrefix="0" xfId="0">
      <alignment vertical="center"/>
    </xf>
    <xf numFmtId="166" fontId="4" fillId="7" borderId="1" applyAlignment="1" pivotButton="0" quotePrefix="0" xfId="0">
      <alignment vertical="center"/>
    </xf>
    <xf numFmtId="164" fontId="4" fillId="7" borderId="1" applyAlignment="1" pivotButton="0" quotePrefix="0" xfId="0">
      <alignment vertical="center"/>
    </xf>
    <xf numFmtId="1" fontId="4" fillId="7" borderId="1" applyAlignment="1" pivotButton="0" quotePrefix="0" xfId="0">
      <alignment vertical="center"/>
    </xf>
    <xf numFmtId="167" fontId="4" fillId="7" borderId="1" applyAlignment="1" pivotButton="0" quotePrefix="0" xfId="0">
      <alignment vertical="center"/>
    </xf>
    <xf numFmtId="0" fontId="4" fillId="0" borderId="1" applyAlignment="1" pivotButton="0" quotePrefix="0" xfId="0">
      <alignment vertical="center" wrapText="1"/>
    </xf>
    <xf numFmtId="1" fontId="5" fillId="4" borderId="1" applyAlignment="1" pivotButton="0" quotePrefix="0" xfId="0">
      <alignment vertical="center" wrapText="1"/>
    </xf>
    <xf numFmtId="0" fontId="6" fillId="0" borderId="1" applyAlignment="1" pivotButton="0" quotePrefix="0" xfId="0">
      <alignment vertical="center" wrapText="1"/>
    </xf>
    <xf numFmtId="164" fontId="5" fillId="4" borderId="1" applyAlignment="1" pivotButton="0" quotePrefix="0" xfId="0">
      <alignment vertical="center" wrapText="1"/>
    </xf>
    <xf numFmtId="2" fontId="5" fillId="4" borderId="1" applyAlignment="1" pivotButton="0" quotePrefix="0" xfId="0">
      <alignment vertical="center" wrapText="1"/>
    </xf>
    <xf numFmtId="165" fontId="5" fillId="4" borderId="1" applyAlignment="1" pivotButton="0" quotePrefix="0" xfId="0">
      <alignment vertical="center" wrapText="1"/>
    </xf>
    <xf numFmtId="0" fontId="5" fillId="4" borderId="1" applyAlignment="1" pivotButton="0" quotePrefix="0" xfId="0">
      <alignment vertical="center" wrapText="1"/>
    </xf>
    <xf numFmtId="0" fontId="7" fillId="3" borderId="1" applyAlignment="1" pivotButton="0" quotePrefix="0" xfId="0">
      <alignment horizontal="center" vertical="center" wrapText="1"/>
    </xf>
    <xf numFmtId="0" fontId="0" fillId="0" borderId="1" pivotButton="0" quotePrefix="0" xfId="0"/>
    <xf numFmtId="0" fontId="3" fillId="2" borderId="1" pivotButton="0" quotePrefix="0" xfId="0"/>
    <xf numFmtId="0" fontId="0" fillId="7" borderId="1" applyAlignment="1" pivotButton="0" quotePrefix="0" xfId="0">
      <alignment vertical="top" wrapText="1"/>
    </xf>
  </cellXfs>
  <cellStyles count="2">
    <cellStyle name="Normal" xfId="0" builtinId="0" hidden="0"/>
    <cellStyle name="Hyperlink" xfId="1" builtinId="8" hidden="0"/>
  </cellStyles>
  <dxfs count="3">
    <dxf>
      <fill>
        <patternFill patternType="solid">
          <fgColor rgb="00FECACA"/>
        </patternFill>
      </fill>
    </dxf>
    <dxf>
      <fill>
        <patternFill patternType="solid">
          <fgColor rgb="00FED7AA"/>
        </patternFill>
      </fill>
    </dxf>
    <dxf>
      <fill>
        <patternFill patternType="solid">
          <fgColor rgb="00BBF7D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Chiffre d'affaires et résultat net</a:t>
            </a:r>
          </a:p>
        </rich>
      </tx>
    </title>
    <plotArea>
      <lineChart>
        <grouping val="standard"/>
        <ser>
          <idx val="0"/>
          <order val="0"/>
          <tx>
            <strRef>
              <f>'Saisie_Mensuelle'!B5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'Saisie_Mensuelle'!$A$6:$A$17</f>
            </numRef>
          </cat>
          <val>
            <numRef>
              <f>'Saisie_Mensuelle'!$B$6:$B$17</f>
            </numRef>
          </val>
        </ser>
        <ser>
          <idx val="1"/>
          <order val="1"/>
          <tx>
            <strRef>
              <f>'Saisie_Mensuelle'!N5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'Saisie_Mensuelle'!$A$6:$A$17</f>
            </numRef>
          </cat>
          <val>
            <numRef>
              <f>'Saisie_Mensuelle'!$N$6:$N$17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Mois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Montant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Score financier mensuel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'Saisie_Mensuelle'!J21</f>
            </strRef>
          </tx>
          <spPr>
            <a:ln xmlns:a="http://schemas.openxmlformats.org/drawingml/2006/main">
              <a:prstDash val="solid"/>
            </a:ln>
          </spPr>
          <cat>
            <numRef>
              <f>'Saisie_Mensuelle'!$A$22:$A$33</f>
            </numRef>
          </cat>
          <val>
            <numRef>
              <f>'Saisie_Mensuelle'!$J$22:$J$33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Mois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Score /100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Activités</a:t>
            </a:r>
          </a:p>
        </rich>
      </tx>
    </title>
    <plotArea>
      <pieChart>
        <varyColors val="1"/>
        <ser>
          <idx val="0"/>
          <order val="0"/>
          <tx>
            <strRef>
              <f>'Dashboard'!B34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'Dashboard'!$A$35:$A$38</f>
            </numRef>
          </cat>
          <val>
            <numRef>
              <f>'Dashboard'!$B$35:$B$38</f>
            </numRef>
          </val>
        </ser>
        <dLbls>
          <showPercent val="1"/>
        </dLbls>
        <firstSliceAng val="0"/>
      </pieChart>
    </plotArea>
    <legend>
      <legendPos val="r"/>
    </legend>
    <plotVisOnly val="1"/>
    <dispBlanksAs val="gap"/>
  </chart>
</chartSpace>
</file>

<file path=xl/comments/comment1.xml><?xml version="1.0" encoding="utf-8"?>
<comments xmlns="http://schemas.openxmlformats.org/spreadsheetml/2006/main">
  <authors>
    <author>lecoursgratuit.com</author>
  </authors>
  <commentList>
    <comment ref="B6" authorId="0" shapeId="0">
      <text>
        <t>Entrée utilisateur : remplacer par le chiffre d’affaires mensuel réel.</t>
      </text>
    </comment>
    <comment ref="C6" authorId="0" shapeId="0">
      <text>
        <t>Entrée utilisateur : achats, coût des ventes ou coût de production selon votre logique de gestion.</t>
      </text>
    </comment>
    <comment ref="N6" authorId="0" shapeId="0">
      <text>
        <t>Formule automatique : résultat net simplifié selon les postes saisis.</t>
      </text>
    </comment>
  </commentList>
</comments>
</file>

<file path=xl/comments/comment2.xml><?xml version="1.0" encoding="utf-8"?>
<comments xmlns="http://schemas.openxmlformats.org/spreadsheetml/2006/main">
  <authors>
    <author>lecoursgratuit.com</author>
  </authors>
  <commentList>
    <comment ref="B7" authorId="0" shapeId="0">
      <text>
        <t>Saisir l'objectif de marge brute attendu pour l'entreprise.</t>
      </text>
    </comment>
    <comment ref="B8" authorId="0" shapeId="0">
      <text>
        <t>Saisir la marge nette cible pour le pilotage mensuel.</t>
      </text>
    </comment>
    <comment ref="B9" authorId="0" shapeId="0">
      <text>
        <t>Saisir le nombre de jours de BFR maximum acceptable.</t>
      </text>
    </comment>
  </commentList>
</comments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/Relationships>
</file>

<file path=xl/drawings/drawing1.xml><?xml version="1.0" encoding="utf-8"?>
<wsDr xmlns="http://schemas.openxmlformats.org/drawingml/2006/spreadsheetDrawing">
  <oneCellAnchor>
    <from>
      <col>0</col>
      <colOff>0</colOff>
      <row>15</row>
      <rowOff>0</rowOff>
    </from>
    <ext cx="648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6</col>
      <colOff>0</colOff>
      <row>15</row>
      <rowOff>0</rowOff>
    </from>
    <ext cx="5760000" cy="288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3</col>
      <colOff>0</colOff>
      <row>33</row>
      <rowOff>0</rowOff>
    </from>
    <ext cx="3240000" cy="252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lecoursgratuit.com" TargetMode="External" Id="rId1"/><Relationship Type="http://schemas.openxmlformats.org/officeDocument/2006/relationships/drawing" Target="/xl/drawings/drawing1.xml" Id="rId2"/></Relationships>
</file>

<file path=xl/worksheets/_rels/sheet2.xml.rels><Relationships xmlns="http://schemas.openxmlformats.org/package/2006/relationships"><Relationship Type="http://schemas.openxmlformats.org/officeDocument/2006/relationships/hyperlink" Target="https://www.lecoursgratuit.com" TargetMode="External" Id="rId1"/><Relationship Type="http://schemas.openxmlformats.org/officeDocument/2006/relationships/comments" Target="/xl/comments/comment1.xml" Id="comments"/><Relationship Type="http://schemas.openxmlformats.org/officeDocument/2006/relationships/vmlDrawing" Target="/xl/drawings/commentsDrawing1.vml" Id="anysvml"/></Relationships>
</file>

<file path=xl/worksheets/_rels/sheet3.xml.rels><Relationships xmlns="http://schemas.openxmlformats.org/package/2006/relationships"><Relationship Type="http://schemas.openxmlformats.org/officeDocument/2006/relationships/hyperlink" Target="https://www.lecoursgratuit.com" TargetMode="External" Id="rId1"/><Relationship Type="http://schemas.openxmlformats.org/officeDocument/2006/relationships/comments" Target="/xl/comments/comment2.xml" Id="comments"/><Relationship Type="http://schemas.openxmlformats.org/officeDocument/2006/relationships/vmlDrawing" Target="/xl/drawings/commentsDrawing2.vml" Id="anysvml"/></Relationships>
</file>

<file path=xl/worksheets/_rels/sheet4.xml.rels><Relationships xmlns="http://schemas.openxmlformats.org/package/2006/relationships"><Relationship Type="http://schemas.openxmlformats.org/officeDocument/2006/relationships/hyperlink" Target="https://www.lecoursgratuit.com" TargetMode="External" Id="rId1"/></Relationships>
</file>

<file path=xl/worksheets/sheet1.xml><?xml version="1.0" encoding="utf-8"?>
<worksheet xmlns="http://schemas.openxmlformats.org/spreadsheetml/2006/main">
  <sheetPr>
    <tabColor rgb="000B1F3A"/>
    <outlinePr summaryBelow="1" summaryRight="1"/>
    <pageSetUpPr fitToPage="1"/>
  </sheetPr>
  <dimension ref="A1:L47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16" customWidth="1" min="1" max="1"/>
    <col width="16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  <col width="16" customWidth="1" min="9" max="9"/>
    <col width="16" customWidth="1" min="10" max="10"/>
    <col width="16" customWidth="1" min="11" max="11"/>
    <col width="16" customWidth="1" min="12" max="12"/>
  </cols>
  <sheetData>
    <row r="1">
      <c r="A1" s="1" t="inlineStr">
        <is>
          <t>DASHBOARD FINANCIER EXCEL AUTOMATISÉ</t>
        </is>
      </c>
      <c r="B1" s="2" t="n"/>
      <c r="C1" s="2" t="n"/>
      <c r="D1" s="2" t="n"/>
      <c r="E1" s="2" t="n"/>
      <c r="F1" s="2" t="n"/>
      <c r="G1" s="2" t="n"/>
      <c r="H1" s="2" t="n"/>
      <c r="I1" s="2" t="n"/>
      <c r="J1" s="2" t="n"/>
      <c r="K1" s="2" t="n"/>
      <c r="L1" s="2" t="n"/>
    </row>
    <row r="2">
      <c r="A2" s="2" t="n"/>
      <c r="B2" s="2" t="n"/>
      <c r="C2" s="2" t="n"/>
      <c r="D2" s="2" t="n"/>
      <c r="E2" s="2" t="n"/>
      <c r="F2" s="2" t="n"/>
      <c r="G2" s="2" t="n"/>
      <c r="H2" s="2" t="n"/>
      <c r="I2" s="2" t="n"/>
      <c r="J2" s="2" t="n"/>
      <c r="K2" s="2" t="n"/>
      <c r="L2" s="2" t="n"/>
    </row>
    <row r="3">
      <c r="A3" s="3" t="inlineStr">
        <is>
          <t>Modèle réutilisable : saisie mensuelle, ratios, alertes et graphiques automatiques.</t>
        </is>
      </c>
      <c r="B3" s="2" t="n"/>
      <c r="C3" s="2" t="n"/>
      <c r="D3" s="2" t="n"/>
      <c r="E3" s="2" t="n"/>
      <c r="F3" s="2" t="n"/>
      <c r="G3" s="2" t="n"/>
      <c r="H3" s="2" t="n"/>
      <c r="I3" s="2" t="n"/>
      <c r="J3" s="2" t="n"/>
      <c r="K3" s="2" t="n"/>
      <c r="L3" s="2" t="n"/>
    </row>
    <row r="4">
      <c r="A4" s="2" t="n"/>
      <c r="B4" s="2" t="n"/>
      <c r="C4" s="2" t="n"/>
      <c r="D4" s="2" t="n"/>
      <c r="E4" s="2" t="n"/>
      <c r="F4" s="2" t="n"/>
      <c r="G4" s="2" t="n"/>
      <c r="H4" s="2" t="n"/>
      <c r="I4" s="2" t="n"/>
      <c r="J4" s="2" t="n"/>
      <c r="K4" s="2" t="n"/>
      <c r="L4" s="2" t="n"/>
    </row>
    <row r="5">
      <c r="A5" s="4" t="inlineStr">
        <is>
          <t>Chiffre d'affaires annuel</t>
        </is>
      </c>
      <c r="B5" s="2" t="n"/>
      <c r="C5" s="5" t="inlineStr">
        <is>
          <t>Marge brute moyenne</t>
        </is>
      </c>
      <c r="D5" s="2" t="n"/>
      <c r="E5" s="6" t="inlineStr">
        <is>
          <t>Trésorerie fin période</t>
        </is>
      </c>
      <c r="F5" s="2" t="n"/>
      <c r="G5" s="7" t="inlineStr">
        <is>
          <t>BFR moyen en jours</t>
        </is>
      </c>
      <c r="H5" s="2" t="n"/>
      <c r="I5" s="8" t="inlineStr">
        <is>
          <t>Rentabilité nette moyenne</t>
        </is>
      </c>
      <c r="J5" s="2" t="n"/>
      <c r="K5" s="9" t="inlineStr">
        <is>
          <t>Score financier moyen</t>
        </is>
      </c>
      <c r="L5" s="2" t="n"/>
    </row>
    <row r="6">
      <c r="A6" s="10">
        <f>SUM(Saisie_Mensuelle!B6:B17)</f>
        <v/>
      </c>
      <c r="B6" s="2" t="n"/>
      <c r="C6" s="11">
        <f>AVERAGE(Saisie_Mensuelle!C22:C33)</f>
        <v/>
      </c>
      <c r="D6" s="2" t="n"/>
      <c r="E6" s="10">
        <f>Saisie_Mensuelle!I17</f>
        <v/>
      </c>
      <c r="F6" s="2" t="n"/>
      <c r="G6" s="12">
        <f>AVERAGE(Saisie_Mensuelle!G22:G33)</f>
        <v/>
      </c>
      <c r="H6" s="2" t="n"/>
      <c r="I6" s="11">
        <f>AVERAGE(Saisie_Mensuelle!E22:E33)</f>
        <v/>
      </c>
      <c r="J6" s="2" t="n"/>
      <c r="K6" s="12">
        <f>AVERAGE(Saisie_Mensuelle!J22:J33)</f>
        <v/>
      </c>
      <c r="L6" s="2" t="n"/>
    </row>
    <row r="7">
      <c r="A7" s="2" t="n"/>
      <c r="B7" s="2" t="n"/>
      <c r="C7" s="2" t="n"/>
      <c r="D7" s="2" t="n"/>
      <c r="E7" s="2" t="n"/>
      <c r="F7" s="2" t="n"/>
      <c r="G7" s="2" t="n"/>
      <c r="H7" s="2" t="n"/>
      <c r="I7" s="2" t="n"/>
      <c r="J7" s="2" t="n"/>
      <c r="K7" s="2" t="n"/>
      <c r="L7" s="2" t="n"/>
    </row>
    <row r="8">
      <c r="A8" s="2" t="n"/>
      <c r="B8" s="2" t="n"/>
      <c r="C8" s="2" t="n"/>
      <c r="D8" s="2" t="n"/>
      <c r="E8" s="2" t="n"/>
      <c r="F8" s="2" t="n"/>
      <c r="G8" s="2" t="n"/>
      <c r="H8" s="2" t="n"/>
      <c r="I8" s="2" t="n"/>
      <c r="J8" s="2" t="n"/>
      <c r="K8" s="2" t="n"/>
      <c r="L8" s="2" t="n"/>
    </row>
    <row r="9">
      <c r="A9" s="13" t="inlineStr">
        <is>
          <t>LECTURE AUTOMATIQUE</t>
        </is>
      </c>
      <c r="B9" s="2" t="n"/>
      <c r="C9" s="2" t="n"/>
      <c r="D9" s="2" t="n"/>
      <c r="E9" s="2" t="n"/>
      <c r="F9" s="2" t="n"/>
      <c r="G9" s="2" t="n"/>
      <c r="H9" s="2" t="n"/>
      <c r="I9" s="2" t="n"/>
      <c r="J9" s="2" t="n"/>
      <c r="K9" s="2" t="n"/>
      <c r="L9" s="2" t="n"/>
    </row>
    <row r="10">
      <c r="A10" s="14" t="inlineStr">
        <is>
          <t>Marge brute</t>
        </is>
      </c>
      <c r="B10" s="15">
        <f>IF(C6&gt;=Parametres!$B$7,"OK — marge au-dessus du seuil","À surveiller — marge sous objectif")</f>
        <v/>
      </c>
      <c r="C10" s="2" t="n"/>
      <c r="D10" s="2" t="n"/>
      <c r="E10" s="2" t="n"/>
      <c r="F10" s="2" t="n"/>
      <c r="G10" s="2" t="n"/>
      <c r="H10" s="16" t="inlineStr">
        <is>
          <t>RATIOS CLÉS</t>
        </is>
      </c>
      <c r="I10" s="2" t="n"/>
      <c r="J10" s="2" t="n"/>
      <c r="K10" s="2" t="n"/>
      <c r="L10" s="2" t="n"/>
    </row>
    <row r="11">
      <c r="A11" s="14" t="inlineStr">
        <is>
          <t>BFR</t>
        </is>
      </c>
      <c r="B11" s="15">
        <f>IF(G6&lt;=Parametres!$B$9,"OK — BFR maîtrisé","Vigilance — BFR supérieur au seuil")</f>
        <v/>
      </c>
      <c r="C11" s="2" t="n"/>
      <c r="D11" s="2" t="n"/>
      <c r="E11" s="2" t="n"/>
      <c r="F11" s="2" t="n"/>
      <c r="G11" s="2" t="n"/>
      <c r="H11" s="14" t="inlineStr">
        <is>
          <t>Liquidité moyenne</t>
        </is>
      </c>
      <c r="I11" s="17">
        <f>AVERAGE(Saisie_Mensuelle!H22:H33)</f>
        <v/>
      </c>
      <c r="J11" s="2" t="n"/>
      <c r="K11" s="2" t="n"/>
      <c r="L11" s="2" t="n"/>
    </row>
    <row r="12">
      <c r="A12" s="14" t="inlineStr">
        <is>
          <t>Trésorerie</t>
        </is>
      </c>
      <c r="B12" s="15">
        <f>IF(E6&gt;=Parametres!$B$12,"OK — trésorerie positive","Alerte — trésorerie sous seuil")</f>
        <v/>
      </c>
      <c r="C12" s="2" t="n"/>
      <c r="D12" s="2" t="n"/>
      <c r="E12" s="2" t="n"/>
      <c r="F12" s="2" t="n"/>
      <c r="G12" s="2" t="n"/>
      <c r="H12" s="14" t="inlineStr">
        <is>
          <t>Endettement moyen</t>
        </is>
      </c>
      <c r="I12" s="18">
        <f>AVERAGE(Saisie_Mensuelle!I22:I33)</f>
        <v/>
      </c>
      <c r="J12" s="2" t="n"/>
      <c r="K12" s="2" t="n"/>
      <c r="L12" s="2" t="n"/>
    </row>
    <row r="13">
      <c r="A13" s="14" t="inlineStr">
        <is>
          <t>Endettement</t>
        </is>
      </c>
      <c r="B13" s="15">
        <f>IF(AVERAGE(Saisie_Mensuelle!I22:I33)&lt;=Parametres!$B$11,"OK — endettement maîtrisé","Vigilance — endettement élevé")</f>
        <v/>
      </c>
      <c r="C13" s="2" t="n"/>
      <c r="D13" s="2" t="n"/>
      <c r="E13" s="2" t="n"/>
      <c r="F13" s="2" t="n"/>
      <c r="G13" s="2" t="n"/>
      <c r="H13" s="14" t="inlineStr">
        <is>
          <t>Résultat net annuel</t>
        </is>
      </c>
      <c r="I13" s="19">
        <f>SUM(Saisie_Mensuelle!N6:N17)</f>
        <v/>
      </c>
      <c r="J13" s="2" t="n"/>
      <c r="K13" s="2" t="n"/>
      <c r="L13" s="2" t="n"/>
    </row>
    <row r="14">
      <c r="A14" s="2" t="n"/>
      <c r="B14" s="2" t="n"/>
      <c r="C14" s="2" t="n"/>
      <c r="D14" s="2" t="n"/>
      <c r="E14" s="2" t="n"/>
      <c r="F14" s="2" t="n"/>
      <c r="G14" s="2" t="n"/>
      <c r="H14" s="2" t="n"/>
      <c r="I14" s="2" t="n"/>
      <c r="J14" s="2" t="n"/>
      <c r="K14" s="2" t="n"/>
      <c r="L14" s="2" t="n"/>
    </row>
    <row r="15">
      <c r="A15" s="2" t="n"/>
      <c r="B15" s="2" t="n"/>
      <c r="C15" s="2" t="n"/>
      <c r="D15" s="2" t="n"/>
      <c r="E15" s="2" t="n"/>
      <c r="F15" s="2" t="n"/>
      <c r="G15" s="2" t="n"/>
      <c r="H15" s="2" t="n"/>
      <c r="I15" s="2" t="n"/>
      <c r="J15" s="2" t="n"/>
      <c r="K15" s="2" t="n"/>
      <c r="L15" s="2" t="n"/>
    </row>
    <row r="16">
      <c r="A16" s="2" t="n"/>
      <c r="B16" s="2" t="n"/>
      <c r="C16" s="2" t="n"/>
      <c r="D16" s="2" t="n"/>
      <c r="E16" s="2" t="n"/>
      <c r="F16" s="2" t="n"/>
      <c r="G16" s="2" t="n"/>
      <c r="H16" s="2" t="n"/>
      <c r="I16" s="2" t="n"/>
      <c r="J16" s="2" t="n"/>
      <c r="K16" s="2" t="n"/>
      <c r="L16" s="2" t="n"/>
    </row>
    <row r="17">
      <c r="A17" s="2" t="n"/>
      <c r="B17" s="2" t="n"/>
      <c r="C17" s="2" t="n"/>
      <c r="D17" s="2" t="n"/>
      <c r="E17" s="2" t="n"/>
      <c r="F17" s="2" t="n"/>
      <c r="G17" s="2" t="n"/>
      <c r="H17" s="2" t="n"/>
      <c r="I17" s="2" t="n"/>
      <c r="J17" s="2" t="n"/>
      <c r="K17" s="2" t="n"/>
      <c r="L17" s="2" t="n"/>
    </row>
    <row r="18">
      <c r="A18" s="2" t="n"/>
      <c r="B18" s="2" t="n"/>
      <c r="C18" s="2" t="n"/>
      <c r="D18" s="2" t="n"/>
      <c r="E18" s="2" t="n"/>
      <c r="F18" s="2" t="n"/>
      <c r="G18" s="2" t="n"/>
      <c r="H18" s="2" t="n"/>
      <c r="I18" s="2" t="n"/>
      <c r="J18" s="2" t="n"/>
      <c r="K18" s="2" t="n"/>
      <c r="L18" s="2" t="n"/>
    </row>
    <row r="19">
      <c r="A19" s="2" t="n"/>
      <c r="B19" s="2" t="n"/>
      <c r="C19" s="2" t="n"/>
      <c r="D19" s="2" t="n"/>
      <c r="E19" s="2" t="n"/>
      <c r="F19" s="2" t="n"/>
      <c r="G19" s="2" t="n"/>
      <c r="H19" s="2" t="n"/>
      <c r="I19" s="2" t="n"/>
      <c r="J19" s="2" t="n"/>
      <c r="K19" s="2" t="n"/>
      <c r="L19" s="2" t="n"/>
    </row>
    <row r="20">
      <c r="A20" s="2" t="n"/>
      <c r="B20" s="2" t="n"/>
      <c r="C20" s="2" t="n"/>
      <c r="D20" s="2" t="n"/>
      <c r="E20" s="2" t="n"/>
      <c r="F20" s="2" t="n"/>
      <c r="G20" s="2" t="n"/>
      <c r="H20" s="2" t="n"/>
      <c r="I20" s="2" t="n"/>
      <c r="J20" s="2" t="n"/>
      <c r="K20" s="2" t="n"/>
      <c r="L20" s="2" t="n"/>
    </row>
    <row r="21">
      <c r="A21" s="2" t="n"/>
      <c r="B21" s="2" t="n"/>
      <c r="C21" s="2" t="n"/>
      <c r="D21" s="2" t="n"/>
      <c r="E21" s="2" t="n"/>
      <c r="F21" s="2" t="n"/>
      <c r="G21" s="2" t="n"/>
      <c r="H21" s="2" t="n"/>
      <c r="I21" s="2" t="n"/>
      <c r="J21" s="2" t="n"/>
      <c r="K21" s="2" t="n"/>
      <c r="L21" s="2" t="n"/>
    </row>
    <row r="22">
      <c r="A22" s="2" t="n"/>
      <c r="B22" s="2" t="n"/>
      <c r="C22" s="2" t="n"/>
      <c r="D22" s="2" t="n"/>
      <c r="E22" s="2" t="n"/>
      <c r="F22" s="2" t="n"/>
      <c r="G22" s="2" t="n"/>
      <c r="H22" s="2" t="n"/>
      <c r="I22" s="2" t="n"/>
      <c r="J22" s="2" t="n"/>
      <c r="K22" s="2" t="n"/>
      <c r="L22" s="2" t="n"/>
    </row>
    <row r="23">
      <c r="A23" s="2" t="n"/>
      <c r="B23" s="2" t="n"/>
      <c r="C23" s="2" t="n"/>
      <c r="D23" s="2" t="n"/>
      <c r="E23" s="2" t="n"/>
      <c r="F23" s="2" t="n"/>
      <c r="G23" s="2" t="n"/>
      <c r="H23" s="2" t="n"/>
      <c r="I23" s="2" t="n"/>
      <c r="J23" s="2" t="n"/>
      <c r="K23" s="2" t="n"/>
      <c r="L23" s="2" t="n"/>
    </row>
    <row r="24">
      <c r="A24" s="2" t="n"/>
      <c r="B24" s="2" t="n"/>
      <c r="C24" s="2" t="n"/>
      <c r="D24" s="2" t="n"/>
      <c r="E24" s="2" t="n"/>
      <c r="F24" s="2" t="n"/>
      <c r="G24" s="2" t="n"/>
      <c r="H24" s="2" t="n"/>
      <c r="I24" s="2" t="n"/>
      <c r="J24" s="2" t="n"/>
      <c r="K24" s="2" t="n"/>
      <c r="L24" s="2" t="n"/>
    </row>
    <row r="25">
      <c r="A25" s="2" t="n"/>
      <c r="B25" s="2" t="n"/>
      <c r="C25" s="2" t="n"/>
      <c r="D25" s="2" t="n"/>
      <c r="E25" s="2" t="n"/>
      <c r="F25" s="2" t="n"/>
      <c r="G25" s="2" t="n"/>
      <c r="H25" s="2" t="n"/>
      <c r="I25" s="2" t="n"/>
      <c r="J25" s="2" t="n"/>
      <c r="K25" s="2" t="n"/>
      <c r="L25" s="2" t="n"/>
    </row>
    <row r="26">
      <c r="A26" s="2" t="n"/>
      <c r="B26" s="2" t="n"/>
      <c r="C26" s="2" t="n"/>
      <c r="D26" s="2" t="n"/>
      <c r="E26" s="2" t="n"/>
      <c r="F26" s="2" t="n"/>
      <c r="G26" s="2" t="n"/>
      <c r="H26" s="2" t="n"/>
      <c r="I26" s="2" t="n"/>
      <c r="J26" s="2" t="n"/>
      <c r="K26" s="2" t="n"/>
      <c r="L26" s="2" t="n"/>
    </row>
    <row r="27">
      <c r="A27" s="2" t="n"/>
      <c r="B27" s="2" t="n"/>
      <c r="C27" s="2" t="n"/>
      <c r="D27" s="2" t="n"/>
      <c r="E27" s="2" t="n"/>
      <c r="F27" s="2" t="n"/>
      <c r="G27" s="2" t="n"/>
      <c r="H27" s="2" t="n"/>
      <c r="I27" s="2" t="n"/>
      <c r="J27" s="2" t="n"/>
      <c r="K27" s="2" t="n"/>
      <c r="L27" s="2" t="n"/>
    </row>
    <row r="28">
      <c r="A28" s="2" t="n"/>
      <c r="B28" s="2" t="n"/>
      <c r="C28" s="2" t="n"/>
      <c r="D28" s="2" t="n"/>
      <c r="E28" s="2" t="n"/>
      <c r="F28" s="2" t="n"/>
      <c r="G28" s="2" t="n"/>
      <c r="H28" s="2" t="n"/>
      <c r="I28" s="2" t="n"/>
      <c r="J28" s="2" t="n"/>
      <c r="K28" s="2" t="n"/>
      <c r="L28" s="2" t="n"/>
    </row>
    <row r="29">
      <c r="A29" s="2" t="n"/>
      <c r="B29" s="2" t="n"/>
      <c r="C29" s="2" t="n"/>
      <c r="D29" s="2" t="n"/>
      <c r="E29" s="2" t="n"/>
      <c r="F29" s="2" t="n"/>
      <c r="G29" s="2" t="n"/>
      <c r="H29" s="2" t="n"/>
      <c r="I29" s="2" t="n"/>
      <c r="J29" s="2" t="n"/>
      <c r="K29" s="2" t="n"/>
      <c r="L29" s="2" t="n"/>
    </row>
    <row r="30">
      <c r="A30" s="2" t="n"/>
      <c r="B30" s="2" t="n"/>
      <c r="C30" s="2" t="n"/>
      <c r="D30" s="2" t="n"/>
      <c r="E30" s="2" t="n"/>
      <c r="F30" s="2" t="n"/>
      <c r="G30" s="2" t="n"/>
      <c r="H30" s="2" t="n"/>
      <c r="I30" s="2" t="n"/>
      <c r="J30" s="2" t="n"/>
      <c r="K30" s="2" t="n"/>
      <c r="L30" s="2" t="n"/>
    </row>
    <row r="31">
      <c r="A31" s="2" t="n"/>
      <c r="B31" s="2" t="n"/>
      <c r="C31" s="2" t="n"/>
      <c r="D31" s="2" t="n"/>
      <c r="E31" s="2" t="n"/>
      <c r="F31" s="2" t="n"/>
      <c r="G31" s="2" t="n"/>
      <c r="H31" s="2" t="n"/>
      <c r="I31" s="2" t="n"/>
      <c r="J31" s="2" t="n"/>
      <c r="K31" s="2" t="n"/>
      <c r="L31" s="2" t="n"/>
    </row>
    <row r="32">
      <c r="A32" s="2" t="n"/>
      <c r="B32" s="2" t="n"/>
      <c r="C32" s="2" t="n"/>
      <c r="D32" s="2" t="n"/>
      <c r="E32" s="2" t="n"/>
      <c r="F32" s="2" t="n"/>
      <c r="G32" s="2" t="n"/>
      <c r="H32" s="2" t="n"/>
      <c r="I32" s="2" t="n"/>
      <c r="J32" s="2" t="n"/>
      <c r="K32" s="2" t="n"/>
      <c r="L32" s="2" t="n"/>
    </row>
    <row r="33">
      <c r="A33" s="2" t="n"/>
      <c r="B33" s="2" t="n"/>
      <c r="C33" s="2" t="n"/>
      <c r="D33" s="2" t="n"/>
      <c r="E33" s="2" t="n"/>
      <c r="F33" s="2" t="n"/>
      <c r="G33" s="2" t="n"/>
      <c r="H33" s="2" t="n"/>
      <c r="I33" s="2" t="n"/>
      <c r="J33" s="2" t="n"/>
      <c r="K33" s="2" t="n"/>
      <c r="L33" s="2" t="n"/>
    </row>
    <row r="34">
      <c r="A34" s="13" t="inlineStr">
        <is>
          <t>Répartition indicative des activités</t>
        </is>
      </c>
      <c r="B34" s="2" t="n"/>
      <c r="C34" s="2" t="n"/>
      <c r="D34" s="2" t="n"/>
      <c r="E34" s="2" t="n"/>
      <c r="F34" s="2" t="n"/>
      <c r="G34" s="2" t="n"/>
      <c r="H34" s="2" t="n"/>
      <c r="I34" s="2" t="n"/>
      <c r="J34" s="2" t="n"/>
      <c r="K34" s="2" t="n"/>
      <c r="L34" s="2" t="n"/>
    </row>
    <row r="35">
      <c r="A35" s="14" t="inlineStr">
        <is>
          <t>Production</t>
        </is>
      </c>
      <c r="B35" s="20" t="n">
        <v>40</v>
      </c>
      <c r="C35" s="2" t="n"/>
      <c r="D35" s="2" t="n"/>
      <c r="E35" s="2" t="n"/>
      <c r="F35" s="2" t="n"/>
      <c r="G35" s="2" t="n"/>
      <c r="H35" s="2" t="n"/>
      <c r="I35" s="2" t="n"/>
      <c r="J35" s="2" t="n"/>
      <c r="K35" s="2" t="n"/>
      <c r="L35" s="2" t="n"/>
    </row>
    <row r="36">
      <c r="A36" s="14" t="inlineStr">
        <is>
          <t>Maintenance</t>
        </is>
      </c>
      <c r="B36" s="20" t="n">
        <v>25</v>
      </c>
      <c r="C36" s="2" t="n"/>
      <c r="D36" s="2" t="n"/>
      <c r="E36" s="2" t="n"/>
      <c r="F36" s="2" t="n"/>
      <c r="G36" s="2" t="n"/>
      <c r="H36" s="2" t="n"/>
      <c r="I36" s="2" t="n"/>
      <c r="J36" s="2" t="n"/>
      <c r="K36" s="2" t="n"/>
      <c r="L36" s="2" t="n"/>
    </row>
    <row r="37">
      <c r="A37" s="14" t="inlineStr">
        <is>
          <t>Qualité</t>
        </is>
      </c>
      <c r="B37" s="20" t="n">
        <v>20</v>
      </c>
      <c r="C37" s="2" t="n"/>
      <c r="D37" s="2" t="n"/>
      <c r="E37" s="2" t="n"/>
      <c r="F37" s="2" t="n"/>
      <c r="G37" s="2" t="n"/>
      <c r="H37" s="2" t="n"/>
      <c r="I37" s="2" t="n"/>
      <c r="J37" s="2" t="n"/>
      <c r="K37" s="2" t="n"/>
      <c r="L37" s="2" t="n"/>
    </row>
    <row r="38">
      <c r="A38" s="14" t="inlineStr">
        <is>
          <t>Logistique</t>
        </is>
      </c>
      <c r="B38" s="20" t="n">
        <v>15</v>
      </c>
      <c r="C38" s="2" t="n"/>
      <c r="D38" s="2" t="n"/>
      <c r="E38" s="2" t="n"/>
      <c r="F38" s="2" t="n"/>
      <c r="G38" s="2" t="n"/>
      <c r="H38" s="2" t="n"/>
      <c r="I38" s="2" t="n"/>
      <c r="J38" s="2" t="n"/>
      <c r="K38" s="2" t="n"/>
      <c r="L38" s="2" t="n"/>
    </row>
    <row r="39">
      <c r="A39" s="2" t="n"/>
      <c r="B39" s="2" t="n"/>
      <c r="C39" s="2" t="n"/>
      <c r="D39" s="2" t="n"/>
      <c r="E39" s="2" t="n"/>
      <c r="F39" s="2" t="n"/>
      <c r="G39" s="2" t="n"/>
      <c r="H39" s="2" t="n"/>
      <c r="I39" s="2" t="n"/>
      <c r="J39" s="2" t="n"/>
      <c r="K39" s="2" t="n"/>
      <c r="L39" s="2" t="n"/>
    </row>
    <row r="40">
      <c r="A40" s="2" t="n"/>
      <c r="B40" s="2" t="n"/>
      <c r="C40" s="2" t="n"/>
      <c r="D40" s="2" t="n"/>
      <c r="E40" s="2" t="n"/>
      <c r="F40" s="2" t="n"/>
      <c r="G40" s="2" t="n"/>
      <c r="H40" s="2" t="n"/>
      <c r="I40" s="2" t="n"/>
      <c r="J40" s="2" t="n"/>
      <c r="K40" s="2" t="n"/>
      <c r="L40" s="2" t="n"/>
    </row>
    <row r="41">
      <c r="A41" s="2" t="n"/>
      <c r="B41" s="2" t="n"/>
      <c r="C41" s="2" t="n"/>
      <c r="D41" s="2" t="n"/>
      <c r="E41" s="2" t="n"/>
      <c r="F41" s="2" t="n"/>
      <c r="G41" s="2" t="n"/>
      <c r="H41" s="2" t="n"/>
      <c r="I41" s="2" t="n"/>
      <c r="J41" s="2" t="n"/>
      <c r="K41" s="2" t="n"/>
      <c r="L41" s="2" t="n"/>
    </row>
    <row r="42">
      <c r="A42" s="2" t="n"/>
      <c r="B42" s="2" t="n"/>
      <c r="C42" s="2" t="n"/>
      <c r="D42" s="2" t="n"/>
      <c r="E42" s="2" t="n"/>
      <c r="F42" s="2" t="n"/>
      <c r="G42" s="2" t="n"/>
      <c r="H42" s="2" t="n"/>
      <c r="I42" s="2" t="n"/>
      <c r="J42" s="2" t="n"/>
      <c r="K42" s="2" t="n"/>
      <c r="L42" s="2" t="n"/>
    </row>
    <row r="43">
      <c r="A43" s="2" t="n"/>
      <c r="B43" s="2" t="n"/>
      <c r="C43" s="2" t="n"/>
      <c r="D43" s="2" t="n"/>
      <c r="E43" s="2" t="n"/>
      <c r="F43" s="2" t="n"/>
      <c r="G43" s="2" t="n"/>
      <c r="H43" s="2" t="n"/>
      <c r="I43" s="2" t="n"/>
      <c r="J43" s="2" t="n"/>
      <c r="K43" s="2" t="n"/>
      <c r="L43" s="2" t="n"/>
    </row>
    <row r="44">
      <c r="A44" s="21" t="inlineStr">
        <is>
          <t>www.lecoursgratuit.com — Modèle réutilisable : renseigner Saisie_Mensuelle et Parametres</t>
        </is>
      </c>
      <c r="B44" s="2" t="n"/>
      <c r="C44" s="2" t="n"/>
      <c r="D44" s="2" t="n"/>
      <c r="E44" s="2" t="n"/>
      <c r="F44" s="2" t="n"/>
      <c r="G44" s="2" t="n"/>
      <c r="H44" s="2" t="n"/>
      <c r="I44" s="2" t="n"/>
      <c r="J44" s="2" t="n"/>
      <c r="K44" s="2" t="n"/>
      <c r="L44" s="2" t="n"/>
    </row>
    <row r="45">
      <c r="A45" s="2" t="n"/>
      <c r="B45" s="2" t="n"/>
      <c r="C45" s="2" t="n"/>
      <c r="D45" s="2" t="n"/>
      <c r="E45" s="2" t="n"/>
      <c r="F45" s="2" t="n"/>
      <c r="G45" s="2" t="n"/>
      <c r="H45" s="2" t="n"/>
      <c r="I45" s="2" t="n"/>
      <c r="J45" s="2" t="n"/>
      <c r="K45" s="2" t="n"/>
      <c r="L45" s="2" t="n"/>
    </row>
    <row r="47">
      <c r="A47" s="22" t="inlineStr">
        <is>
          <t>www.lecoursgratuit.com</t>
        </is>
      </c>
    </row>
  </sheetData>
  <mergeCells count="26">
    <mergeCell ref="E6:F7"/>
    <mergeCell ref="G6:H7"/>
    <mergeCell ref="C5:D5"/>
    <mergeCell ref="H10:L10"/>
    <mergeCell ref="E5:F5"/>
    <mergeCell ref="K5:L5"/>
    <mergeCell ref="A44:L45"/>
    <mergeCell ref="A3:L3"/>
    <mergeCell ref="I13:L13"/>
    <mergeCell ref="B12:F12"/>
    <mergeCell ref="A34:D34"/>
    <mergeCell ref="B11:F11"/>
    <mergeCell ref="A1:L2"/>
    <mergeCell ref="I11:L11"/>
    <mergeCell ref="B13:F13"/>
    <mergeCell ref="C6:D7"/>
    <mergeCell ref="I6:J7"/>
    <mergeCell ref="B10:F10"/>
    <mergeCell ref="K6:L7"/>
    <mergeCell ref="A5:B5"/>
    <mergeCell ref="G5:H5"/>
    <mergeCell ref="I5:J5"/>
    <mergeCell ref="A9:L9"/>
    <mergeCell ref="A47:H47"/>
    <mergeCell ref="I12:L12"/>
    <mergeCell ref="A6:B7"/>
  </mergeCells>
  <conditionalFormatting sqref="K6">
    <cfRule type="cellIs" priority="1" operator="lessThan" dxfId="0">
      <formula>65</formula>
    </cfRule>
    <cfRule type="cellIs" priority="2" operator="between" dxfId="1">
      <formula>65</formula>
      <formula>80</formula>
    </cfRule>
    <cfRule type="cellIs" priority="3" operator="greaterThanOrEqual" dxfId="2">
      <formula>80</formula>
    </cfRule>
  </conditionalFormatting>
  <hyperlinks>
    <hyperlink xmlns:r="http://schemas.openxmlformats.org/officeDocument/2006/relationships" ref="A47" r:id="rId1"/>
  </hyperlinks>
  <pageMargins left="0.75" right="0.75" top="1" bottom="1" header="0.5" footer="0.5"/>
  <pageSetup orientation="landscape" fitToHeight="0" fitToWidth="1"/>
  <drawing xmlns:r="http://schemas.openxmlformats.org/officeDocument/2006/relationships" r:id="rId2"/>
</worksheet>
</file>

<file path=xl/worksheets/sheet2.xml><?xml version="1.0" encoding="utf-8"?>
<worksheet xmlns="http://schemas.openxmlformats.org/spreadsheetml/2006/main">
  <sheetPr>
    <tabColor rgb="000EA5E9"/>
    <outlinePr summaryBelow="1" summaryRight="1"/>
    <pageSetUpPr fitToPage="1"/>
  </sheetPr>
  <dimension ref="A1:N35"/>
  <sheetViews>
    <sheetView showGridLines="0"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14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  <col width="18" customWidth="1" min="12" max="12"/>
    <col width="18" customWidth="1" min="13" max="13"/>
    <col width="18" customWidth="1" min="14" max="14"/>
  </cols>
  <sheetData>
    <row r="1">
      <c r="A1" s="23" t="inlineStr">
        <is>
          <t>SAISIE MENSUELLE RÉUTILISABLE</t>
        </is>
      </c>
    </row>
    <row r="2"/>
    <row r="3">
      <c r="A3" s="24" t="inlineStr">
        <is>
          <t>Remplacer les valeurs bleues/jaunes par vos données réelles. Le dashboard se mettra à jour.</t>
        </is>
      </c>
    </row>
    <row r="5">
      <c r="A5" s="25" t="inlineStr">
        <is>
          <t>Mois</t>
        </is>
      </c>
      <c r="B5" s="25" t="inlineStr">
        <is>
          <t>Chiffre d'affaires</t>
        </is>
      </c>
      <c r="C5" s="25" t="inlineStr">
        <is>
          <t>Achats / COGS</t>
        </is>
      </c>
      <c r="D5" s="25" t="inlineStr">
        <is>
          <t>Charges fixes</t>
        </is>
      </c>
      <c r="E5" s="25" t="inlineStr">
        <is>
          <t>Charges variables</t>
        </is>
      </c>
      <c r="F5" s="25" t="inlineStr">
        <is>
          <t>Créances clients</t>
        </is>
      </c>
      <c r="G5" s="25" t="inlineStr">
        <is>
          <t>Stocks</t>
        </is>
      </c>
      <c r="H5" s="25" t="inlineStr">
        <is>
          <t>Dettes fournisseurs</t>
        </is>
      </c>
      <c r="I5" s="25" t="inlineStr">
        <is>
          <t>Trésorerie</t>
        </is>
      </c>
      <c r="J5" s="25" t="inlineStr">
        <is>
          <t>Dettes financières</t>
        </is>
      </c>
      <c r="K5" s="25" t="inlineStr">
        <is>
          <t>Capitaux propres</t>
        </is>
      </c>
      <c r="L5" s="25" t="inlineStr">
        <is>
          <t>Actif courant</t>
        </is>
      </c>
      <c r="M5" s="25" t="inlineStr">
        <is>
          <t>Passif courant</t>
        </is>
      </c>
      <c r="N5" s="25" t="inlineStr">
        <is>
          <t>Résultat net</t>
        </is>
      </c>
    </row>
    <row r="6">
      <c r="A6" s="26" t="inlineStr">
        <is>
          <t>Janvier</t>
        </is>
      </c>
      <c r="B6" s="27" t="n">
        <v>248500</v>
      </c>
      <c r="C6" s="27" t="n">
        <v>152000</v>
      </c>
      <c r="D6" s="27" t="n">
        <v>42000</v>
      </c>
      <c r="E6" s="27" t="n">
        <v>23000</v>
      </c>
      <c r="F6" s="27" t="n">
        <v>68000</v>
      </c>
      <c r="G6" s="27" t="n">
        <v>52000</v>
      </c>
      <c r="H6" s="27" t="n">
        <v>41000</v>
      </c>
      <c r="I6" s="27" t="n">
        <v>74200</v>
      </c>
      <c r="J6" s="27" t="n">
        <v>62000</v>
      </c>
      <c r="K6" s="27" t="n">
        <v>118000</v>
      </c>
      <c r="L6" s="27" t="n">
        <v>166000</v>
      </c>
      <c r="M6" s="27" t="n">
        <v>91000</v>
      </c>
      <c r="N6" s="28">
        <f>B6-C6-D6-E6</f>
        <v/>
      </c>
    </row>
    <row r="7">
      <c r="A7" s="26" t="inlineStr">
        <is>
          <t>Février</t>
        </is>
      </c>
      <c r="B7" s="27" t="n">
        <v>261000</v>
      </c>
      <c r="C7" s="27" t="n">
        <v>158500</v>
      </c>
      <c r="D7" s="27" t="n">
        <v>43000</v>
      </c>
      <c r="E7" s="27" t="n">
        <v>24000</v>
      </c>
      <c r="F7" s="27" t="n">
        <v>70500</v>
      </c>
      <c r="G7" s="27" t="n">
        <v>53500</v>
      </c>
      <c r="H7" s="27" t="n">
        <v>42500</v>
      </c>
      <c r="I7" s="27" t="n">
        <v>78100</v>
      </c>
      <c r="J7" s="27" t="n">
        <v>60000</v>
      </c>
      <c r="K7" s="27" t="n">
        <v>122000</v>
      </c>
      <c r="L7" s="27" t="n">
        <v>171000</v>
      </c>
      <c r="M7" s="27" t="n">
        <v>93000</v>
      </c>
      <c r="N7" s="28">
        <f>B7-C7-D7-E7</f>
        <v/>
      </c>
    </row>
    <row r="8">
      <c r="A8" s="26" t="inlineStr">
        <is>
          <t>Mars</t>
        </is>
      </c>
      <c r="B8" s="27" t="n">
        <v>255000</v>
      </c>
      <c r="C8" s="27" t="n">
        <v>157000</v>
      </c>
      <c r="D8" s="27" t="n">
        <v>43000</v>
      </c>
      <c r="E8" s="27" t="n">
        <v>23800</v>
      </c>
      <c r="F8" s="27" t="n">
        <v>69000</v>
      </c>
      <c r="G8" s="27" t="n">
        <v>54800</v>
      </c>
      <c r="H8" s="27" t="n">
        <v>43200</v>
      </c>
      <c r="I8" s="27" t="n">
        <v>73500</v>
      </c>
      <c r="J8" s="27" t="n">
        <v>59000</v>
      </c>
      <c r="K8" s="27" t="n">
        <v>123500</v>
      </c>
      <c r="L8" s="27" t="n">
        <v>169000</v>
      </c>
      <c r="M8" s="27" t="n">
        <v>91200</v>
      </c>
      <c r="N8" s="28">
        <f>B8-C8-D8-E8</f>
        <v/>
      </c>
    </row>
    <row r="9">
      <c r="A9" s="26" t="inlineStr">
        <is>
          <t>Avril</t>
        </is>
      </c>
      <c r="B9" s="27" t="n">
        <v>278000</v>
      </c>
      <c r="C9" s="27" t="n">
        <v>164000</v>
      </c>
      <c r="D9" s="27" t="n">
        <v>44500</v>
      </c>
      <c r="E9" s="27" t="n">
        <v>25000</v>
      </c>
      <c r="F9" s="27" t="n">
        <v>71500</v>
      </c>
      <c r="G9" s="27" t="n">
        <v>56000</v>
      </c>
      <c r="H9" s="27" t="n">
        <v>44500</v>
      </c>
      <c r="I9" s="27" t="n">
        <v>85600</v>
      </c>
      <c r="J9" s="27" t="n">
        <v>57500</v>
      </c>
      <c r="K9" s="27" t="n">
        <v>130000</v>
      </c>
      <c r="L9" s="27" t="n">
        <v>181000</v>
      </c>
      <c r="M9" s="27" t="n">
        <v>96000</v>
      </c>
      <c r="N9" s="28">
        <f>B9-C9-D9-E9</f>
        <v/>
      </c>
    </row>
    <row r="10">
      <c r="A10" s="26" t="inlineStr">
        <is>
          <t>Mai</t>
        </is>
      </c>
      <c r="B10" s="27" t="n">
        <v>286500</v>
      </c>
      <c r="C10" s="27" t="n">
        <v>170000</v>
      </c>
      <c r="D10" s="27" t="n">
        <v>45200</v>
      </c>
      <c r="E10" s="27" t="n">
        <v>26500</v>
      </c>
      <c r="F10" s="27" t="n">
        <v>74000</v>
      </c>
      <c r="G10" s="27" t="n">
        <v>57500</v>
      </c>
      <c r="H10" s="27" t="n">
        <v>45900</v>
      </c>
      <c r="I10" s="27" t="n">
        <v>90200</v>
      </c>
      <c r="J10" s="27" t="n">
        <v>56000</v>
      </c>
      <c r="K10" s="27" t="n">
        <v>135000</v>
      </c>
      <c r="L10" s="27" t="n">
        <v>187000</v>
      </c>
      <c r="M10" s="27" t="n">
        <v>98200</v>
      </c>
      <c r="N10" s="28">
        <f>B10-C10-D10-E10</f>
        <v/>
      </c>
    </row>
    <row r="11">
      <c r="A11" s="26" t="inlineStr">
        <is>
          <t>Juin</t>
        </is>
      </c>
      <c r="B11" s="27" t="n">
        <v>272000</v>
      </c>
      <c r="C11" s="27" t="n">
        <v>164500</v>
      </c>
      <c r="D11" s="27" t="n">
        <v>45000</v>
      </c>
      <c r="E11" s="27" t="n">
        <v>25800</v>
      </c>
      <c r="F11" s="27" t="n">
        <v>76000</v>
      </c>
      <c r="G11" s="27" t="n">
        <v>59000</v>
      </c>
      <c r="H11" s="27" t="n">
        <v>46600</v>
      </c>
      <c r="I11" s="27" t="n">
        <v>81200</v>
      </c>
      <c r="J11" s="27" t="n">
        <v>54500</v>
      </c>
      <c r="K11" s="27" t="n">
        <v>137000</v>
      </c>
      <c r="L11" s="27" t="n">
        <v>183000</v>
      </c>
      <c r="M11" s="27" t="n">
        <v>95500</v>
      </c>
      <c r="N11" s="28">
        <f>B11-C11-D11-E11</f>
        <v/>
      </c>
    </row>
    <row r="12">
      <c r="A12" s="26" t="inlineStr">
        <is>
          <t>Juillet</t>
        </is>
      </c>
      <c r="B12" s="27" t="n">
        <v>295500</v>
      </c>
      <c r="C12" s="27" t="n">
        <v>176500</v>
      </c>
      <c r="D12" s="27" t="n">
        <v>46200</v>
      </c>
      <c r="E12" s="27" t="n">
        <v>27500</v>
      </c>
      <c r="F12" s="27" t="n">
        <v>79000</v>
      </c>
      <c r="G12" s="27" t="n">
        <v>61200</v>
      </c>
      <c r="H12" s="27" t="n">
        <v>48100</v>
      </c>
      <c r="I12" s="27" t="n">
        <v>97600</v>
      </c>
      <c r="J12" s="27" t="n">
        <v>53000</v>
      </c>
      <c r="K12" s="27" t="n">
        <v>142000</v>
      </c>
      <c r="L12" s="27" t="n">
        <v>194000</v>
      </c>
      <c r="M12" s="27" t="n">
        <v>100500</v>
      </c>
      <c r="N12" s="28">
        <f>B12-C12-D12-E12</f>
        <v/>
      </c>
    </row>
    <row r="13">
      <c r="A13" s="26" t="inlineStr">
        <is>
          <t>Août</t>
        </is>
      </c>
      <c r="B13" s="27" t="n">
        <v>302000</v>
      </c>
      <c r="C13" s="27" t="n">
        <v>181500</v>
      </c>
      <c r="D13" s="27" t="n">
        <v>47000</v>
      </c>
      <c r="E13" s="27" t="n">
        <v>28500</v>
      </c>
      <c r="F13" s="27" t="n">
        <v>80500</v>
      </c>
      <c r="G13" s="27" t="n">
        <v>62800</v>
      </c>
      <c r="H13" s="27" t="n">
        <v>49500</v>
      </c>
      <c r="I13" s="27" t="n">
        <v>100200</v>
      </c>
      <c r="J13" s="27" t="n">
        <v>51500</v>
      </c>
      <c r="K13" s="27" t="n">
        <v>145000</v>
      </c>
      <c r="L13" s="27" t="n">
        <v>199000</v>
      </c>
      <c r="M13" s="27" t="n">
        <v>103000</v>
      </c>
      <c r="N13" s="28">
        <f>B13-C13-D13-E13</f>
        <v/>
      </c>
    </row>
    <row r="14">
      <c r="A14" s="26" t="inlineStr">
        <is>
          <t>Septembre</t>
        </is>
      </c>
      <c r="B14" s="27" t="n">
        <v>289000</v>
      </c>
      <c r="C14" s="27" t="n">
        <v>173000</v>
      </c>
      <c r="D14" s="27" t="n">
        <v>46500</v>
      </c>
      <c r="E14" s="27" t="n">
        <v>27600</v>
      </c>
      <c r="F14" s="27" t="n">
        <v>82000</v>
      </c>
      <c r="G14" s="27" t="n">
        <v>64000</v>
      </c>
      <c r="H14" s="27" t="n">
        <v>50200</v>
      </c>
      <c r="I14" s="27" t="n">
        <v>92500</v>
      </c>
      <c r="J14" s="27" t="n">
        <v>50500</v>
      </c>
      <c r="K14" s="27" t="n">
        <v>147000</v>
      </c>
      <c r="L14" s="27" t="n">
        <v>196000</v>
      </c>
      <c r="M14" s="27" t="n">
        <v>101200</v>
      </c>
      <c r="N14" s="28">
        <f>B14-C14-D14-E14</f>
        <v/>
      </c>
    </row>
    <row r="15">
      <c r="A15" s="26" t="inlineStr">
        <is>
          <t>Octobre</t>
        </is>
      </c>
      <c r="B15" s="27" t="n">
        <v>315000</v>
      </c>
      <c r="C15" s="27" t="n">
        <v>188000</v>
      </c>
      <c r="D15" s="27" t="n">
        <v>48000</v>
      </c>
      <c r="E15" s="27" t="n">
        <v>29600</v>
      </c>
      <c r="F15" s="27" t="n">
        <v>84500</v>
      </c>
      <c r="G15" s="27" t="n">
        <v>67000</v>
      </c>
      <c r="H15" s="27" t="n">
        <v>51800</v>
      </c>
      <c r="I15" s="27" t="n">
        <v>107400</v>
      </c>
      <c r="J15" s="27" t="n">
        <v>49000</v>
      </c>
      <c r="K15" s="27" t="n">
        <v>152000</v>
      </c>
      <c r="L15" s="27" t="n">
        <v>208000</v>
      </c>
      <c r="M15" s="27" t="n">
        <v>106000</v>
      </c>
      <c r="N15" s="28">
        <f>B15-C15-D15-E15</f>
        <v/>
      </c>
    </row>
    <row r="16">
      <c r="A16" s="26" t="inlineStr">
        <is>
          <t>Novembre</t>
        </is>
      </c>
      <c r="B16" s="27" t="n">
        <v>328000</v>
      </c>
      <c r="C16" s="27" t="n">
        <v>195000</v>
      </c>
      <c r="D16" s="27" t="n">
        <v>49200</v>
      </c>
      <c r="E16" s="27" t="n">
        <v>30700</v>
      </c>
      <c r="F16" s="27" t="n">
        <v>87000</v>
      </c>
      <c r="G16" s="27" t="n">
        <v>69500</v>
      </c>
      <c r="H16" s="27" t="n">
        <v>53500</v>
      </c>
      <c r="I16" s="27" t="n">
        <v>112000</v>
      </c>
      <c r="J16" s="27" t="n">
        <v>47500</v>
      </c>
      <c r="K16" s="27" t="n">
        <v>158000</v>
      </c>
      <c r="L16" s="27" t="n">
        <v>215000</v>
      </c>
      <c r="M16" s="27" t="n">
        <v>110500</v>
      </c>
      <c r="N16" s="28">
        <f>B16-C16-D16-E16</f>
        <v/>
      </c>
    </row>
    <row r="17">
      <c r="A17" s="26" t="inlineStr">
        <is>
          <t>Décembre</t>
        </is>
      </c>
      <c r="B17" s="27" t="n">
        <v>342000</v>
      </c>
      <c r="C17" s="27" t="n">
        <v>204000</v>
      </c>
      <c r="D17" s="27" t="n">
        <v>51000</v>
      </c>
      <c r="E17" s="27" t="n">
        <v>31800</v>
      </c>
      <c r="F17" s="27" t="n">
        <v>90000</v>
      </c>
      <c r="G17" s="27" t="n">
        <v>72000</v>
      </c>
      <c r="H17" s="27" t="n">
        <v>55200</v>
      </c>
      <c r="I17" s="27" t="n">
        <v>119500</v>
      </c>
      <c r="J17" s="27" t="n">
        <v>46000</v>
      </c>
      <c r="K17" s="27" t="n">
        <v>165000</v>
      </c>
      <c r="L17" s="27" t="n">
        <v>224000</v>
      </c>
      <c r="M17" s="27" t="n">
        <v>115000</v>
      </c>
      <c r="N17" s="28">
        <f>B17-C17-D17-E17</f>
        <v/>
      </c>
    </row>
    <row r="20">
      <c r="A20" s="29" t="inlineStr">
        <is>
          <t>CALCULS AUTOMATIQUES — ne pas modifier</t>
        </is>
      </c>
    </row>
    <row r="21">
      <c r="A21" s="30" t="inlineStr">
        <is>
          <t>Mois</t>
        </is>
      </c>
      <c r="B21" s="30" t="inlineStr">
        <is>
          <t>Marge brute</t>
        </is>
      </c>
      <c r="C21" s="30" t="inlineStr">
        <is>
          <t>Marge brute %</t>
        </is>
      </c>
      <c r="D21" s="30" t="inlineStr">
        <is>
          <t>EBITDA approx.</t>
        </is>
      </c>
      <c r="E21" s="30" t="inlineStr">
        <is>
          <t>Marge nette %</t>
        </is>
      </c>
      <c r="F21" s="30" t="inlineStr">
        <is>
          <t>BFR</t>
        </is>
      </c>
      <c r="G21" s="30" t="inlineStr">
        <is>
          <t>BFR jours</t>
        </is>
      </c>
      <c r="H21" s="30" t="inlineStr">
        <is>
          <t>Liquidité</t>
        </is>
      </c>
      <c r="I21" s="30" t="inlineStr">
        <is>
          <t>Endettement</t>
        </is>
      </c>
      <c r="J21" s="30" t="inlineStr">
        <is>
          <t>Score santé</t>
        </is>
      </c>
    </row>
    <row r="22">
      <c r="A22" s="31">
        <f>A6</f>
        <v/>
      </c>
      <c r="B22" s="32">
        <f>B6-C6</f>
        <v/>
      </c>
      <c r="C22" s="33">
        <f>IFERROR(B22/B6,0)</f>
        <v/>
      </c>
      <c r="D22" s="32">
        <f>B6-C6-D6-E6</f>
        <v/>
      </c>
      <c r="E22" s="33">
        <f>IFERROR(N6/B6,0)</f>
        <v/>
      </c>
      <c r="F22" s="32">
        <f>F6+G6-H6</f>
        <v/>
      </c>
      <c r="G22" s="34">
        <f>IFERROR(F22/(B6/365),0)</f>
        <v/>
      </c>
      <c r="H22" s="35">
        <f>IFERROR(L6/M6,0)</f>
        <v/>
      </c>
      <c r="I22" s="33">
        <f>IFERROR(J6/K6,0)</f>
        <v/>
      </c>
      <c r="J22" s="34">
        <f>ROUND(AVERAGE(IF(C22&gt;=Parametres!$B$7,100,60),IF(E22&gt;=Parametres!$B$8,100,60),IF(G22&lt;=Parametres!$B$9,100,55),IF(H22&gt;=Parametres!$B$10,100,60),IF(I22&lt;=Parametres!$B$11,100,55)),0)</f>
        <v/>
      </c>
    </row>
    <row r="23">
      <c r="A23" s="31">
        <f>A7</f>
        <v/>
      </c>
      <c r="B23" s="32">
        <f>B7-C7</f>
        <v/>
      </c>
      <c r="C23" s="33">
        <f>IFERROR(B23/B7,0)</f>
        <v/>
      </c>
      <c r="D23" s="32">
        <f>B7-C7-D7-E7</f>
        <v/>
      </c>
      <c r="E23" s="33">
        <f>IFERROR(N7/B7,0)</f>
        <v/>
      </c>
      <c r="F23" s="32">
        <f>F7+G7-H7</f>
        <v/>
      </c>
      <c r="G23" s="34">
        <f>IFERROR(F23/(B7/365),0)</f>
        <v/>
      </c>
      <c r="H23" s="35">
        <f>IFERROR(L7/M7,0)</f>
        <v/>
      </c>
      <c r="I23" s="33">
        <f>IFERROR(J7/K7,0)</f>
        <v/>
      </c>
      <c r="J23" s="34">
        <f>ROUND(AVERAGE(IF(C23&gt;=Parametres!$B$7,100,60),IF(E23&gt;=Parametres!$B$8,100,60),IF(G23&lt;=Parametres!$B$9,100,55),IF(H23&gt;=Parametres!$B$10,100,60),IF(I23&lt;=Parametres!$B$11,100,55)),0)</f>
        <v/>
      </c>
    </row>
    <row r="24">
      <c r="A24" s="31">
        <f>A8</f>
        <v/>
      </c>
      <c r="B24" s="32">
        <f>B8-C8</f>
        <v/>
      </c>
      <c r="C24" s="33">
        <f>IFERROR(B24/B8,0)</f>
        <v/>
      </c>
      <c r="D24" s="32">
        <f>B8-C8-D8-E8</f>
        <v/>
      </c>
      <c r="E24" s="33">
        <f>IFERROR(N8/B8,0)</f>
        <v/>
      </c>
      <c r="F24" s="32">
        <f>F8+G8-H8</f>
        <v/>
      </c>
      <c r="G24" s="34">
        <f>IFERROR(F24/(B8/365),0)</f>
        <v/>
      </c>
      <c r="H24" s="35">
        <f>IFERROR(L8/M8,0)</f>
        <v/>
      </c>
      <c r="I24" s="33">
        <f>IFERROR(J8/K8,0)</f>
        <v/>
      </c>
      <c r="J24" s="34">
        <f>ROUND(AVERAGE(IF(C24&gt;=Parametres!$B$7,100,60),IF(E24&gt;=Parametres!$B$8,100,60),IF(G24&lt;=Parametres!$B$9,100,55),IF(H24&gt;=Parametres!$B$10,100,60),IF(I24&lt;=Parametres!$B$11,100,55)),0)</f>
        <v/>
      </c>
    </row>
    <row r="25">
      <c r="A25" s="31">
        <f>A9</f>
        <v/>
      </c>
      <c r="B25" s="32">
        <f>B9-C9</f>
        <v/>
      </c>
      <c r="C25" s="33">
        <f>IFERROR(B25/B9,0)</f>
        <v/>
      </c>
      <c r="D25" s="32">
        <f>B9-C9-D9-E9</f>
        <v/>
      </c>
      <c r="E25" s="33">
        <f>IFERROR(N9/B9,0)</f>
        <v/>
      </c>
      <c r="F25" s="32">
        <f>F9+G9-H9</f>
        <v/>
      </c>
      <c r="G25" s="34">
        <f>IFERROR(F25/(B9/365),0)</f>
        <v/>
      </c>
      <c r="H25" s="35">
        <f>IFERROR(L9/M9,0)</f>
        <v/>
      </c>
      <c r="I25" s="33">
        <f>IFERROR(J9/K9,0)</f>
        <v/>
      </c>
      <c r="J25" s="34">
        <f>ROUND(AVERAGE(IF(C25&gt;=Parametres!$B$7,100,60),IF(E25&gt;=Parametres!$B$8,100,60),IF(G25&lt;=Parametres!$B$9,100,55),IF(H25&gt;=Parametres!$B$10,100,60),IF(I25&lt;=Parametres!$B$11,100,55)),0)</f>
        <v/>
      </c>
    </row>
    <row r="26">
      <c r="A26" s="31">
        <f>A10</f>
        <v/>
      </c>
      <c r="B26" s="32">
        <f>B10-C10</f>
        <v/>
      </c>
      <c r="C26" s="33">
        <f>IFERROR(B26/B10,0)</f>
        <v/>
      </c>
      <c r="D26" s="32">
        <f>B10-C10-D10-E10</f>
        <v/>
      </c>
      <c r="E26" s="33">
        <f>IFERROR(N10/B10,0)</f>
        <v/>
      </c>
      <c r="F26" s="32">
        <f>F10+G10-H10</f>
        <v/>
      </c>
      <c r="G26" s="34">
        <f>IFERROR(F26/(B10/365),0)</f>
        <v/>
      </c>
      <c r="H26" s="35">
        <f>IFERROR(L10/M10,0)</f>
        <v/>
      </c>
      <c r="I26" s="33">
        <f>IFERROR(J10/K10,0)</f>
        <v/>
      </c>
      <c r="J26" s="34">
        <f>ROUND(AVERAGE(IF(C26&gt;=Parametres!$B$7,100,60),IF(E26&gt;=Parametres!$B$8,100,60),IF(G26&lt;=Parametres!$B$9,100,55),IF(H26&gt;=Parametres!$B$10,100,60),IF(I26&lt;=Parametres!$B$11,100,55)),0)</f>
        <v/>
      </c>
    </row>
    <row r="27">
      <c r="A27" s="31">
        <f>A11</f>
        <v/>
      </c>
      <c r="B27" s="32">
        <f>B11-C11</f>
        <v/>
      </c>
      <c r="C27" s="33">
        <f>IFERROR(B27/B11,0)</f>
        <v/>
      </c>
      <c r="D27" s="32">
        <f>B11-C11-D11-E11</f>
        <v/>
      </c>
      <c r="E27" s="33">
        <f>IFERROR(N11/B11,0)</f>
        <v/>
      </c>
      <c r="F27" s="32">
        <f>F11+G11-H11</f>
        <v/>
      </c>
      <c r="G27" s="34">
        <f>IFERROR(F27/(B11/365),0)</f>
        <v/>
      </c>
      <c r="H27" s="35">
        <f>IFERROR(L11/M11,0)</f>
        <v/>
      </c>
      <c r="I27" s="33">
        <f>IFERROR(J11/K11,0)</f>
        <v/>
      </c>
      <c r="J27" s="34">
        <f>ROUND(AVERAGE(IF(C27&gt;=Parametres!$B$7,100,60),IF(E27&gt;=Parametres!$B$8,100,60),IF(G27&lt;=Parametres!$B$9,100,55),IF(H27&gt;=Parametres!$B$10,100,60),IF(I27&lt;=Parametres!$B$11,100,55)),0)</f>
        <v/>
      </c>
    </row>
    <row r="28">
      <c r="A28" s="31">
        <f>A12</f>
        <v/>
      </c>
      <c r="B28" s="32">
        <f>B12-C12</f>
        <v/>
      </c>
      <c r="C28" s="33">
        <f>IFERROR(B28/B12,0)</f>
        <v/>
      </c>
      <c r="D28" s="32">
        <f>B12-C12-D12-E12</f>
        <v/>
      </c>
      <c r="E28" s="33">
        <f>IFERROR(N12/B12,0)</f>
        <v/>
      </c>
      <c r="F28" s="32">
        <f>F12+G12-H12</f>
        <v/>
      </c>
      <c r="G28" s="34">
        <f>IFERROR(F28/(B12/365),0)</f>
        <v/>
      </c>
      <c r="H28" s="35">
        <f>IFERROR(L12/M12,0)</f>
        <v/>
      </c>
      <c r="I28" s="33">
        <f>IFERROR(J12/K12,0)</f>
        <v/>
      </c>
      <c r="J28" s="34">
        <f>ROUND(AVERAGE(IF(C28&gt;=Parametres!$B$7,100,60),IF(E28&gt;=Parametres!$B$8,100,60),IF(G28&lt;=Parametres!$B$9,100,55),IF(H28&gt;=Parametres!$B$10,100,60),IF(I28&lt;=Parametres!$B$11,100,55)),0)</f>
        <v/>
      </c>
    </row>
    <row r="29">
      <c r="A29" s="31">
        <f>A13</f>
        <v/>
      </c>
      <c r="B29" s="32">
        <f>B13-C13</f>
        <v/>
      </c>
      <c r="C29" s="33">
        <f>IFERROR(B29/B13,0)</f>
        <v/>
      </c>
      <c r="D29" s="32">
        <f>B13-C13-D13-E13</f>
        <v/>
      </c>
      <c r="E29" s="33">
        <f>IFERROR(N13/B13,0)</f>
        <v/>
      </c>
      <c r="F29" s="32">
        <f>F13+G13-H13</f>
        <v/>
      </c>
      <c r="G29" s="34">
        <f>IFERROR(F29/(B13/365),0)</f>
        <v/>
      </c>
      <c r="H29" s="35">
        <f>IFERROR(L13/M13,0)</f>
        <v/>
      </c>
      <c r="I29" s="33">
        <f>IFERROR(J13/K13,0)</f>
        <v/>
      </c>
      <c r="J29" s="34">
        <f>ROUND(AVERAGE(IF(C29&gt;=Parametres!$B$7,100,60),IF(E29&gt;=Parametres!$B$8,100,60),IF(G29&lt;=Parametres!$B$9,100,55),IF(H29&gt;=Parametres!$B$10,100,60),IF(I29&lt;=Parametres!$B$11,100,55)),0)</f>
        <v/>
      </c>
    </row>
    <row r="30">
      <c r="A30" s="31">
        <f>A14</f>
        <v/>
      </c>
      <c r="B30" s="32">
        <f>B14-C14</f>
        <v/>
      </c>
      <c r="C30" s="33">
        <f>IFERROR(B30/B14,0)</f>
        <v/>
      </c>
      <c r="D30" s="32">
        <f>B14-C14-D14-E14</f>
        <v/>
      </c>
      <c r="E30" s="33">
        <f>IFERROR(N14/B14,0)</f>
        <v/>
      </c>
      <c r="F30" s="32">
        <f>F14+G14-H14</f>
        <v/>
      </c>
      <c r="G30" s="34">
        <f>IFERROR(F30/(B14/365),0)</f>
        <v/>
      </c>
      <c r="H30" s="35">
        <f>IFERROR(L14/M14,0)</f>
        <v/>
      </c>
      <c r="I30" s="33">
        <f>IFERROR(J14/K14,0)</f>
        <v/>
      </c>
      <c r="J30" s="34">
        <f>ROUND(AVERAGE(IF(C30&gt;=Parametres!$B$7,100,60),IF(E30&gt;=Parametres!$B$8,100,60),IF(G30&lt;=Parametres!$B$9,100,55),IF(H30&gt;=Parametres!$B$10,100,60),IF(I30&lt;=Parametres!$B$11,100,55)),0)</f>
        <v/>
      </c>
    </row>
    <row r="31">
      <c r="A31" s="31">
        <f>A15</f>
        <v/>
      </c>
      <c r="B31" s="32">
        <f>B15-C15</f>
        <v/>
      </c>
      <c r="C31" s="33">
        <f>IFERROR(B31/B15,0)</f>
        <v/>
      </c>
      <c r="D31" s="32">
        <f>B15-C15-D15-E15</f>
        <v/>
      </c>
      <c r="E31" s="33">
        <f>IFERROR(N15/B15,0)</f>
        <v/>
      </c>
      <c r="F31" s="32">
        <f>F15+G15-H15</f>
        <v/>
      </c>
      <c r="G31" s="34">
        <f>IFERROR(F31/(B15/365),0)</f>
        <v/>
      </c>
      <c r="H31" s="35">
        <f>IFERROR(L15/M15,0)</f>
        <v/>
      </c>
      <c r="I31" s="33">
        <f>IFERROR(J15/K15,0)</f>
        <v/>
      </c>
      <c r="J31" s="34">
        <f>ROUND(AVERAGE(IF(C31&gt;=Parametres!$B$7,100,60),IF(E31&gt;=Parametres!$B$8,100,60),IF(G31&lt;=Parametres!$B$9,100,55),IF(H31&gt;=Parametres!$B$10,100,60),IF(I31&lt;=Parametres!$B$11,100,55)),0)</f>
        <v/>
      </c>
    </row>
    <row r="32">
      <c r="A32" s="31">
        <f>A16</f>
        <v/>
      </c>
      <c r="B32" s="32">
        <f>B16-C16</f>
        <v/>
      </c>
      <c r="C32" s="33">
        <f>IFERROR(B32/B16,0)</f>
        <v/>
      </c>
      <c r="D32" s="32">
        <f>B16-C16-D16-E16</f>
        <v/>
      </c>
      <c r="E32" s="33">
        <f>IFERROR(N16/B16,0)</f>
        <v/>
      </c>
      <c r="F32" s="32">
        <f>F16+G16-H16</f>
        <v/>
      </c>
      <c r="G32" s="34">
        <f>IFERROR(F32/(B16/365),0)</f>
        <v/>
      </c>
      <c r="H32" s="35">
        <f>IFERROR(L16/M16,0)</f>
        <v/>
      </c>
      <c r="I32" s="33">
        <f>IFERROR(J16/K16,0)</f>
        <v/>
      </c>
      <c r="J32" s="34">
        <f>ROUND(AVERAGE(IF(C32&gt;=Parametres!$B$7,100,60),IF(E32&gt;=Parametres!$B$8,100,60),IF(G32&lt;=Parametres!$B$9,100,55),IF(H32&gt;=Parametres!$B$10,100,60),IF(I32&lt;=Parametres!$B$11,100,55)),0)</f>
        <v/>
      </c>
    </row>
    <row r="33">
      <c r="A33" s="31">
        <f>A17</f>
        <v/>
      </c>
      <c r="B33" s="32">
        <f>B17-C17</f>
        <v/>
      </c>
      <c r="C33" s="33">
        <f>IFERROR(B33/B17,0)</f>
        <v/>
      </c>
      <c r="D33" s="32">
        <f>B17-C17-D17-E17</f>
        <v/>
      </c>
      <c r="E33" s="33">
        <f>IFERROR(N17/B17,0)</f>
        <v/>
      </c>
      <c r="F33" s="32">
        <f>F17+G17-H17</f>
        <v/>
      </c>
      <c r="G33" s="34">
        <f>IFERROR(F33/(B17/365),0)</f>
        <v/>
      </c>
      <c r="H33" s="35">
        <f>IFERROR(L17/M17,0)</f>
        <v/>
      </c>
      <c r="I33" s="33">
        <f>IFERROR(J17/K17,0)</f>
        <v/>
      </c>
      <c r="J33" s="34">
        <f>ROUND(AVERAGE(IF(C33&gt;=Parametres!$B$7,100,60),IF(E33&gt;=Parametres!$B$8,100,60),IF(G33&lt;=Parametres!$B$9,100,55),IF(H33&gt;=Parametres!$B$10,100,60),IF(I33&lt;=Parametres!$B$11,100,55)),0)</f>
        <v/>
      </c>
    </row>
    <row r="35">
      <c r="A35" s="22" t="inlineStr">
        <is>
          <t>www.lecoursgratuit.com</t>
        </is>
      </c>
    </row>
  </sheetData>
  <mergeCells count="4">
    <mergeCell ref="A1:N2"/>
    <mergeCell ref="A20:N20"/>
    <mergeCell ref="A3:N3"/>
    <mergeCell ref="A35:H35"/>
  </mergeCells>
  <conditionalFormatting sqref="J22:J33">
    <cfRule type="cellIs" priority="1" operator="lessThan" dxfId="0">
      <formula>65</formula>
    </cfRule>
    <cfRule type="cellIs" priority="2" operator="between" dxfId="1">
      <formula>65</formula>
      <formula>80</formula>
    </cfRule>
    <cfRule type="cellIs" priority="3" operator="greaterThanOrEqual" dxfId="2">
      <formula>80</formula>
    </cfRule>
  </conditionalFormatting>
  <hyperlinks>
    <hyperlink xmlns:r="http://schemas.openxmlformats.org/officeDocument/2006/relationships" ref="A35" r:id="rId1"/>
  </hyperlinks>
  <pageMargins left="0.75" right="0.75" top="1" bottom="1" header="0.5" footer="0.5"/>
  <pageSetup orientation="landscape" fitToHeight="0" fitToWidth="1"/>
  <legacyDrawing xmlns:r="http://schemas.openxmlformats.org/officeDocument/2006/relationships" r:id="anysvml"/>
</worksheet>
</file>

<file path=xl/worksheets/sheet3.xml><?xml version="1.0" encoding="utf-8"?>
<worksheet xmlns="http://schemas.openxmlformats.org/spreadsheetml/2006/main">
  <sheetPr>
    <tabColor rgb="00F59E0B"/>
    <outlinePr summaryBelow="1" summaryRight="1"/>
    <pageSetUpPr fitToPage="1"/>
  </sheetPr>
  <dimension ref="A1:H19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8" customWidth="1" min="1" max="1"/>
    <col width="18" customWidth="1" min="2" max="2"/>
    <col width="22" customWidth="1" min="3" max="3"/>
    <col width="50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>
      <c r="A1" s="23" t="inlineStr">
        <is>
          <t>PARAMÈTRES DU MODÈLE</t>
        </is>
      </c>
    </row>
    <row r="2"/>
    <row r="3">
      <c r="A3" s="24" t="inlineStr">
        <is>
          <t>Modifier les cellules bleues/jaunes pour adapter le dashboard à votre entreprise.</t>
        </is>
      </c>
    </row>
    <row r="5">
      <c r="A5" s="13" t="inlineStr">
        <is>
          <t>Paramètre</t>
        </is>
      </c>
      <c r="B5" s="13" t="inlineStr">
        <is>
          <t>Valeur</t>
        </is>
      </c>
      <c r="C5" s="13" t="inlineStr">
        <is>
          <t>Unité</t>
        </is>
      </c>
      <c r="D5" s="13" t="inlineStr">
        <is>
          <t>Rôle</t>
        </is>
      </c>
    </row>
    <row r="6">
      <c r="A6" s="36" t="inlineStr">
        <is>
          <t>Année d'analyse</t>
        </is>
      </c>
      <c r="B6" s="37" t="n">
        <v>2026</v>
      </c>
      <c r="C6" s="36" t="inlineStr">
        <is>
          <t>année</t>
        </is>
      </c>
      <c r="D6" s="38" t="inlineStr">
        <is>
          <t>Titre et lecture temporelle</t>
        </is>
      </c>
    </row>
    <row r="7">
      <c r="A7" s="36" t="inlineStr">
        <is>
          <t>Objectif marge brute</t>
        </is>
      </c>
      <c r="B7" s="39" t="n">
        <v>0.35</v>
      </c>
      <c r="C7" s="36" t="inlineStr">
        <is>
          <t>%</t>
        </is>
      </c>
      <c r="D7" s="38" t="inlineStr">
        <is>
          <t>Seuil de performance commerciale</t>
        </is>
      </c>
    </row>
    <row r="8">
      <c r="A8" s="36" t="inlineStr">
        <is>
          <t>Objectif marge nette</t>
        </is>
      </c>
      <c r="B8" s="39" t="n">
        <v>0.1</v>
      </c>
      <c r="C8" s="36" t="inlineStr">
        <is>
          <t>%</t>
        </is>
      </c>
      <c r="D8" s="38" t="inlineStr">
        <is>
          <t>Seuil de rentabilité nette</t>
        </is>
      </c>
    </row>
    <row r="9">
      <c r="A9" s="36" t="inlineStr">
        <is>
          <t>BFR cible en jours</t>
        </is>
      </c>
      <c r="B9" s="37" t="n">
        <v>35</v>
      </c>
      <c r="C9" s="36" t="inlineStr">
        <is>
          <t>jours</t>
        </is>
      </c>
      <c r="D9" s="38" t="inlineStr">
        <is>
          <t>Seuil de vigilance BFR</t>
        </is>
      </c>
    </row>
    <row r="10">
      <c r="A10" s="36" t="inlineStr">
        <is>
          <t>Liquidité minimale</t>
        </is>
      </c>
      <c r="B10" s="40" t="n">
        <v>1.2</v>
      </c>
      <c r="C10" s="36" t="inlineStr">
        <is>
          <t>ratio</t>
        </is>
      </c>
      <c r="D10" s="38" t="inlineStr">
        <is>
          <t>Solvabilité court terme</t>
        </is>
      </c>
    </row>
    <row r="11">
      <c r="A11" s="36" t="inlineStr">
        <is>
          <t>Endettement maximal</t>
        </is>
      </c>
      <c r="B11" s="39" t="n">
        <v>0.5</v>
      </c>
      <c r="C11" s="36" t="inlineStr">
        <is>
          <t>%</t>
        </is>
      </c>
      <c r="D11" s="38" t="inlineStr">
        <is>
          <t>Niveau de risque financier</t>
        </is>
      </c>
    </row>
    <row r="12">
      <c r="A12" s="36" t="inlineStr">
        <is>
          <t>Trésorerie minimale</t>
        </is>
      </c>
      <c r="B12" s="41" t="n">
        <v>20000</v>
      </c>
      <c r="C12" s="36" t="inlineStr">
        <is>
          <t>€</t>
        </is>
      </c>
      <c r="D12" s="38" t="inlineStr">
        <is>
          <t>Alerte de tension de trésorerie</t>
        </is>
      </c>
    </row>
    <row r="13">
      <c r="A13" s="36" t="inlineStr">
        <is>
          <t>Devise</t>
        </is>
      </c>
      <c r="B13" s="42" t="inlineStr">
        <is>
          <t>€</t>
        </is>
      </c>
      <c r="C13" s="36" t="inlineStr">
        <is>
          <t>symbole</t>
        </is>
      </c>
      <c r="D13" s="38" t="inlineStr">
        <is>
          <t>Affichage indicatif</t>
        </is>
      </c>
    </row>
    <row r="16">
      <c r="A16" s="43" t="inlineStr">
        <is>
          <t>Règle de lecture : les cellules bleues/jaunes sont les entrées à adapter. Les autres cellules servent aux calculs automatiques.</t>
        </is>
      </c>
      <c r="B16" s="44" t="n"/>
      <c r="C16" s="44" t="n"/>
      <c r="D16" s="44" t="n"/>
      <c r="E16" s="44" t="n"/>
      <c r="F16" s="44" t="n"/>
      <c r="G16" s="44" t="n"/>
      <c r="H16" s="44" t="n"/>
    </row>
    <row r="17">
      <c r="A17" s="44" t="n"/>
      <c r="B17" s="44" t="n"/>
      <c r="C17" s="44" t="n"/>
      <c r="D17" s="44" t="n"/>
      <c r="E17" s="44" t="n"/>
      <c r="F17" s="44" t="n"/>
      <c r="G17" s="44" t="n"/>
      <c r="H17" s="44" t="n"/>
    </row>
    <row r="19">
      <c r="A19" s="22" t="inlineStr">
        <is>
          <t>www.lecoursgratuit.com</t>
        </is>
      </c>
    </row>
  </sheetData>
  <mergeCells count="4">
    <mergeCell ref="A1:H2"/>
    <mergeCell ref="A3:H3"/>
    <mergeCell ref="A19:H19"/>
    <mergeCell ref="A16:H17"/>
  </mergeCells>
  <hyperlinks>
    <hyperlink xmlns:r="http://schemas.openxmlformats.org/officeDocument/2006/relationships" ref="A19" r:id="rId1"/>
  </hyperlinks>
  <pageMargins left="0.75" right="0.75" top="1" bottom="1" header="0.5" footer="0.5"/>
  <pageSetup orientation="landscape" fitToHeight="0" fitToWidth="1"/>
  <legacyDrawing xmlns:r="http://schemas.openxmlformats.org/officeDocument/2006/relationships" r:id="anysvml"/>
</worksheet>
</file>

<file path=xl/worksheets/sheet4.xml><?xml version="1.0" encoding="utf-8"?>
<worksheet xmlns="http://schemas.openxmlformats.org/spreadsheetml/2006/main">
  <sheetPr>
    <tabColor rgb="0016A34A"/>
    <outlinePr summaryBelow="1" summaryRight="1"/>
    <pageSetUpPr fitToPage="1"/>
  </sheetPr>
  <dimension ref="A1:H18"/>
  <sheetViews>
    <sheetView showGridLines="0" workbookViewId="0">
      <selection activeCell="A1" sqref="A1"/>
    </sheetView>
  </sheetViews>
  <sheetFormatPr baseColWidth="8" defaultRowHeight="15"/>
  <cols>
    <col width="26" customWidth="1" min="1" max="1"/>
    <col width="8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>
      <c r="A1" s="23" t="inlineStr">
        <is>
          <t>MODE D’EMPLOI DU DASHBOARD</t>
        </is>
      </c>
    </row>
    <row r="2"/>
    <row r="3">
      <c r="A3" s="24" t="inlineStr">
        <is>
          <t>Un modèle conçu pour être réutilisé chaque mois sans refaire les calculs.</t>
        </is>
      </c>
    </row>
    <row r="6">
      <c r="A6" s="45" t="inlineStr">
        <is>
          <t>1. Renseigner les paramètres</t>
        </is>
      </c>
      <c r="B6" s="46" t="inlineStr">
        <is>
          <t>Aller dans Parametres et modifier les cellules bleues/jaunes : objectifs de marge, BFR cible, seuil de trésorerie, liquidité minimale.</t>
        </is>
      </c>
    </row>
    <row r="7">
      <c r="A7" s="45" t="inlineStr">
        <is>
          <t>2. Remplacer les données mensuelles</t>
        </is>
      </c>
      <c r="B7" s="46" t="inlineStr">
        <is>
          <t>Aller dans Saisie_Mensuelle et remplacer les valeurs bleues/jaunes par les données réelles de l’entreprise.</t>
        </is>
      </c>
    </row>
    <row r="8">
      <c r="A8" s="45" t="inlineStr">
        <is>
          <t>3. Garder les formules</t>
        </is>
      </c>
      <c r="B8" s="46" t="inlineStr">
        <is>
          <t>Les cellules grises et violettes calculent automatiquement les marges, le BFR, les ratios, l’endettement et le score financier.</t>
        </is>
      </c>
    </row>
    <row r="9">
      <c r="A9" s="45" t="inlineStr">
        <is>
          <t>4. Lire le Dashboard</t>
        </is>
      </c>
      <c r="B9" s="46" t="inlineStr">
        <is>
          <t>L’onglet Dashboard synthétise automatiquement les KPI, graphiques, alertes et ratios clés.</t>
        </is>
      </c>
    </row>
    <row r="10">
      <c r="A10" s="45" t="inlineStr">
        <is>
          <t>5. Réutilisation annuelle</t>
        </is>
      </c>
      <c r="B10" s="46" t="inlineStr">
        <is>
          <t>Dupliquer le fichier pour chaque exercice, ou remplacer les 12 lignes mensuelles avec les nouvelles données.</t>
        </is>
      </c>
    </row>
    <row r="11">
      <c r="A11" s="45" t="inlineStr">
        <is>
          <t>6. Bon usage</t>
        </is>
      </c>
      <c r="B11" s="46" t="inlineStr">
        <is>
          <t>Éviter de supprimer des lignes ou colonnes. Remplacer uniquement les cellules bleues/jaunes prévues pour la saisie.</t>
        </is>
      </c>
    </row>
    <row r="15">
      <c r="A15" s="43" t="inlineStr">
        <is>
          <t>Astuce : ce fichier peut servir de base pour un tableau de bord CFO, une analyse financière PME, un reporting mensuel, un suivi de trésorerie ou un diagnostic de rentabilité.</t>
        </is>
      </c>
      <c r="B15" s="44" t="n"/>
      <c r="C15" s="44" t="n"/>
      <c r="D15" s="44" t="n"/>
      <c r="E15" s="44" t="n"/>
      <c r="F15" s="44" t="n"/>
      <c r="G15" s="44" t="n"/>
      <c r="H15" s="44" t="n"/>
    </row>
    <row r="16">
      <c r="A16" s="44" t="n"/>
      <c r="B16" s="44" t="n"/>
      <c r="C16" s="44" t="n"/>
      <c r="D16" s="44" t="n"/>
      <c r="E16" s="44" t="n"/>
      <c r="F16" s="44" t="n"/>
      <c r="G16" s="44" t="n"/>
      <c r="H16" s="44" t="n"/>
    </row>
    <row r="18">
      <c r="A18" s="22" t="inlineStr">
        <is>
          <t>www.lecoursgratuit.com</t>
        </is>
      </c>
    </row>
  </sheetData>
  <mergeCells count="4">
    <mergeCell ref="A18:H18"/>
    <mergeCell ref="A1:H2"/>
    <mergeCell ref="A15:H16"/>
    <mergeCell ref="A3:H3"/>
  </mergeCells>
  <hyperlinks>
    <hyperlink xmlns:r="http://schemas.openxmlformats.org/officeDocument/2006/relationships" ref="A18" r:id="rId1"/>
  </hyperlinks>
  <pageMargins left="0.75" right="0.75" top="1" bottom="1" header="0.5" footer="0.5"/>
  <pageSetup orientation="landscape" fitToHeight="0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2026-05-13T18:14:15Z</dcterms:created>
  <dcterms:modified xmlns:dcterms="http://purl.org/dc/terms/" xmlns:xsi="http://www.w3.org/2001/XMLSchema-instance" xsi:type="dcterms:W3CDTF">2026-05-13T18:14:15Z</dcterms:modified>
</cp:coreProperties>
</file>