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shboard" sheetId="1" state="visible" r:id="rId3"/>
    <sheet name="Données" sheetId="2" state="visible" r:id="rId4"/>
    <sheet name="Scénario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>OpenAI</author>
  </authors>
  <commentList>
    <comment ref="C7" authorId="0">
      <text>
        <r>
          <rPr>
            <sz val="10"/>
            <rFont val="Arial"/>
            <family val="2"/>
          </rPr>
          <t xml:space="preserve">Hypothèse interne d'exemple pour démonstration du modèle.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57</xdr:colOff>
                <xdr:row>0</xdr:row>
                <xdr:rowOff>2</xdr:rowOff>
              </xdr:from>
              <xdr:to>
                <xdr:col>2</xdr:col>
                <xdr:colOff>38</xdr:colOff>
                <xdr:row>2</xdr:row>
                <xdr:rowOff>25</xdr:rowOff>
              </xdr:to>
            </anchor>
          </commentPr>
        </mc:Choice>
        <mc:Fallback/>
      </mc:AlternateContent>
    </comment>
    <comment ref="C8" authorId="0">
      <text>
        <r>
          <rPr>
            <sz val="10"/>
            <rFont val="Arial"/>
            <family val="2"/>
          </rPr>
          <t xml:space="preserve">Hypothèse interne d'exemple pour démonstration du modèle.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57</xdr:colOff>
                <xdr:row>0</xdr:row>
                <xdr:rowOff>2</xdr:rowOff>
              </xdr:from>
              <xdr:to>
                <xdr:col>2</xdr:col>
                <xdr:colOff>38</xdr:colOff>
                <xdr:row>2</xdr:row>
                <xdr:rowOff>25</xdr:rowOff>
              </xdr:to>
            </anchor>
          </commentPr>
        </mc:Choice>
        <mc:Fallback/>
      </mc:AlternateContent>
    </comment>
    <comment ref="C9" authorId="0">
      <text>
        <r>
          <rPr>
            <sz val="10"/>
            <rFont val="Arial"/>
            <family val="2"/>
          </rPr>
          <t xml:space="preserve">Hypothèse interne d'exemple pour démonstration du modèle.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</xdr:col>
                <xdr:colOff>57</xdr:colOff>
                <xdr:row>0</xdr:row>
                <xdr:rowOff>2</xdr:rowOff>
              </xdr:from>
              <xdr:to>
                <xdr:col>2</xdr:col>
                <xdr:colOff>38</xdr:colOff>
                <xdr:row>2</xdr:row>
                <xdr:rowOff>25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<sst xmlns="http://schemas.openxmlformats.org/spreadsheetml/2006/main" count="84" uniqueCount="65">
  <si>
    <t xml:space="preserve">Dashboard premium – Compte de résultat automatisé</t>
  </si>
  <si>
    <t xml:space="preserve">Version cabinet de conseil : KPI, graphiques intégrés et lecture mensuelle</t>
  </si>
  <si>
    <t xml:space="preserve">Hypothèses de simulation</t>
  </si>
  <si>
    <t xml:space="preserve">Chiffre d'affaires</t>
  </si>
  <si>
    <t xml:space="preserve">Charges totales</t>
  </si>
  <si>
    <t xml:space="preserve">Résultat d'exploitation</t>
  </si>
  <si>
    <t xml:space="preserve">Croissance chiffre d'affaires</t>
  </si>
  <si>
    <t xml:space="preserve">à ajuster</t>
  </si>
  <si>
    <t xml:space="preserve">Prime variable salaires</t>
  </si>
  <si>
    <t xml:space="preserve">Hausse budget marketing</t>
  </si>
  <si>
    <t xml:space="preserve">Résultat net</t>
  </si>
  <si>
    <t xml:space="preserve">Marge nette</t>
  </si>
  <si>
    <t xml:space="preserve">Lecture rapide</t>
  </si>
  <si>
    <t xml:space="preserve">Synthèse mensuelle</t>
  </si>
  <si>
    <t xml:space="preserve">Indicateur</t>
  </si>
  <si>
    <t xml:space="preserve">Jan</t>
  </si>
  <si>
    <t xml:space="preserve">Fév</t>
  </si>
  <si>
    <t xml:space="preserve">Mar</t>
  </si>
  <si>
    <t xml:space="preserve">Avr</t>
  </si>
  <si>
    <t xml:space="preserve">Mai</t>
  </si>
  <si>
    <t xml:space="preserve">Juin</t>
  </si>
  <si>
    <t xml:space="preserve">Juil</t>
  </si>
  <si>
    <t xml:space="preserve">Août</t>
  </si>
  <si>
    <t xml:space="preserve">Sep</t>
  </si>
  <si>
    <t xml:space="preserve">Oct</t>
  </si>
  <si>
    <t xml:space="preserve">Nov</t>
  </si>
  <si>
    <t xml:space="preserve">Déc</t>
  </si>
  <si>
    <t xml:space="preserve">Annuel</t>
  </si>
  <si>
    <t xml:space="preserve">CA mensuel</t>
  </si>
  <si>
    <t xml:space="preserve">Charges mensuelles</t>
  </si>
  <si>
    <t xml:space="preserve">Résultat net mensuel</t>
  </si>
  <si>
    <t xml:space="preserve">Commentaires de gestion</t>
  </si>
  <si>
    <t xml:space="preserve">• Ce dashboard condense les indicateurs financiers qui comptent vraiment : activité, niveau de charges, résultat et marge nette.</t>
  </si>
  <si>
    <t xml:space="preserve">• La lecture mensuelle permet de repérer rapidement les mois forts, les périodes plus tendues et les écarts à investiguer.</t>
  </si>
  <si>
    <t xml:space="preserve">• Les hypothèses jaunes servent à simuler des scénarios dans une logique de direction financière ou de pilotage opérationnel.</t>
  </si>
  <si>
    <t xml:space="preserve">Compte de résultat détaillé – Données mensuelles</t>
  </si>
  <si>
    <t xml:space="preserve">Poste</t>
  </si>
  <si>
    <t xml:space="preserve">Prestations de conseil</t>
  </si>
  <si>
    <t xml:space="preserve">Abonnements et support</t>
  </si>
  <si>
    <t xml:space="preserve">Autres produits</t>
  </si>
  <si>
    <t xml:space="preserve">Total produits</t>
  </si>
  <si>
    <t xml:space="preserve">Achats et sous-traitance</t>
  </si>
  <si>
    <t xml:space="preserve">Salaires</t>
  </si>
  <si>
    <t xml:space="preserve">Charges sociales</t>
  </si>
  <si>
    <t xml:space="preserve">Marketing</t>
  </si>
  <si>
    <t xml:space="preserve">Loyer et charges locatives</t>
  </si>
  <si>
    <t xml:space="preserve">Outils, licences et divers</t>
  </si>
  <si>
    <t xml:space="preserve">Total charges</t>
  </si>
  <si>
    <t xml:space="preserve">Résultat financier</t>
  </si>
  <si>
    <t xml:space="preserve">Résultat courant avant impôt</t>
  </si>
  <si>
    <t xml:space="preserve">Impôt estimé</t>
  </si>
  <si>
    <t xml:space="preserve">Note</t>
  </si>
  <si>
    <t xml:space="preserve">Les valeurs saisies sont des exemples réalistes sur 12 mois. Les cellules en bleu correspondent à des entrées modifiables.</t>
  </si>
  <si>
    <t xml:space="preserve">Simulation rapide</t>
  </si>
  <si>
    <t xml:space="preserve">Variable</t>
  </si>
  <si>
    <t xml:space="preserve">Base</t>
  </si>
  <si>
    <t xml:space="preserve">Hypothèse</t>
  </si>
  <si>
    <t xml:space="preserve">Scénario</t>
  </si>
  <si>
    <t xml:space="preserve">Chiffre d'affaires annuel</t>
  </si>
  <si>
    <t xml:space="preserve">Salaires annuels</t>
  </si>
  <si>
    <t xml:space="preserve">Marketing annuel</t>
  </si>
  <si>
    <t xml:space="preserve">Résultat net base</t>
  </si>
  <si>
    <t xml:space="preserve">Marge nette base</t>
  </si>
  <si>
    <t xml:space="preserve">Résultat simulé simplifié</t>
  </si>
  <si>
    <t xml:space="preserve">Marge simulée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</si>
</sst>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%;[RED]\(0.0%\);\-"/>
    <numFmt numFmtId="166" formatCode="#,##0;[RED]\(#,##0\);\-"/>
  </numFmts>
  <fonts count="24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theme="1"/>
      <name val="Cambria"/>
      <family val="0"/>
    </font>
    <font>
      <i val="true"/>
      <sz val="10"/>
      <color theme="1"/>
      <name val="Cambria"/>
      <family val="0"/>
    </font>
    <font>
      <b val="true"/>
      <sz val="11"/>
      <color theme="1"/>
      <name val="Cambria"/>
      <family val="0"/>
    </font>
    <font>
      <b val="true"/>
      <sz val="10"/>
      <color theme="1"/>
      <name val="Cambria"/>
      <family val="0"/>
    </font>
    <font>
      <sz val="11"/>
      <color theme="1"/>
      <name val="Cambria"/>
      <family val="0"/>
    </font>
    <font>
      <b val="true"/>
      <sz val="11"/>
      <color theme="1"/>
      <name val="Cambria"/>
      <family val="0"/>
    </font>
    <font>
      <i val="true"/>
      <sz val="11"/>
      <color theme="1"/>
      <name val="Cambria"/>
      <family val="0"/>
    </font>
    <font>
      <b val="true"/>
      <sz val="16"/>
      <color theme="1"/>
      <name val="Cambria"/>
      <family val="0"/>
    </font>
    <font>
      <sz val="10"/>
      <color theme="1"/>
      <name val="Cambria"/>
      <family val="0"/>
    </font>
    <font>
      <sz val="11"/>
      <color theme="1"/>
      <name val="Cambria"/>
      <family val="0"/>
    </font>
    <font>
      <b val="true"/>
      <sz val="11"/>
      <color theme="1"/>
      <name val="Cambria"/>
      <family val="0"/>
    </font>
    <font>
      <sz val="10"/>
      <name val="Arial"/>
      <family val="2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6"/>
      <color theme="1"/>
      <name val="Cambria"/>
      <family val="0"/>
    </font>
    <font>
      <sz val="11"/>
      <color theme="1"/>
      <name val="Cambria"/>
      <family val="0"/>
    </font>
    <font>
      <sz val="11"/>
      <color theme="1"/>
      <name val="Cambria"/>
      <family val="0"/>
    </font>
    <font>
      <b val="true"/>
      <sz val="11"/>
      <color theme="1"/>
      <name val="Cambria"/>
      <family val="0"/>
    </font>
    <font>
      <i val="true"/>
      <sz val="11"/>
      <color theme="1"/>
      <name val="Cambria"/>
      <family val="0"/>
    </font>
  </fonts>
  <fills count="14">
    <fill>
      <patternFill patternType="none"/>
    </fill>
    <fill>
      <patternFill patternType="gray125"/>
    </fill>
    <fill>
      <patternFill patternType="solid">
        <fgColor rgb="FF0F2747"/>
        <bgColor rgb="FF333333"/>
      </patternFill>
    </fill>
    <fill>
      <patternFill patternType="solid">
        <fgColor rgb="FF1F4E78"/>
        <bgColor rgb="FF333333"/>
      </patternFill>
    </fill>
    <fill>
      <patternFill patternType="solid">
        <fgColor rgb="FFD9EAF7"/>
        <bgColor rgb="FFDDEBF7"/>
      </patternFill>
    </fill>
    <fill>
      <patternFill patternType="solid">
        <fgColor rgb="FFFCE4D6"/>
        <bgColor rgb="FFFFF2CC"/>
      </patternFill>
    </fill>
    <fill>
      <patternFill patternType="solid">
        <fgColor rgb="FFE2F0D9"/>
        <bgColor rgb="FFDDEBF7"/>
      </patternFill>
    </fill>
    <fill>
      <patternFill patternType="solid">
        <fgColor rgb="FFFFF2CC"/>
        <bgColor rgb="FFFCE4D6"/>
      </patternFill>
    </fill>
    <fill>
      <patternFill patternType="solid">
        <fgColor rgb="FFE4DFEC"/>
        <bgColor rgb="FFD9D9D9"/>
      </patternFill>
    </fill>
    <fill>
      <patternFill patternType="solid">
        <fgColor rgb="FFDDEBF7"/>
        <bgColor rgb="FFD9EAF7"/>
      </patternFill>
    </fill>
    <fill>
      <patternFill patternType="solid">
        <fgColor rgb="FF0F7B8D"/>
        <bgColor rgb="FF0066CC"/>
      </patternFill>
    </fill>
    <fill>
      <patternFill patternType="solid">
        <fgColor rgb="FFF3F6FA"/>
        <bgColor rgb="FFEEF3F8"/>
      </patternFill>
    </fill>
    <fill>
      <patternFill patternType="solid">
        <fgColor rgb="FFFAFAFA"/>
        <bgColor rgb="FFF3F6FA"/>
      </patternFill>
    </fill>
    <fill>
      <patternFill patternType="solid">
        <fgColor rgb="FFEEF3F8"/>
        <bgColor rgb="FFF3F6FA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>
        <color rgb="FF1F4E78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 style="thick">
        <color rgb="FFED7D31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 style="thick">
        <color rgb="FF70AD47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/>
      <right/>
      <top/>
      <bottom style="thin">
        <color rgb="FFD9D9D9"/>
      </bottom>
      <diagonal/>
    </border>
    <border diagonalUp="false" diagonalDown="false">
      <left style="thick">
        <color rgb="FF7030A0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 style="thick">
        <color rgb="FF0F7B8D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7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8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11" fillId="8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9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1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11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11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1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9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0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21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1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2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22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9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3F6FA"/>
      <rgbColor rgb="FFFF00FF"/>
      <rgbColor rgb="FF00FFFF"/>
      <rgbColor rgb="FF800000"/>
      <rgbColor rgb="FF70AD47"/>
      <rgbColor rgb="FF000080"/>
      <rgbColor rgb="FF87A44B"/>
      <rgbColor rgb="FF800080"/>
      <rgbColor rgb="FF0F7B8D"/>
      <rgbColor rgb="FFE4DFEC"/>
      <rgbColor rgb="FF7F7F7F"/>
      <rgbColor rgb="FF8EA5CA"/>
      <rgbColor rgb="FFAA433F"/>
      <rgbColor rgb="FFFFF2CC"/>
      <rgbColor rgb="FFD9EAF7"/>
      <rgbColor rgb="FF660066"/>
      <rgbColor rgb="FFCC8F8E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4F81BD"/>
      <rgbColor rgb="FF0000FF"/>
      <rgbColor rgb="FF00CCFF"/>
      <rgbColor rgb="FFDDEBF7"/>
      <rgbColor rgb="FFE2F0D9"/>
      <rgbColor rgb="FFFAFAFA"/>
      <rgbColor rgb="FFEEF3F8"/>
      <rgbColor rgb="FFDB8238"/>
      <rgbColor rgb="FF8064A2"/>
      <rgbColor rgb="FFFCE4D6"/>
      <rgbColor rgb="FF426FA6"/>
      <rgbColor rgb="FF4BACC6"/>
      <rgbColor rgb="FF9BBB59"/>
      <rgbColor rgb="FFFFCC00"/>
      <rgbColor rgb="FFF79646"/>
      <rgbColor rgb="FFED7D31"/>
      <rgbColor rgb="FF6F568D"/>
      <rgbColor rgb="FF878787"/>
      <rgbColor rgb="FF0F2747"/>
      <rgbColor rgb="FF3D97AF"/>
      <rgbColor rgb="FF003300"/>
      <rgbColor rgb="FF333300"/>
      <rgbColor rgb="FFC0504D"/>
      <rgbColor rgb="FF7030A0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sz="1800" strike="noStrike" u="none">
                <a:solidFill>
                  <a:srgbClr val="000000"/>
                </a:solidFill>
                <a:uFillTx/>
                <a:latin typeface="Calibri"/>
              </a:rPr>
              <a:t>Chiffre d'affaires vs charges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spPr>
            <a:solidFill>
              <a:srgbClr val="426fa6"/>
            </a:solidFill>
            <a:ln w="28440">
              <a:solidFill>
                <a:srgbClr val="426fa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Données!$C$7:$N$7</c:f>
              <c:numCache>
                <c:formatCode>#,##0;[RED]\(#,##0\);\-</c:formatCode>
                <c:ptCount val="12"/>
                <c:pt idx="0">
                  <c:v>120500</c:v>
                </c:pt>
                <c:pt idx="1">
                  <c:v>123500</c:v>
                </c:pt>
                <c:pt idx="2">
                  <c:v>127600</c:v>
                </c:pt>
                <c:pt idx="3">
                  <c:v>134600</c:v>
                </c:pt>
                <c:pt idx="4">
                  <c:v>139500</c:v>
                </c:pt>
                <c:pt idx="5">
                  <c:v>146000</c:v>
                </c:pt>
                <c:pt idx="6">
                  <c:v>147800</c:v>
                </c:pt>
                <c:pt idx="7">
                  <c:v>150100</c:v>
                </c:pt>
                <c:pt idx="8">
                  <c:v>147600</c:v>
                </c:pt>
                <c:pt idx="9">
                  <c:v>154000</c:v>
                </c:pt>
                <c:pt idx="10">
                  <c:v>159500</c:v>
                </c:pt>
                <c:pt idx="11">
                  <c:v>164200</c:v>
                </c:pt>
              </c:numCache>
            </c:numRef>
          </c:val>
          <c:smooth val="1"/>
        </c:ser>
        <c:ser>
          <c:idx val="1"/>
          <c:order val="1"/>
          <c:spPr>
            <a:solidFill>
              <a:srgbClr val="aa433f"/>
            </a:solidFill>
            <a:ln w="28440">
              <a:solidFill>
                <a:srgbClr val="aa433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Données!$C$8:$N$8</c:f>
              <c:numCache>
                <c:formatCode>#,##0;[RED]\(#,##0\);\-</c:formatCode>
                <c:ptCount val="12"/>
                <c:pt idx="0">
                  <c:v>28000</c:v>
                </c:pt>
                <c:pt idx="1">
                  <c:v>29500</c:v>
                </c:pt>
                <c:pt idx="2">
                  <c:v>31000</c:v>
                </c:pt>
                <c:pt idx="3">
                  <c:v>32000</c:v>
                </c:pt>
                <c:pt idx="4">
                  <c:v>33000</c:v>
                </c:pt>
                <c:pt idx="5">
                  <c:v>34000</c:v>
                </c:pt>
                <c:pt idx="6">
                  <c:v>35000</c:v>
                </c:pt>
                <c:pt idx="7">
                  <c:v>34800</c:v>
                </c:pt>
                <c:pt idx="8">
                  <c:v>34200</c:v>
                </c:pt>
                <c:pt idx="9">
                  <c:v>35500</c:v>
                </c:pt>
                <c:pt idx="10">
                  <c:v>36500</c:v>
                </c:pt>
                <c:pt idx="11">
                  <c:v>37200</c:v>
                </c:pt>
              </c:numCache>
            </c:numRef>
          </c:val>
          <c:smooth val="1"/>
        </c:ser>
        <c:ser>
          <c:idx val="2"/>
          <c:order val="2"/>
          <c:spPr>
            <a:solidFill>
              <a:srgbClr val="87a44b"/>
            </a:solidFill>
            <a:ln w="28440">
              <a:solidFill>
                <a:srgbClr val="87a44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Données!$C$9:$N$9</c:f>
              <c:numCache>
                <c:formatCode>#,##0;[RED]\(#,##0\);\-</c:formatCode>
                <c:ptCount val="12"/>
                <c:pt idx="0">
                  <c:v>42000</c:v>
                </c:pt>
                <c:pt idx="1">
                  <c:v>42000</c:v>
                </c:pt>
                <c:pt idx="2">
                  <c:v>42500</c:v>
                </c:pt>
                <c:pt idx="3">
                  <c:v>42500</c:v>
                </c:pt>
                <c:pt idx="4">
                  <c:v>43000</c:v>
                </c:pt>
                <c:pt idx="5">
                  <c:v>43000</c:v>
                </c:pt>
                <c:pt idx="6">
                  <c:v>43500</c:v>
                </c:pt>
                <c:pt idx="7">
                  <c:v>43500</c:v>
                </c:pt>
                <c:pt idx="8">
                  <c:v>44000</c:v>
                </c:pt>
                <c:pt idx="9">
                  <c:v>44000</c:v>
                </c:pt>
                <c:pt idx="10">
                  <c:v>44500</c:v>
                </c:pt>
                <c:pt idx="11">
                  <c:v>45000</c:v>
                </c:pt>
              </c:numCache>
            </c:numRef>
          </c:val>
          <c:smooth val="1"/>
        </c:ser>
        <c:ser>
          <c:idx val="3"/>
          <c:order val="3"/>
          <c:spPr>
            <a:solidFill>
              <a:srgbClr val="6f568d"/>
            </a:solidFill>
            <a:ln w="28440">
              <a:solidFill>
                <a:srgbClr val="6f568d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Données!$C$10:$N$10</c:f>
              <c:numCache>
                <c:formatCode>#,##0;[RED]\(#,##0\);\-</c:formatCode>
                <c:ptCount val="12"/>
                <c:pt idx="0">
                  <c:v>16000</c:v>
                </c:pt>
                <c:pt idx="1">
                  <c:v>16000</c:v>
                </c:pt>
                <c:pt idx="2">
                  <c:v>16200</c:v>
                </c:pt>
                <c:pt idx="3">
                  <c:v>16200</c:v>
                </c:pt>
                <c:pt idx="4">
                  <c:v>16500</c:v>
                </c:pt>
                <c:pt idx="5">
                  <c:v>16500</c:v>
                </c:pt>
                <c:pt idx="6">
                  <c:v>16700</c:v>
                </c:pt>
                <c:pt idx="7">
                  <c:v>16700</c:v>
                </c:pt>
                <c:pt idx="8">
                  <c:v>17000</c:v>
                </c:pt>
                <c:pt idx="9">
                  <c:v>17000</c:v>
                </c:pt>
                <c:pt idx="10">
                  <c:v>17200</c:v>
                </c:pt>
                <c:pt idx="11">
                  <c:v>17400</c:v>
                </c:pt>
              </c:numCache>
            </c:numRef>
          </c:val>
          <c:smooth val="1"/>
        </c:ser>
        <c:ser>
          <c:idx val="4"/>
          <c:order val="4"/>
          <c:spPr>
            <a:solidFill>
              <a:srgbClr val="3d97af"/>
            </a:solidFill>
            <a:ln w="28440">
              <a:solidFill>
                <a:srgbClr val="3d97a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Données!$C$11:$N$11</c:f>
              <c:numCache>
                <c:formatCode>#,##0;[RED]\(#,##0\);\-</c:formatCode>
                <c:ptCount val="12"/>
                <c:pt idx="0">
                  <c:v>6500</c:v>
                </c:pt>
                <c:pt idx="1">
                  <c:v>6200</c:v>
                </c:pt>
                <c:pt idx="2">
                  <c:v>6800</c:v>
                </c:pt>
                <c:pt idx="3">
                  <c:v>7000</c:v>
                </c:pt>
                <c:pt idx="4">
                  <c:v>7200</c:v>
                </c:pt>
                <c:pt idx="5">
                  <c:v>7600</c:v>
                </c:pt>
                <c:pt idx="6">
                  <c:v>7800</c:v>
                </c:pt>
                <c:pt idx="7">
                  <c:v>7600</c:v>
                </c:pt>
                <c:pt idx="8">
                  <c:v>7400</c:v>
                </c:pt>
                <c:pt idx="9">
                  <c:v>7900</c:v>
                </c:pt>
                <c:pt idx="10">
                  <c:v>8200</c:v>
                </c:pt>
                <c:pt idx="11">
                  <c:v>8500</c:v>
                </c:pt>
              </c:numCache>
            </c:numRef>
          </c:val>
          <c:smooth val="1"/>
        </c:ser>
        <c:ser>
          <c:idx val="5"/>
          <c:order val="5"/>
          <c:spPr>
            <a:solidFill>
              <a:srgbClr val="db8238"/>
            </a:solidFill>
            <a:ln w="28440">
              <a:solidFill>
                <a:srgbClr val="db823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Données!$C$12:$N$12</c:f>
              <c:numCache>
                <c:formatCode>#,##0;[RED]\(#,##0\);\-</c:formatCode>
                <c:ptCount val="12"/>
                <c:pt idx="0">
                  <c:v>5000</c:v>
                </c:pt>
                <c:pt idx="1">
                  <c:v>5000</c:v>
                </c:pt>
                <c:pt idx="2">
                  <c:v>5000</c:v>
                </c:pt>
                <c:pt idx="3">
                  <c:v>5000</c:v>
                </c:pt>
                <c:pt idx="4">
                  <c:v>5000</c:v>
                </c:pt>
                <c:pt idx="5">
                  <c:v>5000</c:v>
                </c:pt>
                <c:pt idx="6">
                  <c:v>5000</c:v>
                </c:pt>
                <c:pt idx="7">
                  <c:v>5000</c:v>
                </c:pt>
                <c:pt idx="8">
                  <c:v>5000</c:v>
                </c:pt>
                <c:pt idx="9">
                  <c:v>5000</c:v>
                </c:pt>
                <c:pt idx="10">
                  <c:v>5000</c:v>
                </c:pt>
                <c:pt idx="11">
                  <c:v>5000</c:v>
                </c:pt>
              </c:numCache>
            </c:numRef>
          </c:val>
          <c:smooth val="1"/>
        </c:ser>
        <c:ser>
          <c:idx val="6"/>
          <c:order val="6"/>
          <c:spPr>
            <a:solidFill>
              <a:srgbClr val="8ea5ca"/>
            </a:solidFill>
            <a:ln w="28440">
              <a:solidFill>
                <a:srgbClr val="8ea5ca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Données!$C$13:$N$13</c:f>
              <c:numCache>
                <c:formatCode>#,##0;[RED]\(#,##0\);\-</c:formatCode>
                <c:ptCount val="12"/>
                <c:pt idx="0">
                  <c:v>4200</c:v>
                </c:pt>
                <c:pt idx="1">
                  <c:v>4200</c:v>
                </c:pt>
                <c:pt idx="2">
                  <c:v>4300</c:v>
                </c:pt>
                <c:pt idx="3">
                  <c:v>4300</c:v>
                </c:pt>
                <c:pt idx="4">
                  <c:v>4400</c:v>
                </c:pt>
                <c:pt idx="5">
                  <c:v>4500</c:v>
                </c:pt>
                <c:pt idx="6">
                  <c:v>4550</c:v>
                </c:pt>
                <c:pt idx="7">
                  <c:v>4600</c:v>
                </c:pt>
                <c:pt idx="8">
                  <c:v>4600</c:v>
                </c:pt>
                <c:pt idx="9">
                  <c:v>4700</c:v>
                </c:pt>
                <c:pt idx="10">
                  <c:v>4750</c:v>
                </c:pt>
                <c:pt idx="11">
                  <c:v>4800</c:v>
                </c:pt>
              </c:numCache>
            </c:numRef>
          </c:val>
          <c:smooth val="1"/>
        </c:ser>
        <c:ser>
          <c:idx val="7"/>
          <c:order val="7"/>
          <c:spPr>
            <a:solidFill>
              <a:srgbClr val="cc8f8e"/>
            </a:solidFill>
            <a:ln w="28440">
              <a:solidFill>
                <a:srgbClr val="cc8f8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2844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Données!$C$14:$N$14</c:f>
              <c:numCache>
                <c:formatCode>#,##0;[RED]\(#,##0\);\-</c:formatCode>
                <c:ptCount val="12"/>
                <c:pt idx="0">
                  <c:v>101700</c:v>
                </c:pt>
                <c:pt idx="1">
                  <c:v>102900</c:v>
                </c:pt>
                <c:pt idx="2">
                  <c:v>105800</c:v>
                </c:pt>
                <c:pt idx="3">
                  <c:v>107000</c:v>
                </c:pt>
                <c:pt idx="4">
                  <c:v>109100</c:v>
                </c:pt>
                <c:pt idx="5">
                  <c:v>110600</c:v>
                </c:pt>
                <c:pt idx="6">
                  <c:v>112550</c:v>
                </c:pt>
                <c:pt idx="7">
                  <c:v>112200</c:v>
                </c:pt>
                <c:pt idx="8">
                  <c:v>112200</c:v>
                </c:pt>
                <c:pt idx="9">
                  <c:v>114100</c:v>
                </c:pt>
                <c:pt idx="10">
                  <c:v>116150</c:v>
                </c:pt>
                <c:pt idx="11">
                  <c:v>117900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23303396"/>
        <c:axId val="22387594"/>
      </c:lineChart>
      <c:catAx>
        <c:axId val="2330339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1" sz="1000" strike="noStrike" u="none">
                    <a:solidFill>
                      <a:srgbClr val="000000"/>
                    </a:solidFill>
                    <a:uFillTx/>
                    <a:latin typeface="Calibri"/>
                  </a:rPr>
                  <a:t>Mois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22387594"/>
        <c:crosses val="autoZero"/>
        <c:auto val="1"/>
        <c:lblAlgn val="ctr"/>
        <c:lblOffset val="100"/>
        <c:noMultiLvlLbl val="0"/>
      </c:catAx>
      <c:valAx>
        <c:axId val="2238759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1" sz="1000" strike="noStrike" u="none">
                    <a:solidFill>
                      <a:srgbClr val="000000"/>
                    </a:solidFill>
                    <a:uFillTx/>
                    <a:latin typeface="Calibri"/>
                  </a:rPr>
                  <a:t>Montant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;[RED]\(#,##0\);\-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2330339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sz="1800" strike="noStrike" u="none">
                <a:solidFill>
                  <a:srgbClr val="000000"/>
                </a:solidFill>
                <a:uFillTx/>
                <a:latin typeface="Calibri"/>
              </a:rPr>
              <a:t>Résultat net par mois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Données!$C$3:$N$3</c:f>
              <c:strCache>
                <c:ptCount val="12"/>
                <c:pt idx="0">
                  <c:v>Jan</c:v>
                </c:pt>
                <c:pt idx="1">
                  <c:v>Fév</c:v>
                </c:pt>
                <c:pt idx="2">
                  <c:v>Mar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Données!$C$19:$N$19</c:f>
              <c:numCache>
                <c:formatCode>#,##0;[RED]\(#,##0\);\-</c:formatCode>
                <c:ptCount val="12"/>
                <c:pt idx="0">
                  <c:v>13896</c:v>
                </c:pt>
                <c:pt idx="1">
                  <c:v>15264</c:v>
                </c:pt>
                <c:pt idx="2">
                  <c:v>16020</c:v>
                </c:pt>
                <c:pt idx="3">
                  <c:v>20376</c:v>
                </c:pt>
                <c:pt idx="4">
                  <c:v>22356</c:v>
                </c:pt>
                <c:pt idx="5">
                  <c:v>26006</c:v>
                </c:pt>
                <c:pt idx="6">
                  <c:v>25956</c:v>
                </c:pt>
                <c:pt idx="7">
                  <c:v>27835</c:v>
                </c:pt>
                <c:pt idx="8">
                  <c:v>25992</c:v>
                </c:pt>
                <c:pt idx="9">
                  <c:v>29318</c:v>
                </c:pt>
                <c:pt idx="10">
                  <c:v>31860</c:v>
                </c:pt>
                <c:pt idx="11">
                  <c:v>34020</c:v>
                </c:pt>
              </c:numCache>
            </c:numRef>
          </c:val>
        </c:ser>
        <c:gapWidth val="150"/>
        <c:overlap val="0"/>
        <c:axId val="90788548"/>
        <c:axId val="59796395"/>
      </c:barChart>
      <c:catAx>
        <c:axId val="9078854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1" sz="1000" strike="noStrike" u="none">
                    <a:solidFill>
                      <a:srgbClr val="000000"/>
                    </a:solidFill>
                    <a:uFillTx/>
                    <a:latin typeface="Calibri"/>
                  </a:rPr>
                  <a:t>Mois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59796395"/>
        <c:crosses val="autoZero"/>
        <c:auto val="1"/>
        <c:lblAlgn val="ctr"/>
        <c:lblOffset val="100"/>
        <c:noMultiLvlLbl val="0"/>
      </c:catAx>
      <c:valAx>
        <c:axId val="5979639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1" sz="1000" strike="noStrike" u="none">
                    <a:solidFill>
                      <a:srgbClr val="000000"/>
                    </a:solidFill>
                    <a:uFillTx/>
                    <a:latin typeface="Calibri"/>
                  </a:rPr>
                  <a:t>Montant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;[RED]\(#,##0\);\-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90788548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sz="1800" strike="noStrike" u="none">
                <a:solidFill>
                  <a:srgbClr val="000000"/>
                </a:solidFill>
                <a:uFillTx/>
                <a:latin typeface="Calibri"/>
              </a:rPr>
              <a:t>Répartition annuelle des charges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doughnutChart>
        <c:varyColors val="1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explosion val="0"/>
          <c:dPt>
            <c:idx val="0"/>
            <c:spPr>
              <a:solidFill>
                <a:srgbClr val="4f81bd"/>
              </a:solidFill>
              <a:ln w="0">
                <a:noFill/>
              </a:ln>
            </c:spPr>
          </c:dPt>
          <c:dPt>
            <c:idx val="1"/>
            <c:spPr>
              <a:solidFill>
                <a:srgbClr val="c0504d"/>
              </a:solidFill>
              <a:ln w="0">
                <a:noFill/>
              </a:ln>
            </c:spPr>
          </c:dPt>
          <c:dPt>
            <c:idx val="2"/>
            <c:spPr>
              <a:solidFill>
                <a:srgbClr val="9bbb59"/>
              </a:solidFill>
              <a:ln w="0">
                <a:noFill/>
              </a:ln>
            </c:spPr>
          </c:dPt>
          <c:dPt>
            <c:idx val="3"/>
            <c:spPr>
              <a:solidFill>
                <a:srgbClr val="8064a2"/>
              </a:solidFill>
              <a:ln w="0">
                <a:noFill/>
              </a:ln>
            </c:spPr>
          </c:dPt>
          <c:dPt>
            <c:idx val="4"/>
            <c:spPr>
              <a:solidFill>
                <a:srgbClr val="4bacc6"/>
              </a:solidFill>
              <a:ln w="0">
                <a:noFill/>
              </a:ln>
            </c:spPr>
          </c:dPt>
          <c:dPt>
            <c:idx val="5"/>
            <c:spPr>
              <a:solidFill>
                <a:srgbClr val="f79646"/>
              </a:solidFill>
              <a:ln w="0">
                <a:noFill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1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2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3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4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dLbl>
              <c:idx val="5"/>
              <c:txPr>
                <a:bodyPr wrap="square"/>
                <a:lstStyle/>
                <a:p>
                  <a:pPr>
                    <a:defRPr b="0" sz="1000" strike="noStrike" u="none">
                      <a:solidFill>
                        <a:srgbClr val="000000"/>
                      </a:solidFill>
                      <a:uFillTx/>
                      <a:latin typeface="Arial"/>
                    </a:defRPr>
                  </a:pPr>
                </a:p>
              </c:txPr>
              <c:showLegendKey val="0"/>
              <c:showVal val="0"/>
              <c:showCatName val="0"/>
              <c:showSerName val="0"/>
              <c:showPercent val="0"/>
              <c:separator>; </c:separator>
            </c:dLbl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; </c:separator>
            <c:showLeaderLines val="1"/>
          </c:dLbls>
          <c:cat>
            <c:strRef>
              <c:f>Données!$A$8:$A$13</c:f>
              <c:strCache>
                <c:ptCount val="6"/>
                <c:pt idx="0">
                  <c:v>Achats et sous-traitance</c:v>
                </c:pt>
                <c:pt idx="1">
                  <c:v>Salaires</c:v>
                </c:pt>
                <c:pt idx="2">
                  <c:v>Charges sociales</c:v>
                </c:pt>
                <c:pt idx="3">
                  <c:v>Marketing</c:v>
                </c:pt>
                <c:pt idx="4">
                  <c:v>Loyer et charges locatives</c:v>
                </c:pt>
                <c:pt idx="5">
                  <c:v>Outils, licences et divers</c:v>
                </c:pt>
              </c:strCache>
            </c:strRef>
          </c:cat>
          <c:val>
            <c:numRef>
              <c:f>Données!$N$8:$N$13</c:f>
              <c:numCache>
                <c:formatCode>#,##0;[RED]\(#,##0\);\-</c:formatCode>
                <c:ptCount val="6"/>
                <c:pt idx="0">
                  <c:v>37200</c:v>
                </c:pt>
                <c:pt idx="1">
                  <c:v>45000</c:v>
                </c:pt>
                <c:pt idx="2">
                  <c:v>17400</c:v>
                </c:pt>
                <c:pt idx="3">
                  <c:v>8500</c:v>
                </c:pt>
                <c:pt idx="4">
                  <c:v>5000</c:v>
                </c:pt>
                <c:pt idx="5">
                  <c:v>4800</c:v>
                </c:pt>
              </c:numCache>
            </c:numRef>
          </c:val>
        </c:ser>
        <c:firstSliceAng val="0"/>
        <c:holeSize val="50"/>
      </c:doughnut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30</xdr:row>
      <xdr:rowOff>0</xdr:rowOff>
    </xdr:from>
    <xdr:to>
      <xdr:col>4</xdr:col>
      <xdr:colOff>716760</xdr:colOff>
      <xdr:row>39</xdr:row>
      <xdr:rowOff>119160</xdr:rowOff>
    </xdr:to>
    <xdr:graphicFrame>
      <xdr:nvGraphicFramePr>
        <xdr:cNvPr id="0" name="Chart 1"/>
        <xdr:cNvGraphicFramePr/>
      </xdr:nvGraphicFramePr>
      <xdr:xfrm>
        <a:off x="211320" y="8344080"/>
        <a:ext cx="3959280" cy="251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30</xdr:row>
      <xdr:rowOff>0</xdr:rowOff>
    </xdr:from>
    <xdr:to>
      <xdr:col>10</xdr:col>
      <xdr:colOff>576000</xdr:colOff>
      <xdr:row>39</xdr:row>
      <xdr:rowOff>119160</xdr:rowOff>
    </xdr:to>
    <xdr:graphicFrame>
      <xdr:nvGraphicFramePr>
        <xdr:cNvPr id="1" name="Chart 2"/>
        <xdr:cNvGraphicFramePr/>
      </xdr:nvGraphicFramePr>
      <xdr:xfrm>
        <a:off x="5638680" y="8344080"/>
        <a:ext cx="3959280" cy="251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15</xdr:row>
      <xdr:rowOff>0</xdr:rowOff>
    </xdr:from>
    <xdr:to>
      <xdr:col>14</xdr:col>
      <xdr:colOff>12240</xdr:colOff>
      <xdr:row>24</xdr:row>
      <xdr:rowOff>119160</xdr:rowOff>
    </xdr:to>
    <xdr:graphicFrame>
      <xdr:nvGraphicFramePr>
        <xdr:cNvPr id="2" name="Chart 3"/>
        <xdr:cNvGraphicFramePr/>
      </xdr:nvGraphicFramePr>
      <xdr:xfrm>
        <a:off x="10149840" y="4000680"/>
        <a:ext cx="2879280" cy="251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O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22"/>
    <col collapsed="false" customWidth="true" hidden="false" outlineLevel="0" max="5" min="3" style="1" width="12"/>
    <col collapsed="false" customWidth="true" hidden="false" outlineLevel="0" max="6" min="6" style="1" width="3"/>
    <col collapsed="false" customWidth="true" hidden="false" outlineLevel="0" max="13" min="7" style="1" width="16"/>
  </cols>
  <sheetData>
    <row r="1" customFormat="false" ht="21" hidden="false" customHeight="true" outlineLevel="0" collapsed="false"/>
    <row r="2" customFormat="false" ht="21" hidden="false" customHeight="true" outlineLevel="0" collapsed="false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21" hidden="false" customHeight="true" outlineLevel="0" collapsed="false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customFormat="false" ht="21" hidden="false" customHeight="true" outlineLevel="0" collapsed="false">
      <c r="B4" s="3" t="s">
        <v>1</v>
      </c>
    </row>
    <row r="5" customFormat="false" ht="21" hidden="false" customHeight="true" outlineLevel="0" collapsed="false"/>
    <row r="6" customFormat="false" ht="21" hidden="false" customHeight="true" outlineLevel="0" collapsed="false">
      <c r="B6" s="4" t="s">
        <v>2</v>
      </c>
      <c r="C6" s="4"/>
      <c r="D6" s="4"/>
      <c r="E6" s="4"/>
      <c r="G6" s="5" t="s">
        <v>3</v>
      </c>
      <c r="H6" s="5"/>
      <c r="I6" s="6" t="s">
        <v>4</v>
      </c>
      <c r="J6" s="6"/>
      <c r="K6" s="7" t="s">
        <v>5</v>
      </c>
      <c r="L6" s="7"/>
    </row>
    <row r="7" customFormat="false" ht="21" hidden="false" customHeight="true" outlineLevel="0" collapsed="false">
      <c r="B7" s="8" t="s">
        <v>6</v>
      </c>
      <c r="C7" s="9" t="n">
        <v>0.08</v>
      </c>
      <c r="D7" s="10" t="s">
        <v>7</v>
      </c>
      <c r="E7" s="11"/>
      <c r="G7" s="12" t="n">
        <f aca="false">Données!O7</f>
        <v>1714900</v>
      </c>
      <c r="H7" s="12"/>
      <c r="I7" s="13" t="n">
        <f aca="false">Données!O14</f>
        <v>1322200</v>
      </c>
      <c r="J7" s="13"/>
      <c r="K7" s="14" t="n">
        <f aca="false">Données!O15</f>
        <v>392700</v>
      </c>
      <c r="L7" s="14"/>
    </row>
    <row r="8" customFormat="false" ht="21" hidden="false" customHeight="true" outlineLevel="0" collapsed="false">
      <c r="B8" s="8" t="s">
        <v>8</v>
      </c>
      <c r="C8" s="9" t="n">
        <v>0.04</v>
      </c>
      <c r="D8" s="10" t="s">
        <v>7</v>
      </c>
      <c r="E8" s="11"/>
      <c r="G8" s="12"/>
      <c r="H8" s="12"/>
      <c r="I8" s="13"/>
      <c r="J8" s="13"/>
      <c r="K8" s="14"/>
      <c r="L8" s="14"/>
    </row>
    <row r="9" customFormat="false" ht="21" hidden="false" customHeight="true" outlineLevel="0" collapsed="false">
      <c r="B9" s="8" t="s">
        <v>9</v>
      </c>
      <c r="C9" s="9" t="n">
        <v>0.1</v>
      </c>
      <c r="D9" s="10" t="s">
        <v>7</v>
      </c>
      <c r="E9" s="11"/>
    </row>
    <row r="10" customFormat="false" ht="21" hidden="false" customHeight="true" outlineLevel="0" collapsed="false">
      <c r="G10" s="15" t="s">
        <v>10</v>
      </c>
      <c r="H10" s="15"/>
      <c r="I10" s="16" t="s">
        <v>11</v>
      </c>
      <c r="J10" s="16"/>
      <c r="K10" s="17" t="s">
        <v>12</v>
      </c>
    </row>
    <row r="11" customFormat="false" ht="21" hidden="false" customHeight="true" outlineLevel="0" collapsed="false">
      <c r="G11" s="18" t="n">
        <f aca="false">Données!O19</f>
        <v>288899</v>
      </c>
      <c r="H11" s="18"/>
      <c r="I11" s="19" t="n">
        <f aca="false">Données!O20</f>
        <v>0.168464050381946</v>
      </c>
      <c r="J11" s="19"/>
      <c r="K11" s="20" t="str">
        <f aca="false">IF(Données!O20&gt;=0.15,"Rentabilité solide","Rentabilité à renforcer")</f>
        <v>Rentabilité solide</v>
      </c>
      <c r="L11" s="20"/>
      <c r="M11" s="20"/>
    </row>
    <row r="12" customFormat="false" ht="21" hidden="false" customHeight="true" outlineLevel="0" collapsed="false">
      <c r="G12" s="18"/>
      <c r="H12" s="18"/>
      <c r="I12" s="19"/>
      <c r="J12" s="19"/>
      <c r="K12" s="20" t="str">
        <f aca="false">IF(Données!O9/Données!O14&lt;=0.6,"Structure salariale saine","Charges de personnel élevées")</f>
        <v>Structure salariale saine</v>
      </c>
      <c r="L12" s="20"/>
      <c r="M12" s="20"/>
    </row>
    <row r="13" customFormat="false" ht="21" hidden="false" customHeight="true" outlineLevel="0" collapsed="false">
      <c r="K13" s="20" t="str">
        <f aca="false">IF(Données!O7&gt;=1500000,"Niveau d’activité robuste","Potentiel de croissance")</f>
        <v>Niveau d’activité robuste</v>
      </c>
      <c r="L13" s="20"/>
      <c r="M13" s="20"/>
    </row>
    <row r="14" customFormat="false" ht="21" hidden="false" customHeight="true" outlineLevel="0" collapsed="false"/>
    <row r="15" customFormat="false" ht="21" hidden="false" customHeight="true" outlineLevel="0" collapsed="false">
      <c r="B15" s="21" t="s">
        <v>13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</row>
    <row r="16" customFormat="false" ht="21" hidden="false" customHeight="true" outlineLevel="0" collapsed="false">
      <c r="B16" s="22" t="s">
        <v>14</v>
      </c>
      <c r="C16" s="23" t="s">
        <v>15</v>
      </c>
      <c r="D16" s="23" t="s">
        <v>16</v>
      </c>
      <c r="E16" s="23" t="s">
        <v>17</v>
      </c>
      <c r="F16" s="23" t="s">
        <v>18</v>
      </c>
      <c r="G16" s="23" t="s">
        <v>19</v>
      </c>
      <c r="H16" s="23" t="s">
        <v>20</v>
      </c>
      <c r="I16" s="23" t="s">
        <v>21</v>
      </c>
      <c r="J16" s="23" t="s">
        <v>22</v>
      </c>
      <c r="K16" s="23" t="s">
        <v>23</v>
      </c>
      <c r="L16" s="23" t="s">
        <v>24</v>
      </c>
      <c r="M16" s="23" t="s">
        <v>25</v>
      </c>
      <c r="N16" s="23" t="s">
        <v>26</v>
      </c>
      <c r="O16" s="0" t="s">
        <v>27</v>
      </c>
    </row>
    <row r="17" customFormat="false" ht="21" hidden="false" customHeight="true" outlineLevel="0" collapsed="false">
      <c r="B17" s="24" t="s">
        <v>28</v>
      </c>
      <c r="C17" s="25" t="n">
        <f aca="false">Données!C7</f>
        <v>120500</v>
      </c>
      <c r="D17" s="25" t="n">
        <f aca="false">Données!D7</f>
        <v>123500</v>
      </c>
      <c r="E17" s="25" t="n">
        <f aca="false">Données!E7</f>
        <v>127600</v>
      </c>
      <c r="F17" s="25" t="n">
        <f aca="false">Données!F7</f>
        <v>134600</v>
      </c>
      <c r="G17" s="25" t="n">
        <f aca="false">Données!G7</f>
        <v>139500</v>
      </c>
      <c r="H17" s="25" t="n">
        <f aca="false">Données!H7</f>
        <v>146000</v>
      </c>
      <c r="I17" s="25" t="n">
        <f aca="false">Données!I7</f>
        <v>147800</v>
      </c>
      <c r="J17" s="25" t="n">
        <f aca="false">Données!J7</f>
        <v>150100</v>
      </c>
      <c r="K17" s="25" t="n">
        <f aca="false">Données!K7</f>
        <v>147600</v>
      </c>
      <c r="L17" s="25" t="n">
        <f aca="false">Données!L7</f>
        <v>154000</v>
      </c>
      <c r="M17" s="25" t="n">
        <f aca="false">Données!M7</f>
        <v>159500</v>
      </c>
      <c r="N17" s="25" t="n">
        <f aca="false">Données!N7</f>
        <v>164200</v>
      </c>
      <c r="O17" s="0" t="n">
        <f aca="false">Données!O7</f>
        <v>1714900</v>
      </c>
    </row>
    <row r="18" customFormat="false" ht="21" hidden="false" customHeight="true" outlineLevel="0" collapsed="false">
      <c r="B18" s="24" t="s">
        <v>29</v>
      </c>
      <c r="C18" s="25" t="n">
        <f aca="false">Données!C14</f>
        <v>101700</v>
      </c>
      <c r="D18" s="25" t="n">
        <f aca="false">Données!D14</f>
        <v>102900</v>
      </c>
      <c r="E18" s="25" t="n">
        <f aca="false">Données!E14</f>
        <v>105800</v>
      </c>
      <c r="F18" s="25" t="n">
        <f aca="false">Données!F14</f>
        <v>107000</v>
      </c>
      <c r="G18" s="25" t="n">
        <f aca="false">Données!G14</f>
        <v>109100</v>
      </c>
      <c r="H18" s="25" t="n">
        <f aca="false">Données!H14</f>
        <v>110600</v>
      </c>
      <c r="I18" s="25" t="n">
        <f aca="false">Données!I14</f>
        <v>112550</v>
      </c>
      <c r="J18" s="25" t="n">
        <f aca="false">Données!J14</f>
        <v>112200</v>
      </c>
      <c r="K18" s="25" t="n">
        <f aca="false">Données!K14</f>
        <v>112200</v>
      </c>
      <c r="L18" s="25" t="n">
        <f aca="false">Données!L14</f>
        <v>114100</v>
      </c>
      <c r="M18" s="25" t="n">
        <f aca="false">Données!M14</f>
        <v>116150</v>
      </c>
      <c r="N18" s="25" t="n">
        <f aca="false">Données!N14</f>
        <v>117900</v>
      </c>
      <c r="O18" s="0" t="n">
        <f aca="false">Données!O14</f>
        <v>1322200</v>
      </c>
    </row>
    <row r="19" customFormat="false" ht="21" hidden="false" customHeight="true" outlineLevel="0" collapsed="false">
      <c r="B19" s="26" t="s">
        <v>30</v>
      </c>
      <c r="C19" s="25" t="n">
        <f aca="false">Données!C19</f>
        <v>13896</v>
      </c>
      <c r="D19" s="25" t="n">
        <f aca="false">Données!D19</f>
        <v>15264</v>
      </c>
      <c r="E19" s="25" t="n">
        <f aca="false">Données!E19</f>
        <v>16020</v>
      </c>
      <c r="F19" s="25" t="n">
        <f aca="false">Données!F19</f>
        <v>20376</v>
      </c>
      <c r="G19" s="25" t="n">
        <f aca="false">Données!G19</f>
        <v>22356</v>
      </c>
      <c r="H19" s="25" t="n">
        <f aca="false">Données!H19</f>
        <v>26006</v>
      </c>
      <c r="I19" s="25" t="n">
        <f aca="false">Données!I19</f>
        <v>25956</v>
      </c>
      <c r="J19" s="25" t="n">
        <f aca="false">Données!J19</f>
        <v>27835</v>
      </c>
      <c r="K19" s="25" t="n">
        <f aca="false">Données!K19</f>
        <v>25992</v>
      </c>
      <c r="L19" s="25" t="n">
        <f aca="false">Données!L19</f>
        <v>29318</v>
      </c>
      <c r="M19" s="25" t="n">
        <f aca="false">Données!M19</f>
        <v>31860</v>
      </c>
      <c r="N19" s="25" t="n">
        <f aca="false">Données!N19</f>
        <v>34020</v>
      </c>
      <c r="O19" s="0" t="n">
        <f aca="false">Données!O19</f>
        <v>288899</v>
      </c>
    </row>
    <row r="20" customFormat="false" ht="21" hidden="false" customHeight="true" outlineLevel="0" collapsed="false">
      <c r="B20" s="26" t="s">
        <v>11</v>
      </c>
      <c r="C20" s="27" t="n">
        <f aca="false">Données!C20</f>
        <v>0.115319502074689</v>
      </c>
      <c r="D20" s="27" t="n">
        <f aca="false">Données!D20</f>
        <v>0.123595141700405</v>
      </c>
      <c r="E20" s="27" t="n">
        <f aca="false">Données!E20</f>
        <v>0.125548589341693</v>
      </c>
      <c r="F20" s="27" t="n">
        <f aca="false">Données!F20</f>
        <v>0.151381872213967</v>
      </c>
      <c r="G20" s="27" t="n">
        <f aca="false">Données!G20</f>
        <v>0.160258064516129</v>
      </c>
      <c r="H20" s="27" t="n">
        <f aca="false">Données!H20</f>
        <v>0.178123287671233</v>
      </c>
      <c r="I20" s="27" t="n">
        <f aca="false">Données!I20</f>
        <v>0.175615696887686</v>
      </c>
      <c r="J20" s="27" t="n">
        <f aca="false">Données!J20</f>
        <v>0.185443037974684</v>
      </c>
      <c r="K20" s="27" t="n">
        <f aca="false">Données!K20</f>
        <v>0.17609756097561</v>
      </c>
      <c r="L20" s="27" t="n">
        <f aca="false">Données!L20</f>
        <v>0.190376623376623</v>
      </c>
      <c r="M20" s="27" t="n">
        <f aca="false">Données!M20</f>
        <v>0.19974921630094</v>
      </c>
      <c r="N20" s="27" t="n">
        <f aca="false">Données!N20</f>
        <v>0.207186358099878</v>
      </c>
      <c r="O20" s="0" t="n">
        <f aca="false">Données!O20</f>
        <v>0.168464050381946</v>
      </c>
    </row>
    <row r="21" customFormat="false" ht="21" hidden="false" customHeight="true" outlineLevel="0" collapsed="false"/>
    <row r="22" customFormat="false" ht="21" hidden="false" customHeight="true" outlineLevel="0" collapsed="false"/>
    <row r="23" customFormat="false" ht="21" hidden="false" customHeight="true" outlineLevel="0" collapsed="false"/>
    <row r="24" customFormat="false" ht="21" hidden="false" customHeight="true" outlineLevel="0" collapsed="false"/>
    <row r="25" customFormat="false" ht="21" hidden="false" customHeight="true" outlineLevel="0" collapsed="false"/>
    <row r="26" customFormat="false" ht="21" hidden="false" customHeight="true" outlineLevel="0" collapsed="false">
      <c r="B26" s="21" t="s">
        <v>31</v>
      </c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</row>
    <row r="27" customFormat="false" ht="30" hidden="false" customHeight="true" outlineLevel="0" collapsed="false">
      <c r="B27" s="28" t="s">
        <v>32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</row>
    <row r="28" customFormat="false" ht="30" hidden="false" customHeight="true" outlineLevel="0" collapsed="false">
      <c r="B28" s="28" t="s">
        <v>33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customFormat="false" ht="30" hidden="false" customHeight="true" outlineLevel="0" collapsed="false">
      <c r="B29" s="28" t="s">
        <v>34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customFormat="false" ht="21" hidden="false" customHeight="true" outlineLevel="0" collapsed="false"/>
    <row r="31" customFormat="false" ht="21" hidden="false" customHeight="true" outlineLevel="0" collapsed="false"/>
    <row r="32" customFormat="false" ht="21" hidden="false" customHeight="true" outlineLevel="0" collapsed="false"/>
    <row r="33" customFormat="false" ht="21" hidden="false" customHeight="true" outlineLevel="0" collapsed="false"/>
    <row r="34" customFormat="false" ht="21" hidden="false" customHeight="true" outlineLevel="0" collapsed="false"/>
    <row r="35" customFormat="false" ht="21" hidden="false" customHeight="true" outlineLevel="0" collapsed="false"/>
    <row r="36" customFormat="false" ht="21" hidden="false" customHeight="true" outlineLevel="0" collapsed="false"/>
    <row r="37" customFormat="false" ht="21" hidden="false" customHeight="true" outlineLevel="0" collapsed="false"/>
    <row r="38" customFormat="false" ht="21" hidden="false" customHeight="true" outlineLevel="0" collapsed="false"/>
    <row r="39" customFormat="false" ht="21" hidden="false" customHeight="true" outlineLevel="0" collapsed="false"/>
    <row r="40" customFormat="false" ht="21" hidden="false" customHeight="true" outlineLevel="0" collapsed="false"/>
    <row r="41" customFormat="false" ht="21" hidden="false" customHeight="true" outlineLevel="0" collapsed="false"/>
  </sheetData>
  <mergeCells count="20">
    <mergeCell ref="B2:M3"/>
    <mergeCell ref="B6:E6"/>
    <mergeCell ref="G6:H6"/>
    <mergeCell ref="I6:J6"/>
    <mergeCell ref="K6:L6"/>
    <mergeCell ref="G7:H8"/>
    <mergeCell ref="I7:J8"/>
    <mergeCell ref="K7:L8"/>
    <mergeCell ref="G10:H10"/>
    <mergeCell ref="I10:J10"/>
    <mergeCell ref="G11:H12"/>
    <mergeCell ref="I11:J12"/>
    <mergeCell ref="K11:M11"/>
    <mergeCell ref="K12:M12"/>
    <mergeCell ref="K13:M13"/>
    <mergeCell ref="B15:M15"/>
    <mergeCell ref="B26:M26"/>
    <mergeCell ref="B27:M27"/>
    <mergeCell ref="B28:M28"/>
    <mergeCell ref="B29:M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30"/>
    <col collapsed="false" customWidth="true" hidden="false" outlineLevel="0" max="2" min="2" style="1" width="3"/>
    <col collapsed="false" customWidth="true" hidden="false" outlineLevel="0" max="15" min="3" style="1" width="12"/>
  </cols>
  <sheetData>
    <row r="1" customFormat="false" ht="21" hidden="false" customHeight="true" outlineLevel="0" collapsed="false">
      <c r="A1" s="29" t="s">
        <v>35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customFormat="false" ht="21" hidden="false" customHeight="true" outlineLevel="0" collapsed="false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customFormat="false" ht="21" hidden="false" customHeight="true" outlineLevel="0" collapsed="false">
      <c r="A3" s="23" t="s">
        <v>36</v>
      </c>
      <c r="B3" s="23"/>
      <c r="C3" s="23" t="s">
        <v>15</v>
      </c>
      <c r="D3" s="23" t="s">
        <v>16</v>
      </c>
      <c r="E3" s="23" t="s">
        <v>17</v>
      </c>
      <c r="F3" s="23" t="s">
        <v>18</v>
      </c>
      <c r="G3" s="23" t="s">
        <v>19</v>
      </c>
      <c r="H3" s="23" t="s">
        <v>20</v>
      </c>
      <c r="I3" s="23" t="s">
        <v>21</v>
      </c>
      <c r="J3" s="23" t="s">
        <v>22</v>
      </c>
      <c r="K3" s="23" t="s">
        <v>23</v>
      </c>
      <c r="L3" s="23" t="s">
        <v>24</v>
      </c>
      <c r="M3" s="23" t="s">
        <v>25</v>
      </c>
      <c r="N3" s="23" t="s">
        <v>26</v>
      </c>
      <c r="O3" s="23" t="s">
        <v>27</v>
      </c>
    </row>
    <row r="4" customFormat="false" ht="21" hidden="false" customHeight="true" outlineLevel="0" collapsed="false">
      <c r="A4" s="30" t="s">
        <v>37</v>
      </c>
      <c r="C4" s="31" t="n">
        <v>95000</v>
      </c>
      <c r="D4" s="31" t="n">
        <v>98000</v>
      </c>
      <c r="E4" s="31" t="n">
        <v>102000</v>
      </c>
      <c r="F4" s="31" t="n">
        <v>108000</v>
      </c>
      <c r="G4" s="31" t="n">
        <v>112000</v>
      </c>
      <c r="H4" s="31" t="n">
        <v>118000</v>
      </c>
      <c r="I4" s="31" t="n">
        <v>120000</v>
      </c>
      <c r="J4" s="31" t="n">
        <v>122000</v>
      </c>
      <c r="K4" s="31" t="n">
        <v>119000</v>
      </c>
      <c r="L4" s="31" t="n">
        <v>125000</v>
      </c>
      <c r="M4" s="31" t="n">
        <v>130000</v>
      </c>
      <c r="N4" s="31" t="n">
        <v>134000</v>
      </c>
      <c r="O4" s="32" t="n">
        <f aca="false">SUM(C4:N4)</f>
        <v>1383000</v>
      </c>
    </row>
    <row r="5" customFormat="false" ht="21" hidden="false" customHeight="true" outlineLevel="0" collapsed="false">
      <c r="A5" s="30" t="s">
        <v>38</v>
      </c>
      <c r="C5" s="31" t="n">
        <v>22000</v>
      </c>
      <c r="D5" s="31" t="n">
        <v>22500</v>
      </c>
      <c r="E5" s="31" t="n">
        <v>22800</v>
      </c>
      <c r="F5" s="31" t="n">
        <v>23000</v>
      </c>
      <c r="G5" s="31" t="n">
        <v>23500</v>
      </c>
      <c r="H5" s="31" t="n">
        <v>23800</v>
      </c>
      <c r="I5" s="31" t="n">
        <v>24000</v>
      </c>
      <c r="J5" s="31" t="n">
        <v>24200</v>
      </c>
      <c r="K5" s="31" t="n">
        <v>24500</v>
      </c>
      <c r="L5" s="31" t="n">
        <v>24700</v>
      </c>
      <c r="M5" s="31" t="n">
        <v>25000</v>
      </c>
      <c r="N5" s="31" t="n">
        <v>25500</v>
      </c>
      <c r="O5" s="32" t="n">
        <f aca="false">SUM(C5:N5)</f>
        <v>285500</v>
      </c>
    </row>
    <row r="6" customFormat="false" ht="21" hidden="false" customHeight="true" outlineLevel="0" collapsed="false">
      <c r="A6" s="30" t="s">
        <v>39</v>
      </c>
      <c r="C6" s="31" t="n">
        <v>3500</v>
      </c>
      <c r="D6" s="31" t="n">
        <v>3000</v>
      </c>
      <c r="E6" s="31" t="n">
        <v>2800</v>
      </c>
      <c r="F6" s="31" t="n">
        <v>3600</v>
      </c>
      <c r="G6" s="31" t="n">
        <v>4000</v>
      </c>
      <c r="H6" s="31" t="n">
        <v>4200</v>
      </c>
      <c r="I6" s="31" t="n">
        <v>3800</v>
      </c>
      <c r="J6" s="31" t="n">
        <v>3900</v>
      </c>
      <c r="K6" s="31" t="n">
        <v>4100</v>
      </c>
      <c r="L6" s="31" t="n">
        <v>4300</v>
      </c>
      <c r="M6" s="31" t="n">
        <v>4500</v>
      </c>
      <c r="N6" s="31" t="n">
        <v>4700</v>
      </c>
      <c r="O6" s="32" t="n">
        <f aca="false">SUM(C6:N6)</f>
        <v>46400</v>
      </c>
    </row>
    <row r="7" customFormat="false" ht="21" hidden="false" customHeight="true" outlineLevel="0" collapsed="false">
      <c r="A7" s="33" t="s">
        <v>40</v>
      </c>
      <c r="C7" s="34" t="n">
        <f aca="false">SUM(C4:C6)</f>
        <v>120500</v>
      </c>
      <c r="D7" s="34" t="n">
        <f aca="false">SUM(D4:D6)</f>
        <v>123500</v>
      </c>
      <c r="E7" s="34" t="n">
        <f aca="false">SUM(E4:E6)</f>
        <v>127600</v>
      </c>
      <c r="F7" s="34" t="n">
        <f aca="false">SUM(F4:F6)</f>
        <v>134600</v>
      </c>
      <c r="G7" s="34" t="n">
        <f aca="false">SUM(G4:G6)</f>
        <v>139500</v>
      </c>
      <c r="H7" s="34" t="n">
        <f aca="false">SUM(H4:H6)</f>
        <v>146000</v>
      </c>
      <c r="I7" s="34" t="n">
        <f aca="false">SUM(I4:I6)</f>
        <v>147800</v>
      </c>
      <c r="J7" s="34" t="n">
        <f aca="false">SUM(J4:J6)</f>
        <v>150100</v>
      </c>
      <c r="K7" s="34" t="n">
        <f aca="false">SUM(K4:K6)</f>
        <v>147600</v>
      </c>
      <c r="L7" s="34" t="n">
        <f aca="false">SUM(L4:L6)</f>
        <v>154000</v>
      </c>
      <c r="M7" s="34" t="n">
        <f aca="false">SUM(M4:M6)</f>
        <v>159500</v>
      </c>
      <c r="N7" s="34" t="n">
        <f aca="false">SUM(N4:N6)</f>
        <v>164200</v>
      </c>
      <c r="O7" s="34" t="n">
        <f aca="false">SUM(C7:N7)</f>
        <v>1714900</v>
      </c>
    </row>
    <row r="8" customFormat="false" ht="21" hidden="false" customHeight="true" outlineLevel="0" collapsed="false">
      <c r="A8" s="30" t="s">
        <v>41</v>
      </c>
      <c r="C8" s="31" t="n">
        <v>28000</v>
      </c>
      <c r="D8" s="31" t="n">
        <v>29500</v>
      </c>
      <c r="E8" s="31" t="n">
        <v>31000</v>
      </c>
      <c r="F8" s="31" t="n">
        <v>32000</v>
      </c>
      <c r="G8" s="31" t="n">
        <v>33000</v>
      </c>
      <c r="H8" s="31" t="n">
        <v>34000</v>
      </c>
      <c r="I8" s="31" t="n">
        <v>35000</v>
      </c>
      <c r="J8" s="31" t="n">
        <v>34800</v>
      </c>
      <c r="K8" s="31" t="n">
        <v>34200</v>
      </c>
      <c r="L8" s="31" t="n">
        <v>35500</v>
      </c>
      <c r="M8" s="31" t="n">
        <v>36500</v>
      </c>
      <c r="N8" s="31" t="n">
        <v>37200</v>
      </c>
      <c r="O8" s="32" t="n">
        <f aca="false">SUM(C8:N8)</f>
        <v>400700</v>
      </c>
    </row>
    <row r="9" customFormat="false" ht="21" hidden="false" customHeight="true" outlineLevel="0" collapsed="false">
      <c r="A9" s="30" t="s">
        <v>42</v>
      </c>
      <c r="C9" s="31" t="n">
        <v>42000</v>
      </c>
      <c r="D9" s="31" t="n">
        <v>42000</v>
      </c>
      <c r="E9" s="31" t="n">
        <v>42500</v>
      </c>
      <c r="F9" s="31" t="n">
        <v>42500</v>
      </c>
      <c r="G9" s="31" t="n">
        <v>43000</v>
      </c>
      <c r="H9" s="31" t="n">
        <v>43000</v>
      </c>
      <c r="I9" s="31" t="n">
        <v>43500</v>
      </c>
      <c r="J9" s="31" t="n">
        <v>43500</v>
      </c>
      <c r="K9" s="31" t="n">
        <v>44000</v>
      </c>
      <c r="L9" s="31" t="n">
        <v>44000</v>
      </c>
      <c r="M9" s="31" t="n">
        <v>44500</v>
      </c>
      <c r="N9" s="31" t="n">
        <v>45000</v>
      </c>
      <c r="O9" s="32" t="n">
        <f aca="false">SUM(C9:N9)</f>
        <v>519500</v>
      </c>
    </row>
    <row r="10" customFormat="false" ht="21" hidden="false" customHeight="true" outlineLevel="0" collapsed="false">
      <c r="A10" s="30" t="s">
        <v>43</v>
      </c>
      <c r="C10" s="31" t="n">
        <v>16000</v>
      </c>
      <c r="D10" s="31" t="n">
        <v>16000</v>
      </c>
      <c r="E10" s="31" t="n">
        <v>16200</v>
      </c>
      <c r="F10" s="31" t="n">
        <v>16200</v>
      </c>
      <c r="G10" s="31" t="n">
        <v>16500</v>
      </c>
      <c r="H10" s="31" t="n">
        <v>16500</v>
      </c>
      <c r="I10" s="31" t="n">
        <v>16700</v>
      </c>
      <c r="J10" s="31" t="n">
        <v>16700</v>
      </c>
      <c r="K10" s="31" t="n">
        <v>17000</v>
      </c>
      <c r="L10" s="31" t="n">
        <v>17000</v>
      </c>
      <c r="M10" s="31" t="n">
        <v>17200</v>
      </c>
      <c r="N10" s="31" t="n">
        <v>17400</v>
      </c>
      <c r="O10" s="32" t="n">
        <f aca="false">SUM(C10:N10)</f>
        <v>199400</v>
      </c>
    </row>
    <row r="11" customFormat="false" ht="21" hidden="false" customHeight="true" outlineLevel="0" collapsed="false">
      <c r="A11" s="30" t="s">
        <v>44</v>
      </c>
      <c r="C11" s="31" t="n">
        <v>6500</v>
      </c>
      <c r="D11" s="31" t="n">
        <v>6200</v>
      </c>
      <c r="E11" s="31" t="n">
        <v>6800</v>
      </c>
      <c r="F11" s="31" t="n">
        <v>7000</v>
      </c>
      <c r="G11" s="31" t="n">
        <v>7200</v>
      </c>
      <c r="H11" s="31" t="n">
        <v>7600</v>
      </c>
      <c r="I11" s="31" t="n">
        <v>7800</v>
      </c>
      <c r="J11" s="31" t="n">
        <v>7600</v>
      </c>
      <c r="K11" s="31" t="n">
        <v>7400</v>
      </c>
      <c r="L11" s="31" t="n">
        <v>7900</v>
      </c>
      <c r="M11" s="31" t="n">
        <v>8200</v>
      </c>
      <c r="N11" s="31" t="n">
        <v>8500</v>
      </c>
      <c r="O11" s="32" t="n">
        <f aca="false">SUM(C11:N11)</f>
        <v>88700</v>
      </c>
    </row>
    <row r="12" customFormat="false" ht="21" hidden="false" customHeight="true" outlineLevel="0" collapsed="false">
      <c r="A12" s="30" t="s">
        <v>45</v>
      </c>
      <c r="C12" s="31" t="n">
        <v>5000</v>
      </c>
      <c r="D12" s="31" t="n">
        <v>5000</v>
      </c>
      <c r="E12" s="31" t="n">
        <v>5000</v>
      </c>
      <c r="F12" s="31" t="n">
        <v>5000</v>
      </c>
      <c r="G12" s="31" t="n">
        <v>5000</v>
      </c>
      <c r="H12" s="31" t="n">
        <v>5000</v>
      </c>
      <c r="I12" s="31" t="n">
        <v>5000</v>
      </c>
      <c r="J12" s="31" t="n">
        <v>5000</v>
      </c>
      <c r="K12" s="31" t="n">
        <v>5000</v>
      </c>
      <c r="L12" s="31" t="n">
        <v>5000</v>
      </c>
      <c r="M12" s="31" t="n">
        <v>5000</v>
      </c>
      <c r="N12" s="31" t="n">
        <v>5000</v>
      </c>
      <c r="O12" s="32" t="n">
        <f aca="false">SUM(C12:N12)</f>
        <v>60000</v>
      </c>
    </row>
    <row r="13" customFormat="false" ht="21" hidden="false" customHeight="true" outlineLevel="0" collapsed="false">
      <c r="A13" s="30" t="s">
        <v>46</v>
      </c>
      <c r="C13" s="31" t="n">
        <v>4200</v>
      </c>
      <c r="D13" s="31" t="n">
        <v>4200</v>
      </c>
      <c r="E13" s="31" t="n">
        <v>4300</v>
      </c>
      <c r="F13" s="31" t="n">
        <v>4300</v>
      </c>
      <c r="G13" s="31" t="n">
        <v>4400</v>
      </c>
      <c r="H13" s="31" t="n">
        <v>4500</v>
      </c>
      <c r="I13" s="31" t="n">
        <v>4550</v>
      </c>
      <c r="J13" s="31" t="n">
        <v>4600</v>
      </c>
      <c r="K13" s="31" t="n">
        <v>4600</v>
      </c>
      <c r="L13" s="31" t="n">
        <v>4700</v>
      </c>
      <c r="M13" s="31" t="n">
        <v>4750</v>
      </c>
      <c r="N13" s="31" t="n">
        <v>4800</v>
      </c>
      <c r="O13" s="32" t="n">
        <f aca="false">SUM(C13:N13)</f>
        <v>53900</v>
      </c>
    </row>
    <row r="14" customFormat="false" ht="21" hidden="false" customHeight="true" outlineLevel="0" collapsed="false">
      <c r="A14" s="33" t="s">
        <v>47</v>
      </c>
      <c r="C14" s="34" t="n">
        <f aca="false">SUM(C8:C13)</f>
        <v>101700</v>
      </c>
      <c r="D14" s="34" t="n">
        <f aca="false">SUM(D8:D13)</f>
        <v>102900</v>
      </c>
      <c r="E14" s="34" t="n">
        <f aca="false">SUM(E8:E13)</f>
        <v>105800</v>
      </c>
      <c r="F14" s="34" t="n">
        <f aca="false">SUM(F8:F13)</f>
        <v>107000</v>
      </c>
      <c r="G14" s="34" t="n">
        <f aca="false">SUM(G8:G13)</f>
        <v>109100</v>
      </c>
      <c r="H14" s="34" t="n">
        <f aca="false">SUM(H8:H13)</f>
        <v>110600</v>
      </c>
      <c r="I14" s="34" t="n">
        <f aca="false">SUM(I8:I13)</f>
        <v>112550</v>
      </c>
      <c r="J14" s="34" t="n">
        <f aca="false">SUM(J8:J13)</f>
        <v>112200</v>
      </c>
      <c r="K14" s="34" t="n">
        <f aca="false">SUM(K8:K13)</f>
        <v>112200</v>
      </c>
      <c r="L14" s="34" t="n">
        <f aca="false">SUM(L8:L13)</f>
        <v>114100</v>
      </c>
      <c r="M14" s="34" t="n">
        <f aca="false">SUM(M8:M13)</f>
        <v>116150</v>
      </c>
      <c r="N14" s="34" t="n">
        <f aca="false">SUM(N8:N13)</f>
        <v>117900</v>
      </c>
      <c r="O14" s="34" t="n">
        <f aca="false">SUM(C14:N14)</f>
        <v>1322200</v>
      </c>
    </row>
    <row r="15" customFormat="false" ht="21" hidden="false" customHeight="true" outlineLevel="0" collapsed="false">
      <c r="A15" s="33" t="s">
        <v>5</v>
      </c>
      <c r="C15" s="34" t="n">
        <f aca="false">C7-C14</f>
        <v>18800</v>
      </c>
      <c r="D15" s="34" t="n">
        <f aca="false">D7-D14</f>
        <v>20600</v>
      </c>
      <c r="E15" s="34" t="n">
        <f aca="false">E7-E14</f>
        <v>21800</v>
      </c>
      <c r="F15" s="34" t="n">
        <f aca="false">F7-F14</f>
        <v>27600</v>
      </c>
      <c r="G15" s="34" t="n">
        <f aca="false">G7-G14</f>
        <v>30400</v>
      </c>
      <c r="H15" s="34" t="n">
        <f aca="false">H7-H14</f>
        <v>35400</v>
      </c>
      <c r="I15" s="34" t="n">
        <f aca="false">I7-I14</f>
        <v>35250</v>
      </c>
      <c r="J15" s="34" t="n">
        <f aca="false">J7-J14</f>
        <v>37900</v>
      </c>
      <c r="K15" s="34" t="n">
        <f aca="false">K7-K14</f>
        <v>35400</v>
      </c>
      <c r="L15" s="34" t="n">
        <f aca="false">L7-L14</f>
        <v>39900</v>
      </c>
      <c r="M15" s="34" t="n">
        <f aca="false">M7-M14</f>
        <v>43350</v>
      </c>
      <c r="N15" s="34" t="n">
        <f aca="false">N7-N14</f>
        <v>46300</v>
      </c>
      <c r="O15" s="34" t="n">
        <f aca="false">SUM(C15:N15)</f>
        <v>392700</v>
      </c>
    </row>
    <row r="16" customFormat="false" ht="21" hidden="false" customHeight="true" outlineLevel="0" collapsed="false">
      <c r="A16" s="33" t="s">
        <v>48</v>
      </c>
      <c r="C16" s="31" t="n">
        <v>500</v>
      </c>
      <c r="D16" s="31" t="n">
        <v>600</v>
      </c>
      <c r="E16" s="31" t="n">
        <v>450</v>
      </c>
      <c r="F16" s="31" t="n">
        <v>700</v>
      </c>
      <c r="G16" s="31" t="n">
        <v>650</v>
      </c>
      <c r="H16" s="31" t="n">
        <v>720</v>
      </c>
      <c r="I16" s="31" t="n">
        <v>800</v>
      </c>
      <c r="J16" s="31" t="n">
        <v>760</v>
      </c>
      <c r="K16" s="31" t="n">
        <v>700</v>
      </c>
      <c r="L16" s="31" t="n">
        <v>820</v>
      </c>
      <c r="M16" s="31" t="n">
        <v>900</v>
      </c>
      <c r="N16" s="31" t="n">
        <v>950</v>
      </c>
      <c r="O16" s="32" t="n">
        <f aca="false">SUM(C16:N16)</f>
        <v>8550</v>
      </c>
    </row>
    <row r="17" customFormat="false" ht="21" hidden="false" customHeight="true" outlineLevel="0" collapsed="false">
      <c r="A17" s="33" t="s">
        <v>49</v>
      </c>
      <c r="C17" s="32" t="n">
        <f aca="false">C15+C16</f>
        <v>19300</v>
      </c>
      <c r="D17" s="32" t="n">
        <f aca="false">D15+D16</f>
        <v>21200</v>
      </c>
      <c r="E17" s="32" t="n">
        <f aca="false">E15+E16</f>
        <v>22250</v>
      </c>
      <c r="F17" s="32" t="n">
        <f aca="false">F15+F16</f>
        <v>28300</v>
      </c>
      <c r="G17" s="32" t="n">
        <f aca="false">G15+G16</f>
        <v>31050</v>
      </c>
      <c r="H17" s="32" t="n">
        <f aca="false">H15+H16</f>
        <v>36120</v>
      </c>
      <c r="I17" s="32" t="n">
        <f aca="false">I15+I16</f>
        <v>36050</v>
      </c>
      <c r="J17" s="32" t="n">
        <f aca="false">J15+J16</f>
        <v>38660</v>
      </c>
      <c r="K17" s="32" t="n">
        <f aca="false">K15+K16</f>
        <v>36100</v>
      </c>
      <c r="L17" s="32" t="n">
        <f aca="false">L15+L16</f>
        <v>40720</v>
      </c>
      <c r="M17" s="32" t="n">
        <f aca="false">M15+M16</f>
        <v>44250</v>
      </c>
      <c r="N17" s="32" t="n">
        <f aca="false">N15+N16</f>
        <v>47250</v>
      </c>
      <c r="O17" s="32" t="n">
        <f aca="false">SUM(C17:N17)</f>
        <v>401250</v>
      </c>
    </row>
    <row r="18" customFormat="false" ht="21" hidden="false" customHeight="true" outlineLevel="0" collapsed="false">
      <c r="A18" s="30" t="s">
        <v>50</v>
      </c>
      <c r="C18" s="32" t="n">
        <f aca="false">-ROUND(MAX(C17,0)*0.28,0)</f>
        <v>-5404</v>
      </c>
      <c r="D18" s="32" t="n">
        <f aca="false">-ROUND(MAX(D17,0)*0.28,0)</f>
        <v>-5936</v>
      </c>
      <c r="E18" s="32" t="n">
        <f aca="false">-ROUND(MAX(E17,0)*0.28,0)</f>
        <v>-6230</v>
      </c>
      <c r="F18" s="32" t="n">
        <f aca="false">-ROUND(MAX(F17,0)*0.28,0)</f>
        <v>-7924</v>
      </c>
      <c r="G18" s="32" t="n">
        <f aca="false">-ROUND(MAX(G17,0)*0.28,0)</f>
        <v>-8694</v>
      </c>
      <c r="H18" s="32" t="n">
        <f aca="false">-ROUND(MAX(H17,0)*0.28,0)</f>
        <v>-10114</v>
      </c>
      <c r="I18" s="32" t="n">
        <f aca="false">-ROUND(MAX(I17,0)*0.28,0)</f>
        <v>-10094</v>
      </c>
      <c r="J18" s="32" t="n">
        <f aca="false">-ROUND(MAX(J17,0)*0.28,0)</f>
        <v>-10825</v>
      </c>
      <c r="K18" s="32" t="n">
        <f aca="false">-ROUND(MAX(K17,0)*0.28,0)</f>
        <v>-10108</v>
      </c>
      <c r="L18" s="32" t="n">
        <f aca="false">-ROUND(MAX(L17,0)*0.28,0)</f>
        <v>-11402</v>
      </c>
      <c r="M18" s="32" t="n">
        <f aca="false">-ROUND(MAX(M17,0)*0.28,0)</f>
        <v>-12390</v>
      </c>
      <c r="N18" s="32" t="n">
        <f aca="false">-ROUND(MAX(N17,0)*0.28,0)</f>
        <v>-13230</v>
      </c>
      <c r="O18" s="32" t="n">
        <f aca="false">SUM(C18:N18)</f>
        <v>-112351</v>
      </c>
    </row>
    <row r="19" customFormat="false" ht="21" hidden="false" customHeight="true" outlineLevel="0" collapsed="false">
      <c r="A19" s="33" t="s">
        <v>10</v>
      </c>
      <c r="C19" s="34" t="n">
        <f aca="false">C17+C18</f>
        <v>13896</v>
      </c>
      <c r="D19" s="34" t="n">
        <f aca="false">D17+D18</f>
        <v>15264</v>
      </c>
      <c r="E19" s="34" t="n">
        <f aca="false">E17+E18</f>
        <v>16020</v>
      </c>
      <c r="F19" s="34" t="n">
        <f aca="false">F17+F18</f>
        <v>20376</v>
      </c>
      <c r="G19" s="34" t="n">
        <f aca="false">G17+G18</f>
        <v>22356</v>
      </c>
      <c r="H19" s="34" t="n">
        <f aca="false">H17+H18</f>
        <v>26006</v>
      </c>
      <c r="I19" s="34" t="n">
        <f aca="false">I17+I18</f>
        <v>25956</v>
      </c>
      <c r="J19" s="34" t="n">
        <f aca="false">J17+J18</f>
        <v>27835</v>
      </c>
      <c r="K19" s="34" t="n">
        <f aca="false">K17+K18</f>
        <v>25992</v>
      </c>
      <c r="L19" s="34" t="n">
        <f aca="false">L17+L18</f>
        <v>29318</v>
      </c>
      <c r="M19" s="34" t="n">
        <f aca="false">M17+M18</f>
        <v>31860</v>
      </c>
      <c r="N19" s="34" t="n">
        <f aca="false">N17+N18</f>
        <v>34020</v>
      </c>
      <c r="O19" s="34" t="n">
        <f aca="false">SUM(C19:N19)</f>
        <v>288899</v>
      </c>
    </row>
    <row r="20" customFormat="false" ht="21" hidden="false" customHeight="true" outlineLevel="0" collapsed="false">
      <c r="A20" s="33" t="s">
        <v>11</v>
      </c>
      <c r="C20" s="35" t="n">
        <f aca="false">IFERROR(C19/C7,0)</f>
        <v>0.115319502074689</v>
      </c>
      <c r="D20" s="35" t="n">
        <f aca="false">IFERROR(D19/D7,0)</f>
        <v>0.123595141700405</v>
      </c>
      <c r="E20" s="35" t="n">
        <f aca="false">IFERROR(E19/E7,0)</f>
        <v>0.125548589341693</v>
      </c>
      <c r="F20" s="35" t="n">
        <f aca="false">IFERROR(F19/F7,0)</f>
        <v>0.151381872213967</v>
      </c>
      <c r="G20" s="35" t="n">
        <f aca="false">IFERROR(G19/G7,0)</f>
        <v>0.160258064516129</v>
      </c>
      <c r="H20" s="35" t="n">
        <f aca="false">IFERROR(H19/H7,0)</f>
        <v>0.178123287671233</v>
      </c>
      <c r="I20" s="35" t="n">
        <f aca="false">IFERROR(I19/I7,0)</f>
        <v>0.175615696887686</v>
      </c>
      <c r="J20" s="35" t="n">
        <f aca="false">IFERROR(J19/J7,0)</f>
        <v>0.185443037974684</v>
      </c>
      <c r="K20" s="35" t="n">
        <f aca="false">IFERROR(K19/K7,0)</f>
        <v>0.17609756097561</v>
      </c>
      <c r="L20" s="35" t="n">
        <f aca="false">IFERROR(L19/L7,0)</f>
        <v>0.190376623376623</v>
      </c>
      <c r="M20" s="35" t="n">
        <f aca="false">IFERROR(M19/M7,0)</f>
        <v>0.19974921630094</v>
      </c>
      <c r="N20" s="35" t="n">
        <f aca="false">IFERROR(N19/N7,0)</f>
        <v>0.207186358099878</v>
      </c>
      <c r="O20" s="35" t="n">
        <f aca="false">IFERROR(O19/O7,0)</f>
        <v>0.168464050381946</v>
      </c>
    </row>
    <row r="21" customFormat="false" ht="21" hidden="false" customHeight="true" outlineLevel="0" collapsed="false"/>
    <row r="22" customFormat="false" ht="21" hidden="false" customHeight="true" outlineLevel="0" collapsed="false">
      <c r="A22" s="22" t="s">
        <v>51</v>
      </c>
      <c r="B22" s="36" t="s">
        <v>52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</row>
    <row r="23" customFormat="false" ht="21" hidden="false" customHeight="true" outlineLevel="0" collapsed="false"/>
    <row r="24" customFormat="false" ht="21" hidden="false" customHeight="true" outlineLevel="0" collapsed="false"/>
    <row r="25" customFormat="false" ht="21" hidden="false" customHeight="true" outlineLevel="0" collapsed="false"/>
  </sheetData>
  <mergeCells count="2">
    <mergeCell ref="A1:N2"/>
    <mergeCell ref="B22:N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30"/>
    <col collapsed="false" customWidth="true" hidden="false" outlineLevel="0" max="4" min="2" style="1" width="16"/>
  </cols>
  <sheetData>
    <row r="1" customFormat="false" ht="21.75" hidden="false" customHeight="true" outlineLevel="0" collapsed="false">
      <c r="A1" s="37" t="s">
        <v>53</v>
      </c>
      <c r="B1" s="37"/>
      <c r="C1" s="37"/>
      <c r="D1" s="37"/>
    </row>
    <row r="2" customFormat="false" ht="21.75" hidden="false" customHeight="true" outlineLevel="0" collapsed="false">
      <c r="A2" s="37"/>
      <c r="B2" s="37"/>
      <c r="C2" s="37"/>
      <c r="D2" s="37"/>
    </row>
    <row r="3" customFormat="false" ht="21.75" hidden="false" customHeight="true" outlineLevel="0" collapsed="false"/>
    <row r="4" customFormat="false" ht="21.75" hidden="false" customHeight="true" outlineLevel="0" collapsed="false">
      <c r="A4" s="22" t="s">
        <v>54</v>
      </c>
      <c r="B4" s="22" t="s">
        <v>55</v>
      </c>
      <c r="C4" s="22" t="s">
        <v>56</v>
      </c>
      <c r="D4" s="22" t="s">
        <v>57</v>
      </c>
    </row>
    <row r="5" customFormat="false" ht="21.75" hidden="false" customHeight="true" outlineLevel="0" collapsed="false">
      <c r="A5" s="1" t="s">
        <v>58</v>
      </c>
      <c r="B5" s="38" t="n">
        <f aca="false">Données!O7</f>
        <v>1714900</v>
      </c>
      <c r="C5" s="39" t="n">
        <f aca="false">Dashboard!C7</f>
        <v>0.08</v>
      </c>
      <c r="D5" s="40" t="n">
        <f aca="false">B5*(1+C5)</f>
        <v>1852092</v>
      </c>
    </row>
    <row r="6" customFormat="false" ht="21.75" hidden="false" customHeight="true" outlineLevel="0" collapsed="false">
      <c r="A6" s="1" t="s">
        <v>59</v>
      </c>
      <c r="B6" s="38" t="n">
        <f aca="false">Données!O9</f>
        <v>519500</v>
      </c>
      <c r="C6" s="39" t="n">
        <f aca="false">Dashboard!C8</f>
        <v>0.04</v>
      </c>
      <c r="D6" s="40" t="n">
        <f aca="false">B6*(1+C6)</f>
        <v>540280</v>
      </c>
    </row>
    <row r="7" customFormat="false" ht="21.75" hidden="false" customHeight="true" outlineLevel="0" collapsed="false">
      <c r="A7" s="1" t="s">
        <v>60</v>
      </c>
      <c r="B7" s="38" t="n">
        <f aca="false">Données!O11</f>
        <v>88700</v>
      </c>
      <c r="C7" s="39" t="n">
        <f aca="false">Dashboard!C9</f>
        <v>0.1</v>
      </c>
      <c r="D7" s="40" t="n">
        <f aca="false">B7*(1+C7)</f>
        <v>97570</v>
      </c>
    </row>
    <row r="8" customFormat="false" ht="21.75" hidden="false" customHeight="true" outlineLevel="0" collapsed="false"/>
    <row r="9" customFormat="false" ht="21.75" hidden="false" customHeight="true" outlineLevel="0" collapsed="false"/>
    <row r="10" customFormat="false" ht="21.75" hidden="false" customHeight="true" outlineLevel="0" collapsed="false">
      <c r="A10" s="1" t="s">
        <v>61</v>
      </c>
      <c r="B10" s="41" t="n">
        <f aca="false">Données!O19</f>
        <v>288899</v>
      </c>
    </row>
    <row r="11" customFormat="false" ht="21.75" hidden="false" customHeight="true" outlineLevel="0" collapsed="false">
      <c r="A11" s="1" t="s">
        <v>62</v>
      </c>
      <c r="B11" s="42" t="n">
        <f aca="false">Données!O20</f>
        <v>0.168464050381946</v>
      </c>
    </row>
    <row r="12" customFormat="false" ht="21.75" hidden="false" customHeight="true" outlineLevel="0" collapsed="false">
      <c r="A12" s="1" t="s">
        <v>63</v>
      </c>
      <c r="B12" s="41" t="n">
        <f aca="false">D5-D6-D7-(Données!O14-Données!O9-Données!O11)</f>
        <v>500242</v>
      </c>
    </row>
    <row r="13" customFormat="false" ht="21.75" hidden="false" customHeight="true" outlineLevel="0" collapsed="false">
      <c r="A13" s="1" t="s">
        <v>64</v>
      </c>
      <c r="B13" s="42" t="n">
        <f aca="false">IFERROR(B12/D5,0)</f>
        <v>0.27009565399559</v>
      </c>
    </row>
    <row r="14" customFormat="false" ht="21.75" hidden="false" customHeight="true" outlineLevel="0" collapsed="false"/>
    <row r="15" customFormat="false" ht="21.75" hidden="false" customHeight="true" outlineLevel="0" collapsed="false"/>
    <row r="16" customFormat="false" ht="21.75" hidden="false" customHeight="true" outlineLevel="0" collapsed="false"/>
    <row r="17" customFormat="false" ht="21.75" hidden="false" customHeight="true" outlineLevel="0" collapsed="false"/>
  </sheetData>
  <mergeCells count="1">
    <mergeCell ref="A1:D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2026-03-23T11:50:01Z</dcterms:created>
  <dc:creator>openpyxl</dc:creator>
  <dc:description/>
  <dc:language>en-US</dc:language>
  <cp:lastModifiedBy/>
  <dcterms:modified xsi:type="dcterms:W3CDTF">2026-03-23T12:44:24Z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