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ables/table1.xml" ContentType="application/vnd.openxmlformats-officedocument.spreadsheetml.table+xml"/>
  <Override PartName="/xl/worksheets/sheet4.xml" ContentType="application/vnd.openxmlformats-officedocument.spreadsheetml.worksheet+xml"/>
  <Override PartName="/xl/tables/table2.xml" ContentType="application/vnd.openxmlformats-officedocument.spreadsheetml.table+xml"/>
  <Override PartName="/xl/worksheets/sheet5.xml" ContentType="application/vnd.openxmlformats-officedocument.spreadsheetml.worksheet+xml"/>
  <Override PartName="/xl/tables/table3.xml" ContentType="application/vnd.openxmlformats-officedocument.spreadsheetml.table+xml"/>
  <Override PartName="/xl/worksheets/sheet6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shboard" sheetId="1" state="visible" r:id="rId1"/>
    <sheet xmlns:r="http://schemas.openxmlformats.org/officeDocument/2006/relationships" name="Paramètres" sheetId="2" state="visible" r:id="rId2"/>
    <sheet xmlns:r="http://schemas.openxmlformats.org/officeDocument/2006/relationships" name="Clients" sheetId="3" state="visible" r:id="rId3"/>
    <sheet xmlns:r="http://schemas.openxmlformats.org/officeDocument/2006/relationships" name="Stocks" sheetId="4" state="visible" r:id="rId4"/>
    <sheet xmlns:r="http://schemas.openxmlformats.org/officeDocument/2006/relationships" name="Fournisseurs" sheetId="5" state="visible" r:id="rId5"/>
    <sheet xmlns:r="http://schemas.openxmlformats.org/officeDocument/2006/relationships" name="Prévision_12M" sheetId="6" state="visible" r:id="rId6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dd/mm/yyyy"/>
  </numFmts>
  <fonts count="13">
    <font>
      <name val="Calibri"/>
      <family val="2"/>
      <color theme="1"/>
      <sz val="11"/>
      <scheme val="minor"/>
    </font>
    <font>
      <name val="Calibri"/>
      <b val="1"/>
      <color rgb="00111827"/>
      <sz val="18"/>
    </font>
    <font>
      <b val="1"/>
      <color rgb="00FFFFFF"/>
    </font>
    <font>
      <name val="Calibri"/>
      <color rgb="00111827"/>
      <sz val="11"/>
    </font>
    <font>
      <name val="Calibri"/>
      <color rgb="000000FF"/>
      <sz val="11"/>
    </font>
    <font>
      <name val="Calibri"/>
      <color rgb="006B7280"/>
      <sz val="10"/>
    </font>
    <font>
      <name val="Calibri"/>
      <color rgb="00000000"/>
      <sz val="11"/>
    </font>
    <font>
      <name val="Calibri"/>
      <b val="1"/>
      <color rgb="00111827"/>
      <sz val="12"/>
    </font>
    <font>
      <b val="1"/>
      <color rgb="00991B1B"/>
    </font>
    <font>
      <b val="1"/>
      <color rgb="00111827"/>
    </font>
    <font>
      <b val="1"/>
      <color rgb="00111827"/>
      <sz val="16"/>
    </font>
    <font>
      <b val="1"/>
      <color rgb="00991B1B"/>
      <sz val="14"/>
    </font>
    <font>
      <name val="Calibri"/>
      <b val="1"/>
      <color rgb="00991B1B"/>
      <sz val="14"/>
    </font>
  </fonts>
  <fills count="7">
    <fill>
      <patternFill/>
    </fill>
    <fill>
      <patternFill patternType="gray125"/>
    </fill>
    <fill>
      <patternFill patternType="solid">
        <fgColor rgb="00111827"/>
      </patternFill>
    </fill>
    <fill>
      <patternFill patternType="solid">
        <fgColor rgb="00FFF59D"/>
      </patternFill>
    </fill>
    <fill>
      <patternFill patternType="solid">
        <fgColor rgb="00374151"/>
      </patternFill>
    </fill>
    <fill>
      <patternFill patternType="solid">
        <fgColor rgb="00F3F4F6"/>
      </patternFill>
    </fill>
    <fill>
      <patternFill patternType="solid">
        <fgColor rgb="00FFFFFF"/>
      </patternFill>
    </fill>
  </fills>
  <borders count="11">
    <border>
      <left/>
      <right/>
      <top/>
      <bottom/>
      <diagonal/>
    </border>
    <border>
      <left style="thin">
        <color rgb="00D1D5DB"/>
      </left>
      <right style="thin">
        <color rgb="00D1D5DB"/>
      </right>
      <top style="thin">
        <color rgb="00D1D5DB"/>
      </top>
      <bottom style="thin">
        <color rgb="00D1D5DB"/>
      </bottom>
    </border>
    <border>
      <left/>
      <right/>
      <top style="thin">
        <color rgb="00D1D5DB"/>
      </top>
      <bottom/>
      <diagonal/>
    </border>
    <border>
      <left/>
      <right style="thin">
        <color rgb="00D1D5DB"/>
      </right>
      <top style="thin">
        <color rgb="00D1D5DB"/>
      </top>
      <bottom/>
      <diagonal/>
    </border>
    <border>
      <left/>
      <right/>
      <top style="thin">
        <color rgb="00D1D5DB"/>
      </top>
      <bottom style="thin">
        <color rgb="00D1D5DB"/>
      </bottom>
      <diagonal/>
    </border>
    <border>
      <left/>
      <right style="thin">
        <color rgb="00D1D5DB"/>
      </right>
      <top style="thin">
        <color rgb="00D1D5DB"/>
      </top>
      <bottom style="thin">
        <color rgb="00D1D5DB"/>
      </bottom>
      <diagonal/>
    </border>
    <border>
      <left style="thin">
        <color rgb="00D1D5DB"/>
      </left>
      <right/>
      <top/>
      <bottom/>
      <diagonal/>
    </border>
    <border>
      <left/>
      <right style="thin">
        <color rgb="00D1D5DB"/>
      </right>
      <top/>
      <bottom/>
      <diagonal/>
    </border>
    <border>
      <left style="thin">
        <color rgb="00D1D5DB"/>
      </left>
      <right/>
      <top/>
      <bottom style="thin">
        <color rgb="00D1D5DB"/>
      </bottom>
      <diagonal/>
    </border>
    <border>
      <left/>
      <right/>
      <top/>
      <bottom style="thin">
        <color rgb="00D1D5DB"/>
      </bottom>
      <diagonal/>
    </border>
    <border>
      <left/>
      <right style="thin">
        <color rgb="00D1D5DB"/>
      </right>
      <top/>
      <bottom style="thin">
        <color rgb="00D1D5DB"/>
      </bottom>
      <diagonal/>
    </border>
  </borders>
  <cellStyleXfs count="1">
    <xf numFmtId="0" fontId="0" fillId="0" borderId="0"/>
  </cellStyleXfs>
  <cellXfs count="42">
    <xf numFmtId="0" fontId="0" fillId="0" borderId="0" pivotButton="0" quotePrefix="0" xfId="0"/>
    <xf numFmtId="0" fontId="1" fillId="0" borderId="0" pivotButton="0" quotePrefix="0" xfId="0"/>
    <xf numFmtId="0" fontId="5" fillId="0" borderId="0" pivotButton="0" quotePrefix="0" xfId="0"/>
    <xf numFmtId="0" fontId="9" fillId="5" borderId="1" applyAlignment="1" pivotButton="0" quotePrefix="0" xfId="0">
      <alignment horizontal="left" vertical="center"/>
    </xf>
    <xf numFmtId="0" fontId="0" fillId="5" borderId="1" pivotButton="0" quotePrefix="0" xfId="0"/>
    <xf numFmtId="3" fontId="10" fillId="6" borderId="1" applyAlignment="1" pivotButton="0" quotePrefix="0" xfId="0">
      <alignment horizontal="left" vertical="center"/>
    </xf>
    <xf numFmtId="0" fontId="0" fillId="6" borderId="1" pivotButton="0" quotePrefix="0" xfId="0"/>
    <xf numFmtId="0" fontId="7" fillId="0" borderId="0" pivotButton="0" quotePrefix="0" xfId="0"/>
    <xf numFmtId="3" fontId="6" fillId="0" borderId="0" pivotButton="0" quotePrefix="0" xfId="0"/>
    <xf numFmtId="1" fontId="10" fillId="6" borderId="1" applyAlignment="1" pivotButton="0" quotePrefix="0" xfId="0">
      <alignment horizontal="left" vertical="center"/>
    </xf>
    <xf numFmtId="0" fontId="11" fillId="0" borderId="0" pivotButton="0" quotePrefix="0" xfId="0"/>
    <xf numFmtId="0" fontId="9" fillId="0" borderId="0" applyAlignment="1" pivotButton="0" quotePrefix="0" xfId="0">
      <alignment horizontal="left" vertical="center"/>
    </xf>
    <xf numFmtId="0" fontId="2" fillId="2" borderId="1" applyAlignment="1" pivotButton="0" quotePrefix="0" xfId="0">
      <alignment horizontal="center" vertical="center"/>
    </xf>
    <xf numFmtId="0" fontId="3" fillId="0" borderId="1" applyAlignment="1" pivotButton="0" quotePrefix="0" xfId="0">
      <alignment horizontal="left" vertical="center"/>
    </xf>
    <xf numFmtId="49" fontId="4" fillId="3" borderId="1" applyAlignment="1" pivotButton="0" quotePrefix="0" xfId="0">
      <alignment horizontal="left" vertical="center"/>
    </xf>
    <xf numFmtId="3" fontId="4" fillId="3" borderId="1" applyAlignment="1" pivotButton="0" quotePrefix="0" xfId="0">
      <alignment horizontal="left" vertical="center"/>
    </xf>
    <xf numFmtId="1" fontId="4" fillId="3" borderId="1" applyAlignment="1" pivotButton="0" quotePrefix="0" xfId="0">
      <alignment horizontal="left" vertical="center"/>
    </xf>
    <xf numFmtId="0" fontId="4" fillId="3" borderId="1" applyAlignment="1" pivotButton="0" quotePrefix="0" xfId="0">
      <alignment horizontal="left" vertical="center"/>
    </xf>
    <xf numFmtId="164" fontId="4" fillId="3" borderId="1" applyAlignment="1" pivotButton="0" quotePrefix="0" xfId="0">
      <alignment horizontal="left" vertical="center"/>
    </xf>
    <xf numFmtId="3" fontId="6" fillId="0" borderId="1" applyAlignment="1" pivotButton="0" quotePrefix="0" xfId="0">
      <alignment horizontal="left" vertical="center"/>
    </xf>
    <xf numFmtId="1" fontId="6" fillId="0" borderId="1" applyAlignment="1" pivotButton="0" quotePrefix="0" xfId="0">
      <alignment horizontal="left" vertical="center"/>
    </xf>
    <xf numFmtId="0" fontId="6" fillId="0" borderId="1" applyAlignment="1" pivotButton="0" quotePrefix="0" xfId="0">
      <alignment horizontal="left" vertical="center"/>
    </xf>
    <xf numFmtId="4" fontId="4" fillId="3" borderId="1" applyAlignment="1" pivotButton="0" quotePrefix="0" xfId="0">
      <alignment horizontal="left" vertical="center"/>
    </xf>
    <xf numFmtId="0" fontId="2" fillId="4" borderId="1" applyAlignment="1" pivotButton="0" quotePrefix="0" xfId="0">
      <alignment horizontal="center" vertical="center"/>
    </xf>
    <xf numFmtId="17" fontId="2" fillId="4" borderId="1" applyAlignment="1" pivotButton="0" quotePrefix="0" xfId="0">
      <alignment horizontal="center" vertical="center"/>
    </xf>
    <xf numFmtId="0" fontId="7" fillId="0" borderId="1" applyAlignment="1" pivotButton="0" quotePrefix="0" xfId="0">
      <alignment horizontal="left" vertical="center"/>
    </xf>
    <xf numFmtId="3" fontId="6" fillId="0" borderId="1" applyAlignment="1" pivotButton="0" quotePrefix="0" xfId="0">
      <alignment horizontal="right" vertical="center"/>
    </xf>
    <xf numFmtId="0" fontId="3" fillId="0" borderId="0" applyAlignment="1" pivotButton="0" quotePrefix="0" xfId="0">
      <alignment horizontal="left" vertical="center"/>
    </xf>
    <xf numFmtId="0" fontId="8" fillId="0" borderId="1" applyAlignment="1" pivotButton="0" quotePrefix="0" xfId="0">
      <alignment horizontal="left" vertical="center"/>
    </xf>
    <xf numFmtId="0" fontId="8" fillId="0" borderId="1" applyAlignment="1" pivotButton="0" quotePrefix="0" xfId="0">
      <alignment horizontal="center" vertical="center"/>
    </xf>
    <xf numFmtId="0" fontId="0" fillId="0" borderId="4" pivotButton="0" quotePrefix="0" xfId="0"/>
    <xf numFmtId="0" fontId="0" fillId="0" borderId="5" pivotButton="0" quotePrefix="0" xfId="0"/>
    <xf numFmtId="0" fontId="0" fillId="0" borderId="2" pivotButton="0" quotePrefix="0" xfId="0"/>
    <xf numFmtId="0" fontId="0" fillId="0" borderId="3" pivotButton="0" quotePrefix="0" xfId="0"/>
    <xf numFmtId="0" fontId="0" fillId="0" borderId="6" pivotButton="0" quotePrefix="0" xfId="0"/>
    <xf numFmtId="0" fontId="0" fillId="0" borderId="7" pivotButton="0" quotePrefix="0" xfId="0"/>
    <xf numFmtId="0" fontId="0" fillId="0" borderId="8" pivotButton="0" quotePrefix="0" xfId="0"/>
    <xf numFmtId="0" fontId="0" fillId="0" borderId="9" pivotButton="0" quotePrefix="0" xfId="0"/>
    <xf numFmtId="0" fontId="0" fillId="0" borderId="10" pivotButton="0" quotePrefix="0" xfId="0"/>
    <xf numFmtId="1" fontId="12" fillId="0" borderId="0" pivotButton="0" quotePrefix="0" xfId="0"/>
    <xf numFmtId="3" fontId="12" fillId="0" borderId="0" pivotButton="0" quotePrefix="0" xfId="0"/>
    <xf numFmtId="9" fontId="12" fillId="0" borderId="0" pivotButton="0" quotePrefix="0" xfId="0"/>
  </cellXfs>
  <cellStyles count="1">
    <cellStyle name="Normal" xfId="0" builtinId="0" hidden="0"/>
  </cellStyles>
  <dxfs count="4">
    <dxf>
      <fill>
        <patternFill patternType="solid">
          <fgColor rgb="00FEE2E2"/>
        </patternFill>
      </fill>
    </dxf>
    <dxf>
      <fill>
        <patternFill patternType="solid">
          <fgColor rgb="00FEF3C7"/>
        </patternFill>
      </fill>
    </dxf>
    <dxf>
      <fill>
        <patternFill patternType="solid">
          <fgColor rgb="00DCFCE7"/>
        </patternFill>
      </fill>
    </dxf>
    <dxf>
      <fill>
        <patternFill patternType="solid">
          <fgColor rgb="00E5E7EB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styles" Target="styles.xml" Id="rId7"/><Relationship Type="http://schemas.openxmlformats.org/officeDocument/2006/relationships/theme" Target="theme/theme1.xml" Id="rId8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Trésorerie prévue (solde clôture) — 12 mois</a:t>
            </a:r>
          </a:p>
        </rich>
      </tx>
    </title>
    <plotArea>
      <lineChart>
        <grouping val="standard"/>
        <ser>
          <idx val="0"/>
          <order val="0"/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'Prévision_12M'!$B$4:$M$4</f>
            </numRef>
          </cat>
          <val>
            <numRef>
              <f>'Prévision_12M'!$B$10</f>
            </numRef>
          </val>
        </ser>
        <ser>
          <idx val="1"/>
          <order val="1"/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'Prévision_12M'!$B$4:$M$4</f>
            </numRef>
          </cat>
          <val>
            <numRef>
              <f>'Prévision_12M'!$C$10</f>
            </numRef>
          </val>
        </ser>
        <ser>
          <idx val="2"/>
          <order val="2"/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'Prévision_12M'!$B$4:$M$4</f>
            </numRef>
          </cat>
          <val>
            <numRef>
              <f>'Prévision_12M'!$D$10</f>
            </numRef>
          </val>
        </ser>
        <ser>
          <idx val="3"/>
          <order val="3"/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'Prévision_12M'!$B$4:$M$4</f>
            </numRef>
          </cat>
          <val>
            <numRef>
              <f>'Prévision_12M'!$E$10</f>
            </numRef>
          </val>
        </ser>
        <ser>
          <idx val="4"/>
          <order val="4"/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'Prévision_12M'!$B$4:$M$4</f>
            </numRef>
          </cat>
          <val>
            <numRef>
              <f>'Prévision_12M'!$F$10</f>
            </numRef>
          </val>
        </ser>
        <ser>
          <idx val="5"/>
          <order val="5"/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'Prévision_12M'!$B$4:$M$4</f>
            </numRef>
          </cat>
          <val>
            <numRef>
              <f>'Prévision_12M'!$G$10</f>
            </numRef>
          </val>
        </ser>
        <ser>
          <idx val="6"/>
          <order val="6"/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'Prévision_12M'!$B$4:$M$4</f>
            </numRef>
          </cat>
          <val>
            <numRef>
              <f>'Prévision_12M'!$H$10</f>
            </numRef>
          </val>
        </ser>
        <ser>
          <idx val="7"/>
          <order val="7"/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'Prévision_12M'!$B$4:$M$4</f>
            </numRef>
          </cat>
          <val>
            <numRef>
              <f>'Prévision_12M'!$I$10</f>
            </numRef>
          </val>
        </ser>
        <ser>
          <idx val="8"/>
          <order val="8"/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'Prévision_12M'!$B$4:$M$4</f>
            </numRef>
          </cat>
          <val>
            <numRef>
              <f>'Prévision_12M'!$J$10</f>
            </numRef>
          </val>
        </ser>
        <ser>
          <idx val="9"/>
          <order val="9"/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'Prévision_12M'!$B$4:$M$4</f>
            </numRef>
          </cat>
          <val>
            <numRef>
              <f>'Prévision_12M'!$K$10</f>
            </numRef>
          </val>
        </ser>
        <ser>
          <idx val="10"/>
          <order val="10"/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'Prévision_12M'!$B$4:$M$4</f>
            </numRef>
          </cat>
          <val>
            <numRef>
              <f>'Prévision_12M'!$L$10</f>
            </numRef>
          </val>
        </ser>
        <ser>
          <idx val="11"/>
          <order val="11"/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'Prévision_12M'!$B$4:$M$4</f>
            </numRef>
          </cat>
          <val>
            <numRef>
              <f>'Prévision_12M'!$M$10</f>
            </numRef>
          </val>
        </ser>
        <axId val="10"/>
        <axId val="100"/>
      </line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Mois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Trésorerie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Cash bloqué</a:t>
            </a:r>
          </a:p>
        </rich>
      </tx>
    </title>
    <plotArea>
      <pieChart>
        <varyColors val="1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'Dashboard'!$J$15:$J$16</f>
            </numRef>
          </cat>
          <val>
            <numRef>
              <f>'Dashboard'!$K$15:$K$16</f>
            </numRef>
          </val>
        </ser>
        <dLbls>
          <showPercent val="1"/>
        </dLbls>
        <firstSliceAng val="0"/>
      </pieChart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oneCellAnchor>
    <from>
      <col>9</col>
      <colOff>0</colOff>
      <row>3</row>
      <rowOff>0</rowOff>
    </from>
    <ext cx="6480000" cy="288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9</col>
      <colOff>0</colOff>
      <row>14</row>
      <rowOff>0</rowOff>
    </from>
    <ext cx="5400000" cy="270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ables/table1.xml><?xml version="1.0" encoding="utf-8"?>
<table xmlns="http://schemas.openxmlformats.org/spreadsheetml/2006/main" id="1" name="tblClients" displayName="tblClients" ref="A4:K204" headerRowCount="1">
  <autoFilter ref="A4:K204"/>
  <tableColumns count="11">
    <tableColumn id="1" name="Client"/>
    <tableColumn id="2" name="N° Facture"/>
    <tableColumn id="3" name="Date facture"/>
    <tableColumn id="4" name="Échéance"/>
    <tableColumn id="5" name="Montant TTC"/>
    <tableColumn id="6" name="Montant payé"/>
    <tableColumn id="7" name="Reste à encaisser"/>
    <tableColumn id="8" name="Jours de retard"/>
    <tableColumn id="9" name="Statut"/>
    <tableColumn id="10" name="Priorité"/>
    <tableColumn id="11" name="Notes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id="2" name="tblStocks" displayName="tblStocks" ref="A4:I204" headerRowCount="1">
  <autoFilter ref="A4:I204"/>
  <tableColumns count="9">
    <tableColumn id="1" name="Produit"/>
    <tableColumn id="2" name="Catégorie"/>
    <tableColumn id="3" name="Quantité"/>
    <tableColumn id="4" name="Coût unitaire"/>
    <tableColumn id="5" name="Valeur stock"/>
    <tableColumn id="6" name="Date dernière vente"/>
    <tableColumn id="7" name="Jours d'immobilisation"/>
    <tableColumn id="8" name="Niveau risque"/>
    <tableColumn id="9" name="Action suggérée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id="3" name="tblPayables" displayName="tblPayables" ref="A4:G204" headerRowCount="1">
  <autoFilter ref="A4:G204"/>
  <tableColumns count="7">
    <tableColumn id="1" name="Fournisseur"/>
    <tableColumn id="2" name="Type"/>
    <tableColumn id="3" name="Montant"/>
    <tableColumn id="4" name="Échéance"/>
    <tableColumn id="5" name="Jours avant échéance"/>
    <tableColumn id="6" name="Statut"/>
    <tableColumn id="7" name="Notes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_rels/sheet3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4.xml.rels><Relationships xmlns="http://schemas.openxmlformats.org/package/2006/relationships"><Relationship Type="http://schemas.openxmlformats.org/officeDocument/2006/relationships/table" Target="/xl/tables/table2.xml" Id="rId1"/></Relationships>
</file>

<file path=xl/worksheets/_rels/sheet5.xml.rels><Relationships xmlns="http://schemas.openxmlformats.org/package/2006/relationships"><Relationship Type="http://schemas.openxmlformats.org/officeDocument/2006/relationships/table" Target="/xl/tables/table3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showGridLines="0"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4" customWidth="1" min="9" max="9"/>
    <col width="16" customWidth="1" min="10" max="10"/>
    <col width="16" customWidth="1" min="11" max="11"/>
    <col width="16" customWidth="1" min="12" max="12"/>
    <col width="16" customWidth="1" min="13" max="13"/>
    <col width="16" customWidth="1" min="14" max="14"/>
    <col width="16" customWidth="1" min="15" max="15"/>
    <col width="16" customWidth="1" min="16" max="16"/>
  </cols>
  <sheetData>
    <row r="1">
      <c r="A1" s="1" t="inlineStr">
        <is>
          <t>RADAR FINANCIER — Cash caché &amp; tensions invisibles</t>
        </is>
      </c>
    </row>
    <row r="2">
      <c r="A2" s="2" t="inlineStr">
        <is>
          <t>Remplis Clients / Stocks / Fournisseurs : le dashboard calcule le cash bloqué et détecte les mois à risque.</t>
        </is>
      </c>
    </row>
    <row r="4">
      <c r="A4" s="3" t="inlineStr">
        <is>
          <t>Trésorerie actuelle</t>
        </is>
      </c>
      <c r="B4" s="30" t="n"/>
      <c r="C4" s="30" t="n"/>
      <c r="D4" s="31" t="n"/>
      <c r="E4" s="3" t="inlineStr">
        <is>
          <t>Seuil d'alerte</t>
        </is>
      </c>
      <c r="F4" s="30" t="n"/>
      <c r="G4" s="30" t="n"/>
      <c r="H4" s="31" t="n"/>
    </row>
    <row r="5">
      <c r="A5" s="5">
        <f>Paramètres!$B$4</f>
        <v/>
      </c>
      <c r="B5" s="32" t="n"/>
      <c r="C5" s="32" t="n"/>
      <c r="D5" s="33" t="n"/>
      <c r="E5" s="5">
        <f>Paramètres!$B$5</f>
        <v/>
      </c>
      <c r="F5" s="32" t="n"/>
      <c r="G5" s="32" t="n"/>
      <c r="H5" s="33" t="n"/>
    </row>
    <row r="6">
      <c r="A6" s="34" t="n"/>
      <c r="D6" s="35" t="n"/>
      <c r="E6" s="34" t="n"/>
      <c r="H6" s="35" t="n"/>
    </row>
    <row r="7">
      <c r="A7" s="36" t="n"/>
      <c r="B7" s="37" t="n"/>
      <c r="C7" s="37" t="n"/>
      <c r="D7" s="38" t="n"/>
      <c r="E7" s="36" t="n"/>
      <c r="F7" s="37" t="n"/>
      <c r="G7" s="37" t="n"/>
      <c r="H7" s="38" t="n"/>
    </row>
    <row r="9">
      <c r="A9" s="3" t="inlineStr">
        <is>
          <t>Créances (reste à encaisser)</t>
        </is>
      </c>
      <c r="B9" s="30" t="n"/>
      <c r="C9" s="30" t="n"/>
      <c r="D9" s="31" t="n"/>
      <c r="E9" s="3" t="inlineStr">
        <is>
          <t>Créances en retard</t>
        </is>
      </c>
      <c r="F9" s="30" t="n"/>
      <c r="G9" s="30" t="n"/>
      <c r="H9" s="31" t="n"/>
    </row>
    <row r="10">
      <c r="A10" s="5">
        <f>SUM(tblClients[Reste à encaisser])</f>
        <v/>
      </c>
      <c r="B10" s="32" t="n"/>
      <c r="C10" s="32" t="n"/>
      <c r="D10" s="33" t="n"/>
      <c r="E10" s="5">
        <f>SUMIFS(tblClients[Reste à encaisser],tblClients[Jours de retard],"&gt;0")</f>
        <v/>
      </c>
      <c r="F10" s="32" t="n"/>
      <c r="G10" s="32" t="n"/>
      <c r="H10" s="33" t="n"/>
    </row>
    <row r="11">
      <c r="A11" s="34" t="n"/>
      <c r="D11" s="35" t="n"/>
      <c r="E11" s="34" t="n"/>
      <c r="H11" s="35" t="n"/>
    </row>
    <row r="12">
      <c r="A12" s="36" t="n"/>
      <c r="B12" s="37" t="n"/>
      <c r="C12" s="37" t="n"/>
      <c r="D12" s="38" t="n"/>
      <c r="E12" s="36" t="n"/>
      <c r="F12" s="37" t="n"/>
      <c r="G12" s="37" t="n"/>
      <c r="H12" s="38" t="n"/>
    </row>
    <row r="14">
      <c r="A14" s="3" t="inlineStr">
        <is>
          <t>Stock immobilisé (valeur)</t>
        </is>
      </c>
      <c r="B14" s="30" t="n"/>
      <c r="C14" s="30" t="n"/>
      <c r="D14" s="31" t="n"/>
      <c r="E14" s="3" t="inlineStr">
        <is>
          <t>Paiements 30 prochains jours</t>
        </is>
      </c>
      <c r="F14" s="30" t="n"/>
      <c r="G14" s="30" t="n"/>
      <c r="H14" s="31" t="n"/>
      <c r="J14" s="7" t="inlineStr">
        <is>
          <t>Cash bloqué — Répartition</t>
        </is>
      </c>
    </row>
    <row r="15">
      <c r="A15" s="5">
        <f>SUM(tblStocks[Valeur stock])</f>
        <v/>
      </c>
      <c r="B15" s="32" t="n"/>
      <c r="C15" s="32" t="n"/>
      <c r="D15" s="33" t="n"/>
      <c r="E15" s="5">
        <f>SUMIFS(tblPayables[Montant],tblPayables[Échéance],"&gt;="&amp;TODAY(),tblPayables[Échéance],"&lt;="&amp;TODAY()+30)</f>
        <v/>
      </c>
      <c r="F15" s="32" t="n"/>
      <c r="G15" s="32" t="n"/>
      <c r="H15" s="33" t="n"/>
      <c r="J15" t="inlineStr">
        <is>
          <t>Créances</t>
        </is>
      </c>
      <c r="K15" s="8">
        <f>SUM(tblClients[Reste à encaisser])</f>
        <v/>
      </c>
    </row>
    <row r="16">
      <c r="A16" s="34" t="n"/>
      <c r="D16" s="35" t="n"/>
      <c r="E16" s="34" t="n"/>
      <c r="H16" s="35" t="n"/>
      <c r="J16" t="inlineStr">
        <is>
          <t>Stocks</t>
        </is>
      </c>
      <c r="K16" s="8">
        <f>SUM(tblStocks[Valeur stock])</f>
        <v/>
      </c>
    </row>
    <row r="17">
      <c r="A17" s="36" t="n"/>
      <c r="B17" s="37" t="n"/>
      <c r="C17" s="37" t="n"/>
      <c r="D17" s="38" t="n"/>
      <c r="E17" s="36" t="n"/>
      <c r="F17" s="37" t="n"/>
      <c r="G17" s="37" t="n"/>
      <c r="H17" s="38" t="n"/>
    </row>
    <row r="19">
      <c r="A19" s="3" t="inlineStr">
        <is>
          <t>BFR simplifié</t>
        </is>
      </c>
      <c r="B19" s="30" t="n"/>
      <c r="C19" s="30" t="n"/>
      <c r="D19" s="31" t="n"/>
      <c r="E19" s="3" t="inlineStr">
        <is>
          <t>DSO (jours)</t>
        </is>
      </c>
      <c r="F19" s="30" t="n"/>
      <c r="G19" s="30" t="n"/>
      <c r="H19" s="31" t="n"/>
    </row>
    <row r="20">
      <c r="A20" s="5">
        <f>SUM(tblClients[Reste à encaisser])+SUM(tblStocks[Valeur stock])-SUM(tblPayables[Montant])</f>
        <v/>
      </c>
      <c r="B20" s="32" t="n"/>
      <c r="C20" s="32" t="n"/>
      <c r="D20" s="33" t="n"/>
      <c r="E20" s="9">
        <f>IF(Paramètres!$B$6=0,"",(SUM(tblClients[Reste à encaisser])/Paramètres!$B$6)*30)</f>
        <v/>
      </c>
      <c r="F20" s="32" t="n"/>
      <c r="G20" s="32" t="n"/>
      <c r="H20" s="33" t="n"/>
    </row>
    <row r="21">
      <c r="A21" s="34" t="n"/>
      <c r="D21" s="35" t="n"/>
      <c r="E21" s="34" t="n"/>
      <c r="H21" s="35" t="n"/>
    </row>
    <row r="22">
      <c r="A22" s="36" t="n"/>
      <c r="B22" s="37" t="n"/>
      <c r="C22" s="37" t="n"/>
      <c r="D22" s="38" t="n"/>
      <c r="E22" s="36" t="n"/>
      <c r="F22" s="37" t="n"/>
      <c r="G22" s="37" t="n"/>
      <c r="H22" s="38" t="n"/>
    </row>
    <row r="25">
      <c r="A25" s="7" t="inlineStr">
        <is>
          <t>Mois à risque (solde clôture &lt; seuil)</t>
        </is>
      </c>
      <c r="B25" s="10">
        <f>COUNTIF(Prévision_12M!B12:M12,"⚠ Sous seuil")</f>
        <v/>
      </c>
      <c r="D25" s="7" t="inlineStr">
        <is>
          <t>DIO (jours)</t>
        </is>
      </c>
      <c r="E25" s="39">
        <f>IF(Paramètres!$B$7=0,"",(SUM(tblStocks[Valeur stock])/Paramètres!$B$7)*30)</f>
        <v/>
      </c>
    </row>
    <row r="26">
      <c r="A26" s="7" t="inlineStr">
        <is>
          <t>Action prioritaire (auto)</t>
        </is>
      </c>
      <c r="B26" s="11">
        <f>IF(SUMIFS(tblClients[Reste à encaisser],tblClients[Jours de retard],"&gt;"&amp;Paramètres!$B$9)&gt;0,"Relancer urgents clients",IF(SUM(tblStocks[Valeur stock])&gt;0,"Débloquer cash stock","Surveiller"))</f>
        <v/>
      </c>
      <c r="D26" s="7" t="inlineStr">
        <is>
          <t>DPO (jours)</t>
        </is>
      </c>
      <c r="E26" s="39">
        <f>IF(Paramètres!$B$7=0,"",(SUM(tblPayables[Montant])/Paramètres!$B$7)*30)</f>
        <v/>
      </c>
    </row>
    <row r="28">
      <c r="A28" s="7" t="inlineStr">
        <is>
          <t>Clients urgents (montant)</t>
        </is>
      </c>
      <c r="B28" s="40">
        <f>SUMIFS(tblClients[Reste à encaisser],tblClients[Statut],"Urgent")</f>
        <v/>
      </c>
    </row>
    <row r="29">
      <c r="A29" s="7" t="inlineStr">
        <is>
          <t>Clients attention (montant)</t>
        </is>
      </c>
      <c r="B29" s="40">
        <f>SUMIFS(tblClients[Reste à encaisser],tblClients[Statut],"Attention")</f>
        <v/>
      </c>
    </row>
    <row r="30">
      <c r="A30" s="7" t="inlineStr">
        <is>
          <t>Stocks à risque élevé (valeur)</t>
        </is>
      </c>
      <c r="B30" s="40">
        <f>SUMIFS(tblStocks[Valeur stock],tblStocks[Niveau risque],"Élevé")</f>
        <v/>
      </c>
    </row>
    <row r="31">
      <c r="A31" s="7" t="inlineStr">
        <is>
          <t>Part du cash bloqué (sur trésorerie)</t>
        </is>
      </c>
      <c r="B31" s="41">
        <f>IF(Paramètres!$B$4=0,"",(SUM(tblClients[Reste à encaisser])+SUM(tblStocks[Valeur stock]))/Paramètres!$B$4)</f>
        <v/>
      </c>
    </row>
  </sheetData>
  <mergeCells count="16">
    <mergeCell ref="E14:H14"/>
    <mergeCell ref="A9:D9"/>
    <mergeCell ref="E9:H9"/>
    <mergeCell ref="E19:H19"/>
    <mergeCell ref="A4:D4"/>
    <mergeCell ref="E4:H4"/>
    <mergeCell ref="A10:D12"/>
    <mergeCell ref="E10:H12"/>
    <mergeCell ref="A20:D22"/>
    <mergeCell ref="E20:H22"/>
    <mergeCell ref="A15:D17"/>
    <mergeCell ref="A19:D19"/>
    <mergeCell ref="E15:H17"/>
    <mergeCell ref="A5:D7"/>
    <mergeCell ref="E5:H7"/>
    <mergeCell ref="A14:D14"/>
  </mergeCells>
  <conditionalFormatting sqref="A5:D7">
    <cfRule type="expression" priority="1" dxfId="0">
      <formula>Paramètres!$B$4&lt;Paramètres!$B$5</formula>
    </cfRule>
  </conditionalFormatting>
  <pageMargins left="0.75" right="0.75" top="1" bottom="1" header="0.5" footer="0.5"/>
  <drawing xmlns:r="http://schemas.openxmlformats.org/officeDocument/2006/relationships" r:id="rId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1"/>
  <sheetViews>
    <sheetView showGridLines="0"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38" customWidth="1" min="1" max="1"/>
    <col width="22" customWidth="1" min="2" max="2"/>
  </cols>
  <sheetData>
    <row r="1">
      <c r="A1" s="1" t="inlineStr">
        <is>
          <t>Paramètres (à modifier)</t>
        </is>
      </c>
    </row>
    <row r="2">
      <c r="A2" s="12" t="inlineStr">
        <is>
          <t>Clé</t>
        </is>
      </c>
      <c r="B2" s="12" t="inlineStr">
        <is>
          <t>Valeur</t>
        </is>
      </c>
    </row>
    <row r="3">
      <c r="A3" s="13" t="inlineStr">
        <is>
          <t>Devise</t>
        </is>
      </c>
      <c r="B3" s="14" t="inlineStr">
        <is>
          <t>€</t>
        </is>
      </c>
    </row>
    <row r="4">
      <c r="A4" s="13" t="inlineStr">
        <is>
          <t>Trésorerie actuelle</t>
        </is>
      </c>
      <c r="B4" s="15" t="n">
        <v>62000</v>
      </c>
    </row>
    <row r="5">
      <c r="A5" s="13" t="inlineStr">
        <is>
          <t>Seuil d'alerte trésorerie</t>
        </is>
      </c>
      <c r="B5" s="15" t="n">
        <v>25000</v>
      </c>
    </row>
    <row r="6">
      <c r="A6" s="13" t="inlineStr">
        <is>
          <t>CA mensuel (pour ratios)</t>
        </is>
      </c>
      <c r="B6" s="15" t="n">
        <v>95000</v>
      </c>
    </row>
    <row r="7">
      <c r="A7" s="13" t="inlineStr">
        <is>
          <t>Achats mensuels (pour ratios)</t>
        </is>
      </c>
      <c r="B7" s="15" t="n">
        <v>42000</v>
      </c>
    </row>
    <row r="8">
      <c r="A8" s="13" t="inlineStr">
        <is>
          <t>Jours alerte relance (Attention)</t>
        </is>
      </c>
      <c r="B8" s="16" t="n">
        <v>10</v>
      </c>
    </row>
    <row r="9">
      <c r="A9" s="13" t="inlineStr">
        <is>
          <t>Jours alerte relance (Urgent)</t>
        </is>
      </c>
      <c r="B9" s="16" t="n">
        <v>30</v>
      </c>
    </row>
    <row r="10">
      <c r="A10" s="13" t="inlineStr">
        <is>
          <t>Jours stock immobilisé (Moyen)</t>
        </is>
      </c>
      <c r="B10" s="16" t="n">
        <v>60</v>
      </c>
    </row>
    <row r="11">
      <c r="A11" s="13" t="inlineStr">
        <is>
          <t>Jours stock immobilisé (Élevé)</t>
        </is>
      </c>
      <c r="B11" s="16" t="n">
        <v>120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K204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22" customWidth="1" min="1" max="1"/>
    <col width="14" customWidth="1" min="2" max="2"/>
    <col width="13" customWidth="1" min="3" max="3"/>
    <col width="13" customWidth="1" min="4" max="4"/>
    <col width="13" customWidth="1" min="5" max="5"/>
    <col width="13" customWidth="1" min="6" max="6"/>
    <col width="16" customWidth="1" min="7" max="7"/>
    <col width="13" customWidth="1" min="8" max="8"/>
    <col width="12" customWidth="1" min="9" max="9"/>
    <col width="20" customWidth="1" min="10" max="10"/>
    <col width="28" customWidth="1" min="11" max="11"/>
  </cols>
  <sheetData>
    <row r="1">
      <c r="A1" s="1" t="inlineStr">
        <is>
          <t>Encaissements clients — Cash bloqué</t>
        </is>
      </c>
    </row>
    <row r="2">
      <c r="A2" s="2" t="inlineStr">
        <is>
          <t>Saisis tes factures. Les colonnes calculées détectent les retards et priorités de relance.</t>
        </is>
      </c>
    </row>
    <row r="3"/>
    <row r="4">
      <c r="A4" s="12" t="inlineStr">
        <is>
          <t>Client</t>
        </is>
      </c>
      <c r="B4" s="12" t="inlineStr">
        <is>
          <t>N° Facture</t>
        </is>
      </c>
      <c r="C4" s="12" t="inlineStr">
        <is>
          <t>Date facture</t>
        </is>
      </c>
      <c r="D4" s="12" t="inlineStr">
        <is>
          <t>Échéance</t>
        </is>
      </c>
      <c r="E4" s="12" t="inlineStr">
        <is>
          <t>Montant TTC</t>
        </is>
      </c>
      <c r="F4" s="12" t="inlineStr">
        <is>
          <t>Montant payé</t>
        </is>
      </c>
      <c r="G4" s="12" t="inlineStr">
        <is>
          <t>Reste à encaisser</t>
        </is>
      </c>
      <c r="H4" s="12" t="inlineStr">
        <is>
          <t>Jours de retard</t>
        </is>
      </c>
      <c r="I4" s="12" t="inlineStr">
        <is>
          <t>Statut</t>
        </is>
      </c>
      <c r="J4" s="12" t="inlineStr">
        <is>
          <t>Priorité</t>
        </is>
      </c>
      <c r="K4" s="12" t="inlineStr">
        <is>
          <t>Notes</t>
        </is>
      </c>
    </row>
    <row r="5">
      <c r="A5" s="17" t="inlineStr">
        <is>
          <t>Clinique Atlas</t>
        </is>
      </c>
      <c r="B5" s="17" t="inlineStr">
        <is>
          <t>F2026-001</t>
        </is>
      </c>
      <c r="C5" s="18" t="n">
        <v>46006</v>
      </c>
      <c r="D5" s="18" t="n">
        <v>46036</v>
      </c>
      <c r="E5" s="15" t="n">
        <v>18000</v>
      </c>
      <c r="F5" s="15" t="n">
        <v>0</v>
      </c>
      <c r="G5" s="19">
        <f>MAX(0,E5-F5)</f>
        <v/>
      </c>
      <c r="H5" s="20">
        <f>IF(G5&gt;0,MAX(0,TODAY()-D5),0)</f>
        <v/>
      </c>
      <c r="I5" s="21">
        <f>IF(G5=0,"Payé",IF(H5&gt;Paramètres!$B$9,"Urgent",IF(H5&gt;Paramètres!$B$8,"Attention","OK")))</f>
        <v/>
      </c>
      <c r="J5" s="21">
        <f>IF(I5="Urgent","1-Relance immédiate",IF(I5="Attention","2-Relance à lancer","3-Suivi"))</f>
        <v/>
      </c>
      <c r="K5" s="17" t="inlineStr">
        <is>
          <t>Facture maintenance annuelle</t>
        </is>
      </c>
    </row>
    <row r="6">
      <c r="A6" s="17" t="inlineStr">
        <is>
          <t>Pharma Central</t>
        </is>
      </c>
      <c r="B6" s="17" t="inlineStr">
        <is>
          <t>F2026-002</t>
        </is>
      </c>
      <c r="C6" s="18" t="n">
        <v>46033</v>
      </c>
      <c r="D6" s="18" t="n">
        <v>46053</v>
      </c>
      <c r="E6" s="15" t="n">
        <v>7400</v>
      </c>
      <c r="F6" s="15" t="n">
        <v>2000</v>
      </c>
      <c r="G6" s="19">
        <f>MAX(0,E6-F6)</f>
        <v/>
      </c>
      <c r="H6" s="20">
        <f>IF(G6&gt;0,MAX(0,TODAY()-D6),0)</f>
        <v/>
      </c>
      <c r="I6" s="21">
        <f>IF(G6=0,"Payé",IF(H6&gt;Paramètres!$B$9,"Urgent",IF(H6&gt;Paramètres!$B$8,"Attention","OK")))</f>
        <v/>
      </c>
      <c r="J6" s="21">
        <f>IF(I6="Urgent","1-Relance immédiate",IF(I6="Attention","2-Relance à lancer","3-Suivi"))</f>
        <v/>
      </c>
      <c r="K6" s="17" t="inlineStr">
        <is>
          <t>Reste après acompte</t>
        </is>
      </c>
    </row>
    <row r="7">
      <c r="A7" s="17" t="inlineStr">
        <is>
          <t>Hotel Oasis</t>
        </is>
      </c>
      <c r="B7" s="17" t="inlineStr">
        <is>
          <t>F2026-003</t>
        </is>
      </c>
      <c r="C7" s="18" t="n">
        <v>46043</v>
      </c>
      <c r="D7" s="18" t="n">
        <v>46073</v>
      </c>
      <c r="E7" s="15" t="n">
        <v>12500</v>
      </c>
      <c r="F7" s="15" t="n">
        <v>0</v>
      </c>
      <c r="G7" s="19">
        <f>MAX(0,E7-F7)</f>
        <v/>
      </c>
      <c r="H7" s="20">
        <f>IF(G7&gt;0,MAX(0,TODAY()-D7),0)</f>
        <v/>
      </c>
      <c r="I7" s="21">
        <f>IF(G7=0,"Payé",IF(H7&gt;Paramètres!$B$9,"Urgent",IF(H7&gt;Paramètres!$B$8,"Attention","OK")))</f>
        <v/>
      </c>
      <c r="J7" s="21">
        <f>IF(I7="Urgent","1-Relance immédiate",IF(I7="Attention","2-Relance à lancer","3-Suivi"))</f>
        <v/>
      </c>
      <c r="K7" s="17" t="inlineStr">
        <is>
          <t>Échéance à venir</t>
        </is>
      </c>
    </row>
    <row r="8">
      <c r="A8" s="17" t="inlineStr">
        <is>
          <t>Supermarché Nord</t>
        </is>
      </c>
      <c r="B8" s="17" t="inlineStr">
        <is>
          <t>F2026-004</t>
        </is>
      </c>
      <c r="C8" s="18" t="n">
        <v>45986</v>
      </c>
      <c r="D8" s="18" t="n">
        <v>46021</v>
      </c>
      <c r="E8" s="15" t="n">
        <v>9600</v>
      </c>
      <c r="F8" s="15" t="n">
        <v>0</v>
      </c>
      <c r="G8" s="19">
        <f>MAX(0,E8-F8)</f>
        <v/>
      </c>
      <c r="H8" s="20">
        <f>IF(G8&gt;0,MAX(0,TODAY()-D8),0)</f>
        <v/>
      </c>
      <c r="I8" s="21">
        <f>IF(G8=0,"Payé",IF(H8&gt;Paramètres!$B$9,"Urgent",IF(H8&gt;Paramètres!$B$8,"Attention","OK")))</f>
        <v/>
      </c>
      <c r="J8" s="21">
        <f>IF(I8="Urgent","1-Relance immédiate",IF(I8="Attention","2-Relance à lancer","3-Suivi"))</f>
        <v/>
      </c>
      <c r="K8" s="17" t="inlineStr">
        <is>
          <t>Relance + mise en demeure</t>
        </is>
      </c>
    </row>
    <row r="9">
      <c r="A9" s="17" t="inlineStr">
        <is>
          <t>Agence Digitale</t>
        </is>
      </c>
      <c r="B9" s="17" t="inlineStr">
        <is>
          <t>F2026-005</t>
        </is>
      </c>
      <c r="C9" s="18" t="n">
        <v>46051</v>
      </c>
      <c r="D9" s="18" t="n">
        <v>46081</v>
      </c>
      <c r="E9" s="15" t="n">
        <v>5200</v>
      </c>
      <c r="F9" s="15" t="n">
        <v>0</v>
      </c>
      <c r="G9" s="19">
        <f>MAX(0,E9-F9)</f>
        <v/>
      </c>
      <c r="H9" s="20">
        <f>IF(G9&gt;0,MAX(0,TODAY()-D9),0)</f>
        <v/>
      </c>
      <c r="I9" s="21">
        <f>IF(G9=0,"Payé",IF(H9&gt;Paramètres!$B$9,"Urgent",IF(H9&gt;Paramètres!$B$8,"Attention","OK")))</f>
        <v/>
      </c>
      <c r="J9" s="21">
        <f>IF(I9="Urgent","1-Relance immédiate",IF(I9="Attention","2-Relance à lancer","3-Suivi"))</f>
        <v/>
      </c>
      <c r="K9" s="17" t="inlineStr">
        <is>
          <t>Projet web — solde</t>
        </is>
      </c>
    </row>
    <row r="10">
      <c r="A10" s="17" t="inlineStr">
        <is>
          <t>Industrie MecaPro</t>
        </is>
      </c>
      <c r="B10" s="17" t="inlineStr">
        <is>
          <t>F2026-006</t>
        </is>
      </c>
      <c r="C10" s="18" t="n">
        <v>46028</v>
      </c>
      <c r="D10" s="18" t="n">
        <v>46058</v>
      </c>
      <c r="E10" s="15" t="n">
        <v>21000</v>
      </c>
      <c r="F10" s="15" t="n">
        <v>5000</v>
      </c>
      <c r="G10" s="19">
        <f>MAX(0,E10-F10)</f>
        <v/>
      </c>
      <c r="H10" s="20">
        <f>IF(G10&gt;0,MAX(0,TODAY()-D10),0)</f>
        <v/>
      </c>
      <c r="I10" s="21">
        <f>IF(G10=0,"Payé",IF(H10&gt;Paramètres!$B$9,"Urgent",IF(H10&gt;Paramètres!$B$8,"Attention","OK")))</f>
        <v/>
      </c>
      <c r="J10" s="21">
        <f>IF(I10="Urgent","1-Relance immédiate",IF(I10="Attention","2-Relance à lancer","3-Suivi"))</f>
        <v/>
      </c>
      <c r="K10" s="17" t="inlineStr">
        <is>
          <t>Paiement partiel</t>
        </is>
      </c>
    </row>
    <row r="11">
      <c r="A11" s="17" t="n"/>
      <c r="B11" s="17" t="n"/>
      <c r="C11" s="18" t="n"/>
      <c r="D11" s="18" t="n"/>
      <c r="E11" s="15" t="n"/>
      <c r="F11" s="15" t="n"/>
      <c r="G11" s="19">
        <f>MAX(0,E11-F11)</f>
        <v/>
      </c>
      <c r="H11" s="20">
        <f>IF(G11&gt;0,MAX(0,TODAY()-D11),0)</f>
        <v/>
      </c>
      <c r="I11" s="21">
        <f>IF(G11=0,"Payé",IF(H11&gt;Paramètres!$B$9,"Urgent",IF(H11&gt;Paramètres!$B$8,"Attention","OK")))</f>
        <v/>
      </c>
      <c r="J11" s="21">
        <f>IF(I11="Urgent","1-Relance immédiate",IF(I11="Attention","2-Relance à lancer","3-Suivi"))</f>
        <v/>
      </c>
      <c r="K11" s="17" t="n"/>
    </row>
    <row r="12">
      <c r="A12" s="17" t="n"/>
      <c r="B12" s="17" t="n"/>
      <c r="C12" s="18" t="n"/>
      <c r="D12" s="18" t="n"/>
      <c r="E12" s="15" t="n"/>
      <c r="F12" s="15" t="n"/>
      <c r="G12" s="19">
        <f>MAX(0,E12-F12)</f>
        <v/>
      </c>
      <c r="H12" s="20">
        <f>IF(G12&gt;0,MAX(0,TODAY()-D12),0)</f>
        <v/>
      </c>
      <c r="I12" s="21">
        <f>IF(G12=0,"Payé",IF(H12&gt;Paramètres!$B$9,"Urgent",IF(H12&gt;Paramètres!$B$8,"Attention","OK")))</f>
        <v/>
      </c>
      <c r="J12" s="21">
        <f>IF(I12="Urgent","1-Relance immédiate",IF(I12="Attention","2-Relance à lancer","3-Suivi"))</f>
        <v/>
      </c>
      <c r="K12" s="17" t="n"/>
    </row>
    <row r="13">
      <c r="A13" s="17" t="n"/>
      <c r="B13" s="17" t="n"/>
      <c r="C13" s="18" t="n"/>
      <c r="D13" s="18" t="n"/>
      <c r="E13" s="15" t="n"/>
      <c r="F13" s="15" t="n"/>
      <c r="G13" s="19">
        <f>MAX(0,E13-F13)</f>
        <v/>
      </c>
      <c r="H13" s="20">
        <f>IF(G13&gt;0,MAX(0,TODAY()-D13),0)</f>
        <v/>
      </c>
      <c r="I13" s="21">
        <f>IF(G13=0,"Payé",IF(H13&gt;Paramètres!$B$9,"Urgent",IF(H13&gt;Paramètres!$B$8,"Attention","OK")))</f>
        <v/>
      </c>
      <c r="J13" s="21">
        <f>IF(I13="Urgent","1-Relance immédiate",IF(I13="Attention","2-Relance à lancer","3-Suivi"))</f>
        <v/>
      </c>
      <c r="K13" s="17" t="n"/>
    </row>
    <row r="14">
      <c r="A14" s="17" t="n"/>
      <c r="B14" s="17" t="n"/>
      <c r="C14" s="18" t="n"/>
      <c r="D14" s="18" t="n"/>
      <c r="E14" s="15" t="n"/>
      <c r="F14" s="15" t="n"/>
      <c r="G14" s="19">
        <f>MAX(0,E14-F14)</f>
        <v/>
      </c>
      <c r="H14" s="20">
        <f>IF(G14&gt;0,MAX(0,TODAY()-D14),0)</f>
        <v/>
      </c>
      <c r="I14" s="21">
        <f>IF(G14=0,"Payé",IF(H14&gt;Paramètres!$B$9,"Urgent",IF(H14&gt;Paramètres!$B$8,"Attention","OK")))</f>
        <v/>
      </c>
      <c r="J14" s="21">
        <f>IF(I14="Urgent","1-Relance immédiate",IF(I14="Attention","2-Relance à lancer","3-Suivi"))</f>
        <v/>
      </c>
      <c r="K14" s="17" t="n"/>
    </row>
    <row r="15">
      <c r="A15" s="17" t="n"/>
      <c r="B15" s="17" t="n"/>
      <c r="C15" s="18" t="n"/>
      <c r="D15" s="18" t="n"/>
      <c r="E15" s="15" t="n"/>
      <c r="F15" s="15" t="n"/>
      <c r="G15" s="19">
        <f>MAX(0,E15-F15)</f>
        <v/>
      </c>
      <c r="H15" s="20">
        <f>IF(G15&gt;0,MAX(0,TODAY()-D15),0)</f>
        <v/>
      </c>
      <c r="I15" s="21">
        <f>IF(G15=0,"Payé",IF(H15&gt;Paramètres!$B$9,"Urgent",IF(H15&gt;Paramètres!$B$8,"Attention","OK")))</f>
        <v/>
      </c>
      <c r="J15" s="21">
        <f>IF(I15="Urgent","1-Relance immédiate",IF(I15="Attention","2-Relance à lancer","3-Suivi"))</f>
        <v/>
      </c>
      <c r="K15" s="17" t="n"/>
    </row>
    <row r="16">
      <c r="A16" s="17" t="n"/>
      <c r="B16" s="17" t="n"/>
      <c r="C16" s="18" t="n"/>
      <c r="D16" s="18" t="n"/>
      <c r="E16" s="15" t="n"/>
      <c r="F16" s="15" t="n"/>
      <c r="G16" s="19">
        <f>MAX(0,E16-F16)</f>
        <v/>
      </c>
      <c r="H16" s="20">
        <f>IF(G16&gt;0,MAX(0,TODAY()-D16),0)</f>
        <v/>
      </c>
      <c r="I16" s="21">
        <f>IF(G16=0,"Payé",IF(H16&gt;Paramètres!$B$9,"Urgent",IF(H16&gt;Paramètres!$B$8,"Attention","OK")))</f>
        <v/>
      </c>
      <c r="J16" s="21">
        <f>IF(I16="Urgent","1-Relance immédiate",IF(I16="Attention","2-Relance à lancer","3-Suivi"))</f>
        <v/>
      </c>
      <c r="K16" s="17" t="n"/>
    </row>
    <row r="17">
      <c r="A17" s="17" t="n"/>
      <c r="B17" s="17" t="n"/>
      <c r="C17" s="18" t="n"/>
      <c r="D17" s="18" t="n"/>
      <c r="E17" s="15" t="n"/>
      <c r="F17" s="15" t="n"/>
      <c r="G17" s="19">
        <f>MAX(0,E17-F17)</f>
        <v/>
      </c>
      <c r="H17" s="20">
        <f>IF(G17&gt;0,MAX(0,TODAY()-D17),0)</f>
        <v/>
      </c>
      <c r="I17" s="21">
        <f>IF(G17=0,"Payé",IF(H17&gt;Paramètres!$B$9,"Urgent",IF(H17&gt;Paramètres!$B$8,"Attention","OK")))</f>
        <v/>
      </c>
      <c r="J17" s="21">
        <f>IF(I17="Urgent","1-Relance immédiate",IF(I17="Attention","2-Relance à lancer","3-Suivi"))</f>
        <v/>
      </c>
      <c r="K17" s="17" t="n"/>
    </row>
    <row r="18">
      <c r="A18" s="17" t="n"/>
      <c r="B18" s="17" t="n"/>
      <c r="C18" s="18" t="n"/>
      <c r="D18" s="18" t="n"/>
      <c r="E18" s="15" t="n"/>
      <c r="F18" s="15" t="n"/>
      <c r="G18" s="19">
        <f>MAX(0,E18-F18)</f>
        <v/>
      </c>
      <c r="H18" s="20">
        <f>IF(G18&gt;0,MAX(0,TODAY()-D18),0)</f>
        <v/>
      </c>
      <c r="I18" s="21">
        <f>IF(G18=0,"Payé",IF(H18&gt;Paramètres!$B$9,"Urgent",IF(H18&gt;Paramètres!$B$8,"Attention","OK")))</f>
        <v/>
      </c>
      <c r="J18" s="21">
        <f>IF(I18="Urgent","1-Relance immédiate",IF(I18="Attention","2-Relance à lancer","3-Suivi"))</f>
        <v/>
      </c>
      <c r="K18" s="17" t="n"/>
    </row>
    <row r="19">
      <c r="A19" s="17" t="n"/>
      <c r="B19" s="17" t="n"/>
      <c r="C19" s="18" t="n"/>
      <c r="D19" s="18" t="n"/>
      <c r="E19" s="15" t="n"/>
      <c r="F19" s="15" t="n"/>
      <c r="G19" s="19">
        <f>MAX(0,E19-F19)</f>
        <v/>
      </c>
      <c r="H19" s="20">
        <f>IF(G19&gt;0,MAX(0,TODAY()-D19),0)</f>
        <v/>
      </c>
      <c r="I19" s="21">
        <f>IF(G19=0,"Payé",IF(H19&gt;Paramètres!$B$9,"Urgent",IF(H19&gt;Paramètres!$B$8,"Attention","OK")))</f>
        <v/>
      </c>
      <c r="J19" s="21">
        <f>IF(I19="Urgent","1-Relance immédiate",IF(I19="Attention","2-Relance à lancer","3-Suivi"))</f>
        <v/>
      </c>
      <c r="K19" s="17" t="n"/>
    </row>
    <row r="20">
      <c r="A20" s="17" t="n"/>
      <c r="B20" s="17" t="n"/>
      <c r="C20" s="18" t="n"/>
      <c r="D20" s="18" t="n"/>
      <c r="E20" s="15" t="n"/>
      <c r="F20" s="15" t="n"/>
      <c r="G20" s="19">
        <f>MAX(0,E20-F20)</f>
        <v/>
      </c>
      <c r="H20" s="20">
        <f>IF(G20&gt;0,MAX(0,TODAY()-D20),0)</f>
        <v/>
      </c>
      <c r="I20" s="21">
        <f>IF(G20=0,"Payé",IF(H20&gt;Paramètres!$B$9,"Urgent",IF(H20&gt;Paramètres!$B$8,"Attention","OK")))</f>
        <v/>
      </c>
      <c r="J20" s="21">
        <f>IF(I20="Urgent","1-Relance immédiate",IF(I20="Attention","2-Relance à lancer","3-Suivi"))</f>
        <v/>
      </c>
      <c r="K20" s="17" t="n"/>
    </row>
    <row r="21">
      <c r="A21" s="17" t="n"/>
      <c r="B21" s="17" t="n"/>
      <c r="C21" s="18" t="n"/>
      <c r="D21" s="18" t="n"/>
      <c r="E21" s="15" t="n"/>
      <c r="F21" s="15" t="n"/>
      <c r="G21" s="19">
        <f>MAX(0,E21-F21)</f>
        <v/>
      </c>
      <c r="H21" s="20">
        <f>IF(G21&gt;0,MAX(0,TODAY()-D21),0)</f>
        <v/>
      </c>
      <c r="I21" s="21">
        <f>IF(G21=0,"Payé",IF(H21&gt;Paramètres!$B$9,"Urgent",IF(H21&gt;Paramètres!$B$8,"Attention","OK")))</f>
        <v/>
      </c>
      <c r="J21" s="21">
        <f>IF(I21="Urgent","1-Relance immédiate",IF(I21="Attention","2-Relance à lancer","3-Suivi"))</f>
        <v/>
      </c>
      <c r="K21" s="17" t="n"/>
    </row>
    <row r="22">
      <c r="A22" s="17" t="n"/>
      <c r="B22" s="17" t="n"/>
      <c r="C22" s="18" t="n"/>
      <c r="D22" s="18" t="n"/>
      <c r="E22" s="15" t="n"/>
      <c r="F22" s="15" t="n"/>
      <c r="G22" s="19">
        <f>MAX(0,E22-F22)</f>
        <v/>
      </c>
      <c r="H22" s="20">
        <f>IF(G22&gt;0,MAX(0,TODAY()-D22),0)</f>
        <v/>
      </c>
      <c r="I22" s="21">
        <f>IF(G22=0,"Payé",IF(H22&gt;Paramètres!$B$9,"Urgent",IF(H22&gt;Paramètres!$B$8,"Attention","OK")))</f>
        <v/>
      </c>
      <c r="J22" s="21">
        <f>IF(I22="Urgent","1-Relance immédiate",IF(I22="Attention","2-Relance à lancer","3-Suivi"))</f>
        <v/>
      </c>
      <c r="K22" s="17" t="n"/>
    </row>
    <row r="23">
      <c r="A23" s="17" t="n"/>
      <c r="B23" s="17" t="n"/>
      <c r="C23" s="18" t="n"/>
      <c r="D23" s="18" t="n"/>
      <c r="E23" s="15" t="n"/>
      <c r="F23" s="15" t="n"/>
      <c r="G23" s="19">
        <f>MAX(0,E23-F23)</f>
        <v/>
      </c>
      <c r="H23" s="20">
        <f>IF(G23&gt;0,MAX(0,TODAY()-D23),0)</f>
        <v/>
      </c>
      <c r="I23" s="21">
        <f>IF(G23=0,"Payé",IF(H23&gt;Paramètres!$B$9,"Urgent",IF(H23&gt;Paramètres!$B$8,"Attention","OK")))</f>
        <v/>
      </c>
      <c r="J23" s="21">
        <f>IF(I23="Urgent","1-Relance immédiate",IF(I23="Attention","2-Relance à lancer","3-Suivi"))</f>
        <v/>
      </c>
      <c r="K23" s="17" t="n"/>
    </row>
    <row r="24">
      <c r="A24" s="17" t="n"/>
      <c r="B24" s="17" t="n"/>
      <c r="C24" s="18" t="n"/>
      <c r="D24" s="18" t="n"/>
      <c r="E24" s="15" t="n"/>
      <c r="F24" s="15" t="n"/>
      <c r="G24" s="19">
        <f>MAX(0,E24-F24)</f>
        <v/>
      </c>
      <c r="H24" s="20">
        <f>IF(G24&gt;0,MAX(0,TODAY()-D24),0)</f>
        <v/>
      </c>
      <c r="I24" s="21">
        <f>IF(G24=0,"Payé",IF(H24&gt;Paramètres!$B$9,"Urgent",IF(H24&gt;Paramètres!$B$8,"Attention","OK")))</f>
        <v/>
      </c>
      <c r="J24" s="21">
        <f>IF(I24="Urgent","1-Relance immédiate",IF(I24="Attention","2-Relance à lancer","3-Suivi"))</f>
        <v/>
      </c>
      <c r="K24" s="17" t="n"/>
    </row>
    <row r="25">
      <c r="A25" s="17" t="n"/>
      <c r="B25" s="17" t="n"/>
      <c r="C25" s="18" t="n"/>
      <c r="D25" s="18" t="n"/>
      <c r="E25" s="15" t="n"/>
      <c r="F25" s="15" t="n"/>
      <c r="G25" s="19">
        <f>MAX(0,E25-F25)</f>
        <v/>
      </c>
      <c r="H25" s="20">
        <f>IF(G25&gt;0,MAX(0,TODAY()-D25),0)</f>
        <v/>
      </c>
      <c r="I25" s="21">
        <f>IF(G25=0,"Payé",IF(H25&gt;Paramètres!$B$9,"Urgent",IF(H25&gt;Paramètres!$B$8,"Attention","OK")))</f>
        <v/>
      </c>
      <c r="J25" s="21">
        <f>IF(I25="Urgent","1-Relance immédiate",IF(I25="Attention","2-Relance à lancer","3-Suivi"))</f>
        <v/>
      </c>
      <c r="K25" s="17" t="n"/>
    </row>
    <row r="26">
      <c r="A26" s="17" t="n"/>
      <c r="B26" s="17" t="n"/>
      <c r="C26" s="18" t="n"/>
      <c r="D26" s="18" t="n"/>
      <c r="E26" s="15" t="n"/>
      <c r="F26" s="15" t="n"/>
      <c r="G26" s="19">
        <f>MAX(0,E26-F26)</f>
        <v/>
      </c>
      <c r="H26" s="20">
        <f>IF(G26&gt;0,MAX(0,TODAY()-D26),0)</f>
        <v/>
      </c>
      <c r="I26" s="21">
        <f>IF(G26=0,"Payé",IF(H26&gt;Paramètres!$B$9,"Urgent",IF(H26&gt;Paramètres!$B$8,"Attention","OK")))</f>
        <v/>
      </c>
      <c r="J26" s="21">
        <f>IF(I26="Urgent","1-Relance immédiate",IF(I26="Attention","2-Relance à lancer","3-Suivi"))</f>
        <v/>
      </c>
      <c r="K26" s="17" t="n"/>
    </row>
    <row r="27">
      <c r="A27" s="17" t="n"/>
      <c r="B27" s="17" t="n"/>
      <c r="C27" s="18" t="n"/>
      <c r="D27" s="18" t="n"/>
      <c r="E27" s="15" t="n"/>
      <c r="F27" s="15" t="n"/>
      <c r="G27" s="19">
        <f>MAX(0,E27-F27)</f>
        <v/>
      </c>
      <c r="H27" s="20">
        <f>IF(G27&gt;0,MAX(0,TODAY()-D27),0)</f>
        <v/>
      </c>
      <c r="I27" s="21">
        <f>IF(G27=0,"Payé",IF(H27&gt;Paramètres!$B$9,"Urgent",IF(H27&gt;Paramètres!$B$8,"Attention","OK")))</f>
        <v/>
      </c>
      <c r="J27" s="21">
        <f>IF(I27="Urgent","1-Relance immédiate",IF(I27="Attention","2-Relance à lancer","3-Suivi"))</f>
        <v/>
      </c>
      <c r="K27" s="17" t="n"/>
    </row>
    <row r="28">
      <c r="A28" s="17" t="n"/>
      <c r="B28" s="17" t="n"/>
      <c r="C28" s="18" t="n"/>
      <c r="D28" s="18" t="n"/>
      <c r="E28" s="15" t="n"/>
      <c r="F28" s="15" t="n"/>
      <c r="G28" s="19">
        <f>MAX(0,E28-F28)</f>
        <v/>
      </c>
      <c r="H28" s="20">
        <f>IF(G28&gt;0,MAX(0,TODAY()-D28),0)</f>
        <v/>
      </c>
      <c r="I28" s="21">
        <f>IF(G28=0,"Payé",IF(H28&gt;Paramètres!$B$9,"Urgent",IF(H28&gt;Paramètres!$B$8,"Attention","OK")))</f>
        <v/>
      </c>
      <c r="J28" s="21">
        <f>IF(I28="Urgent","1-Relance immédiate",IF(I28="Attention","2-Relance à lancer","3-Suivi"))</f>
        <v/>
      </c>
      <c r="K28" s="17" t="n"/>
    </row>
    <row r="29">
      <c r="A29" s="17" t="n"/>
      <c r="B29" s="17" t="n"/>
      <c r="C29" s="18" t="n"/>
      <c r="D29" s="18" t="n"/>
      <c r="E29" s="15" t="n"/>
      <c r="F29" s="15" t="n"/>
      <c r="G29" s="19">
        <f>MAX(0,E29-F29)</f>
        <v/>
      </c>
      <c r="H29" s="20">
        <f>IF(G29&gt;0,MAX(0,TODAY()-D29),0)</f>
        <v/>
      </c>
      <c r="I29" s="21">
        <f>IF(G29=0,"Payé",IF(H29&gt;Paramètres!$B$9,"Urgent",IF(H29&gt;Paramètres!$B$8,"Attention","OK")))</f>
        <v/>
      </c>
      <c r="J29" s="21">
        <f>IF(I29="Urgent","1-Relance immédiate",IF(I29="Attention","2-Relance à lancer","3-Suivi"))</f>
        <v/>
      </c>
      <c r="K29" s="17" t="n"/>
    </row>
    <row r="30">
      <c r="A30" s="17" t="n"/>
      <c r="B30" s="17" t="n"/>
      <c r="C30" s="18" t="n"/>
      <c r="D30" s="18" t="n"/>
      <c r="E30" s="15" t="n"/>
      <c r="F30" s="15" t="n"/>
      <c r="G30" s="19">
        <f>MAX(0,E30-F30)</f>
        <v/>
      </c>
      <c r="H30" s="20">
        <f>IF(G30&gt;0,MAX(0,TODAY()-D30),0)</f>
        <v/>
      </c>
      <c r="I30" s="21">
        <f>IF(G30=0,"Payé",IF(H30&gt;Paramètres!$B$9,"Urgent",IF(H30&gt;Paramètres!$B$8,"Attention","OK")))</f>
        <v/>
      </c>
      <c r="J30" s="21">
        <f>IF(I30="Urgent","1-Relance immédiate",IF(I30="Attention","2-Relance à lancer","3-Suivi"))</f>
        <v/>
      </c>
      <c r="K30" s="17" t="n"/>
    </row>
    <row r="31">
      <c r="A31" s="17" t="n"/>
      <c r="B31" s="17" t="n"/>
      <c r="C31" s="18" t="n"/>
      <c r="D31" s="18" t="n"/>
      <c r="E31" s="15" t="n"/>
      <c r="F31" s="15" t="n"/>
      <c r="G31" s="19">
        <f>MAX(0,E31-F31)</f>
        <v/>
      </c>
      <c r="H31" s="20">
        <f>IF(G31&gt;0,MAX(0,TODAY()-D31),0)</f>
        <v/>
      </c>
      <c r="I31" s="21">
        <f>IF(G31=0,"Payé",IF(H31&gt;Paramètres!$B$9,"Urgent",IF(H31&gt;Paramètres!$B$8,"Attention","OK")))</f>
        <v/>
      </c>
      <c r="J31" s="21">
        <f>IF(I31="Urgent","1-Relance immédiate",IF(I31="Attention","2-Relance à lancer","3-Suivi"))</f>
        <v/>
      </c>
      <c r="K31" s="17" t="n"/>
    </row>
    <row r="32">
      <c r="A32" s="17" t="n"/>
      <c r="B32" s="17" t="n"/>
      <c r="C32" s="18" t="n"/>
      <c r="D32" s="18" t="n"/>
      <c r="E32" s="15" t="n"/>
      <c r="F32" s="15" t="n"/>
      <c r="G32" s="19">
        <f>MAX(0,E32-F32)</f>
        <v/>
      </c>
      <c r="H32" s="20">
        <f>IF(G32&gt;0,MAX(0,TODAY()-D32),0)</f>
        <v/>
      </c>
      <c r="I32" s="21">
        <f>IF(G32=0,"Payé",IF(H32&gt;Paramètres!$B$9,"Urgent",IF(H32&gt;Paramètres!$B$8,"Attention","OK")))</f>
        <v/>
      </c>
      <c r="J32" s="21">
        <f>IF(I32="Urgent","1-Relance immédiate",IF(I32="Attention","2-Relance à lancer","3-Suivi"))</f>
        <v/>
      </c>
      <c r="K32" s="17" t="n"/>
    </row>
    <row r="33">
      <c r="A33" s="17" t="n"/>
      <c r="B33" s="17" t="n"/>
      <c r="C33" s="18" t="n"/>
      <c r="D33" s="18" t="n"/>
      <c r="E33" s="15" t="n"/>
      <c r="F33" s="15" t="n"/>
      <c r="G33" s="19">
        <f>MAX(0,E33-F33)</f>
        <v/>
      </c>
      <c r="H33" s="20">
        <f>IF(G33&gt;0,MAX(0,TODAY()-D33),0)</f>
        <v/>
      </c>
      <c r="I33" s="21">
        <f>IF(G33=0,"Payé",IF(H33&gt;Paramètres!$B$9,"Urgent",IF(H33&gt;Paramètres!$B$8,"Attention","OK")))</f>
        <v/>
      </c>
      <c r="J33" s="21">
        <f>IF(I33="Urgent","1-Relance immédiate",IF(I33="Attention","2-Relance à lancer","3-Suivi"))</f>
        <v/>
      </c>
      <c r="K33" s="17" t="n"/>
    </row>
    <row r="34">
      <c r="A34" s="17" t="n"/>
      <c r="B34" s="17" t="n"/>
      <c r="C34" s="18" t="n"/>
      <c r="D34" s="18" t="n"/>
      <c r="E34" s="15" t="n"/>
      <c r="F34" s="15" t="n"/>
      <c r="G34" s="19">
        <f>MAX(0,E34-F34)</f>
        <v/>
      </c>
      <c r="H34" s="20">
        <f>IF(G34&gt;0,MAX(0,TODAY()-D34),0)</f>
        <v/>
      </c>
      <c r="I34" s="21">
        <f>IF(G34=0,"Payé",IF(H34&gt;Paramètres!$B$9,"Urgent",IF(H34&gt;Paramètres!$B$8,"Attention","OK")))</f>
        <v/>
      </c>
      <c r="J34" s="21">
        <f>IF(I34="Urgent","1-Relance immédiate",IF(I34="Attention","2-Relance à lancer","3-Suivi"))</f>
        <v/>
      </c>
      <c r="K34" s="17" t="n"/>
    </row>
    <row r="35">
      <c r="A35" s="17" t="n"/>
      <c r="B35" s="17" t="n"/>
      <c r="C35" s="18" t="n"/>
      <c r="D35" s="18" t="n"/>
      <c r="E35" s="15" t="n"/>
      <c r="F35" s="15" t="n"/>
      <c r="G35" s="19">
        <f>MAX(0,E35-F35)</f>
        <v/>
      </c>
      <c r="H35" s="20">
        <f>IF(G35&gt;0,MAX(0,TODAY()-D35),0)</f>
        <v/>
      </c>
      <c r="I35" s="21">
        <f>IF(G35=0,"Payé",IF(H35&gt;Paramètres!$B$9,"Urgent",IF(H35&gt;Paramètres!$B$8,"Attention","OK")))</f>
        <v/>
      </c>
      <c r="J35" s="21">
        <f>IF(I35="Urgent","1-Relance immédiate",IF(I35="Attention","2-Relance à lancer","3-Suivi"))</f>
        <v/>
      </c>
      <c r="K35" s="17" t="n"/>
    </row>
    <row r="36">
      <c r="A36" s="17" t="n"/>
      <c r="B36" s="17" t="n"/>
      <c r="C36" s="18" t="n"/>
      <c r="D36" s="18" t="n"/>
      <c r="E36" s="15" t="n"/>
      <c r="F36" s="15" t="n"/>
      <c r="G36" s="19">
        <f>MAX(0,E36-F36)</f>
        <v/>
      </c>
      <c r="H36" s="20">
        <f>IF(G36&gt;0,MAX(0,TODAY()-D36),0)</f>
        <v/>
      </c>
      <c r="I36" s="21">
        <f>IF(G36=0,"Payé",IF(H36&gt;Paramètres!$B$9,"Urgent",IF(H36&gt;Paramètres!$B$8,"Attention","OK")))</f>
        <v/>
      </c>
      <c r="J36" s="21">
        <f>IF(I36="Urgent","1-Relance immédiate",IF(I36="Attention","2-Relance à lancer","3-Suivi"))</f>
        <v/>
      </c>
      <c r="K36" s="17" t="n"/>
    </row>
    <row r="37">
      <c r="A37" s="17" t="n"/>
      <c r="B37" s="17" t="n"/>
      <c r="C37" s="18" t="n"/>
      <c r="D37" s="18" t="n"/>
      <c r="E37" s="15" t="n"/>
      <c r="F37" s="15" t="n"/>
      <c r="G37" s="19">
        <f>MAX(0,E37-F37)</f>
        <v/>
      </c>
      <c r="H37" s="20">
        <f>IF(G37&gt;0,MAX(0,TODAY()-D37),0)</f>
        <v/>
      </c>
      <c r="I37" s="21">
        <f>IF(G37=0,"Payé",IF(H37&gt;Paramètres!$B$9,"Urgent",IF(H37&gt;Paramètres!$B$8,"Attention","OK")))</f>
        <v/>
      </c>
      <c r="J37" s="21">
        <f>IF(I37="Urgent","1-Relance immédiate",IF(I37="Attention","2-Relance à lancer","3-Suivi"))</f>
        <v/>
      </c>
      <c r="K37" s="17" t="n"/>
    </row>
    <row r="38">
      <c r="A38" s="17" t="n"/>
      <c r="B38" s="17" t="n"/>
      <c r="C38" s="18" t="n"/>
      <c r="D38" s="18" t="n"/>
      <c r="E38" s="15" t="n"/>
      <c r="F38" s="15" t="n"/>
      <c r="G38" s="19">
        <f>MAX(0,E38-F38)</f>
        <v/>
      </c>
      <c r="H38" s="20">
        <f>IF(G38&gt;0,MAX(0,TODAY()-D38),0)</f>
        <v/>
      </c>
      <c r="I38" s="21">
        <f>IF(G38=0,"Payé",IF(H38&gt;Paramètres!$B$9,"Urgent",IF(H38&gt;Paramètres!$B$8,"Attention","OK")))</f>
        <v/>
      </c>
      <c r="J38" s="21">
        <f>IF(I38="Urgent","1-Relance immédiate",IF(I38="Attention","2-Relance à lancer","3-Suivi"))</f>
        <v/>
      </c>
      <c r="K38" s="17" t="n"/>
    </row>
    <row r="39">
      <c r="A39" s="17" t="n"/>
      <c r="B39" s="17" t="n"/>
      <c r="C39" s="18" t="n"/>
      <c r="D39" s="18" t="n"/>
      <c r="E39" s="15" t="n"/>
      <c r="F39" s="15" t="n"/>
      <c r="G39" s="19">
        <f>MAX(0,E39-F39)</f>
        <v/>
      </c>
      <c r="H39" s="20">
        <f>IF(G39&gt;0,MAX(0,TODAY()-D39),0)</f>
        <v/>
      </c>
      <c r="I39" s="21">
        <f>IF(G39=0,"Payé",IF(H39&gt;Paramètres!$B$9,"Urgent",IF(H39&gt;Paramètres!$B$8,"Attention","OK")))</f>
        <v/>
      </c>
      <c r="J39" s="21">
        <f>IF(I39="Urgent","1-Relance immédiate",IF(I39="Attention","2-Relance à lancer","3-Suivi"))</f>
        <v/>
      </c>
      <c r="K39" s="17" t="n"/>
    </row>
    <row r="40">
      <c r="A40" s="17" t="n"/>
      <c r="B40" s="17" t="n"/>
      <c r="C40" s="18" t="n"/>
      <c r="D40" s="18" t="n"/>
      <c r="E40" s="15" t="n"/>
      <c r="F40" s="15" t="n"/>
      <c r="G40" s="19">
        <f>MAX(0,E40-F40)</f>
        <v/>
      </c>
      <c r="H40" s="20">
        <f>IF(G40&gt;0,MAX(0,TODAY()-D40),0)</f>
        <v/>
      </c>
      <c r="I40" s="21">
        <f>IF(G40=0,"Payé",IF(H40&gt;Paramètres!$B$9,"Urgent",IF(H40&gt;Paramètres!$B$8,"Attention","OK")))</f>
        <v/>
      </c>
      <c r="J40" s="21">
        <f>IF(I40="Urgent","1-Relance immédiate",IF(I40="Attention","2-Relance à lancer","3-Suivi"))</f>
        <v/>
      </c>
      <c r="K40" s="17" t="n"/>
    </row>
    <row r="41">
      <c r="A41" s="17" t="n"/>
      <c r="B41" s="17" t="n"/>
      <c r="C41" s="18" t="n"/>
      <c r="D41" s="18" t="n"/>
      <c r="E41" s="15" t="n"/>
      <c r="F41" s="15" t="n"/>
      <c r="G41" s="19">
        <f>MAX(0,E41-F41)</f>
        <v/>
      </c>
      <c r="H41" s="20">
        <f>IF(G41&gt;0,MAX(0,TODAY()-D41),0)</f>
        <v/>
      </c>
      <c r="I41" s="21">
        <f>IF(G41=0,"Payé",IF(H41&gt;Paramètres!$B$9,"Urgent",IF(H41&gt;Paramètres!$B$8,"Attention","OK")))</f>
        <v/>
      </c>
      <c r="J41" s="21">
        <f>IF(I41="Urgent","1-Relance immédiate",IF(I41="Attention","2-Relance à lancer","3-Suivi"))</f>
        <v/>
      </c>
      <c r="K41" s="17" t="n"/>
    </row>
    <row r="42">
      <c r="A42" s="17" t="n"/>
      <c r="B42" s="17" t="n"/>
      <c r="C42" s="18" t="n"/>
      <c r="D42" s="18" t="n"/>
      <c r="E42" s="15" t="n"/>
      <c r="F42" s="15" t="n"/>
      <c r="G42" s="19">
        <f>MAX(0,E42-F42)</f>
        <v/>
      </c>
      <c r="H42" s="20">
        <f>IF(G42&gt;0,MAX(0,TODAY()-D42),0)</f>
        <v/>
      </c>
      <c r="I42" s="21">
        <f>IF(G42=0,"Payé",IF(H42&gt;Paramètres!$B$9,"Urgent",IF(H42&gt;Paramètres!$B$8,"Attention","OK")))</f>
        <v/>
      </c>
      <c r="J42" s="21">
        <f>IF(I42="Urgent","1-Relance immédiate",IF(I42="Attention","2-Relance à lancer","3-Suivi"))</f>
        <v/>
      </c>
      <c r="K42" s="17" t="n"/>
    </row>
    <row r="43">
      <c r="A43" s="17" t="n"/>
      <c r="B43" s="17" t="n"/>
      <c r="C43" s="18" t="n"/>
      <c r="D43" s="18" t="n"/>
      <c r="E43" s="15" t="n"/>
      <c r="F43" s="15" t="n"/>
      <c r="G43" s="19">
        <f>MAX(0,E43-F43)</f>
        <v/>
      </c>
      <c r="H43" s="20">
        <f>IF(G43&gt;0,MAX(0,TODAY()-D43),0)</f>
        <v/>
      </c>
      <c r="I43" s="21">
        <f>IF(G43=0,"Payé",IF(H43&gt;Paramètres!$B$9,"Urgent",IF(H43&gt;Paramètres!$B$8,"Attention","OK")))</f>
        <v/>
      </c>
      <c r="J43" s="21">
        <f>IF(I43="Urgent","1-Relance immédiate",IF(I43="Attention","2-Relance à lancer","3-Suivi"))</f>
        <v/>
      </c>
      <c r="K43" s="17" t="n"/>
    </row>
    <row r="44">
      <c r="A44" s="17" t="n"/>
      <c r="B44" s="17" t="n"/>
      <c r="C44" s="18" t="n"/>
      <c r="D44" s="18" t="n"/>
      <c r="E44" s="15" t="n"/>
      <c r="F44" s="15" t="n"/>
      <c r="G44" s="19">
        <f>MAX(0,E44-F44)</f>
        <v/>
      </c>
      <c r="H44" s="20">
        <f>IF(G44&gt;0,MAX(0,TODAY()-D44),0)</f>
        <v/>
      </c>
      <c r="I44" s="21">
        <f>IF(G44=0,"Payé",IF(H44&gt;Paramètres!$B$9,"Urgent",IF(H44&gt;Paramètres!$B$8,"Attention","OK")))</f>
        <v/>
      </c>
      <c r="J44" s="21">
        <f>IF(I44="Urgent","1-Relance immédiate",IF(I44="Attention","2-Relance à lancer","3-Suivi"))</f>
        <v/>
      </c>
      <c r="K44" s="17" t="n"/>
    </row>
    <row r="45">
      <c r="A45" s="17" t="n"/>
      <c r="B45" s="17" t="n"/>
      <c r="C45" s="18" t="n"/>
      <c r="D45" s="18" t="n"/>
      <c r="E45" s="15" t="n"/>
      <c r="F45" s="15" t="n"/>
      <c r="G45" s="19">
        <f>MAX(0,E45-F45)</f>
        <v/>
      </c>
      <c r="H45" s="20">
        <f>IF(G45&gt;0,MAX(0,TODAY()-D45),0)</f>
        <v/>
      </c>
      <c r="I45" s="21">
        <f>IF(G45=0,"Payé",IF(H45&gt;Paramètres!$B$9,"Urgent",IF(H45&gt;Paramètres!$B$8,"Attention","OK")))</f>
        <v/>
      </c>
      <c r="J45" s="21">
        <f>IF(I45="Urgent","1-Relance immédiate",IF(I45="Attention","2-Relance à lancer","3-Suivi"))</f>
        <v/>
      </c>
      <c r="K45" s="17" t="n"/>
    </row>
    <row r="46">
      <c r="A46" s="17" t="n"/>
      <c r="B46" s="17" t="n"/>
      <c r="C46" s="18" t="n"/>
      <c r="D46" s="18" t="n"/>
      <c r="E46" s="15" t="n"/>
      <c r="F46" s="15" t="n"/>
      <c r="G46" s="19">
        <f>MAX(0,E46-F46)</f>
        <v/>
      </c>
      <c r="H46" s="20">
        <f>IF(G46&gt;0,MAX(0,TODAY()-D46),0)</f>
        <v/>
      </c>
      <c r="I46" s="21">
        <f>IF(G46=0,"Payé",IF(H46&gt;Paramètres!$B$9,"Urgent",IF(H46&gt;Paramètres!$B$8,"Attention","OK")))</f>
        <v/>
      </c>
      <c r="J46" s="21">
        <f>IF(I46="Urgent","1-Relance immédiate",IF(I46="Attention","2-Relance à lancer","3-Suivi"))</f>
        <v/>
      </c>
      <c r="K46" s="17" t="n"/>
    </row>
    <row r="47">
      <c r="A47" s="17" t="n"/>
      <c r="B47" s="17" t="n"/>
      <c r="C47" s="18" t="n"/>
      <c r="D47" s="18" t="n"/>
      <c r="E47" s="15" t="n"/>
      <c r="F47" s="15" t="n"/>
      <c r="G47" s="19">
        <f>MAX(0,E47-F47)</f>
        <v/>
      </c>
      <c r="H47" s="20">
        <f>IF(G47&gt;0,MAX(0,TODAY()-D47),0)</f>
        <v/>
      </c>
      <c r="I47" s="21">
        <f>IF(G47=0,"Payé",IF(H47&gt;Paramètres!$B$9,"Urgent",IF(H47&gt;Paramètres!$B$8,"Attention","OK")))</f>
        <v/>
      </c>
      <c r="J47" s="21">
        <f>IF(I47="Urgent","1-Relance immédiate",IF(I47="Attention","2-Relance à lancer","3-Suivi"))</f>
        <v/>
      </c>
      <c r="K47" s="17" t="n"/>
    </row>
    <row r="48">
      <c r="A48" s="17" t="n"/>
      <c r="B48" s="17" t="n"/>
      <c r="C48" s="18" t="n"/>
      <c r="D48" s="18" t="n"/>
      <c r="E48" s="15" t="n"/>
      <c r="F48" s="15" t="n"/>
      <c r="G48" s="19">
        <f>MAX(0,E48-F48)</f>
        <v/>
      </c>
      <c r="H48" s="20">
        <f>IF(G48&gt;0,MAX(0,TODAY()-D48),0)</f>
        <v/>
      </c>
      <c r="I48" s="21">
        <f>IF(G48=0,"Payé",IF(H48&gt;Paramètres!$B$9,"Urgent",IF(H48&gt;Paramètres!$B$8,"Attention","OK")))</f>
        <v/>
      </c>
      <c r="J48" s="21">
        <f>IF(I48="Urgent","1-Relance immédiate",IF(I48="Attention","2-Relance à lancer","3-Suivi"))</f>
        <v/>
      </c>
      <c r="K48" s="17" t="n"/>
    </row>
    <row r="49">
      <c r="A49" s="17" t="n"/>
      <c r="B49" s="17" t="n"/>
      <c r="C49" s="18" t="n"/>
      <c r="D49" s="18" t="n"/>
      <c r="E49" s="15" t="n"/>
      <c r="F49" s="15" t="n"/>
      <c r="G49" s="19">
        <f>MAX(0,E49-F49)</f>
        <v/>
      </c>
      <c r="H49" s="20">
        <f>IF(G49&gt;0,MAX(0,TODAY()-D49),0)</f>
        <v/>
      </c>
      <c r="I49" s="21">
        <f>IF(G49=0,"Payé",IF(H49&gt;Paramètres!$B$9,"Urgent",IF(H49&gt;Paramètres!$B$8,"Attention","OK")))</f>
        <v/>
      </c>
      <c r="J49" s="21">
        <f>IF(I49="Urgent","1-Relance immédiate",IF(I49="Attention","2-Relance à lancer","3-Suivi"))</f>
        <v/>
      </c>
      <c r="K49" s="17" t="n"/>
    </row>
    <row r="50">
      <c r="A50" s="17" t="n"/>
      <c r="B50" s="17" t="n"/>
      <c r="C50" s="18" t="n"/>
      <c r="D50" s="18" t="n"/>
      <c r="E50" s="15" t="n"/>
      <c r="F50" s="15" t="n"/>
      <c r="G50" s="19">
        <f>MAX(0,E50-F50)</f>
        <v/>
      </c>
      <c r="H50" s="20">
        <f>IF(G50&gt;0,MAX(0,TODAY()-D50),0)</f>
        <v/>
      </c>
      <c r="I50" s="21">
        <f>IF(G50=0,"Payé",IF(H50&gt;Paramètres!$B$9,"Urgent",IF(H50&gt;Paramètres!$B$8,"Attention","OK")))</f>
        <v/>
      </c>
      <c r="J50" s="21">
        <f>IF(I50="Urgent","1-Relance immédiate",IF(I50="Attention","2-Relance à lancer","3-Suivi"))</f>
        <v/>
      </c>
      <c r="K50" s="17" t="n"/>
    </row>
    <row r="51">
      <c r="A51" s="17" t="n"/>
      <c r="B51" s="17" t="n"/>
      <c r="C51" s="18" t="n"/>
      <c r="D51" s="18" t="n"/>
      <c r="E51" s="15" t="n"/>
      <c r="F51" s="15" t="n"/>
      <c r="G51" s="19">
        <f>MAX(0,E51-F51)</f>
        <v/>
      </c>
      <c r="H51" s="20">
        <f>IF(G51&gt;0,MAX(0,TODAY()-D51),0)</f>
        <v/>
      </c>
      <c r="I51" s="21">
        <f>IF(G51=0,"Payé",IF(H51&gt;Paramètres!$B$9,"Urgent",IF(H51&gt;Paramètres!$B$8,"Attention","OK")))</f>
        <v/>
      </c>
      <c r="J51" s="21">
        <f>IF(I51="Urgent","1-Relance immédiate",IF(I51="Attention","2-Relance à lancer","3-Suivi"))</f>
        <v/>
      </c>
      <c r="K51" s="17" t="n"/>
    </row>
    <row r="52">
      <c r="A52" s="17" t="n"/>
      <c r="B52" s="17" t="n"/>
      <c r="C52" s="18" t="n"/>
      <c r="D52" s="18" t="n"/>
      <c r="E52" s="15" t="n"/>
      <c r="F52" s="15" t="n"/>
      <c r="G52" s="19">
        <f>MAX(0,E52-F52)</f>
        <v/>
      </c>
      <c r="H52" s="20">
        <f>IF(G52&gt;0,MAX(0,TODAY()-D52),0)</f>
        <v/>
      </c>
      <c r="I52" s="21">
        <f>IF(G52=0,"Payé",IF(H52&gt;Paramètres!$B$9,"Urgent",IF(H52&gt;Paramètres!$B$8,"Attention","OK")))</f>
        <v/>
      </c>
      <c r="J52" s="21">
        <f>IF(I52="Urgent","1-Relance immédiate",IF(I52="Attention","2-Relance à lancer","3-Suivi"))</f>
        <v/>
      </c>
      <c r="K52" s="17" t="n"/>
    </row>
    <row r="53">
      <c r="A53" s="17" t="n"/>
      <c r="B53" s="17" t="n"/>
      <c r="C53" s="18" t="n"/>
      <c r="D53" s="18" t="n"/>
      <c r="E53" s="15" t="n"/>
      <c r="F53" s="15" t="n"/>
      <c r="G53" s="19">
        <f>MAX(0,E53-F53)</f>
        <v/>
      </c>
      <c r="H53" s="20">
        <f>IF(G53&gt;0,MAX(0,TODAY()-D53),0)</f>
        <v/>
      </c>
      <c r="I53" s="21">
        <f>IF(G53=0,"Payé",IF(H53&gt;Paramètres!$B$9,"Urgent",IF(H53&gt;Paramètres!$B$8,"Attention","OK")))</f>
        <v/>
      </c>
      <c r="J53" s="21">
        <f>IF(I53="Urgent","1-Relance immédiate",IF(I53="Attention","2-Relance à lancer","3-Suivi"))</f>
        <v/>
      </c>
      <c r="K53" s="17" t="n"/>
    </row>
    <row r="54">
      <c r="A54" s="17" t="n"/>
      <c r="B54" s="17" t="n"/>
      <c r="C54" s="18" t="n"/>
      <c r="D54" s="18" t="n"/>
      <c r="E54" s="15" t="n"/>
      <c r="F54" s="15" t="n"/>
      <c r="G54" s="19">
        <f>MAX(0,E54-F54)</f>
        <v/>
      </c>
      <c r="H54" s="20">
        <f>IF(G54&gt;0,MAX(0,TODAY()-D54),0)</f>
        <v/>
      </c>
      <c r="I54" s="21">
        <f>IF(G54=0,"Payé",IF(H54&gt;Paramètres!$B$9,"Urgent",IF(H54&gt;Paramètres!$B$8,"Attention","OK")))</f>
        <v/>
      </c>
      <c r="J54" s="21">
        <f>IF(I54="Urgent","1-Relance immédiate",IF(I54="Attention","2-Relance à lancer","3-Suivi"))</f>
        <v/>
      </c>
      <c r="K54" s="17" t="n"/>
    </row>
    <row r="55">
      <c r="A55" s="17" t="n"/>
      <c r="B55" s="17" t="n"/>
      <c r="C55" s="18" t="n"/>
      <c r="D55" s="18" t="n"/>
      <c r="E55" s="15" t="n"/>
      <c r="F55" s="15" t="n"/>
      <c r="G55" s="19">
        <f>MAX(0,E55-F55)</f>
        <v/>
      </c>
      <c r="H55" s="20">
        <f>IF(G55&gt;0,MAX(0,TODAY()-D55),0)</f>
        <v/>
      </c>
      <c r="I55" s="21">
        <f>IF(G55=0,"Payé",IF(H55&gt;Paramètres!$B$9,"Urgent",IF(H55&gt;Paramètres!$B$8,"Attention","OK")))</f>
        <v/>
      </c>
      <c r="J55" s="21">
        <f>IF(I55="Urgent","1-Relance immédiate",IF(I55="Attention","2-Relance à lancer","3-Suivi"))</f>
        <v/>
      </c>
      <c r="K55" s="17" t="n"/>
    </row>
    <row r="56">
      <c r="A56" s="17" t="n"/>
      <c r="B56" s="17" t="n"/>
      <c r="C56" s="18" t="n"/>
      <c r="D56" s="18" t="n"/>
      <c r="E56" s="15" t="n"/>
      <c r="F56" s="15" t="n"/>
      <c r="G56" s="19">
        <f>MAX(0,E56-F56)</f>
        <v/>
      </c>
      <c r="H56" s="20">
        <f>IF(G56&gt;0,MAX(0,TODAY()-D56),0)</f>
        <v/>
      </c>
      <c r="I56" s="21">
        <f>IF(G56=0,"Payé",IF(H56&gt;Paramètres!$B$9,"Urgent",IF(H56&gt;Paramètres!$B$8,"Attention","OK")))</f>
        <v/>
      </c>
      <c r="J56" s="21">
        <f>IF(I56="Urgent","1-Relance immédiate",IF(I56="Attention","2-Relance à lancer","3-Suivi"))</f>
        <v/>
      </c>
      <c r="K56" s="17" t="n"/>
    </row>
    <row r="57">
      <c r="A57" s="17" t="n"/>
      <c r="B57" s="17" t="n"/>
      <c r="C57" s="18" t="n"/>
      <c r="D57" s="18" t="n"/>
      <c r="E57" s="15" t="n"/>
      <c r="F57" s="15" t="n"/>
      <c r="G57" s="19">
        <f>MAX(0,E57-F57)</f>
        <v/>
      </c>
      <c r="H57" s="20">
        <f>IF(G57&gt;0,MAX(0,TODAY()-D57),0)</f>
        <v/>
      </c>
      <c r="I57" s="21">
        <f>IF(G57=0,"Payé",IF(H57&gt;Paramètres!$B$9,"Urgent",IF(H57&gt;Paramètres!$B$8,"Attention","OK")))</f>
        <v/>
      </c>
      <c r="J57" s="21">
        <f>IF(I57="Urgent","1-Relance immédiate",IF(I57="Attention","2-Relance à lancer","3-Suivi"))</f>
        <v/>
      </c>
      <c r="K57" s="17" t="n"/>
    </row>
    <row r="58">
      <c r="A58" s="17" t="n"/>
      <c r="B58" s="17" t="n"/>
      <c r="C58" s="18" t="n"/>
      <c r="D58" s="18" t="n"/>
      <c r="E58" s="15" t="n"/>
      <c r="F58" s="15" t="n"/>
      <c r="G58" s="19">
        <f>MAX(0,E58-F58)</f>
        <v/>
      </c>
      <c r="H58" s="20">
        <f>IF(G58&gt;0,MAX(0,TODAY()-D58),0)</f>
        <v/>
      </c>
      <c r="I58" s="21">
        <f>IF(G58=0,"Payé",IF(H58&gt;Paramètres!$B$9,"Urgent",IF(H58&gt;Paramètres!$B$8,"Attention","OK")))</f>
        <v/>
      </c>
      <c r="J58" s="21">
        <f>IF(I58="Urgent","1-Relance immédiate",IF(I58="Attention","2-Relance à lancer","3-Suivi"))</f>
        <v/>
      </c>
      <c r="K58" s="17" t="n"/>
    </row>
    <row r="59">
      <c r="A59" s="17" t="n"/>
      <c r="B59" s="17" t="n"/>
      <c r="C59" s="18" t="n"/>
      <c r="D59" s="18" t="n"/>
      <c r="E59" s="15" t="n"/>
      <c r="F59" s="15" t="n"/>
      <c r="G59" s="19">
        <f>MAX(0,E59-F59)</f>
        <v/>
      </c>
      <c r="H59" s="20">
        <f>IF(G59&gt;0,MAX(0,TODAY()-D59),0)</f>
        <v/>
      </c>
      <c r="I59" s="21">
        <f>IF(G59=0,"Payé",IF(H59&gt;Paramètres!$B$9,"Urgent",IF(H59&gt;Paramètres!$B$8,"Attention","OK")))</f>
        <v/>
      </c>
      <c r="J59" s="21">
        <f>IF(I59="Urgent","1-Relance immédiate",IF(I59="Attention","2-Relance à lancer","3-Suivi"))</f>
        <v/>
      </c>
      <c r="K59" s="17" t="n"/>
    </row>
    <row r="60">
      <c r="A60" s="17" t="n"/>
      <c r="B60" s="17" t="n"/>
      <c r="C60" s="18" t="n"/>
      <c r="D60" s="18" t="n"/>
      <c r="E60" s="15" t="n"/>
      <c r="F60" s="15" t="n"/>
      <c r="G60" s="19">
        <f>MAX(0,E60-F60)</f>
        <v/>
      </c>
      <c r="H60" s="20">
        <f>IF(G60&gt;0,MAX(0,TODAY()-D60),0)</f>
        <v/>
      </c>
      <c r="I60" s="21">
        <f>IF(G60=0,"Payé",IF(H60&gt;Paramètres!$B$9,"Urgent",IF(H60&gt;Paramètres!$B$8,"Attention","OK")))</f>
        <v/>
      </c>
      <c r="J60" s="21">
        <f>IF(I60="Urgent","1-Relance immédiate",IF(I60="Attention","2-Relance à lancer","3-Suivi"))</f>
        <v/>
      </c>
      <c r="K60" s="17" t="n"/>
    </row>
    <row r="61">
      <c r="A61" s="17" t="n"/>
      <c r="B61" s="17" t="n"/>
      <c r="C61" s="18" t="n"/>
      <c r="D61" s="18" t="n"/>
      <c r="E61" s="15" t="n"/>
      <c r="F61" s="15" t="n"/>
      <c r="G61" s="19">
        <f>MAX(0,E61-F61)</f>
        <v/>
      </c>
      <c r="H61" s="20">
        <f>IF(G61&gt;0,MAX(0,TODAY()-D61),0)</f>
        <v/>
      </c>
      <c r="I61" s="21">
        <f>IF(G61=0,"Payé",IF(H61&gt;Paramètres!$B$9,"Urgent",IF(H61&gt;Paramètres!$B$8,"Attention","OK")))</f>
        <v/>
      </c>
      <c r="J61" s="21">
        <f>IF(I61="Urgent","1-Relance immédiate",IF(I61="Attention","2-Relance à lancer","3-Suivi"))</f>
        <v/>
      </c>
      <c r="K61" s="17" t="n"/>
    </row>
    <row r="62">
      <c r="A62" s="17" t="n"/>
      <c r="B62" s="17" t="n"/>
      <c r="C62" s="18" t="n"/>
      <c r="D62" s="18" t="n"/>
      <c r="E62" s="15" t="n"/>
      <c r="F62" s="15" t="n"/>
      <c r="G62" s="19">
        <f>MAX(0,E62-F62)</f>
        <v/>
      </c>
      <c r="H62" s="20">
        <f>IF(G62&gt;0,MAX(0,TODAY()-D62),0)</f>
        <v/>
      </c>
      <c r="I62" s="21">
        <f>IF(G62=0,"Payé",IF(H62&gt;Paramètres!$B$9,"Urgent",IF(H62&gt;Paramètres!$B$8,"Attention","OK")))</f>
        <v/>
      </c>
      <c r="J62" s="21">
        <f>IF(I62="Urgent","1-Relance immédiate",IF(I62="Attention","2-Relance à lancer","3-Suivi"))</f>
        <v/>
      </c>
      <c r="K62" s="17" t="n"/>
    </row>
    <row r="63">
      <c r="A63" s="17" t="n"/>
      <c r="B63" s="17" t="n"/>
      <c r="C63" s="18" t="n"/>
      <c r="D63" s="18" t="n"/>
      <c r="E63" s="15" t="n"/>
      <c r="F63" s="15" t="n"/>
      <c r="G63" s="19">
        <f>MAX(0,E63-F63)</f>
        <v/>
      </c>
      <c r="H63" s="20">
        <f>IF(G63&gt;0,MAX(0,TODAY()-D63),0)</f>
        <v/>
      </c>
      <c r="I63" s="21">
        <f>IF(G63=0,"Payé",IF(H63&gt;Paramètres!$B$9,"Urgent",IF(H63&gt;Paramètres!$B$8,"Attention","OK")))</f>
        <v/>
      </c>
      <c r="J63" s="21">
        <f>IF(I63="Urgent","1-Relance immédiate",IF(I63="Attention","2-Relance à lancer","3-Suivi"))</f>
        <v/>
      </c>
      <c r="K63" s="17" t="n"/>
    </row>
    <row r="64">
      <c r="A64" s="17" t="n"/>
      <c r="B64" s="17" t="n"/>
      <c r="C64" s="18" t="n"/>
      <c r="D64" s="18" t="n"/>
      <c r="E64" s="15" t="n"/>
      <c r="F64" s="15" t="n"/>
      <c r="G64" s="19">
        <f>MAX(0,E64-F64)</f>
        <v/>
      </c>
      <c r="H64" s="20">
        <f>IF(G64&gt;0,MAX(0,TODAY()-D64),0)</f>
        <v/>
      </c>
      <c r="I64" s="21">
        <f>IF(G64=0,"Payé",IF(H64&gt;Paramètres!$B$9,"Urgent",IF(H64&gt;Paramètres!$B$8,"Attention","OK")))</f>
        <v/>
      </c>
      <c r="J64" s="21">
        <f>IF(I64="Urgent","1-Relance immédiate",IF(I64="Attention","2-Relance à lancer","3-Suivi"))</f>
        <v/>
      </c>
      <c r="K64" s="17" t="n"/>
    </row>
    <row r="65">
      <c r="A65" s="17" t="n"/>
      <c r="B65" s="17" t="n"/>
      <c r="C65" s="18" t="n"/>
      <c r="D65" s="18" t="n"/>
      <c r="E65" s="15" t="n"/>
      <c r="F65" s="15" t="n"/>
      <c r="G65" s="19">
        <f>MAX(0,E65-F65)</f>
        <v/>
      </c>
      <c r="H65" s="20">
        <f>IF(G65&gt;0,MAX(0,TODAY()-D65),0)</f>
        <v/>
      </c>
      <c r="I65" s="21">
        <f>IF(G65=0,"Payé",IF(H65&gt;Paramètres!$B$9,"Urgent",IF(H65&gt;Paramètres!$B$8,"Attention","OK")))</f>
        <v/>
      </c>
      <c r="J65" s="21">
        <f>IF(I65="Urgent","1-Relance immédiate",IF(I65="Attention","2-Relance à lancer","3-Suivi"))</f>
        <v/>
      </c>
      <c r="K65" s="17" t="n"/>
    </row>
    <row r="66">
      <c r="A66" s="17" t="n"/>
      <c r="B66" s="17" t="n"/>
      <c r="C66" s="18" t="n"/>
      <c r="D66" s="18" t="n"/>
      <c r="E66" s="15" t="n"/>
      <c r="F66" s="15" t="n"/>
      <c r="G66" s="19">
        <f>MAX(0,E66-F66)</f>
        <v/>
      </c>
      <c r="H66" s="20">
        <f>IF(G66&gt;0,MAX(0,TODAY()-D66),0)</f>
        <v/>
      </c>
      <c r="I66" s="21">
        <f>IF(G66=0,"Payé",IF(H66&gt;Paramètres!$B$9,"Urgent",IF(H66&gt;Paramètres!$B$8,"Attention","OK")))</f>
        <v/>
      </c>
      <c r="J66" s="21">
        <f>IF(I66="Urgent","1-Relance immédiate",IF(I66="Attention","2-Relance à lancer","3-Suivi"))</f>
        <v/>
      </c>
      <c r="K66" s="17" t="n"/>
    </row>
    <row r="67">
      <c r="A67" s="17" t="n"/>
      <c r="B67" s="17" t="n"/>
      <c r="C67" s="18" t="n"/>
      <c r="D67" s="18" t="n"/>
      <c r="E67" s="15" t="n"/>
      <c r="F67" s="15" t="n"/>
      <c r="G67" s="19">
        <f>MAX(0,E67-F67)</f>
        <v/>
      </c>
      <c r="H67" s="20">
        <f>IF(G67&gt;0,MAX(0,TODAY()-D67),0)</f>
        <v/>
      </c>
      <c r="I67" s="21">
        <f>IF(G67=0,"Payé",IF(H67&gt;Paramètres!$B$9,"Urgent",IF(H67&gt;Paramètres!$B$8,"Attention","OK")))</f>
        <v/>
      </c>
      <c r="J67" s="21">
        <f>IF(I67="Urgent","1-Relance immédiate",IF(I67="Attention","2-Relance à lancer","3-Suivi"))</f>
        <v/>
      </c>
      <c r="K67" s="17" t="n"/>
    </row>
    <row r="68">
      <c r="A68" s="17" t="n"/>
      <c r="B68" s="17" t="n"/>
      <c r="C68" s="18" t="n"/>
      <c r="D68" s="18" t="n"/>
      <c r="E68" s="15" t="n"/>
      <c r="F68" s="15" t="n"/>
      <c r="G68" s="19">
        <f>MAX(0,E68-F68)</f>
        <v/>
      </c>
      <c r="H68" s="20">
        <f>IF(G68&gt;0,MAX(0,TODAY()-D68),0)</f>
        <v/>
      </c>
      <c r="I68" s="21">
        <f>IF(G68=0,"Payé",IF(H68&gt;Paramètres!$B$9,"Urgent",IF(H68&gt;Paramètres!$B$8,"Attention","OK")))</f>
        <v/>
      </c>
      <c r="J68" s="21">
        <f>IF(I68="Urgent","1-Relance immédiate",IF(I68="Attention","2-Relance à lancer","3-Suivi"))</f>
        <v/>
      </c>
      <c r="K68" s="17" t="n"/>
    </row>
    <row r="69">
      <c r="A69" s="17" t="n"/>
      <c r="B69" s="17" t="n"/>
      <c r="C69" s="18" t="n"/>
      <c r="D69" s="18" t="n"/>
      <c r="E69" s="15" t="n"/>
      <c r="F69" s="15" t="n"/>
      <c r="G69" s="19">
        <f>MAX(0,E69-F69)</f>
        <v/>
      </c>
      <c r="H69" s="20">
        <f>IF(G69&gt;0,MAX(0,TODAY()-D69),0)</f>
        <v/>
      </c>
      <c r="I69" s="21">
        <f>IF(G69=0,"Payé",IF(H69&gt;Paramètres!$B$9,"Urgent",IF(H69&gt;Paramètres!$B$8,"Attention","OK")))</f>
        <v/>
      </c>
      <c r="J69" s="21">
        <f>IF(I69="Urgent","1-Relance immédiate",IF(I69="Attention","2-Relance à lancer","3-Suivi"))</f>
        <v/>
      </c>
      <c r="K69" s="17" t="n"/>
    </row>
    <row r="70">
      <c r="A70" s="17" t="n"/>
      <c r="B70" s="17" t="n"/>
      <c r="C70" s="18" t="n"/>
      <c r="D70" s="18" t="n"/>
      <c r="E70" s="15" t="n"/>
      <c r="F70" s="15" t="n"/>
      <c r="G70" s="19">
        <f>MAX(0,E70-F70)</f>
        <v/>
      </c>
      <c r="H70" s="20">
        <f>IF(G70&gt;0,MAX(0,TODAY()-D70),0)</f>
        <v/>
      </c>
      <c r="I70" s="21">
        <f>IF(G70=0,"Payé",IF(H70&gt;Paramètres!$B$9,"Urgent",IF(H70&gt;Paramètres!$B$8,"Attention","OK")))</f>
        <v/>
      </c>
      <c r="J70" s="21">
        <f>IF(I70="Urgent","1-Relance immédiate",IF(I70="Attention","2-Relance à lancer","3-Suivi"))</f>
        <v/>
      </c>
      <c r="K70" s="17" t="n"/>
    </row>
    <row r="71">
      <c r="A71" s="17" t="n"/>
      <c r="B71" s="17" t="n"/>
      <c r="C71" s="18" t="n"/>
      <c r="D71" s="18" t="n"/>
      <c r="E71" s="15" t="n"/>
      <c r="F71" s="15" t="n"/>
      <c r="G71" s="19">
        <f>MAX(0,E71-F71)</f>
        <v/>
      </c>
      <c r="H71" s="20">
        <f>IF(G71&gt;0,MAX(0,TODAY()-D71),0)</f>
        <v/>
      </c>
      <c r="I71" s="21">
        <f>IF(G71=0,"Payé",IF(H71&gt;Paramètres!$B$9,"Urgent",IF(H71&gt;Paramètres!$B$8,"Attention","OK")))</f>
        <v/>
      </c>
      <c r="J71" s="21">
        <f>IF(I71="Urgent","1-Relance immédiate",IF(I71="Attention","2-Relance à lancer","3-Suivi"))</f>
        <v/>
      </c>
      <c r="K71" s="17" t="n"/>
    </row>
    <row r="72">
      <c r="A72" s="17" t="n"/>
      <c r="B72" s="17" t="n"/>
      <c r="C72" s="18" t="n"/>
      <c r="D72" s="18" t="n"/>
      <c r="E72" s="15" t="n"/>
      <c r="F72" s="15" t="n"/>
      <c r="G72" s="19">
        <f>MAX(0,E72-F72)</f>
        <v/>
      </c>
      <c r="H72" s="20">
        <f>IF(G72&gt;0,MAX(0,TODAY()-D72),0)</f>
        <v/>
      </c>
      <c r="I72" s="21">
        <f>IF(G72=0,"Payé",IF(H72&gt;Paramètres!$B$9,"Urgent",IF(H72&gt;Paramètres!$B$8,"Attention","OK")))</f>
        <v/>
      </c>
      <c r="J72" s="21">
        <f>IF(I72="Urgent","1-Relance immédiate",IF(I72="Attention","2-Relance à lancer","3-Suivi"))</f>
        <v/>
      </c>
      <c r="K72" s="17" t="n"/>
    </row>
    <row r="73">
      <c r="A73" s="17" t="n"/>
      <c r="B73" s="17" t="n"/>
      <c r="C73" s="18" t="n"/>
      <c r="D73" s="18" t="n"/>
      <c r="E73" s="15" t="n"/>
      <c r="F73" s="15" t="n"/>
      <c r="G73" s="19">
        <f>MAX(0,E73-F73)</f>
        <v/>
      </c>
      <c r="H73" s="20">
        <f>IF(G73&gt;0,MAX(0,TODAY()-D73),0)</f>
        <v/>
      </c>
      <c r="I73" s="21">
        <f>IF(G73=0,"Payé",IF(H73&gt;Paramètres!$B$9,"Urgent",IF(H73&gt;Paramètres!$B$8,"Attention","OK")))</f>
        <v/>
      </c>
      <c r="J73" s="21">
        <f>IF(I73="Urgent","1-Relance immédiate",IF(I73="Attention","2-Relance à lancer","3-Suivi"))</f>
        <v/>
      </c>
      <c r="K73" s="17" t="n"/>
    </row>
    <row r="74">
      <c r="A74" s="17" t="n"/>
      <c r="B74" s="17" t="n"/>
      <c r="C74" s="18" t="n"/>
      <c r="D74" s="18" t="n"/>
      <c r="E74" s="15" t="n"/>
      <c r="F74" s="15" t="n"/>
      <c r="G74" s="19">
        <f>MAX(0,E74-F74)</f>
        <v/>
      </c>
      <c r="H74" s="20">
        <f>IF(G74&gt;0,MAX(0,TODAY()-D74),0)</f>
        <v/>
      </c>
      <c r="I74" s="21">
        <f>IF(G74=0,"Payé",IF(H74&gt;Paramètres!$B$9,"Urgent",IF(H74&gt;Paramètres!$B$8,"Attention","OK")))</f>
        <v/>
      </c>
      <c r="J74" s="21">
        <f>IF(I74="Urgent","1-Relance immédiate",IF(I74="Attention","2-Relance à lancer","3-Suivi"))</f>
        <v/>
      </c>
      <c r="K74" s="17" t="n"/>
    </row>
    <row r="75">
      <c r="A75" s="17" t="n"/>
      <c r="B75" s="17" t="n"/>
      <c r="C75" s="18" t="n"/>
      <c r="D75" s="18" t="n"/>
      <c r="E75" s="15" t="n"/>
      <c r="F75" s="15" t="n"/>
      <c r="G75" s="19">
        <f>MAX(0,E75-F75)</f>
        <v/>
      </c>
      <c r="H75" s="20">
        <f>IF(G75&gt;0,MAX(0,TODAY()-D75),0)</f>
        <v/>
      </c>
      <c r="I75" s="21">
        <f>IF(G75=0,"Payé",IF(H75&gt;Paramètres!$B$9,"Urgent",IF(H75&gt;Paramètres!$B$8,"Attention","OK")))</f>
        <v/>
      </c>
      <c r="J75" s="21">
        <f>IF(I75="Urgent","1-Relance immédiate",IF(I75="Attention","2-Relance à lancer","3-Suivi"))</f>
        <v/>
      </c>
      <c r="K75" s="17" t="n"/>
    </row>
    <row r="76">
      <c r="A76" s="17" t="n"/>
      <c r="B76" s="17" t="n"/>
      <c r="C76" s="18" t="n"/>
      <c r="D76" s="18" t="n"/>
      <c r="E76" s="15" t="n"/>
      <c r="F76" s="15" t="n"/>
      <c r="G76" s="19">
        <f>MAX(0,E76-F76)</f>
        <v/>
      </c>
      <c r="H76" s="20">
        <f>IF(G76&gt;0,MAX(0,TODAY()-D76),0)</f>
        <v/>
      </c>
      <c r="I76" s="21">
        <f>IF(G76=0,"Payé",IF(H76&gt;Paramètres!$B$9,"Urgent",IF(H76&gt;Paramètres!$B$8,"Attention","OK")))</f>
        <v/>
      </c>
      <c r="J76" s="21">
        <f>IF(I76="Urgent","1-Relance immédiate",IF(I76="Attention","2-Relance à lancer","3-Suivi"))</f>
        <v/>
      </c>
      <c r="K76" s="17" t="n"/>
    </row>
    <row r="77">
      <c r="A77" s="17" t="n"/>
      <c r="B77" s="17" t="n"/>
      <c r="C77" s="18" t="n"/>
      <c r="D77" s="18" t="n"/>
      <c r="E77" s="15" t="n"/>
      <c r="F77" s="15" t="n"/>
      <c r="G77" s="19">
        <f>MAX(0,E77-F77)</f>
        <v/>
      </c>
      <c r="H77" s="20">
        <f>IF(G77&gt;0,MAX(0,TODAY()-D77),0)</f>
        <v/>
      </c>
      <c r="I77" s="21">
        <f>IF(G77=0,"Payé",IF(H77&gt;Paramètres!$B$9,"Urgent",IF(H77&gt;Paramètres!$B$8,"Attention","OK")))</f>
        <v/>
      </c>
      <c r="J77" s="21">
        <f>IF(I77="Urgent","1-Relance immédiate",IF(I77="Attention","2-Relance à lancer","3-Suivi"))</f>
        <v/>
      </c>
      <c r="K77" s="17" t="n"/>
    </row>
    <row r="78">
      <c r="A78" s="17" t="n"/>
      <c r="B78" s="17" t="n"/>
      <c r="C78" s="18" t="n"/>
      <c r="D78" s="18" t="n"/>
      <c r="E78" s="15" t="n"/>
      <c r="F78" s="15" t="n"/>
      <c r="G78" s="19">
        <f>MAX(0,E78-F78)</f>
        <v/>
      </c>
      <c r="H78" s="20">
        <f>IF(G78&gt;0,MAX(0,TODAY()-D78),0)</f>
        <v/>
      </c>
      <c r="I78" s="21">
        <f>IF(G78=0,"Payé",IF(H78&gt;Paramètres!$B$9,"Urgent",IF(H78&gt;Paramètres!$B$8,"Attention","OK")))</f>
        <v/>
      </c>
      <c r="J78" s="21">
        <f>IF(I78="Urgent","1-Relance immédiate",IF(I78="Attention","2-Relance à lancer","3-Suivi"))</f>
        <v/>
      </c>
      <c r="K78" s="17" t="n"/>
    </row>
    <row r="79">
      <c r="A79" s="17" t="n"/>
      <c r="B79" s="17" t="n"/>
      <c r="C79" s="18" t="n"/>
      <c r="D79" s="18" t="n"/>
      <c r="E79" s="15" t="n"/>
      <c r="F79" s="15" t="n"/>
      <c r="G79" s="19">
        <f>MAX(0,E79-F79)</f>
        <v/>
      </c>
      <c r="H79" s="20">
        <f>IF(G79&gt;0,MAX(0,TODAY()-D79),0)</f>
        <v/>
      </c>
      <c r="I79" s="21">
        <f>IF(G79=0,"Payé",IF(H79&gt;Paramètres!$B$9,"Urgent",IF(H79&gt;Paramètres!$B$8,"Attention","OK")))</f>
        <v/>
      </c>
      <c r="J79" s="21">
        <f>IF(I79="Urgent","1-Relance immédiate",IF(I79="Attention","2-Relance à lancer","3-Suivi"))</f>
        <v/>
      </c>
      <c r="K79" s="17" t="n"/>
    </row>
    <row r="80">
      <c r="A80" s="17" t="n"/>
      <c r="B80" s="17" t="n"/>
      <c r="C80" s="18" t="n"/>
      <c r="D80" s="18" t="n"/>
      <c r="E80" s="15" t="n"/>
      <c r="F80" s="15" t="n"/>
      <c r="G80" s="19">
        <f>MAX(0,E80-F80)</f>
        <v/>
      </c>
      <c r="H80" s="20">
        <f>IF(G80&gt;0,MAX(0,TODAY()-D80),0)</f>
        <v/>
      </c>
      <c r="I80" s="21">
        <f>IF(G80=0,"Payé",IF(H80&gt;Paramètres!$B$9,"Urgent",IF(H80&gt;Paramètres!$B$8,"Attention","OK")))</f>
        <v/>
      </c>
      <c r="J80" s="21">
        <f>IF(I80="Urgent","1-Relance immédiate",IF(I80="Attention","2-Relance à lancer","3-Suivi"))</f>
        <v/>
      </c>
      <c r="K80" s="17" t="n"/>
    </row>
    <row r="81">
      <c r="A81" s="17" t="n"/>
      <c r="B81" s="17" t="n"/>
      <c r="C81" s="18" t="n"/>
      <c r="D81" s="18" t="n"/>
      <c r="E81" s="15" t="n"/>
      <c r="F81" s="15" t="n"/>
      <c r="G81" s="19">
        <f>MAX(0,E81-F81)</f>
        <v/>
      </c>
      <c r="H81" s="20">
        <f>IF(G81&gt;0,MAX(0,TODAY()-D81),0)</f>
        <v/>
      </c>
      <c r="I81" s="21">
        <f>IF(G81=0,"Payé",IF(H81&gt;Paramètres!$B$9,"Urgent",IF(H81&gt;Paramètres!$B$8,"Attention","OK")))</f>
        <v/>
      </c>
      <c r="J81" s="21">
        <f>IF(I81="Urgent","1-Relance immédiate",IF(I81="Attention","2-Relance à lancer","3-Suivi"))</f>
        <v/>
      </c>
      <c r="K81" s="17" t="n"/>
    </row>
    <row r="82">
      <c r="A82" s="17" t="n"/>
      <c r="B82" s="17" t="n"/>
      <c r="C82" s="18" t="n"/>
      <c r="D82" s="18" t="n"/>
      <c r="E82" s="15" t="n"/>
      <c r="F82" s="15" t="n"/>
      <c r="G82" s="19">
        <f>MAX(0,E82-F82)</f>
        <v/>
      </c>
      <c r="H82" s="20">
        <f>IF(G82&gt;0,MAX(0,TODAY()-D82),0)</f>
        <v/>
      </c>
      <c r="I82" s="21">
        <f>IF(G82=0,"Payé",IF(H82&gt;Paramètres!$B$9,"Urgent",IF(H82&gt;Paramètres!$B$8,"Attention","OK")))</f>
        <v/>
      </c>
      <c r="J82" s="21">
        <f>IF(I82="Urgent","1-Relance immédiate",IF(I82="Attention","2-Relance à lancer","3-Suivi"))</f>
        <v/>
      </c>
      <c r="K82" s="17" t="n"/>
    </row>
    <row r="83">
      <c r="A83" s="17" t="n"/>
      <c r="B83" s="17" t="n"/>
      <c r="C83" s="18" t="n"/>
      <c r="D83" s="18" t="n"/>
      <c r="E83" s="15" t="n"/>
      <c r="F83" s="15" t="n"/>
      <c r="G83" s="19">
        <f>MAX(0,E83-F83)</f>
        <v/>
      </c>
      <c r="H83" s="20">
        <f>IF(G83&gt;0,MAX(0,TODAY()-D83),0)</f>
        <v/>
      </c>
      <c r="I83" s="21">
        <f>IF(G83=0,"Payé",IF(H83&gt;Paramètres!$B$9,"Urgent",IF(H83&gt;Paramètres!$B$8,"Attention","OK")))</f>
        <v/>
      </c>
      <c r="J83" s="21">
        <f>IF(I83="Urgent","1-Relance immédiate",IF(I83="Attention","2-Relance à lancer","3-Suivi"))</f>
        <v/>
      </c>
      <c r="K83" s="17" t="n"/>
    </row>
    <row r="84">
      <c r="A84" s="17" t="n"/>
      <c r="B84" s="17" t="n"/>
      <c r="C84" s="18" t="n"/>
      <c r="D84" s="18" t="n"/>
      <c r="E84" s="15" t="n"/>
      <c r="F84" s="15" t="n"/>
      <c r="G84" s="19">
        <f>MAX(0,E84-F84)</f>
        <v/>
      </c>
      <c r="H84" s="20">
        <f>IF(G84&gt;0,MAX(0,TODAY()-D84),0)</f>
        <v/>
      </c>
      <c r="I84" s="21">
        <f>IF(G84=0,"Payé",IF(H84&gt;Paramètres!$B$9,"Urgent",IF(H84&gt;Paramètres!$B$8,"Attention","OK")))</f>
        <v/>
      </c>
      <c r="J84" s="21">
        <f>IF(I84="Urgent","1-Relance immédiate",IF(I84="Attention","2-Relance à lancer","3-Suivi"))</f>
        <v/>
      </c>
      <c r="K84" s="17" t="n"/>
    </row>
    <row r="85">
      <c r="A85" s="17" t="n"/>
      <c r="B85" s="17" t="n"/>
      <c r="C85" s="18" t="n"/>
      <c r="D85" s="18" t="n"/>
      <c r="E85" s="15" t="n"/>
      <c r="F85" s="15" t="n"/>
      <c r="G85" s="19">
        <f>MAX(0,E85-F85)</f>
        <v/>
      </c>
      <c r="H85" s="20">
        <f>IF(G85&gt;0,MAX(0,TODAY()-D85),0)</f>
        <v/>
      </c>
      <c r="I85" s="21">
        <f>IF(G85=0,"Payé",IF(H85&gt;Paramètres!$B$9,"Urgent",IF(H85&gt;Paramètres!$B$8,"Attention","OK")))</f>
        <v/>
      </c>
      <c r="J85" s="21">
        <f>IF(I85="Urgent","1-Relance immédiate",IF(I85="Attention","2-Relance à lancer","3-Suivi"))</f>
        <v/>
      </c>
      <c r="K85" s="17" t="n"/>
    </row>
    <row r="86">
      <c r="A86" s="17" t="n"/>
      <c r="B86" s="17" t="n"/>
      <c r="C86" s="18" t="n"/>
      <c r="D86" s="18" t="n"/>
      <c r="E86" s="15" t="n"/>
      <c r="F86" s="15" t="n"/>
      <c r="G86" s="19">
        <f>MAX(0,E86-F86)</f>
        <v/>
      </c>
      <c r="H86" s="20">
        <f>IF(G86&gt;0,MAX(0,TODAY()-D86),0)</f>
        <v/>
      </c>
      <c r="I86" s="21">
        <f>IF(G86=0,"Payé",IF(H86&gt;Paramètres!$B$9,"Urgent",IF(H86&gt;Paramètres!$B$8,"Attention","OK")))</f>
        <v/>
      </c>
      <c r="J86" s="21">
        <f>IF(I86="Urgent","1-Relance immédiate",IF(I86="Attention","2-Relance à lancer","3-Suivi"))</f>
        <v/>
      </c>
      <c r="K86" s="17" t="n"/>
    </row>
    <row r="87">
      <c r="A87" s="17" t="n"/>
      <c r="B87" s="17" t="n"/>
      <c r="C87" s="18" t="n"/>
      <c r="D87" s="18" t="n"/>
      <c r="E87" s="15" t="n"/>
      <c r="F87" s="15" t="n"/>
      <c r="G87" s="19">
        <f>MAX(0,E87-F87)</f>
        <v/>
      </c>
      <c r="H87" s="20">
        <f>IF(G87&gt;0,MAX(0,TODAY()-D87),0)</f>
        <v/>
      </c>
      <c r="I87" s="21">
        <f>IF(G87=0,"Payé",IF(H87&gt;Paramètres!$B$9,"Urgent",IF(H87&gt;Paramètres!$B$8,"Attention","OK")))</f>
        <v/>
      </c>
      <c r="J87" s="21">
        <f>IF(I87="Urgent","1-Relance immédiate",IF(I87="Attention","2-Relance à lancer","3-Suivi"))</f>
        <v/>
      </c>
      <c r="K87" s="17" t="n"/>
    </row>
    <row r="88">
      <c r="A88" s="17" t="n"/>
      <c r="B88" s="17" t="n"/>
      <c r="C88" s="18" t="n"/>
      <c r="D88" s="18" t="n"/>
      <c r="E88" s="15" t="n"/>
      <c r="F88" s="15" t="n"/>
      <c r="G88" s="19">
        <f>MAX(0,E88-F88)</f>
        <v/>
      </c>
      <c r="H88" s="20">
        <f>IF(G88&gt;0,MAX(0,TODAY()-D88),0)</f>
        <v/>
      </c>
      <c r="I88" s="21">
        <f>IF(G88=0,"Payé",IF(H88&gt;Paramètres!$B$9,"Urgent",IF(H88&gt;Paramètres!$B$8,"Attention","OK")))</f>
        <v/>
      </c>
      <c r="J88" s="21">
        <f>IF(I88="Urgent","1-Relance immédiate",IF(I88="Attention","2-Relance à lancer","3-Suivi"))</f>
        <v/>
      </c>
      <c r="K88" s="17" t="n"/>
    </row>
    <row r="89">
      <c r="A89" s="17" t="n"/>
      <c r="B89" s="17" t="n"/>
      <c r="C89" s="18" t="n"/>
      <c r="D89" s="18" t="n"/>
      <c r="E89" s="15" t="n"/>
      <c r="F89" s="15" t="n"/>
      <c r="G89" s="19">
        <f>MAX(0,E89-F89)</f>
        <v/>
      </c>
      <c r="H89" s="20">
        <f>IF(G89&gt;0,MAX(0,TODAY()-D89),0)</f>
        <v/>
      </c>
      <c r="I89" s="21">
        <f>IF(G89=0,"Payé",IF(H89&gt;Paramètres!$B$9,"Urgent",IF(H89&gt;Paramètres!$B$8,"Attention","OK")))</f>
        <v/>
      </c>
      <c r="J89" s="21">
        <f>IF(I89="Urgent","1-Relance immédiate",IF(I89="Attention","2-Relance à lancer","3-Suivi"))</f>
        <v/>
      </c>
      <c r="K89" s="17" t="n"/>
    </row>
    <row r="90">
      <c r="A90" s="17" t="n"/>
      <c r="B90" s="17" t="n"/>
      <c r="C90" s="18" t="n"/>
      <c r="D90" s="18" t="n"/>
      <c r="E90" s="15" t="n"/>
      <c r="F90" s="15" t="n"/>
      <c r="G90" s="19">
        <f>MAX(0,E90-F90)</f>
        <v/>
      </c>
      <c r="H90" s="20">
        <f>IF(G90&gt;0,MAX(0,TODAY()-D90),0)</f>
        <v/>
      </c>
      <c r="I90" s="21">
        <f>IF(G90=0,"Payé",IF(H90&gt;Paramètres!$B$9,"Urgent",IF(H90&gt;Paramètres!$B$8,"Attention","OK")))</f>
        <v/>
      </c>
      <c r="J90" s="21">
        <f>IF(I90="Urgent","1-Relance immédiate",IF(I90="Attention","2-Relance à lancer","3-Suivi"))</f>
        <v/>
      </c>
      <c r="K90" s="17" t="n"/>
    </row>
    <row r="91">
      <c r="A91" s="17" t="n"/>
      <c r="B91" s="17" t="n"/>
      <c r="C91" s="18" t="n"/>
      <c r="D91" s="18" t="n"/>
      <c r="E91" s="15" t="n"/>
      <c r="F91" s="15" t="n"/>
      <c r="G91" s="19">
        <f>MAX(0,E91-F91)</f>
        <v/>
      </c>
      <c r="H91" s="20">
        <f>IF(G91&gt;0,MAX(0,TODAY()-D91),0)</f>
        <v/>
      </c>
      <c r="I91" s="21">
        <f>IF(G91=0,"Payé",IF(H91&gt;Paramètres!$B$9,"Urgent",IF(H91&gt;Paramètres!$B$8,"Attention","OK")))</f>
        <v/>
      </c>
      <c r="J91" s="21">
        <f>IF(I91="Urgent","1-Relance immédiate",IF(I91="Attention","2-Relance à lancer","3-Suivi"))</f>
        <v/>
      </c>
      <c r="K91" s="17" t="n"/>
    </row>
    <row r="92">
      <c r="A92" s="17" t="n"/>
      <c r="B92" s="17" t="n"/>
      <c r="C92" s="18" t="n"/>
      <c r="D92" s="18" t="n"/>
      <c r="E92" s="15" t="n"/>
      <c r="F92" s="15" t="n"/>
      <c r="G92" s="19">
        <f>MAX(0,E92-F92)</f>
        <v/>
      </c>
      <c r="H92" s="20">
        <f>IF(G92&gt;0,MAX(0,TODAY()-D92),0)</f>
        <v/>
      </c>
      <c r="I92" s="21">
        <f>IF(G92=0,"Payé",IF(H92&gt;Paramètres!$B$9,"Urgent",IF(H92&gt;Paramètres!$B$8,"Attention","OK")))</f>
        <v/>
      </c>
      <c r="J92" s="21">
        <f>IF(I92="Urgent","1-Relance immédiate",IF(I92="Attention","2-Relance à lancer","3-Suivi"))</f>
        <v/>
      </c>
      <c r="K92" s="17" t="n"/>
    </row>
    <row r="93">
      <c r="A93" s="17" t="n"/>
      <c r="B93" s="17" t="n"/>
      <c r="C93" s="18" t="n"/>
      <c r="D93" s="18" t="n"/>
      <c r="E93" s="15" t="n"/>
      <c r="F93" s="15" t="n"/>
      <c r="G93" s="19">
        <f>MAX(0,E93-F93)</f>
        <v/>
      </c>
      <c r="H93" s="20">
        <f>IF(G93&gt;0,MAX(0,TODAY()-D93),0)</f>
        <v/>
      </c>
      <c r="I93" s="21">
        <f>IF(G93=0,"Payé",IF(H93&gt;Paramètres!$B$9,"Urgent",IF(H93&gt;Paramètres!$B$8,"Attention","OK")))</f>
        <v/>
      </c>
      <c r="J93" s="21">
        <f>IF(I93="Urgent","1-Relance immédiate",IF(I93="Attention","2-Relance à lancer","3-Suivi"))</f>
        <v/>
      </c>
      <c r="K93" s="17" t="n"/>
    </row>
    <row r="94">
      <c r="A94" s="17" t="n"/>
      <c r="B94" s="17" t="n"/>
      <c r="C94" s="18" t="n"/>
      <c r="D94" s="18" t="n"/>
      <c r="E94" s="15" t="n"/>
      <c r="F94" s="15" t="n"/>
      <c r="G94" s="19">
        <f>MAX(0,E94-F94)</f>
        <v/>
      </c>
      <c r="H94" s="20">
        <f>IF(G94&gt;0,MAX(0,TODAY()-D94),0)</f>
        <v/>
      </c>
      <c r="I94" s="21">
        <f>IF(G94=0,"Payé",IF(H94&gt;Paramètres!$B$9,"Urgent",IF(H94&gt;Paramètres!$B$8,"Attention","OK")))</f>
        <v/>
      </c>
      <c r="J94" s="21">
        <f>IF(I94="Urgent","1-Relance immédiate",IF(I94="Attention","2-Relance à lancer","3-Suivi"))</f>
        <v/>
      </c>
      <c r="K94" s="17" t="n"/>
    </row>
    <row r="95">
      <c r="A95" s="17" t="n"/>
      <c r="B95" s="17" t="n"/>
      <c r="C95" s="18" t="n"/>
      <c r="D95" s="18" t="n"/>
      <c r="E95" s="15" t="n"/>
      <c r="F95" s="15" t="n"/>
      <c r="G95" s="19">
        <f>MAX(0,E95-F95)</f>
        <v/>
      </c>
      <c r="H95" s="20">
        <f>IF(G95&gt;0,MAX(0,TODAY()-D95),0)</f>
        <v/>
      </c>
      <c r="I95" s="21">
        <f>IF(G95=0,"Payé",IF(H95&gt;Paramètres!$B$9,"Urgent",IF(H95&gt;Paramètres!$B$8,"Attention","OK")))</f>
        <v/>
      </c>
      <c r="J95" s="21">
        <f>IF(I95="Urgent","1-Relance immédiate",IF(I95="Attention","2-Relance à lancer","3-Suivi"))</f>
        <v/>
      </c>
      <c r="K95" s="17" t="n"/>
    </row>
    <row r="96">
      <c r="A96" s="17" t="n"/>
      <c r="B96" s="17" t="n"/>
      <c r="C96" s="18" t="n"/>
      <c r="D96" s="18" t="n"/>
      <c r="E96" s="15" t="n"/>
      <c r="F96" s="15" t="n"/>
      <c r="G96" s="19">
        <f>MAX(0,E96-F96)</f>
        <v/>
      </c>
      <c r="H96" s="20">
        <f>IF(G96&gt;0,MAX(0,TODAY()-D96),0)</f>
        <v/>
      </c>
      <c r="I96" s="21">
        <f>IF(G96=0,"Payé",IF(H96&gt;Paramètres!$B$9,"Urgent",IF(H96&gt;Paramètres!$B$8,"Attention","OK")))</f>
        <v/>
      </c>
      <c r="J96" s="21">
        <f>IF(I96="Urgent","1-Relance immédiate",IF(I96="Attention","2-Relance à lancer","3-Suivi"))</f>
        <v/>
      </c>
      <c r="K96" s="17" t="n"/>
    </row>
    <row r="97">
      <c r="A97" s="17" t="n"/>
      <c r="B97" s="17" t="n"/>
      <c r="C97" s="18" t="n"/>
      <c r="D97" s="18" t="n"/>
      <c r="E97" s="15" t="n"/>
      <c r="F97" s="15" t="n"/>
      <c r="G97" s="19">
        <f>MAX(0,E97-F97)</f>
        <v/>
      </c>
      <c r="H97" s="20">
        <f>IF(G97&gt;0,MAX(0,TODAY()-D97),0)</f>
        <v/>
      </c>
      <c r="I97" s="21">
        <f>IF(G97=0,"Payé",IF(H97&gt;Paramètres!$B$9,"Urgent",IF(H97&gt;Paramètres!$B$8,"Attention","OK")))</f>
        <v/>
      </c>
      <c r="J97" s="21">
        <f>IF(I97="Urgent","1-Relance immédiate",IF(I97="Attention","2-Relance à lancer","3-Suivi"))</f>
        <v/>
      </c>
      <c r="K97" s="17" t="n"/>
    </row>
    <row r="98">
      <c r="A98" s="17" t="n"/>
      <c r="B98" s="17" t="n"/>
      <c r="C98" s="18" t="n"/>
      <c r="D98" s="18" t="n"/>
      <c r="E98" s="15" t="n"/>
      <c r="F98" s="15" t="n"/>
      <c r="G98" s="19">
        <f>MAX(0,E98-F98)</f>
        <v/>
      </c>
      <c r="H98" s="20">
        <f>IF(G98&gt;0,MAX(0,TODAY()-D98),0)</f>
        <v/>
      </c>
      <c r="I98" s="21">
        <f>IF(G98=0,"Payé",IF(H98&gt;Paramètres!$B$9,"Urgent",IF(H98&gt;Paramètres!$B$8,"Attention","OK")))</f>
        <v/>
      </c>
      <c r="J98" s="21">
        <f>IF(I98="Urgent","1-Relance immédiate",IF(I98="Attention","2-Relance à lancer","3-Suivi"))</f>
        <v/>
      </c>
      <c r="K98" s="17" t="n"/>
    </row>
    <row r="99">
      <c r="A99" s="17" t="n"/>
      <c r="B99" s="17" t="n"/>
      <c r="C99" s="18" t="n"/>
      <c r="D99" s="18" t="n"/>
      <c r="E99" s="15" t="n"/>
      <c r="F99" s="15" t="n"/>
      <c r="G99" s="19">
        <f>MAX(0,E99-F99)</f>
        <v/>
      </c>
      <c r="H99" s="20">
        <f>IF(G99&gt;0,MAX(0,TODAY()-D99),0)</f>
        <v/>
      </c>
      <c r="I99" s="21">
        <f>IF(G99=0,"Payé",IF(H99&gt;Paramètres!$B$9,"Urgent",IF(H99&gt;Paramètres!$B$8,"Attention","OK")))</f>
        <v/>
      </c>
      <c r="J99" s="21">
        <f>IF(I99="Urgent","1-Relance immédiate",IF(I99="Attention","2-Relance à lancer","3-Suivi"))</f>
        <v/>
      </c>
      <c r="K99" s="17" t="n"/>
    </row>
    <row r="100">
      <c r="A100" s="17" t="n"/>
      <c r="B100" s="17" t="n"/>
      <c r="C100" s="18" t="n"/>
      <c r="D100" s="18" t="n"/>
      <c r="E100" s="15" t="n"/>
      <c r="F100" s="15" t="n"/>
      <c r="G100" s="19">
        <f>MAX(0,E100-F100)</f>
        <v/>
      </c>
      <c r="H100" s="20">
        <f>IF(G100&gt;0,MAX(0,TODAY()-D100),0)</f>
        <v/>
      </c>
      <c r="I100" s="21">
        <f>IF(G100=0,"Payé",IF(H100&gt;Paramètres!$B$9,"Urgent",IF(H100&gt;Paramètres!$B$8,"Attention","OK")))</f>
        <v/>
      </c>
      <c r="J100" s="21">
        <f>IF(I100="Urgent","1-Relance immédiate",IF(I100="Attention","2-Relance à lancer","3-Suivi"))</f>
        <v/>
      </c>
      <c r="K100" s="17" t="n"/>
    </row>
    <row r="101">
      <c r="A101" s="17" t="n"/>
      <c r="B101" s="17" t="n"/>
      <c r="C101" s="18" t="n"/>
      <c r="D101" s="18" t="n"/>
      <c r="E101" s="15" t="n"/>
      <c r="F101" s="15" t="n"/>
      <c r="G101" s="19">
        <f>MAX(0,E101-F101)</f>
        <v/>
      </c>
      <c r="H101" s="20">
        <f>IF(G101&gt;0,MAX(0,TODAY()-D101),0)</f>
        <v/>
      </c>
      <c r="I101" s="21">
        <f>IF(G101=0,"Payé",IF(H101&gt;Paramètres!$B$9,"Urgent",IF(H101&gt;Paramètres!$B$8,"Attention","OK")))</f>
        <v/>
      </c>
      <c r="J101" s="21">
        <f>IF(I101="Urgent","1-Relance immédiate",IF(I101="Attention","2-Relance à lancer","3-Suivi"))</f>
        <v/>
      </c>
      <c r="K101" s="17" t="n"/>
    </row>
    <row r="102">
      <c r="A102" s="17" t="n"/>
      <c r="B102" s="17" t="n"/>
      <c r="C102" s="18" t="n"/>
      <c r="D102" s="18" t="n"/>
      <c r="E102" s="15" t="n"/>
      <c r="F102" s="15" t="n"/>
      <c r="G102" s="19">
        <f>MAX(0,E102-F102)</f>
        <v/>
      </c>
      <c r="H102" s="20">
        <f>IF(G102&gt;0,MAX(0,TODAY()-D102),0)</f>
        <v/>
      </c>
      <c r="I102" s="21">
        <f>IF(G102=0,"Payé",IF(H102&gt;Paramètres!$B$9,"Urgent",IF(H102&gt;Paramètres!$B$8,"Attention","OK")))</f>
        <v/>
      </c>
      <c r="J102" s="21">
        <f>IF(I102="Urgent","1-Relance immédiate",IF(I102="Attention","2-Relance à lancer","3-Suivi"))</f>
        <v/>
      </c>
      <c r="K102" s="17" t="n"/>
    </row>
    <row r="103">
      <c r="A103" s="17" t="n"/>
      <c r="B103" s="17" t="n"/>
      <c r="C103" s="18" t="n"/>
      <c r="D103" s="18" t="n"/>
      <c r="E103" s="15" t="n"/>
      <c r="F103" s="15" t="n"/>
      <c r="G103" s="19">
        <f>MAX(0,E103-F103)</f>
        <v/>
      </c>
      <c r="H103" s="20">
        <f>IF(G103&gt;0,MAX(0,TODAY()-D103),0)</f>
        <v/>
      </c>
      <c r="I103" s="21">
        <f>IF(G103=0,"Payé",IF(H103&gt;Paramètres!$B$9,"Urgent",IF(H103&gt;Paramètres!$B$8,"Attention","OK")))</f>
        <v/>
      </c>
      <c r="J103" s="21">
        <f>IF(I103="Urgent","1-Relance immédiate",IF(I103="Attention","2-Relance à lancer","3-Suivi"))</f>
        <v/>
      </c>
      <c r="K103" s="17" t="n"/>
    </row>
    <row r="104">
      <c r="A104" s="17" t="n"/>
      <c r="B104" s="17" t="n"/>
      <c r="C104" s="18" t="n"/>
      <c r="D104" s="18" t="n"/>
      <c r="E104" s="15" t="n"/>
      <c r="F104" s="15" t="n"/>
      <c r="G104" s="19">
        <f>MAX(0,E104-F104)</f>
        <v/>
      </c>
      <c r="H104" s="20">
        <f>IF(G104&gt;0,MAX(0,TODAY()-D104),0)</f>
        <v/>
      </c>
      <c r="I104" s="21">
        <f>IF(G104=0,"Payé",IF(H104&gt;Paramètres!$B$9,"Urgent",IF(H104&gt;Paramètres!$B$8,"Attention","OK")))</f>
        <v/>
      </c>
      <c r="J104" s="21">
        <f>IF(I104="Urgent","1-Relance immédiate",IF(I104="Attention","2-Relance à lancer","3-Suivi"))</f>
        <v/>
      </c>
      <c r="K104" s="17" t="n"/>
    </row>
    <row r="105">
      <c r="A105" s="17" t="n"/>
      <c r="B105" s="17" t="n"/>
      <c r="C105" s="18" t="n"/>
      <c r="D105" s="18" t="n"/>
      <c r="E105" s="15" t="n"/>
      <c r="F105" s="15" t="n"/>
      <c r="G105" s="19">
        <f>MAX(0,E105-F105)</f>
        <v/>
      </c>
      <c r="H105" s="20">
        <f>IF(G105&gt;0,MAX(0,TODAY()-D105),0)</f>
        <v/>
      </c>
      <c r="I105" s="21">
        <f>IF(G105=0,"Payé",IF(H105&gt;Paramètres!$B$9,"Urgent",IF(H105&gt;Paramètres!$B$8,"Attention","OK")))</f>
        <v/>
      </c>
      <c r="J105" s="21">
        <f>IF(I105="Urgent","1-Relance immédiate",IF(I105="Attention","2-Relance à lancer","3-Suivi"))</f>
        <v/>
      </c>
      <c r="K105" s="17" t="n"/>
    </row>
    <row r="106">
      <c r="A106" s="17" t="n"/>
      <c r="B106" s="17" t="n"/>
      <c r="C106" s="18" t="n"/>
      <c r="D106" s="18" t="n"/>
      <c r="E106" s="15" t="n"/>
      <c r="F106" s="15" t="n"/>
      <c r="G106" s="19">
        <f>MAX(0,E106-F106)</f>
        <v/>
      </c>
      <c r="H106" s="20">
        <f>IF(G106&gt;0,MAX(0,TODAY()-D106),0)</f>
        <v/>
      </c>
      <c r="I106" s="21">
        <f>IF(G106=0,"Payé",IF(H106&gt;Paramètres!$B$9,"Urgent",IF(H106&gt;Paramètres!$B$8,"Attention","OK")))</f>
        <v/>
      </c>
      <c r="J106" s="21">
        <f>IF(I106="Urgent","1-Relance immédiate",IF(I106="Attention","2-Relance à lancer","3-Suivi"))</f>
        <v/>
      </c>
      <c r="K106" s="17" t="n"/>
    </row>
    <row r="107">
      <c r="A107" s="17" t="n"/>
      <c r="B107" s="17" t="n"/>
      <c r="C107" s="18" t="n"/>
      <c r="D107" s="18" t="n"/>
      <c r="E107" s="15" t="n"/>
      <c r="F107" s="15" t="n"/>
      <c r="G107" s="19">
        <f>MAX(0,E107-F107)</f>
        <v/>
      </c>
      <c r="H107" s="20">
        <f>IF(G107&gt;0,MAX(0,TODAY()-D107),0)</f>
        <v/>
      </c>
      <c r="I107" s="21">
        <f>IF(G107=0,"Payé",IF(H107&gt;Paramètres!$B$9,"Urgent",IF(H107&gt;Paramètres!$B$8,"Attention","OK")))</f>
        <v/>
      </c>
      <c r="J107" s="21">
        <f>IF(I107="Urgent","1-Relance immédiate",IF(I107="Attention","2-Relance à lancer","3-Suivi"))</f>
        <v/>
      </c>
      <c r="K107" s="17" t="n"/>
    </row>
    <row r="108">
      <c r="A108" s="17" t="n"/>
      <c r="B108" s="17" t="n"/>
      <c r="C108" s="18" t="n"/>
      <c r="D108" s="18" t="n"/>
      <c r="E108" s="15" t="n"/>
      <c r="F108" s="15" t="n"/>
      <c r="G108" s="19">
        <f>MAX(0,E108-F108)</f>
        <v/>
      </c>
      <c r="H108" s="20">
        <f>IF(G108&gt;0,MAX(0,TODAY()-D108),0)</f>
        <v/>
      </c>
      <c r="I108" s="21">
        <f>IF(G108=0,"Payé",IF(H108&gt;Paramètres!$B$9,"Urgent",IF(H108&gt;Paramètres!$B$8,"Attention","OK")))</f>
        <v/>
      </c>
      <c r="J108" s="21">
        <f>IF(I108="Urgent","1-Relance immédiate",IF(I108="Attention","2-Relance à lancer","3-Suivi"))</f>
        <v/>
      </c>
      <c r="K108" s="17" t="n"/>
    </row>
    <row r="109">
      <c r="A109" s="17" t="n"/>
      <c r="B109" s="17" t="n"/>
      <c r="C109" s="18" t="n"/>
      <c r="D109" s="18" t="n"/>
      <c r="E109" s="15" t="n"/>
      <c r="F109" s="15" t="n"/>
      <c r="G109" s="19">
        <f>MAX(0,E109-F109)</f>
        <v/>
      </c>
      <c r="H109" s="20">
        <f>IF(G109&gt;0,MAX(0,TODAY()-D109),0)</f>
        <v/>
      </c>
      <c r="I109" s="21">
        <f>IF(G109=0,"Payé",IF(H109&gt;Paramètres!$B$9,"Urgent",IF(H109&gt;Paramètres!$B$8,"Attention","OK")))</f>
        <v/>
      </c>
      <c r="J109" s="21">
        <f>IF(I109="Urgent","1-Relance immédiate",IF(I109="Attention","2-Relance à lancer","3-Suivi"))</f>
        <v/>
      </c>
      <c r="K109" s="17" t="n"/>
    </row>
    <row r="110">
      <c r="A110" s="17" t="n"/>
      <c r="B110" s="17" t="n"/>
      <c r="C110" s="18" t="n"/>
      <c r="D110" s="18" t="n"/>
      <c r="E110" s="15" t="n"/>
      <c r="F110" s="15" t="n"/>
      <c r="G110" s="19">
        <f>MAX(0,E110-F110)</f>
        <v/>
      </c>
      <c r="H110" s="20">
        <f>IF(G110&gt;0,MAX(0,TODAY()-D110),0)</f>
        <v/>
      </c>
      <c r="I110" s="21">
        <f>IF(G110=0,"Payé",IF(H110&gt;Paramètres!$B$9,"Urgent",IF(H110&gt;Paramètres!$B$8,"Attention","OK")))</f>
        <v/>
      </c>
      <c r="J110" s="21">
        <f>IF(I110="Urgent","1-Relance immédiate",IF(I110="Attention","2-Relance à lancer","3-Suivi"))</f>
        <v/>
      </c>
      <c r="K110" s="17" t="n"/>
    </row>
    <row r="111">
      <c r="A111" s="17" t="n"/>
      <c r="B111" s="17" t="n"/>
      <c r="C111" s="18" t="n"/>
      <c r="D111" s="18" t="n"/>
      <c r="E111" s="15" t="n"/>
      <c r="F111" s="15" t="n"/>
      <c r="G111" s="19">
        <f>MAX(0,E111-F111)</f>
        <v/>
      </c>
      <c r="H111" s="20">
        <f>IF(G111&gt;0,MAX(0,TODAY()-D111),0)</f>
        <v/>
      </c>
      <c r="I111" s="21">
        <f>IF(G111=0,"Payé",IF(H111&gt;Paramètres!$B$9,"Urgent",IF(H111&gt;Paramètres!$B$8,"Attention","OK")))</f>
        <v/>
      </c>
      <c r="J111" s="21">
        <f>IF(I111="Urgent","1-Relance immédiate",IF(I111="Attention","2-Relance à lancer","3-Suivi"))</f>
        <v/>
      </c>
      <c r="K111" s="17" t="n"/>
    </row>
    <row r="112">
      <c r="A112" s="17" t="n"/>
      <c r="B112" s="17" t="n"/>
      <c r="C112" s="18" t="n"/>
      <c r="D112" s="18" t="n"/>
      <c r="E112" s="15" t="n"/>
      <c r="F112" s="15" t="n"/>
      <c r="G112" s="19">
        <f>MAX(0,E112-F112)</f>
        <v/>
      </c>
      <c r="H112" s="20">
        <f>IF(G112&gt;0,MAX(0,TODAY()-D112),0)</f>
        <v/>
      </c>
      <c r="I112" s="21">
        <f>IF(G112=0,"Payé",IF(H112&gt;Paramètres!$B$9,"Urgent",IF(H112&gt;Paramètres!$B$8,"Attention","OK")))</f>
        <v/>
      </c>
      <c r="J112" s="21">
        <f>IF(I112="Urgent","1-Relance immédiate",IF(I112="Attention","2-Relance à lancer","3-Suivi"))</f>
        <v/>
      </c>
      <c r="K112" s="17" t="n"/>
    </row>
    <row r="113">
      <c r="A113" s="17" t="n"/>
      <c r="B113" s="17" t="n"/>
      <c r="C113" s="18" t="n"/>
      <c r="D113" s="18" t="n"/>
      <c r="E113" s="15" t="n"/>
      <c r="F113" s="15" t="n"/>
      <c r="G113" s="19">
        <f>MAX(0,E113-F113)</f>
        <v/>
      </c>
      <c r="H113" s="20">
        <f>IF(G113&gt;0,MAX(0,TODAY()-D113),0)</f>
        <v/>
      </c>
      <c r="I113" s="21">
        <f>IF(G113=0,"Payé",IF(H113&gt;Paramètres!$B$9,"Urgent",IF(H113&gt;Paramètres!$B$8,"Attention","OK")))</f>
        <v/>
      </c>
      <c r="J113" s="21">
        <f>IF(I113="Urgent","1-Relance immédiate",IF(I113="Attention","2-Relance à lancer","3-Suivi"))</f>
        <v/>
      </c>
      <c r="K113" s="17" t="n"/>
    </row>
    <row r="114">
      <c r="A114" s="17" t="n"/>
      <c r="B114" s="17" t="n"/>
      <c r="C114" s="18" t="n"/>
      <c r="D114" s="18" t="n"/>
      <c r="E114" s="15" t="n"/>
      <c r="F114" s="15" t="n"/>
      <c r="G114" s="19">
        <f>MAX(0,E114-F114)</f>
        <v/>
      </c>
      <c r="H114" s="20">
        <f>IF(G114&gt;0,MAX(0,TODAY()-D114),0)</f>
        <v/>
      </c>
      <c r="I114" s="21">
        <f>IF(G114=0,"Payé",IF(H114&gt;Paramètres!$B$9,"Urgent",IF(H114&gt;Paramètres!$B$8,"Attention","OK")))</f>
        <v/>
      </c>
      <c r="J114" s="21">
        <f>IF(I114="Urgent","1-Relance immédiate",IF(I114="Attention","2-Relance à lancer","3-Suivi"))</f>
        <v/>
      </c>
      <c r="K114" s="17" t="n"/>
    </row>
    <row r="115">
      <c r="A115" s="17" t="n"/>
      <c r="B115" s="17" t="n"/>
      <c r="C115" s="18" t="n"/>
      <c r="D115" s="18" t="n"/>
      <c r="E115" s="15" t="n"/>
      <c r="F115" s="15" t="n"/>
      <c r="G115" s="19">
        <f>MAX(0,E115-F115)</f>
        <v/>
      </c>
      <c r="H115" s="20">
        <f>IF(G115&gt;0,MAX(0,TODAY()-D115),0)</f>
        <v/>
      </c>
      <c r="I115" s="21">
        <f>IF(G115=0,"Payé",IF(H115&gt;Paramètres!$B$9,"Urgent",IF(H115&gt;Paramètres!$B$8,"Attention","OK")))</f>
        <v/>
      </c>
      <c r="J115" s="21">
        <f>IF(I115="Urgent","1-Relance immédiate",IF(I115="Attention","2-Relance à lancer","3-Suivi"))</f>
        <v/>
      </c>
      <c r="K115" s="17" t="n"/>
    </row>
    <row r="116">
      <c r="A116" s="17" t="n"/>
      <c r="B116" s="17" t="n"/>
      <c r="C116" s="18" t="n"/>
      <c r="D116" s="18" t="n"/>
      <c r="E116" s="15" t="n"/>
      <c r="F116" s="15" t="n"/>
      <c r="G116" s="19">
        <f>MAX(0,E116-F116)</f>
        <v/>
      </c>
      <c r="H116" s="20">
        <f>IF(G116&gt;0,MAX(0,TODAY()-D116),0)</f>
        <v/>
      </c>
      <c r="I116" s="21">
        <f>IF(G116=0,"Payé",IF(H116&gt;Paramètres!$B$9,"Urgent",IF(H116&gt;Paramètres!$B$8,"Attention","OK")))</f>
        <v/>
      </c>
      <c r="J116" s="21">
        <f>IF(I116="Urgent","1-Relance immédiate",IF(I116="Attention","2-Relance à lancer","3-Suivi"))</f>
        <v/>
      </c>
      <c r="K116" s="17" t="n"/>
    </row>
    <row r="117">
      <c r="A117" s="17" t="n"/>
      <c r="B117" s="17" t="n"/>
      <c r="C117" s="18" t="n"/>
      <c r="D117" s="18" t="n"/>
      <c r="E117" s="15" t="n"/>
      <c r="F117" s="15" t="n"/>
      <c r="G117" s="19">
        <f>MAX(0,E117-F117)</f>
        <v/>
      </c>
      <c r="H117" s="20">
        <f>IF(G117&gt;0,MAX(0,TODAY()-D117),0)</f>
        <v/>
      </c>
      <c r="I117" s="21">
        <f>IF(G117=0,"Payé",IF(H117&gt;Paramètres!$B$9,"Urgent",IF(H117&gt;Paramètres!$B$8,"Attention","OK")))</f>
        <v/>
      </c>
      <c r="J117" s="21">
        <f>IF(I117="Urgent","1-Relance immédiate",IF(I117="Attention","2-Relance à lancer","3-Suivi"))</f>
        <v/>
      </c>
      <c r="K117" s="17" t="n"/>
    </row>
    <row r="118">
      <c r="A118" s="17" t="n"/>
      <c r="B118" s="17" t="n"/>
      <c r="C118" s="18" t="n"/>
      <c r="D118" s="18" t="n"/>
      <c r="E118" s="15" t="n"/>
      <c r="F118" s="15" t="n"/>
      <c r="G118" s="19">
        <f>MAX(0,E118-F118)</f>
        <v/>
      </c>
      <c r="H118" s="20">
        <f>IF(G118&gt;0,MAX(0,TODAY()-D118),0)</f>
        <v/>
      </c>
      <c r="I118" s="21">
        <f>IF(G118=0,"Payé",IF(H118&gt;Paramètres!$B$9,"Urgent",IF(H118&gt;Paramètres!$B$8,"Attention","OK")))</f>
        <v/>
      </c>
      <c r="J118" s="21">
        <f>IF(I118="Urgent","1-Relance immédiate",IF(I118="Attention","2-Relance à lancer","3-Suivi"))</f>
        <v/>
      </c>
      <c r="K118" s="17" t="n"/>
    </row>
    <row r="119">
      <c r="A119" s="17" t="n"/>
      <c r="B119" s="17" t="n"/>
      <c r="C119" s="18" t="n"/>
      <c r="D119" s="18" t="n"/>
      <c r="E119" s="15" t="n"/>
      <c r="F119" s="15" t="n"/>
      <c r="G119" s="19">
        <f>MAX(0,E119-F119)</f>
        <v/>
      </c>
      <c r="H119" s="20">
        <f>IF(G119&gt;0,MAX(0,TODAY()-D119),0)</f>
        <v/>
      </c>
      <c r="I119" s="21">
        <f>IF(G119=0,"Payé",IF(H119&gt;Paramètres!$B$9,"Urgent",IF(H119&gt;Paramètres!$B$8,"Attention","OK")))</f>
        <v/>
      </c>
      <c r="J119" s="21">
        <f>IF(I119="Urgent","1-Relance immédiate",IF(I119="Attention","2-Relance à lancer","3-Suivi"))</f>
        <v/>
      </c>
      <c r="K119" s="17" t="n"/>
    </row>
    <row r="120">
      <c r="A120" s="17" t="n"/>
      <c r="B120" s="17" t="n"/>
      <c r="C120" s="18" t="n"/>
      <c r="D120" s="18" t="n"/>
      <c r="E120" s="15" t="n"/>
      <c r="F120" s="15" t="n"/>
      <c r="G120" s="19">
        <f>MAX(0,E120-F120)</f>
        <v/>
      </c>
      <c r="H120" s="20">
        <f>IF(G120&gt;0,MAX(0,TODAY()-D120),0)</f>
        <v/>
      </c>
      <c r="I120" s="21">
        <f>IF(G120=0,"Payé",IF(H120&gt;Paramètres!$B$9,"Urgent",IF(H120&gt;Paramètres!$B$8,"Attention","OK")))</f>
        <v/>
      </c>
      <c r="J120" s="21">
        <f>IF(I120="Urgent","1-Relance immédiate",IF(I120="Attention","2-Relance à lancer","3-Suivi"))</f>
        <v/>
      </c>
      <c r="K120" s="17" t="n"/>
    </row>
    <row r="121">
      <c r="A121" s="17" t="n"/>
      <c r="B121" s="17" t="n"/>
      <c r="C121" s="18" t="n"/>
      <c r="D121" s="18" t="n"/>
      <c r="E121" s="15" t="n"/>
      <c r="F121" s="15" t="n"/>
      <c r="G121" s="19">
        <f>MAX(0,E121-F121)</f>
        <v/>
      </c>
      <c r="H121" s="20">
        <f>IF(G121&gt;0,MAX(0,TODAY()-D121),0)</f>
        <v/>
      </c>
      <c r="I121" s="21">
        <f>IF(G121=0,"Payé",IF(H121&gt;Paramètres!$B$9,"Urgent",IF(H121&gt;Paramètres!$B$8,"Attention","OK")))</f>
        <v/>
      </c>
      <c r="J121" s="21">
        <f>IF(I121="Urgent","1-Relance immédiate",IF(I121="Attention","2-Relance à lancer","3-Suivi"))</f>
        <v/>
      </c>
      <c r="K121" s="17" t="n"/>
    </row>
    <row r="122">
      <c r="A122" s="17" t="n"/>
      <c r="B122" s="17" t="n"/>
      <c r="C122" s="18" t="n"/>
      <c r="D122" s="18" t="n"/>
      <c r="E122" s="15" t="n"/>
      <c r="F122" s="15" t="n"/>
      <c r="G122" s="19">
        <f>MAX(0,E122-F122)</f>
        <v/>
      </c>
      <c r="H122" s="20">
        <f>IF(G122&gt;0,MAX(0,TODAY()-D122),0)</f>
        <v/>
      </c>
      <c r="I122" s="21">
        <f>IF(G122=0,"Payé",IF(H122&gt;Paramètres!$B$9,"Urgent",IF(H122&gt;Paramètres!$B$8,"Attention","OK")))</f>
        <v/>
      </c>
      <c r="J122" s="21">
        <f>IF(I122="Urgent","1-Relance immédiate",IF(I122="Attention","2-Relance à lancer","3-Suivi"))</f>
        <v/>
      </c>
      <c r="K122" s="17" t="n"/>
    </row>
    <row r="123">
      <c r="A123" s="17" t="n"/>
      <c r="B123" s="17" t="n"/>
      <c r="C123" s="18" t="n"/>
      <c r="D123" s="18" t="n"/>
      <c r="E123" s="15" t="n"/>
      <c r="F123" s="15" t="n"/>
      <c r="G123" s="19">
        <f>MAX(0,E123-F123)</f>
        <v/>
      </c>
      <c r="H123" s="20">
        <f>IF(G123&gt;0,MAX(0,TODAY()-D123),0)</f>
        <v/>
      </c>
      <c r="I123" s="21">
        <f>IF(G123=0,"Payé",IF(H123&gt;Paramètres!$B$9,"Urgent",IF(H123&gt;Paramètres!$B$8,"Attention","OK")))</f>
        <v/>
      </c>
      <c r="J123" s="21">
        <f>IF(I123="Urgent","1-Relance immédiate",IF(I123="Attention","2-Relance à lancer","3-Suivi"))</f>
        <v/>
      </c>
      <c r="K123" s="17" t="n"/>
    </row>
    <row r="124">
      <c r="A124" s="17" t="n"/>
      <c r="B124" s="17" t="n"/>
      <c r="C124" s="18" t="n"/>
      <c r="D124" s="18" t="n"/>
      <c r="E124" s="15" t="n"/>
      <c r="F124" s="15" t="n"/>
      <c r="G124" s="19">
        <f>MAX(0,E124-F124)</f>
        <v/>
      </c>
      <c r="H124" s="20">
        <f>IF(G124&gt;0,MAX(0,TODAY()-D124),0)</f>
        <v/>
      </c>
      <c r="I124" s="21">
        <f>IF(G124=0,"Payé",IF(H124&gt;Paramètres!$B$9,"Urgent",IF(H124&gt;Paramètres!$B$8,"Attention","OK")))</f>
        <v/>
      </c>
      <c r="J124" s="21">
        <f>IF(I124="Urgent","1-Relance immédiate",IF(I124="Attention","2-Relance à lancer","3-Suivi"))</f>
        <v/>
      </c>
      <c r="K124" s="17" t="n"/>
    </row>
    <row r="125">
      <c r="A125" s="17" t="n"/>
      <c r="B125" s="17" t="n"/>
      <c r="C125" s="18" t="n"/>
      <c r="D125" s="18" t="n"/>
      <c r="E125" s="15" t="n"/>
      <c r="F125" s="15" t="n"/>
      <c r="G125" s="19">
        <f>MAX(0,E125-F125)</f>
        <v/>
      </c>
      <c r="H125" s="20">
        <f>IF(G125&gt;0,MAX(0,TODAY()-D125),0)</f>
        <v/>
      </c>
      <c r="I125" s="21">
        <f>IF(G125=0,"Payé",IF(H125&gt;Paramètres!$B$9,"Urgent",IF(H125&gt;Paramètres!$B$8,"Attention","OK")))</f>
        <v/>
      </c>
      <c r="J125" s="21">
        <f>IF(I125="Urgent","1-Relance immédiate",IF(I125="Attention","2-Relance à lancer","3-Suivi"))</f>
        <v/>
      </c>
      <c r="K125" s="17" t="n"/>
    </row>
    <row r="126">
      <c r="A126" s="17" t="n"/>
      <c r="B126" s="17" t="n"/>
      <c r="C126" s="18" t="n"/>
      <c r="D126" s="18" t="n"/>
      <c r="E126" s="15" t="n"/>
      <c r="F126" s="15" t="n"/>
      <c r="G126" s="19">
        <f>MAX(0,E126-F126)</f>
        <v/>
      </c>
      <c r="H126" s="20">
        <f>IF(G126&gt;0,MAX(0,TODAY()-D126),0)</f>
        <v/>
      </c>
      <c r="I126" s="21">
        <f>IF(G126=0,"Payé",IF(H126&gt;Paramètres!$B$9,"Urgent",IF(H126&gt;Paramètres!$B$8,"Attention","OK")))</f>
        <v/>
      </c>
      <c r="J126" s="21">
        <f>IF(I126="Urgent","1-Relance immédiate",IF(I126="Attention","2-Relance à lancer","3-Suivi"))</f>
        <v/>
      </c>
      <c r="K126" s="17" t="n"/>
    </row>
    <row r="127">
      <c r="A127" s="17" t="n"/>
      <c r="B127" s="17" t="n"/>
      <c r="C127" s="18" t="n"/>
      <c r="D127" s="18" t="n"/>
      <c r="E127" s="15" t="n"/>
      <c r="F127" s="15" t="n"/>
      <c r="G127" s="19">
        <f>MAX(0,E127-F127)</f>
        <v/>
      </c>
      <c r="H127" s="20">
        <f>IF(G127&gt;0,MAX(0,TODAY()-D127),0)</f>
        <v/>
      </c>
      <c r="I127" s="21">
        <f>IF(G127=0,"Payé",IF(H127&gt;Paramètres!$B$9,"Urgent",IF(H127&gt;Paramètres!$B$8,"Attention","OK")))</f>
        <v/>
      </c>
      <c r="J127" s="21">
        <f>IF(I127="Urgent","1-Relance immédiate",IF(I127="Attention","2-Relance à lancer","3-Suivi"))</f>
        <v/>
      </c>
      <c r="K127" s="17" t="n"/>
    </row>
    <row r="128">
      <c r="A128" s="17" t="n"/>
      <c r="B128" s="17" t="n"/>
      <c r="C128" s="18" t="n"/>
      <c r="D128" s="18" t="n"/>
      <c r="E128" s="15" t="n"/>
      <c r="F128" s="15" t="n"/>
      <c r="G128" s="19">
        <f>MAX(0,E128-F128)</f>
        <v/>
      </c>
      <c r="H128" s="20">
        <f>IF(G128&gt;0,MAX(0,TODAY()-D128),0)</f>
        <v/>
      </c>
      <c r="I128" s="21">
        <f>IF(G128=0,"Payé",IF(H128&gt;Paramètres!$B$9,"Urgent",IF(H128&gt;Paramètres!$B$8,"Attention","OK")))</f>
        <v/>
      </c>
      <c r="J128" s="21">
        <f>IF(I128="Urgent","1-Relance immédiate",IF(I128="Attention","2-Relance à lancer","3-Suivi"))</f>
        <v/>
      </c>
      <c r="K128" s="17" t="n"/>
    </row>
    <row r="129">
      <c r="A129" s="17" t="n"/>
      <c r="B129" s="17" t="n"/>
      <c r="C129" s="18" t="n"/>
      <c r="D129" s="18" t="n"/>
      <c r="E129" s="15" t="n"/>
      <c r="F129" s="15" t="n"/>
      <c r="G129" s="19">
        <f>MAX(0,E129-F129)</f>
        <v/>
      </c>
      <c r="H129" s="20">
        <f>IF(G129&gt;0,MAX(0,TODAY()-D129),0)</f>
        <v/>
      </c>
      <c r="I129" s="21">
        <f>IF(G129=0,"Payé",IF(H129&gt;Paramètres!$B$9,"Urgent",IF(H129&gt;Paramètres!$B$8,"Attention","OK")))</f>
        <v/>
      </c>
      <c r="J129" s="21">
        <f>IF(I129="Urgent","1-Relance immédiate",IF(I129="Attention","2-Relance à lancer","3-Suivi"))</f>
        <v/>
      </c>
      <c r="K129" s="17" t="n"/>
    </row>
    <row r="130">
      <c r="A130" s="17" t="n"/>
      <c r="B130" s="17" t="n"/>
      <c r="C130" s="18" t="n"/>
      <c r="D130" s="18" t="n"/>
      <c r="E130" s="15" t="n"/>
      <c r="F130" s="15" t="n"/>
      <c r="G130" s="19">
        <f>MAX(0,E130-F130)</f>
        <v/>
      </c>
      <c r="H130" s="20">
        <f>IF(G130&gt;0,MAX(0,TODAY()-D130),0)</f>
        <v/>
      </c>
      <c r="I130" s="21">
        <f>IF(G130=0,"Payé",IF(H130&gt;Paramètres!$B$9,"Urgent",IF(H130&gt;Paramètres!$B$8,"Attention","OK")))</f>
        <v/>
      </c>
      <c r="J130" s="21">
        <f>IF(I130="Urgent","1-Relance immédiate",IF(I130="Attention","2-Relance à lancer","3-Suivi"))</f>
        <v/>
      </c>
      <c r="K130" s="17" t="n"/>
    </row>
    <row r="131">
      <c r="A131" s="17" t="n"/>
      <c r="B131" s="17" t="n"/>
      <c r="C131" s="18" t="n"/>
      <c r="D131" s="18" t="n"/>
      <c r="E131" s="15" t="n"/>
      <c r="F131" s="15" t="n"/>
      <c r="G131" s="19">
        <f>MAX(0,E131-F131)</f>
        <v/>
      </c>
      <c r="H131" s="20">
        <f>IF(G131&gt;0,MAX(0,TODAY()-D131),0)</f>
        <v/>
      </c>
      <c r="I131" s="21">
        <f>IF(G131=0,"Payé",IF(H131&gt;Paramètres!$B$9,"Urgent",IF(H131&gt;Paramètres!$B$8,"Attention","OK")))</f>
        <v/>
      </c>
      <c r="J131" s="21">
        <f>IF(I131="Urgent","1-Relance immédiate",IF(I131="Attention","2-Relance à lancer","3-Suivi"))</f>
        <v/>
      </c>
      <c r="K131" s="17" t="n"/>
    </row>
    <row r="132">
      <c r="A132" s="17" t="n"/>
      <c r="B132" s="17" t="n"/>
      <c r="C132" s="18" t="n"/>
      <c r="D132" s="18" t="n"/>
      <c r="E132" s="15" t="n"/>
      <c r="F132" s="15" t="n"/>
      <c r="G132" s="19">
        <f>MAX(0,E132-F132)</f>
        <v/>
      </c>
      <c r="H132" s="20">
        <f>IF(G132&gt;0,MAX(0,TODAY()-D132),0)</f>
        <v/>
      </c>
      <c r="I132" s="21">
        <f>IF(G132=0,"Payé",IF(H132&gt;Paramètres!$B$9,"Urgent",IF(H132&gt;Paramètres!$B$8,"Attention","OK")))</f>
        <v/>
      </c>
      <c r="J132" s="21">
        <f>IF(I132="Urgent","1-Relance immédiate",IF(I132="Attention","2-Relance à lancer","3-Suivi"))</f>
        <v/>
      </c>
      <c r="K132" s="17" t="n"/>
    </row>
    <row r="133">
      <c r="A133" s="17" t="n"/>
      <c r="B133" s="17" t="n"/>
      <c r="C133" s="18" t="n"/>
      <c r="D133" s="18" t="n"/>
      <c r="E133" s="15" t="n"/>
      <c r="F133" s="15" t="n"/>
      <c r="G133" s="19">
        <f>MAX(0,E133-F133)</f>
        <v/>
      </c>
      <c r="H133" s="20">
        <f>IF(G133&gt;0,MAX(0,TODAY()-D133),0)</f>
        <v/>
      </c>
      <c r="I133" s="21">
        <f>IF(G133=0,"Payé",IF(H133&gt;Paramètres!$B$9,"Urgent",IF(H133&gt;Paramètres!$B$8,"Attention","OK")))</f>
        <v/>
      </c>
      <c r="J133" s="21">
        <f>IF(I133="Urgent","1-Relance immédiate",IF(I133="Attention","2-Relance à lancer","3-Suivi"))</f>
        <v/>
      </c>
      <c r="K133" s="17" t="n"/>
    </row>
    <row r="134">
      <c r="A134" s="17" t="n"/>
      <c r="B134" s="17" t="n"/>
      <c r="C134" s="18" t="n"/>
      <c r="D134" s="18" t="n"/>
      <c r="E134" s="15" t="n"/>
      <c r="F134" s="15" t="n"/>
      <c r="G134" s="19">
        <f>MAX(0,E134-F134)</f>
        <v/>
      </c>
      <c r="H134" s="20">
        <f>IF(G134&gt;0,MAX(0,TODAY()-D134),0)</f>
        <v/>
      </c>
      <c r="I134" s="21">
        <f>IF(G134=0,"Payé",IF(H134&gt;Paramètres!$B$9,"Urgent",IF(H134&gt;Paramètres!$B$8,"Attention","OK")))</f>
        <v/>
      </c>
      <c r="J134" s="21">
        <f>IF(I134="Urgent","1-Relance immédiate",IF(I134="Attention","2-Relance à lancer","3-Suivi"))</f>
        <v/>
      </c>
      <c r="K134" s="17" t="n"/>
    </row>
    <row r="135">
      <c r="A135" s="17" t="n"/>
      <c r="B135" s="17" t="n"/>
      <c r="C135" s="18" t="n"/>
      <c r="D135" s="18" t="n"/>
      <c r="E135" s="15" t="n"/>
      <c r="F135" s="15" t="n"/>
      <c r="G135" s="19">
        <f>MAX(0,E135-F135)</f>
        <v/>
      </c>
      <c r="H135" s="20">
        <f>IF(G135&gt;0,MAX(0,TODAY()-D135),0)</f>
        <v/>
      </c>
      <c r="I135" s="21">
        <f>IF(G135=0,"Payé",IF(H135&gt;Paramètres!$B$9,"Urgent",IF(H135&gt;Paramètres!$B$8,"Attention","OK")))</f>
        <v/>
      </c>
      <c r="J135" s="21">
        <f>IF(I135="Urgent","1-Relance immédiate",IF(I135="Attention","2-Relance à lancer","3-Suivi"))</f>
        <v/>
      </c>
      <c r="K135" s="17" t="n"/>
    </row>
    <row r="136">
      <c r="A136" s="17" t="n"/>
      <c r="B136" s="17" t="n"/>
      <c r="C136" s="18" t="n"/>
      <c r="D136" s="18" t="n"/>
      <c r="E136" s="15" t="n"/>
      <c r="F136" s="15" t="n"/>
      <c r="G136" s="19">
        <f>MAX(0,E136-F136)</f>
        <v/>
      </c>
      <c r="H136" s="20">
        <f>IF(G136&gt;0,MAX(0,TODAY()-D136),0)</f>
        <v/>
      </c>
      <c r="I136" s="21">
        <f>IF(G136=0,"Payé",IF(H136&gt;Paramètres!$B$9,"Urgent",IF(H136&gt;Paramètres!$B$8,"Attention","OK")))</f>
        <v/>
      </c>
      <c r="J136" s="21">
        <f>IF(I136="Urgent","1-Relance immédiate",IF(I136="Attention","2-Relance à lancer","3-Suivi"))</f>
        <v/>
      </c>
      <c r="K136" s="17" t="n"/>
    </row>
    <row r="137">
      <c r="A137" s="17" t="n"/>
      <c r="B137" s="17" t="n"/>
      <c r="C137" s="18" t="n"/>
      <c r="D137" s="18" t="n"/>
      <c r="E137" s="15" t="n"/>
      <c r="F137" s="15" t="n"/>
      <c r="G137" s="19">
        <f>MAX(0,E137-F137)</f>
        <v/>
      </c>
      <c r="H137" s="20">
        <f>IF(G137&gt;0,MAX(0,TODAY()-D137),0)</f>
        <v/>
      </c>
      <c r="I137" s="21">
        <f>IF(G137=0,"Payé",IF(H137&gt;Paramètres!$B$9,"Urgent",IF(H137&gt;Paramètres!$B$8,"Attention","OK")))</f>
        <v/>
      </c>
      <c r="J137" s="21">
        <f>IF(I137="Urgent","1-Relance immédiate",IF(I137="Attention","2-Relance à lancer","3-Suivi"))</f>
        <v/>
      </c>
      <c r="K137" s="17" t="n"/>
    </row>
    <row r="138">
      <c r="A138" s="17" t="n"/>
      <c r="B138" s="17" t="n"/>
      <c r="C138" s="18" t="n"/>
      <c r="D138" s="18" t="n"/>
      <c r="E138" s="15" t="n"/>
      <c r="F138" s="15" t="n"/>
      <c r="G138" s="19">
        <f>MAX(0,E138-F138)</f>
        <v/>
      </c>
      <c r="H138" s="20">
        <f>IF(G138&gt;0,MAX(0,TODAY()-D138),0)</f>
        <v/>
      </c>
      <c r="I138" s="21">
        <f>IF(G138=0,"Payé",IF(H138&gt;Paramètres!$B$9,"Urgent",IF(H138&gt;Paramètres!$B$8,"Attention","OK")))</f>
        <v/>
      </c>
      <c r="J138" s="21">
        <f>IF(I138="Urgent","1-Relance immédiate",IF(I138="Attention","2-Relance à lancer","3-Suivi"))</f>
        <v/>
      </c>
      <c r="K138" s="17" t="n"/>
    </row>
    <row r="139">
      <c r="A139" s="17" t="n"/>
      <c r="B139" s="17" t="n"/>
      <c r="C139" s="18" t="n"/>
      <c r="D139" s="18" t="n"/>
      <c r="E139" s="15" t="n"/>
      <c r="F139" s="15" t="n"/>
      <c r="G139" s="19">
        <f>MAX(0,E139-F139)</f>
        <v/>
      </c>
      <c r="H139" s="20">
        <f>IF(G139&gt;0,MAX(0,TODAY()-D139),0)</f>
        <v/>
      </c>
      <c r="I139" s="21">
        <f>IF(G139=0,"Payé",IF(H139&gt;Paramètres!$B$9,"Urgent",IF(H139&gt;Paramètres!$B$8,"Attention","OK")))</f>
        <v/>
      </c>
      <c r="J139" s="21">
        <f>IF(I139="Urgent","1-Relance immédiate",IF(I139="Attention","2-Relance à lancer","3-Suivi"))</f>
        <v/>
      </c>
      <c r="K139" s="17" t="n"/>
    </row>
    <row r="140">
      <c r="A140" s="17" t="n"/>
      <c r="B140" s="17" t="n"/>
      <c r="C140" s="18" t="n"/>
      <c r="D140" s="18" t="n"/>
      <c r="E140" s="15" t="n"/>
      <c r="F140" s="15" t="n"/>
      <c r="G140" s="19">
        <f>MAX(0,E140-F140)</f>
        <v/>
      </c>
      <c r="H140" s="20">
        <f>IF(G140&gt;0,MAX(0,TODAY()-D140),0)</f>
        <v/>
      </c>
      <c r="I140" s="21">
        <f>IF(G140=0,"Payé",IF(H140&gt;Paramètres!$B$9,"Urgent",IF(H140&gt;Paramètres!$B$8,"Attention","OK")))</f>
        <v/>
      </c>
      <c r="J140" s="21">
        <f>IF(I140="Urgent","1-Relance immédiate",IF(I140="Attention","2-Relance à lancer","3-Suivi"))</f>
        <v/>
      </c>
      <c r="K140" s="17" t="n"/>
    </row>
    <row r="141">
      <c r="A141" s="17" t="n"/>
      <c r="B141" s="17" t="n"/>
      <c r="C141" s="18" t="n"/>
      <c r="D141" s="18" t="n"/>
      <c r="E141" s="15" t="n"/>
      <c r="F141" s="15" t="n"/>
      <c r="G141" s="19">
        <f>MAX(0,E141-F141)</f>
        <v/>
      </c>
      <c r="H141" s="20">
        <f>IF(G141&gt;0,MAX(0,TODAY()-D141),0)</f>
        <v/>
      </c>
      <c r="I141" s="21">
        <f>IF(G141=0,"Payé",IF(H141&gt;Paramètres!$B$9,"Urgent",IF(H141&gt;Paramètres!$B$8,"Attention","OK")))</f>
        <v/>
      </c>
      <c r="J141" s="21">
        <f>IF(I141="Urgent","1-Relance immédiate",IF(I141="Attention","2-Relance à lancer","3-Suivi"))</f>
        <v/>
      </c>
      <c r="K141" s="17" t="n"/>
    </row>
    <row r="142">
      <c r="A142" s="17" t="n"/>
      <c r="B142" s="17" t="n"/>
      <c r="C142" s="18" t="n"/>
      <c r="D142" s="18" t="n"/>
      <c r="E142" s="15" t="n"/>
      <c r="F142" s="15" t="n"/>
      <c r="G142" s="19">
        <f>MAX(0,E142-F142)</f>
        <v/>
      </c>
      <c r="H142" s="20">
        <f>IF(G142&gt;0,MAX(0,TODAY()-D142),0)</f>
        <v/>
      </c>
      <c r="I142" s="21">
        <f>IF(G142=0,"Payé",IF(H142&gt;Paramètres!$B$9,"Urgent",IF(H142&gt;Paramètres!$B$8,"Attention","OK")))</f>
        <v/>
      </c>
      <c r="J142" s="21">
        <f>IF(I142="Urgent","1-Relance immédiate",IF(I142="Attention","2-Relance à lancer","3-Suivi"))</f>
        <v/>
      </c>
      <c r="K142" s="17" t="n"/>
    </row>
    <row r="143">
      <c r="A143" s="17" t="n"/>
      <c r="B143" s="17" t="n"/>
      <c r="C143" s="18" t="n"/>
      <c r="D143" s="18" t="n"/>
      <c r="E143" s="15" t="n"/>
      <c r="F143" s="15" t="n"/>
      <c r="G143" s="19">
        <f>MAX(0,E143-F143)</f>
        <v/>
      </c>
      <c r="H143" s="20">
        <f>IF(G143&gt;0,MAX(0,TODAY()-D143),0)</f>
        <v/>
      </c>
      <c r="I143" s="21">
        <f>IF(G143=0,"Payé",IF(H143&gt;Paramètres!$B$9,"Urgent",IF(H143&gt;Paramètres!$B$8,"Attention","OK")))</f>
        <v/>
      </c>
      <c r="J143" s="21">
        <f>IF(I143="Urgent","1-Relance immédiate",IF(I143="Attention","2-Relance à lancer","3-Suivi"))</f>
        <v/>
      </c>
      <c r="K143" s="17" t="n"/>
    </row>
    <row r="144">
      <c r="A144" s="17" t="n"/>
      <c r="B144" s="17" t="n"/>
      <c r="C144" s="18" t="n"/>
      <c r="D144" s="18" t="n"/>
      <c r="E144" s="15" t="n"/>
      <c r="F144" s="15" t="n"/>
      <c r="G144" s="19">
        <f>MAX(0,E144-F144)</f>
        <v/>
      </c>
      <c r="H144" s="20">
        <f>IF(G144&gt;0,MAX(0,TODAY()-D144),0)</f>
        <v/>
      </c>
      <c r="I144" s="21">
        <f>IF(G144=0,"Payé",IF(H144&gt;Paramètres!$B$9,"Urgent",IF(H144&gt;Paramètres!$B$8,"Attention","OK")))</f>
        <v/>
      </c>
      <c r="J144" s="21">
        <f>IF(I144="Urgent","1-Relance immédiate",IF(I144="Attention","2-Relance à lancer","3-Suivi"))</f>
        <v/>
      </c>
      <c r="K144" s="17" t="n"/>
    </row>
    <row r="145">
      <c r="A145" s="17" t="n"/>
      <c r="B145" s="17" t="n"/>
      <c r="C145" s="18" t="n"/>
      <c r="D145" s="18" t="n"/>
      <c r="E145" s="15" t="n"/>
      <c r="F145" s="15" t="n"/>
      <c r="G145" s="19">
        <f>MAX(0,E145-F145)</f>
        <v/>
      </c>
      <c r="H145" s="20">
        <f>IF(G145&gt;0,MAX(0,TODAY()-D145),0)</f>
        <v/>
      </c>
      <c r="I145" s="21">
        <f>IF(G145=0,"Payé",IF(H145&gt;Paramètres!$B$9,"Urgent",IF(H145&gt;Paramètres!$B$8,"Attention","OK")))</f>
        <v/>
      </c>
      <c r="J145" s="21">
        <f>IF(I145="Urgent","1-Relance immédiate",IF(I145="Attention","2-Relance à lancer","3-Suivi"))</f>
        <v/>
      </c>
      <c r="K145" s="17" t="n"/>
    </row>
    <row r="146">
      <c r="A146" s="17" t="n"/>
      <c r="B146" s="17" t="n"/>
      <c r="C146" s="18" t="n"/>
      <c r="D146" s="18" t="n"/>
      <c r="E146" s="15" t="n"/>
      <c r="F146" s="15" t="n"/>
      <c r="G146" s="19">
        <f>MAX(0,E146-F146)</f>
        <v/>
      </c>
      <c r="H146" s="20">
        <f>IF(G146&gt;0,MAX(0,TODAY()-D146),0)</f>
        <v/>
      </c>
      <c r="I146" s="21">
        <f>IF(G146=0,"Payé",IF(H146&gt;Paramètres!$B$9,"Urgent",IF(H146&gt;Paramètres!$B$8,"Attention","OK")))</f>
        <v/>
      </c>
      <c r="J146" s="21">
        <f>IF(I146="Urgent","1-Relance immédiate",IF(I146="Attention","2-Relance à lancer","3-Suivi"))</f>
        <v/>
      </c>
      <c r="K146" s="17" t="n"/>
    </row>
    <row r="147">
      <c r="A147" s="17" t="n"/>
      <c r="B147" s="17" t="n"/>
      <c r="C147" s="18" t="n"/>
      <c r="D147" s="18" t="n"/>
      <c r="E147" s="15" t="n"/>
      <c r="F147" s="15" t="n"/>
      <c r="G147" s="19">
        <f>MAX(0,E147-F147)</f>
        <v/>
      </c>
      <c r="H147" s="20">
        <f>IF(G147&gt;0,MAX(0,TODAY()-D147),0)</f>
        <v/>
      </c>
      <c r="I147" s="21">
        <f>IF(G147=0,"Payé",IF(H147&gt;Paramètres!$B$9,"Urgent",IF(H147&gt;Paramètres!$B$8,"Attention","OK")))</f>
        <v/>
      </c>
      <c r="J147" s="21">
        <f>IF(I147="Urgent","1-Relance immédiate",IF(I147="Attention","2-Relance à lancer","3-Suivi"))</f>
        <v/>
      </c>
      <c r="K147" s="17" t="n"/>
    </row>
    <row r="148">
      <c r="A148" s="17" t="n"/>
      <c r="B148" s="17" t="n"/>
      <c r="C148" s="18" t="n"/>
      <c r="D148" s="18" t="n"/>
      <c r="E148" s="15" t="n"/>
      <c r="F148" s="15" t="n"/>
      <c r="G148" s="19">
        <f>MAX(0,E148-F148)</f>
        <v/>
      </c>
      <c r="H148" s="20">
        <f>IF(G148&gt;0,MAX(0,TODAY()-D148),0)</f>
        <v/>
      </c>
      <c r="I148" s="21">
        <f>IF(G148=0,"Payé",IF(H148&gt;Paramètres!$B$9,"Urgent",IF(H148&gt;Paramètres!$B$8,"Attention","OK")))</f>
        <v/>
      </c>
      <c r="J148" s="21">
        <f>IF(I148="Urgent","1-Relance immédiate",IF(I148="Attention","2-Relance à lancer","3-Suivi"))</f>
        <v/>
      </c>
      <c r="K148" s="17" t="n"/>
    </row>
    <row r="149">
      <c r="A149" s="17" t="n"/>
      <c r="B149" s="17" t="n"/>
      <c r="C149" s="18" t="n"/>
      <c r="D149" s="18" t="n"/>
      <c r="E149" s="15" t="n"/>
      <c r="F149" s="15" t="n"/>
      <c r="G149" s="19">
        <f>MAX(0,E149-F149)</f>
        <v/>
      </c>
      <c r="H149" s="20">
        <f>IF(G149&gt;0,MAX(0,TODAY()-D149),0)</f>
        <v/>
      </c>
      <c r="I149" s="21">
        <f>IF(G149=0,"Payé",IF(H149&gt;Paramètres!$B$9,"Urgent",IF(H149&gt;Paramètres!$B$8,"Attention","OK")))</f>
        <v/>
      </c>
      <c r="J149" s="21">
        <f>IF(I149="Urgent","1-Relance immédiate",IF(I149="Attention","2-Relance à lancer","3-Suivi"))</f>
        <v/>
      </c>
      <c r="K149" s="17" t="n"/>
    </row>
    <row r="150">
      <c r="A150" s="17" t="n"/>
      <c r="B150" s="17" t="n"/>
      <c r="C150" s="18" t="n"/>
      <c r="D150" s="18" t="n"/>
      <c r="E150" s="15" t="n"/>
      <c r="F150" s="15" t="n"/>
      <c r="G150" s="19">
        <f>MAX(0,E150-F150)</f>
        <v/>
      </c>
      <c r="H150" s="20">
        <f>IF(G150&gt;0,MAX(0,TODAY()-D150),0)</f>
        <v/>
      </c>
      <c r="I150" s="21">
        <f>IF(G150=0,"Payé",IF(H150&gt;Paramètres!$B$9,"Urgent",IF(H150&gt;Paramètres!$B$8,"Attention","OK")))</f>
        <v/>
      </c>
      <c r="J150" s="21">
        <f>IF(I150="Urgent","1-Relance immédiate",IF(I150="Attention","2-Relance à lancer","3-Suivi"))</f>
        <v/>
      </c>
      <c r="K150" s="17" t="n"/>
    </row>
    <row r="151">
      <c r="A151" s="17" t="n"/>
      <c r="B151" s="17" t="n"/>
      <c r="C151" s="18" t="n"/>
      <c r="D151" s="18" t="n"/>
      <c r="E151" s="15" t="n"/>
      <c r="F151" s="15" t="n"/>
      <c r="G151" s="19">
        <f>MAX(0,E151-F151)</f>
        <v/>
      </c>
      <c r="H151" s="20">
        <f>IF(G151&gt;0,MAX(0,TODAY()-D151),0)</f>
        <v/>
      </c>
      <c r="I151" s="21">
        <f>IF(G151=0,"Payé",IF(H151&gt;Paramètres!$B$9,"Urgent",IF(H151&gt;Paramètres!$B$8,"Attention","OK")))</f>
        <v/>
      </c>
      <c r="J151" s="21">
        <f>IF(I151="Urgent","1-Relance immédiate",IF(I151="Attention","2-Relance à lancer","3-Suivi"))</f>
        <v/>
      </c>
      <c r="K151" s="17" t="n"/>
    </row>
    <row r="152">
      <c r="A152" s="17" t="n"/>
      <c r="B152" s="17" t="n"/>
      <c r="C152" s="18" t="n"/>
      <c r="D152" s="18" t="n"/>
      <c r="E152" s="15" t="n"/>
      <c r="F152" s="15" t="n"/>
      <c r="G152" s="19">
        <f>MAX(0,E152-F152)</f>
        <v/>
      </c>
      <c r="H152" s="20">
        <f>IF(G152&gt;0,MAX(0,TODAY()-D152),0)</f>
        <v/>
      </c>
      <c r="I152" s="21">
        <f>IF(G152=0,"Payé",IF(H152&gt;Paramètres!$B$9,"Urgent",IF(H152&gt;Paramètres!$B$8,"Attention","OK")))</f>
        <v/>
      </c>
      <c r="J152" s="21">
        <f>IF(I152="Urgent","1-Relance immédiate",IF(I152="Attention","2-Relance à lancer","3-Suivi"))</f>
        <v/>
      </c>
      <c r="K152" s="17" t="n"/>
    </row>
    <row r="153">
      <c r="A153" s="17" t="n"/>
      <c r="B153" s="17" t="n"/>
      <c r="C153" s="18" t="n"/>
      <c r="D153" s="18" t="n"/>
      <c r="E153" s="15" t="n"/>
      <c r="F153" s="15" t="n"/>
      <c r="G153" s="19">
        <f>MAX(0,E153-F153)</f>
        <v/>
      </c>
      <c r="H153" s="20">
        <f>IF(G153&gt;0,MAX(0,TODAY()-D153),0)</f>
        <v/>
      </c>
      <c r="I153" s="21">
        <f>IF(G153=0,"Payé",IF(H153&gt;Paramètres!$B$9,"Urgent",IF(H153&gt;Paramètres!$B$8,"Attention","OK")))</f>
        <v/>
      </c>
      <c r="J153" s="21">
        <f>IF(I153="Urgent","1-Relance immédiate",IF(I153="Attention","2-Relance à lancer","3-Suivi"))</f>
        <v/>
      </c>
      <c r="K153" s="17" t="n"/>
    </row>
    <row r="154">
      <c r="A154" s="17" t="n"/>
      <c r="B154" s="17" t="n"/>
      <c r="C154" s="18" t="n"/>
      <c r="D154" s="18" t="n"/>
      <c r="E154" s="15" t="n"/>
      <c r="F154" s="15" t="n"/>
      <c r="G154" s="19">
        <f>MAX(0,E154-F154)</f>
        <v/>
      </c>
      <c r="H154" s="20">
        <f>IF(G154&gt;0,MAX(0,TODAY()-D154),0)</f>
        <v/>
      </c>
      <c r="I154" s="21">
        <f>IF(G154=0,"Payé",IF(H154&gt;Paramètres!$B$9,"Urgent",IF(H154&gt;Paramètres!$B$8,"Attention","OK")))</f>
        <v/>
      </c>
      <c r="J154" s="21">
        <f>IF(I154="Urgent","1-Relance immédiate",IF(I154="Attention","2-Relance à lancer","3-Suivi"))</f>
        <v/>
      </c>
      <c r="K154" s="17" t="n"/>
    </row>
    <row r="155">
      <c r="A155" s="17" t="n"/>
      <c r="B155" s="17" t="n"/>
      <c r="C155" s="18" t="n"/>
      <c r="D155" s="18" t="n"/>
      <c r="E155" s="15" t="n"/>
      <c r="F155" s="15" t="n"/>
      <c r="G155" s="19">
        <f>MAX(0,E155-F155)</f>
        <v/>
      </c>
      <c r="H155" s="20">
        <f>IF(G155&gt;0,MAX(0,TODAY()-D155),0)</f>
        <v/>
      </c>
      <c r="I155" s="21">
        <f>IF(G155=0,"Payé",IF(H155&gt;Paramètres!$B$9,"Urgent",IF(H155&gt;Paramètres!$B$8,"Attention","OK")))</f>
        <v/>
      </c>
      <c r="J155" s="21">
        <f>IF(I155="Urgent","1-Relance immédiate",IF(I155="Attention","2-Relance à lancer","3-Suivi"))</f>
        <v/>
      </c>
      <c r="K155" s="17" t="n"/>
    </row>
    <row r="156">
      <c r="A156" s="17" t="n"/>
      <c r="B156" s="17" t="n"/>
      <c r="C156" s="18" t="n"/>
      <c r="D156" s="18" t="n"/>
      <c r="E156" s="15" t="n"/>
      <c r="F156" s="15" t="n"/>
      <c r="G156" s="19">
        <f>MAX(0,E156-F156)</f>
        <v/>
      </c>
      <c r="H156" s="20">
        <f>IF(G156&gt;0,MAX(0,TODAY()-D156),0)</f>
        <v/>
      </c>
      <c r="I156" s="21">
        <f>IF(G156=0,"Payé",IF(H156&gt;Paramètres!$B$9,"Urgent",IF(H156&gt;Paramètres!$B$8,"Attention","OK")))</f>
        <v/>
      </c>
      <c r="J156" s="21">
        <f>IF(I156="Urgent","1-Relance immédiate",IF(I156="Attention","2-Relance à lancer","3-Suivi"))</f>
        <v/>
      </c>
      <c r="K156" s="17" t="n"/>
    </row>
    <row r="157">
      <c r="A157" s="17" t="n"/>
      <c r="B157" s="17" t="n"/>
      <c r="C157" s="18" t="n"/>
      <c r="D157" s="18" t="n"/>
      <c r="E157" s="15" t="n"/>
      <c r="F157" s="15" t="n"/>
      <c r="G157" s="19">
        <f>MAX(0,E157-F157)</f>
        <v/>
      </c>
      <c r="H157" s="20">
        <f>IF(G157&gt;0,MAX(0,TODAY()-D157),0)</f>
        <v/>
      </c>
      <c r="I157" s="21">
        <f>IF(G157=0,"Payé",IF(H157&gt;Paramètres!$B$9,"Urgent",IF(H157&gt;Paramètres!$B$8,"Attention","OK")))</f>
        <v/>
      </c>
      <c r="J157" s="21">
        <f>IF(I157="Urgent","1-Relance immédiate",IF(I157="Attention","2-Relance à lancer","3-Suivi"))</f>
        <v/>
      </c>
      <c r="K157" s="17" t="n"/>
    </row>
    <row r="158">
      <c r="A158" s="17" t="n"/>
      <c r="B158" s="17" t="n"/>
      <c r="C158" s="18" t="n"/>
      <c r="D158" s="18" t="n"/>
      <c r="E158" s="15" t="n"/>
      <c r="F158" s="15" t="n"/>
      <c r="G158" s="19">
        <f>MAX(0,E158-F158)</f>
        <v/>
      </c>
      <c r="H158" s="20">
        <f>IF(G158&gt;0,MAX(0,TODAY()-D158),0)</f>
        <v/>
      </c>
      <c r="I158" s="21">
        <f>IF(G158=0,"Payé",IF(H158&gt;Paramètres!$B$9,"Urgent",IF(H158&gt;Paramètres!$B$8,"Attention","OK")))</f>
        <v/>
      </c>
      <c r="J158" s="21">
        <f>IF(I158="Urgent","1-Relance immédiate",IF(I158="Attention","2-Relance à lancer","3-Suivi"))</f>
        <v/>
      </c>
      <c r="K158" s="17" t="n"/>
    </row>
    <row r="159">
      <c r="A159" s="17" t="n"/>
      <c r="B159" s="17" t="n"/>
      <c r="C159" s="18" t="n"/>
      <c r="D159" s="18" t="n"/>
      <c r="E159" s="15" t="n"/>
      <c r="F159" s="15" t="n"/>
      <c r="G159" s="19">
        <f>MAX(0,E159-F159)</f>
        <v/>
      </c>
      <c r="H159" s="20">
        <f>IF(G159&gt;0,MAX(0,TODAY()-D159),0)</f>
        <v/>
      </c>
      <c r="I159" s="21">
        <f>IF(G159=0,"Payé",IF(H159&gt;Paramètres!$B$9,"Urgent",IF(H159&gt;Paramètres!$B$8,"Attention","OK")))</f>
        <v/>
      </c>
      <c r="J159" s="21">
        <f>IF(I159="Urgent","1-Relance immédiate",IF(I159="Attention","2-Relance à lancer","3-Suivi"))</f>
        <v/>
      </c>
      <c r="K159" s="17" t="n"/>
    </row>
    <row r="160">
      <c r="A160" s="17" t="n"/>
      <c r="B160" s="17" t="n"/>
      <c r="C160" s="18" t="n"/>
      <c r="D160" s="18" t="n"/>
      <c r="E160" s="15" t="n"/>
      <c r="F160" s="15" t="n"/>
      <c r="G160" s="19">
        <f>MAX(0,E160-F160)</f>
        <v/>
      </c>
      <c r="H160" s="20">
        <f>IF(G160&gt;0,MAX(0,TODAY()-D160),0)</f>
        <v/>
      </c>
      <c r="I160" s="21">
        <f>IF(G160=0,"Payé",IF(H160&gt;Paramètres!$B$9,"Urgent",IF(H160&gt;Paramètres!$B$8,"Attention","OK")))</f>
        <v/>
      </c>
      <c r="J160" s="21">
        <f>IF(I160="Urgent","1-Relance immédiate",IF(I160="Attention","2-Relance à lancer","3-Suivi"))</f>
        <v/>
      </c>
      <c r="K160" s="17" t="n"/>
    </row>
    <row r="161">
      <c r="A161" s="17" t="n"/>
      <c r="B161" s="17" t="n"/>
      <c r="C161" s="18" t="n"/>
      <c r="D161" s="18" t="n"/>
      <c r="E161" s="15" t="n"/>
      <c r="F161" s="15" t="n"/>
      <c r="G161" s="19">
        <f>MAX(0,E161-F161)</f>
        <v/>
      </c>
      <c r="H161" s="20">
        <f>IF(G161&gt;0,MAX(0,TODAY()-D161),0)</f>
        <v/>
      </c>
      <c r="I161" s="21">
        <f>IF(G161=0,"Payé",IF(H161&gt;Paramètres!$B$9,"Urgent",IF(H161&gt;Paramètres!$B$8,"Attention","OK")))</f>
        <v/>
      </c>
      <c r="J161" s="21">
        <f>IF(I161="Urgent","1-Relance immédiate",IF(I161="Attention","2-Relance à lancer","3-Suivi"))</f>
        <v/>
      </c>
      <c r="K161" s="17" t="n"/>
    </row>
    <row r="162">
      <c r="A162" s="17" t="n"/>
      <c r="B162" s="17" t="n"/>
      <c r="C162" s="18" t="n"/>
      <c r="D162" s="18" t="n"/>
      <c r="E162" s="15" t="n"/>
      <c r="F162" s="15" t="n"/>
      <c r="G162" s="19">
        <f>MAX(0,E162-F162)</f>
        <v/>
      </c>
      <c r="H162" s="20">
        <f>IF(G162&gt;0,MAX(0,TODAY()-D162),0)</f>
        <v/>
      </c>
      <c r="I162" s="21">
        <f>IF(G162=0,"Payé",IF(H162&gt;Paramètres!$B$9,"Urgent",IF(H162&gt;Paramètres!$B$8,"Attention","OK")))</f>
        <v/>
      </c>
      <c r="J162" s="21">
        <f>IF(I162="Urgent","1-Relance immédiate",IF(I162="Attention","2-Relance à lancer","3-Suivi"))</f>
        <v/>
      </c>
      <c r="K162" s="17" t="n"/>
    </row>
    <row r="163">
      <c r="A163" s="17" t="n"/>
      <c r="B163" s="17" t="n"/>
      <c r="C163" s="18" t="n"/>
      <c r="D163" s="18" t="n"/>
      <c r="E163" s="15" t="n"/>
      <c r="F163" s="15" t="n"/>
      <c r="G163" s="19">
        <f>MAX(0,E163-F163)</f>
        <v/>
      </c>
      <c r="H163" s="20">
        <f>IF(G163&gt;0,MAX(0,TODAY()-D163),0)</f>
        <v/>
      </c>
      <c r="I163" s="21">
        <f>IF(G163=0,"Payé",IF(H163&gt;Paramètres!$B$9,"Urgent",IF(H163&gt;Paramètres!$B$8,"Attention","OK")))</f>
        <v/>
      </c>
      <c r="J163" s="21">
        <f>IF(I163="Urgent","1-Relance immédiate",IF(I163="Attention","2-Relance à lancer","3-Suivi"))</f>
        <v/>
      </c>
      <c r="K163" s="17" t="n"/>
    </row>
    <row r="164">
      <c r="A164" s="17" t="n"/>
      <c r="B164" s="17" t="n"/>
      <c r="C164" s="18" t="n"/>
      <c r="D164" s="18" t="n"/>
      <c r="E164" s="15" t="n"/>
      <c r="F164" s="15" t="n"/>
      <c r="G164" s="19">
        <f>MAX(0,E164-F164)</f>
        <v/>
      </c>
      <c r="H164" s="20">
        <f>IF(G164&gt;0,MAX(0,TODAY()-D164),0)</f>
        <v/>
      </c>
      <c r="I164" s="21">
        <f>IF(G164=0,"Payé",IF(H164&gt;Paramètres!$B$9,"Urgent",IF(H164&gt;Paramètres!$B$8,"Attention","OK")))</f>
        <v/>
      </c>
      <c r="J164" s="21">
        <f>IF(I164="Urgent","1-Relance immédiate",IF(I164="Attention","2-Relance à lancer","3-Suivi"))</f>
        <v/>
      </c>
      <c r="K164" s="17" t="n"/>
    </row>
    <row r="165">
      <c r="A165" s="17" t="n"/>
      <c r="B165" s="17" t="n"/>
      <c r="C165" s="18" t="n"/>
      <c r="D165" s="18" t="n"/>
      <c r="E165" s="15" t="n"/>
      <c r="F165" s="15" t="n"/>
      <c r="G165" s="19">
        <f>MAX(0,E165-F165)</f>
        <v/>
      </c>
      <c r="H165" s="20">
        <f>IF(G165&gt;0,MAX(0,TODAY()-D165),0)</f>
        <v/>
      </c>
      <c r="I165" s="21">
        <f>IF(G165=0,"Payé",IF(H165&gt;Paramètres!$B$9,"Urgent",IF(H165&gt;Paramètres!$B$8,"Attention","OK")))</f>
        <v/>
      </c>
      <c r="J165" s="21">
        <f>IF(I165="Urgent","1-Relance immédiate",IF(I165="Attention","2-Relance à lancer","3-Suivi"))</f>
        <v/>
      </c>
      <c r="K165" s="17" t="n"/>
    </row>
    <row r="166">
      <c r="A166" s="17" t="n"/>
      <c r="B166" s="17" t="n"/>
      <c r="C166" s="18" t="n"/>
      <c r="D166" s="18" t="n"/>
      <c r="E166" s="15" t="n"/>
      <c r="F166" s="15" t="n"/>
      <c r="G166" s="19">
        <f>MAX(0,E166-F166)</f>
        <v/>
      </c>
      <c r="H166" s="20">
        <f>IF(G166&gt;0,MAX(0,TODAY()-D166),0)</f>
        <v/>
      </c>
      <c r="I166" s="21">
        <f>IF(G166=0,"Payé",IF(H166&gt;Paramètres!$B$9,"Urgent",IF(H166&gt;Paramètres!$B$8,"Attention","OK")))</f>
        <v/>
      </c>
      <c r="J166" s="21">
        <f>IF(I166="Urgent","1-Relance immédiate",IF(I166="Attention","2-Relance à lancer","3-Suivi"))</f>
        <v/>
      </c>
      <c r="K166" s="17" t="n"/>
    </row>
    <row r="167">
      <c r="A167" s="17" t="n"/>
      <c r="B167" s="17" t="n"/>
      <c r="C167" s="18" t="n"/>
      <c r="D167" s="18" t="n"/>
      <c r="E167" s="15" t="n"/>
      <c r="F167" s="15" t="n"/>
      <c r="G167" s="19">
        <f>MAX(0,E167-F167)</f>
        <v/>
      </c>
      <c r="H167" s="20">
        <f>IF(G167&gt;0,MAX(0,TODAY()-D167),0)</f>
        <v/>
      </c>
      <c r="I167" s="21">
        <f>IF(G167=0,"Payé",IF(H167&gt;Paramètres!$B$9,"Urgent",IF(H167&gt;Paramètres!$B$8,"Attention","OK")))</f>
        <v/>
      </c>
      <c r="J167" s="21">
        <f>IF(I167="Urgent","1-Relance immédiate",IF(I167="Attention","2-Relance à lancer","3-Suivi"))</f>
        <v/>
      </c>
      <c r="K167" s="17" t="n"/>
    </row>
    <row r="168">
      <c r="A168" s="17" t="n"/>
      <c r="B168" s="17" t="n"/>
      <c r="C168" s="18" t="n"/>
      <c r="D168" s="18" t="n"/>
      <c r="E168" s="15" t="n"/>
      <c r="F168" s="15" t="n"/>
      <c r="G168" s="19">
        <f>MAX(0,E168-F168)</f>
        <v/>
      </c>
      <c r="H168" s="20">
        <f>IF(G168&gt;0,MAX(0,TODAY()-D168),0)</f>
        <v/>
      </c>
      <c r="I168" s="21">
        <f>IF(G168=0,"Payé",IF(H168&gt;Paramètres!$B$9,"Urgent",IF(H168&gt;Paramètres!$B$8,"Attention","OK")))</f>
        <v/>
      </c>
      <c r="J168" s="21">
        <f>IF(I168="Urgent","1-Relance immédiate",IF(I168="Attention","2-Relance à lancer","3-Suivi"))</f>
        <v/>
      </c>
      <c r="K168" s="17" t="n"/>
    </row>
    <row r="169">
      <c r="A169" s="17" t="n"/>
      <c r="B169" s="17" t="n"/>
      <c r="C169" s="18" t="n"/>
      <c r="D169" s="18" t="n"/>
      <c r="E169" s="15" t="n"/>
      <c r="F169" s="15" t="n"/>
      <c r="G169" s="19">
        <f>MAX(0,E169-F169)</f>
        <v/>
      </c>
      <c r="H169" s="20">
        <f>IF(G169&gt;0,MAX(0,TODAY()-D169),0)</f>
        <v/>
      </c>
      <c r="I169" s="21">
        <f>IF(G169=0,"Payé",IF(H169&gt;Paramètres!$B$9,"Urgent",IF(H169&gt;Paramètres!$B$8,"Attention","OK")))</f>
        <v/>
      </c>
      <c r="J169" s="21">
        <f>IF(I169="Urgent","1-Relance immédiate",IF(I169="Attention","2-Relance à lancer","3-Suivi"))</f>
        <v/>
      </c>
      <c r="K169" s="17" t="n"/>
    </row>
    <row r="170">
      <c r="A170" s="17" t="n"/>
      <c r="B170" s="17" t="n"/>
      <c r="C170" s="18" t="n"/>
      <c r="D170" s="18" t="n"/>
      <c r="E170" s="15" t="n"/>
      <c r="F170" s="15" t="n"/>
      <c r="G170" s="19">
        <f>MAX(0,E170-F170)</f>
        <v/>
      </c>
      <c r="H170" s="20">
        <f>IF(G170&gt;0,MAX(0,TODAY()-D170),0)</f>
        <v/>
      </c>
      <c r="I170" s="21">
        <f>IF(G170=0,"Payé",IF(H170&gt;Paramètres!$B$9,"Urgent",IF(H170&gt;Paramètres!$B$8,"Attention","OK")))</f>
        <v/>
      </c>
      <c r="J170" s="21">
        <f>IF(I170="Urgent","1-Relance immédiate",IF(I170="Attention","2-Relance à lancer","3-Suivi"))</f>
        <v/>
      </c>
      <c r="K170" s="17" t="n"/>
    </row>
    <row r="171">
      <c r="A171" s="17" t="n"/>
      <c r="B171" s="17" t="n"/>
      <c r="C171" s="18" t="n"/>
      <c r="D171" s="18" t="n"/>
      <c r="E171" s="15" t="n"/>
      <c r="F171" s="15" t="n"/>
      <c r="G171" s="19">
        <f>MAX(0,E171-F171)</f>
        <v/>
      </c>
      <c r="H171" s="20">
        <f>IF(G171&gt;0,MAX(0,TODAY()-D171),0)</f>
        <v/>
      </c>
      <c r="I171" s="21">
        <f>IF(G171=0,"Payé",IF(H171&gt;Paramètres!$B$9,"Urgent",IF(H171&gt;Paramètres!$B$8,"Attention","OK")))</f>
        <v/>
      </c>
      <c r="J171" s="21">
        <f>IF(I171="Urgent","1-Relance immédiate",IF(I171="Attention","2-Relance à lancer","3-Suivi"))</f>
        <v/>
      </c>
      <c r="K171" s="17" t="n"/>
    </row>
    <row r="172">
      <c r="A172" s="17" t="n"/>
      <c r="B172" s="17" t="n"/>
      <c r="C172" s="18" t="n"/>
      <c r="D172" s="18" t="n"/>
      <c r="E172" s="15" t="n"/>
      <c r="F172" s="15" t="n"/>
      <c r="G172" s="19">
        <f>MAX(0,E172-F172)</f>
        <v/>
      </c>
      <c r="H172" s="20">
        <f>IF(G172&gt;0,MAX(0,TODAY()-D172),0)</f>
        <v/>
      </c>
      <c r="I172" s="21">
        <f>IF(G172=0,"Payé",IF(H172&gt;Paramètres!$B$9,"Urgent",IF(H172&gt;Paramètres!$B$8,"Attention","OK")))</f>
        <v/>
      </c>
      <c r="J172" s="21">
        <f>IF(I172="Urgent","1-Relance immédiate",IF(I172="Attention","2-Relance à lancer","3-Suivi"))</f>
        <v/>
      </c>
      <c r="K172" s="17" t="n"/>
    </row>
    <row r="173">
      <c r="A173" s="17" t="n"/>
      <c r="B173" s="17" t="n"/>
      <c r="C173" s="18" t="n"/>
      <c r="D173" s="18" t="n"/>
      <c r="E173" s="15" t="n"/>
      <c r="F173" s="15" t="n"/>
      <c r="G173" s="19">
        <f>MAX(0,E173-F173)</f>
        <v/>
      </c>
      <c r="H173" s="20">
        <f>IF(G173&gt;0,MAX(0,TODAY()-D173),0)</f>
        <v/>
      </c>
      <c r="I173" s="21">
        <f>IF(G173=0,"Payé",IF(H173&gt;Paramètres!$B$9,"Urgent",IF(H173&gt;Paramètres!$B$8,"Attention","OK")))</f>
        <v/>
      </c>
      <c r="J173" s="21">
        <f>IF(I173="Urgent","1-Relance immédiate",IF(I173="Attention","2-Relance à lancer","3-Suivi"))</f>
        <v/>
      </c>
      <c r="K173" s="17" t="n"/>
    </row>
    <row r="174">
      <c r="A174" s="17" t="n"/>
      <c r="B174" s="17" t="n"/>
      <c r="C174" s="18" t="n"/>
      <c r="D174" s="18" t="n"/>
      <c r="E174" s="15" t="n"/>
      <c r="F174" s="15" t="n"/>
      <c r="G174" s="19">
        <f>MAX(0,E174-F174)</f>
        <v/>
      </c>
      <c r="H174" s="20">
        <f>IF(G174&gt;0,MAX(0,TODAY()-D174),0)</f>
        <v/>
      </c>
      <c r="I174" s="21">
        <f>IF(G174=0,"Payé",IF(H174&gt;Paramètres!$B$9,"Urgent",IF(H174&gt;Paramètres!$B$8,"Attention","OK")))</f>
        <v/>
      </c>
      <c r="J174" s="21">
        <f>IF(I174="Urgent","1-Relance immédiate",IF(I174="Attention","2-Relance à lancer","3-Suivi"))</f>
        <v/>
      </c>
      <c r="K174" s="17" t="n"/>
    </row>
    <row r="175">
      <c r="A175" s="17" t="n"/>
      <c r="B175" s="17" t="n"/>
      <c r="C175" s="18" t="n"/>
      <c r="D175" s="18" t="n"/>
      <c r="E175" s="15" t="n"/>
      <c r="F175" s="15" t="n"/>
      <c r="G175" s="19">
        <f>MAX(0,E175-F175)</f>
        <v/>
      </c>
      <c r="H175" s="20">
        <f>IF(G175&gt;0,MAX(0,TODAY()-D175),0)</f>
        <v/>
      </c>
      <c r="I175" s="21">
        <f>IF(G175=0,"Payé",IF(H175&gt;Paramètres!$B$9,"Urgent",IF(H175&gt;Paramètres!$B$8,"Attention","OK")))</f>
        <v/>
      </c>
      <c r="J175" s="21">
        <f>IF(I175="Urgent","1-Relance immédiate",IF(I175="Attention","2-Relance à lancer","3-Suivi"))</f>
        <v/>
      </c>
      <c r="K175" s="17" t="n"/>
    </row>
    <row r="176">
      <c r="A176" s="17" t="n"/>
      <c r="B176" s="17" t="n"/>
      <c r="C176" s="18" t="n"/>
      <c r="D176" s="18" t="n"/>
      <c r="E176" s="15" t="n"/>
      <c r="F176" s="15" t="n"/>
      <c r="G176" s="19">
        <f>MAX(0,E176-F176)</f>
        <v/>
      </c>
      <c r="H176" s="20">
        <f>IF(G176&gt;0,MAX(0,TODAY()-D176),0)</f>
        <v/>
      </c>
      <c r="I176" s="21">
        <f>IF(G176=0,"Payé",IF(H176&gt;Paramètres!$B$9,"Urgent",IF(H176&gt;Paramètres!$B$8,"Attention","OK")))</f>
        <v/>
      </c>
      <c r="J176" s="21">
        <f>IF(I176="Urgent","1-Relance immédiate",IF(I176="Attention","2-Relance à lancer","3-Suivi"))</f>
        <v/>
      </c>
      <c r="K176" s="17" t="n"/>
    </row>
    <row r="177">
      <c r="A177" s="17" t="n"/>
      <c r="B177" s="17" t="n"/>
      <c r="C177" s="18" t="n"/>
      <c r="D177" s="18" t="n"/>
      <c r="E177" s="15" t="n"/>
      <c r="F177" s="15" t="n"/>
      <c r="G177" s="19">
        <f>MAX(0,E177-F177)</f>
        <v/>
      </c>
      <c r="H177" s="20">
        <f>IF(G177&gt;0,MAX(0,TODAY()-D177),0)</f>
        <v/>
      </c>
      <c r="I177" s="21">
        <f>IF(G177=0,"Payé",IF(H177&gt;Paramètres!$B$9,"Urgent",IF(H177&gt;Paramètres!$B$8,"Attention","OK")))</f>
        <v/>
      </c>
      <c r="J177" s="21">
        <f>IF(I177="Urgent","1-Relance immédiate",IF(I177="Attention","2-Relance à lancer","3-Suivi"))</f>
        <v/>
      </c>
      <c r="K177" s="17" t="n"/>
    </row>
    <row r="178">
      <c r="A178" s="17" t="n"/>
      <c r="B178" s="17" t="n"/>
      <c r="C178" s="18" t="n"/>
      <c r="D178" s="18" t="n"/>
      <c r="E178" s="15" t="n"/>
      <c r="F178" s="15" t="n"/>
      <c r="G178" s="19">
        <f>MAX(0,E178-F178)</f>
        <v/>
      </c>
      <c r="H178" s="20">
        <f>IF(G178&gt;0,MAX(0,TODAY()-D178),0)</f>
        <v/>
      </c>
      <c r="I178" s="21">
        <f>IF(G178=0,"Payé",IF(H178&gt;Paramètres!$B$9,"Urgent",IF(H178&gt;Paramètres!$B$8,"Attention","OK")))</f>
        <v/>
      </c>
      <c r="J178" s="21">
        <f>IF(I178="Urgent","1-Relance immédiate",IF(I178="Attention","2-Relance à lancer","3-Suivi"))</f>
        <v/>
      </c>
      <c r="K178" s="17" t="n"/>
    </row>
    <row r="179">
      <c r="A179" s="17" t="n"/>
      <c r="B179" s="17" t="n"/>
      <c r="C179" s="18" t="n"/>
      <c r="D179" s="18" t="n"/>
      <c r="E179" s="15" t="n"/>
      <c r="F179" s="15" t="n"/>
      <c r="G179" s="19">
        <f>MAX(0,E179-F179)</f>
        <v/>
      </c>
      <c r="H179" s="20">
        <f>IF(G179&gt;0,MAX(0,TODAY()-D179),0)</f>
        <v/>
      </c>
      <c r="I179" s="21">
        <f>IF(G179=0,"Payé",IF(H179&gt;Paramètres!$B$9,"Urgent",IF(H179&gt;Paramètres!$B$8,"Attention","OK")))</f>
        <v/>
      </c>
      <c r="J179" s="21">
        <f>IF(I179="Urgent","1-Relance immédiate",IF(I179="Attention","2-Relance à lancer","3-Suivi"))</f>
        <v/>
      </c>
      <c r="K179" s="17" t="n"/>
    </row>
    <row r="180">
      <c r="A180" s="17" t="n"/>
      <c r="B180" s="17" t="n"/>
      <c r="C180" s="18" t="n"/>
      <c r="D180" s="18" t="n"/>
      <c r="E180" s="15" t="n"/>
      <c r="F180" s="15" t="n"/>
      <c r="G180" s="19">
        <f>MAX(0,E180-F180)</f>
        <v/>
      </c>
      <c r="H180" s="20">
        <f>IF(G180&gt;0,MAX(0,TODAY()-D180),0)</f>
        <v/>
      </c>
      <c r="I180" s="21">
        <f>IF(G180=0,"Payé",IF(H180&gt;Paramètres!$B$9,"Urgent",IF(H180&gt;Paramètres!$B$8,"Attention","OK")))</f>
        <v/>
      </c>
      <c r="J180" s="21">
        <f>IF(I180="Urgent","1-Relance immédiate",IF(I180="Attention","2-Relance à lancer","3-Suivi"))</f>
        <v/>
      </c>
      <c r="K180" s="17" t="n"/>
    </row>
    <row r="181">
      <c r="A181" s="17" t="n"/>
      <c r="B181" s="17" t="n"/>
      <c r="C181" s="18" t="n"/>
      <c r="D181" s="18" t="n"/>
      <c r="E181" s="15" t="n"/>
      <c r="F181" s="15" t="n"/>
      <c r="G181" s="19">
        <f>MAX(0,E181-F181)</f>
        <v/>
      </c>
      <c r="H181" s="20">
        <f>IF(G181&gt;0,MAX(0,TODAY()-D181),0)</f>
        <v/>
      </c>
      <c r="I181" s="21">
        <f>IF(G181=0,"Payé",IF(H181&gt;Paramètres!$B$9,"Urgent",IF(H181&gt;Paramètres!$B$8,"Attention","OK")))</f>
        <v/>
      </c>
      <c r="J181" s="21">
        <f>IF(I181="Urgent","1-Relance immédiate",IF(I181="Attention","2-Relance à lancer","3-Suivi"))</f>
        <v/>
      </c>
      <c r="K181" s="17" t="n"/>
    </row>
    <row r="182">
      <c r="A182" s="17" t="n"/>
      <c r="B182" s="17" t="n"/>
      <c r="C182" s="18" t="n"/>
      <c r="D182" s="18" t="n"/>
      <c r="E182" s="15" t="n"/>
      <c r="F182" s="15" t="n"/>
      <c r="G182" s="19">
        <f>MAX(0,E182-F182)</f>
        <v/>
      </c>
      <c r="H182" s="20">
        <f>IF(G182&gt;0,MAX(0,TODAY()-D182),0)</f>
        <v/>
      </c>
      <c r="I182" s="21">
        <f>IF(G182=0,"Payé",IF(H182&gt;Paramètres!$B$9,"Urgent",IF(H182&gt;Paramètres!$B$8,"Attention","OK")))</f>
        <v/>
      </c>
      <c r="J182" s="21">
        <f>IF(I182="Urgent","1-Relance immédiate",IF(I182="Attention","2-Relance à lancer","3-Suivi"))</f>
        <v/>
      </c>
      <c r="K182" s="17" t="n"/>
    </row>
    <row r="183">
      <c r="A183" s="17" t="n"/>
      <c r="B183" s="17" t="n"/>
      <c r="C183" s="18" t="n"/>
      <c r="D183" s="18" t="n"/>
      <c r="E183" s="15" t="n"/>
      <c r="F183" s="15" t="n"/>
      <c r="G183" s="19">
        <f>MAX(0,E183-F183)</f>
        <v/>
      </c>
      <c r="H183" s="20">
        <f>IF(G183&gt;0,MAX(0,TODAY()-D183),0)</f>
        <v/>
      </c>
      <c r="I183" s="21">
        <f>IF(G183=0,"Payé",IF(H183&gt;Paramètres!$B$9,"Urgent",IF(H183&gt;Paramètres!$B$8,"Attention","OK")))</f>
        <v/>
      </c>
      <c r="J183" s="21">
        <f>IF(I183="Urgent","1-Relance immédiate",IF(I183="Attention","2-Relance à lancer","3-Suivi"))</f>
        <v/>
      </c>
      <c r="K183" s="17" t="n"/>
    </row>
    <row r="184">
      <c r="A184" s="17" t="n"/>
      <c r="B184" s="17" t="n"/>
      <c r="C184" s="18" t="n"/>
      <c r="D184" s="18" t="n"/>
      <c r="E184" s="15" t="n"/>
      <c r="F184" s="15" t="n"/>
      <c r="G184" s="19">
        <f>MAX(0,E184-F184)</f>
        <v/>
      </c>
      <c r="H184" s="20">
        <f>IF(G184&gt;0,MAX(0,TODAY()-D184),0)</f>
        <v/>
      </c>
      <c r="I184" s="21">
        <f>IF(G184=0,"Payé",IF(H184&gt;Paramètres!$B$9,"Urgent",IF(H184&gt;Paramètres!$B$8,"Attention","OK")))</f>
        <v/>
      </c>
      <c r="J184" s="21">
        <f>IF(I184="Urgent","1-Relance immédiate",IF(I184="Attention","2-Relance à lancer","3-Suivi"))</f>
        <v/>
      </c>
      <c r="K184" s="17" t="n"/>
    </row>
    <row r="185">
      <c r="A185" s="17" t="n"/>
      <c r="B185" s="17" t="n"/>
      <c r="C185" s="18" t="n"/>
      <c r="D185" s="18" t="n"/>
      <c r="E185" s="15" t="n"/>
      <c r="F185" s="15" t="n"/>
      <c r="G185" s="19">
        <f>MAX(0,E185-F185)</f>
        <v/>
      </c>
      <c r="H185" s="20">
        <f>IF(G185&gt;0,MAX(0,TODAY()-D185),0)</f>
        <v/>
      </c>
      <c r="I185" s="21">
        <f>IF(G185=0,"Payé",IF(H185&gt;Paramètres!$B$9,"Urgent",IF(H185&gt;Paramètres!$B$8,"Attention","OK")))</f>
        <v/>
      </c>
      <c r="J185" s="21">
        <f>IF(I185="Urgent","1-Relance immédiate",IF(I185="Attention","2-Relance à lancer","3-Suivi"))</f>
        <v/>
      </c>
      <c r="K185" s="17" t="n"/>
    </row>
    <row r="186">
      <c r="A186" s="17" t="n"/>
      <c r="B186" s="17" t="n"/>
      <c r="C186" s="18" t="n"/>
      <c r="D186" s="18" t="n"/>
      <c r="E186" s="15" t="n"/>
      <c r="F186" s="15" t="n"/>
      <c r="G186" s="19">
        <f>MAX(0,E186-F186)</f>
        <v/>
      </c>
      <c r="H186" s="20">
        <f>IF(G186&gt;0,MAX(0,TODAY()-D186),0)</f>
        <v/>
      </c>
      <c r="I186" s="21">
        <f>IF(G186=0,"Payé",IF(H186&gt;Paramètres!$B$9,"Urgent",IF(H186&gt;Paramètres!$B$8,"Attention","OK")))</f>
        <v/>
      </c>
      <c r="J186" s="21">
        <f>IF(I186="Urgent","1-Relance immédiate",IF(I186="Attention","2-Relance à lancer","3-Suivi"))</f>
        <v/>
      </c>
      <c r="K186" s="17" t="n"/>
    </row>
    <row r="187">
      <c r="A187" s="17" t="n"/>
      <c r="B187" s="17" t="n"/>
      <c r="C187" s="18" t="n"/>
      <c r="D187" s="18" t="n"/>
      <c r="E187" s="15" t="n"/>
      <c r="F187" s="15" t="n"/>
      <c r="G187" s="19">
        <f>MAX(0,E187-F187)</f>
        <v/>
      </c>
      <c r="H187" s="20">
        <f>IF(G187&gt;0,MAX(0,TODAY()-D187),0)</f>
        <v/>
      </c>
      <c r="I187" s="21">
        <f>IF(G187=0,"Payé",IF(H187&gt;Paramètres!$B$9,"Urgent",IF(H187&gt;Paramètres!$B$8,"Attention","OK")))</f>
        <v/>
      </c>
      <c r="J187" s="21">
        <f>IF(I187="Urgent","1-Relance immédiate",IF(I187="Attention","2-Relance à lancer","3-Suivi"))</f>
        <v/>
      </c>
      <c r="K187" s="17" t="n"/>
    </row>
    <row r="188">
      <c r="A188" s="17" t="n"/>
      <c r="B188" s="17" t="n"/>
      <c r="C188" s="18" t="n"/>
      <c r="D188" s="18" t="n"/>
      <c r="E188" s="15" t="n"/>
      <c r="F188" s="15" t="n"/>
      <c r="G188" s="19">
        <f>MAX(0,E188-F188)</f>
        <v/>
      </c>
      <c r="H188" s="20">
        <f>IF(G188&gt;0,MAX(0,TODAY()-D188),0)</f>
        <v/>
      </c>
      <c r="I188" s="21">
        <f>IF(G188=0,"Payé",IF(H188&gt;Paramètres!$B$9,"Urgent",IF(H188&gt;Paramètres!$B$8,"Attention","OK")))</f>
        <v/>
      </c>
      <c r="J188" s="21">
        <f>IF(I188="Urgent","1-Relance immédiate",IF(I188="Attention","2-Relance à lancer","3-Suivi"))</f>
        <v/>
      </c>
      <c r="K188" s="17" t="n"/>
    </row>
    <row r="189">
      <c r="A189" s="17" t="n"/>
      <c r="B189" s="17" t="n"/>
      <c r="C189" s="18" t="n"/>
      <c r="D189" s="18" t="n"/>
      <c r="E189" s="15" t="n"/>
      <c r="F189" s="15" t="n"/>
      <c r="G189" s="19">
        <f>MAX(0,E189-F189)</f>
        <v/>
      </c>
      <c r="H189" s="20">
        <f>IF(G189&gt;0,MAX(0,TODAY()-D189),0)</f>
        <v/>
      </c>
      <c r="I189" s="21">
        <f>IF(G189=0,"Payé",IF(H189&gt;Paramètres!$B$9,"Urgent",IF(H189&gt;Paramètres!$B$8,"Attention","OK")))</f>
        <v/>
      </c>
      <c r="J189" s="21">
        <f>IF(I189="Urgent","1-Relance immédiate",IF(I189="Attention","2-Relance à lancer","3-Suivi"))</f>
        <v/>
      </c>
      <c r="K189" s="17" t="n"/>
    </row>
    <row r="190">
      <c r="A190" s="17" t="n"/>
      <c r="B190" s="17" t="n"/>
      <c r="C190" s="18" t="n"/>
      <c r="D190" s="18" t="n"/>
      <c r="E190" s="15" t="n"/>
      <c r="F190" s="15" t="n"/>
      <c r="G190" s="19">
        <f>MAX(0,E190-F190)</f>
        <v/>
      </c>
      <c r="H190" s="20">
        <f>IF(G190&gt;0,MAX(0,TODAY()-D190),0)</f>
        <v/>
      </c>
      <c r="I190" s="21">
        <f>IF(G190=0,"Payé",IF(H190&gt;Paramètres!$B$9,"Urgent",IF(H190&gt;Paramètres!$B$8,"Attention","OK")))</f>
        <v/>
      </c>
      <c r="J190" s="21">
        <f>IF(I190="Urgent","1-Relance immédiate",IF(I190="Attention","2-Relance à lancer","3-Suivi"))</f>
        <v/>
      </c>
      <c r="K190" s="17" t="n"/>
    </row>
    <row r="191">
      <c r="A191" s="17" t="n"/>
      <c r="B191" s="17" t="n"/>
      <c r="C191" s="18" t="n"/>
      <c r="D191" s="18" t="n"/>
      <c r="E191" s="15" t="n"/>
      <c r="F191" s="15" t="n"/>
      <c r="G191" s="19">
        <f>MAX(0,E191-F191)</f>
        <v/>
      </c>
      <c r="H191" s="20">
        <f>IF(G191&gt;0,MAX(0,TODAY()-D191),0)</f>
        <v/>
      </c>
      <c r="I191" s="21">
        <f>IF(G191=0,"Payé",IF(H191&gt;Paramètres!$B$9,"Urgent",IF(H191&gt;Paramètres!$B$8,"Attention","OK")))</f>
        <v/>
      </c>
      <c r="J191" s="21">
        <f>IF(I191="Urgent","1-Relance immédiate",IF(I191="Attention","2-Relance à lancer","3-Suivi"))</f>
        <v/>
      </c>
      <c r="K191" s="17" t="n"/>
    </row>
    <row r="192">
      <c r="A192" s="17" t="n"/>
      <c r="B192" s="17" t="n"/>
      <c r="C192" s="18" t="n"/>
      <c r="D192" s="18" t="n"/>
      <c r="E192" s="15" t="n"/>
      <c r="F192" s="15" t="n"/>
      <c r="G192" s="19">
        <f>MAX(0,E192-F192)</f>
        <v/>
      </c>
      <c r="H192" s="20">
        <f>IF(G192&gt;0,MAX(0,TODAY()-D192),0)</f>
        <v/>
      </c>
      <c r="I192" s="21">
        <f>IF(G192=0,"Payé",IF(H192&gt;Paramètres!$B$9,"Urgent",IF(H192&gt;Paramètres!$B$8,"Attention","OK")))</f>
        <v/>
      </c>
      <c r="J192" s="21">
        <f>IF(I192="Urgent","1-Relance immédiate",IF(I192="Attention","2-Relance à lancer","3-Suivi"))</f>
        <v/>
      </c>
      <c r="K192" s="17" t="n"/>
    </row>
    <row r="193">
      <c r="A193" s="17" t="n"/>
      <c r="B193" s="17" t="n"/>
      <c r="C193" s="18" t="n"/>
      <c r="D193" s="18" t="n"/>
      <c r="E193" s="15" t="n"/>
      <c r="F193" s="15" t="n"/>
      <c r="G193" s="19">
        <f>MAX(0,E193-F193)</f>
        <v/>
      </c>
      <c r="H193" s="20">
        <f>IF(G193&gt;0,MAX(0,TODAY()-D193),0)</f>
        <v/>
      </c>
      <c r="I193" s="21">
        <f>IF(G193=0,"Payé",IF(H193&gt;Paramètres!$B$9,"Urgent",IF(H193&gt;Paramètres!$B$8,"Attention","OK")))</f>
        <v/>
      </c>
      <c r="J193" s="21">
        <f>IF(I193="Urgent","1-Relance immédiate",IF(I193="Attention","2-Relance à lancer","3-Suivi"))</f>
        <v/>
      </c>
      <c r="K193" s="17" t="n"/>
    </row>
    <row r="194">
      <c r="A194" s="17" t="n"/>
      <c r="B194" s="17" t="n"/>
      <c r="C194" s="18" t="n"/>
      <c r="D194" s="18" t="n"/>
      <c r="E194" s="15" t="n"/>
      <c r="F194" s="15" t="n"/>
      <c r="G194" s="19">
        <f>MAX(0,E194-F194)</f>
        <v/>
      </c>
      <c r="H194" s="20">
        <f>IF(G194&gt;0,MAX(0,TODAY()-D194),0)</f>
        <v/>
      </c>
      <c r="I194" s="21">
        <f>IF(G194=0,"Payé",IF(H194&gt;Paramètres!$B$9,"Urgent",IF(H194&gt;Paramètres!$B$8,"Attention","OK")))</f>
        <v/>
      </c>
      <c r="J194" s="21">
        <f>IF(I194="Urgent","1-Relance immédiate",IF(I194="Attention","2-Relance à lancer","3-Suivi"))</f>
        <v/>
      </c>
      <c r="K194" s="17" t="n"/>
    </row>
    <row r="195">
      <c r="A195" s="17" t="n"/>
      <c r="B195" s="17" t="n"/>
      <c r="C195" s="18" t="n"/>
      <c r="D195" s="18" t="n"/>
      <c r="E195" s="15" t="n"/>
      <c r="F195" s="15" t="n"/>
      <c r="G195" s="19">
        <f>MAX(0,E195-F195)</f>
        <v/>
      </c>
      <c r="H195" s="20">
        <f>IF(G195&gt;0,MAX(0,TODAY()-D195),0)</f>
        <v/>
      </c>
      <c r="I195" s="21">
        <f>IF(G195=0,"Payé",IF(H195&gt;Paramètres!$B$9,"Urgent",IF(H195&gt;Paramètres!$B$8,"Attention","OK")))</f>
        <v/>
      </c>
      <c r="J195" s="21">
        <f>IF(I195="Urgent","1-Relance immédiate",IF(I195="Attention","2-Relance à lancer","3-Suivi"))</f>
        <v/>
      </c>
      <c r="K195" s="17" t="n"/>
    </row>
    <row r="196">
      <c r="A196" s="17" t="n"/>
      <c r="B196" s="17" t="n"/>
      <c r="C196" s="18" t="n"/>
      <c r="D196" s="18" t="n"/>
      <c r="E196" s="15" t="n"/>
      <c r="F196" s="15" t="n"/>
      <c r="G196" s="19">
        <f>MAX(0,E196-F196)</f>
        <v/>
      </c>
      <c r="H196" s="20">
        <f>IF(G196&gt;0,MAX(0,TODAY()-D196),0)</f>
        <v/>
      </c>
      <c r="I196" s="21">
        <f>IF(G196=0,"Payé",IF(H196&gt;Paramètres!$B$9,"Urgent",IF(H196&gt;Paramètres!$B$8,"Attention","OK")))</f>
        <v/>
      </c>
      <c r="J196" s="21">
        <f>IF(I196="Urgent","1-Relance immédiate",IF(I196="Attention","2-Relance à lancer","3-Suivi"))</f>
        <v/>
      </c>
      <c r="K196" s="17" t="n"/>
    </row>
    <row r="197">
      <c r="A197" s="17" t="n"/>
      <c r="B197" s="17" t="n"/>
      <c r="C197" s="18" t="n"/>
      <c r="D197" s="18" t="n"/>
      <c r="E197" s="15" t="n"/>
      <c r="F197" s="15" t="n"/>
      <c r="G197" s="19">
        <f>MAX(0,E197-F197)</f>
        <v/>
      </c>
      <c r="H197" s="20">
        <f>IF(G197&gt;0,MAX(0,TODAY()-D197),0)</f>
        <v/>
      </c>
      <c r="I197" s="21">
        <f>IF(G197=0,"Payé",IF(H197&gt;Paramètres!$B$9,"Urgent",IF(H197&gt;Paramètres!$B$8,"Attention","OK")))</f>
        <v/>
      </c>
      <c r="J197" s="21">
        <f>IF(I197="Urgent","1-Relance immédiate",IF(I197="Attention","2-Relance à lancer","3-Suivi"))</f>
        <v/>
      </c>
      <c r="K197" s="17" t="n"/>
    </row>
    <row r="198">
      <c r="A198" s="17" t="n"/>
      <c r="B198" s="17" t="n"/>
      <c r="C198" s="18" t="n"/>
      <c r="D198" s="18" t="n"/>
      <c r="E198" s="15" t="n"/>
      <c r="F198" s="15" t="n"/>
      <c r="G198" s="19">
        <f>MAX(0,E198-F198)</f>
        <v/>
      </c>
      <c r="H198" s="20">
        <f>IF(G198&gt;0,MAX(0,TODAY()-D198),0)</f>
        <v/>
      </c>
      <c r="I198" s="21">
        <f>IF(G198=0,"Payé",IF(H198&gt;Paramètres!$B$9,"Urgent",IF(H198&gt;Paramètres!$B$8,"Attention","OK")))</f>
        <v/>
      </c>
      <c r="J198" s="21">
        <f>IF(I198="Urgent","1-Relance immédiate",IF(I198="Attention","2-Relance à lancer","3-Suivi"))</f>
        <v/>
      </c>
      <c r="K198" s="17" t="n"/>
    </row>
    <row r="199">
      <c r="A199" s="17" t="n"/>
      <c r="B199" s="17" t="n"/>
      <c r="C199" s="18" t="n"/>
      <c r="D199" s="18" t="n"/>
      <c r="E199" s="15" t="n"/>
      <c r="F199" s="15" t="n"/>
      <c r="G199" s="19">
        <f>MAX(0,E199-F199)</f>
        <v/>
      </c>
      <c r="H199" s="20">
        <f>IF(G199&gt;0,MAX(0,TODAY()-D199),0)</f>
        <v/>
      </c>
      <c r="I199" s="21">
        <f>IF(G199=0,"Payé",IF(H199&gt;Paramètres!$B$9,"Urgent",IF(H199&gt;Paramètres!$B$8,"Attention","OK")))</f>
        <v/>
      </c>
      <c r="J199" s="21">
        <f>IF(I199="Urgent","1-Relance immédiate",IF(I199="Attention","2-Relance à lancer","3-Suivi"))</f>
        <v/>
      </c>
      <c r="K199" s="17" t="n"/>
    </row>
    <row r="200">
      <c r="A200" s="17" t="n"/>
      <c r="B200" s="17" t="n"/>
      <c r="C200" s="18" t="n"/>
      <c r="D200" s="18" t="n"/>
      <c r="E200" s="15" t="n"/>
      <c r="F200" s="15" t="n"/>
      <c r="G200" s="19">
        <f>MAX(0,E200-F200)</f>
        <v/>
      </c>
      <c r="H200" s="20">
        <f>IF(G200&gt;0,MAX(0,TODAY()-D200),0)</f>
        <v/>
      </c>
      <c r="I200" s="21">
        <f>IF(G200=0,"Payé",IF(H200&gt;Paramètres!$B$9,"Urgent",IF(H200&gt;Paramètres!$B$8,"Attention","OK")))</f>
        <v/>
      </c>
      <c r="J200" s="21">
        <f>IF(I200="Urgent","1-Relance immédiate",IF(I200="Attention","2-Relance à lancer","3-Suivi"))</f>
        <v/>
      </c>
      <c r="K200" s="17" t="n"/>
    </row>
    <row r="201">
      <c r="A201" s="17" t="n"/>
      <c r="B201" s="17" t="n"/>
      <c r="C201" s="18" t="n"/>
      <c r="D201" s="18" t="n"/>
      <c r="E201" s="15" t="n"/>
      <c r="F201" s="15" t="n"/>
      <c r="G201" s="19">
        <f>MAX(0,E201-F201)</f>
        <v/>
      </c>
      <c r="H201" s="20">
        <f>IF(G201&gt;0,MAX(0,TODAY()-D201),0)</f>
        <v/>
      </c>
      <c r="I201" s="21">
        <f>IF(G201=0,"Payé",IF(H201&gt;Paramètres!$B$9,"Urgent",IF(H201&gt;Paramètres!$B$8,"Attention","OK")))</f>
        <v/>
      </c>
      <c r="J201" s="21">
        <f>IF(I201="Urgent","1-Relance immédiate",IF(I201="Attention","2-Relance à lancer","3-Suivi"))</f>
        <v/>
      </c>
      <c r="K201" s="17" t="n"/>
    </row>
    <row r="202">
      <c r="A202" s="17" t="n"/>
      <c r="B202" s="17" t="n"/>
      <c r="C202" s="18" t="n"/>
      <c r="D202" s="18" t="n"/>
      <c r="E202" s="15" t="n"/>
      <c r="F202" s="15" t="n"/>
      <c r="G202" s="19">
        <f>MAX(0,E202-F202)</f>
        <v/>
      </c>
      <c r="H202" s="20">
        <f>IF(G202&gt;0,MAX(0,TODAY()-D202),0)</f>
        <v/>
      </c>
      <c r="I202" s="21">
        <f>IF(G202=0,"Payé",IF(H202&gt;Paramètres!$B$9,"Urgent",IF(H202&gt;Paramètres!$B$8,"Attention","OK")))</f>
        <v/>
      </c>
      <c r="J202" s="21">
        <f>IF(I202="Urgent","1-Relance immédiate",IF(I202="Attention","2-Relance à lancer","3-Suivi"))</f>
        <v/>
      </c>
      <c r="K202" s="17" t="n"/>
    </row>
    <row r="203">
      <c r="A203" s="17" t="n"/>
      <c r="B203" s="17" t="n"/>
      <c r="C203" s="18" t="n"/>
      <c r="D203" s="18" t="n"/>
      <c r="E203" s="15" t="n"/>
      <c r="F203" s="15" t="n"/>
      <c r="G203" s="19">
        <f>MAX(0,E203-F203)</f>
        <v/>
      </c>
      <c r="H203" s="20">
        <f>IF(G203&gt;0,MAX(0,TODAY()-D203),0)</f>
        <v/>
      </c>
      <c r="I203" s="21">
        <f>IF(G203=0,"Payé",IF(H203&gt;Paramètres!$B$9,"Urgent",IF(H203&gt;Paramètres!$B$8,"Attention","OK")))</f>
        <v/>
      </c>
      <c r="J203" s="21">
        <f>IF(I203="Urgent","1-Relance immédiate",IF(I203="Attention","2-Relance à lancer","3-Suivi"))</f>
        <v/>
      </c>
      <c r="K203" s="17" t="n"/>
    </row>
    <row r="204">
      <c r="A204" s="17" t="n"/>
      <c r="B204" s="17" t="n"/>
      <c r="C204" s="18" t="n"/>
      <c r="D204" s="18" t="n"/>
      <c r="E204" s="15" t="n"/>
      <c r="F204" s="15" t="n"/>
      <c r="G204" s="19">
        <f>MAX(0,E204-F204)</f>
        <v/>
      </c>
      <c r="H204" s="20">
        <f>IF(G204&gt;0,MAX(0,TODAY()-D204),0)</f>
        <v/>
      </c>
      <c r="I204" s="21">
        <f>IF(G204=0,"Payé",IF(H204&gt;Paramètres!$B$9,"Urgent",IF(H204&gt;Paramètres!$B$8,"Attention","OK")))</f>
        <v/>
      </c>
      <c r="J204" s="21">
        <f>IF(I204="Urgent","1-Relance immédiate",IF(I204="Attention","2-Relance à lancer","3-Suivi"))</f>
        <v/>
      </c>
      <c r="K204" s="17" t="n"/>
    </row>
  </sheetData>
  <conditionalFormatting sqref="I5:I204">
    <cfRule type="expression" priority="1" dxfId="0">
      <formula>$I5="Urgent"</formula>
    </cfRule>
    <cfRule type="expression" priority="2" dxfId="1">
      <formula>$I5="Attention"</formula>
    </cfRule>
    <cfRule type="expression" priority="3" dxfId="2">
      <formula>$I5="OK"</formula>
    </cfRule>
    <cfRule type="expression" priority="4" dxfId="3">
      <formula>$I5="Payé"</formula>
    </cfRule>
  </conditionalFormatting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I204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24" customWidth="1" min="1" max="1"/>
    <col width="18" customWidth="1" min="2" max="2"/>
    <col width="10" customWidth="1" min="3" max="3"/>
    <col width="12" customWidth="1" min="4" max="4"/>
    <col width="13" customWidth="1" min="5" max="5"/>
    <col width="16" customWidth="1" min="6" max="6"/>
    <col width="18" customWidth="1" min="7" max="7"/>
    <col width="13" customWidth="1" min="8" max="8"/>
    <col width="18" customWidth="1" min="9" max="9"/>
  </cols>
  <sheetData>
    <row r="1">
      <c r="A1" s="1" t="inlineStr">
        <is>
          <t>Stocks immobilisés — Cash bloqué</t>
        </is>
      </c>
    </row>
    <row r="2">
      <c r="A2" s="2" t="inlineStr">
        <is>
          <t>Renseigne stock + dernière vente. Le radar identifie le cash immobilisé.</t>
        </is>
      </c>
    </row>
    <row r="3"/>
    <row r="4">
      <c r="A4" s="12" t="inlineStr">
        <is>
          <t>Produit</t>
        </is>
      </c>
      <c r="B4" s="12" t="inlineStr">
        <is>
          <t>Catégorie</t>
        </is>
      </c>
      <c r="C4" s="12" t="inlineStr">
        <is>
          <t>Quantité</t>
        </is>
      </c>
      <c r="D4" s="12" t="inlineStr">
        <is>
          <t>Coût unitaire</t>
        </is>
      </c>
      <c r="E4" s="12" t="inlineStr">
        <is>
          <t>Valeur stock</t>
        </is>
      </c>
      <c r="F4" s="12" t="inlineStr">
        <is>
          <t>Date dernière vente</t>
        </is>
      </c>
      <c r="G4" s="12" t="inlineStr">
        <is>
          <t>Jours d'immobilisation</t>
        </is>
      </c>
      <c r="H4" s="12" t="inlineStr">
        <is>
          <t>Niveau risque</t>
        </is>
      </c>
      <c r="I4" s="12" t="inlineStr">
        <is>
          <t>Action suggérée</t>
        </is>
      </c>
    </row>
    <row r="5">
      <c r="A5" s="17" t="inlineStr">
        <is>
          <t>Capteurs température</t>
        </is>
      </c>
      <c r="B5" s="17" t="inlineStr">
        <is>
          <t>Consommables</t>
        </is>
      </c>
      <c r="C5" s="16" t="n">
        <v>120</v>
      </c>
      <c r="D5" s="22" t="n">
        <v>18.5</v>
      </c>
      <c r="E5" s="19">
        <f>C5*D5</f>
        <v/>
      </c>
      <c r="F5" s="18" t="n">
        <v>45966</v>
      </c>
      <c r="G5" s="20">
        <f>IF(F5="",0,MAX(0,TODAY()-F5))</f>
        <v/>
      </c>
      <c r="H5" s="21">
        <f>IF(G5&gt;Paramètres!$B$11,"Élevé",IF(G5&gt;Paramètres!$B$10,"Moyen","Faible"))</f>
        <v/>
      </c>
      <c r="I5" s="21">
        <f>IF(H5="Élevé","Déstockage/Promo",IF(H5="Moyen","Surveiller","OK"))</f>
        <v/>
      </c>
    </row>
    <row r="6">
      <c r="A6" s="17" t="inlineStr">
        <is>
          <t>Cartes automate</t>
        </is>
      </c>
      <c r="B6" s="17" t="inlineStr">
        <is>
          <t>Pièces critiques</t>
        </is>
      </c>
      <c r="C6" s="16" t="n">
        <v>12</v>
      </c>
      <c r="D6" s="22" t="n">
        <v>220</v>
      </c>
      <c r="E6" s="19">
        <f>C6*D6</f>
        <v/>
      </c>
      <c r="F6" s="18" t="n">
        <v>45901</v>
      </c>
      <c r="G6" s="20">
        <f>IF(F6="",0,MAX(0,TODAY()-F6))</f>
        <v/>
      </c>
      <c r="H6" s="21">
        <f>IF(G6&gt;Paramètres!$B$11,"Élevé",IF(G6&gt;Paramètres!$B$10,"Moyen","Faible"))</f>
        <v/>
      </c>
      <c r="I6" s="21">
        <f>IF(H6="Élevé","Déstockage/Promo",IF(H6="Moyen","Surveiller","OK"))</f>
        <v/>
      </c>
    </row>
    <row r="7">
      <c r="A7" s="17" t="inlineStr">
        <is>
          <t>Roulements 6205</t>
        </is>
      </c>
      <c r="B7" s="17" t="inlineStr">
        <is>
          <t>Mécanique</t>
        </is>
      </c>
      <c r="C7" s="16" t="n">
        <v>80</v>
      </c>
      <c r="D7" s="22" t="n">
        <v>6.2</v>
      </c>
      <c r="E7" s="19">
        <f>C7*D7</f>
        <v/>
      </c>
      <c r="F7" s="18" t="n">
        <v>46021</v>
      </c>
      <c r="G7" s="20">
        <f>IF(F7="",0,MAX(0,TODAY()-F7))</f>
        <v/>
      </c>
      <c r="H7" s="21">
        <f>IF(G7&gt;Paramètres!$B$11,"Élevé",IF(G7&gt;Paramètres!$B$10,"Moyen","Faible"))</f>
        <v/>
      </c>
      <c r="I7" s="21">
        <f>IF(H7="Élevé","Déstockage/Promo",IF(H7="Moyen","Surveiller","OK"))</f>
        <v/>
      </c>
    </row>
    <row r="8">
      <c r="A8" s="17" t="inlineStr">
        <is>
          <t>Filtres HVAC</t>
        </is>
      </c>
      <c r="B8" s="17" t="inlineStr">
        <is>
          <t>Maintenance</t>
        </is>
      </c>
      <c r="C8" s="16" t="n">
        <v>55</v>
      </c>
      <c r="D8" s="22" t="n">
        <v>9.800000000000001</v>
      </c>
      <c r="E8" s="19">
        <f>C8*D8</f>
        <v/>
      </c>
      <c r="F8" s="18" t="n">
        <v>45986</v>
      </c>
      <c r="G8" s="20">
        <f>IF(F8="",0,MAX(0,TODAY()-F8))</f>
        <v/>
      </c>
      <c r="H8" s="21">
        <f>IF(G8&gt;Paramètres!$B$11,"Élevé",IF(G8&gt;Paramètres!$B$10,"Moyen","Faible"))</f>
        <v/>
      </c>
      <c r="I8" s="21">
        <f>IF(H8="Élevé","Déstockage/Promo",IF(H8="Moyen","Surveiller","OK"))</f>
        <v/>
      </c>
    </row>
    <row r="9">
      <c r="A9" s="17" t="inlineStr">
        <is>
          <t>Batteries UPS</t>
        </is>
      </c>
      <c r="B9" s="17" t="inlineStr">
        <is>
          <t>Énergie</t>
        </is>
      </c>
      <c r="C9" s="16" t="n">
        <v>20</v>
      </c>
      <c r="D9" s="22" t="n">
        <v>55</v>
      </c>
      <c r="E9" s="19">
        <f>C9*D9</f>
        <v/>
      </c>
      <c r="F9" s="18" t="n">
        <v>45926</v>
      </c>
      <c r="G9" s="20">
        <f>IF(F9="",0,MAX(0,TODAY()-F9))</f>
        <v/>
      </c>
      <c r="H9" s="21">
        <f>IF(G9&gt;Paramètres!$B$11,"Élevé",IF(G9&gt;Paramètres!$B$10,"Moyen","Faible"))</f>
        <v/>
      </c>
      <c r="I9" s="21">
        <f>IF(H9="Élevé","Déstockage/Promo",IF(H9="Moyen","Surveiller","OK"))</f>
        <v/>
      </c>
    </row>
    <row r="10">
      <c r="A10" s="17" t="n"/>
      <c r="B10" s="17" t="n"/>
      <c r="C10" s="16" t="n"/>
      <c r="D10" s="22" t="n"/>
      <c r="E10" s="19">
        <f>C10*D10</f>
        <v/>
      </c>
      <c r="F10" s="18" t="n"/>
      <c r="G10" s="20">
        <f>IF(F10="",0,MAX(0,TODAY()-F10))</f>
        <v/>
      </c>
      <c r="H10" s="21">
        <f>IF(G10&gt;Paramètres!$B$11,"Élevé",IF(G10&gt;Paramètres!$B$10,"Moyen","Faible"))</f>
        <v/>
      </c>
      <c r="I10" s="21">
        <f>IF(H10="Élevé","Déstockage/Promo",IF(H10="Moyen","Surveiller","OK"))</f>
        <v/>
      </c>
    </row>
    <row r="11">
      <c r="A11" s="17" t="n"/>
      <c r="B11" s="17" t="n"/>
      <c r="C11" s="16" t="n"/>
      <c r="D11" s="22" t="n"/>
      <c r="E11" s="19">
        <f>C11*D11</f>
        <v/>
      </c>
      <c r="F11" s="18" t="n"/>
      <c r="G11" s="20">
        <f>IF(F11="",0,MAX(0,TODAY()-F11))</f>
        <v/>
      </c>
      <c r="H11" s="21">
        <f>IF(G11&gt;Paramètres!$B$11,"Élevé",IF(G11&gt;Paramètres!$B$10,"Moyen","Faible"))</f>
        <v/>
      </c>
      <c r="I11" s="21">
        <f>IF(H11="Élevé","Déstockage/Promo",IF(H11="Moyen","Surveiller","OK"))</f>
        <v/>
      </c>
    </row>
    <row r="12">
      <c r="A12" s="17" t="n"/>
      <c r="B12" s="17" t="n"/>
      <c r="C12" s="16" t="n"/>
      <c r="D12" s="22" t="n"/>
      <c r="E12" s="19">
        <f>C12*D12</f>
        <v/>
      </c>
      <c r="F12" s="18" t="n"/>
      <c r="G12" s="20">
        <f>IF(F12="",0,MAX(0,TODAY()-F12))</f>
        <v/>
      </c>
      <c r="H12" s="21">
        <f>IF(G12&gt;Paramètres!$B$11,"Élevé",IF(G12&gt;Paramètres!$B$10,"Moyen","Faible"))</f>
        <v/>
      </c>
      <c r="I12" s="21">
        <f>IF(H12="Élevé","Déstockage/Promo",IF(H12="Moyen","Surveiller","OK"))</f>
        <v/>
      </c>
    </row>
    <row r="13">
      <c r="A13" s="17" t="n"/>
      <c r="B13" s="17" t="n"/>
      <c r="C13" s="16" t="n"/>
      <c r="D13" s="22" t="n"/>
      <c r="E13" s="19">
        <f>C13*D13</f>
        <v/>
      </c>
      <c r="F13" s="18" t="n"/>
      <c r="G13" s="20">
        <f>IF(F13="",0,MAX(0,TODAY()-F13))</f>
        <v/>
      </c>
      <c r="H13" s="21">
        <f>IF(G13&gt;Paramètres!$B$11,"Élevé",IF(G13&gt;Paramètres!$B$10,"Moyen","Faible"))</f>
        <v/>
      </c>
      <c r="I13" s="21">
        <f>IF(H13="Élevé","Déstockage/Promo",IF(H13="Moyen","Surveiller","OK"))</f>
        <v/>
      </c>
    </row>
    <row r="14">
      <c r="A14" s="17" t="n"/>
      <c r="B14" s="17" t="n"/>
      <c r="C14" s="16" t="n"/>
      <c r="D14" s="22" t="n"/>
      <c r="E14" s="19">
        <f>C14*D14</f>
        <v/>
      </c>
      <c r="F14" s="18" t="n"/>
      <c r="G14" s="20">
        <f>IF(F14="",0,MAX(0,TODAY()-F14))</f>
        <v/>
      </c>
      <c r="H14" s="21">
        <f>IF(G14&gt;Paramètres!$B$11,"Élevé",IF(G14&gt;Paramètres!$B$10,"Moyen","Faible"))</f>
        <v/>
      </c>
      <c r="I14" s="21">
        <f>IF(H14="Élevé","Déstockage/Promo",IF(H14="Moyen","Surveiller","OK"))</f>
        <v/>
      </c>
    </row>
    <row r="15">
      <c r="A15" s="17" t="n"/>
      <c r="B15" s="17" t="n"/>
      <c r="C15" s="16" t="n"/>
      <c r="D15" s="22" t="n"/>
      <c r="E15" s="19">
        <f>C15*D15</f>
        <v/>
      </c>
      <c r="F15" s="18" t="n"/>
      <c r="G15" s="20">
        <f>IF(F15="",0,MAX(0,TODAY()-F15))</f>
        <v/>
      </c>
      <c r="H15" s="21">
        <f>IF(G15&gt;Paramètres!$B$11,"Élevé",IF(G15&gt;Paramètres!$B$10,"Moyen","Faible"))</f>
        <v/>
      </c>
      <c r="I15" s="21">
        <f>IF(H15="Élevé","Déstockage/Promo",IF(H15="Moyen","Surveiller","OK"))</f>
        <v/>
      </c>
    </row>
    <row r="16">
      <c r="A16" s="17" t="n"/>
      <c r="B16" s="17" t="n"/>
      <c r="C16" s="16" t="n"/>
      <c r="D16" s="22" t="n"/>
      <c r="E16" s="19">
        <f>C16*D16</f>
        <v/>
      </c>
      <c r="F16" s="18" t="n"/>
      <c r="G16" s="20">
        <f>IF(F16="",0,MAX(0,TODAY()-F16))</f>
        <v/>
      </c>
      <c r="H16" s="21">
        <f>IF(G16&gt;Paramètres!$B$11,"Élevé",IF(G16&gt;Paramètres!$B$10,"Moyen","Faible"))</f>
        <v/>
      </c>
      <c r="I16" s="21">
        <f>IF(H16="Élevé","Déstockage/Promo",IF(H16="Moyen","Surveiller","OK"))</f>
        <v/>
      </c>
    </row>
    <row r="17">
      <c r="A17" s="17" t="n"/>
      <c r="B17" s="17" t="n"/>
      <c r="C17" s="16" t="n"/>
      <c r="D17" s="22" t="n"/>
      <c r="E17" s="19">
        <f>C17*D17</f>
        <v/>
      </c>
      <c r="F17" s="18" t="n"/>
      <c r="G17" s="20">
        <f>IF(F17="",0,MAX(0,TODAY()-F17))</f>
        <v/>
      </c>
      <c r="H17" s="21">
        <f>IF(G17&gt;Paramètres!$B$11,"Élevé",IF(G17&gt;Paramètres!$B$10,"Moyen","Faible"))</f>
        <v/>
      </c>
      <c r="I17" s="21">
        <f>IF(H17="Élevé","Déstockage/Promo",IF(H17="Moyen","Surveiller","OK"))</f>
        <v/>
      </c>
    </row>
    <row r="18">
      <c r="A18" s="17" t="n"/>
      <c r="B18" s="17" t="n"/>
      <c r="C18" s="16" t="n"/>
      <c r="D18" s="22" t="n"/>
      <c r="E18" s="19">
        <f>C18*D18</f>
        <v/>
      </c>
      <c r="F18" s="18" t="n"/>
      <c r="G18" s="20">
        <f>IF(F18="",0,MAX(0,TODAY()-F18))</f>
        <v/>
      </c>
      <c r="H18" s="21">
        <f>IF(G18&gt;Paramètres!$B$11,"Élevé",IF(G18&gt;Paramètres!$B$10,"Moyen","Faible"))</f>
        <v/>
      </c>
      <c r="I18" s="21">
        <f>IF(H18="Élevé","Déstockage/Promo",IF(H18="Moyen","Surveiller","OK"))</f>
        <v/>
      </c>
    </row>
    <row r="19">
      <c r="A19" s="17" t="n"/>
      <c r="B19" s="17" t="n"/>
      <c r="C19" s="16" t="n"/>
      <c r="D19" s="22" t="n"/>
      <c r="E19" s="19">
        <f>C19*D19</f>
        <v/>
      </c>
      <c r="F19" s="18" t="n"/>
      <c r="G19" s="20">
        <f>IF(F19="",0,MAX(0,TODAY()-F19))</f>
        <v/>
      </c>
      <c r="H19" s="21">
        <f>IF(G19&gt;Paramètres!$B$11,"Élevé",IF(G19&gt;Paramètres!$B$10,"Moyen","Faible"))</f>
        <v/>
      </c>
      <c r="I19" s="21">
        <f>IF(H19="Élevé","Déstockage/Promo",IF(H19="Moyen","Surveiller","OK"))</f>
        <v/>
      </c>
    </row>
    <row r="20">
      <c r="A20" s="17" t="n"/>
      <c r="B20" s="17" t="n"/>
      <c r="C20" s="16" t="n"/>
      <c r="D20" s="22" t="n"/>
      <c r="E20" s="19">
        <f>C20*D20</f>
        <v/>
      </c>
      <c r="F20" s="18" t="n"/>
      <c r="G20" s="20">
        <f>IF(F20="",0,MAX(0,TODAY()-F20))</f>
        <v/>
      </c>
      <c r="H20" s="21">
        <f>IF(G20&gt;Paramètres!$B$11,"Élevé",IF(G20&gt;Paramètres!$B$10,"Moyen","Faible"))</f>
        <v/>
      </c>
      <c r="I20" s="21">
        <f>IF(H20="Élevé","Déstockage/Promo",IF(H20="Moyen","Surveiller","OK"))</f>
        <v/>
      </c>
    </row>
    <row r="21">
      <c r="A21" s="17" t="n"/>
      <c r="B21" s="17" t="n"/>
      <c r="C21" s="16" t="n"/>
      <c r="D21" s="22" t="n"/>
      <c r="E21" s="19">
        <f>C21*D21</f>
        <v/>
      </c>
      <c r="F21" s="18" t="n"/>
      <c r="G21" s="20">
        <f>IF(F21="",0,MAX(0,TODAY()-F21))</f>
        <v/>
      </c>
      <c r="H21" s="21">
        <f>IF(G21&gt;Paramètres!$B$11,"Élevé",IF(G21&gt;Paramètres!$B$10,"Moyen","Faible"))</f>
        <v/>
      </c>
      <c r="I21" s="21">
        <f>IF(H21="Élevé","Déstockage/Promo",IF(H21="Moyen","Surveiller","OK"))</f>
        <v/>
      </c>
    </row>
    <row r="22">
      <c r="A22" s="17" t="n"/>
      <c r="B22" s="17" t="n"/>
      <c r="C22" s="16" t="n"/>
      <c r="D22" s="22" t="n"/>
      <c r="E22" s="19">
        <f>C22*D22</f>
        <v/>
      </c>
      <c r="F22" s="18" t="n"/>
      <c r="G22" s="20">
        <f>IF(F22="",0,MAX(0,TODAY()-F22))</f>
        <v/>
      </c>
      <c r="H22" s="21">
        <f>IF(G22&gt;Paramètres!$B$11,"Élevé",IF(G22&gt;Paramètres!$B$10,"Moyen","Faible"))</f>
        <v/>
      </c>
      <c r="I22" s="21">
        <f>IF(H22="Élevé","Déstockage/Promo",IF(H22="Moyen","Surveiller","OK"))</f>
        <v/>
      </c>
    </row>
    <row r="23">
      <c r="A23" s="17" t="n"/>
      <c r="B23" s="17" t="n"/>
      <c r="C23" s="16" t="n"/>
      <c r="D23" s="22" t="n"/>
      <c r="E23" s="19">
        <f>C23*D23</f>
        <v/>
      </c>
      <c r="F23" s="18" t="n"/>
      <c r="G23" s="20">
        <f>IF(F23="",0,MAX(0,TODAY()-F23))</f>
        <v/>
      </c>
      <c r="H23" s="21">
        <f>IF(G23&gt;Paramètres!$B$11,"Élevé",IF(G23&gt;Paramètres!$B$10,"Moyen","Faible"))</f>
        <v/>
      </c>
      <c r="I23" s="21">
        <f>IF(H23="Élevé","Déstockage/Promo",IF(H23="Moyen","Surveiller","OK"))</f>
        <v/>
      </c>
    </row>
    <row r="24">
      <c r="A24" s="17" t="n"/>
      <c r="B24" s="17" t="n"/>
      <c r="C24" s="16" t="n"/>
      <c r="D24" s="22" t="n"/>
      <c r="E24" s="19">
        <f>C24*D24</f>
        <v/>
      </c>
      <c r="F24" s="18" t="n"/>
      <c r="G24" s="20">
        <f>IF(F24="",0,MAX(0,TODAY()-F24))</f>
        <v/>
      </c>
      <c r="H24" s="21">
        <f>IF(G24&gt;Paramètres!$B$11,"Élevé",IF(G24&gt;Paramètres!$B$10,"Moyen","Faible"))</f>
        <v/>
      </c>
      <c r="I24" s="21">
        <f>IF(H24="Élevé","Déstockage/Promo",IF(H24="Moyen","Surveiller","OK"))</f>
        <v/>
      </c>
    </row>
    <row r="25">
      <c r="A25" s="17" t="n"/>
      <c r="B25" s="17" t="n"/>
      <c r="C25" s="16" t="n"/>
      <c r="D25" s="22" t="n"/>
      <c r="E25" s="19">
        <f>C25*D25</f>
        <v/>
      </c>
      <c r="F25" s="18" t="n"/>
      <c r="G25" s="20">
        <f>IF(F25="",0,MAX(0,TODAY()-F25))</f>
        <v/>
      </c>
      <c r="H25" s="21">
        <f>IF(G25&gt;Paramètres!$B$11,"Élevé",IF(G25&gt;Paramètres!$B$10,"Moyen","Faible"))</f>
        <v/>
      </c>
      <c r="I25" s="21">
        <f>IF(H25="Élevé","Déstockage/Promo",IF(H25="Moyen","Surveiller","OK"))</f>
        <v/>
      </c>
    </row>
    <row r="26">
      <c r="A26" s="17" t="n"/>
      <c r="B26" s="17" t="n"/>
      <c r="C26" s="16" t="n"/>
      <c r="D26" s="22" t="n"/>
      <c r="E26" s="19">
        <f>C26*D26</f>
        <v/>
      </c>
      <c r="F26" s="18" t="n"/>
      <c r="G26" s="20">
        <f>IF(F26="",0,MAX(0,TODAY()-F26))</f>
        <v/>
      </c>
      <c r="H26" s="21">
        <f>IF(G26&gt;Paramètres!$B$11,"Élevé",IF(G26&gt;Paramètres!$B$10,"Moyen","Faible"))</f>
        <v/>
      </c>
      <c r="I26" s="21">
        <f>IF(H26="Élevé","Déstockage/Promo",IF(H26="Moyen","Surveiller","OK"))</f>
        <v/>
      </c>
    </row>
    <row r="27">
      <c r="A27" s="17" t="n"/>
      <c r="B27" s="17" t="n"/>
      <c r="C27" s="16" t="n"/>
      <c r="D27" s="22" t="n"/>
      <c r="E27" s="19">
        <f>C27*D27</f>
        <v/>
      </c>
      <c r="F27" s="18" t="n"/>
      <c r="G27" s="20">
        <f>IF(F27="",0,MAX(0,TODAY()-F27))</f>
        <v/>
      </c>
      <c r="H27" s="21">
        <f>IF(G27&gt;Paramètres!$B$11,"Élevé",IF(G27&gt;Paramètres!$B$10,"Moyen","Faible"))</f>
        <v/>
      </c>
      <c r="I27" s="21">
        <f>IF(H27="Élevé","Déstockage/Promo",IF(H27="Moyen","Surveiller","OK"))</f>
        <v/>
      </c>
    </row>
    <row r="28">
      <c r="A28" s="17" t="n"/>
      <c r="B28" s="17" t="n"/>
      <c r="C28" s="16" t="n"/>
      <c r="D28" s="22" t="n"/>
      <c r="E28" s="19">
        <f>C28*D28</f>
        <v/>
      </c>
      <c r="F28" s="18" t="n"/>
      <c r="G28" s="20">
        <f>IF(F28="",0,MAX(0,TODAY()-F28))</f>
        <v/>
      </c>
      <c r="H28" s="21">
        <f>IF(G28&gt;Paramètres!$B$11,"Élevé",IF(G28&gt;Paramètres!$B$10,"Moyen","Faible"))</f>
        <v/>
      </c>
      <c r="I28" s="21">
        <f>IF(H28="Élevé","Déstockage/Promo",IF(H28="Moyen","Surveiller","OK"))</f>
        <v/>
      </c>
    </row>
    <row r="29">
      <c r="A29" s="17" t="n"/>
      <c r="B29" s="17" t="n"/>
      <c r="C29" s="16" t="n"/>
      <c r="D29" s="22" t="n"/>
      <c r="E29" s="19">
        <f>C29*D29</f>
        <v/>
      </c>
      <c r="F29" s="18" t="n"/>
      <c r="G29" s="20">
        <f>IF(F29="",0,MAX(0,TODAY()-F29))</f>
        <v/>
      </c>
      <c r="H29" s="21">
        <f>IF(G29&gt;Paramètres!$B$11,"Élevé",IF(G29&gt;Paramètres!$B$10,"Moyen","Faible"))</f>
        <v/>
      </c>
      <c r="I29" s="21">
        <f>IF(H29="Élevé","Déstockage/Promo",IF(H29="Moyen","Surveiller","OK"))</f>
        <v/>
      </c>
    </row>
    <row r="30">
      <c r="A30" s="17" t="n"/>
      <c r="B30" s="17" t="n"/>
      <c r="C30" s="16" t="n"/>
      <c r="D30" s="22" t="n"/>
      <c r="E30" s="19">
        <f>C30*D30</f>
        <v/>
      </c>
      <c r="F30" s="18" t="n"/>
      <c r="G30" s="20">
        <f>IF(F30="",0,MAX(0,TODAY()-F30))</f>
        <v/>
      </c>
      <c r="H30" s="21">
        <f>IF(G30&gt;Paramètres!$B$11,"Élevé",IF(G30&gt;Paramètres!$B$10,"Moyen","Faible"))</f>
        <v/>
      </c>
      <c r="I30" s="21">
        <f>IF(H30="Élevé","Déstockage/Promo",IF(H30="Moyen","Surveiller","OK"))</f>
        <v/>
      </c>
    </row>
    <row r="31">
      <c r="A31" s="17" t="n"/>
      <c r="B31" s="17" t="n"/>
      <c r="C31" s="16" t="n"/>
      <c r="D31" s="22" t="n"/>
      <c r="E31" s="19">
        <f>C31*D31</f>
        <v/>
      </c>
      <c r="F31" s="18" t="n"/>
      <c r="G31" s="20">
        <f>IF(F31="",0,MAX(0,TODAY()-F31))</f>
        <v/>
      </c>
      <c r="H31" s="21">
        <f>IF(G31&gt;Paramètres!$B$11,"Élevé",IF(G31&gt;Paramètres!$B$10,"Moyen","Faible"))</f>
        <v/>
      </c>
      <c r="I31" s="21">
        <f>IF(H31="Élevé","Déstockage/Promo",IF(H31="Moyen","Surveiller","OK"))</f>
        <v/>
      </c>
    </row>
    <row r="32">
      <c r="A32" s="17" t="n"/>
      <c r="B32" s="17" t="n"/>
      <c r="C32" s="16" t="n"/>
      <c r="D32" s="22" t="n"/>
      <c r="E32" s="19">
        <f>C32*D32</f>
        <v/>
      </c>
      <c r="F32" s="18" t="n"/>
      <c r="G32" s="20">
        <f>IF(F32="",0,MAX(0,TODAY()-F32))</f>
        <v/>
      </c>
      <c r="H32" s="21">
        <f>IF(G32&gt;Paramètres!$B$11,"Élevé",IF(G32&gt;Paramètres!$B$10,"Moyen","Faible"))</f>
        <v/>
      </c>
      <c r="I32" s="21">
        <f>IF(H32="Élevé","Déstockage/Promo",IF(H32="Moyen","Surveiller","OK"))</f>
        <v/>
      </c>
    </row>
    <row r="33">
      <c r="A33" s="17" t="n"/>
      <c r="B33" s="17" t="n"/>
      <c r="C33" s="16" t="n"/>
      <c r="D33" s="22" t="n"/>
      <c r="E33" s="19">
        <f>C33*D33</f>
        <v/>
      </c>
      <c r="F33" s="18" t="n"/>
      <c r="G33" s="20">
        <f>IF(F33="",0,MAX(0,TODAY()-F33))</f>
        <v/>
      </c>
      <c r="H33" s="21">
        <f>IF(G33&gt;Paramètres!$B$11,"Élevé",IF(G33&gt;Paramètres!$B$10,"Moyen","Faible"))</f>
        <v/>
      </c>
      <c r="I33" s="21">
        <f>IF(H33="Élevé","Déstockage/Promo",IF(H33="Moyen","Surveiller","OK"))</f>
        <v/>
      </c>
    </row>
    <row r="34">
      <c r="A34" s="17" t="n"/>
      <c r="B34" s="17" t="n"/>
      <c r="C34" s="16" t="n"/>
      <c r="D34" s="22" t="n"/>
      <c r="E34" s="19">
        <f>C34*D34</f>
        <v/>
      </c>
      <c r="F34" s="18" t="n"/>
      <c r="G34" s="20">
        <f>IF(F34="",0,MAX(0,TODAY()-F34))</f>
        <v/>
      </c>
      <c r="H34" s="21">
        <f>IF(G34&gt;Paramètres!$B$11,"Élevé",IF(G34&gt;Paramètres!$B$10,"Moyen","Faible"))</f>
        <v/>
      </c>
      <c r="I34" s="21">
        <f>IF(H34="Élevé","Déstockage/Promo",IF(H34="Moyen","Surveiller","OK"))</f>
        <v/>
      </c>
    </row>
    <row r="35">
      <c r="A35" s="17" t="n"/>
      <c r="B35" s="17" t="n"/>
      <c r="C35" s="16" t="n"/>
      <c r="D35" s="22" t="n"/>
      <c r="E35" s="19">
        <f>C35*D35</f>
        <v/>
      </c>
      <c r="F35" s="18" t="n"/>
      <c r="G35" s="20">
        <f>IF(F35="",0,MAX(0,TODAY()-F35))</f>
        <v/>
      </c>
      <c r="H35" s="21">
        <f>IF(G35&gt;Paramètres!$B$11,"Élevé",IF(G35&gt;Paramètres!$B$10,"Moyen","Faible"))</f>
        <v/>
      </c>
      <c r="I35" s="21">
        <f>IF(H35="Élevé","Déstockage/Promo",IF(H35="Moyen","Surveiller","OK"))</f>
        <v/>
      </c>
    </row>
    <row r="36">
      <c r="A36" s="17" t="n"/>
      <c r="B36" s="17" t="n"/>
      <c r="C36" s="16" t="n"/>
      <c r="D36" s="22" t="n"/>
      <c r="E36" s="19">
        <f>C36*D36</f>
        <v/>
      </c>
      <c r="F36" s="18" t="n"/>
      <c r="G36" s="20">
        <f>IF(F36="",0,MAX(0,TODAY()-F36))</f>
        <v/>
      </c>
      <c r="H36" s="21">
        <f>IF(G36&gt;Paramètres!$B$11,"Élevé",IF(G36&gt;Paramètres!$B$10,"Moyen","Faible"))</f>
        <v/>
      </c>
      <c r="I36" s="21">
        <f>IF(H36="Élevé","Déstockage/Promo",IF(H36="Moyen","Surveiller","OK"))</f>
        <v/>
      </c>
    </row>
    <row r="37">
      <c r="A37" s="17" t="n"/>
      <c r="B37" s="17" t="n"/>
      <c r="C37" s="16" t="n"/>
      <c r="D37" s="22" t="n"/>
      <c r="E37" s="19">
        <f>C37*D37</f>
        <v/>
      </c>
      <c r="F37" s="18" t="n"/>
      <c r="G37" s="20">
        <f>IF(F37="",0,MAX(0,TODAY()-F37))</f>
        <v/>
      </c>
      <c r="H37" s="21">
        <f>IF(G37&gt;Paramètres!$B$11,"Élevé",IF(G37&gt;Paramètres!$B$10,"Moyen","Faible"))</f>
        <v/>
      </c>
      <c r="I37" s="21">
        <f>IF(H37="Élevé","Déstockage/Promo",IF(H37="Moyen","Surveiller","OK"))</f>
        <v/>
      </c>
    </row>
    <row r="38">
      <c r="A38" s="17" t="n"/>
      <c r="B38" s="17" t="n"/>
      <c r="C38" s="16" t="n"/>
      <c r="D38" s="22" t="n"/>
      <c r="E38" s="19">
        <f>C38*D38</f>
        <v/>
      </c>
      <c r="F38" s="18" t="n"/>
      <c r="G38" s="20">
        <f>IF(F38="",0,MAX(0,TODAY()-F38))</f>
        <v/>
      </c>
      <c r="H38" s="21">
        <f>IF(G38&gt;Paramètres!$B$11,"Élevé",IF(G38&gt;Paramètres!$B$10,"Moyen","Faible"))</f>
        <v/>
      </c>
      <c r="I38" s="21">
        <f>IF(H38="Élevé","Déstockage/Promo",IF(H38="Moyen","Surveiller","OK"))</f>
        <v/>
      </c>
    </row>
    <row r="39">
      <c r="A39" s="17" t="n"/>
      <c r="B39" s="17" t="n"/>
      <c r="C39" s="16" t="n"/>
      <c r="D39" s="22" t="n"/>
      <c r="E39" s="19">
        <f>C39*D39</f>
        <v/>
      </c>
      <c r="F39" s="18" t="n"/>
      <c r="G39" s="20">
        <f>IF(F39="",0,MAX(0,TODAY()-F39))</f>
        <v/>
      </c>
      <c r="H39" s="21">
        <f>IF(G39&gt;Paramètres!$B$11,"Élevé",IF(G39&gt;Paramètres!$B$10,"Moyen","Faible"))</f>
        <v/>
      </c>
      <c r="I39" s="21">
        <f>IF(H39="Élevé","Déstockage/Promo",IF(H39="Moyen","Surveiller","OK"))</f>
        <v/>
      </c>
    </row>
    <row r="40">
      <c r="A40" s="17" t="n"/>
      <c r="B40" s="17" t="n"/>
      <c r="C40" s="16" t="n"/>
      <c r="D40" s="22" t="n"/>
      <c r="E40" s="19">
        <f>C40*D40</f>
        <v/>
      </c>
      <c r="F40" s="18" t="n"/>
      <c r="G40" s="20">
        <f>IF(F40="",0,MAX(0,TODAY()-F40))</f>
        <v/>
      </c>
      <c r="H40" s="21">
        <f>IF(G40&gt;Paramètres!$B$11,"Élevé",IF(G40&gt;Paramètres!$B$10,"Moyen","Faible"))</f>
        <v/>
      </c>
      <c r="I40" s="21">
        <f>IF(H40="Élevé","Déstockage/Promo",IF(H40="Moyen","Surveiller","OK"))</f>
        <v/>
      </c>
    </row>
    <row r="41">
      <c r="A41" s="17" t="n"/>
      <c r="B41" s="17" t="n"/>
      <c r="C41" s="16" t="n"/>
      <c r="D41" s="22" t="n"/>
      <c r="E41" s="19">
        <f>C41*D41</f>
        <v/>
      </c>
      <c r="F41" s="18" t="n"/>
      <c r="G41" s="20">
        <f>IF(F41="",0,MAX(0,TODAY()-F41))</f>
        <v/>
      </c>
      <c r="H41" s="21">
        <f>IF(G41&gt;Paramètres!$B$11,"Élevé",IF(G41&gt;Paramètres!$B$10,"Moyen","Faible"))</f>
        <v/>
      </c>
      <c r="I41" s="21">
        <f>IF(H41="Élevé","Déstockage/Promo",IF(H41="Moyen","Surveiller","OK"))</f>
        <v/>
      </c>
    </row>
    <row r="42">
      <c r="A42" s="17" t="n"/>
      <c r="B42" s="17" t="n"/>
      <c r="C42" s="16" t="n"/>
      <c r="D42" s="22" t="n"/>
      <c r="E42" s="19">
        <f>C42*D42</f>
        <v/>
      </c>
      <c r="F42" s="18" t="n"/>
      <c r="G42" s="20">
        <f>IF(F42="",0,MAX(0,TODAY()-F42))</f>
        <v/>
      </c>
      <c r="H42" s="21">
        <f>IF(G42&gt;Paramètres!$B$11,"Élevé",IF(G42&gt;Paramètres!$B$10,"Moyen","Faible"))</f>
        <v/>
      </c>
      <c r="I42" s="21">
        <f>IF(H42="Élevé","Déstockage/Promo",IF(H42="Moyen","Surveiller","OK"))</f>
        <v/>
      </c>
    </row>
    <row r="43">
      <c r="A43" s="17" t="n"/>
      <c r="B43" s="17" t="n"/>
      <c r="C43" s="16" t="n"/>
      <c r="D43" s="22" t="n"/>
      <c r="E43" s="19">
        <f>C43*D43</f>
        <v/>
      </c>
      <c r="F43" s="18" t="n"/>
      <c r="G43" s="20">
        <f>IF(F43="",0,MAX(0,TODAY()-F43))</f>
        <v/>
      </c>
      <c r="H43" s="21">
        <f>IF(G43&gt;Paramètres!$B$11,"Élevé",IF(G43&gt;Paramètres!$B$10,"Moyen","Faible"))</f>
        <v/>
      </c>
      <c r="I43" s="21">
        <f>IF(H43="Élevé","Déstockage/Promo",IF(H43="Moyen","Surveiller","OK"))</f>
        <v/>
      </c>
    </row>
    <row r="44">
      <c r="A44" s="17" t="n"/>
      <c r="B44" s="17" t="n"/>
      <c r="C44" s="16" t="n"/>
      <c r="D44" s="22" t="n"/>
      <c r="E44" s="19">
        <f>C44*D44</f>
        <v/>
      </c>
      <c r="F44" s="18" t="n"/>
      <c r="G44" s="20">
        <f>IF(F44="",0,MAX(0,TODAY()-F44))</f>
        <v/>
      </c>
      <c r="H44" s="21">
        <f>IF(G44&gt;Paramètres!$B$11,"Élevé",IF(G44&gt;Paramètres!$B$10,"Moyen","Faible"))</f>
        <v/>
      </c>
      <c r="I44" s="21">
        <f>IF(H44="Élevé","Déstockage/Promo",IF(H44="Moyen","Surveiller","OK"))</f>
        <v/>
      </c>
    </row>
    <row r="45">
      <c r="A45" s="17" t="n"/>
      <c r="B45" s="17" t="n"/>
      <c r="C45" s="16" t="n"/>
      <c r="D45" s="22" t="n"/>
      <c r="E45" s="19">
        <f>C45*D45</f>
        <v/>
      </c>
      <c r="F45" s="18" t="n"/>
      <c r="G45" s="20">
        <f>IF(F45="",0,MAX(0,TODAY()-F45))</f>
        <v/>
      </c>
      <c r="H45" s="21">
        <f>IF(G45&gt;Paramètres!$B$11,"Élevé",IF(G45&gt;Paramètres!$B$10,"Moyen","Faible"))</f>
        <v/>
      </c>
      <c r="I45" s="21">
        <f>IF(H45="Élevé","Déstockage/Promo",IF(H45="Moyen","Surveiller","OK"))</f>
        <v/>
      </c>
    </row>
    <row r="46">
      <c r="A46" s="17" t="n"/>
      <c r="B46" s="17" t="n"/>
      <c r="C46" s="16" t="n"/>
      <c r="D46" s="22" t="n"/>
      <c r="E46" s="19">
        <f>C46*D46</f>
        <v/>
      </c>
      <c r="F46" s="18" t="n"/>
      <c r="G46" s="20">
        <f>IF(F46="",0,MAX(0,TODAY()-F46))</f>
        <v/>
      </c>
      <c r="H46" s="21">
        <f>IF(G46&gt;Paramètres!$B$11,"Élevé",IF(G46&gt;Paramètres!$B$10,"Moyen","Faible"))</f>
        <v/>
      </c>
      <c r="I46" s="21">
        <f>IF(H46="Élevé","Déstockage/Promo",IF(H46="Moyen","Surveiller","OK"))</f>
        <v/>
      </c>
    </row>
    <row r="47">
      <c r="A47" s="17" t="n"/>
      <c r="B47" s="17" t="n"/>
      <c r="C47" s="16" t="n"/>
      <c r="D47" s="22" t="n"/>
      <c r="E47" s="19">
        <f>C47*D47</f>
        <v/>
      </c>
      <c r="F47" s="18" t="n"/>
      <c r="G47" s="20">
        <f>IF(F47="",0,MAX(0,TODAY()-F47))</f>
        <v/>
      </c>
      <c r="H47" s="21">
        <f>IF(G47&gt;Paramètres!$B$11,"Élevé",IF(G47&gt;Paramètres!$B$10,"Moyen","Faible"))</f>
        <v/>
      </c>
      <c r="I47" s="21">
        <f>IF(H47="Élevé","Déstockage/Promo",IF(H47="Moyen","Surveiller","OK"))</f>
        <v/>
      </c>
    </row>
    <row r="48">
      <c r="A48" s="17" t="n"/>
      <c r="B48" s="17" t="n"/>
      <c r="C48" s="16" t="n"/>
      <c r="D48" s="22" t="n"/>
      <c r="E48" s="19">
        <f>C48*D48</f>
        <v/>
      </c>
      <c r="F48" s="18" t="n"/>
      <c r="G48" s="20">
        <f>IF(F48="",0,MAX(0,TODAY()-F48))</f>
        <v/>
      </c>
      <c r="H48" s="21">
        <f>IF(G48&gt;Paramètres!$B$11,"Élevé",IF(G48&gt;Paramètres!$B$10,"Moyen","Faible"))</f>
        <v/>
      </c>
      <c r="I48" s="21">
        <f>IF(H48="Élevé","Déstockage/Promo",IF(H48="Moyen","Surveiller","OK"))</f>
        <v/>
      </c>
    </row>
    <row r="49">
      <c r="A49" s="17" t="n"/>
      <c r="B49" s="17" t="n"/>
      <c r="C49" s="16" t="n"/>
      <c r="D49" s="22" t="n"/>
      <c r="E49" s="19">
        <f>C49*D49</f>
        <v/>
      </c>
      <c r="F49" s="18" t="n"/>
      <c r="G49" s="20">
        <f>IF(F49="",0,MAX(0,TODAY()-F49))</f>
        <v/>
      </c>
      <c r="H49" s="21">
        <f>IF(G49&gt;Paramètres!$B$11,"Élevé",IF(G49&gt;Paramètres!$B$10,"Moyen","Faible"))</f>
        <v/>
      </c>
      <c r="I49" s="21">
        <f>IF(H49="Élevé","Déstockage/Promo",IF(H49="Moyen","Surveiller","OK"))</f>
        <v/>
      </c>
    </row>
    <row r="50">
      <c r="A50" s="17" t="n"/>
      <c r="B50" s="17" t="n"/>
      <c r="C50" s="16" t="n"/>
      <c r="D50" s="22" t="n"/>
      <c r="E50" s="19">
        <f>C50*D50</f>
        <v/>
      </c>
      <c r="F50" s="18" t="n"/>
      <c r="G50" s="20">
        <f>IF(F50="",0,MAX(0,TODAY()-F50))</f>
        <v/>
      </c>
      <c r="H50" s="21">
        <f>IF(G50&gt;Paramètres!$B$11,"Élevé",IF(G50&gt;Paramètres!$B$10,"Moyen","Faible"))</f>
        <v/>
      </c>
      <c r="I50" s="21">
        <f>IF(H50="Élevé","Déstockage/Promo",IF(H50="Moyen","Surveiller","OK"))</f>
        <v/>
      </c>
    </row>
    <row r="51">
      <c r="A51" s="17" t="n"/>
      <c r="B51" s="17" t="n"/>
      <c r="C51" s="16" t="n"/>
      <c r="D51" s="22" t="n"/>
      <c r="E51" s="19">
        <f>C51*D51</f>
        <v/>
      </c>
      <c r="F51" s="18" t="n"/>
      <c r="G51" s="20">
        <f>IF(F51="",0,MAX(0,TODAY()-F51))</f>
        <v/>
      </c>
      <c r="H51" s="21">
        <f>IF(G51&gt;Paramètres!$B$11,"Élevé",IF(G51&gt;Paramètres!$B$10,"Moyen","Faible"))</f>
        <v/>
      </c>
      <c r="I51" s="21">
        <f>IF(H51="Élevé","Déstockage/Promo",IF(H51="Moyen","Surveiller","OK"))</f>
        <v/>
      </c>
    </row>
    <row r="52">
      <c r="A52" s="17" t="n"/>
      <c r="B52" s="17" t="n"/>
      <c r="C52" s="16" t="n"/>
      <c r="D52" s="22" t="n"/>
      <c r="E52" s="19">
        <f>C52*D52</f>
        <v/>
      </c>
      <c r="F52" s="18" t="n"/>
      <c r="G52" s="20">
        <f>IF(F52="",0,MAX(0,TODAY()-F52))</f>
        <v/>
      </c>
      <c r="H52" s="21">
        <f>IF(G52&gt;Paramètres!$B$11,"Élevé",IF(G52&gt;Paramètres!$B$10,"Moyen","Faible"))</f>
        <v/>
      </c>
      <c r="I52" s="21">
        <f>IF(H52="Élevé","Déstockage/Promo",IF(H52="Moyen","Surveiller","OK"))</f>
        <v/>
      </c>
    </row>
    <row r="53">
      <c r="A53" s="17" t="n"/>
      <c r="B53" s="17" t="n"/>
      <c r="C53" s="16" t="n"/>
      <c r="D53" s="22" t="n"/>
      <c r="E53" s="19">
        <f>C53*D53</f>
        <v/>
      </c>
      <c r="F53" s="18" t="n"/>
      <c r="G53" s="20">
        <f>IF(F53="",0,MAX(0,TODAY()-F53))</f>
        <v/>
      </c>
      <c r="H53" s="21">
        <f>IF(G53&gt;Paramètres!$B$11,"Élevé",IF(G53&gt;Paramètres!$B$10,"Moyen","Faible"))</f>
        <v/>
      </c>
      <c r="I53" s="21">
        <f>IF(H53="Élevé","Déstockage/Promo",IF(H53="Moyen","Surveiller","OK"))</f>
        <v/>
      </c>
    </row>
    <row r="54">
      <c r="A54" s="17" t="n"/>
      <c r="B54" s="17" t="n"/>
      <c r="C54" s="16" t="n"/>
      <c r="D54" s="22" t="n"/>
      <c r="E54" s="19">
        <f>C54*D54</f>
        <v/>
      </c>
      <c r="F54" s="18" t="n"/>
      <c r="G54" s="20">
        <f>IF(F54="",0,MAX(0,TODAY()-F54))</f>
        <v/>
      </c>
      <c r="H54" s="21">
        <f>IF(G54&gt;Paramètres!$B$11,"Élevé",IF(G54&gt;Paramètres!$B$10,"Moyen","Faible"))</f>
        <v/>
      </c>
      <c r="I54" s="21">
        <f>IF(H54="Élevé","Déstockage/Promo",IF(H54="Moyen","Surveiller","OK"))</f>
        <v/>
      </c>
    </row>
    <row r="55">
      <c r="A55" s="17" t="n"/>
      <c r="B55" s="17" t="n"/>
      <c r="C55" s="16" t="n"/>
      <c r="D55" s="22" t="n"/>
      <c r="E55" s="19">
        <f>C55*D55</f>
        <v/>
      </c>
      <c r="F55" s="18" t="n"/>
      <c r="G55" s="20">
        <f>IF(F55="",0,MAX(0,TODAY()-F55))</f>
        <v/>
      </c>
      <c r="H55" s="21">
        <f>IF(G55&gt;Paramètres!$B$11,"Élevé",IF(G55&gt;Paramètres!$B$10,"Moyen","Faible"))</f>
        <v/>
      </c>
      <c r="I55" s="21">
        <f>IF(H55="Élevé","Déstockage/Promo",IF(H55="Moyen","Surveiller","OK"))</f>
        <v/>
      </c>
    </row>
    <row r="56">
      <c r="A56" s="17" t="n"/>
      <c r="B56" s="17" t="n"/>
      <c r="C56" s="16" t="n"/>
      <c r="D56" s="22" t="n"/>
      <c r="E56" s="19">
        <f>C56*D56</f>
        <v/>
      </c>
      <c r="F56" s="18" t="n"/>
      <c r="G56" s="20">
        <f>IF(F56="",0,MAX(0,TODAY()-F56))</f>
        <v/>
      </c>
      <c r="H56" s="21">
        <f>IF(G56&gt;Paramètres!$B$11,"Élevé",IF(G56&gt;Paramètres!$B$10,"Moyen","Faible"))</f>
        <v/>
      </c>
      <c r="I56" s="21">
        <f>IF(H56="Élevé","Déstockage/Promo",IF(H56="Moyen","Surveiller","OK"))</f>
        <v/>
      </c>
    </row>
    <row r="57">
      <c r="A57" s="17" t="n"/>
      <c r="B57" s="17" t="n"/>
      <c r="C57" s="16" t="n"/>
      <c r="D57" s="22" t="n"/>
      <c r="E57" s="19">
        <f>C57*D57</f>
        <v/>
      </c>
      <c r="F57" s="18" t="n"/>
      <c r="G57" s="20">
        <f>IF(F57="",0,MAX(0,TODAY()-F57))</f>
        <v/>
      </c>
      <c r="H57" s="21">
        <f>IF(G57&gt;Paramètres!$B$11,"Élevé",IF(G57&gt;Paramètres!$B$10,"Moyen","Faible"))</f>
        <v/>
      </c>
      <c r="I57" s="21">
        <f>IF(H57="Élevé","Déstockage/Promo",IF(H57="Moyen","Surveiller","OK"))</f>
        <v/>
      </c>
    </row>
    <row r="58">
      <c r="A58" s="17" t="n"/>
      <c r="B58" s="17" t="n"/>
      <c r="C58" s="16" t="n"/>
      <c r="D58" s="22" t="n"/>
      <c r="E58" s="19">
        <f>C58*D58</f>
        <v/>
      </c>
      <c r="F58" s="18" t="n"/>
      <c r="G58" s="20">
        <f>IF(F58="",0,MAX(0,TODAY()-F58))</f>
        <v/>
      </c>
      <c r="H58" s="21">
        <f>IF(G58&gt;Paramètres!$B$11,"Élevé",IF(G58&gt;Paramètres!$B$10,"Moyen","Faible"))</f>
        <v/>
      </c>
      <c r="I58" s="21">
        <f>IF(H58="Élevé","Déstockage/Promo",IF(H58="Moyen","Surveiller","OK"))</f>
        <v/>
      </c>
    </row>
    <row r="59">
      <c r="A59" s="17" t="n"/>
      <c r="B59" s="17" t="n"/>
      <c r="C59" s="16" t="n"/>
      <c r="D59" s="22" t="n"/>
      <c r="E59" s="19">
        <f>C59*D59</f>
        <v/>
      </c>
      <c r="F59" s="18" t="n"/>
      <c r="G59" s="20">
        <f>IF(F59="",0,MAX(0,TODAY()-F59))</f>
        <v/>
      </c>
      <c r="H59" s="21">
        <f>IF(G59&gt;Paramètres!$B$11,"Élevé",IF(G59&gt;Paramètres!$B$10,"Moyen","Faible"))</f>
        <v/>
      </c>
      <c r="I59" s="21">
        <f>IF(H59="Élevé","Déstockage/Promo",IF(H59="Moyen","Surveiller","OK"))</f>
        <v/>
      </c>
    </row>
    <row r="60">
      <c r="A60" s="17" t="n"/>
      <c r="B60" s="17" t="n"/>
      <c r="C60" s="16" t="n"/>
      <c r="D60" s="22" t="n"/>
      <c r="E60" s="19">
        <f>C60*D60</f>
        <v/>
      </c>
      <c r="F60" s="18" t="n"/>
      <c r="G60" s="20">
        <f>IF(F60="",0,MAX(0,TODAY()-F60))</f>
        <v/>
      </c>
      <c r="H60" s="21">
        <f>IF(G60&gt;Paramètres!$B$11,"Élevé",IF(G60&gt;Paramètres!$B$10,"Moyen","Faible"))</f>
        <v/>
      </c>
      <c r="I60" s="21">
        <f>IF(H60="Élevé","Déstockage/Promo",IF(H60="Moyen","Surveiller","OK"))</f>
        <v/>
      </c>
    </row>
    <row r="61">
      <c r="A61" s="17" t="n"/>
      <c r="B61" s="17" t="n"/>
      <c r="C61" s="16" t="n"/>
      <c r="D61" s="22" t="n"/>
      <c r="E61" s="19">
        <f>C61*D61</f>
        <v/>
      </c>
      <c r="F61" s="18" t="n"/>
      <c r="G61" s="20">
        <f>IF(F61="",0,MAX(0,TODAY()-F61))</f>
        <v/>
      </c>
      <c r="H61" s="21">
        <f>IF(G61&gt;Paramètres!$B$11,"Élevé",IF(G61&gt;Paramètres!$B$10,"Moyen","Faible"))</f>
        <v/>
      </c>
      <c r="I61" s="21">
        <f>IF(H61="Élevé","Déstockage/Promo",IF(H61="Moyen","Surveiller","OK"))</f>
        <v/>
      </c>
    </row>
    <row r="62">
      <c r="A62" s="17" t="n"/>
      <c r="B62" s="17" t="n"/>
      <c r="C62" s="16" t="n"/>
      <c r="D62" s="22" t="n"/>
      <c r="E62" s="19">
        <f>C62*D62</f>
        <v/>
      </c>
      <c r="F62" s="18" t="n"/>
      <c r="G62" s="20">
        <f>IF(F62="",0,MAX(0,TODAY()-F62))</f>
        <v/>
      </c>
      <c r="H62" s="21">
        <f>IF(G62&gt;Paramètres!$B$11,"Élevé",IF(G62&gt;Paramètres!$B$10,"Moyen","Faible"))</f>
        <v/>
      </c>
      <c r="I62" s="21">
        <f>IF(H62="Élevé","Déstockage/Promo",IF(H62="Moyen","Surveiller","OK"))</f>
        <v/>
      </c>
    </row>
    <row r="63">
      <c r="A63" s="17" t="n"/>
      <c r="B63" s="17" t="n"/>
      <c r="C63" s="16" t="n"/>
      <c r="D63" s="22" t="n"/>
      <c r="E63" s="19">
        <f>C63*D63</f>
        <v/>
      </c>
      <c r="F63" s="18" t="n"/>
      <c r="G63" s="20">
        <f>IF(F63="",0,MAX(0,TODAY()-F63))</f>
        <v/>
      </c>
      <c r="H63" s="21">
        <f>IF(G63&gt;Paramètres!$B$11,"Élevé",IF(G63&gt;Paramètres!$B$10,"Moyen","Faible"))</f>
        <v/>
      </c>
      <c r="I63" s="21">
        <f>IF(H63="Élevé","Déstockage/Promo",IF(H63="Moyen","Surveiller","OK"))</f>
        <v/>
      </c>
    </row>
    <row r="64">
      <c r="A64" s="17" t="n"/>
      <c r="B64" s="17" t="n"/>
      <c r="C64" s="16" t="n"/>
      <c r="D64" s="22" t="n"/>
      <c r="E64" s="19">
        <f>C64*D64</f>
        <v/>
      </c>
      <c r="F64" s="18" t="n"/>
      <c r="G64" s="20">
        <f>IF(F64="",0,MAX(0,TODAY()-F64))</f>
        <v/>
      </c>
      <c r="H64" s="21">
        <f>IF(G64&gt;Paramètres!$B$11,"Élevé",IF(G64&gt;Paramètres!$B$10,"Moyen","Faible"))</f>
        <v/>
      </c>
      <c r="I64" s="21">
        <f>IF(H64="Élevé","Déstockage/Promo",IF(H64="Moyen","Surveiller","OK"))</f>
        <v/>
      </c>
    </row>
    <row r="65">
      <c r="A65" s="17" t="n"/>
      <c r="B65" s="17" t="n"/>
      <c r="C65" s="16" t="n"/>
      <c r="D65" s="22" t="n"/>
      <c r="E65" s="19">
        <f>C65*D65</f>
        <v/>
      </c>
      <c r="F65" s="18" t="n"/>
      <c r="G65" s="20">
        <f>IF(F65="",0,MAX(0,TODAY()-F65))</f>
        <v/>
      </c>
      <c r="H65" s="21">
        <f>IF(G65&gt;Paramètres!$B$11,"Élevé",IF(G65&gt;Paramètres!$B$10,"Moyen","Faible"))</f>
        <v/>
      </c>
      <c r="I65" s="21">
        <f>IF(H65="Élevé","Déstockage/Promo",IF(H65="Moyen","Surveiller","OK"))</f>
        <v/>
      </c>
    </row>
    <row r="66">
      <c r="A66" s="17" t="n"/>
      <c r="B66" s="17" t="n"/>
      <c r="C66" s="16" t="n"/>
      <c r="D66" s="22" t="n"/>
      <c r="E66" s="19">
        <f>C66*D66</f>
        <v/>
      </c>
      <c r="F66" s="18" t="n"/>
      <c r="G66" s="20">
        <f>IF(F66="",0,MAX(0,TODAY()-F66))</f>
        <v/>
      </c>
      <c r="H66" s="21">
        <f>IF(G66&gt;Paramètres!$B$11,"Élevé",IF(G66&gt;Paramètres!$B$10,"Moyen","Faible"))</f>
        <v/>
      </c>
      <c r="I66" s="21">
        <f>IF(H66="Élevé","Déstockage/Promo",IF(H66="Moyen","Surveiller","OK"))</f>
        <v/>
      </c>
    </row>
    <row r="67">
      <c r="A67" s="17" t="n"/>
      <c r="B67" s="17" t="n"/>
      <c r="C67" s="16" t="n"/>
      <c r="D67" s="22" t="n"/>
      <c r="E67" s="19">
        <f>C67*D67</f>
        <v/>
      </c>
      <c r="F67" s="18" t="n"/>
      <c r="G67" s="20">
        <f>IF(F67="",0,MAX(0,TODAY()-F67))</f>
        <v/>
      </c>
      <c r="H67" s="21">
        <f>IF(G67&gt;Paramètres!$B$11,"Élevé",IF(G67&gt;Paramètres!$B$10,"Moyen","Faible"))</f>
        <v/>
      </c>
      <c r="I67" s="21">
        <f>IF(H67="Élevé","Déstockage/Promo",IF(H67="Moyen","Surveiller","OK"))</f>
        <v/>
      </c>
    </row>
    <row r="68">
      <c r="A68" s="17" t="n"/>
      <c r="B68" s="17" t="n"/>
      <c r="C68" s="16" t="n"/>
      <c r="D68" s="22" t="n"/>
      <c r="E68" s="19">
        <f>C68*D68</f>
        <v/>
      </c>
      <c r="F68" s="18" t="n"/>
      <c r="G68" s="20">
        <f>IF(F68="",0,MAX(0,TODAY()-F68))</f>
        <v/>
      </c>
      <c r="H68" s="21">
        <f>IF(G68&gt;Paramètres!$B$11,"Élevé",IF(G68&gt;Paramètres!$B$10,"Moyen","Faible"))</f>
        <v/>
      </c>
      <c r="I68" s="21">
        <f>IF(H68="Élevé","Déstockage/Promo",IF(H68="Moyen","Surveiller","OK"))</f>
        <v/>
      </c>
    </row>
    <row r="69">
      <c r="A69" s="17" t="n"/>
      <c r="B69" s="17" t="n"/>
      <c r="C69" s="16" t="n"/>
      <c r="D69" s="22" t="n"/>
      <c r="E69" s="19">
        <f>C69*D69</f>
        <v/>
      </c>
      <c r="F69" s="18" t="n"/>
      <c r="G69" s="20">
        <f>IF(F69="",0,MAX(0,TODAY()-F69))</f>
        <v/>
      </c>
      <c r="H69" s="21">
        <f>IF(G69&gt;Paramètres!$B$11,"Élevé",IF(G69&gt;Paramètres!$B$10,"Moyen","Faible"))</f>
        <v/>
      </c>
      <c r="I69" s="21">
        <f>IF(H69="Élevé","Déstockage/Promo",IF(H69="Moyen","Surveiller","OK"))</f>
        <v/>
      </c>
    </row>
    <row r="70">
      <c r="A70" s="17" t="n"/>
      <c r="B70" s="17" t="n"/>
      <c r="C70" s="16" t="n"/>
      <c r="D70" s="22" t="n"/>
      <c r="E70" s="19">
        <f>C70*D70</f>
        <v/>
      </c>
      <c r="F70" s="18" t="n"/>
      <c r="G70" s="20">
        <f>IF(F70="",0,MAX(0,TODAY()-F70))</f>
        <v/>
      </c>
      <c r="H70" s="21">
        <f>IF(G70&gt;Paramètres!$B$11,"Élevé",IF(G70&gt;Paramètres!$B$10,"Moyen","Faible"))</f>
        <v/>
      </c>
      <c r="I70" s="21">
        <f>IF(H70="Élevé","Déstockage/Promo",IF(H70="Moyen","Surveiller","OK"))</f>
        <v/>
      </c>
    </row>
    <row r="71">
      <c r="A71" s="17" t="n"/>
      <c r="B71" s="17" t="n"/>
      <c r="C71" s="16" t="n"/>
      <c r="D71" s="22" t="n"/>
      <c r="E71" s="19">
        <f>C71*D71</f>
        <v/>
      </c>
      <c r="F71" s="18" t="n"/>
      <c r="G71" s="20">
        <f>IF(F71="",0,MAX(0,TODAY()-F71))</f>
        <v/>
      </c>
      <c r="H71" s="21">
        <f>IF(G71&gt;Paramètres!$B$11,"Élevé",IF(G71&gt;Paramètres!$B$10,"Moyen","Faible"))</f>
        <v/>
      </c>
      <c r="I71" s="21">
        <f>IF(H71="Élevé","Déstockage/Promo",IF(H71="Moyen","Surveiller","OK"))</f>
        <v/>
      </c>
    </row>
    <row r="72">
      <c r="A72" s="17" t="n"/>
      <c r="B72" s="17" t="n"/>
      <c r="C72" s="16" t="n"/>
      <c r="D72" s="22" t="n"/>
      <c r="E72" s="19">
        <f>C72*D72</f>
        <v/>
      </c>
      <c r="F72" s="18" t="n"/>
      <c r="G72" s="20">
        <f>IF(F72="",0,MAX(0,TODAY()-F72))</f>
        <v/>
      </c>
      <c r="H72" s="21">
        <f>IF(G72&gt;Paramètres!$B$11,"Élevé",IF(G72&gt;Paramètres!$B$10,"Moyen","Faible"))</f>
        <v/>
      </c>
      <c r="I72" s="21">
        <f>IF(H72="Élevé","Déstockage/Promo",IF(H72="Moyen","Surveiller","OK"))</f>
        <v/>
      </c>
    </row>
    <row r="73">
      <c r="A73" s="17" t="n"/>
      <c r="B73" s="17" t="n"/>
      <c r="C73" s="16" t="n"/>
      <c r="D73" s="22" t="n"/>
      <c r="E73" s="19">
        <f>C73*D73</f>
        <v/>
      </c>
      <c r="F73" s="18" t="n"/>
      <c r="G73" s="20">
        <f>IF(F73="",0,MAX(0,TODAY()-F73))</f>
        <v/>
      </c>
      <c r="H73" s="21">
        <f>IF(G73&gt;Paramètres!$B$11,"Élevé",IF(G73&gt;Paramètres!$B$10,"Moyen","Faible"))</f>
        <v/>
      </c>
      <c r="I73" s="21">
        <f>IF(H73="Élevé","Déstockage/Promo",IF(H73="Moyen","Surveiller","OK"))</f>
        <v/>
      </c>
    </row>
    <row r="74">
      <c r="A74" s="17" t="n"/>
      <c r="B74" s="17" t="n"/>
      <c r="C74" s="16" t="n"/>
      <c r="D74" s="22" t="n"/>
      <c r="E74" s="19">
        <f>C74*D74</f>
        <v/>
      </c>
      <c r="F74" s="18" t="n"/>
      <c r="G74" s="20">
        <f>IF(F74="",0,MAX(0,TODAY()-F74))</f>
        <v/>
      </c>
      <c r="H74" s="21">
        <f>IF(G74&gt;Paramètres!$B$11,"Élevé",IF(G74&gt;Paramètres!$B$10,"Moyen","Faible"))</f>
        <v/>
      </c>
      <c r="I74" s="21">
        <f>IF(H74="Élevé","Déstockage/Promo",IF(H74="Moyen","Surveiller","OK"))</f>
        <v/>
      </c>
    </row>
    <row r="75">
      <c r="A75" s="17" t="n"/>
      <c r="B75" s="17" t="n"/>
      <c r="C75" s="16" t="n"/>
      <c r="D75" s="22" t="n"/>
      <c r="E75" s="19">
        <f>C75*D75</f>
        <v/>
      </c>
      <c r="F75" s="18" t="n"/>
      <c r="G75" s="20">
        <f>IF(F75="",0,MAX(0,TODAY()-F75))</f>
        <v/>
      </c>
      <c r="H75" s="21">
        <f>IF(G75&gt;Paramètres!$B$11,"Élevé",IF(G75&gt;Paramètres!$B$10,"Moyen","Faible"))</f>
        <v/>
      </c>
      <c r="I75" s="21">
        <f>IF(H75="Élevé","Déstockage/Promo",IF(H75="Moyen","Surveiller","OK"))</f>
        <v/>
      </c>
    </row>
    <row r="76">
      <c r="A76" s="17" t="n"/>
      <c r="B76" s="17" t="n"/>
      <c r="C76" s="16" t="n"/>
      <c r="D76" s="22" t="n"/>
      <c r="E76" s="19">
        <f>C76*D76</f>
        <v/>
      </c>
      <c r="F76" s="18" t="n"/>
      <c r="G76" s="20">
        <f>IF(F76="",0,MAX(0,TODAY()-F76))</f>
        <v/>
      </c>
      <c r="H76" s="21">
        <f>IF(G76&gt;Paramètres!$B$11,"Élevé",IF(G76&gt;Paramètres!$B$10,"Moyen","Faible"))</f>
        <v/>
      </c>
      <c r="I76" s="21">
        <f>IF(H76="Élevé","Déstockage/Promo",IF(H76="Moyen","Surveiller","OK"))</f>
        <v/>
      </c>
    </row>
    <row r="77">
      <c r="A77" s="17" t="n"/>
      <c r="B77" s="17" t="n"/>
      <c r="C77" s="16" t="n"/>
      <c r="D77" s="22" t="n"/>
      <c r="E77" s="19">
        <f>C77*D77</f>
        <v/>
      </c>
      <c r="F77" s="18" t="n"/>
      <c r="G77" s="20">
        <f>IF(F77="",0,MAX(0,TODAY()-F77))</f>
        <v/>
      </c>
      <c r="H77" s="21">
        <f>IF(G77&gt;Paramètres!$B$11,"Élevé",IF(G77&gt;Paramètres!$B$10,"Moyen","Faible"))</f>
        <v/>
      </c>
      <c r="I77" s="21">
        <f>IF(H77="Élevé","Déstockage/Promo",IF(H77="Moyen","Surveiller","OK"))</f>
        <v/>
      </c>
    </row>
    <row r="78">
      <c r="A78" s="17" t="n"/>
      <c r="B78" s="17" t="n"/>
      <c r="C78" s="16" t="n"/>
      <c r="D78" s="22" t="n"/>
      <c r="E78" s="19">
        <f>C78*D78</f>
        <v/>
      </c>
      <c r="F78" s="18" t="n"/>
      <c r="G78" s="20">
        <f>IF(F78="",0,MAX(0,TODAY()-F78))</f>
        <v/>
      </c>
      <c r="H78" s="21">
        <f>IF(G78&gt;Paramètres!$B$11,"Élevé",IF(G78&gt;Paramètres!$B$10,"Moyen","Faible"))</f>
        <v/>
      </c>
      <c r="I78" s="21">
        <f>IF(H78="Élevé","Déstockage/Promo",IF(H78="Moyen","Surveiller","OK"))</f>
        <v/>
      </c>
    </row>
    <row r="79">
      <c r="A79" s="17" t="n"/>
      <c r="B79" s="17" t="n"/>
      <c r="C79" s="16" t="n"/>
      <c r="D79" s="22" t="n"/>
      <c r="E79" s="19">
        <f>C79*D79</f>
        <v/>
      </c>
      <c r="F79" s="18" t="n"/>
      <c r="G79" s="20">
        <f>IF(F79="",0,MAX(0,TODAY()-F79))</f>
        <v/>
      </c>
      <c r="H79" s="21">
        <f>IF(G79&gt;Paramètres!$B$11,"Élevé",IF(G79&gt;Paramètres!$B$10,"Moyen","Faible"))</f>
        <v/>
      </c>
      <c r="I79" s="21">
        <f>IF(H79="Élevé","Déstockage/Promo",IF(H79="Moyen","Surveiller","OK"))</f>
        <v/>
      </c>
    </row>
    <row r="80">
      <c r="A80" s="17" t="n"/>
      <c r="B80" s="17" t="n"/>
      <c r="C80" s="16" t="n"/>
      <c r="D80" s="22" t="n"/>
      <c r="E80" s="19">
        <f>C80*D80</f>
        <v/>
      </c>
      <c r="F80" s="18" t="n"/>
      <c r="G80" s="20">
        <f>IF(F80="",0,MAX(0,TODAY()-F80))</f>
        <v/>
      </c>
      <c r="H80" s="21">
        <f>IF(G80&gt;Paramètres!$B$11,"Élevé",IF(G80&gt;Paramètres!$B$10,"Moyen","Faible"))</f>
        <v/>
      </c>
      <c r="I80" s="21">
        <f>IF(H80="Élevé","Déstockage/Promo",IF(H80="Moyen","Surveiller","OK"))</f>
        <v/>
      </c>
    </row>
    <row r="81">
      <c r="A81" s="17" t="n"/>
      <c r="B81" s="17" t="n"/>
      <c r="C81" s="16" t="n"/>
      <c r="D81" s="22" t="n"/>
      <c r="E81" s="19">
        <f>C81*D81</f>
        <v/>
      </c>
      <c r="F81" s="18" t="n"/>
      <c r="G81" s="20">
        <f>IF(F81="",0,MAX(0,TODAY()-F81))</f>
        <v/>
      </c>
      <c r="H81" s="21">
        <f>IF(G81&gt;Paramètres!$B$11,"Élevé",IF(G81&gt;Paramètres!$B$10,"Moyen","Faible"))</f>
        <v/>
      </c>
      <c r="I81" s="21">
        <f>IF(H81="Élevé","Déstockage/Promo",IF(H81="Moyen","Surveiller","OK"))</f>
        <v/>
      </c>
    </row>
    <row r="82">
      <c r="A82" s="17" t="n"/>
      <c r="B82" s="17" t="n"/>
      <c r="C82" s="16" t="n"/>
      <c r="D82" s="22" t="n"/>
      <c r="E82" s="19">
        <f>C82*D82</f>
        <v/>
      </c>
      <c r="F82" s="18" t="n"/>
      <c r="G82" s="20">
        <f>IF(F82="",0,MAX(0,TODAY()-F82))</f>
        <v/>
      </c>
      <c r="H82" s="21">
        <f>IF(G82&gt;Paramètres!$B$11,"Élevé",IF(G82&gt;Paramètres!$B$10,"Moyen","Faible"))</f>
        <v/>
      </c>
      <c r="I82" s="21">
        <f>IF(H82="Élevé","Déstockage/Promo",IF(H82="Moyen","Surveiller","OK"))</f>
        <v/>
      </c>
    </row>
    <row r="83">
      <c r="A83" s="17" t="n"/>
      <c r="B83" s="17" t="n"/>
      <c r="C83" s="16" t="n"/>
      <c r="D83" s="22" t="n"/>
      <c r="E83" s="19">
        <f>C83*D83</f>
        <v/>
      </c>
      <c r="F83" s="18" t="n"/>
      <c r="G83" s="20">
        <f>IF(F83="",0,MAX(0,TODAY()-F83))</f>
        <v/>
      </c>
      <c r="H83" s="21">
        <f>IF(G83&gt;Paramètres!$B$11,"Élevé",IF(G83&gt;Paramètres!$B$10,"Moyen","Faible"))</f>
        <v/>
      </c>
      <c r="I83" s="21">
        <f>IF(H83="Élevé","Déstockage/Promo",IF(H83="Moyen","Surveiller","OK"))</f>
        <v/>
      </c>
    </row>
    <row r="84">
      <c r="A84" s="17" t="n"/>
      <c r="B84" s="17" t="n"/>
      <c r="C84" s="16" t="n"/>
      <c r="D84" s="22" t="n"/>
      <c r="E84" s="19">
        <f>C84*D84</f>
        <v/>
      </c>
      <c r="F84" s="18" t="n"/>
      <c r="G84" s="20">
        <f>IF(F84="",0,MAX(0,TODAY()-F84))</f>
        <v/>
      </c>
      <c r="H84" s="21">
        <f>IF(G84&gt;Paramètres!$B$11,"Élevé",IF(G84&gt;Paramètres!$B$10,"Moyen","Faible"))</f>
        <v/>
      </c>
      <c r="I84" s="21">
        <f>IF(H84="Élevé","Déstockage/Promo",IF(H84="Moyen","Surveiller","OK"))</f>
        <v/>
      </c>
    </row>
    <row r="85">
      <c r="A85" s="17" t="n"/>
      <c r="B85" s="17" t="n"/>
      <c r="C85" s="16" t="n"/>
      <c r="D85" s="22" t="n"/>
      <c r="E85" s="19">
        <f>C85*D85</f>
        <v/>
      </c>
      <c r="F85" s="18" t="n"/>
      <c r="G85" s="20">
        <f>IF(F85="",0,MAX(0,TODAY()-F85))</f>
        <v/>
      </c>
      <c r="H85" s="21">
        <f>IF(G85&gt;Paramètres!$B$11,"Élevé",IF(G85&gt;Paramètres!$B$10,"Moyen","Faible"))</f>
        <v/>
      </c>
      <c r="I85" s="21">
        <f>IF(H85="Élevé","Déstockage/Promo",IF(H85="Moyen","Surveiller","OK"))</f>
        <v/>
      </c>
    </row>
    <row r="86">
      <c r="A86" s="17" t="n"/>
      <c r="B86" s="17" t="n"/>
      <c r="C86" s="16" t="n"/>
      <c r="D86" s="22" t="n"/>
      <c r="E86" s="19">
        <f>C86*D86</f>
        <v/>
      </c>
      <c r="F86" s="18" t="n"/>
      <c r="G86" s="20">
        <f>IF(F86="",0,MAX(0,TODAY()-F86))</f>
        <v/>
      </c>
      <c r="H86" s="21">
        <f>IF(G86&gt;Paramètres!$B$11,"Élevé",IF(G86&gt;Paramètres!$B$10,"Moyen","Faible"))</f>
        <v/>
      </c>
      <c r="I86" s="21">
        <f>IF(H86="Élevé","Déstockage/Promo",IF(H86="Moyen","Surveiller","OK"))</f>
        <v/>
      </c>
    </row>
    <row r="87">
      <c r="A87" s="17" t="n"/>
      <c r="B87" s="17" t="n"/>
      <c r="C87" s="16" t="n"/>
      <c r="D87" s="22" t="n"/>
      <c r="E87" s="19">
        <f>C87*D87</f>
        <v/>
      </c>
      <c r="F87" s="18" t="n"/>
      <c r="G87" s="20">
        <f>IF(F87="",0,MAX(0,TODAY()-F87))</f>
        <v/>
      </c>
      <c r="H87" s="21">
        <f>IF(G87&gt;Paramètres!$B$11,"Élevé",IF(G87&gt;Paramètres!$B$10,"Moyen","Faible"))</f>
        <v/>
      </c>
      <c r="I87" s="21">
        <f>IF(H87="Élevé","Déstockage/Promo",IF(H87="Moyen","Surveiller","OK"))</f>
        <v/>
      </c>
    </row>
    <row r="88">
      <c r="A88" s="17" t="n"/>
      <c r="B88" s="17" t="n"/>
      <c r="C88" s="16" t="n"/>
      <c r="D88" s="22" t="n"/>
      <c r="E88" s="19">
        <f>C88*D88</f>
        <v/>
      </c>
      <c r="F88" s="18" t="n"/>
      <c r="G88" s="20">
        <f>IF(F88="",0,MAX(0,TODAY()-F88))</f>
        <v/>
      </c>
      <c r="H88" s="21">
        <f>IF(G88&gt;Paramètres!$B$11,"Élevé",IF(G88&gt;Paramètres!$B$10,"Moyen","Faible"))</f>
        <v/>
      </c>
      <c r="I88" s="21">
        <f>IF(H88="Élevé","Déstockage/Promo",IF(H88="Moyen","Surveiller","OK"))</f>
        <v/>
      </c>
    </row>
    <row r="89">
      <c r="A89" s="17" t="n"/>
      <c r="B89" s="17" t="n"/>
      <c r="C89" s="16" t="n"/>
      <c r="D89" s="22" t="n"/>
      <c r="E89" s="19">
        <f>C89*D89</f>
        <v/>
      </c>
      <c r="F89" s="18" t="n"/>
      <c r="G89" s="20">
        <f>IF(F89="",0,MAX(0,TODAY()-F89))</f>
        <v/>
      </c>
      <c r="H89" s="21">
        <f>IF(G89&gt;Paramètres!$B$11,"Élevé",IF(G89&gt;Paramètres!$B$10,"Moyen","Faible"))</f>
        <v/>
      </c>
      <c r="I89" s="21">
        <f>IF(H89="Élevé","Déstockage/Promo",IF(H89="Moyen","Surveiller","OK"))</f>
        <v/>
      </c>
    </row>
    <row r="90">
      <c r="A90" s="17" t="n"/>
      <c r="B90" s="17" t="n"/>
      <c r="C90" s="16" t="n"/>
      <c r="D90" s="22" t="n"/>
      <c r="E90" s="19">
        <f>C90*D90</f>
        <v/>
      </c>
      <c r="F90" s="18" t="n"/>
      <c r="G90" s="20">
        <f>IF(F90="",0,MAX(0,TODAY()-F90))</f>
        <v/>
      </c>
      <c r="H90" s="21">
        <f>IF(G90&gt;Paramètres!$B$11,"Élevé",IF(G90&gt;Paramètres!$B$10,"Moyen","Faible"))</f>
        <v/>
      </c>
      <c r="I90" s="21">
        <f>IF(H90="Élevé","Déstockage/Promo",IF(H90="Moyen","Surveiller","OK"))</f>
        <v/>
      </c>
    </row>
    <row r="91">
      <c r="A91" s="17" t="n"/>
      <c r="B91" s="17" t="n"/>
      <c r="C91" s="16" t="n"/>
      <c r="D91" s="22" t="n"/>
      <c r="E91" s="19">
        <f>C91*D91</f>
        <v/>
      </c>
      <c r="F91" s="18" t="n"/>
      <c r="G91" s="20">
        <f>IF(F91="",0,MAX(0,TODAY()-F91))</f>
        <v/>
      </c>
      <c r="H91" s="21">
        <f>IF(G91&gt;Paramètres!$B$11,"Élevé",IF(G91&gt;Paramètres!$B$10,"Moyen","Faible"))</f>
        <v/>
      </c>
      <c r="I91" s="21">
        <f>IF(H91="Élevé","Déstockage/Promo",IF(H91="Moyen","Surveiller","OK"))</f>
        <v/>
      </c>
    </row>
    <row r="92">
      <c r="A92" s="17" t="n"/>
      <c r="B92" s="17" t="n"/>
      <c r="C92" s="16" t="n"/>
      <c r="D92" s="22" t="n"/>
      <c r="E92" s="19">
        <f>C92*D92</f>
        <v/>
      </c>
      <c r="F92" s="18" t="n"/>
      <c r="G92" s="20">
        <f>IF(F92="",0,MAX(0,TODAY()-F92))</f>
        <v/>
      </c>
      <c r="H92" s="21">
        <f>IF(G92&gt;Paramètres!$B$11,"Élevé",IF(G92&gt;Paramètres!$B$10,"Moyen","Faible"))</f>
        <v/>
      </c>
      <c r="I92" s="21">
        <f>IF(H92="Élevé","Déstockage/Promo",IF(H92="Moyen","Surveiller","OK"))</f>
        <v/>
      </c>
    </row>
    <row r="93">
      <c r="A93" s="17" t="n"/>
      <c r="B93" s="17" t="n"/>
      <c r="C93" s="16" t="n"/>
      <c r="D93" s="22" t="n"/>
      <c r="E93" s="19">
        <f>C93*D93</f>
        <v/>
      </c>
      <c r="F93" s="18" t="n"/>
      <c r="G93" s="20">
        <f>IF(F93="",0,MAX(0,TODAY()-F93))</f>
        <v/>
      </c>
      <c r="H93" s="21">
        <f>IF(G93&gt;Paramètres!$B$11,"Élevé",IF(G93&gt;Paramètres!$B$10,"Moyen","Faible"))</f>
        <v/>
      </c>
      <c r="I93" s="21">
        <f>IF(H93="Élevé","Déstockage/Promo",IF(H93="Moyen","Surveiller","OK"))</f>
        <v/>
      </c>
    </row>
    <row r="94">
      <c r="A94" s="17" t="n"/>
      <c r="B94" s="17" t="n"/>
      <c r="C94" s="16" t="n"/>
      <c r="D94" s="22" t="n"/>
      <c r="E94" s="19">
        <f>C94*D94</f>
        <v/>
      </c>
      <c r="F94" s="18" t="n"/>
      <c r="G94" s="20">
        <f>IF(F94="",0,MAX(0,TODAY()-F94))</f>
        <v/>
      </c>
      <c r="H94" s="21">
        <f>IF(G94&gt;Paramètres!$B$11,"Élevé",IF(G94&gt;Paramètres!$B$10,"Moyen","Faible"))</f>
        <v/>
      </c>
      <c r="I94" s="21">
        <f>IF(H94="Élevé","Déstockage/Promo",IF(H94="Moyen","Surveiller","OK"))</f>
        <v/>
      </c>
    </row>
    <row r="95">
      <c r="A95" s="17" t="n"/>
      <c r="B95" s="17" t="n"/>
      <c r="C95" s="16" t="n"/>
      <c r="D95" s="22" t="n"/>
      <c r="E95" s="19">
        <f>C95*D95</f>
        <v/>
      </c>
      <c r="F95" s="18" t="n"/>
      <c r="G95" s="20">
        <f>IF(F95="",0,MAX(0,TODAY()-F95))</f>
        <v/>
      </c>
      <c r="H95" s="21">
        <f>IF(G95&gt;Paramètres!$B$11,"Élevé",IF(G95&gt;Paramètres!$B$10,"Moyen","Faible"))</f>
        <v/>
      </c>
      <c r="I95" s="21">
        <f>IF(H95="Élevé","Déstockage/Promo",IF(H95="Moyen","Surveiller","OK"))</f>
        <v/>
      </c>
    </row>
    <row r="96">
      <c r="A96" s="17" t="n"/>
      <c r="B96" s="17" t="n"/>
      <c r="C96" s="16" t="n"/>
      <c r="D96" s="22" t="n"/>
      <c r="E96" s="19">
        <f>C96*D96</f>
        <v/>
      </c>
      <c r="F96" s="18" t="n"/>
      <c r="G96" s="20">
        <f>IF(F96="",0,MAX(0,TODAY()-F96))</f>
        <v/>
      </c>
      <c r="H96" s="21">
        <f>IF(G96&gt;Paramètres!$B$11,"Élevé",IF(G96&gt;Paramètres!$B$10,"Moyen","Faible"))</f>
        <v/>
      </c>
      <c r="I96" s="21">
        <f>IF(H96="Élevé","Déstockage/Promo",IF(H96="Moyen","Surveiller","OK"))</f>
        <v/>
      </c>
    </row>
    <row r="97">
      <c r="A97" s="17" t="n"/>
      <c r="B97" s="17" t="n"/>
      <c r="C97" s="16" t="n"/>
      <c r="D97" s="22" t="n"/>
      <c r="E97" s="19">
        <f>C97*D97</f>
        <v/>
      </c>
      <c r="F97" s="18" t="n"/>
      <c r="G97" s="20">
        <f>IF(F97="",0,MAX(0,TODAY()-F97))</f>
        <v/>
      </c>
      <c r="H97" s="21">
        <f>IF(G97&gt;Paramètres!$B$11,"Élevé",IF(G97&gt;Paramètres!$B$10,"Moyen","Faible"))</f>
        <v/>
      </c>
      <c r="I97" s="21">
        <f>IF(H97="Élevé","Déstockage/Promo",IF(H97="Moyen","Surveiller","OK"))</f>
        <v/>
      </c>
    </row>
    <row r="98">
      <c r="A98" s="17" t="n"/>
      <c r="B98" s="17" t="n"/>
      <c r="C98" s="16" t="n"/>
      <c r="D98" s="22" t="n"/>
      <c r="E98" s="19">
        <f>C98*D98</f>
        <v/>
      </c>
      <c r="F98" s="18" t="n"/>
      <c r="G98" s="20">
        <f>IF(F98="",0,MAX(0,TODAY()-F98))</f>
        <v/>
      </c>
      <c r="H98" s="21">
        <f>IF(G98&gt;Paramètres!$B$11,"Élevé",IF(G98&gt;Paramètres!$B$10,"Moyen","Faible"))</f>
        <v/>
      </c>
      <c r="I98" s="21">
        <f>IF(H98="Élevé","Déstockage/Promo",IF(H98="Moyen","Surveiller","OK"))</f>
        <v/>
      </c>
    </row>
    <row r="99">
      <c r="A99" s="17" t="n"/>
      <c r="B99" s="17" t="n"/>
      <c r="C99" s="16" t="n"/>
      <c r="D99" s="22" t="n"/>
      <c r="E99" s="19">
        <f>C99*D99</f>
        <v/>
      </c>
      <c r="F99" s="18" t="n"/>
      <c r="G99" s="20">
        <f>IF(F99="",0,MAX(0,TODAY()-F99))</f>
        <v/>
      </c>
      <c r="H99" s="21">
        <f>IF(G99&gt;Paramètres!$B$11,"Élevé",IF(G99&gt;Paramètres!$B$10,"Moyen","Faible"))</f>
        <v/>
      </c>
      <c r="I99" s="21">
        <f>IF(H99="Élevé","Déstockage/Promo",IF(H99="Moyen","Surveiller","OK"))</f>
        <v/>
      </c>
    </row>
    <row r="100">
      <c r="A100" s="17" t="n"/>
      <c r="B100" s="17" t="n"/>
      <c r="C100" s="16" t="n"/>
      <c r="D100" s="22" t="n"/>
      <c r="E100" s="19">
        <f>C100*D100</f>
        <v/>
      </c>
      <c r="F100" s="18" t="n"/>
      <c r="G100" s="20">
        <f>IF(F100="",0,MAX(0,TODAY()-F100))</f>
        <v/>
      </c>
      <c r="H100" s="21">
        <f>IF(G100&gt;Paramètres!$B$11,"Élevé",IF(G100&gt;Paramètres!$B$10,"Moyen","Faible"))</f>
        <v/>
      </c>
      <c r="I100" s="21">
        <f>IF(H100="Élevé","Déstockage/Promo",IF(H100="Moyen","Surveiller","OK"))</f>
        <v/>
      </c>
    </row>
    <row r="101">
      <c r="A101" s="17" t="n"/>
      <c r="B101" s="17" t="n"/>
      <c r="C101" s="16" t="n"/>
      <c r="D101" s="22" t="n"/>
      <c r="E101" s="19">
        <f>C101*D101</f>
        <v/>
      </c>
      <c r="F101" s="18" t="n"/>
      <c r="G101" s="20">
        <f>IF(F101="",0,MAX(0,TODAY()-F101))</f>
        <v/>
      </c>
      <c r="H101" s="21">
        <f>IF(G101&gt;Paramètres!$B$11,"Élevé",IF(G101&gt;Paramètres!$B$10,"Moyen","Faible"))</f>
        <v/>
      </c>
      <c r="I101" s="21">
        <f>IF(H101="Élevé","Déstockage/Promo",IF(H101="Moyen","Surveiller","OK"))</f>
        <v/>
      </c>
    </row>
    <row r="102">
      <c r="A102" s="17" t="n"/>
      <c r="B102" s="17" t="n"/>
      <c r="C102" s="16" t="n"/>
      <c r="D102" s="22" t="n"/>
      <c r="E102" s="19">
        <f>C102*D102</f>
        <v/>
      </c>
      <c r="F102" s="18" t="n"/>
      <c r="G102" s="20">
        <f>IF(F102="",0,MAX(0,TODAY()-F102))</f>
        <v/>
      </c>
      <c r="H102" s="21">
        <f>IF(G102&gt;Paramètres!$B$11,"Élevé",IF(G102&gt;Paramètres!$B$10,"Moyen","Faible"))</f>
        <v/>
      </c>
      <c r="I102" s="21">
        <f>IF(H102="Élevé","Déstockage/Promo",IF(H102="Moyen","Surveiller","OK"))</f>
        <v/>
      </c>
    </row>
    <row r="103">
      <c r="A103" s="17" t="n"/>
      <c r="B103" s="17" t="n"/>
      <c r="C103" s="16" t="n"/>
      <c r="D103" s="22" t="n"/>
      <c r="E103" s="19">
        <f>C103*D103</f>
        <v/>
      </c>
      <c r="F103" s="18" t="n"/>
      <c r="G103" s="20">
        <f>IF(F103="",0,MAX(0,TODAY()-F103))</f>
        <v/>
      </c>
      <c r="H103" s="21">
        <f>IF(G103&gt;Paramètres!$B$11,"Élevé",IF(G103&gt;Paramètres!$B$10,"Moyen","Faible"))</f>
        <v/>
      </c>
      <c r="I103" s="21">
        <f>IF(H103="Élevé","Déstockage/Promo",IF(H103="Moyen","Surveiller","OK"))</f>
        <v/>
      </c>
    </row>
    <row r="104">
      <c r="A104" s="17" t="n"/>
      <c r="B104" s="17" t="n"/>
      <c r="C104" s="16" t="n"/>
      <c r="D104" s="22" t="n"/>
      <c r="E104" s="19">
        <f>C104*D104</f>
        <v/>
      </c>
      <c r="F104" s="18" t="n"/>
      <c r="G104" s="20">
        <f>IF(F104="",0,MAX(0,TODAY()-F104))</f>
        <v/>
      </c>
      <c r="H104" s="21">
        <f>IF(G104&gt;Paramètres!$B$11,"Élevé",IF(G104&gt;Paramètres!$B$10,"Moyen","Faible"))</f>
        <v/>
      </c>
      <c r="I104" s="21">
        <f>IF(H104="Élevé","Déstockage/Promo",IF(H104="Moyen","Surveiller","OK"))</f>
        <v/>
      </c>
    </row>
    <row r="105">
      <c r="A105" s="17" t="n"/>
      <c r="B105" s="17" t="n"/>
      <c r="C105" s="16" t="n"/>
      <c r="D105" s="22" t="n"/>
      <c r="E105" s="19">
        <f>C105*D105</f>
        <v/>
      </c>
      <c r="F105" s="18" t="n"/>
      <c r="G105" s="20">
        <f>IF(F105="",0,MAX(0,TODAY()-F105))</f>
        <v/>
      </c>
      <c r="H105" s="21">
        <f>IF(G105&gt;Paramètres!$B$11,"Élevé",IF(G105&gt;Paramètres!$B$10,"Moyen","Faible"))</f>
        <v/>
      </c>
      <c r="I105" s="21">
        <f>IF(H105="Élevé","Déstockage/Promo",IF(H105="Moyen","Surveiller","OK"))</f>
        <v/>
      </c>
    </row>
    <row r="106">
      <c r="A106" s="17" t="n"/>
      <c r="B106" s="17" t="n"/>
      <c r="C106" s="16" t="n"/>
      <c r="D106" s="22" t="n"/>
      <c r="E106" s="19">
        <f>C106*D106</f>
        <v/>
      </c>
      <c r="F106" s="18" t="n"/>
      <c r="G106" s="20">
        <f>IF(F106="",0,MAX(0,TODAY()-F106))</f>
        <v/>
      </c>
      <c r="H106" s="21">
        <f>IF(G106&gt;Paramètres!$B$11,"Élevé",IF(G106&gt;Paramètres!$B$10,"Moyen","Faible"))</f>
        <v/>
      </c>
      <c r="I106" s="21">
        <f>IF(H106="Élevé","Déstockage/Promo",IF(H106="Moyen","Surveiller","OK"))</f>
        <v/>
      </c>
    </row>
    <row r="107">
      <c r="A107" s="17" t="n"/>
      <c r="B107" s="17" t="n"/>
      <c r="C107" s="16" t="n"/>
      <c r="D107" s="22" t="n"/>
      <c r="E107" s="19">
        <f>C107*D107</f>
        <v/>
      </c>
      <c r="F107" s="18" t="n"/>
      <c r="G107" s="20">
        <f>IF(F107="",0,MAX(0,TODAY()-F107))</f>
        <v/>
      </c>
      <c r="H107" s="21">
        <f>IF(G107&gt;Paramètres!$B$11,"Élevé",IF(G107&gt;Paramètres!$B$10,"Moyen","Faible"))</f>
        <v/>
      </c>
      <c r="I107" s="21">
        <f>IF(H107="Élevé","Déstockage/Promo",IF(H107="Moyen","Surveiller","OK"))</f>
        <v/>
      </c>
    </row>
    <row r="108">
      <c r="A108" s="17" t="n"/>
      <c r="B108" s="17" t="n"/>
      <c r="C108" s="16" t="n"/>
      <c r="D108" s="22" t="n"/>
      <c r="E108" s="19">
        <f>C108*D108</f>
        <v/>
      </c>
      <c r="F108" s="18" t="n"/>
      <c r="G108" s="20">
        <f>IF(F108="",0,MAX(0,TODAY()-F108))</f>
        <v/>
      </c>
      <c r="H108" s="21">
        <f>IF(G108&gt;Paramètres!$B$11,"Élevé",IF(G108&gt;Paramètres!$B$10,"Moyen","Faible"))</f>
        <v/>
      </c>
      <c r="I108" s="21">
        <f>IF(H108="Élevé","Déstockage/Promo",IF(H108="Moyen","Surveiller","OK"))</f>
        <v/>
      </c>
    </row>
    <row r="109">
      <c r="A109" s="17" t="n"/>
      <c r="B109" s="17" t="n"/>
      <c r="C109" s="16" t="n"/>
      <c r="D109" s="22" t="n"/>
      <c r="E109" s="19">
        <f>C109*D109</f>
        <v/>
      </c>
      <c r="F109" s="18" t="n"/>
      <c r="G109" s="20">
        <f>IF(F109="",0,MAX(0,TODAY()-F109))</f>
        <v/>
      </c>
      <c r="H109" s="21">
        <f>IF(G109&gt;Paramètres!$B$11,"Élevé",IF(G109&gt;Paramètres!$B$10,"Moyen","Faible"))</f>
        <v/>
      </c>
      <c r="I109" s="21">
        <f>IF(H109="Élevé","Déstockage/Promo",IF(H109="Moyen","Surveiller","OK"))</f>
        <v/>
      </c>
    </row>
    <row r="110">
      <c r="A110" s="17" t="n"/>
      <c r="B110" s="17" t="n"/>
      <c r="C110" s="16" t="n"/>
      <c r="D110" s="22" t="n"/>
      <c r="E110" s="19">
        <f>C110*D110</f>
        <v/>
      </c>
      <c r="F110" s="18" t="n"/>
      <c r="G110" s="20">
        <f>IF(F110="",0,MAX(0,TODAY()-F110))</f>
        <v/>
      </c>
      <c r="H110" s="21">
        <f>IF(G110&gt;Paramètres!$B$11,"Élevé",IF(G110&gt;Paramètres!$B$10,"Moyen","Faible"))</f>
        <v/>
      </c>
      <c r="I110" s="21">
        <f>IF(H110="Élevé","Déstockage/Promo",IF(H110="Moyen","Surveiller","OK"))</f>
        <v/>
      </c>
    </row>
    <row r="111">
      <c r="A111" s="17" t="n"/>
      <c r="B111" s="17" t="n"/>
      <c r="C111" s="16" t="n"/>
      <c r="D111" s="22" t="n"/>
      <c r="E111" s="19">
        <f>C111*D111</f>
        <v/>
      </c>
      <c r="F111" s="18" t="n"/>
      <c r="G111" s="20">
        <f>IF(F111="",0,MAX(0,TODAY()-F111))</f>
        <v/>
      </c>
      <c r="H111" s="21">
        <f>IF(G111&gt;Paramètres!$B$11,"Élevé",IF(G111&gt;Paramètres!$B$10,"Moyen","Faible"))</f>
        <v/>
      </c>
      <c r="I111" s="21">
        <f>IF(H111="Élevé","Déstockage/Promo",IF(H111="Moyen","Surveiller","OK"))</f>
        <v/>
      </c>
    </row>
    <row r="112">
      <c r="A112" s="17" t="n"/>
      <c r="B112" s="17" t="n"/>
      <c r="C112" s="16" t="n"/>
      <c r="D112" s="22" t="n"/>
      <c r="E112" s="19">
        <f>C112*D112</f>
        <v/>
      </c>
      <c r="F112" s="18" t="n"/>
      <c r="G112" s="20">
        <f>IF(F112="",0,MAX(0,TODAY()-F112))</f>
        <v/>
      </c>
      <c r="H112" s="21">
        <f>IF(G112&gt;Paramètres!$B$11,"Élevé",IF(G112&gt;Paramètres!$B$10,"Moyen","Faible"))</f>
        <v/>
      </c>
      <c r="I112" s="21">
        <f>IF(H112="Élevé","Déstockage/Promo",IF(H112="Moyen","Surveiller","OK"))</f>
        <v/>
      </c>
    </row>
    <row r="113">
      <c r="A113" s="17" t="n"/>
      <c r="B113" s="17" t="n"/>
      <c r="C113" s="16" t="n"/>
      <c r="D113" s="22" t="n"/>
      <c r="E113" s="19">
        <f>C113*D113</f>
        <v/>
      </c>
      <c r="F113" s="18" t="n"/>
      <c r="G113" s="20">
        <f>IF(F113="",0,MAX(0,TODAY()-F113))</f>
        <v/>
      </c>
      <c r="H113" s="21">
        <f>IF(G113&gt;Paramètres!$B$11,"Élevé",IF(G113&gt;Paramètres!$B$10,"Moyen","Faible"))</f>
        <v/>
      </c>
      <c r="I113" s="21">
        <f>IF(H113="Élevé","Déstockage/Promo",IF(H113="Moyen","Surveiller","OK"))</f>
        <v/>
      </c>
    </row>
    <row r="114">
      <c r="A114" s="17" t="n"/>
      <c r="B114" s="17" t="n"/>
      <c r="C114" s="16" t="n"/>
      <c r="D114" s="22" t="n"/>
      <c r="E114" s="19">
        <f>C114*D114</f>
        <v/>
      </c>
      <c r="F114" s="18" t="n"/>
      <c r="G114" s="20">
        <f>IF(F114="",0,MAX(0,TODAY()-F114))</f>
        <v/>
      </c>
      <c r="H114" s="21">
        <f>IF(G114&gt;Paramètres!$B$11,"Élevé",IF(G114&gt;Paramètres!$B$10,"Moyen","Faible"))</f>
        <v/>
      </c>
      <c r="I114" s="21">
        <f>IF(H114="Élevé","Déstockage/Promo",IF(H114="Moyen","Surveiller","OK"))</f>
        <v/>
      </c>
    </row>
    <row r="115">
      <c r="A115" s="17" t="n"/>
      <c r="B115" s="17" t="n"/>
      <c r="C115" s="16" t="n"/>
      <c r="D115" s="22" t="n"/>
      <c r="E115" s="19">
        <f>C115*D115</f>
        <v/>
      </c>
      <c r="F115" s="18" t="n"/>
      <c r="G115" s="20">
        <f>IF(F115="",0,MAX(0,TODAY()-F115))</f>
        <v/>
      </c>
      <c r="H115" s="21">
        <f>IF(G115&gt;Paramètres!$B$11,"Élevé",IF(G115&gt;Paramètres!$B$10,"Moyen","Faible"))</f>
        <v/>
      </c>
      <c r="I115" s="21">
        <f>IF(H115="Élevé","Déstockage/Promo",IF(H115="Moyen","Surveiller","OK"))</f>
        <v/>
      </c>
    </row>
    <row r="116">
      <c r="A116" s="17" t="n"/>
      <c r="B116" s="17" t="n"/>
      <c r="C116" s="16" t="n"/>
      <c r="D116" s="22" t="n"/>
      <c r="E116" s="19">
        <f>C116*D116</f>
        <v/>
      </c>
      <c r="F116" s="18" t="n"/>
      <c r="G116" s="20">
        <f>IF(F116="",0,MAX(0,TODAY()-F116))</f>
        <v/>
      </c>
      <c r="H116" s="21">
        <f>IF(G116&gt;Paramètres!$B$11,"Élevé",IF(G116&gt;Paramètres!$B$10,"Moyen","Faible"))</f>
        <v/>
      </c>
      <c r="I116" s="21">
        <f>IF(H116="Élevé","Déstockage/Promo",IF(H116="Moyen","Surveiller","OK"))</f>
        <v/>
      </c>
    </row>
    <row r="117">
      <c r="A117" s="17" t="n"/>
      <c r="B117" s="17" t="n"/>
      <c r="C117" s="16" t="n"/>
      <c r="D117" s="22" t="n"/>
      <c r="E117" s="19">
        <f>C117*D117</f>
        <v/>
      </c>
      <c r="F117" s="18" t="n"/>
      <c r="G117" s="20">
        <f>IF(F117="",0,MAX(0,TODAY()-F117))</f>
        <v/>
      </c>
      <c r="H117" s="21">
        <f>IF(G117&gt;Paramètres!$B$11,"Élevé",IF(G117&gt;Paramètres!$B$10,"Moyen","Faible"))</f>
        <v/>
      </c>
      <c r="I117" s="21">
        <f>IF(H117="Élevé","Déstockage/Promo",IF(H117="Moyen","Surveiller","OK"))</f>
        <v/>
      </c>
    </row>
    <row r="118">
      <c r="A118" s="17" t="n"/>
      <c r="B118" s="17" t="n"/>
      <c r="C118" s="16" t="n"/>
      <c r="D118" s="22" t="n"/>
      <c r="E118" s="19">
        <f>C118*D118</f>
        <v/>
      </c>
      <c r="F118" s="18" t="n"/>
      <c r="G118" s="20">
        <f>IF(F118="",0,MAX(0,TODAY()-F118))</f>
        <v/>
      </c>
      <c r="H118" s="21">
        <f>IF(G118&gt;Paramètres!$B$11,"Élevé",IF(G118&gt;Paramètres!$B$10,"Moyen","Faible"))</f>
        <v/>
      </c>
      <c r="I118" s="21">
        <f>IF(H118="Élevé","Déstockage/Promo",IF(H118="Moyen","Surveiller","OK"))</f>
        <v/>
      </c>
    </row>
    <row r="119">
      <c r="A119" s="17" t="n"/>
      <c r="B119" s="17" t="n"/>
      <c r="C119" s="16" t="n"/>
      <c r="D119" s="22" t="n"/>
      <c r="E119" s="19">
        <f>C119*D119</f>
        <v/>
      </c>
      <c r="F119" s="18" t="n"/>
      <c r="G119" s="20">
        <f>IF(F119="",0,MAX(0,TODAY()-F119))</f>
        <v/>
      </c>
      <c r="H119" s="21">
        <f>IF(G119&gt;Paramètres!$B$11,"Élevé",IF(G119&gt;Paramètres!$B$10,"Moyen","Faible"))</f>
        <v/>
      </c>
      <c r="I119" s="21">
        <f>IF(H119="Élevé","Déstockage/Promo",IF(H119="Moyen","Surveiller","OK"))</f>
        <v/>
      </c>
    </row>
    <row r="120">
      <c r="A120" s="17" t="n"/>
      <c r="B120" s="17" t="n"/>
      <c r="C120" s="16" t="n"/>
      <c r="D120" s="22" t="n"/>
      <c r="E120" s="19">
        <f>C120*D120</f>
        <v/>
      </c>
      <c r="F120" s="18" t="n"/>
      <c r="G120" s="20">
        <f>IF(F120="",0,MAX(0,TODAY()-F120))</f>
        <v/>
      </c>
      <c r="H120" s="21">
        <f>IF(G120&gt;Paramètres!$B$11,"Élevé",IF(G120&gt;Paramètres!$B$10,"Moyen","Faible"))</f>
        <v/>
      </c>
      <c r="I120" s="21">
        <f>IF(H120="Élevé","Déstockage/Promo",IF(H120="Moyen","Surveiller","OK"))</f>
        <v/>
      </c>
    </row>
    <row r="121">
      <c r="A121" s="17" t="n"/>
      <c r="B121" s="17" t="n"/>
      <c r="C121" s="16" t="n"/>
      <c r="D121" s="22" t="n"/>
      <c r="E121" s="19">
        <f>C121*D121</f>
        <v/>
      </c>
      <c r="F121" s="18" t="n"/>
      <c r="G121" s="20">
        <f>IF(F121="",0,MAX(0,TODAY()-F121))</f>
        <v/>
      </c>
      <c r="H121" s="21">
        <f>IF(G121&gt;Paramètres!$B$11,"Élevé",IF(G121&gt;Paramètres!$B$10,"Moyen","Faible"))</f>
        <v/>
      </c>
      <c r="I121" s="21">
        <f>IF(H121="Élevé","Déstockage/Promo",IF(H121="Moyen","Surveiller","OK"))</f>
        <v/>
      </c>
    </row>
    <row r="122">
      <c r="A122" s="17" t="n"/>
      <c r="B122" s="17" t="n"/>
      <c r="C122" s="16" t="n"/>
      <c r="D122" s="22" t="n"/>
      <c r="E122" s="19">
        <f>C122*D122</f>
        <v/>
      </c>
      <c r="F122" s="18" t="n"/>
      <c r="G122" s="20">
        <f>IF(F122="",0,MAX(0,TODAY()-F122))</f>
        <v/>
      </c>
      <c r="H122" s="21">
        <f>IF(G122&gt;Paramètres!$B$11,"Élevé",IF(G122&gt;Paramètres!$B$10,"Moyen","Faible"))</f>
        <v/>
      </c>
      <c r="I122" s="21">
        <f>IF(H122="Élevé","Déstockage/Promo",IF(H122="Moyen","Surveiller","OK"))</f>
        <v/>
      </c>
    </row>
    <row r="123">
      <c r="A123" s="17" t="n"/>
      <c r="B123" s="17" t="n"/>
      <c r="C123" s="16" t="n"/>
      <c r="D123" s="22" t="n"/>
      <c r="E123" s="19">
        <f>C123*D123</f>
        <v/>
      </c>
      <c r="F123" s="18" t="n"/>
      <c r="G123" s="20">
        <f>IF(F123="",0,MAX(0,TODAY()-F123))</f>
        <v/>
      </c>
      <c r="H123" s="21">
        <f>IF(G123&gt;Paramètres!$B$11,"Élevé",IF(G123&gt;Paramètres!$B$10,"Moyen","Faible"))</f>
        <v/>
      </c>
      <c r="I123" s="21">
        <f>IF(H123="Élevé","Déstockage/Promo",IF(H123="Moyen","Surveiller","OK"))</f>
        <v/>
      </c>
    </row>
    <row r="124">
      <c r="A124" s="17" t="n"/>
      <c r="B124" s="17" t="n"/>
      <c r="C124" s="16" t="n"/>
      <c r="D124" s="22" t="n"/>
      <c r="E124" s="19">
        <f>C124*D124</f>
        <v/>
      </c>
      <c r="F124" s="18" t="n"/>
      <c r="G124" s="20">
        <f>IF(F124="",0,MAX(0,TODAY()-F124))</f>
        <v/>
      </c>
      <c r="H124" s="21">
        <f>IF(G124&gt;Paramètres!$B$11,"Élevé",IF(G124&gt;Paramètres!$B$10,"Moyen","Faible"))</f>
        <v/>
      </c>
      <c r="I124" s="21">
        <f>IF(H124="Élevé","Déstockage/Promo",IF(H124="Moyen","Surveiller","OK"))</f>
        <v/>
      </c>
    </row>
    <row r="125">
      <c r="A125" s="17" t="n"/>
      <c r="B125" s="17" t="n"/>
      <c r="C125" s="16" t="n"/>
      <c r="D125" s="22" t="n"/>
      <c r="E125" s="19">
        <f>C125*D125</f>
        <v/>
      </c>
      <c r="F125" s="18" t="n"/>
      <c r="G125" s="20">
        <f>IF(F125="",0,MAX(0,TODAY()-F125))</f>
        <v/>
      </c>
      <c r="H125" s="21">
        <f>IF(G125&gt;Paramètres!$B$11,"Élevé",IF(G125&gt;Paramètres!$B$10,"Moyen","Faible"))</f>
        <v/>
      </c>
      <c r="I125" s="21">
        <f>IF(H125="Élevé","Déstockage/Promo",IF(H125="Moyen","Surveiller","OK"))</f>
        <v/>
      </c>
    </row>
    <row r="126">
      <c r="A126" s="17" t="n"/>
      <c r="B126" s="17" t="n"/>
      <c r="C126" s="16" t="n"/>
      <c r="D126" s="22" t="n"/>
      <c r="E126" s="19">
        <f>C126*D126</f>
        <v/>
      </c>
      <c r="F126" s="18" t="n"/>
      <c r="G126" s="20">
        <f>IF(F126="",0,MAX(0,TODAY()-F126))</f>
        <v/>
      </c>
      <c r="H126" s="21">
        <f>IF(G126&gt;Paramètres!$B$11,"Élevé",IF(G126&gt;Paramètres!$B$10,"Moyen","Faible"))</f>
        <v/>
      </c>
      <c r="I126" s="21">
        <f>IF(H126="Élevé","Déstockage/Promo",IF(H126="Moyen","Surveiller","OK"))</f>
        <v/>
      </c>
    </row>
    <row r="127">
      <c r="A127" s="17" t="n"/>
      <c r="B127" s="17" t="n"/>
      <c r="C127" s="16" t="n"/>
      <c r="D127" s="22" t="n"/>
      <c r="E127" s="19">
        <f>C127*D127</f>
        <v/>
      </c>
      <c r="F127" s="18" t="n"/>
      <c r="G127" s="20">
        <f>IF(F127="",0,MAX(0,TODAY()-F127))</f>
        <v/>
      </c>
      <c r="H127" s="21">
        <f>IF(G127&gt;Paramètres!$B$11,"Élevé",IF(G127&gt;Paramètres!$B$10,"Moyen","Faible"))</f>
        <v/>
      </c>
      <c r="I127" s="21">
        <f>IF(H127="Élevé","Déstockage/Promo",IF(H127="Moyen","Surveiller","OK"))</f>
        <v/>
      </c>
    </row>
    <row r="128">
      <c r="A128" s="17" t="n"/>
      <c r="B128" s="17" t="n"/>
      <c r="C128" s="16" t="n"/>
      <c r="D128" s="22" t="n"/>
      <c r="E128" s="19">
        <f>C128*D128</f>
        <v/>
      </c>
      <c r="F128" s="18" t="n"/>
      <c r="G128" s="20">
        <f>IF(F128="",0,MAX(0,TODAY()-F128))</f>
        <v/>
      </c>
      <c r="H128" s="21">
        <f>IF(G128&gt;Paramètres!$B$11,"Élevé",IF(G128&gt;Paramètres!$B$10,"Moyen","Faible"))</f>
        <v/>
      </c>
      <c r="I128" s="21">
        <f>IF(H128="Élevé","Déstockage/Promo",IF(H128="Moyen","Surveiller","OK"))</f>
        <v/>
      </c>
    </row>
    <row r="129">
      <c r="A129" s="17" t="n"/>
      <c r="B129" s="17" t="n"/>
      <c r="C129" s="16" t="n"/>
      <c r="D129" s="22" t="n"/>
      <c r="E129" s="19">
        <f>C129*D129</f>
        <v/>
      </c>
      <c r="F129" s="18" t="n"/>
      <c r="G129" s="20">
        <f>IF(F129="",0,MAX(0,TODAY()-F129))</f>
        <v/>
      </c>
      <c r="H129" s="21">
        <f>IF(G129&gt;Paramètres!$B$11,"Élevé",IF(G129&gt;Paramètres!$B$10,"Moyen","Faible"))</f>
        <v/>
      </c>
      <c r="I129" s="21">
        <f>IF(H129="Élevé","Déstockage/Promo",IF(H129="Moyen","Surveiller","OK"))</f>
        <v/>
      </c>
    </row>
    <row r="130">
      <c r="A130" s="17" t="n"/>
      <c r="B130" s="17" t="n"/>
      <c r="C130" s="16" t="n"/>
      <c r="D130" s="22" t="n"/>
      <c r="E130" s="19">
        <f>C130*D130</f>
        <v/>
      </c>
      <c r="F130" s="18" t="n"/>
      <c r="G130" s="20">
        <f>IF(F130="",0,MAX(0,TODAY()-F130))</f>
        <v/>
      </c>
      <c r="H130" s="21">
        <f>IF(G130&gt;Paramètres!$B$11,"Élevé",IF(G130&gt;Paramètres!$B$10,"Moyen","Faible"))</f>
        <v/>
      </c>
      <c r="I130" s="21">
        <f>IF(H130="Élevé","Déstockage/Promo",IF(H130="Moyen","Surveiller","OK"))</f>
        <v/>
      </c>
    </row>
    <row r="131">
      <c r="A131" s="17" t="n"/>
      <c r="B131" s="17" t="n"/>
      <c r="C131" s="16" t="n"/>
      <c r="D131" s="22" t="n"/>
      <c r="E131" s="19">
        <f>C131*D131</f>
        <v/>
      </c>
      <c r="F131" s="18" t="n"/>
      <c r="G131" s="20">
        <f>IF(F131="",0,MAX(0,TODAY()-F131))</f>
        <v/>
      </c>
      <c r="H131" s="21">
        <f>IF(G131&gt;Paramètres!$B$11,"Élevé",IF(G131&gt;Paramètres!$B$10,"Moyen","Faible"))</f>
        <v/>
      </c>
      <c r="I131" s="21">
        <f>IF(H131="Élevé","Déstockage/Promo",IF(H131="Moyen","Surveiller","OK"))</f>
        <v/>
      </c>
    </row>
    <row r="132">
      <c r="A132" s="17" t="n"/>
      <c r="B132" s="17" t="n"/>
      <c r="C132" s="16" t="n"/>
      <c r="D132" s="22" t="n"/>
      <c r="E132" s="19">
        <f>C132*D132</f>
        <v/>
      </c>
      <c r="F132" s="18" t="n"/>
      <c r="G132" s="20">
        <f>IF(F132="",0,MAX(0,TODAY()-F132))</f>
        <v/>
      </c>
      <c r="H132" s="21">
        <f>IF(G132&gt;Paramètres!$B$11,"Élevé",IF(G132&gt;Paramètres!$B$10,"Moyen","Faible"))</f>
        <v/>
      </c>
      <c r="I132" s="21">
        <f>IF(H132="Élevé","Déstockage/Promo",IF(H132="Moyen","Surveiller","OK"))</f>
        <v/>
      </c>
    </row>
    <row r="133">
      <c r="A133" s="17" t="n"/>
      <c r="B133" s="17" t="n"/>
      <c r="C133" s="16" t="n"/>
      <c r="D133" s="22" t="n"/>
      <c r="E133" s="19">
        <f>C133*D133</f>
        <v/>
      </c>
      <c r="F133" s="18" t="n"/>
      <c r="G133" s="20">
        <f>IF(F133="",0,MAX(0,TODAY()-F133))</f>
        <v/>
      </c>
      <c r="H133" s="21">
        <f>IF(G133&gt;Paramètres!$B$11,"Élevé",IF(G133&gt;Paramètres!$B$10,"Moyen","Faible"))</f>
        <v/>
      </c>
      <c r="I133" s="21">
        <f>IF(H133="Élevé","Déstockage/Promo",IF(H133="Moyen","Surveiller","OK"))</f>
        <v/>
      </c>
    </row>
    <row r="134">
      <c r="A134" s="17" t="n"/>
      <c r="B134" s="17" t="n"/>
      <c r="C134" s="16" t="n"/>
      <c r="D134" s="22" t="n"/>
      <c r="E134" s="19">
        <f>C134*D134</f>
        <v/>
      </c>
      <c r="F134" s="18" t="n"/>
      <c r="G134" s="20">
        <f>IF(F134="",0,MAX(0,TODAY()-F134))</f>
        <v/>
      </c>
      <c r="H134" s="21">
        <f>IF(G134&gt;Paramètres!$B$11,"Élevé",IF(G134&gt;Paramètres!$B$10,"Moyen","Faible"))</f>
        <v/>
      </c>
      <c r="I134" s="21">
        <f>IF(H134="Élevé","Déstockage/Promo",IF(H134="Moyen","Surveiller","OK"))</f>
        <v/>
      </c>
    </row>
    <row r="135">
      <c r="A135" s="17" t="n"/>
      <c r="B135" s="17" t="n"/>
      <c r="C135" s="16" t="n"/>
      <c r="D135" s="22" t="n"/>
      <c r="E135" s="19">
        <f>C135*D135</f>
        <v/>
      </c>
      <c r="F135" s="18" t="n"/>
      <c r="G135" s="20">
        <f>IF(F135="",0,MAX(0,TODAY()-F135))</f>
        <v/>
      </c>
      <c r="H135" s="21">
        <f>IF(G135&gt;Paramètres!$B$11,"Élevé",IF(G135&gt;Paramètres!$B$10,"Moyen","Faible"))</f>
        <v/>
      </c>
      <c r="I135" s="21">
        <f>IF(H135="Élevé","Déstockage/Promo",IF(H135="Moyen","Surveiller","OK"))</f>
        <v/>
      </c>
    </row>
    <row r="136">
      <c r="A136" s="17" t="n"/>
      <c r="B136" s="17" t="n"/>
      <c r="C136" s="16" t="n"/>
      <c r="D136" s="22" t="n"/>
      <c r="E136" s="19">
        <f>C136*D136</f>
        <v/>
      </c>
      <c r="F136" s="18" t="n"/>
      <c r="G136" s="20">
        <f>IF(F136="",0,MAX(0,TODAY()-F136))</f>
        <v/>
      </c>
      <c r="H136" s="21">
        <f>IF(G136&gt;Paramètres!$B$11,"Élevé",IF(G136&gt;Paramètres!$B$10,"Moyen","Faible"))</f>
        <v/>
      </c>
      <c r="I136" s="21">
        <f>IF(H136="Élevé","Déstockage/Promo",IF(H136="Moyen","Surveiller","OK"))</f>
        <v/>
      </c>
    </row>
    <row r="137">
      <c r="A137" s="17" t="n"/>
      <c r="B137" s="17" t="n"/>
      <c r="C137" s="16" t="n"/>
      <c r="D137" s="22" t="n"/>
      <c r="E137" s="19">
        <f>C137*D137</f>
        <v/>
      </c>
      <c r="F137" s="18" t="n"/>
      <c r="G137" s="20">
        <f>IF(F137="",0,MAX(0,TODAY()-F137))</f>
        <v/>
      </c>
      <c r="H137" s="21">
        <f>IF(G137&gt;Paramètres!$B$11,"Élevé",IF(G137&gt;Paramètres!$B$10,"Moyen","Faible"))</f>
        <v/>
      </c>
      <c r="I137" s="21">
        <f>IF(H137="Élevé","Déstockage/Promo",IF(H137="Moyen","Surveiller","OK"))</f>
        <v/>
      </c>
    </row>
    <row r="138">
      <c r="A138" s="17" t="n"/>
      <c r="B138" s="17" t="n"/>
      <c r="C138" s="16" t="n"/>
      <c r="D138" s="22" t="n"/>
      <c r="E138" s="19">
        <f>C138*D138</f>
        <v/>
      </c>
      <c r="F138" s="18" t="n"/>
      <c r="G138" s="20">
        <f>IF(F138="",0,MAX(0,TODAY()-F138))</f>
        <v/>
      </c>
      <c r="H138" s="21">
        <f>IF(G138&gt;Paramètres!$B$11,"Élevé",IF(G138&gt;Paramètres!$B$10,"Moyen","Faible"))</f>
        <v/>
      </c>
      <c r="I138" s="21">
        <f>IF(H138="Élevé","Déstockage/Promo",IF(H138="Moyen","Surveiller","OK"))</f>
        <v/>
      </c>
    </row>
    <row r="139">
      <c r="A139" s="17" t="n"/>
      <c r="B139" s="17" t="n"/>
      <c r="C139" s="16" t="n"/>
      <c r="D139" s="22" t="n"/>
      <c r="E139" s="19">
        <f>C139*D139</f>
        <v/>
      </c>
      <c r="F139" s="18" t="n"/>
      <c r="G139" s="20">
        <f>IF(F139="",0,MAX(0,TODAY()-F139))</f>
        <v/>
      </c>
      <c r="H139" s="21">
        <f>IF(G139&gt;Paramètres!$B$11,"Élevé",IF(G139&gt;Paramètres!$B$10,"Moyen","Faible"))</f>
        <v/>
      </c>
      <c r="I139" s="21">
        <f>IF(H139="Élevé","Déstockage/Promo",IF(H139="Moyen","Surveiller","OK"))</f>
        <v/>
      </c>
    </row>
    <row r="140">
      <c r="A140" s="17" t="n"/>
      <c r="B140" s="17" t="n"/>
      <c r="C140" s="16" t="n"/>
      <c r="D140" s="22" t="n"/>
      <c r="E140" s="19">
        <f>C140*D140</f>
        <v/>
      </c>
      <c r="F140" s="18" t="n"/>
      <c r="G140" s="20">
        <f>IF(F140="",0,MAX(0,TODAY()-F140))</f>
        <v/>
      </c>
      <c r="H140" s="21">
        <f>IF(G140&gt;Paramètres!$B$11,"Élevé",IF(G140&gt;Paramètres!$B$10,"Moyen","Faible"))</f>
        <v/>
      </c>
      <c r="I140" s="21">
        <f>IF(H140="Élevé","Déstockage/Promo",IF(H140="Moyen","Surveiller","OK"))</f>
        <v/>
      </c>
    </row>
    <row r="141">
      <c r="A141" s="17" t="n"/>
      <c r="B141" s="17" t="n"/>
      <c r="C141" s="16" t="n"/>
      <c r="D141" s="22" t="n"/>
      <c r="E141" s="19">
        <f>C141*D141</f>
        <v/>
      </c>
      <c r="F141" s="18" t="n"/>
      <c r="G141" s="20">
        <f>IF(F141="",0,MAX(0,TODAY()-F141))</f>
        <v/>
      </c>
      <c r="H141" s="21">
        <f>IF(G141&gt;Paramètres!$B$11,"Élevé",IF(G141&gt;Paramètres!$B$10,"Moyen","Faible"))</f>
        <v/>
      </c>
      <c r="I141" s="21">
        <f>IF(H141="Élevé","Déstockage/Promo",IF(H141="Moyen","Surveiller","OK"))</f>
        <v/>
      </c>
    </row>
    <row r="142">
      <c r="A142" s="17" t="n"/>
      <c r="B142" s="17" t="n"/>
      <c r="C142" s="16" t="n"/>
      <c r="D142" s="22" t="n"/>
      <c r="E142" s="19">
        <f>C142*D142</f>
        <v/>
      </c>
      <c r="F142" s="18" t="n"/>
      <c r="G142" s="20">
        <f>IF(F142="",0,MAX(0,TODAY()-F142))</f>
        <v/>
      </c>
      <c r="H142" s="21">
        <f>IF(G142&gt;Paramètres!$B$11,"Élevé",IF(G142&gt;Paramètres!$B$10,"Moyen","Faible"))</f>
        <v/>
      </c>
      <c r="I142" s="21">
        <f>IF(H142="Élevé","Déstockage/Promo",IF(H142="Moyen","Surveiller","OK"))</f>
        <v/>
      </c>
    </row>
    <row r="143">
      <c r="A143" s="17" t="n"/>
      <c r="B143" s="17" t="n"/>
      <c r="C143" s="16" t="n"/>
      <c r="D143" s="22" t="n"/>
      <c r="E143" s="19">
        <f>C143*D143</f>
        <v/>
      </c>
      <c r="F143" s="18" t="n"/>
      <c r="G143" s="20">
        <f>IF(F143="",0,MAX(0,TODAY()-F143))</f>
        <v/>
      </c>
      <c r="H143" s="21">
        <f>IF(G143&gt;Paramètres!$B$11,"Élevé",IF(G143&gt;Paramètres!$B$10,"Moyen","Faible"))</f>
        <v/>
      </c>
      <c r="I143" s="21">
        <f>IF(H143="Élevé","Déstockage/Promo",IF(H143="Moyen","Surveiller","OK"))</f>
        <v/>
      </c>
    </row>
    <row r="144">
      <c r="A144" s="17" t="n"/>
      <c r="B144" s="17" t="n"/>
      <c r="C144" s="16" t="n"/>
      <c r="D144" s="22" t="n"/>
      <c r="E144" s="19">
        <f>C144*D144</f>
        <v/>
      </c>
      <c r="F144" s="18" t="n"/>
      <c r="G144" s="20">
        <f>IF(F144="",0,MAX(0,TODAY()-F144))</f>
        <v/>
      </c>
      <c r="H144" s="21">
        <f>IF(G144&gt;Paramètres!$B$11,"Élevé",IF(G144&gt;Paramètres!$B$10,"Moyen","Faible"))</f>
        <v/>
      </c>
      <c r="I144" s="21">
        <f>IF(H144="Élevé","Déstockage/Promo",IF(H144="Moyen","Surveiller","OK"))</f>
        <v/>
      </c>
    </row>
    <row r="145">
      <c r="A145" s="17" t="n"/>
      <c r="B145" s="17" t="n"/>
      <c r="C145" s="16" t="n"/>
      <c r="D145" s="22" t="n"/>
      <c r="E145" s="19">
        <f>C145*D145</f>
        <v/>
      </c>
      <c r="F145" s="18" t="n"/>
      <c r="G145" s="20">
        <f>IF(F145="",0,MAX(0,TODAY()-F145))</f>
        <v/>
      </c>
      <c r="H145" s="21">
        <f>IF(G145&gt;Paramètres!$B$11,"Élevé",IF(G145&gt;Paramètres!$B$10,"Moyen","Faible"))</f>
        <v/>
      </c>
      <c r="I145" s="21">
        <f>IF(H145="Élevé","Déstockage/Promo",IF(H145="Moyen","Surveiller","OK"))</f>
        <v/>
      </c>
    </row>
    <row r="146">
      <c r="A146" s="17" t="n"/>
      <c r="B146" s="17" t="n"/>
      <c r="C146" s="16" t="n"/>
      <c r="D146" s="22" t="n"/>
      <c r="E146" s="19">
        <f>C146*D146</f>
        <v/>
      </c>
      <c r="F146" s="18" t="n"/>
      <c r="G146" s="20">
        <f>IF(F146="",0,MAX(0,TODAY()-F146))</f>
        <v/>
      </c>
      <c r="H146" s="21">
        <f>IF(G146&gt;Paramètres!$B$11,"Élevé",IF(G146&gt;Paramètres!$B$10,"Moyen","Faible"))</f>
        <v/>
      </c>
      <c r="I146" s="21">
        <f>IF(H146="Élevé","Déstockage/Promo",IF(H146="Moyen","Surveiller","OK"))</f>
        <v/>
      </c>
    </row>
    <row r="147">
      <c r="A147" s="17" t="n"/>
      <c r="B147" s="17" t="n"/>
      <c r="C147" s="16" t="n"/>
      <c r="D147" s="22" t="n"/>
      <c r="E147" s="19">
        <f>C147*D147</f>
        <v/>
      </c>
      <c r="F147" s="18" t="n"/>
      <c r="G147" s="20">
        <f>IF(F147="",0,MAX(0,TODAY()-F147))</f>
        <v/>
      </c>
      <c r="H147" s="21">
        <f>IF(G147&gt;Paramètres!$B$11,"Élevé",IF(G147&gt;Paramètres!$B$10,"Moyen","Faible"))</f>
        <v/>
      </c>
      <c r="I147" s="21">
        <f>IF(H147="Élevé","Déstockage/Promo",IF(H147="Moyen","Surveiller","OK"))</f>
        <v/>
      </c>
    </row>
    <row r="148">
      <c r="A148" s="17" t="n"/>
      <c r="B148" s="17" t="n"/>
      <c r="C148" s="16" t="n"/>
      <c r="D148" s="22" t="n"/>
      <c r="E148" s="19">
        <f>C148*D148</f>
        <v/>
      </c>
      <c r="F148" s="18" t="n"/>
      <c r="G148" s="20">
        <f>IF(F148="",0,MAX(0,TODAY()-F148))</f>
        <v/>
      </c>
      <c r="H148" s="21">
        <f>IF(G148&gt;Paramètres!$B$11,"Élevé",IF(G148&gt;Paramètres!$B$10,"Moyen","Faible"))</f>
        <v/>
      </c>
      <c r="I148" s="21">
        <f>IF(H148="Élevé","Déstockage/Promo",IF(H148="Moyen","Surveiller","OK"))</f>
        <v/>
      </c>
    </row>
    <row r="149">
      <c r="A149" s="17" t="n"/>
      <c r="B149" s="17" t="n"/>
      <c r="C149" s="16" t="n"/>
      <c r="D149" s="22" t="n"/>
      <c r="E149" s="19">
        <f>C149*D149</f>
        <v/>
      </c>
      <c r="F149" s="18" t="n"/>
      <c r="G149" s="20">
        <f>IF(F149="",0,MAX(0,TODAY()-F149))</f>
        <v/>
      </c>
      <c r="H149" s="21">
        <f>IF(G149&gt;Paramètres!$B$11,"Élevé",IF(G149&gt;Paramètres!$B$10,"Moyen","Faible"))</f>
        <v/>
      </c>
      <c r="I149" s="21">
        <f>IF(H149="Élevé","Déstockage/Promo",IF(H149="Moyen","Surveiller","OK"))</f>
        <v/>
      </c>
    </row>
    <row r="150">
      <c r="A150" s="17" t="n"/>
      <c r="B150" s="17" t="n"/>
      <c r="C150" s="16" t="n"/>
      <c r="D150" s="22" t="n"/>
      <c r="E150" s="19">
        <f>C150*D150</f>
        <v/>
      </c>
      <c r="F150" s="18" t="n"/>
      <c r="G150" s="20">
        <f>IF(F150="",0,MAX(0,TODAY()-F150))</f>
        <v/>
      </c>
      <c r="H150" s="21">
        <f>IF(G150&gt;Paramètres!$B$11,"Élevé",IF(G150&gt;Paramètres!$B$10,"Moyen","Faible"))</f>
        <v/>
      </c>
      <c r="I150" s="21">
        <f>IF(H150="Élevé","Déstockage/Promo",IF(H150="Moyen","Surveiller","OK"))</f>
        <v/>
      </c>
    </row>
    <row r="151">
      <c r="A151" s="17" t="n"/>
      <c r="B151" s="17" t="n"/>
      <c r="C151" s="16" t="n"/>
      <c r="D151" s="22" t="n"/>
      <c r="E151" s="19">
        <f>C151*D151</f>
        <v/>
      </c>
      <c r="F151" s="18" t="n"/>
      <c r="G151" s="20">
        <f>IF(F151="",0,MAX(0,TODAY()-F151))</f>
        <v/>
      </c>
      <c r="H151" s="21">
        <f>IF(G151&gt;Paramètres!$B$11,"Élevé",IF(G151&gt;Paramètres!$B$10,"Moyen","Faible"))</f>
        <v/>
      </c>
      <c r="I151" s="21">
        <f>IF(H151="Élevé","Déstockage/Promo",IF(H151="Moyen","Surveiller","OK"))</f>
        <v/>
      </c>
    </row>
    <row r="152">
      <c r="A152" s="17" t="n"/>
      <c r="B152" s="17" t="n"/>
      <c r="C152" s="16" t="n"/>
      <c r="D152" s="22" t="n"/>
      <c r="E152" s="19">
        <f>C152*D152</f>
        <v/>
      </c>
      <c r="F152" s="18" t="n"/>
      <c r="G152" s="20">
        <f>IF(F152="",0,MAX(0,TODAY()-F152))</f>
        <v/>
      </c>
      <c r="H152" s="21">
        <f>IF(G152&gt;Paramètres!$B$11,"Élevé",IF(G152&gt;Paramètres!$B$10,"Moyen","Faible"))</f>
        <v/>
      </c>
      <c r="I152" s="21">
        <f>IF(H152="Élevé","Déstockage/Promo",IF(H152="Moyen","Surveiller","OK"))</f>
        <v/>
      </c>
    </row>
    <row r="153">
      <c r="A153" s="17" t="n"/>
      <c r="B153" s="17" t="n"/>
      <c r="C153" s="16" t="n"/>
      <c r="D153" s="22" t="n"/>
      <c r="E153" s="19">
        <f>C153*D153</f>
        <v/>
      </c>
      <c r="F153" s="18" t="n"/>
      <c r="G153" s="20">
        <f>IF(F153="",0,MAX(0,TODAY()-F153))</f>
        <v/>
      </c>
      <c r="H153" s="21">
        <f>IF(G153&gt;Paramètres!$B$11,"Élevé",IF(G153&gt;Paramètres!$B$10,"Moyen","Faible"))</f>
        <v/>
      </c>
      <c r="I153" s="21">
        <f>IF(H153="Élevé","Déstockage/Promo",IF(H153="Moyen","Surveiller","OK"))</f>
        <v/>
      </c>
    </row>
    <row r="154">
      <c r="A154" s="17" t="n"/>
      <c r="B154" s="17" t="n"/>
      <c r="C154" s="16" t="n"/>
      <c r="D154" s="22" t="n"/>
      <c r="E154" s="19">
        <f>C154*D154</f>
        <v/>
      </c>
      <c r="F154" s="18" t="n"/>
      <c r="G154" s="20">
        <f>IF(F154="",0,MAX(0,TODAY()-F154))</f>
        <v/>
      </c>
      <c r="H154" s="21">
        <f>IF(G154&gt;Paramètres!$B$11,"Élevé",IF(G154&gt;Paramètres!$B$10,"Moyen","Faible"))</f>
        <v/>
      </c>
      <c r="I154" s="21">
        <f>IF(H154="Élevé","Déstockage/Promo",IF(H154="Moyen","Surveiller","OK"))</f>
        <v/>
      </c>
    </row>
    <row r="155">
      <c r="A155" s="17" t="n"/>
      <c r="B155" s="17" t="n"/>
      <c r="C155" s="16" t="n"/>
      <c r="D155" s="22" t="n"/>
      <c r="E155" s="19">
        <f>C155*D155</f>
        <v/>
      </c>
      <c r="F155" s="18" t="n"/>
      <c r="G155" s="20">
        <f>IF(F155="",0,MAX(0,TODAY()-F155))</f>
        <v/>
      </c>
      <c r="H155" s="21">
        <f>IF(G155&gt;Paramètres!$B$11,"Élevé",IF(G155&gt;Paramètres!$B$10,"Moyen","Faible"))</f>
        <v/>
      </c>
      <c r="I155" s="21">
        <f>IF(H155="Élevé","Déstockage/Promo",IF(H155="Moyen","Surveiller","OK"))</f>
        <v/>
      </c>
    </row>
    <row r="156">
      <c r="A156" s="17" t="n"/>
      <c r="B156" s="17" t="n"/>
      <c r="C156" s="16" t="n"/>
      <c r="D156" s="22" t="n"/>
      <c r="E156" s="19">
        <f>C156*D156</f>
        <v/>
      </c>
      <c r="F156" s="18" t="n"/>
      <c r="G156" s="20">
        <f>IF(F156="",0,MAX(0,TODAY()-F156))</f>
        <v/>
      </c>
      <c r="H156" s="21">
        <f>IF(G156&gt;Paramètres!$B$11,"Élevé",IF(G156&gt;Paramètres!$B$10,"Moyen","Faible"))</f>
        <v/>
      </c>
      <c r="I156" s="21">
        <f>IF(H156="Élevé","Déstockage/Promo",IF(H156="Moyen","Surveiller","OK"))</f>
        <v/>
      </c>
    </row>
    <row r="157">
      <c r="A157" s="17" t="n"/>
      <c r="B157" s="17" t="n"/>
      <c r="C157" s="16" t="n"/>
      <c r="D157" s="22" t="n"/>
      <c r="E157" s="19">
        <f>C157*D157</f>
        <v/>
      </c>
      <c r="F157" s="18" t="n"/>
      <c r="G157" s="20">
        <f>IF(F157="",0,MAX(0,TODAY()-F157))</f>
        <v/>
      </c>
      <c r="H157" s="21">
        <f>IF(G157&gt;Paramètres!$B$11,"Élevé",IF(G157&gt;Paramètres!$B$10,"Moyen","Faible"))</f>
        <v/>
      </c>
      <c r="I157" s="21">
        <f>IF(H157="Élevé","Déstockage/Promo",IF(H157="Moyen","Surveiller","OK"))</f>
        <v/>
      </c>
    </row>
    <row r="158">
      <c r="A158" s="17" t="n"/>
      <c r="B158" s="17" t="n"/>
      <c r="C158" s="16" t="n"/>
      <c r="D158" s="22" t="n"/>
      <c r="E158" s="19">
        <f>C158*D158</f>
        <v/>
      </c>
      <c r="F158" s="18" t="n"/>
      <c r="G158" s="20">
        <f>IF(F158="",0,MAX(0,TODAY()-F158))</f>
        <v/>
      </c>
      <c r="H158" s="21">
        <f>IF(G158&gt;Paramètres!$B$11,"Élevé",IF(G158&gt;Paramètres!$B$10,"Moyen","Faible"))</f>
        <v/>
      </c>
      <c r="I158" s="21">
        <f>IF(H158="Élevé","Déstockage/Promo",IF(H158="Moyen","Surveiller","OK"))</f>
        <v/>
      </c>
    </row>
    <row r="159">
      <c r="A159" s="17" t="n"/>
      <c r="B159" s="17" t="n"/>
      <c r="C159" s="16" t="n"/>
      <c r="D159" s="22" t="n"/>
      <c r="E159" s="19">
        <f>C159*D159</f>
        <v/>
      </c>
      <c r="F159" s="18" t="n"/>
      <c r="G159" s="20">
        <f>IF(F159="",0,MAX(0,TODAY()-F159))</f>
        <v/>
      </c>
      <c r="H159" s="21">
        <f>IF(G159&gt;Paramètres!$B$11,"Élevé",IF(G159&gt;Paramètres!$B$10,"Moyen","Faible"))</f>
        <v/>
      </c>
      <c r="I159" s="21">
        <f>IF(H159="Élevé","Déstockage/Promo",IF(H159="Moyen","Surveiller","OK"))</f>
        <v/>
      </c>
    </row>
    <row r="160">
      <c r="A160" s="17" t="n"/>
      <c r="B160" s="17" t="n"/>
      <c r="C160" s="16" t="n"/>
      <c r="D160" s="22" t="n"/>
      <c r="E160" s="19">
        <f>C160*D160</f>
        <v/>
      </c>
      <c r="F160" s="18" t="n"/>
      <c r="G160" s="20">
        <f>IF(F160="",0,MAX(0,TODAY()-F160))</f>
        <v/>
      </c>
      <c r="H160" s="21">
        <f>IF(G160&gt;Paramètres!$B$11,"Élevé",IF(G160&gt;Paramètres!$B$10,"Moyen","Faible"))</f>
        <v/>
      </c>
      <c r="I160" s="21">
        <f>IF(H160="Élevé","Déstockage/Promo",IF(H160="Moyen","Surveiller","OK"))</f>
        <v/>
      </c>
    </row>
    <row r="161">
      <c r="A161" s="17" t="n"/>
      <c r="B161" s="17" t="n"/>
      <c r="C161" s="16" t="n"/>
      <c r="D161" s="22" t="n"/>
      <c r="E161" s="19">
        <f>C161*D161</f>
        <v/>
      </c>
      <c r="F161" s="18" t="n"/>
      <c r="G161" s="20">
        <f>IF(F161="",0,MAX(0,TODAY()-F161))</f>
        <v/>
      </c>
      <c r="H161" s="21">
        <f>IF(G161&gt;Paramètres!$B$11,"Élevé",IF(G161&gt;Paramètres!$B$10,"Moyen","Faible"))</f>
        <v/>
      </c>
      <c r="I161" s="21">
        <f>IF(H161="Élevé","Déstockage/Promo",IF(H161="Moyen","Surveiller","OK"))</f>
        <v/>
      </c>
    </row>
    <row r="162">
      <c r="A162" s="17" t="n"/>
      <c r="B162" s="17" t="n"/>
      <c r="C162" s="16" t="n"/>
      <c r="D162" s="22" t="n"/>
      <c r="E162" s="19">
        <f>C162*D162</f>
        <v/>
      </c>
      <c r="F162" s="18" t="n"/>
      <c r="G162" s="20">
        <f>IF(F162="",0,MAX(0,TODAY()-F162))</f>
        <v/>
      </c>
      <c r="H162" s="21">
        <f>IF(G162&gt;Paramètres!$B$11,"Élevé",IF(G162&gt;Paramètres!$B$10,"Moyen","Faible"))</f>
        <v/>
      </c>
      <c r="I162" s="21">
        <f>IF(H162="Élevé","Déstockage/Promo",IF(H162="Moyen","Surveiller","OK"))</f>
        <v/>
      </c>
    </row>
    <row r="163">
      <c r="A163" s="17" t="n"/>
      <c r="B163" s="17" t="n"/>
      <c r="C163" s="16" t="n"/>
      <c r="D163" s="22" t="n"/>
      <c r="E163" s="19">
        <f>C163*D163</f>
        <v/>
      </c>
      <c r="F163" s="18" t="n"/>
      <c r="G163" s="20">
        <f>IF(F163="",0,MAX(0,TODAY()-F163))</f>
        <v/>
      </c>
      <c r="H163" s="21">
        <f>IF(G163&gt;Paramètres!$B$11,"Élevé",IF(G163&gt;Paramètres!$B$10,"Moyen","Faible"))</f>
        <v/>
      </c>
      <c r="I163" s="21">
        <f>IF(H163="Élevé","Déstockage/Promo",IF(H163="Moyen","Surveiller","OK"))</f>
        <v/>
      </c>
    </row>
    <row r="164">
      <c r="A164" s="17" t="n"/>
      <c r="B164" s="17" t="n"/>
      <c r="C164" s="16" t="n"/>
      <c r="D164" s="22" t="n"/>
      <c r="E164" s="19">
        <f>C164*D164</f>
        <v/>
      </c>
      <c r="F164" s="18" t="n"/>
      <c r="G164" s="20">
        <f>IF(F164="",0,MAX(0,TODAY()-F164))</f>
        <v/>
      </c>
      <c r="H164" s="21">
        <f>IF(G164&gt;Paramètres!$B$11,"Élevé",IF(G164&gt;Paramètres!$B$10,"Moyen","Faible"))</f>
        <v/>
      </c>
      <c r="I164" s="21">
        <f>IF(H164="Élevé","Déstockage/Promo",IF(H164="Moyen","Surveiller","OK"))</f>
        <v/>
      </c>
    </row>
    <row r="165">
      <c r="A165" s="17" t="n"/>
      <c r="B165" s="17" t="n"/>
      <c r="C165" s="16" t="n"/>
      <c r="D165" s="22" t="n"/>
      <c r="E165" s="19">
        <f>C165*D165</f>
        <v/>
      </c>
      <c r="F165" s="18" t="n"/>
      <c r="G165" s="20">
        <f>IF(F165="",0,MAX(0,TODAY()-F165))</f>
        <v/>
      </c>
      <c r="H165" s="21">
        <f>IF(G165&gt;Paramètres!$B$11,"Élevé",IF(G165&gt;Paramètres!$B$10,"Moyen","Faible"))</f>
        <v/>
      </c>
      <c r="I165" s="21">
        <f>IF(H165="Élevé","Déstockage/Promo",IF(H165="Moyen","Surveiller","OK"))</f>
        <v/>
      </c>
    </row>
    <row r="166">
      <c r="A166" s="17" t="n"/>
      <c r="B166" s="17" t="n"/>
      <c r="C166" s="16" t="n"/>
      <c r="D166" s="22" t="n"/>
      <c r="E166" s="19">
        <f>C166*D166</f>
        <v/>
      </c>
      <c r="F166" s="18" t="n"/>
      <c r="G166" s="20">
        <f>IF(F166="",0,MAX(0,TODAY()-F166))</f>
        <v/>
      </c>
      <c r="H166" s="21">
        <f>IF(G166&gt;Paramètres!$B$11,"Élevé",IF(G166&gt;Paramètres!$B$10,"Moyen","Faible"))</f>
        <v/>
      </c>
      <c r="I166" s="21">
        <f>IF(H166="Élevé","Déstockage/Promo",IF(H166="Moyen","Surveiller","OK"))</f>
        <v/>
      </c>
    </row>
    <row r="167">
      <c r="A167" s="17" t="n"/>
      <c r="B167" s="17" t="n"/>
      <c r="C167" s="16" t="n"/>
      <c r="D167" s="22" t="n"/>
      <c r="E167" s="19">
        <f>C167*D167</f>
        <v/>
      </c>
      <c r="F167" s="18" t="n"/>
      <c r="G167" s="20">
        <f>IF(F167="",0,MAX(0,TODAY()-F167))</f>
        <v/>
      </c>
      <c r="H167" s="21">
        <f>IF(G167&gt;Paramètres!$B$11,"Élevé",IF(G167&gt;Paramètres!$B$10,"Moyen","Faible"))</f>
        <v/>
      </c>
      <c r="I167" s="21">
        <f>IF(H167="Élevé","Déstockage/Promo",IF(H167="Moyen","Surveiller","OK"))</f>
        <v/>
      </c>
    </row>
    <row r="168">
      <c r="A168" s="17" t="n"/>
      <c r="B168" s="17" t="n"/>
      <c r="C168" s="16" t="n"/>
      <c r="D168" s="22" t="n"/>
      <c r="E168" s="19">
        <f>C168*D168</f>
        <v/>
      </c>
      <c r="F168" s="18" t="n"/>
      <c r="G168" s="20">
        <f>IF(F168="",0,MAX(0,TODAY()-F168))</f>
        <v/>
      </c>
      <c r="H168" s="21">
        <f>IF(G168&gt;Paramètres!$B$11,"Élevé",IF(G168&gt;Paramètres!$B$10,"Moyen","Faible"))</f>
        <v/>
      </c>
      <c r="I168" s="21">
        <f>IF(H168="Élevé","Déstockage/Promo",IF(H168="Moyen","Surveiller","OK"))</f>
        <v/>
      </c>
    </row>
    <row r="169">
      <c r="A169" s="17" t="n"/>
      <c r="B169" s="17" t="n"/>
      <c r="C169" s="16" t="n"/>
      <c r="D169" s="22" t="n"/>
      <c r="E169" s="19">
        <f>C169*D169</f>
        <v/>
      </c>
      <c r="F169" s="18" t="n"/>
      <c r="G169" s="20">
        <f>IF(F169="",0,MAX(0,TODAY()-F169))</f>
        <v/>
      </c>
      <c r="H169" s="21">
        <f>IF(G169&gt;Paramètres!$B$11,"Élevé",IF(G169&gt;Paramètres!$B$10,"Moyen","Faible"))</f>
        <v/>
      </c>
      <c r="I169" s="21">
        <f>IF(H169="Élevé","Déstockage/Promo",IF(H169="Moyen","Surveiller","OK"))</f>
        <v/>
      </c>
    </row>
    <row r="170">
      <c r="A170" s="17" t="n"/>
      <c r="B170" s="17" t="n"/>
      <c r="C170" s="16" t="n"/>
      <c r="D170" s="22" t="n"/>
      <c r="E170" s="19">
        <f>C170*D170</f>
        <v/>
      </c>
      <c r="F170" s="18" t="n"/>
      <c r="G170" s="20">
        <f>IF(F170="",0,MAX(0,TODAY()-F170))</f>
        <v/>
      </c>
      <c r="H170" s="21">
        <f>IF(G170&gt;Paramètres!$B$11,"Élevé",IF(G170&gt;Paramètres!$B$10,"Moyen","Faible"))</f>
        <v/>
      </c>
      <c r="I170" s="21">
        <f>IF(H170="Élevé","Déstockage/Promo",IF(H170="Moyen","Surveiller","OK"))</f>
        <v/>
      </c>
    </row>
    <row r="171">
      <c r="A171" s="17" t="n"/>
      <c r="B171" s="17" t="n"/>
      <c r="C171" s="16" t="n"/>
      <c r="D171" s="22" t="n"/>
      <c r="E171" s="19">
        <f>C171*D171</f>
        <v/>
      </c>
      <c r="F171" s="18" t="n"/>
      <c r="G171" s="20">
        <f>IF(F171="",0,MAX(0,TODAY()-F171))</f>
        <v/>
      </c>
      <c r="H171" s="21">
        <f>IF(G171&gt;Paramètres!$B$11,"Élevé",IF(G171&gt;Paramètres!$B$10,"Moyen","Faible"))</f>
        <v/>
      </c>
      <c r="I171" s="21">
        <f>IF(H171="Élevé","Déstockage/Promo",IF(H171="Moyen","Surveiller","OK"))</f>
        <v/>
      </c>
    </row>
    <row r="172">
      <c r="A172" s="17" t="n"/>
      <c r="B172" s="17" t="n"/>
      <c r="C172" s="16" t="n"/>
      <c r="D172" s="22" t="n"/>
      <c r="E172" s="19">
        <f>C172*D172</f>
        <v/>
      </c>
      <c r="F172" s="18" t="n"/>
      <c r="G172" s="20">
        <f>IF(F172="",0,MAX(0,TODAY()-F172))</f>
        <v/>
      </c>
      <c r="H172" s="21">
        <f>IF(G172&gt;Paramètres!$B$11,"Élevé",IF(G172&gt;Paramètres!$B$10,"Moyen","Faible"))</f>
        <v/>
      </c>
      <c r="I172" s="21">
        <f>IF(H172="Élevé","Déstockage/Promo",IF(H172="Moyen","Surveiller","OK"))</f>
        <v/>
      </c>
    </row>
    <row r="173">
      <c r="A173" s="17" t="n"/>
      <c r="B173" s="17" t="n"/>
      <c r="C173" s="16" t="n"/>
      <c r="D173" s="22" t="n"/>
      <c r="E173" s="19">
        <f>C173*D173</f>
        <v/>
      </c>
      <c r="F173" s="18" t="n"/>
      <c r="G173" s="20">
        <f>IF(F173="",0,MAX(0,TODAY()-F173))</f>
        <v/>
      </c>
      <c r="H173" s="21">
        <f>IF(G173&gt;Paramètres!$B$11,"Élevé",IF(G173&gt;Paramètres!$B$10,"Moyen","Faible"))</f>
        <v/>
      </c>
      <c r="I173" s="21">
        <f>IF(H173="Élevé","Déstockage/Promo",IF(H173="Moyen","Surveiller","OK"))</f>
        <v/>
      </c>
    </row>
    <row r="174">
      <c r="A174" s="17" t="n"/>
      <c r="B174" s="17" t="n"/>
      <c r="C174" s="16" t="n"/>
      <c r="D174" s="22" t="n"/>
      <c r="E174" s="19">
        <f>C174*D174</f>
        <v/>
      </c>
      <c r="F174" s="18" t="n"/>
      <c r="G174" s="20">
        <f>IF(F174="",0,MAX(0,TODAY()-F174))</f>
        <v/>
      </c>
      <c r="H174" s="21">
        <f>IF(G174&gt;Paramètres!$B$11,"Élevé",IF(G174&gt;Paramètres!$B$10,"Moyen","Faible"))</f>
        <v/>
      </c>
      <c r="I174" s="21">
        <f>IF(H174="Élevé","Déstockage/Promo",IF(H174="Moyen","Surveiller","OK"))</f>
        <v/>
      </c>
    </row>
    <row r="175">
      <c r="A175" s="17" t="n"/>
      <c r="B175" s="17" t="n"/>
      <c r="C175" s="16" t="n"/>
      <c r="D175" s="22" t="n"/>
      <c r="E175" s="19">
        <f>C175*D175</f>
        <v/>
      </c>
      <c r="F175" s="18" t="n"/>
      <c r="G175" s="20">
        <f>IF(F175="",0,MAX(0,TODAY()-F175))</f>
        <v/>
      </c>
      <c r="H175" s="21">
        <f>IF(G175&gt;Paramètres!$B$11,"Élevé",IF(G175&gt;Paramètres!$B$10,"Moyen","Faible"))</f>
        <v/>
      </c>
      <c r="I175" s="21">
        <f>IF(H175="Élevé","Déstockage/Promo",IF(H175="Moyen","Surveiller","OK"))</f>
        <v/>
      </c>
    </row>
    <row r="176">
      <c r="A176" s="17" t="n"/>
      <c r="B176" s="17" t="n"/>
      <c r="C176" s="16" t="n"/>
      <c r="D176" s="22" t="n"/>
      <c r="E176" s="19">
        <f>C176*D176</f>
        <v/>
      </c>
      <c r="F176" s="18" t="n"/>
      <c r="G176" s="20">
        <f>IF(F176="",0,MAX(0,TODAY()-F176))</f>
        <v/>
      </c>
      <c r="H176" s="21">
        <f>IF(G176&gt;Paramètres!$B$11,"Élevé",IF(G176&gt;Paramètres!$B$10,"Moyen","Faible"))</f>
        <v/>
      </c>
      <c r="I176" s="21">
        <f>IF(H176="Élevé","Déstockage/Promo",IF(H176="Moyen","Surveiller","OK"))</f>
        <v/>
      </c>
    </row>
    <row r="177">
      <c r="A177" s="17" t="n"/>
      <c r="B177" s="17" t="n"/>
      <c r="C177" s="16" t="n"/>
      <c r="D177" s="22" t="n"/>
      <c r="E177" s="19">
        <f>C177*D177</f>
        <v/>
      </c>
      <c r="F177" s="18" t="n"/>
      <c r="G177" s="20">
        <f>IF(F177="",0,MAX(0,TODAY()-F177))</f>
        <v/>
      </c>
      <c r="H177" s="21">
        <f>IF(G177&gt;Paramètres!$B$11,"Élevé",IF(G177&gt;Paramètres!$B$10,"Moyen","Faible"))</f>
        <v/>
      </c>
      <c r="I177" s="21">
        <f>IF(H177="Élevé","Déstockage/Promo",IF(H177="Moyen","Surveiller","OK"))</f>
        <v/>
      </c>
    </row>
    <row r="178">
      <c r="A178" s="17" t="n"/>
      <c r="B178" s="17" t="n"/>
      <c r="C178" s="16" t="n"/>
      <c r="D178" s="22" t="n"/>
      <c r="E178" s="19">
        <f>C178*D178</f>
        <v/>
      </c>
      <c r="F178" s="18" t="n"/>
      <c r="G178" s="20">
        <f>IF(F178="",0,MAX(0,TODAY()-F178))</f>
        <v/>
      </c>
      <c r="H178" s="21">
        <f>IF(G178&gt;Paramètres!$B$11,"Élevé",IF(G178&gt;Paramètres!$B$10,"Moyen","Faible"))</f>
        <v/>
      </c>
      <c r="I178" s="21">
        <f>IF(H178="Élevé","Déstockage/Promo",IF(H178="Moyen","Surveiller","OK"))</f>
        <v/>
      </c>
    </row>
    <row r="179">
      <c r="A179" s="17" t="n"/>
      <c r="B179" s="17" t="n"/>
      <c r="C179" s="16" t="n"/>
      <c r="D179" s="22" t="n"/>
      <c r="E179" s="19">
        <f>C179*D179</f>
        <v/>
      </c>
      <c r="F179" s="18" t="n"/>
      <c r="G179" s="20">
        <f>IF(F179="",0,MAX(0,TODAY()-F179))</f>
        <v/>
      </c>
      <c r="H179" s="21">
        <f>IF(G179&gt;Paramètres!$B$11,"Élevé",IF(G179&gt;Paramètres!$B$10,"Moyen","Faible"))</f>
        <v/>
      </c>
      <c r="I179" s="21">
        <f>IF(H179="Élevé","Déstockage/Promo",IF(H179="Moyen","Surveiller","OK"))</f>
        <v/>
      </c>
    </row>
    <row r="180">
      <c r="A180" s="17" t="n"/>
      <c r="B180" s="17" t="n"/>
      <c r="C180" s="16" t="n"/>
      <c r="D180" s="22" t="n"/>
      <c r="E180" s="19">
        <f>C180*D180</f>
        <v/>
      </c>
      <c r="F180" s="18" t="n"/>
      <c r="G180" s="20">
        <f>IF(F180="",0,MAX(0,TODAY()-F180))</f>
        <v/>
      </c>
      <c r="H180" s="21">
        <f>IF(G180&gt;Paramètres!$B$11,"Élevé",IF(G180&gt;Paramètres!$B$10,"Moyen","Faible"))</f>
        <v/>
      </c>
      <c r="I180" s="21">
        <f>IF(H180="Élevé","Déstockage/Promo",IF(H180="Moyen","Surveiller","OK"))</f>
        <v/>
      </c>
    </row>
    <row r="181">
      <c r="A181" s="17" t="n"/>
      <c r="B181" s="17" t="n"/>
      <c r="C181" s="16" t="n"/>
      <c r="D181" s="22" t="n"/>
      <c r="E181" s="19">
        <f>C181*D181</f>
        <v/>
      </c>
      <c r="F181" s="18" t="n"/>
      <c r="G181" s="20">
        <f>IF(F181="",0,MAX(0,TODAY()-F181))</f>
        <v/>
      </c>
      <c r="H181" s="21">
        <f>IF(G181&gt;Paramètres!$B$11,"Élevé",IF(G181&gt;Paramètres!$B$10,"Moyen","Faible"))</f>
        <v/>
      </c>
      <c r="I181" s="21">
        <f>IF(H181="Élevé","Déstockage/Promo",IF(H181="Moyen","Surveiller","OK"))</f>
        <v/>
      </c>
    </row>
    <row r="182">
      <c r="A182" s="17" t="n"/>
      <c r="B182" s="17" t="n"/>
      <c r="C182" s="16" t="n"/>
      <c r="D182" s="22" t="n"/>
      <c r="E182" s="19">
        <f>C182*D182</f>
        <v/>
      </c>
      <c r="F182" s="18" t="n"/>
      <c r="G182" s="20">
        <f>IF(F182="",0,MAX(0,TODAY()-F182))</f>
        <v/>
      </c>
      <c r="H182" s="21">
        <f>IF(G182&gt;Paramètres!$B$11,"Élevé",IF(G182&gt;Paramètres!$B$10,"Moyen","Faible"))</f>
        <v/>
      </c>
      <c r="I182" s="21">
        <f>IF(H182="Élevé","Déstockage/Promo",IF(H182="Moyen","Surveiller","OK"))</f>
        <v/>
      </c>
    </row>
    <row r="183">
      <c r="A183" s="17" t="n"/>
      <c r="B183" s="17" t="n"/>
      <c r="C183" s="16" t="n"/>
      <c r="D183" s="22" t="n"/>
      <c r="E183" s="19">
        <f>C183*D183</f>
        <v/>
      </c>
      <c r="F183" s="18" t="n"/>
      <c r="G183" s="20">
        <f>IF(F183="",0,MAX(0,TODAY()-F183))</f>
        <v/>
      </c>
      <c r="H183" s="21">
        <f>IF(G183&gt;Paramètres!$B$11,"Élevé",IF(G183&gt;Paramètres!$B$10,"Moyen","Faible"))</f>
        <v/>
      </c>
      <c r="I183" s="21">
        <f>IF(H183="Élevé","Déstockage/Promo",IF(H183="Moyen","Surveiller","OK"))</f>
        <v/>
      </c>
    </row>
    <row r="184">
      <c r="A184" s="17" t="n"/>
      <c r="B184" s="17" t="n"/>
      <c r="C184" s="16" t="n"/>
      <c r="D184" s="22" t="n"/>
      <c r="E184" s="19">
        <f>C184*D184</f>
        <v/>
      </c>
      <c r="F184" s="18" t="n"/>
      <c r="G184" s="20">
        <f>IF(F184="",0,MAX(0,TODAY()-F184))</f>
        <v/>
      </c>
      <c r="H184" s="21">
        <f>IF(G184&gt;Paramètres!$B$11,"Élevé",IF(G184&gt;Paramètres!$B$10,"Moyen","Faible"))</f>
        <v/>
      </c>
      <c r="I184" s="21">
        <f>IF(H184="Élevé","Déstockage/Promo",IF(H184="Moyen","Surveiller","OK"))</f>
        <v/>
      </c>
    </row>
    <row r="185">
      <c r="A185" s="17" t="n"/>
      <c r="B185" s="17" t="n"/>
      <c r="C185" s="16" t="n"/>
      <c r="D185" s="22" t="n"/>
      <c r="E185" s="19">
        <f>C185*D185</f>
        <v/>
      </c>
      <c r="F185" s="18" t="n"/>
      <c r="G185" s="20">
        <f>IF(F185="",0,MAX(0,TODAY()-F185))</f>
        <v/>
      </c>
      <c r="H185" s="21">
        <f>IF(G185&gt;Paramètres!$B$11,"Élevé",IF(G185&gt;Paramètres!$B$10,"Moyen","Faible"))</f>
        <v/>
      </c>
      <c r="I185" s="21">
        <f>IF(H185="Élevé","Déstockage/Promo",IF(H185="Moyen","Surveiller","OK"))</f>
        <v/>
      </c>
    </row>
    <row r="186">
      <c r="A186" s="17" t="n"/>
      <c r="B186" s="17" t="n"/>
      <c r="C186" s="16" t="n"/>
      <c r="D186" s="22" t="n"/>
      <c r="E186" s="19">
        <f>C186*D186</f>
        <v/>
      </c>
      <c r="F186" s="18" t="n"/>
      <c r="G186" s="20">
        <f>IF(F186="",0,MAX(0,TODAY()-F186))</f>
        <v/>
      </c>
      <c r="H186" s="21">
        <f>IF(G186&gt;Paramètres!$B$11,"Élevé",IF(G186&gt;Paramètres!$B$10,"Moyen","Faible"))</f>
        <v/>
      </c>
      <c r="I186" s="21">
        <f>IF(H186="Élevé","Déstockage/Promo",IF(H186="Moyen","Surveiller","OK"))</f>
        <v/>
      </c>
    </row>
    <row r="187">
      <c r="A187" s="17" t="n"/>
      <c r="B187" s="17" t="n"/>
      <c r="C187" s="16" t="n"/>
      <c r="D187" s="22" t="n"/>
      <c r="E187" s="19">
        <f>C187*D187</f>
        <v/>
      </c>
      <c r="F187" s="18" t="n"/>
      <c r="G187" s="20">
        <f>IF(F187="",0,MAX(0,TODAY()-F187))</f>
        <v/>
      </c>
      <c r="H187" s="21">
        <f>IF(G187&gt;Paramètres!$B$11,"Élevé",IF(G187&gt;Paramètres!$B$10,"Moyen","Faible"))</f>
        <v/>
      </c>
      <c r="I187" s="21">
        <f>IF(H187="Élevé","Déstockage/Promo",IF(H187="Moyen","Surveiller","OK"))</f>
        <v/>
      </c>
    </row>
    <row r="188">
      <c r="A188" s="17" t="n"/>
      <c r="B188" s="17" t="n"/>
      <c r="C188" s="16" t="n"/>
      <c r="D188" s="22" t="n"/>
      <c r="E188" s="19">
        <f>C188*D188</f>
        <v/>
      </c>
      <c r="F188" s="18" t="n"/>
      <c r="G188" s="20">
        <f>IF(F188="",0,MAX(0,TODAY()-F188))</f>
        <v/>
      </c>
      <c r="H188" s="21">
        <f>IF(G188&gt;Paramètres!$B$11,"Élevé",IF(G188&gt;Paramètres!$B$10,"Moyen","Faible"))</f>
        <v/>
      </c>
      <c r="I188" s="21">
        <f>IF(H188="Élevé","Déstockage/Promo",IF(H188="Moyen","Surveiller","OK"))</f>
        <v/>
      </c>
    </row>
    <row r="189">
      <c r="A189" s="17" t="n"/>
      <c r="B189" s="17" t="n"/>
      <c r="C189" s="16" t="n"/>
      <c r="D189" s="22" t="n"/>
      <c r="E189" s="19">
        <f>C189*D189</f>
        <v/>
      </c>
      <c r="F189" s="18" t="n"/>
      <c r="G189" s="20">
        <f>IF(F189="",0,MAX(0,TODAY()-F189))</f>
        <v/>
      </c>
      <c r="H189" s="21">
        <f>IF(G189&gt;Paramètres!$B$11,"Élevé",IF(G189&gt;Paramètres!$B$10,"Moyen","Faible"))</f>
        <v/>
      </c>
      <c r="I189" s="21">
        <f>IF(H189="Élevé","Déstockage/Promo",IF(H189="Moyen","Surveiller","OK"))</f>
        <v/>
      </c>
    </row>
    <row r="190">
      <c r="A190" s="17" t="n"/>
      <c r="B190" s="17" t="n"/>
      <c r="C190" s="16" t="n"/>
      <c r="D190" s="22" t="n"/>
      <c r="E190" s="19">
        <f>C190*D190</f>
        <v/>
      </c>
      <c r="F190" s="18" t="n"/>
      <c r="G190" s="20">
        <f>IF(F190="",0,MAX(0,TODAY()-F190))</f>
        <v/>
      </c>
      <c r="H190" s="21">
        <f>IF(G190&gt;Paramètres!$B$11,"Élevé",IF(G190&gt;Paramètres!$B$10,"Moyen","Faible"))</f>
        <v/>
      </c>
      <c r="I190" s="21">
        <f>IF(H190="Élevé","Déstockage/Promo",IF(H190="Moyen","Surveiller","OK"))</f>
        <v/>
      </c>
    </row>
    <row r="191">
      <c r="A191" s="17" t="n"/>
      <c r="B191" s="17" t="n"/>
      <c r="C191" s="16" t="n"/>
      <c r="D191" s="22" t="n"/>
      <c r="E191" s="19">
        <f>C191*D191</f>
        <v/>
      </c>
      <c r="F191" s="18" t="n"/>
      <c r="G191" s="20">
        <f>IF(F191="",0,MAX(0,TODAY()-F191))</f>
        <v/>
      </c>
      <c r="H191" s="21">
        <f>IF(G191&gt;Paramètres!$B$11,"Élevé",IF(G191&gt;Paramètres!$B$10,"Moyen","Faible"))</f>
        <v/>
      </c>
      <c r="I191" s="21">
        <f>IF(H191="Élevé","Déstockage/Promo",IF(H191="Moyen","Surveiller","OK"))</f>
        <v/>
      </c>
    </row>
    <row r="192">
      <c r="A192" s="17" t="n"/>
      <c r="B192" s="17" t="n"/>
      <c r="C192" s="16" t="n"/>
      <c r="D192" s="22" t="n"/>
      <c r="E192" s="19">
        <f>C192*D192</f>
        <v/>
      </c>
      <c r="F192" s="18" t="n"/>
      <c r="G192" s="20">
        <f>IF(F192="",0,MAX(0,TODAY()-F192))</f>
        <v/>
      </c>
      <c r="H192" s="21">
        <f>IF(G192&gt;Paramètres!$B$11,"Élevé",IF(G192&gt;Paramètres!$B$10,"Moyen","Faible"))</f>
        <v/>
      </c>
      <c r="I192" s="21">
        <f>IF(H192="Élevé","Déstockage/Promo",IF(H192="Moyen","Surveiller","OK"))</f>
        <v/>
      </c>
    </row>
    <row r="193">
      <c r="A193" s="17" t="n"/>
      <c r="B193" s="17" t="n"/>
      <c r="C193" s="16" t="n"/>
      <c r="D193" s="22" t="n"/>
      <c r="E193" s="19">
        <f>C193*D193</f>
        <v/>
      </c>
      <c r="F193" s="18" t="n"/>
      <c r="G193" s="20">
        <f>IF(F193="",0,MAX(0,TODAY()-F193))</f>
        <v/>
      </c>
      <c r="H193" s="21">
        <f>IF(G193&gt;Paramètres!$B$11,"Élevé",IF(G193&gt;Paramètres!$B$10,"Moyen","Faible"))</f>
        <v/>
      </c>
      <c r="I193" s="21">
        <f>IF(H193="Élevé","Déstockage/Promo",IF(H193="Moyen","Surveiller","OK"))</f>
        <v/>
      </c>
    </row>
    <row r="194">
      <c r="A194" s="17" t="n"/>
      <c r="B194" s="17" t="n"/>
      <c r="C194" s="16" t="n"/>
      <c r="D194" s="22" t="n"/>
      <c r="E194" s="19">
        <f>C194*D194</f>
        <v/>
      </c>
      <c r="F194" s="18" t="n"/>
      <c r="G194" s="20">
        <f>IF(F194="",0,MAX(0,TODAY()-F194))</f>
        <v/>
      </c>
      <c r="H194" s="21">
        <f>IF(G194&gt;Paramètres!$B$11,"Élevé",IF(G194&gt;Paramètres!$B$10,"Moyen","Faible"))</f>
        <v/>
      </c>
      <c r="I194" s="21">
        <f>IF(H194="Élevé","Déstockage/Promo",IF(H194="Moyen","Surveiller","OK"))</f>
        <v/>
      </c>
    </row>
    <row r="195">
      <c r="A195" s="17" t="n"/>
      <c r="B195" s="17" t="n"/>
      <c r="C195" s="16" t="n"/>
      <c r="D195" s="22" t="n"/>
      <c r="E195" s="19">
        <f>C195*D195</f>
        <v/>
      </c>
      <c r="F195" s="18" t="n"/>
      <c r="G195" s="20">
        <f>IF(F195="",0,MAX(0,TODAY()-F195))</f>
        <v/>
      </c>
      <c r="H195" s="21">
        <f>IF(G195&gt;Paramètres!$B$11,"Élevé",IF(G195&gt;Paramètres!$B$10,"Moyen","Faible"))</f>
        <v/>
      </c>
      <c r="I195" s="21">
        <f>IF(H195="Élevé","Déstockage/Promo",IF(H195="Moyen","Surveiller","OK"))</f>
        <v/>
      </c>
    </row>
    <row r="196">
      <c r="A196" s="17" t="n"/>
      <c r="B196" s="17" t="n"/>
      <c r="C196" s="16" t="n"/>
      <c r="D196" s="22" t="n"/>
      <c r="E196" s="19">
        <f>C196*D196</f>
        <v/>
      </c>
      <c r="F196" s="18" t="n"/>
      <c r="G196" s="20">
        <f>IF(F196="",0,MAX(0,TODAY()-F196))</f>
        <v/>
      </c>
      <c r="H196" s="21">
        <f>IF(G196&gt;Paramètres!$B$11,"Élevé",IF(G196&gt;Paramètres!$B$10,"Moyen","Faible"))</f>
        <v/>
      </c>
      <c r="I196" s="21">
        <f>IF(H196="Élevé","Déstockage/Promo",IF(H196="Moyen","Surveiller","OK"))</f>
        <v/>
      </c>
    </row>
    <row r="197">
      <c r="A197" s="17" t="n"/>
      <c r="B197" s="17" t="n"/>
      <c r="C197" s="16" t="n"/>
      <c r="D197" s="22" t="n"/>
      <c r="E197" s="19">
        <f>C197*D197</f>
        <v/>
      </c>
      <c r="F197" s="18" t="n"/>
      <c r="G197" s="20">
        <f>IF(F197="",0,MAX(0,TODAY()-F197))</f>
        <v/>
      </c>
      <c r="H197" s="21">
        <f>IF(G197&gt;Paramètres!$B$11,"Élevé",IF(G197&gt;Paramètres!$B$10,"Moyen","Faible"))</f>
        <v/>
      </c>
      <c r="I197" s="21">
        <f>IF(H197="Élevé","Déstockage/Promo",IF(H197="Moyen","Surveiller","OK"))</f>
        <v/>
      </c>
    </row>
    <row r="198">
      <c r="A198" s="17" t="n"/>
      <c r="B198" s="17" t="n"/>
      <c r="C198" s="16" t="n"/>
      <c r="D198" s="22" t="n"/>
      <c r="E198" s="19">
        <f>C198*D198</f>
        <v/>
      </c>
      <c r="F198" s="18" t="n"/>
      <c r="G198" s="20">
        <f>IF(F198="",0,MAX(0,TODAY()-F198))</f>
        <v/>
      </c>
      <c r="H198" s="21">
        <f>IF(G198&gt;Paramètres!$B$11,"Élevé",IF(G198&gt;Paramètres!$B$10,"Moyen","Faible"))</f>
        <v/>
      </c>
      <c r="I198" s="21">
        <f>IF(H198="Élevé","Déstockage/Promo",IF(H198="Moyen","Surveiller","OK"))</f>
        <v/>
      </c>
    </row>
    <row r="199">
      <c r="A199" s="17" t="n"/>
      <c r="B199" s="17" t="n"/>
      <c r="C199" s="16" t="n"/>
      <c r="D199" s="22" t="n"/>
      <c r="E199" s="19">
        <f>C199*D199</f>
        <v/>
      </c>
      <c r="F199" s="18" t="n"/>
      <c r="G199" s="20">
        <f>IF(F199="",0,MAX(0,TODAY()-F199))</f>
        <v/>
      </c>
      <c r="H199" s="21">
        <f>IF(G199&gt;Paramètres!$B$11,"Élevé",IF(G199&gt;Paramètres!$B$10,"Moyen","Faible"))</f>
        <v/>
      </c>
      <c r="I199" s="21">
        <f>IF(H199="Élevé","Déstockage/Promo",IF(H199="Moyen","Surveiller","OK"))</f>
        <v/>
      </c>
    </row>
    <row r="200">
      <c r="A200" s="17" t="n"/>
      <c r="B200" s="17" t="n"/>
      <c r="C200" s="16" t="n"/>
      <c r="D200" s="22" t="n"/>
      <c r="E200" s="19">
        <f>C200*D200</f>
        <v/>
      </c>
      <c r="F200" s="18" t="n"/>
      <c r="G200" s="20">
        <f>IF(F200="",0,MAX(0,TODAY()-F200))</f>
        <v/>
      </c>
      <c r="H200" s="21">
        <f>IF(G200&gt;Paramètres!$B$11,"Élevé",IF(G200&gt;Paramètres!$B$10,"Moyen","Faible"))</f>
        <v/>
      </c>
      <c r="I200" s="21">
        <f>IF(H200="Élevé","Déstockage/Promo",IF(H200="Moyen","Surveiller","OK"))</f>
        <v/>
      </c>
    </row>
    <row r="201">
      <c r="A201" s="17" t="n"/>
      <c r="B201" s="17" t="n"/>
      <c r="C201" s="16" t="n"/>
      <c r="D201" s="22" t="n"/>
      <c r="E201" s="19">
        <f>C201*D201</f>
        <v/>
      </c>
      <c r="F201" s="18" t="n"/>
      <c r="G201" s="20">
        <f>IF(F201="",0,MAX(0,TODAY()-F201))</f>
        <v/>
      </c>
      <c r="H201" s="21">
        <f>IF(G201&gt;Paramètres!$B$11,"Élevé",IF(G201&gt;Paramètres!$B$10,"Moyen","Faible"))</f>
        <v/>
      </c>
      <c r="I201" s="21">
        <f>IF(H201="Élevé","Déstockage/Promo",IF(H201="Moyen","Surveiller","OK"))</f>
        <v/>
      </c>
    </row>
    <row r="202">
      <c r="A202" s="17" t="n"/>
      <c r="B202" s="17" t="n"/>
      <c r="C202" s="16" t="n"/>
      <c r="D202" s="22" t="n"/>
      <c r="E202" s="19">
        <f>C202*D202</f>
        <v/>
      </c>
      <c r="F202" s="18" t="n"/>
      <c r="G202" s="20">
        <f>IF(F202="",0,MAX(0,TODAY()-F202))</f>
        <v/>
      </c>
      <c r="H202" s="21">
        <f>IF(G202&gt;Paramètres!$B$11,"Élevé",IF(G202&gt;Paramètres!$B$10,"Moyen","Faible"))</f>
        <v/>
      </c>
      <c r="I202" s="21">
        <f>IF(H202="Élevé","Déstockage/Promo",IF(H202="Moyen","Surveiller","OK"))</f>
        <v/>
      </c>
    </row>
    <row r="203">
      <c r="A203" s="17" t="n"/>
      <c r="B203" s="17" t="n"/>
      <c r="C203" s="16" t="n"/>
      <c r="D203" s="22" t="n"/>
      <c r="E203" s="19">
        <f>C203*D203</f>
        <v/>
      </c>
      <c r="F203" s="18" t="n"/>
      <c r="G203" s="20">
        <f>IF(F203="",0,MAX(0,TODAY()-F203))</f>
        <v/>
      </c>
      <c r="H203" s="21">
        <f>IF(G203&gt;Paramètres!$B$11,"Élevé",IF(G203&gt;Paramètres!$B$10,"Moyen","Faible"))</f>
        <v/>
      </c>
      <c r="I203" s="21">
        <f>IF(H203="Élevé","Déstockage/Promo",IF(H203="Moyen","Surveiller","OK"))</f>
        <v/>
      </c>
    </row>
    <row r="204">
      <c r="A204" s="17" t="n"/>
      <c r="B204" s="17" t="n"/>
      <c r="C204" s="16" t="n"/>
      <c r="D204" s="22" t="n"/>
      <c r="E204" s="19">
        <f>C204*D204</f>
        <v/>
      </c>
      <c r="F204" s="18" t="n"/>
      <c r="G204" s="20">
        <f>IF(F204="",0,MAX(0,TODAY()-F204))</f>
        <v/>
      </c>
      <c r="H204" s="21">
        <f>IF(G204&gt;Paramètres!$B$11,"Élevé",IF(G204&gt;Paramètres!$B$10,"Moyen","Faible"))</f>
        <v/>
      </c>
      <c r="I204" s="21">
        <f>IF(H204="Élevé","Déstockage/Promo",IF(H204="Moyen","Surveiller","OK"))</f>
        <v/>
      </c>
    </row>
  </sheetData>
  <conditionalFormatting sqref="H5:H204">
    <cfRule type="expression" priority="1" dxfId="0">
      <formula>$H5="Élevé"</formula>
    </cfRule>
    <cfRule type="expression" priority="2" dxfId="1">
      <formula>$H5="Moyen"</formula>
    </cfRule>
    <cfRule type="expression" priority="3" dxfId="2">
      <formula>$H5="Faible"</formula>
    </cfRule>
  </conditionalFormatting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G204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24" customWidth="1" min="1" max="1"/>
    <col width="18" customWidth="1" min="2" max="2"/>
    <col width="12" customWidth="1" min="3" max="3"/>
    <col width="13" customWidth="1" min="4" max="4"/>
    <col width="18" customWidth="1" min="5" max="5"/>
    <col width="14" customWidth="1" min="6" max="6"/>
    <col width="28" customWidth="1" min="7" max="7"/>
  </cols>
  <sheetData>
    <row r="1">
      <c r="A1" s="1" t="inlineStr">
        <is>
          <t>Échéancier fournisseurs &amp; charges — Sorties cash</t>
        </is>
      </c>
    </row>
    <row r="2">
      <c r="A2" s="2" t="inlineStr">
        <is>
          <t>Saisis tes échéances. Le radar te signale les sorties proches et les retards.</t>
        </is>
      </c>
    </row>
    <row r="3"/>
    <row r="4">
      <c r="A4" s="12" t="inlineStr">
        <is>
          <t>Fournisseur</t>
        </is>
      </c>
      <c r="B4" s="12" t="inlineStr">
        <is>
          <t>Type</t>
        </is>
      </c>
      <c r="C4" s="12" t="inlineStr">
        <is>
          <t>Montant</t>
        </is>
      </c>
      <c r="D4" s="12" t="inlineStr">
        <is>
          <t>Échéance</t>
        </is>
      </c>
      <c r="E4" s="12" t="inlineStr">
        <is>
          <t>Jours avant échéance</t>
        </is>
      </c>
      <c r="F4" s="12" t="inlineStr">
        <is>
          <t>Statut</t>
        </is>
      </c>
      <c r="G4" s="12" t="inlineStr">
        <is>
          <t>Notes</t>
        </is>
      </c>
    </row>
    <row r="5">
      <c r="A5" s="17" t="inlineStr">
        <is>
          <t>ElectroParts</t>
        </is>
      </c>
      <c r="B5" s="17" t="inlineStr">
        <is>
          <t>Fournisseur pièces</t>
        </is>
      </c>
      <c r="C5" s="15" t="n">
        <v>14500</v>
      </c>
      <c r="D5" s="18" t="n">
        <v>46066</v>
      </c>
      <c r="E5" s="20">
        <f>IF(D5="",0,D5-TODAY())</f>
        <v/>
      </c>
      <c r="F5" s="21">
        <f>IF(C5=0,"",IF(E5&lt;0,"En retard",IF(E5&lt;=7,"À payer bientôt","OK")))</f>
        <v/>
      </c>
      <c r="G5" s="17" t="inlineStr">
        <is>
          <t>Commande pièces urgentes</t>
        </is>
      </c>
    </row>
    <row r="6">
      <c r="A6" s="17" t="inlineStr">
        <is>
          <t>NetSaaS</t>
        </is>
      </c>
      <c r="B6" s="17" t="inlineStr">
        <is>
          <t>Abonnement logiciel</t>
        </is>
      </c>
      <c r="C6" s="15" t="n">
        <v>890</v>
      </c>
      <c r="D6" s="18" t="n">
        <v>46063</v>
      </c>
      <c r="E6" s="20">
        <f>IF(D6="",0,D6-TODAY())</f>
        <v/>
      </c>
      <c r="F6" s="21">
        <f>IF(C6=0,"",IF(E6&lt;0,"En retard",IF(E6&lt;=7,"À payer bientôt","OK")))</f>
        <v/>
      </c>
      <c r="G6" s="17" t="inlineStr">
        <is>
          <t>Renouvellement mensuel</t>
        </is>
      </c>
    </row>
    <row r="7">
      <c r="A7" s="17" t="inlineStr">
        <is>
          <t>Locaux Immo</t>
        </is>
      </c>
      <c r="B7" s="17" t="inlineStr">
        <is>
          <t>Loyer</t>
        </is>
      </c>
      <c r="C7" s="15" t="n">
        <v>6300</v>
      </c>
      <c r="D7" s="18" t="n">
        <v>46073</v>
      </c>
      <c r="E7" s="20">
        <f>IF(D7="",0,D7-TODAY())</f>
        <v/>
      </c>
      <c r="F7" s="21">
        <f>IF(C7=0,"",IF(E7&lt;0,"En retard",IF(E7&lt;=7,"À payer bientôt","OK")))</f>
        <v/>
      </c>
      <c r="G7" s="17" t="inlineStr">
        <is>
          <t>Loyer mois prochain</t>
        </is>
      </c>
    </row>
    <row r="8">
      <c r="A8" s="17" t="inlineStr">
        <is>
          <t>Assurance Pro</t>
        </is>
      </c>
      <c r="B8" s="17" t="inlineStr">
        <is>
          <t>Assurance</t>
        </is>
      </c>
      <c r="C8" s="15" t="n">
        <v>2100</v>
      </c>
      <c r="D8" s="18" t="n">
        <v>46055</v>
      </c>
      <c r="E8" s="20">
        <f>IF(D8="",0,D8-TODAY())</f>
        <v/>
      </c>
      <c r="F8" s="21">
        <f>IF(C8=0,"",IF(E8&lt;0,"En retard",IF(E8&lt;=7,"À payer bientôt","OK")))</f>
        <v/>
      </c>
      <c r="G8" s="17" t="inlineStr">
        <is>
          <t>En retard — régulariser</t>
        </is>
      </c>
    </row>
    <row r="9">
      <c r="A9" s="17" t="inlineStr">
        <is>
          <t>Transport Maghreb</t>
        </is>
      </c>
      <c r="B9" s="17" t="inlineStr">
        <is>
          <t>Logistique</t>
        </is>
      </c>
      <c r="C9" s="15" t="n">
        <v>3200</v>
      </c>
      <c r="D9" s="18" t="n">
        <v>46089</v>
      </c>
      <c r="E9" s="20">
        <f>IF(D9="",0,D9-TODAY())</f>
        <v/>
      </c>
      <c r="F9" s="21">
        <f>IF(C9=0,"",IF(E9&lt;0,"En retard",IF(E9&lt;=7,"À payer bientôt","OK")))</f>
        <v/>
      </c>
      <c r="G9" s="17" t="inlineStr">
        <is>
          <t>Facture transport</t>
        </is>
      </c>
    </row>
    <row r="10">
      <c r="A10" s="17" t="n"/>
      <c r="B10" s="17" t="n"/>
      <c r="C10" s="15" t="n"/>
      <c r="D10" s="18" t="n"/>
      <c r="E10" s="20">
        <f>IF(D10="",0,D10-TODAY())</f>
        <v/>
      </c>
      <c r="F10" s="21">
        <f>IF(C10=0,"",IF(E10&lt;0,"En retard",IF(E10&lt;=7,"À payer bientôt","OK")))</f>
        <v/>
      </c>
      <c r="G10" s="17" t="n"/>
    </row>
    <row r="11">
      <c r="A11" s="17" t="n"/>
      <c r="B11" s="17" t="n"/>
      <c r="C11" s="15" t="n"/>
      <c r="D11" s="18" t="n"/>
      <c r="E11" s="20">
        <f>IF(D11="",0,D11-TODAY())</f>
        <v/>
      </c>
      <c r="F11" s="21">
        <f>IF(C11=0,"",IF(E11&lt;0,"En retard",IF(E11&lt;=7,"À payer bientôt","OK")))</f>
        <v/>
      </c>
      <c r="G11" s="17" t="n"/>
    </row>
    <row r="12">
      <c r="A12" s="17" t="n"/>
      <c r="B12" s="17" t="n"/>
      <c r="C12" s="15" t="n"/>
      <c r="D12" s="18" t="n"/>
      <c r="E12" s="20">
        <f>IF(D12="",0,D12-TODAY())</f>
        <v/>
      </c>
      <c r="F12" s="21">
        <f>IF(C12=0,"",IF(E12&lt;0,"En retard",IF(E12&lt;=7,"À payer bientôt","OK")))</f>
        <v/>
      </c>
      <c r="G12" s="17" t="n"/>
    </row>
    <row r="13">
      <c r="A13" s="17" t="n"/>
      <c r="B13" s="17" t="n"/>
      <c r="C13" s="15" t="n"/>
      <c r="D13" s="18" t="n"/>
      <c r="E13" s="20">
        <f>IF(D13="",0,D13-TODAY())</f>
        <v/>
      </c>
      <c r="F13" s="21">
        <f>IF(C13=0,"",IF(E13&lt;0,"En retard",IF(E13&lt;=7,"À payer bientôt","OK")))</f>
        <v/>
      </c>
      <c r="G13" s="17" t="n"/>
    </row>
    <row r="14">
      <c r="A14" s="17" t="n"/>
      <c r="B14" s="17" t="n"/>
      <c r="C14" s="15" t="n"/>
      <c r="D14" s="18" t="n"/>
      <c r="E14" s="20">
        <f>IF(D14="",0,D14-TODAY())</f>
        <v/>
      </c>
      <c r="F14" s="21">
        <f>IF(C14=0,"",IF(E14&lt;0,"En retard",IF(E14&lt;=7,"À payer bientôt","OK")))</f>
        <v/>
      </c>
      <c r="G14" s="17" t="n"/>
    </row>
    <row r="15">
      <c r="A15" s="17" t="n"/>
      <c r="B15" s="17" t="n"/>
      <c r="C15" s="15" t="n"/>
      <c r="D15" s="18" t="n"/>
      <c r="E15" s="20">
        <f>IF(D15="",0,D15-TODAY())</f>
        <v/>
      </c>
      <c r="F15" s="21">
        <f>IF(C15=0,"",IF(E15&lt;0,"En retard",IF(E15&lt;=7,"À payer bientôt","OK")))</f>
        <v/>
      </c>
      <c r="G15" s="17" t="n"/>
    </row>
    <row r="16">
      <c r="A16" s="17" t="n"/>
      <c r="B16" s="17" t="n"/>
      <c r="C16" s="15" t="n"/>
      <c r="D16" s="18" t="n"/>
      <c r="E16" s="20">
        <f>IF(D16="",0,D16-TODAY())</f>
        <v/>
      </c>
      <c r="F16" s="21">
        <f>IF(C16=0,"",IF(E16&lt;0,"En retard",IF(E16&lt;=7,"À payer bientôt","OK")))</f>
        <v/>
      </c>
      <c r="G16" s="17" t="n"/>
    </row>
    <row r="17">
      <c r="A17" s="17" t="n"/>
      <c r="B17" s="17" t="n"/>
      <c r="C17" s="15" t="n"/>
      <c r="D17" s="18" t="n"/>
      <c r="E17" s="20">
        <f>IF(D17="",0,D17-TODAY())</f>
        <v/>
      </c>
      <c r="F17" s="21">
        <f>IF(C17=0,"",IF(E17&lt;0,"En retard",IF(E17&lt;=7,"À payer bientôt","OK")))</f>
        <v/>
      </c>
      <c r="G17" s="17" t="n"/>
    </row>
    <row r="18">
      <c r="A18" s="17" t="n"/>
      <c r="B18" s="17" t="n"/>
      <c r="C18" s="15" t="n"/>
      <c r="D18" s="18" t="n"/>
      <c r="E18" s="20">
        <f>IF(D18="",0,D18-TODAY())</f>
        <v/>
      </c>
      <c r="F18" s="21">
        <f>IF(C18=0,"",IF(E18&lt;0,"En retard",IF(E18&lt;=7,"À payer bientôt","OK")))</f>
        <v/>
      </c>
      <c r="G18" s="17" t="n"/>
    </row>
    <row r="19">
      <c r="A19" s="17" t="n"/>
      <c r="B19" s="17" t="n"/>
      <c r="C19" s="15" t="n"/>
      <c r="D19" s="18" t="n"/>
      <c r="E19" s="20">
        <f>IF(D19="",0,D19-TODAY())</f>
        <v/>
      </c>
      <c r="F19" s="21">
        <f>IF(C19=0,"",IF(E19&lt;0,"En retard",IF(E19&lt;=7,"À payer bientôt","OK")))</f>
        <v/>
      </c>
      <c r="G19" s="17" t="n"/>
    </row>
    <row r="20">
      <c r="A20" s="17" t="n"/>
      <c r="B20" s="17" t="n"/>
      <c r="C20" s="15" t="n"/>
      <c r="D20" s="18" t="n"/>
      <c r="E20" s="20">
        <f>IF(D20="",0,D20-TODAY())</f>
        <v/>
      </c>
      <c r="F20" s="21">
        <f>IF(C20=0,"",IF(E20&lt;0,"En retard",IF(E20&lt;=7,"À payer bientôt","OK")))</f>
        <v/>
      </c>
      <c r="G20" s="17" t="n"/>
    </row>
    <row r="21">
      <c r="A21" s="17" t="n"/>
      <c r="B21" s="17" t="n"/>
      <c r="C21" s="15" t="n"/>
      <c r="D21" s="18" t="n"/>
      <c r="E21" s="20">
        <f>IF(D21="",0,D21-TODAY())</f>
        <v/>
      </c>
      <c r="F21" s="21">
        <f>IF(C21=0,"",IF(E21&lt;0,"En retard",IF(E21&lt;=7,"À payer bientôt","OK")))</f>
        <v/>
      </c>
      <c r="G21" s="17" t="n"/>
    </row>
    <row r="22">
      <c r="A22" s="17" t="n"/>
      <c r="B22" s="17" t="n"/>
      <c r="C22" s="15" t="n"/>
      <c r="D22" s="18" t="n"/>
      <c r="E22" s="20">
        <f>IF(D22="",0,D22-TODAY())</f>
        <v/>
      </c>
      <c r="F22" s="21">
        <f>IF(C22=0,"",IF(E22&lt;0,"En retard",IF(E22&lt;=7,"À payer bientôt","OK")))</f>
        <v/>
      </c>
      <c r="G22" s="17" t="n"/>
    </row>
    <row r="23">
      <c r="A23" s="17" t="n"/>
      <c r="B23" s="17" t="n"/>
      <c r="C23" s="15" t="n"/>
      <c r="D23" s="18" t="n"/>
      <c r="E23" s="20">
        <f>IF(D23="",0,D23-TODAY())</f>
        <v/>
      </c>
      <c r="F23" s="21">
        <f>IF(C23=0,"",IF(E23&lt;0,"En retard",IF(E23&lt;=7,"À payer bientôt","OK")))</f>
        <v/>
      </c>
      <c r="G23" s="17" t="n"/>
    </row>
    <row r="24">
      <c r="A24" s="17" t="n"/>
      <c r="B24" s="17" t="n"/>
      <c r="C24" s="15" t="n"/>
      <c r="D24" s="18" t="n"/>
      <c r="E24" s="20">
        <f>IF(D24="",0,D24-TODAY())</f>
        <v/>
      </c>
      <c r="F24" s="21">
        <f>IF(C24=0,"",IF(E24&lt;0,"En retard",IF(E24&lt;=7,"À payer bientôt","OK")))</f>
        <v/>
      </c>
      <c r="G24" s="17" t="n"/>
    </row>
    <row r="25">
      <c r="A25" s="17" t="n"/>
      <c r="B25" s="17" t="n"/>
      <c r="C25" s="15" t="n"/>
      <c r="D25" s="18" t="n"/>
      <c r="E25" s="20">
        <f>IF(D25="",0,D25-TODAY())</f>
        <v/>
      </c>
      <c r="F25" s="21">
        <f>IF(C25=0,"",IF(E25&lt;0,"En retard",IF(E25&lt;=7,"À payer bientôt","OK")))</f>
        <v/>
      </c>
      <c r="G25" s="17" t="n"/>
    </row>
    <row r="26">
      <c r="A26" s="17" t="n"/>
      <c r="B26" s="17" t="n"/>
      <c r="C26" s="15" t="n"/>
      <c r="D26" s="18" t="n"/>
      <c r="E26" s="20">
        <f>IF(D26="",0,D26-TODAY())</f>
        <v/>
      </c>
      <c r="F26" s="21">
        <f>IF(C26=0,"",IF(E26&lt;0,"En retard",IF(E26&lt;=7,"À payer bientôt","OK")))</f>
        <v/>
      </c>
      <c r="G26" s="17" t="n"/>
    </row>
    <row r="27">
      <c r="A27" s="17" t="n"/>
      <c r="B27" s="17" t="n"/>
      <c r="C27" s="15" t="n"/>
      <c r="D27" s="18" t="n"/>
      <c r="E27" s="20">
        <f>IF(D27="",0,D27-TODAY())</f>
        <v/>
      </c>
      <c r="F27" s="21">
        <f>IF(C27=0,"",IF(E27&lt;0,"En retard",IF(E27&lt;=7,"À payer bientôt","OK")))</f>
        <v/>
      </c>
      <c r="G27" s="17" t="n"/>
    </row>
    <row r="28">
      <c r="A28" s="17" t="n"/>
      <c r="B28" s="17" t="n"/>
      <c r="C28" s="15" t="n"/>
      <c r="D28" s="18" t="n"/>
      <c r="E28" s="20">
        <f>IF(D28="",0,D28-TODAY())</f>
        <v/>
      </c>
      <c r="F28" s="21">
        <f>IF(C28=0,"",IF(E28&lt;0,"En retard",IF(E28&lt;=7,"À payer bientôt","OK")))</f>
        <v/>
      </c>
      <c r="G28" s="17" t="n"/>
    </row>
    <row r="29">
      <c r="A29" s="17" t="n"/>
      <c r="B29" s="17" t="n"/>
      <c r="C29" s="15" t="n"/>
      <c r="D29" s="18" t="n"/>
      <c r="E29" s="20">
        <f>IF(D29="",0,D29-TODAY())</f>
        <v/>
      </c>
      <c r="F29" s="21">
        <f>IF(C29=0,"",IF(E29&lt;0,"En retard",IF(E29&lt;=7,"À payer bientôt","OK")))</f>
        <v/>
      </c>
      <c r="G29" s="17" t="n"/>
    </row>
    <row r="30">
      <c r="A30" s="17" t="n"/>
      <c r="B30" s="17" t="n"/>
      <c r="C30" s="15" t="n"/>
      <c r="D30" s="18" t="n"/>
      <c r="E30" s="20">
        <f>IF(D30="",0,D30-TODAY())</f>
        <v/>
      </c>
      <c r="F30" s="21">
        <f>IF(C30=0,"",IF(E30&lt;0,"En retard",IF(E30&lt;=7,"À payer bientôt","OK")))</f>
        <v/>
      </c>
      <c r="G30" s="17" t="n"/>
    </row>
    <row r="31">
      <c r="A31" s="17" t="n"/>
      <c r="B31" s="17" t="n"/>
      <c r="C31" s="15" t="n"/>
      <c r="D31" s="18" t="n"/>
      <c r="E31" s="20">
        <f>IF(D31="",0,D31-TODAY())</f>
        <v/>
      </c>
      <c r="F31" s="21">
        <f>IF(C31=0,"",IF(E31&lt;0,"En retard",IF(E31&lt;=7,"À payer bientôt","OK")))</f>
        <v/>
      </c>
      <c r="G31" s="17" t="n"/>
    </row>
    <row r="32">
      <c r="A32" s="17" t="n"/>
      <c r="B32" s="17" t="n"/>
      <c r="C32" s="15" t="n"/>
      <c r="D32" s="18" t="n"/>
      <c r="E32" s="20">
        <f>IF(D32="",0,D32-TODAY())</f>
        <v/>
      </c>
      <c r="F32" s="21">
        <f>IF(C32=0,"",IF(E32&lt;0,"En retard",IF(E32&lt;=7,"À payer bientôt","OK")))</f>
        <v/>
      </c>
      <c r="G32" s="17" t="n"/>
    </row>
    <row r="33">
      <c r="A33" s="17" t="n"/>
      <c r="B33" s="17" t="n"/>
      <c r="C33" s="15" t="n"/>
      <c r="D33" s="18" t="n"/>
      <c r="E33" s="20">
        <f>IF(D33="",0,D33-TODAY())</f>
        <v/>
      </c>
      <c r="F33" s="21">
        <f>IF(C33=0,"",IF(E33&lt;0,"En retard",IF(E33&lt;=7,"À payer bientôt","OK")))</f>
        <v/>
      </c>
      <c r="G33" s="17" t="n"/>
    </row>
    <row r="34">
      <c r="A34" s="17" t="n"/>
      <c r="B34" s="17" t="n"/>
      <c r="C34" s="15" t="n"/>
      <c r="D34" s="18" t="n"/>
      <c r="E34" s="20">
        <f>IF(D34="",0,D34-TODAY())</f>
        <v/>
      </c>
      <c r="F34" s="21">
        <f>IF(C34=0,"",IF(E34&lt;0,"En retard",IF(E34&lt;=7,"À payer bientôt","OK")))</f>
        <v/>
      </c>
      <c r="G34" s="17" t="n"/>
    </row>
    <row r="35">
      <c r="A35" s="17" t="n"/>
      <c r="B35" s="17" t="n"/>
      <c r="C35" s="15" t="n"/>
      <c r="D35" s="18" t="n"/>
      <c r="E35" s="20">
        <f>IF(D35="",0,D35-TODAY())</f>
        <v/>
      </c>
      <c r="F35" s="21">
        <f>IF(C35=0,"",IF(E35&lt;0,"En retard",IF(E35&lt;=7,"À payer bientôt","OK")))</f>
        <v/>
      </c>
      <c r="G35" s="17" t="n"/>
    </row>
    <row r="36">
      <c r="A36" s="17" t="n"/>
      <c r="B36" s="17" t="n"/>
      <c r="C36" s="15" t="n"/>
      <c r="D36" s="18" t="n"/>
      <c r="E36" s="20">
        <f>IF(D36="",0,D36-TODAY())</f>
        <v/>
      </c>
      <c r="F36" s="21">
        <f>IF(C36=0,"",IF(E36&lt;0,"En retard",IF(E36&lt;=7,"À payer bientôt","OK")))</f>
        <v/>
      </c>
      <c r="G36" s="17" t="n"/>
    </row>
    <row r="37">
      <c r="A37" s="17" t="n"/>
      <c r="B37" s="17" t="n"/>
      <c r="C37" s="15" t="n"/>
      <c r="D37" s="18" t="n"/>
      <c r="E37" s="20">
        <f>IF(D37="",0,D37-TODAY())</f>
        <v/>
      </c>
      <c r="F37" s="21">
        <f>IF(C37=0,"",IF(E37&lt;0,"En retard",IF(E37&lt;=7,"À payer bientôt","OK")))</f>
        <v/>
      </c>
      <c r="G37" s="17" t="n"/>
    </row>
    <row r="38">
      <c r="A38" s="17" t="n"/>
      <c r="B38" s="17" t="n"/>
      <c r="C38" s="15" t="n"/>
      <c r="D38" s="18" t="n"/>
      <c r="E38" s="20">
        <f>IF(D38="",0,D38-TODAY())</f>
        <v/>
      </c>
      <c r="F38" s="21">
        <f>IF(C38=0,"",IF(E38&lt;0,"En retard",IF(E38&lt;=7,"À payer bientôt","OK")))</f>
        <v/>
      </c>
      <c r="G38" s="17" t="n"/>
    </row>
    <row r="39">
      <c r="A39" s="17" t="n"/>
      <c r="B39" s="17" t="n"/>
      <c r="C39" s="15" t="n"/>
      <c r="D39" s="18" t="n"/>
      <c r="E39" s="20">
        <f>IF(D39="",0,D39-TODAY())</f>
        <v/>
      </c>
      <c r="F39" s="21">
        <f>IF(C39=0,"",IF(E39&lt;0,"En retard",IF(E39&lt;=7,"À payer bientôt","OK")))</f>
        <v/>
      </c>
      <c r="G39" s="17" t="n"/>
    </row>
    <row r="40">
      <c r="A40" s="17" t="n"/>
      <c r="B40" s="17" t="n"/>
      <c r="C40" s="15" t="n"/>
      <c r="D40" s="18" t="n"/>
      <c r="E40" s="20">
        <f>IF(D40="",0,D40-TODAY())</f>
        <v/>
      </c>
      <c r="F40" s="21">
        <f>IF(C40=0,"",IF(E40&lt;0,"En retard",IF(E40&lt;=7,"À payer bientôt","OK")))</f>
        <v/>
      </c>
      <c r="G40" s="17" t="n"/>
    </row>
    <row r="41">
      <c r="A41" s="17" t="n"/>
      <c r="B41" s="17" t="n"/>
      <c r="C41" s="15" t="n"/>
      <c r="D41" s="18" t="n"/>
      <c r="E41" s="20">
        <f>IF(D41="",0,D41-TODAY())</f>
        <v/>
      </c>
      <c r="F41" s="21">
        <f>IF(C41=0,"",IF(E41&lt;0,"En retard",IF(E41&lt;=7,"À payer bientôt","OK")))</f>
        <v/>
      </c>
      <c r="G41" s="17" t="n"/>
    </row>
    <row r="42">
      <c r="A42" s="17" t="n"/>
      <c r="B42" s="17" t="n"/>
      <c r="C42" s="15" t="n"/>
      <c r="D42" s="18" t="n"/>
      <c r="E42" s="20">
        <f>IF(D42="",0,D42-TODAY())</f>
        <v/>
      </c>
      <c r="F42" s="21">
        <f>IF(C42=0,"",IF(E42&lt;0,"En retard",IF(E42&lt;=7,"À payer bientôt","OK")))</f>
        <v/>
      </c>
      <c r="G42" s="17" t="n"/>
    </row>
    <row r="43">
      <c r="A43" s="17" t="n"/>
      <c r="B43" s="17" t="n"/>
      <c r="C43" s="15" t="n"/>
      <c r="D43" s="18" t="n"/>
      <c r="E43" s="20">
        <f>IF(D43="",0,D43-TODAY())</f>
        <v/>
      </c>
      <c r="F43" s="21">
        <f>IF(C43=0,"",IF(E43&lt;0,"En retard",IF(E43&lt;=7,"À payer bientôt","OK")))</f>
        <v/>
      </c>
      <c r="G43" s="17" t="n"/>
    </row>
    <row r="44">
      <c r="A44" s="17" t="n"/>
      <c r="B44" s="17" t="n"/>
      <c r="C44" s="15" t="n"/>
      <c r="D44" s="18" t="n"/>
      <c r="E44" s="20">
        <f>IF(D44="",0,D44-TODAY())</f>
        <v/>
      </c>
      <c r="F44" s="21">
        <f>IF(C44=0,"",IF(E44&lt;0,"En retard",IF(E44&lt;=7,"À payer bientôt","OK")))</f>
        <v/>
      </c>
      <c r="G44" s="17" t="n"/>
    </row>
    <row r="45">
      <c r="A45" s="17" t="n"/>
      <c r="B45" s="17" t="n"/>
      <c r="C45" s="15" t="n"/>
      <c r="D45" s="18" t="n"/>
      <c r="E45" s="20">
        <f>IF(D45="",0,D45-TODAY())</f>
        <v/>
      </c>
      <c r="F45" s="21">
        <f>IF(C45=0,"",IF(E45&lt;0,"En retard",IF(E45&lt;=7,"À payer bientôt","OK")))</f>
        <v/>
      </c>
      <c r="G45" s="17" t="n"/>
    </row>
    <row r="46">
      <c r="A46" s="17" t="n"/>
      <c r="B46" s="17" t="n"/>
      <c r="C46" s="15" t="n"/>
      <c r="D46" s="18" t="n"/>
      <c r="E46" s="20">
        <f>IF(D46="",0,D46-TODAY())</f>
        <v/>
      </c>
      <c r="F46" s="21">
        <f>IF(C46=0,"",IF(E46&lt;0,"En retard",IF(E46&lt;=7,"À payer bientôt","OK")))</f>
        <v/>
      </c>
      <c r="G46" s="17" t="n"/>
    </row>
    <row r="47">
      <c r="A47" s="17" t="n"/>
      <c r="B47" s="17" t="n"/>
      <c r="C47" s="15" t="n"/>
      <c r="D47" s="18" t="n"/>
      <c r="E47" s="20">
        <f>IF(D47="",0,D47-TODAY())</f>
        <v/>
      </c>
      <c r="F47" s="21">
        <f>IF(C47=0,"",IF(E47&lt;0,"En retard",IF(E47&lt;=7,"À payer bientôt","OK")))</f>
        <v/>
      </c>
      <c r="G47" s="17" t="n"/>
    </row>
    <row r="48">
      <c r="A48" s="17" t="n"/>
      <c r="B48" s="17" t="n"/>
      <c r="C48" s="15" t="n"/>
      <c r="D48" s="18" t="n"/>
      <c r="E48" s="20">
        <f>IF(D48="",0,D48-TODAY())</f>
        <v/>
      </c>
      <c r="F48" s="21">
        <f>IF(C48=0,"",IF(E48&lt;0,"En retard",IF(E48&lt;=7,"À payer bientôt","OK")))</f>
        <v/>
      </c>
      <c r="G48" s="17" t="n"/>
    </row>
    <row r="49">
      <c r="A49" s="17" t="n"/>
      <c r="B49" s="17" t="n"/>
      <c r="C49" s="15" t="n"/>
      <c r="D49" s="18" t="n"/>
      <c r="E49" s="20">
        <f>IF(D49="",0,D49-TODAY())</f>
        <v/>
      </c>
      <c r="F49" s="21">
        <f>IF(C49=0,"",IF(E49&lt;0,"En retard",IF(E49&lt;=7,"À payer bientôt","OK")))</f>
        <v/>
      </c>
      <c r="G49" s="17" t="n"/>
    </row>
    <row r="50">
      <c r="A50" s="17" t="n"/>
      <c r="B50" s="17" t="n"/>
      <c r="C50" s="15" t="n"/>
      <c r="D50" s="18" t="n"/>
      <c r="E50" s="20">
        <f>IF(D50="",0,D50-TODAY())</f>
        <v/>
      </c>
      <c r="F50" s="21">
        <f>IF(C50=0,"",IF(E50&lt;0,"En retard",IF(E50&lt;=7,"À payer bientôt","OK")))</f>
        <v/>
      </c>
      <c r="G50" s="17" t="n"/>
    </row>
    <row r="51">
      <c r="A51" s="17" t="n"/>
      <c r="B51" s="17" t="n"/>
      <c r="C51" s="15" t="n"/>
      <c r="D51" s="18" t="n"/>
      <c r="E51" s="20">
        <f>IF(D51="",0,D51-TODAY())</f>
        <v/>
      </c>
      <c r="F51" s="21">
        <f>IF(C51=0,"",IF(E51&lt;0,"En retard",IF(E51&lt;=7,"À payer bientôt","OK")))</f>
        <v/>
      </c>
      <c r="G51" s="17" t="n"/>
    </row>
    <row r="52">
      <c r="A52" s="17" t="n"/>
      <c r="B52" s="17" t="n"/>
      <c r="C52" s="15" t="n"/>
      <c r="D52" s="18" t="n"/>
      <c r="E52" s="20">
        <f>IF(D52="",0,D52-TODAY())</f>
        <v/>
      </c>
      <c r="F52" s="21">
        <f>IF(C52=0,"",IF(E52&lt;0,"En retard",IF(E52&lt;=7,"À payer bientôt","OK")))</f>
        <v/>
      </c>
      <c r="G52" s="17" t="n"/>
    </row>
    <row r="53">
      <c r="A53" s="17" t="n"/>
      <c r="B53" s="17" t="n"/>
      <c r="C53" s="15" t="n"/>
      <c r="D53" s="18" t="n"/>
      <c r="E53" s="20">
        <f>IF(D53="",0,D53-TODAY())</f>
        <v/>
      </c>
      <c r="F53" s="21">
        <f>IF(C53=0,"",IF(E53&lt;0,"En retard",IF(E53&lt;=7,"À payer bientôt","OK")))</f>
        <v/>
      </c>
      <c r="G53" s="17" t="n"/>
    </row>
    <row r="54">
      <c r="A54" s="17" t="n"/>
      <c r="B54" s="17" t="n"/>
      <c r="C54" s="15" t="n"/>
      <c r="D54" s="18" t="n"/>
      <c r="E54" s="20">
        <f>IF(D54="",0,D54-TODAY())</f>
        <v/>
      </c>
      <c r="F54" s="21">
        <f>IF(C54=0,"",IF(E54&lt;0,"En retard",IF(E54&lt;=7,"À payer bientôt","OK")))</f>
        <v/>
      </c>
      <c r="G54" s="17" t="n"/>
    </row>
    <row r="55">
      <c r="A55" s="17" t="n"/>
      <c r="B55" s="17" t="n"/>
      <c r="C55" s="15" t="n"/>
      <c r="D55" s="18" t="n"/>
      <c r="E55" s="20">
        <f>IF(D55="",0,D55-TODAY())</f>
        <v/>
      </c>
      <c r="F55" s="21">
        <f>IF(C55=0,"",IF(E55&lt;0,"En retard",IF(E55&lt;=7,"À payer bientôt","OK")))</f>
        <v/>
      </c>
      <c r="G55" s="17" t="n"/>
    </row>
    <row r="56">
      <c r="A56" s="17" t="n"/>
      <c r="B56" s="17" t="n"/>
      <c r="C56" s="15" t="n"/>
      <c r="D56" s="18" t="n"/>
      <c r="E56" s="20">
        <f>IF(D56="",0,D56-TODAY())</f>
        <v/>
      </c>
      <c r="F56" s="21">
        <f>IF(C56=0,"",IF(E56&lt;0,"En retard",IF(E56&lt;=7,"À payer bientôt","OK")))</f>
        <v/>
      </c>
      <c r="G56" s="17" t="n"/>
    </row>
    <row r="57">
      <c r="A57" s="17" t="n"/>
      <c r="B57" s="17" t="n"/>
      <c r="C57" s="15" t="n"/>
      <c r="D57" s="18" t="n"/>
      <c r="E57" s="20">
        <f>IF(D57="",0,D57-TODAY())</f>
        <v/>
      </c>
      <c r="F57" s="21">
        <f>IF(C57=0,"",IF(E57&lt;0,"En retard",IF(E57&lt;=7,"À payer bientôt","OK")))</f>
        <v/>
      </c>
      <c r="G57" s="17" t="n"/>
    </row>
    <row r="58">
      <c r="A58" s="17" t="n"/>
      <c r="B58" s="17" t="n"/>
      <c r="C58" s="15" t="n"/>
      <c r="D58" s="18" t="n"/>
      <c r="E58" s="20">
        <f>IF(D58="",0,D58-TODAY())</f>
        <v/>
      </c>
      <c r="F58" s="21">
        <f>IF(C58=0,"",IF(E58&lt;0,"En retard",IF(E58&lt;=7,"À payer bientôt","OK")))</f>
        <v/>
      </c>
      <c r="G58" s="17" t="n"/>
    </row>
    <row r="59">
      <c r="A59" s="17" t="n"/>
      <c r="B59" s="17" t="n"/>
      <c r="C59" s="15" t="n"/>
      <c r="D59" s="18" t="n"/>
      <c r="E59" s="20">
        <f>IF(D59="",0,D59-TODAY())</f>
        <v/>
      </c>
      <c r="F59" s="21">
        <f>IF(C59=0,"",IF(E59&lt;0,"En retard",IF(E59&lt;=7,"À payer bientôt","OK")))</f>
        <v/>
      </c>
      <c r="G59" s="17" t="n"/>
    </row>
    <row r="60">
      <c r="A60" s="17" t="n"/>
      <c r="B60" s="17" t="n"/>
      <c r="C60" s="15" t="n"/>
      <c r="D60" s="18" t="n"/>
      <c r="E60" s="20">
        <f>IF(D60="",0,D60-TODAY())</f>
        <v/>
      </c>
      <c r="F60" s="21">
        <f>IF(C60=0,"",IF(E60&lt;0,"En retard",IF(E60&lt;=7,"À payer bientôt","OK")))</f>
        <v/>
      </c>
      <c r="G60" s="17" t="n"/>
    </row>
    <row r="61">
      <c r="A61" s="17" t="n"/>
      <c r="B61" s="17" t="n"/>
      <c r="C61" s="15" t="n"/>
      <c r="D61" s="18" t="n"/>
      <c r="E61" s="20">
        <f>IF(D61="",0,D61-TODAY())</f>
        <v/>
      </c>
      <c r="F61" s="21">
        <f>IF(C61=0,"",IF(E61&lt;0,"En retard",IF(E61&lt;=7,"À payer bientôt","OK")))</f>
        <v/>
      </c>
      <c r="G61" s="17" t="n"/>
    </row>
    <row r="62">
      <c r="A62" s="17" t="n"/>
      <c r="B62" s="17" t="n"/>
      <c r="C62" s="15" t="n"/>
      <c r="D62" s="18" t="n"/>
      <c r="E62" s="20">
        <f>IF(D62="",0,D62-TODAY())</f>
        <v/>
      </c>
      <c r="F62" s="21">
        <f>IF(C62=0,"",IF(E62&lt;0,"En retard",IF(E62&lt;=7,"À payer bientôt","OK")))</f>
        <v/>
      </c>
      <c r="G62" s="17" t="n"/>
    </row>
    <row r="63">
      <c r="A63" s="17" t="n"/>
      <c r="B63" s="17" t="n"/>
      <c r="C63" s="15" t="n"/>
      <c r="D63" s="18" t="n"/>
      <c r="E63" s="20">
        <f>IF(D63="",0,D63-TODAY())</f>
        <v/>
      </c>
      <c r="F63" s="21">
        <f>IF(C63=0,"",IF(E63&lt;0,"En retard",IF(E63&lt;=7,"À payer bientôt","OK")))</f>
        <v/>
      </c>
      <c r="G63" s="17" t="n"/>
    </row>
    <row r="64">
      <c r="A64" s="17" t="n"/>
      <c r="B64" s="17" t="n"/>
      <c r="C64" s="15" t="n"/>
      <c r="D64" s="18" t="n"/>
      <c r="E64" s="20">
        <f>IF(D64="",0,D64-TODAY())</f>
        <v/>
      </c>
      <c r="F64" s="21">
        <f>IF(C64=0,"",IF(E64&lt;0,"En retard",IF(E64&lt;=7,"À payer bientôt","OK")))</f>
        <v/>
      </c>
      <c r="G64" s="17" t="n"/>
    </row>
    <row r="65">
      <c r="A65" s="17" t="n"/>
      <c r="B65" s="17" t="n"/>
      <c r="C65" s="15" t="n"/>
      <c r="D65" s="18" t="n"/>
      <c r="E65" s="20">
        <f>IF(D65="",0,D65-TODAY())</f>
        <v/>
      </c>
      <c r="F65" s="21">
        <f>IF(C65=0,"",IF(E65&lt;0,"En retard",IF(E65&lt;=7,"À payer bientôt","OK")))</f>
        <v/>
      </c>
      <c r="G65" s="17" t="n"/>
    </row>
    <row r="66">
      <c r="A66" s="17" t="n"/>
      <c r="B66" s="17" t="n"/>
      <c r="C66" s="15" t="n"/>
      <c r="D66" s="18" t="n"/>
      <c r="E66" s="20">
        <f>IF(D66="",0,D66-TODAY())</f>
        <v/>
      </c>
      <c r="F66" s="21">
        <f>IF(C66=0,"",IF(E66&lt;0,"En retard",IF(E66&lt;=7,"À payer bientôt","OK")))</f>
        <v/>
      </c>
      <c r="G66" s="17" t="n"/>
    </row>
    <row r="67">
      <c r="A67" s="17" t="n"/>
      <c r="B67" s="17" t="n"/>
      <c r="C67" s="15" t="n"/>
      <c r="D67" s="18" t="n"/>
      <c r="E67" s="20">
        <f>IF(D67="",0,D67-TODAY())</f>
        <v/>
      </c>
      <c r="F67" s="21">
        <f>IF(C67=0,"",IF(E67&lt;0,"En retard",IF(E67&lt;=7,"À payer bientôt","OK")))</f>
        <v/>
      </c>
      <c r="G67" s="17" t="n"/>
    </row>
    <row r="68">
      <c r="A68" s="17" t="n"/>
      <c r="B68" s="17" t="n"/>
      <c r="C68" s="15" t="n"/>
      <c r="D68" s="18" t="n"/>
      <c r="E68" s="20">
        <f>IF(D68="",0,D68-TODAY())</f>
        <v/>
      </c>
      <c r="F68" s="21">
        <f>IF(C68=0,"",IF(E68&lt;0,"En retard",IF(E68&lt;=7,"À payer bientôt","OK")))</f>
        <v/>
      </c>
      <c r="G68" s="17" t="n"/>
    </row>
    <row r="69">
      <c r="A69" s="17" t="n"/>
      <c r="B69" s="17" t="n"/>
      <c r="C69" s="15" t="n"/>
      <c r="D69" s="18" t="n"/>
      <c r="E69" s="20">
        <f>IF(D69="",0,D69-TODAY())</f>
        <v/>
      </c>
      <c r="F69" s="21">
        <f>IF(C69=0,"",IF(E69&lt;0,"En retard",IF(E69&lt;=7,"À payer bientôt","OK")))</f>
        <v/>
      </c>
      <c r="G69" s="17" t="n"/>
    </row>
    <row r="70">
      <c r="A70" s="17" t="n"/>
      <c r="B70" s="17" t="n"/>
      <c r="C70" s="15" t="n"/>
      <c r="D70" s="18" t="n"/>
      <c r="E70" s="20">
        <f>IF(D70="",0,D70-TODAY())</f>
        <v/>
      </c>
      <c r="F70" s="21">
        <f>IF(C70=0,"",IF(E70&lt;0,"En retard",IF(E70&lt;=7,"À payer bientôt","OK")))</f>
        <v/>
      </c>
      <c r="G70" s="17" t="n"/>
    </row>
    <row r="71">
      <c r="A71" s="17" t="n"/>
      <c r="B71" s="17" t="n"/>
      <c r="C71" s="15" t="n"/>
      <c r="D71" s="18" t="n"/>
      <c r="E71" s="20">
        <f>IF(D71="",0,D71-TODAY())</f>
        <v/>
      </c>
      <c r="F71" s="21">
        <f>IF(C71=0,"",IF(E71&lt;0,"En retard",IF(E71&lt;=7,"À payer bientôt","OK")))</f>
        <v/>
      </c>
      <c r="G71" s="17" t="n"/>
    </row>
    <row r="72">
      <c r="A72" s="17" t="n"/>
      <c r="B72" s="17" t="n"/>
      <c r="C72" s="15" t="n"/>
      <c r="D72" s="18" t="n"/>
      <c r="E72" s="20">
        <f>IF(D72="",0,D72-TODAY())</f>
        <v/>
      </c>
      <c r="F72" s="21">
        <f>IF(C72=0,"",IF(E72&lt;0,"En retard",IF(E72&lt;=7,"À payer bientôt","OK")))</f>
        <v/>
      </c>
      <c r="G72" s="17" t="n"/>
    </row>
    <row r="73">
      <c r="A73" s="17" t="n"/>
      <c r="B73" s="17" t="n"/>
      <c r="C73" s="15" t="n"/>
      <c r="D73" s="18" t="n"/>
      <c r="E73" s="20">
        <f>IF(D73="",0,D73-TODAY())</f>
        <v/>
      </c>
      <c r="F73" s="21">
        <f>IF(C73=0,"",IF(E73&lt;0,"En retard",IF(E73&lt;=7,"À payer bientôt","OK")))</f>
        <v/>
      </c>
      <c r="G73" s="17" t="n"/>
    </row>
    <row r="74">
      <c r="A74" s="17" t="n"/>
      <c r="B74" s="17" t="n"/>
      <c r="C74" s="15" t="n"/>
      <c r="D74" s="18" t="n"/>
      <c r="E74" s="20">
        <f>IF(D74="",0,D74-TODAY())</f>
        <v/>
      </c>
      <c r="F74" s="21">
        <f>IF(C74=0,"",IF(E74&lt;0,"En retard",IF(E74&lt;=7,"À payer bientôt","OK")))</f>
        <v/>
      </c>
      <c r="G74" s="17" t="n"/>
    </row>
    <row r="75">
      <c r="A75" s="17" t="n"/>
      <c r="B75" s="17" t="n"/>
      <c r="C75" s="15" t="n"/>
      <c r="D75" s="18" t="n"/>
      <c r="E75" s="20">
        <f>IF(D75="",0,D75-TODAY())</f>
        <v/>
      </c>
      <c r="F75" s="21">
        <f>IF(C75=0,"",IF(E75&lt;0,"En retard",IF(E75&lt;=7,"À payer bientôt","OK")))</f>
        <v/>
      </c>
      <c r="G75" s="17" t="n"/>
    </row>
    <row r="76">
      <c r="A76" s="17" t="n"/>
      <c r="B76" s="17" t="n"/>
      <c r="C76" s="15" t="n"/>
      <c r="D76" s="18" t="n"/>
      <c r="E76" s="20">
        <f>IF(D76="",0,D76-TODAY())</f>
        <v/>
      </c>
      <c r="F76" s="21">
        <f>IF(C76=0,"",IF(E76&lt;0,"En retard",IF(E76&lt;=7,"À payer bientôt","OK")))</f>
        <v/>
      </c>
      <c r="G76" s="17" t="n"/>
    </row>
    <row r="77">
      <c r="A77" s="17" t="n"/>
      <c r="B77" s="17" t="n"/>
      <c r="C77" s="15" t="n"/>
      <c r="D77" s="18" t="n"/>
      <c r="E77" s="20">
        <f>IF(D77="",0,D77-TODAY())</f>
        <v/>
      </c>
      <c r="F77" s="21">
        <f>IF(C77=0,"",IF(E77&lt;0,"En retard",IF(E77&lt;=7,"À payer bientôt","OK")))</f>
        <v/>
      </c>
      <c r="G77" s="17" t="n"/>
    </row>
    <row r="78">
      <c r="A78" s="17" t="n"/>
      <c r="B78" s="17" t="n"/>
      <c r="C78" s="15" t="n"/>
      <c r="D78" s="18" t="n"/>
      <c r="E78" s="20">
        <f>IF(D78="",0,D78-TODAY())</f>
        <v/>
      </c>
      <c r="F78" s="21">
        <f>IF(C78=0,"",IF(E78&lt;0,"En retard",IF(E78&lt;=7,"À payer bientôt","OK")))</f>
        <v/>
      </c>
      <c r="G78" s="17" t="n"/>
    </row>
    <row r="79">
      <c r="A79" s="17" t="n"/>
      <c r="B79" s="17" t="n"/>
      <c r="C79" s="15" t="n"/>
      <c r="D79" s="18" t="n"/>
      <c r="E79" s="20">
        <f>IF(D79="",0,D79-TODAY())</f>
        <v/>
      </c>
      <c r="F79" s="21">
        <f>IF(C79=0,"",IF(E79&lt;0,"En retard",IF(E79&lt;=7,"À payer bientôt","OK")))</f>
        <v/>
      </c>
      <c r="G79" s="17" t="n"/>
    </row>
    <row r="80">
      <c r="A80" s="17" t="n"/>
      <c r="B80" s="17" t="n"/>
      <c r="C80" s="15" t="n"/>
      <c r="D80" s="18" t="n"/>
      <c r="E80" s="20">
        <f>IF(D80="",0,D80-TODAY())</f>
        <v/>
      </c>
      <c r="F80" s="21">
        <f>IF(C80=0,"",IF(E80&lt;0,"En retard",IF(E80&lt;=7,"À payer bientôt","OK")))</f>
        <v/>
      </c>
      <c r="G80" s="17" t="n"/>
    </row>
    <row r="81">
      <c r="A81" s="17" t="n"/>
      <c r="B81" s="17" t="n"/>
      <c r="C81" s="15" t="n"/>
      <c r="D81" s="18" t="n"/>
      <c r="E81" s="20">
        <f>IF(D81="",0,D81-TODAY())</f>
        <v/>
      </c>
      <c r="F81" s="21">
        <f>IF(C81=0,"",IF(E81&lt;0,"En retard",IF(E81&lt;=7,"À payer bientôt","OK")))</f>
        <v/>
      </c>
      <c r="G81" s="17" t="n"/>
    </row>
    <row r="82">
      <c r="A82" s="17" t="n"/>
      <c r="B82" s="17" t="n"/>
      <c r="C82" s="15" t="n"/>
      <c r="D82" s="18" t="n"/>
      <c r="E82" s="20">
        <f>IF(D82="",0,D82-TODAY())</f>
        <v/>
      </c>
      <c r="F82" s="21">
        <f>IF(C82=0,"",IF(E82&lt;0,"En retard",IF(E82&lt;=7,"À payer bientôt","OK")))</f>
        <v/>
      </c>
      <c r="G82" s="17" t="n"/>
    </row>
    <row r="83">
      <c r="A83" s="17" t="n"/>
      <c r="B83" s="17" t="n"/>
      <c r="C83" s="15" t="n"/>
      <c r="D83" s="18" t="n"/>
      <c r="E83" s="20">
        <f>IF(D83="",0,D83-TODAY())</f>
        <v/>
      </c>
      <c r="F83" s="21">
        <f>IF(C83=0,"",IF(E83&lt;0,"En retard",IF(E83&lt;=7,"À payer bientôt","OK")))</f>
        <v/>
      </c>
      <c r="G83" s="17" t="n"/>
    </row>
    <row r="84">
      <c r="A84" s="17" t="n"/>
      <c r="B84" s="17" t="n"/>
      <c r="C84" s="15" t="n"/>
      <c r="D84" s="18" t="n"/>
      <c r="E84" s="20">
        <f>IF(D84="",0,D84-TODAY())</f>
        <v/>
      </c>
      <c r="F84" s="21">
        <f>IF(C84=0,"",IF(E84&lt;0,"En retard",IF(E84&lt;=7,"À payer bientôt","OK")))</f>
        <v/>
      </c>
      <c r="G84" s="17" t="n"/>
    </row>
    <row r="85">
      <c r="A85" s="17" t="n"/>
      <c r="B85" s="17" t="n"/>
      <c r="C85" s="15" t="n"/>
      <c r="D85" s="18" t="n"/>
      <c r="E85" s="20">
        <f>IF(D85="",0,D85-TODAY())</f>
        <v/>
      </c>
      <c r="F85" s="21">
        <f>IF(C85=0,"",IF(E85&lt;0,"En retard",IF(E85&lt;=7,"À payer bientôt","OK")))</f>
        <v/>
      </c>
      <c r="G85" s="17" t="n"/>
    </row>
    <row r="86">
      <c r="A86" s="17" t="n"/>
      <c r="B86" s="17" t="n"/>
      <c r="C86" s="15" t="n"/>
      <c r="D86" s="18" t="n"/>
      <c r="E86" s="20">
        <f>IF(D86="",0,D86-TODAY())</f>
        <v/>
      </c>
      <c r="F86" s="21">
        <f>IF(C86=0,"",IF(E86&lt;0,"En retard",IF(E86&lt;=7,"À payer bientôt","OK")))</f>
        <v/>
      </c>
      <c r="G86" s="17" t="n"/>
    </row>
    <row r="87">
      <c r="A87" s="17" t="n"/>
      <c r="B87" s="17" t="n"/>
      <c r="C87" s="15" t="n"/>
      <c r="D87" s="18" t="n"/>
      <c r="E87" s="20">
        <f>IF(D87="",0,D87-TODAY())</f>
        <v/>
      </c>
      <c r="F87" s="21">
        <f>IF(C87=0,"",IF(E87&lt;0,"En retard",IF(E87&lt;=7,"À payer bientôt","OK")))</f>
        <v/>
      </c>
      <c r="G87" s="17" t="n"/>
    </row>
    <row r="88">
      <c r="A88" s="17" t="n"/>
      <c r="B88" s="17" t="n"/>
      <c r="C88" s="15" t="n"/>
      <c r="D88" s="18" t="n"/>
      <c r="E88" s="20">
        <f>IF(D88="",0,D88-TODAY())</f>
        <v/>
      </c>
      <c r="F88" s="21">
        <f>IF(C88=0,"",IF(E88&lt;0,"En retard",IF(E88&lt;=7,"À payer bientôt","OK")))</f>
        <v/>
      </c>
      <c r="G88" s="17" t="n"/>
    </row>
    <row r="89">
      <c r="A89" s="17" t="n"/>
      <c r="B89" s="17" t="n"/>
      <c r="C89" s="15" t="n"/>
      <c r="D89" s="18" t="n"/>
      <c r="E89" s="20">
        <f>IF(D89="",0,D89-TODAY())</f>
        <v/>
      </c>
      <c r="F89" s="21">
        <f>IF(C89=0,"",IF(E89&lt;0,"En retard",IF(E89&lt;=7,"À payer bientôt","OK")))</f>
        <v/>
      </c>
      <c r="G89" s="17" t="n"/>
    </row>
    <row r="90">
      <c r="A90" s="17" t="n"/>
      <c r="B90" s="17" t="n"/>
      <c r="C90" s="15" t="n"/>
      <c r="D90" s="18" t="n"/>
      <c r="E90" s="20">
        <f>IF(D90="",0,D90-TODAY())</f>
        <v/>
      </c>
      <c r="F90" s="21">
        <f>IF(C90=0,"",IF(E90&lt;0,"En retard",IF(E90&lt;=7,"À payer bientôt","OK")))</f>
        <v/>
      </c>
      <c r="G90" s="17" t="n"/>
    </row>
    <row r="91">
      <c r="A91" s="17" t="n"/>
      <c r="B91" s="17" t="n"/>
      <c r="C91" s="15" t="n"/>
      <c r="D91" s="18" t="n"/>
      <c r="E91" s="20">
        <f>IF(D91="",0,D91-TODAY())</f>
        <v/>
      </c>
      <c r="F91" s="21">
        <f>IF(C91=0,"",IF(E91&lt;0,"En retard",IF(E91&lt;=7,"À payer bientôt","OK")))</f>
        <v/>
      </c>
      <c r="G91" s="17" t="n"/>
    </row>
    <row r="92">
      <c r="A92" s="17" t="n"/>
      <c r="B92" s="17" t="n"/>
      <c r="C92" s="15" t="n"/>
      <c r="D92" s="18" t="n"/>
      <c r="E92" s="20">
        <f>IF(D92="",0,D92-TODAY())</f>
        <v/>
      </c>
      <c r="F92" s="21">
        <f>IF(C92=0,"",IF(E92&lt;0,"En retard",IF(E92&lt;=7,"À payer bientôt","OK")))</f>
        <v/>
      </c>
      <c r="G92" s="17" t="n"/>
    </row>
    <row r="93">
      <c r="A93" s="17" t="n"/>
      <c r="B93" s="17" t="n"/>
      <c r="C93" s="15" t="n"/>
      <c r="D93" s="18" t="n"/>
      <c r="E93" s="20">
        <f>IF(D93="",0,D93-TODAY())</f>
        <v/>
      </c>
      <c r="F93" s="21">
        <f>IF(C93=0,"",IF(E93&lt;0,"En retard",IF(E93&lt;=7,"À payer bientôt","OK")))</f>
        <v/>
      </c>
      <c r="G93" s="17" t="n"/>
    </row>
    <row r="94">
      <c r="A94" s="17" t="n"/>
      <c r="B94" s="17" t="n"/>
      <c r="C94" s="15" t="n"/>
      <c r="D94" s="18" t="n"/>
      <c r="E94" s="20">
        <f>IF(D94="",0,D94-TODAY())</f>
        <v/>
      </c>
      <c r="F94" s="21">
        <f>IF(C94=0,"",IF(E94&lt;0,"En retard",IF(E94&lt;=7,"À payer bientôt","OK")))</f>
        <v/>
      </c>
      <c r="G94" s="17" t="n"/>
    </row>
    <row r="95">
      <c r="A95" s="17" t="n"/>
      <c r="B95" s="17" t="n"/>
      <c r="C95" s="15" t="n"/>
      <c r="D95" s="18" t="n"/>
      <c r="E95" s="20">
        <f>IF(D95="",0,D95-TODAY())</f>
        <v/>
      </c>
      <c r="F95" s="21">
        <f>IF(C95=0,"",IF(E95&lt;0,"En retard",IF(E95&lt;=7,"À payer bientôt","OK")))</f>
        <v/>
      </c>
      <c r="G95" s="17" t="n"/>
    </row>
    <row r="96">
      <c r="A96" s="17" t="n"/>
      <c r="B96" s="17" t="n"/>
      <c r="C96" s="15" t="n"/>
      <c r="D96" s="18" t="n"/>
      <c r="E96" s="20">
        <f>IF(D96="",0,D96-TODAY())</f>
        <v/>
      </c>
      <c r="F96" s="21">
        <f>IF(C96=0,"",IF(E96&lt;0,"En retard",IF(E96&lt;=7,"À payer bientôt","OK")))</f>
        <v/>
      </c>
      <c r="G96" s="17" t="n"/>
    </row>
    <row r="97">
      <c r="A97" s="17" t="n"/>
      <c r="B97" s="17" t="n"/>
      <c r="C97" s="15" t="n"/>
      <c r="D97" s="18" t="n"/>
      <c r="E97" s="20">
        <f>IF(D97="",0,D97-TODAY())</f>
        <v/>
      </c>
      <c r="F97" s="21">
        <f>IF(C97=0,"",IF(E97&lt;0,"En retard",IF(E97&lt;=7,"À payer bientôt","OK")))</f>
        <v/>
      </c>
      <c r="G97" s="17" t="n"/>
    </row>
    <row r="98">
      <c r="A98" s="17" t="n"/>
      <c r="B98" s="17" t="n"/>
      <c r="C98" s="15" t="n"/>
      <c r="D98" s="18" t="n"/>
      <c r="E98" s="20">
        <f>IF(D98="",0,D98-TODAY())</f>
        <v/>
      </c>
      <c r="F98" s="21">
        <f>IF(C98=0,"",IF(E98&lt;0,"En retard",IF(E98&lt;=7,"À payer bientôt","OK")))</f>
        <v/>
      </c>
      <c r="G98" s="17" t="n"/>
    </row>
    <row r="99">
      <c r="A99" s="17" t="n"/>
      <c r="B99" s="17" t="n"/>
      <c r="C99" s="15" t="n"/>
      <c r="D99" s="18" t="n"/>
      <c r="E99" s="20">
        <f>IF(D99="",0,D99-TODAY())</f>
        <v/>
      </c>
      <c r="F99" s="21">
        <f>IF(C99=0,"",IF(E99&lt;0,"En retard",IF(E99&lt;=7,"À payer bientôt","OK")))</f>
        <v/>
      </c>
      <c r="G99" s="17" t="n"/>
    </row>
    <row r="100">
      <c r="A100" s="17" t="n"/>
      <c r="B100" s="17" t="n"/>
      <c r="C100" s="15" t="n"/>
      <c r="D100" s="18" t="n"/>
      <c r="E100" s="20">
        <f>IF(D100="",0,D100-TODAY())</f>
        <v/>
      </c>
      <c r="F100" s="21">
        <f>IF(C100=0,"",IF(E100&lt;0,"En retard",IF(E100&lt;=7,"À payer bientôt","OK")))</f>
        <v/>
      </c>
      <c r="G100" s="17" t="n"/>
    </row>
    <row r="101">
      <c r="A101" s="17" t="n"/>
      <c r="B101" s="17" t="n"/>
      <c r="C101" s="15" t="n"/>
      <c r="D101" s="18" t="n"/>
      <c r="E101" s="20">
        <f>IF(D101="",0,D101-TODAY())</f>
        <v/>
      </c>
      <c r="F101" s="21">
        <f>IF(C101=0,"",IF(E101&lt;0,"En retard",IF(E101&lt;=7,"À payer bientôt","OK")))</f>
        <v/>
      </c>
      <c r="G101" s="17" t="n"/>
    </row>
    <row r="102">
      <c r="A102" s="17" t="n"/>
      <c r="B102" s="17" t="n"/>
      <c r="C102" s="15" t="n"/>
      <c r="D102" s="18" t="n"/>
      <c r="E102" s="20">
        <f>IF(D102="",0,D102-TODAY())</f>
        <v/>
      </c>
      <c r="F102" s="21">
        <f>IF(C102=0,"",IF(E102&lt;0,"En retard",IF(E102&lt;=7,"À payer bientôt","OK")))</f>
        <v/>
      </c>
      <c r="G102" s="17" t="n"/>
    </row>
    <row r="103">
      <c r="A103" s="17" t="n"/>
      <c r="B103" s="17" t="n"/>
      <c r="C103" s="15" t="n"/>
      <c r="D103" s="18" t="n"/>
      <c r="E103" s="20">
        <f>IF(D103="",0,D103-TODAY())</f>
        <v/>
      </c>
      <c r="F103" s="21">
        <f>IF(C103=0,"",IF(E103&lt;0,"En retard",IF(E103&lt;=7,"À payer bientôt","OK")))</f>
        <v/>
      </c>
      <c r="G103" s="17" t="n"/>
    </row>
    <row r="104">
      <c r="A104" s="17" t="n"/>
      <c r="B104" s="17" t="n"/>
      <c r="C104" s="15" t="n"/>
      <c r="D104" s="18" t="n"/>
      <c r="E104" s="20">
        <f>IF(D104="",0,D104-TODAY())</f>
        <v/>
      </c>
      <c r="F104" s="21">
        <f>IF(C104=0,"",IF(E104&lt;0,"En retard",IF(E104&lt;=7,"À payer bientôt","OK")))</f>
        <v/>
      </c>
      <c r="G104" s="17" t="n"/>
    </row>
    <row r="105">
      <c r="A105" s="17" t="n"/>
      <c r="B105" s="17" t="n"/>
      <c r="C105" s="15" t="n"/>
      <c r="D105" s="18" t="n"/>
      <c r="E105" s="20">
        <f>IF(D105="",0,D105-TODAY())</f>
        <v/>
      </c>
      <c r="F105" s="21">
        <f>IF(C105=0,"",IF(E105&lt;0,"En retard",IF(E105&lt;=7,"À payer bientôt","OK")))</f>
        <v/>
      </c>
      <c r="G105" s="17" t="n"/>
    </row>
    <row r="106">
      <c r="A106" s="17" t="n"/>
      <c r="B106" s="17" t="n"/>
      <c r="C106" s="15" t="n"/>
      <c r="D106" s="18" t="n"/>
      <c r="E106" s="20">
        <f>IF(D106="",0,D106-TODAY())</f>
        <v/>
      </c>
      <c r="F106" s="21">
        <f>IF(C106=0,"",IF(E106&lt;0,"En retard",IF(E106&lt;=7,"À payer bientôt","OK")))</f>
        <v/>
      </c>
      <c r="G106" s="17" t="n"/>
    </row>
    <row r="107">
      <c r="A107" s="17" t="n"/>
      <c r="B107" s="17" t="n"/>
      <c r="C107" s="15" t="n"/>
      <c r="D107" s="18" t="n"/>
      <c r="E107" s="20">
        <f>IF(D107="",0,D107-TODAY())</f>
        <v/>
      </c>
      <c r="F107" s="21">
        <f>IF(C107=0,"",IF(E107&lt;0,"En retard",IF(E107&lt;=7,"À payer bientôt","OK")))</f>
        <v/>
      </c>
      <c r="G107" s="17" t="n"/>
    </row>
    <row r="108">
      <c r="A108" s="17" t="n"/>
      <c r="B108" s="17" t="n"/>
      <c r="C108" s="15" t="n"/>
      <c r="D108" s="18" t="n"/>
      <c r="E108" s="20">
        <f>IF(D108="",0,D108-TODAY())</f>
        <v/>
      </c>
      <c r="F108" s="21">
        <f>IF(C108=0,"",IF(E108&lt;0,"En retard",IF(E108&lt;=7,"À payer bientôt","OK")))</f>
        <v/>
      </c>
      <c r="G108" s="17" t="n"/>
    </row>
    <row r="109">
      <c r="A109" s="17" t="n"/>
      <c r="B109" s="17" t="n"/>
      <c r="C109" s="15" t="n"/>
      <c r="D109" s="18" t="n"/>
      <c r="E109" s="20">
        <f>IF(D109="",0,D109-TODAY())</f>
        <v/>
      </c>
      <c r="F109" s="21">
        <f>IF(C109=0,"",IF(E109&lt;0,"En retard",IF(E109&lt;=7,"À payer bientôt","OK")))</f>
        <v/>
      </c>
      <c r="G109" s="17" t="n"/>
    </row>
    <row r="110">
      <c r="A110" s="17" t="n"/>
      <c r="B110" s="17" t="n"/>
      <c r="C110" s="15" t="n"/>
      <c r="D110" s="18" t="n"/>
      <c r="E110" s="20">
        <f>IF(D110="",0,D110-TODAY())</f>
        <v/>
      </c>
      <c r="F110" s="21">
        <f>IF(C110=0,"",IF(E110&lt;0,"En retard",IF(E110&lt;=7,"À payer bientôt","OK")))</f>
        <v/>
      </c>
      <c r="G110" s="17" t="n"/>
    </row>
    <row r="111">
      <c r="A111" s="17" t="n"/>
      <c r="B111" s="17" t="n"/>
      <c r="C111" s="15" t="n"/>
      <c r="D111" s="18" t="n"/>
      <c r="E111" s="20">
        <f>IF(D111="",0,D111-TODAY())</f>
        <v/>
      </c>
      <c r="F111" s="21">
        <f>IF(C111=0,"",IF(E111&lt;0,"En retard",IF(E111&lt;=7,"À payer bientôt","OK")))</f>
        <v/>
      </c>
      <c r="G111" s="17" t="n"/>
    </row>
    <row r="112">
      <c r="A112" s="17" t="n"/>
      <c r="B112" s="17" t="n"/>
      <c r="C112" s="15" t="n"/>
      <c r="D112" s="18" t="n"/>
      <c r="E112" s="20">
        <f>IF(D112="",0,D112-TODAY())</f>
        <v/>
      </c>
      <c r="F112" s="21">
        <f>IF(C112=0,"",IF(E112&lt;0,"En retard",IF(E112&lt;=7,"À payer bientôt","OK")))</f>
        <v/>
      </c>
      <c r="G112" s="17" t="n"/>
    </row>
    <row r="113">
      <c r="A113" s="17" t="n"/>
      <c r="B113" s="17" t="n"/>
      <c r="C113" s="15" t="n"/>
      <c r="D113" s="18" t="n"/>
      <c r="E113" s="20">
        <f>IF(D113="",0,D113-TODAY())</f>
        <v/>
      </c>
      <c r="F113" s="21">
        <f>IF(C113=0,"",IF(E113&lt;0,"En retard",IF(E113&lt;=7,"À payer bientôt","OK")))</f>
        <v/>
      </c>
      <c r="G113" s="17" t="n"/>
    </row>
    <row r="114">
      <c r="A114" s="17" t="n"/>
      <c r="B114" s="17" t="n"/>
      <c r="C114" s="15" t="n"/>
      <c r="D114" s="18" t="n"/>
      <c r="E114" s="20">
        <f>IF(D114="",0,D114-TODAY())</f>
        <v/>
      </c>
      <c r="F114" s="21">
        <f>IF(C114=0,"",IF(E114&lt;0,"En retard",IF(E114&lt;=7,"À payer bientôt","OK")))</f>
        <v/>
      </c>
      <c r="G114" s="17" t="n"/>
    </row>
    <row r="115">
      <c r="A115" s="17" t="n"/>
      <c r="B115" s="17" t="n"/>
      <c r="C115" s="15" t="n"/>
      <c r="D115" s="18" t="n"/>
      <c r="E115" s="20">
        <f>IF(D115="",0,D115-TODAY())</f>
        <v/>
      </c>
      <c r="F115" s="21">
        <f>IF(C115=0,"",IF(E115&lt;0,"En retard",IF(E115&lt;=7,"À payer bientôt","OK")))</f>
        <v/>
      </c>
      <c r="G115" s="17" t="n"/>
    </row>
    <row r="116">
      <c r="A116" s="17" t="n"/>
      <c r="B116" s="17" t="n"/>
      <c r="C116" s="15" t="n"/>
      <c r="D116" s="18" t="n"/>
      <c r="E116" s="20">
        <f>IF(D116="",0,D116-TODAY())</f>
        <v/>
      </c>
      <c r="F116" s="21">
        <f>IF(C116=0,"",IF(E116&lt;0,"En retard",IF(E116&lt;=7,"À payer bientôt","OK")))</f>
        <v/>
      </c>
      <c r="G116" s="17" t="n"/>
    </row>
    <row r="117">
      <c r="A117" s="17" t="n"/>
      <c r="B117" s="17" t="n"/>
      <c r="C117" s="15" t="n"/>
      <c r="D117" s="18" t="n"/>
      <c r="E117" s="20">
        <f>IF(D117="",0,D117-TODAY())</f>
        <v/>
      </c>
      <c r="F117" s="21">
        <f>IF(C117=0,"",IF(E117&lt;0,"En retard",IF(E117&lt;=7,"À payer bientôt","OK")))</f>
        <v/>
      </c>
      <c r="G117" s="17" t="n"/>
    </row>
    <row r="118">
      <c r="A118" s="17" t="n"/>
      <c r="B118" s="17" t="n"/>
      <c r="C118" s="15" t="n"/>
      <c r="D118" s="18" t="n"/>
      <c r="E118" s="20">
        <f>IF(D118="",0,D118-TODAY())</f>
        <v/>
      </c>
      <c r="F118" s="21">
        <f>IF(C118=0,"",IF(E118&lt;0,"En retard",IF(E118&lt;=7,"À payer bientôt","OK")))</f>
        <v/>
      </c>
      <c r="G118" s="17" t="n"/>
    </row>
    <row r="119">
      <c r="A119" s="17" t="n"/>
      <c r="B119" s="17" t="n"/>
      <c r="C119" s="15" t="n"/>
      <c r="D119" s="18" t="n"/>
      <c r="E119" s="20">
        <f>IF(D119="",0,D119-TODAY())</f>
        <v/>
      </c>
      <c r="F119" s="21">
        <f>IF(C119=0,"",IF(E119&lt;0,"En retard",IF(E119&lt;=7,"À payer bientôt","OK")))</f>
        <v/>
      </c>
      <c r="G119" s="17" t="n"/>
    </row>
    <row r="120">
      <c r="A120" s="17" t="n"/>
      <c r="B120" s="17" t="n"/>
      <c r="C120" s="15" t="n"/>
      <c r="D120" s="18" t="n"/>
      <c r="E120" s="20">
        <f>IF(D120="",0,D120-TODAY())</f>
        <v/>
      </c>
      <c r="F120" s="21">
        <f>IF(C120=0,"",IF(E120&lt;0,"En retard",IF(E120&lt;=7,"À payer bientôt","OK")))</f>
        <v/>
      </c>
      <c r="G120" s="17" t="n"/>
    </row>
    <row r="121">
      <c r="A121" s="17" t="n"/>
      <c r="B121" s="17" t="n"/>
      <c r="C121" s="15" t="n"/>
      <c r="D121" s="18" t="n"/>
      <c r="E121" s="20">
        <f>IF(D121="",0,D121-TODAY())</f>
        <v/>
      </c>
      <c r="F121" s="21">
        <f>IF(C121=0,"",IF(E121&lt;0,"En retard",IF(E121&lt;=7,"À payer bientôt","OK")))</f>
        <v/>
      </c>
      <c r="G121" s="17" t="n"/>
    </row>
    <row r="122">
      <c r="A122" s="17" t="n"/>
      <c r="B122" s="17" t="n"/>
      <c r="C122" s="15" t="n"/>
      <c r="D122" s="18" t="n"/>
      <c r="E122" s="20">
        <f>IF(D122="",0,D122-TODAY())</f>
        <v/>
      </c>
      <c r="F122" s="21">
        <f>IF(C122=0,"",IF(E122&lt;0,"En retard",IF(E122&lt;=7,"À payer bientôt","OK")))</f>
        <v/>
      </c>
      <c r="G122" s="17" t="n"/>
    </row>
    <row r="123">
      <c r="A123" s="17" t="n"/>
      <c r="B123" s="17" t="n"/>
      <c r="C123" s="15" t="n"/>
      <c r="D123" s="18" t="n"/>
      <c r="E123" s="20">
        <f>IF(D123="",0,D123-TODAY())</f>
        <v/>
      </c>
      <c r="F123" s="21">
        <f>IF(C123=0,"",IF(E123&lt;0,"En retard",IF(E123&lt;=7,"À payer bientôt","OK")))</f>
        <v/>
      </c>
      <c r="G123" s="17" t="n"/>
    </row>
    <row r="124">
      <c r="A124" s="17" t="n"/>
      <c r="B124" s="17" t="n"/>
      <c r="C124" s="15" t="n"/>
      <c r="D124" s="18" t="n"/>
      <c r="E124" s="20">
        <f>IF(D124="",0,D124-TODAY())</f>
        <v/>
      </c>
      <c r="F124" s="21">
        <f>IF(C124=0,"",IF(E124&lt;0,"En retard",IF(E124&lt;=7,"À payer bientôt","OK")))</f>
        <v/>
      </c>
      <c r="G124" s="17" t="n"/>
    </row>
    <row r="125">
      <c r="A125" s="17" t="n"/>
      <c r="B125" s="17" t="n"/>
      <c r="C125" s="15" t="n"/>
      <c r="D125" s="18" t="n"/>
      <c r="E125" s="20">
        <f>IF(D125="",0,D125-TODAY())</f>
        <v/>
      </c>
      <c r="F125" s="21">
        <f>IF(C125=0,"",IF(E125&lt;0,"En retard",IF(E125&lt;=7,"À payer bientôt","OK")))</f>
        <v/>
      </c>
      <c r="G125" s="17" t="n"/>
    </row>
    <row r="126">
      <c r="A126" s="17" t="n"/>
      <c r="B126" s="17" t="n"/>
      <c r="C126" s="15" t="n"/>
      <c r="D126" s="18" t="n"/>
      <c r="E126" s="20">
        <f>IF(D126="",0,D126-TODAY())</f>
        <v/>
      </c>
      <c r="F126" s="21">
        <f>IF(C126=0,"",IF(E126&lt;0,"En retard",IF(E126&lt;=7,"À payer bientôt","OK")))</f>
        <v/>
      </c>
      <c r="G126" s="17" t="n"/>
    </row>
    <row r="127">
      <c r="A127" s="17" t="n"/>
      <c r="B127" s="17" t="n"/>
      <c r="C127" s="15" t="n"/>
      <c r="D127" s="18" t="n"/>
      <c r="E127" s="20">
        <f>IF(D127="",0,D127-TODAY())</f>
        <v/>
      </c>
      <c r="F127" s="21">
        <f>IF(C127=0,"",IF(E127&lt;0,"En retard",IF(E127&lt;=7,"À payer bientôt","OK")))</f>
        <v/>
      </c>
      <c r="G127" s="17" t="n"/>
    </row>
    <row r="128">
      <c r="A128" s="17" t="n"/>
      <c r="B128" s="17" t="n"/>
      <c r="C128" s="15" t="n"/>
      <c r="D128" s="18" t="n"/>
      <c r="E128" s="20">
        <f>IF(D128="",0,D128-TODAY())</f>
        <v/>
      </c>
      <c r="F128" s="21">
        <f>IF(C128=0,"",IF(E128&lt;0,"En retard",IF(E128&lt;=7,"À payer bientôt","OK")))</f>
        <v/>
      </c>
      <c r="G128" s="17" t="n"/>
    </row>
    <row r="129">
      <c r="A129" s="17" t="n"/>
      <c r="B129" s="17" t="n"/>
      <c r="C129" s="15" t="n"/>
      <c r="D129" s="18" t="n"/>
      <c r="E129" s="20">
        <f>IF(D129="",0,D129-TODAY())</f>
        <v/>
      </c>
      <c r="F129" s="21">
        <f>IF(C129=0,"",IF(E129&lt;0,"En retard",IF(E129&lt;=7,"À payer bientôt","OK")))</f>
        <v/>
      </c>
      <c r="G129" s="17" t="n"/>
    </row>
    <row r="130">
      <c r="A130" s="17" t="n"/>
      <c r="B130" s="17" t="n"/>
      <c r="C130" s="15" t="n"/>
      <c r="D130" s="18" t="n"/>
      <c r="E130" s="20">
        <f>IF(D130="",0,D130-TODAY())</f>
        <v/>
      </c>
      <c r="F130" s="21">
        <f>IF(C130=0,"",IF(E130&lt;0,"En retard",IF(E130&lt;=7,"À payer bientôt","OK")))</f>
        <v/>
      </c>
      <c r="G130" s="17" t="n"/>
    </row>
    <row r="131">
      <c r="A131" s="17" t="n"/>
      <c r="B131" s="17" t="n"/>
      <c r="C131" s="15" t="n"/>
      <c r="D131" s="18" t="n"/>
      <c r="E131" s="20">
        <f>IF(D131="",0,D131-TODAY())</f>
        <v/>
      </c>
      <c r="F131" s="21">
        <f>IF(C131=0,"",IF(E131&lt;0,"En retard",IF(E131&lt;=7,"À payer bientôt","OK")))</f>
        <v/>
      </c>
      <c r="G131" s="17" t="n"/>
    </row>
    <row r="132">
      <c r="A132" s="17" t="n"/>
      <c r="B132" s="17" t="n"/>
      <c r="C132" s="15" t="n"/>
      <c r="D132" s="18" t="n"/>
      <c r="E132" s="20">
        <f>IF(D132="",0,D132-TODAY())</f>
        <v/>
      </c>
      <c r="F132" s="21">
        <f>IF(C132=0,"",IF(E132&lt;0,"En retard",IF(E132&lt;=7,"À payer bientôt","OK")))</f>
        <v/>
      </c>
      <c r="G132" s="17" t="n"/>
    </row>
    <row r="133">
      <c r="A133" s="17" t="n"/>
      <c r="B133" s="17" t="n"/>
      <c r="C133" s="15" t="n"/>
      <c r="D133" s="18" t="n"/>
      <c r="E133" s="20">
        <f>IF(D133="",0,D133-TODAY())</f>
        <v/>
      </c>
      <c r="F133" s="21">
        <f>IF(C133=0,"",IF(E133&lt;0,"En retard",IF(E133&lt;=7,"À payer bientôt","OK")))</f>
        <v/>
      </c>
      <c r="G133" s="17" t="n"/>
    </row>
    <row r="134">
      <c r="A134" s="17" t="n"/>
      <c r="B134" s="17" t="n"/>
      <c r="C134" s="15" t="n"/>
      <c r="D134" s="18" t="n"/>
      <c r="E134" s="20">
        <f>IF(D134="",0,D134-TODAY())</f>
        <v/>
      </c>
      <c r="F134" s="21">
        <f>IF(C134=0,"",IF(E134&lt;0,"En retard",IF(E134&lt;=7,"À payer bientôt","OK")))</f>
        <v/>
      </c>
      <c r="G134" s="17" t="n"/>
    </row>
    <row r="135">
      <c r="A135" s="17" t="n"/>
      <c r="B135" s="17" t="n"/>
      <c r="C135" s="15" t="n"/>
      <c r="D135" s="18" t="n"/>
      <c r="E135" s="20">
        <f>IF(D135="",0,D135-TODAY())</f>
        <v/>
      </c>
      <c r="F135" s="21">
        <f>IF(C135=0,"",IF(E135&lt;0,"En retard",IF(E135&lt;=7,"À payer bientôt","OK")))</f>
        <v/>
      </c>
      <c r="G135" s="17" t="n"/>
    </row>
    <row r="136">
      <c r="A136" s="17" t="n"/>
      <c r="B136" s="17" t="n"/>
      <c r="C136" s="15" t="n"/>
      <c r="D136" s="18" t="n"/>
      <c r="E136" s="20">
        <f>IF(D136="",0,D136-TODAY())</f>
        <v/>
      </c>
      <c r="F136" s="21">
        <f>IF(C136=0,"",IF(E136&lt;0,"En retard",IF(E136&lt;=7,"À payer bientôt","OK")))</f>
        <v/>
      </c>
      <c r="G136" s="17" t="n"/>
    </row>
    <row r="137">
      <c r="A137" s="17" t="n"/>
      <c r="B137" s="17" t="n"/>
      <c r="C137" s="15" t="n"/>
      <c r="D137" s="18" t="n"/>
      <c r="E137" s="20">
        <f>IF(D137="",0,D137-TODAY())</f>
        <v/>
      </c>
      <c r="F137" s="21">
        <f>IF(C137=0,"",IF(E137&lt;0,"En retard",IF(E137&lt;=7,"À payer bientôt","OK")))</f>
        <v/>
      </c>
      <c r="G137" s="17" t="n"/>
    </row>
    <row r="138">
      <c r="A138" s="17" t="n"/>
      <c r="B138" s="17" t="n"/>
      <c r="C138" s="15" t="n"/>
      <c r="D138" s="18" t="n"/>
      <c r="E138" s="20">
        <f>IF(D138="",0,D138-TODAY())</f>
        <v/>
      </c>
      <c r="F138" s="21">
        <f>IF(C138=0,"",IF(E138&lt;0,"En retard",IF(E138&lt;=7,"À payer bientôt","OK")))</f>
        <v/>
      </c>
      <c r="G138" s="17" t="n"/>
    </row>
    <row r="139">
      <c r="A139" s="17" t="n"/>
      <c r="B139" s="17" t="n"/>
      <c r="C139" s="15" t="n"/>
      <c r="D139" s="18" t="n"/>
      <c r="E139" s="20">
        <f>IF(D139="",0,D139-TODAY())</f>
        <v/>
      </c>
      <c r="F139" s="21">
        <f>IF(C139=0,"",IF(E139&lt;0,"En retard",IF(E139&lt;=7,"À payer bientôt","OK")))</f>
        <v/>
      </c>
      <c r="G139" s="17" t="n"/>
    </row>
    <row r="140">
      <c r="A140" s="17" t="n"/>
      <c r="B140" s="17" t="n"/>
      <c r="C140" s="15" t="n"/>
      <c r="D140" s="18" t="n"/>
      <c r="E140" s="20">
        <f>IF(D140="",0,D140-TODAY())</f>
        <v/>
      </c>
      <c r="F140" s="21">
        <f>IF(C140=0,"",IF(E140&lt;0,"En retard",IF(E140&lt;=7,"À payer bientôt","OK")))</f>
        <v/>
      </c>
      <c r="G140" s="17" t="n"/>
    </row>
    <row r="141">
      <c r="A141" s="17" t="n"/>
      <c r="B141" s="17" t="n"/>
      <c r="C141" s="15" t="n"/>
      <c r="D141" s="18" t="n"/>
      <c r="E141" s="20">
        <f>IF(D141="",0,D141-TODAY())</f>
        <v/>
      </c>
      <c r="F141" s="21">
        <f>IF(C141=0,"",IF(E141&lt;0,"En retard",IF(E141&lt;=7,"À payer bientôt","OK")))</f>
        <v/>
      </c>
      <c r="G141" s="17" t="n"/>
    </row>
    <row r="142">
      <c r="A142" s="17" t="n"/>
      <c r="B142" s="17" t="n"/>
      <c r="C142" s="15" t="n"/>
      <c r="D142" s="18" t="n"/>
      <c r="E142" s="20">
        <f>IF(D142="",0,D142-TODAY())</f>
        <v/>
      </c>
      <c r="F142" s="21">
        <f>IF(C142=0,"",IF(E142&lt;0,"En retard",IF(E142&lt;=7,"À payer bientôt","OK")))</f>
        <v/>
      </c>
      <c r="G142" s="17" t="n"/>
    </row>
    <row r="143">
      <c r="A143" s="17" t="n"/>
      <c r="B143" s="17" t="n"/>
      <c r="C143" s="15" t="n"/>
      <c r="D143" s="18" t="n"/>
      <c r="E143" s="20">
        <f>IF(D143="",0,D143-TODAY())</f>
        <v/>
      </c>
      <c r="F143" s="21">
        <f>IF(C143=0,"",IF(E143&lt;0,"En retard",IF(E143&lt;=7,"À payer bientôt","OK")))</f>
        <v/>
      </c>
      <c r="G143" s="17" t="n"/>
    </row>
    <row r="144">
      <c r="A144" s="17" t="n"/>
      <c r="B144" s="17" t="n"/>
      <c r="C144" s="15" t="n"/>
      <c r="D144" s="18" t="n"/>
      <c r="E144" s="20">
        <f>IF(D144="",0,D144-TODAY())</f>
        <v/>
      </c>
      <c r="F144" s="21">
        <f>IF(C144=0,"",IF(E144&lt;0,"En retard",IF(E144&lt;=7,"À payer bientôt","OK")))</f>
        <v/>
      </c>
      <c r="G144" s="17" t="n"/>
    </row>
    <row r="145">
      <c r="A145" s="17" t="n"/>
      <c r="B145" s="17" t="n"/>
      <c r="C145" s="15" t="n"/>
      <c r="D145" s="18" t="n"/>
      <c r="E145" s="20">
        <f>IF(D145="",0,D145-TODAY())</f>
        <v/>
      </c>
      <c r="F145" s="21">
        <f>IF(C145=0,"",IF(E145&lt;0,"En retard",IF(E145&lt;=7,"À payer bientôt","OK")))</f>
        <v/>
      </c>
      <c r="G145" s="17" t="n"/>
    </row>
    <row r="146">
      <c r="A146" s="17" t="n"/>
      <c r="B146" s="17" t="n"/>
      <c r="C146" s="15" t="n"/>
      <c r="D146" s="18" t="n"/>
      <c r="E146" s="20">
        <f>IF(D146="",0,D146-TODAY())</f>
        <v/>
      </c>
      <c r="F146" s="21">
        <f>IF(C146=0,"",IF(E146&lt;0,"En retard",IF(E146&lt;=7,"À payer bientôt","OK")))</f>
        <v/>
      </c>
      <c r="G146" s="17" t="n"/>
    </row>
    <row r="147">
      <c r="A147" s="17" t="n"/>
      <c r="B147" s="17" t="n"/>
      <c r="C147" s="15" t="n"/>
      <c r="D147" s="18" t="n"/>
      <c r="E147" s="20">
        <f>IF(D147="",0,D147-TODAY())</f>
        <v/>
      </c>
      <c r="F147" s="21">
        <f>IF(C147=0,"",IF(E147&lt;0,"En retard",IF(E147&lt;=7,"À payer bientôt","OK")))</f>
        <v/>
      </c>
      <c r="G147" s="17" t="n"/>
    </row>
    <row r="148">
      <c r="A148" s="17" t="n"/>
      <c r="B148" s="17" t="n"/>
      <c r="C148" s="15" t="n"/>
      <c r="D148" s="18" t="n"/>
      <c r="E148" s="20">
        <f>IF(D148="",0,D148-TODAY())</f>
        <v/>
      </c>
      <c r="F148" s="21">
        <f>IF(C148=0,"",IF(E148&lt;0,"En retard",IF(E148&lt;=7,"À payer bientôt","OK")))</f>
        <v/>
      </c>
      <c r="G148" s="17" t="n"/>
    </row>
    <row r="149">
      <c r="A149" s="17" t="n"/>
      <c r="B149" s="17" t="n"/>
      <c r="C149" s="15" t="n"/>
      <c r="D149" s="18" t="n"/>
      <c r="E149" s="20">
        <f>IF(D149="",0,D149-TODAY())</f>
        <v/>
      </c>
      <c r="F149" s="21">
        <f>IF(C149=0,"",IF(E149&lt;0,"En retard",IF(E149&lt;=7,"À payer bientôt","OK")))</f>
        <v/>
      </c>
      <c r="G149" s="17" t="n"/>
    </row>
    <row r="150">
      <c r="A150" s="17" t="n"/>
      <c r="B150" s="17" t="n"/>
      <c r="C150" s="15" t="n"/>
      <c r="D150" s="18" t="n"/>
      <c r="E150" s="20">
        <f>IF(D150="",0,D150-TODAY())</f>
        <v/>
      </c>
      <c r="F150" s="21">
        <f>IF(C150=0,"",IF(E150&lt;0,"En retard",IF(E150&lt;=7,"À payer bientôt","OK")))</f>
        <v/>
      </c>
      <c r="G150" s="17" t="n"/>
    </row>
    <row r="151">
      <c r="A151" s="17" t="n"/>
      <c r="B151" s="17" t="n"/>
      <c r="C151" s="15" t="n"/>
      <c r="D151" s="18" t="n"/>
      <c r="E151" s="20">
        <f>IF(D151="",0,D151-TODAY())</f>
        <v/>
      </c>
      <c r="F151" s="21">
        <f>IF(C151=0,"",IF(E151&lt;0,"En retard",IF(E151&lt;=7,"À payer bientôt","OK")))</f>
        <v/>
      </c>
      <c r="G151" s="17" t="n"/>
    </row>
    <row r="152">
      <c r="A152" s="17" t="n"/>
      <c r="B152" s="17" t="n"/>
      <c r="C152" s="15" t="n"/>
      <c r="D152" s="18" t="n"/>
      <c r="E152" s="20">
        <f>IF(D152="",0,D152-TODAY())</f>
        <v/>
      </c>
      <c r="F152" s="21">
        <f>IF(C152=0,"",IF(E152&lt;0,"En retard",IF(E152&lt;=7,"À payer bientôt","OK")))</f>
        <v/>
      </c>
      <c r="G152" s="17" t="n"/>
    </row>
    <row r="153">
      <c r="A153" s="17" t="n"/>
      <c r="B153" s="17" t="n"/>
      <c r="C153" s="15" t="n"/>
      <c r="D153" s="18" t="n"/>
      <c r="E153" s="20">
        <f>IF(D153="",0,D153-TODAY())</f>
        <v/>
      </c>
      <c r="F153" s="21">
        <f>IF(C153=0,"",IF(E153&lt;0,"En retard",IF(E153&lt;=7,"À payer bientôt","OK")))</f>
        <v/>
      </c>
      <c r="G153" s="17" t="n"/>
    </row>
    <row r="154">
      <c r="A154" s="17" t="n"/>
      <c r="B154" s="17" t="n"/>
      <c r="C154" s="15" t="n"/>
      <c r="D154" s="18" t="n"/>
      <c r="E154" s="20">
        <f>IF(D154="",0,D154-TODAY())</f>
        <v/>
      </c>
      <c r="F154" s="21">
        <f>IF(C154=0,"",IF(E154&lt;0,"En retard",IF(E154&lt;=7,"À payer bientôt","OK")))</f>
        <v/>
      </c>
      <c r="G154" s="17" t="n"/>
    </row>
    <row r="155">
      <c r="A155" s="17" t="n"/>
      <c r="B155" s="17" t="n"/>
      <c r="C155" s="15" t="n"/>
      <c r="D155" s="18" t="n"/>
      <c r="E155" s="20">
        <f>IF(D155="",0,D155-TODAY())</f>
        <v/>
      </c>
      <c r="F155" s="21">
        <f>IF(C155=0,"",IF(E155&lt;0,"En retard",IF(E155&lt;=7,"À payer bientôt","OK")))</f>
        <v/>
      </c>
      <c r="G155" s="17" t="n"/>
    </row>
    <row r="156">
      <c r="A156" s="17" t="n"/>
      <c r="B156" s="17" t="n"/>
      <c r="C156" s="15" t="n"/>
      <c r="D156" s="18" t="n"/>
      <c r="E156" s="20">
        <f>IF(D156="",0,D156-TODAY())</f>
        <v/>
      </c>
      <c r="F156" s="21">
        <f>IF(C156=0,"",IF(E156&lt;0,"En retard",IF(E156&lt;=7,"À payer bientôt","OK")))</f>
        <v/>
      </c>
      <c r="G156" s="17" t="n"/>
    </row>
    <row r="157">
      <c r="A157" s="17" t="n"/>
      <c r="B157" s="17" t="n"/>
      <c r="C157" s="15" t="n"/>
      <c r="D157" s="18" t="n"/>
      <c r="E157" s="20">
        <f>IF(D157="",0,D157-TODAY())</f>
        <v/>
      </c>
      <c r="F157" s="21">
        <f>IF(C157=0,"",IF(E157&lt;0,"En retard",IF(E157&lt;=7,"À payer bientôt","OK")))</f>
        <v/>
      </c>
      <c r="G157" s="17" t="n"/>
    </row>
    <row r="158">
      <c r="A158" s="17" t="n"/>
      <c r="B158" s="17" t="n"/>
      <c r="C158" s="15" t="n"/>
      <c r="D158" s="18" t="n"/>
      <c r="E158" s="20">
        <f>IF(D158="",0,D158-TODAY())</f>
        <v/>
      </c>
      <c r="F158" s="21">
        <f>IF(C158=0,"",IF(E158&lt;0,"En retard",IF(E158&lt;=7,"À payer bientôt","OK")))</f>
        <v/>
      </c>
      <c r="G158" s="17" t="n"/>
    </row>
    <row r="159">
      <c r="A159" s="17" t="n"/>
      <c r="B159" s="17" t="n"/>
      <c r="C159" s="15" t="n"/>
      <c r="D159" s="18" t="n"/>
      <c r="E159" s="20">
        <f>IF(D159="",0,D159-TODAY())</f>
        <v/>
      </c>
      <c r="F159" s="21">
        <f>IF(C159=0,"",IF(E159&lt;0,"En retard",IF(E159&lt;=7,"À payer bientôt","OK")))</f>
        <v/>
      </c>
      <c r="G159" s="17" t="n"/>
    </row>
    <row r="160">
      <c r="A160" s="17" t="n"/>
      <c r="B160" s="17" t="n"/>
      <c r="C160" s="15" t="n"/>
      <c r="D160" s="18" t="n"/>
      <c r="E160" s="20">
        <f>IF(D160="",0,D160-TODAY())</f>
        <v/>
      </c>
      <c r="F160" s="21">
        <f>IF(C160=0,"",IF(E160&lt;0,"En retard",IF(E160&lt;=7,"À payer bientôt","OK")))</f>
        <v/>
      </c>
      <c r="G160" s="17" t="n"/>
    </row>
    <row r="161">
      <c r="A161" s="17" t="n"/>
      <c r="B161" s="17" t="n"/>
      <c r="C161" s="15" t="n"/>
      <c r="D161" s="18" t="n"/>
      <c r="E161" s="20">
        <f>IF(D161="",0,D161-TODAY())</f>
        <v/>
      </c>
      <c r="F161" s="21">
        <f>IF(C161=0,"",IF(E161&lt;0,"En retard",IF(E161&lt;=7,"À payer bientôt","OK")))</f>
        <v/>
      </c>
      <c r="G161" s="17" t="n"/>
    </row>
    <row r="162">
      <c r="A162" s="17" t="n"/>
      <c r="B162" s="17" t="n"/>
      <c r="C162" s="15" t="n"/>
      <c r="D162" s="18" t="n"/>
      <c r="E162" s="20">
        <f>IF(D162="",0,D162-TODAY())</f>
        <v/>
      </c>
      <c r="F162" s="21">
        <f>IF(C162=0,"",IF(E162&lt;0,"En retard",IF(E162&lt;=7,"À payer bientôt","OK")))</f>
        <v/>
      </c>
      <c r="G162" s="17" t="n"/>
    </row>
    <row r="163">
      <c r="A163" s="17" t="n"/>
      <c r="B163" s="17" t="n"/>
      <c r="C163" s="15" t="n"/>
      <c r="D163" s="18" t="n"/>
      <c r="E163" s="20">
        <f>IF(D163="",0,D163-TODAY())</f>
        <v/>
      </c>
      <c r="F163" s="21">
        <f>IF(C163=0,"",IF(E163&lt;0,"En retard",IF(E163&lt;=7,"À payer bientôt","OK")))</f>
        <v/>
      </c>
      <c r="G163" s="17" t="n"/>
    </row>
    <row r="164">
      <c r="A164" s="17" t="n"/>
      <c r="B164" s="17" t="n"/>
      <c r="C164" s="15" t="n"/>
      <c r="D164" s="18" t="n"/>
      <c r="E164" s="20">
        <f>IF(D164="",0,D164-TODAY())</f>
        <v/>
      </c>
      <c r="F164" s="21">
        <f>IF(C164=0,"",IF(E164&lt;0,"En retard",IF(E164&lt;=7,"À payer bientôt","OK")))</f>
        <v/>
      </c>
      <c r="G164" s="17" t="n"/>
    </row>
    <row r="165">
      <c r="A165" s="17" t="n"/>
      <c r="B165" s="17" t="n"/>
      <c r="C165" s="15" t="n"/>
      <c r="D165" s="18" t="n"/>
      <c r="E165" s="20">
        <f>IF(D165="",0,D165-TODAY())</f>
        <v/>
      </c>
      <c r="F165" s="21">
        <f>IF(C165=0,"",IF(E165&lt;0,"En retard",IF(E165&lt;=7,"À payer bientôt","OK")))</f>
        <v/>
      </c>
      <c r="G165" s="17" t="n"/>
    </row>
    <row r="166">
      <c r="A166" s="17" t="n"/>
      <c r="B166" s="17" t="n"/>
      <c r="C166" s="15" t="n"/>
      <c r="D166" s="18" t="n"/>
      <c r="E166" s="20">
        <f>IF(D166="",0,D166-TODAY())</f>
        <v/>
      </c>
      <c r="F166" s="21">
        <f>IF(C166=0,"",IF(E166&lt;0,"En retard",IF(E166&lt;=7,"À payer bientôt","OK")))</f>
        <v/>
      </c>
      <c r="G166" s="17" t="n"/>
    </row>
    <row r="167">
      <c r="A167" s="17" t="n"/>
      <c r="B167" s="17" t="n"/>
      <c r="C167" s="15" t="n"/>
      <c r="D167" s="18" t="n"/>
      <c r="E167" s="20">
        <f>IF(D167="",0,D167-TODAY())</f>
        <v/>
      </c>
      <c r="F167" s="21">
        <f>IF(C167=0,"",IF(E167&lt;0,"En retard",IF(E167&lt;=7,"À payer bientôt","OK")))</f>
        <v/>
      </c>
      <c r="G167" s="17" t="n"/>
    </row>
    <row r="168">
      <c r="A168" s="17" t="n"/>
      <c r="B168" s="17" t="n"/>
      <c r="C168" s="15" t="n"/>
      <c r="D168" s="18" t="n"/>
      <c r="E168" s="20">
        <f>IF(D168="",0,D168-TODAY())</f>
        <v/>
      </c>
      <c r="F168" s="21">
        <f>IF(C168=0,"",IF(E168&lt;0,"En retard",IF(E168&lt;=7,"À payer bientôt","OK")))</f>
        <v/>
      </c>
      <c r="G168" s="17" t="n"/>
    </row>
    <row r="169">
      <c r="A169" s="17" t="n"/>
      <c r="B169" s="17" t="n"/>
      <c r="C169" s="15" t="n"/>
      <c r="D169" s="18" t="n"/>
      <c r="E169" s="20">
        <f>IF(D169="",0,D169-TODAY())</f>
        <v/>
      </c>
      <c r="F169" s="21">
        <f>IF(C169=0,"",IF(E169&lt;0,"En retard",IF(E169&lt;=7,"À payer bientôt","OK")))</f>
        <v/>
      </c>
      <c r="G169" s="17" t="n"/>
    </row>
    <row r="170">
      <c r="A170" s="17" t="n"/>
      <c r="B170" s="17" t="n"/>
      <c r="C170" s="15" t="n"/>
      <c r="D170" s="18" t="n"/>
      <c r="E170" s="20">
        <f>IF(D170="",0,D170-TODAY())</f>
        <v/>
      </c>
      <c r="F170" s="21">
        <f>IF(C170=0,"",IF(E170&lt;0,"En retard",IF(E170&lt;=7,"À payer bientôt","OK")))</f>
        <v/>
      </c>
      <c r="G170" s="17" t="n"/>
    </row>
    <row r="171">
      <c r="A171" s="17" t="n"/>
      <c r="B171" s="17" t="n"/>
      <c r="C171" s="15" t="n"/>
      <c r="D171" s="18" t="n"/>
      <c r="E171" s="20">
        <f>IF(D171="",0,D171-TODAY())</f>
        <v/>
      </c>
      <c r="F171" s="21">
        <f>IF(C171=0,"",IF(E171&lt;0,"En retard",IF(E171&lt;=7,"À payer bientôt","OK")))</f>
        <v/>
      </c>
      <c r="G171" s="17" t="n"/>
    </row>
    <row r="172">
      <c r="A172" s="17" t="n"/>
      <c r="B172" s="17" t="n"/>
      <c r="C172" s="15" t="n"/>
      <c r="D172" s="18" t="n"/>
      <c r="E172" s="20">
        <f>IF(D172="",0,D172-TODAY())</f>
        <v/>
      </c>
      <c r="F172" s="21">
        <f>IF(C172=0,"",IF(E172&lt;0,"En retard",IF(E172&lt;=7,"À payer bientôt","OK")))</f>
        <v/>
      </c>
      <c r="G172" s="17" t="n"/>
    </row>
    <row r="173">
      <c r="A173" s="17" t="n"/>
      <c r="B173" s="17" t="n"/>
      <c r="C173" s="15" t="n"/>
      <c r="D173" s="18" t="n"/>
      <c r="E173" s="20">
        <f>IF(D173="",0,D173-TODAY())</f>
        <v/>
      </c>
      <c r="F173" s="21">
        <f>IF(C173=0,"",IF(E173&lt;0,"En retard",IF(E173&lt;=7,"À payer bientôt","OK")))</f>
        <v/>
      </c>
      <c r="G173" s="17" t="n"/>
    </row>
    <row r="174">
      <c r="A174" s="17" t="n"/>
      <c r="B174" s="17" t="n"/>
      <c r="C174" s="15" t="n"/>
      <c r="D174" s="18" t="n"/>
      <c r="E174" s="20">
        <f>IF(D174="",0,D174-TODAY())</f>
        <v/>
      </c>
      <c r="F174" s="21">
        <f>IF(C174=0,"",IF(E174&lt;0,"En retard",IF(E174&lt;=7,"À payer bientôt","OK")))</f>
        <v/>
      </c>
      <c r="G174" s="17" t="n"/>
    </row>
    <row r="175">
      <c r="A175" s="17" t="n"/>
      <c r="B175" s="17" t="n"/>
      <c r="C175" s="15" t="n"/>
      <c r="D175" s="18" t="n"/>
      <c r="E175" s="20">
        <f>IF(D175="",0,D175-TODAY())</f>
        <v/>
      </c>
      <c r="F175" s="21">
        <f>IF(C175=0,"",IF(E175&lt;0,"En retard",IF(E175&lt;=7,"À payer bientôt","OK")))</f>
        <v/>
      </c>
      <c r="G175" s="17" t="n"/>
    </row>
    <row r="176">
      <c r="A176" s="17" t="n"/>
      <c r="B176" s="17" t="n"/>
      <c r="C176" s="15" t="n"/>
      <c r="D176" s="18" t="n"/>
      <c r="E176" s="20">
        <f>IF(D176="",0,D176-TODAY())</f>
        <v/>
      </c>
      <c r="F176" s="21">
        <f>IF(C176=0,"",IF(E176&lt;0,"En retard",IF(E176&lt;=7,"À payer bientôt","OK")))</f>
        <v/>
      </c>
      <c r="G176" s="17" t="n"/>
    </row>
    <row r="177">
      <c r="A177" s="17" t="n"/>
      <c r="B177" s="17" t="n"/>
      <c r="C177" s="15" t="n"/>
      <c r="D177" s="18" t="n"/>
      <c r="E177" s="20">
        <f>IF(D177="",0,D177-TODAY())</f>
        <v/>
      </c>
      <c r="F177" s="21">
        <f>IF(C177=0,"",IF(E177&lt;0,"En retard",IF(E177&lt;=7,"À payer bientôt","OK")))</f>
        <v/>
      </c>
      <c r="G177" s="17" t="n"/>
    </row>
    <row r="178">
      <c r="A178" s="17" t="n"/>
      <c r="B178" s="17" t="n"/>
      <c r="C178" s="15" t="n"/>
      <c r="D178" s="18" t="n"/>
      <c r="E178" s="20">
        <f>IF(D178="",0,D178-TODAY())</f>
        <v/>
      </c>
      <c r="F178" s="21">
        <f>IF(C178=0,"",IF(E178&lt;0,"En retard",IF(E178&lt;=7,"À payer bientôt","OK")))</f>
        <v/>
      </c>
      <c r="G178" s="17" t="n"/>
    </row>
    <row r="179">
      <c r="A179" s="17" t="n"/>
      <c r="B179" s="17" t="n"/>
      <c r="C179" s="15" t="n"/>
      <c r="D179" s="18" t="n"/>
      <c r="E179" s="20">
        <f>IF(D179="",0,D179-TODAY())</f>
        <v/>
      </c>
      <c r="F179" s="21">
        <f>IF(C179=0,"",IF(E179&lt;0,"En retard",IF(E179&lt;=7,"À payer bientôt","OK")))</f>
        <v/>
      </c>
      <c r="G179" s="17" t="n"/>
    </row>
    <row r="180">
      <c r="A180" s="17" t="n"/>
      <c r="B180" s="17" t="n"/>
      <c r="C180" s="15" t="n"/>
      <c r="D180" s="18" t="n"/>
      <c r="E180" s="20">
        <f>IF(D180="",0,D180-TODAY())</f>
        <v/>
      </c>
      <c r="F180" s="21">
        <f>IF(C180=0,"",IF(E180&lt;0,"En retard",IF(E180&lt;=7,"À payer bientôt","OK")))</f>
        <v/>
      </c>
      <c r="G180" s="17" t="n"/>
    </row>
    <row r="181">
      <c r="A181" s="17" t="n"/>
      <c r="B181" s="17" t="n"/>
      <c r="C181" s="15" t="n"/>
      <c r="D181" s="18" t="n"/>
      <c r="E181" s="20">
        <f>IF(D181="",0,D181-TODAY())</f>
        <v/>
      </c>
      <c r="F181" s="21">
        <f>IF(C181=0,"",IF(E181&lt;0,"En retard",IF(E181&lt;=7,"À payer bientôt","OK")))</f>
        <v/>
      </c>
      <c r="G181" s="17" t="n"/>
    </row>
    <row r="182">
      <c r="A182" s="17" t="n"/>
      <c r="B182" s="17" t="n"/>
      <c r="C182" s="15" t="n"/>
      <c r="D182" s="18" t="n"/>
      <c r="E182" s="20">
        <f>IF(D182="",0,D182-TODAY())</f>
        <v/>
      </c>
      <c r="F182" s="21">
        <f>IF(C182=0,"",IF(E182&lt;0,"En retard",IF(E182&lt;=7,"À payer bientôt","OK")))</f>
        <v/>
      </c>
      <c r="G182" s="17" t="n"/>
    </row>
    <row r="183">
      <c r="A183" s="17" t="n"/>
      <c r="B183" s="17" t="n"/>
      <c r="C183" s="15" t="n"/>
      <c r="D183" s="18" t="n"/>
      <c r="E183" s="20">
        <f>IF(D183="",0,D183-TODAY())</f>
        <v/>
      </c>
      <c r="F183" s="21">
        <f>IF(C183=0,"",IF(E183&lt;0,"En retard",IF(E183&lt;=7,"À payer bientôt","OK")))</f>
        <v/>
      </c>
      <c r="G183" s="17" t="n"/>
    </row>
    <row r="184">
      <c r="A184" s="17" t="n"/>
      <c r="B184" s="17" t="n"/>
      <c r="C184" s="15" t="n"/>
      <c r="D184" s="18" t="n"/>
      <c r="E184" s="20">
        <f>IF(D184="",0,D184-TODAY())</f>
        <v/>
      </c>
      <c r="F184" s="21">
        <f>IF(C184=0,"",IF(E184&lt;0,"En retard",IF(E184&lt;=7,"À payer bientôt","OK")))</f>
        <v/>
      </c>
      <c r="G184" s="17" t="n"/>
    </row>
    <row r="185">
      <c r="A185" s="17" t="n"/>
      <c r="B185" s="17" t="n"/>
      <c r="C185" s="15" t="n"/>
      <c r="D185" s="18" t="n"/>
      <c r="E185" s="20">
        <f>IF(D185="",0,D185-TODAY())</f>
        <v/>
      </c>
      <c r="F185" s="21">
        <f>IF(C185=0,"",IF(E185&lt;0,"En retard",IF(E185&lt;=7,"À payer bientôt","OK")))</f>
        <v/>
      </c>
      <c r="G185" s="17" t="n"/>
    </row>
    <row r="186">
      <c r="A186" s="17" t="n"/>
      <c r="B186" s="17" t="n"/>
      <c r="C186" s="15" t="n"/>
      <c r="D186" s="18" t="n"/>
      <c r="E186" s="20">
        <f>IF(D186="",0,D186-TODAY())</f>
        <v/>
      </c>
      <c r="F186" s="21">
        <f>IF(C186=0,"",IF(E186&lt;0,"En retard",IF(E186&lt;=7,"À payer bientôt","OK")))</f>
        <v/>
      </c>
      <c r="G186" s="17" t="n"/>
    </row>
    <row r="187">
      <c r="A187" s="17" t="n"/>
      <c r="B187" s="17" t="n"/>
      <c r="C187" s="15" t="n"/>
      <c r="D187" s="18" t="n"/>
      <c r="E187" s="20">
        <f>IF(D187="",0,D187-TODAY())</f>
        <v/>
      </c>
      <c r="F187" s="21">
        <f>IF(C187=0,"",IF(E187&lt;0,"En retard",IF(E187&lt;=7,"À payer bientôt","OK")))</f>
        <v/>
      </c>
      <c r="G187" s="17" t="n"/>
    </row>
    <row r="188">
      <c r="A188" s="17" t="n"/>
      <c r="B188" s="17" t="n"/>
      <c r="C188" s="15" t="n"/>
      <c r="D188" s="18" t="n"/>
      <c r="E188" s="20">
        <f>IF(D188="",0,D188-TODAY())</f>
        <v/>
      </c>
      <c r="F188" s="21">
        <f>IF(C188=0,"",IF(E188&lt;0,"En retard",IF(E188&lt;=7,"À payer bientôt","OK")))</f>
        <v/>
      </c>
      <c r="G188" s="17" t="n"/>
    </row>
    <row r="189">
      <c r="A189" s="17" t="n"/>
      <c r="B189" s="17" t="n"/>
      <c r="C189" s="15" t="n"/>
      <c r="D189" s="18" t="n"/>
      <c r="E189" s="20">
        <f>IF(D189="",0,D189-TODAY())</f>
        <v/>
      </c>
      <c r="F189" s="21">
        <f>IF(C189=0,"",IF(E189&lt;0,"En retard",IF(E189&lt;=7,"À payer bientôt","OK")))</f>
        <v/>
      </c>
      <c r="G189" s="17" t="n"/>
    </row>
    <row r="190">
      <c r="A190" s="17" t="n"/>
      <c r="B190" s="17" t="n"/>
      <c r="C190" s="15" t="n"/>
      <c r="D190" s="18" t="n"/>
      <c r="E190" s="20">
        <f>IF(D190="",0,D190-TODAY())</f>
        <v/>
      </c>
      <c r="F190" s="21">
        <f>IF(C190=0,"",IF(E190&lt;0,"En retard",IF(E190&lt;=7,"À payer bientôt","OK")))</f>
        <v/>
      </c>
      <c r="G190" s="17" t="n"/>
    </row>
    <row r="191">
      <c r="A191" s="17" t="n"/>
      <c r="B191" s="17" t="n"/>
      <c r="C191" s="15" t="n"/>
      <c r="D191" s="18" t="n"/>
      <c r="E191" s="20">
        <f>IF(D191="",0,D191-TODAY())</f>
        <v/>
      </c>
      <c r="F191" s="21">
        <f>IF(C191=0,"",IF(E191&lt;0,"En retard",IF(E191&lt;=7,"À payer bientôt","OK")))</f>
        <v/>
      </c>
      <c r="G191" s="17" t="n"/>
    </row>
    <row r="192">
      <c r="A192" s="17" t="n"/>
      <c r="B192" s="17" t="n"/>
      <c r="C192" s="15" t="n"/>
      <c r="D192" s="18" t="n"/>
      <c r="E192" s="20">
        <f>IF(D192="",0,D192-TODAY())</f>
        <v/>
      </c>
      <c r="F192" s="21">
        <f>IF(C192=0,"",IF(E192&lt;0,"En retard",IF(E192&lt;=7,"À payer bientôt","OK")))</f>
        <v/>
      </c>
      <c r="G192" s="17" t="n"/>
    </row>
    <row r="193">
      <c r="A193" s="17" t="n"/>
      <c r="B193" s="17" t="n"/>
      <c r="C193" s="15" t="n"/>
      <c r="D193" s="18" t="n"/>
      <c r="E193" s="20">
        <f>IF(D193="",0,D193-TODAY())</f>
        <v/>
      </c>
      <c r="F193" s="21">
        <f>IF(C193=0,"",IF(E193&lt;0,"En retard",IF(E193&lt;=7,"À payer bientôt","OK")))</f>
        <v/>
      </c>
      <c r="G193" s="17" t="n"/>
    </row>
    <row r="194">
      <c r="A194" s="17" t="n"/>
      <c r="B194" s="17" t="n"/>
      <c r="C194" s="15" t="n"/>
      <c r="D194" s="18" t="n"/>
      <c r="E194" s="20">
        <f>IF(D194="",0,D194-TODAY())</f>
        <v/>
      </c>
      <c r="F194" s="21">
        <f>IF(C194=0,"",IF(E194&lt;0,"En retard",IF(E194&lt;=7,"À payer bientôt","OK")))</f>
        <v/>
      </c>
      <c r="G194" s="17" t="n"/>
    </row>
    <row r="195">
      <c r="A195" s="17" t="n"/>
      <c r="B195" s="17" t="n"/>
      <c r="C195" s="15" t="n"/>
      <c r="D195" s="18" t="n"/>
      <c r="E195" s="20">
        <f>IF(D195="",0,D195-TODAY())</f>
        <v/>
      </c>
      <c r="F195" s="21">
        <f>IF(C195=0,"",IF(E195&lt;0,"En retard",IF(E195&lt;=7,"À payer bientôt","OK")))</f>
        <v/>
      </c>
      <c r="G195" s="17" t="n"/>
    </row>
    <row r="196">
      <c r="A196" s="17" t="n"/>
      <c r="B196" s="17" t="n"/>
      <c r="C196" s="15" t="n"/>
      <c r="D196" s="18" t="n"/>
      <c r="E196" s="20">
        <f>IF(D196="",0,D196-TODAY())</f>
        <v/>
      </c>
      <c r="F196" s="21">
        <f>IF(C196=0,"",IF(E196&lt;0,"En retard",IF(E196&lt;=7,"À payer bientôt","OK")))</f>
        <v/>
      </c>
      <c r="G196" s="17" t="n"/>
    </row>
    <row r="197">
      <c r="A197" s="17" t="n"/>
      <c r="B197" s="17" t="n"/>
      <c r="C197" s="15" t="n"/>
      <c r="D197" s="18" t="n"/>
      <c r="E197" s="20">
        <f>IF(D197="",0,D197-TODAY())</f>
        <v/>
      </c>
      <c r="F197" s="21">
        <f>IF(C197=0,"",IF(E197&lt;0,"En retard",IF(E197&lt;=7,"À payer bientôt","OK")))</f>
        <v/>
      </c>
      <c r="G197" s="17" t="n"/>
    </row>
    <row r="198">
      <c r="A198" s="17" t="n"/>
      <c r="B198" s="17" t="n"/>
      <c r="C198" s="15" t="n"/>
      <c r="D198" s="18" t="n"/>
      <c r="E198" s="20">
        <f>IF(D198="",0,D198-TODAY())</f>
        <v/>
      </c>
      <c r="F198" s="21">
        <f>IF(C198=0,"",IF(E198&lt;0,"En retard",IF(E198&lt;=7,"À payer bientôt","OK")))</f>
        <v/>
      </c>
      <c r="G198" s="17" t="n"/>
    </row>
    <row r="199">
      <c r="A199" s="17" t="n"/>
      <c r="B199" s="17" t="n"/>
      <c r="C199" s="15" t="n"/>
      <c r="D199" s="18" t="n"/>
      <c r="E199" s="20">
        <f>IF(D199="",0,D199-TODAY())</f>
        <v/>
      </c>
      <c r="F199" s="21">
        <f>IF(C199=0,"",IF(E199&lt;0,"En retard",IF(E199&lt;=7,"À payer bientôt","OK")))</f>
        <v/>
      </c>
      <c r="G199" s="17" t="n"/>
    </row>
    <row r="200">
      <c r="A200" s="17" t="n"/>
      <c r="B200" s="17" t="n"/>
      <c r="C200" s="15" t="n"/>
      <c r="D200" s="18" t="n"/>
      <c r="E200" s="20">
        <f>IF(D200="",0,D200-TODAY())</f>
        <v/>
      </c>
      <c r="F200" s="21">
        <f>IF(C200=0,"",IF(E200&lt;0,"En retard",IF(E200&lt;=7,"À payer bientôt","OK")))</f>
        <v/>
      </c>
      <c r="G200" s="17" t="n"/>
    </row>
    <row r="201">
      <c r="A201" s="17" t="n"/>
      <c r="B201" s="17" t="n"/>
      <c r="C201" s="15" t="n"/>
      <c r="D201" s="18" t="n"/>
      <c r="E201" s="20">
        <f>IF(D201="",0,D201-TODAY())</f>
        <v/>
      </c>
      <c r="F201" s="21">
        <f>IF(C201=0,"",IF(E201&lt;0,"En retard",IF(E201&lt;=7,"À payer bientôt","OK")))</f>
        <v/>
      </c>
      <c r="G201" s="17" t="n"/>
    </row>
    <row r="202">
      <c r="A202" s="17" t="n"/>
      <c r="B202" s="17" t="n"/>
      <c r="C202" s="15" t="n"/>
      <c r="D202" s="18" t="n"/>
      <c r="E202" s="20">
        <f>IF(D202="",0,D202-TODAY())</f>
        <v/>
      </c>
      <c r="F202" s="21">
        <f>IF(C202=0,"",IF(E202&lt;0,"En retard",IF(E202&lt;=7,"À payer bientôt","OK")))</f>
        <v/>
      </c>
      <c r="G202" s="17" t="n"/>
    </row>
    <row r="203">
      <c r="A203" s="17" t="n"/>
      <c r="B203" s="17" t="n"/>
      <c r="C203" s="15" t="n"/>
      <c r="D203" s="18" t="n"/>
      <c r="E203" s="20">
        <f>IF(D203="",0,D203-TODAY())</f>
        <v/>
      </c>
      <c r="F203" s="21">
        <f>IF(C203=0,"",IF(E203&lt;0,"En retard",IF(E203&lt;=7,"À payer bientôt","OK")))</f>
        <v/>
      </c>
      <c r="G203" s="17" t="n"/>
    </row>
    <row r="204">
      <c r="A204" s="17" t="n"/>
      <c r="B204" s="17" t="n"/>
      <c r="C204" s="15" t="n"/>
      <c r="D204" s="18" t="n"/>
      <c r="E204" s="20">
        <f>IF(D204="",0,D204-TODAY())</f>
        <v/>
      </c>
      <c r="F204" s="21">
        <f>IF(C204=0,"",IF(E204&lt;0,"En retard",IF(E204&lt;=7,"À payer bientôt","OK")))</f>
        <v/>
      </c>
      <c r="G204" s="17" t="n"/>
    </row>
  </sheetData>
  <conditionalFormatting sqref="F5:F204">
    <cfRule type="expression" priority="1" dxfId="0">
      <formula>$F5="En retard"</formula>
    </cfRule>
    <cfRule type="expression" priority="2" dxfId="1">
      <formula>$F5="À payer bientôt"</formula>
    </cfRule>
    <cfRule type="expression" priority="3" dxfId="2">
      <formula>$F5="OK"</formula>
    </cfRule>
  </conditionalFormatting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M12"/>
  <sheetViews>
    <sheetView showGridLines="0" workbookViewId="0">
      <pane xSplit="1" ySplit="5" topLeftCell="B6" activePane="bottomRight" state="frozen"/>
      <selection pane="topRight" activeCell="A1" sqref="A1"/>
      <selection pane="bottomLeft" activeCell="A1" sqref="A1"/>
      <selection pane="bottomRight" activeCell="A1" sqref="A1"/>
    </sheetView>
  </sheetViews>
  <sheetFormatPr baseColWidth="8" defaultRowHeight="15"/>
  <cols>
    <col width="34" customWidth="1" min="1" max="1"/>
    <col width="12" customWidth="1" min="2" max="2"/>
    <col width="12" customWidth="1" min="3" max="3"/>
    <col width="12" customWidth="1" min="4" max="4"/>
    <col width="12" customWidth="1" min="5" max="5"/>
    <col width="12" customWidth="1" min="6" max="6"/>
    <col width="12" customWidth="1" min="7" max="7"/>
    <col width="12" customWidth="1" min="8" max="8"/>
    <col width="12" customWidth="1" min="9" max="9"/>
    <col width="12" customWidth="1" min="10" max="10"/>
    <col width="12" customWidth="1" min="11" max="11"/>
    <col width="12" customWidth="1" min="12" max="12"/>
    <col width="12" customWidth="1" min="13" max="13"/>
  </cols>
  <sheetData>
    <row r="1">
      <c r="A1" s="1" t="inlineStr">
        <is>
          <t>Prévision de trésorerie — 12 mois (Radar)</t>
        </is>
      </c>
    </row>
    <row r="2">
      <c r="A2" s="2" t="inlineStr">
        <is>
          <t>Basé sur AUJOURDHUI() : les mois se mettent à jour, et les montants viennent des tables Clients/Fournisseurs.</t>
        </is>
      </c>
    </row>
    <row r="4">
      <c r="A4" s="23" t="inlineStr"/>
      <c r="B4" s="24">
        <f>EOMONTH(TODAY(),-1)+1</f>
        <v/>
      </c>
      <c r="C4" s="24">
        <f>EDATE(B4,1)</f>
        <v/>
      </c>
      <c r="D4" s="24">
        <f>EDATE(C4,1)</f>
        <v/>
      </c>
      <c r="E4" s="24">
        <f>EDATE(D4,1)</f>
        <v/>
      </c>
      <c r="F4" s="24">
        <f>EDATE(E4,1)</f>
        <v/>
      </c>
      <c r="G4" s="24">
        <f>EDATE(F4,1)</f>
        <v/>
      </c>
      <c r="H4" s="24">
        <f>EDATE(G4,1)</f>
        <v/>
      </c>
      <c r="I4" s="24">
        <f>EDATE(H4,1)</f>
        <v/>
      </c>
      <c r="J4" s="24">
        <f>EDATE(I4,1)</f>
        <v/>
      </c>
      <c r="K4" s="24">
        <f>EDATE(J4,1)</f>
        <v/>
      </c>
      <c r="L4" s="24">
        <f>EDATE(K4,1)</f>
        <v/>
      </c>
      <c r="M4" s="24">
        <f>EDATE(L4,1)</f>
        <v/>
      </c>
    </row>
    <row r="6">
      <c r="A6" s="25" t="inlineStr">
        <is>
          <t>Solde ouverture</t>
        </is>
      </c>
      <c r="B6" s="26">
        <f>Paramètres!$B$4</f>
        <v/>
      </c>
      <c r="C6" s="26">
        <f>B10</f>
        <v/>
      </c>
      <c r="D6" s="26">
        <f>C10</f>
        <v/>
      </c>
      <c r="E6" s="26">
        <f>D10</f>
        <v/>
      </c>
      <c r="F6" s="26">
        <f>E10</f>
        <v/>
      </c>
      <c r="G6" s="26">
        <f>F10</f>
        <v/>
      </c>
      <c r="H6" s="26">
        <f>G10</f>
        <v/>
      </c>
      <c r="I6" s="26">
        <f>H10</f>
        <v/>
      </c>
      <c r="J6" s="26">
        <f>I10</f>
        <v/>
      </c>
      <c r="K6" s="26">
        <f>J10</f>
        <v/>
      </c>
      <c r="L6" s="26">
        <f>K10</f>
        <v/>
      </c>
      <c r="M6" s="26">
        <f>L10</f>
        <v/>
      </c>
    </row>
    <row r="7">
      <c r="A7" s="25" t="inlineStr">
        <is>
          <t>Encaissements prévus (Clients)</t>
        </is>
      </c>
      <c r="B7" s="26">
        <f>SUMIFS(tblClients[Reste à encaisser],tblClients[Échéance],"&gt;="&amp;B$4,tblClients[Échéance],"&lt;="&amp;EOMONTH(B$4,0),tblClients[Reste à encaisser],"&gt;0")</f>
        <v/>
      </c>
      <c r="C7" s="26">
        <f>SUMIFS(tblClients[Reste à encaisser],tblClients[Échéance],"&gt;="&amp;C$4,tblClients[Échéance],"&lt;="&amp;EOMONTH(C$4,0),tblClients[Reste à encaisser],"&gt;0")</f>
        <v/>
      </c>
      <c r="D7" s="26">
        <f>SUMIFS(tblClients[Reste à encaisser],tblClients[Échéance],"&gt;="&amp;D$4,tblClients[Échéance],"&lt;="&amp;EOMONTH(D$4,0),tblClients[Reste à encaisser],"&gt;0")</f>
        <v/>
      </c>
      <c r="E7" s="26">
        <f>SUMIFS(tblClients[Reste à encaisser],tblClients[Échéance],"&gt;="&amp;E$4,tblClients[Échéance],"&lt;="&amp;EOMONTH(E$4,0),tblClients[Reste à encaisser],"&gt;0")</f>
        <v/>
      </c>
      <c r="F7" s="26">
        <f>SUMIFS(tblClients[Reste à encaisser],tblClients[Échéance],"&gt;="&amp;F$4,tblClients[Échéance],"&lt;="&amp;EOMONTH(F$4,0),tblClients[Reste à encaisser],"&gt;0")</f>
        <v/>
      </c>
      <c r="G7" s="26">
        <f>SUMIFS(tblClients[Reste à encaisser],tblClients[Échéance],"&gt;="&amp;G$4,tblClients[Échéance],"&lt;="&amp;EOMONTH(G$4,0),tblClients[Reste à encaisser],"&gt;0")</f>
        <v/>
      </c>
      <c r="H7" s="26">
        <f>SUMIFS(tblClients[Reste à encaisser],tblClients[Échéance],"&gt;="&amp;H$4,tblClients[Échéance],"&lt;="&amp;EOMONTH(H$4,0),tblClients[Reste à encaisser],"&gt;0")</f>
        <v/>
      </c>
      <c r="I7" s="26">
        <f>SUMIFS(tblClients[Reste à encaisser],tblClients[Échéance],"&gt;="&amp;I$4,tblClients[Échéance],"&lt;="&amp;EOMONTH(I$4,0),tblClients[Reste à encaisser],"&gt;0")</f>
        <v/>
      </c>
      <c r="J7" s="26">
        <f>SUMIFS(tblClients[Reste à encaisser],tblClients[Échéance],"&gt;="&amp;J$4,tblClients[Échéance],"&lt;="&amp;EOMONTH(J$4,0),tblClients[Reste à encaisser],"&gt;0")</f>
        <v/>
      </c>
      <c r="K7" s="26">
        <f>SUMIFS(tblClients[Reste à encaisser],tblClients[Échéance],"&gt;="&amp;K$4,tblClients[Échéance],"&lt;="&amp;EOMONTH(K$4,0),tblClients[Reste à encaisser],"&gt;0")</f>
        <v/>
      </c>
      <c r="L7" s="26">
        <f>SUMIFS(tblClients[Reste à encaisser],tblClients[Échéance],"&gt;="&amp;L$4,tblClients[Échéance],"&lt;="&amp;EOMONTH(L$4,0),tblClients[Reste à encaisser],"&gt;0")</f>
        <v/>
      </c>
      <c r="M7" s="26">
        <f>SUMIFS(tblClients[Reste à encaisser],tblClients[Échéance],"&gt;="&amp;M$4,tblClients[Échéance],"&lt;="&amp;EOMONTH(M$4,0),tblClients[Reste à encaisser],"&gt;0")</f>
        <v/>
      </c>
    </row>
    <row r="8">
      <c r="A8" s="25" t="inlineStr">
        <is>
          <t>Décaissements prévus (Fournisseurs)</t>
        </is>
      </c>
      <c r="B8" s="26">
        <f>SUMIFS(tblPayables[Montant],tblPayables[Échéance],"&gt;="&amp;B$4,tblPayables[Échéance],"&lt;="&amp;EOMONTH(B$4,0),tblPayables[Montant],"&gt;0")</f>
        <v/>
      </c>
      <c r="C8" s="26">
        <f>SUMIFS(tblPayables[Montant],tblPayables[Échéance],"&gt;="&amp;C$4,tblPayables[Échéance],"&lt;="&amp;EOMONTH(C$4,0),tblPayables[Montant],"&gt;0")</f>
        <v/>
      </c>
      <c r="D8" s="26">
        <f>SUMIFS(tblPayables[Montant],tblPayables[Échéance],"&gt;="&amp;D$4,tblPayables[Échéance],"&lt;="&amp;EOMONTH(D$4,0),tblPayables[Montant],"&gt;0")</f>
        <v/>
      </c>
      <c r="E8" s="26">
        <f>SUMIFS(tblPayables[Montant],tblPayables[Échéance],"&gt;="&amp;E$4,tblPayables[Échéance],"&lt;="&amp;EOMONTH(E$4,0),tblPayables[Montant],"&gt;0")</f>
        <v/>
      </c>
      <c r="F8" s="26">
        <f>SUMIFS(tblPayables[Montant],tblPayables[Échéance],"&gt;="&amp;F$4,tblPayables[Échéance],"&lt;="&amp;EOMONTH(F$4,0),tblPayables[Montant],"&gt;0")</f>
        <v/>
      </c>
      <c r="G8" s="26">
        <f>SUMIFS(tblPayables[Montant],tblPayables[Échéance],"&gt;="&amp;G$4,tblPayables[Échéance],"&lt;="&amp;EOMONTH(G$4,0),tblPayables[Montant],"&gt;0")</f>
        <v/>
      </c>
      <c r="H8" s="26">
        <f>SUMIFS(tblPayables[Montant],tblPayables[Échéance],"&gt;="&amp;H$4,tblPayables[Échéance],"&lt;="&amp;EOMONTH(H$4,0),tblPayables[Montant],"&gt;0")</f>
        <v/>
      </c>
      <c r="I8" s="26">
        <f>SUMIFS(tblPayables[Montant],tblPayables[Échéance],"&gt;="&amp;I$4,tblPayables[Échéance],"&lt;="&amp;EOMONTH(I$4,0),tblPayables[Montant],"&gt;0")</f>
        <v/>
      </c>
      <c r="J8" s="26">
        <f>SUMIFS(tblPayables[Montant],tblPayables[Échéance],"&gt;="&amp;J$4,tblPayables[Échéance],"&lt;="&amp;EOMONTH(J$4,0),tblPayables[Montant],"&gt;0")</f>
        <v/>
      </c>
      <c r="K8" s="26">
        <f>SUMIFS(tblPayables[Montant],tblPayables[Échéance],"&gt;="&amp;K$4,tblPayables[Échéance],"&lt;="&amp;EOMONTH(K$4,0),tblPayables[Montant],"&gt;0")</f>
        <v/>
      </c>
      <c r="L8" s="26">
        <f>SUMIFS(tblPayables[Montant],tblPayables[Échéance],"&gt;="&amp;L$4,tblPayables[Échéance],"&lt;="&amp;EOMONTH(L$4,0),tblPayables[Montant],"&gt;0")</f>
        <v/>
      </c>
      <c r="M8" s="26">
        <f>SUMIFS(tblPayables[Montant],tblPayables[Échéance],"&gt;="&amp;M$4,tblPayables[Échéance],"&lt;="&amp;EOMONTH(M$4,0),tblPayables[Montant],"&gt;0")</f>
        <v/>
      </c>
    </row>
    <row r="9">
      <c r="A9" s="25" t="inlineStr">
        <is>
          <t>Net du mois</t>
        </is>
      </c>
      <c r="B9" s="26">
        <f>B7-B8</f>
        <v/>
      </c>
      <c r="C9" s="26">
        <f>C7-C8</f>
        <v/>
      </c>
      <c r="D9" s="26">
        <f>D7-D8</f>
        <v/>
      </c>
      <c r="E9" s="26">
        <f>E7-E8</f>
        <v/>
      </c>
      <c r="F9" s="26">
        <f>F7-F8</f>
        <v/>
      </c>
      <c r="G9" s="26">
        <f>G7-G8</f>
        <v/>
      </c>
      <c r="H9" s="26">
        <f>H7-H8</f>
        <v/>
      </c>
      <c r="I9" s="26">
        <f>I7-I8</f>
        <v/>
      </c>
      <c r="J9" s="26">
        <f>J7-J8</f>
        <v/>
      </c>
      <c r="K9" s="26">
        <f>K7-K8</f>
        <v/>
      </c>
      <c r="L9" s="26">
        <f>L7-L8</f>
        <v/>
      </c>
      <c r="M9" s="26">
        <f>M7-M8</f>
        <v/>
      </c>
    </row>
    <row r="10">
      <c r="A10" s="25" t="inlineStr">
        <is>
          <t>Solde clôture</t>
        </is>
      </c>
      <c r="B10" s="26">
        <f>B6+B9</f>
        <v/>
      </c>
      <c r="C10" s="26">
        <f>C6+C9</f>
        <v/>
      </c>
      <c r="D10" s="26">
        <f>D6+D9</f>
        <v/>
      </c>
      <c r="E10" s="26">
        <f>E6+E9</f>
        <v/>
      </c>
      <c r="F10" s="26">
        <f>F6+F9</f>
        <v/>
      </c>
      <c r="G10" s="26">
        <f>G6+G9</f>
        <v/>
      </c>
      <c r="H10" s="26">
        <f>H6+H9</f>
        <v/>
      </c>
      <c r="I10" s="26">
        <f>I6+I9</f>
        <v/>
      </c>
      <c r="J10" s="26">
        <f>J6+J9</f>
        <v/>
      </c>
      <c r="K10" s="26">
        <f>K6+K9</f>
        <v/>
      </c>
      <c r="L10" s="26">
        <f>L6+L9</f>
        <v/>
      </c>
      <c r="M10" s="26">
        <f>M6+M9</f>
        <v/>
      </c>
    </row>
    <row r="11">
      <c r="A11" s="27" t="inlineStr"/>
    </row>
    <row r="12">
      <c r="A12" s="28" t="inlineStr">
        <is>
          <t>ALERTE (solde &lt; seuil)</t>
        </is>
      </c>
      <c r="B12" s="29">
        <f>IF(B10&lt;Paramètres!$B$5,"⚠ Sous seuil","")</f>
        <v/>
      </c>
      <c r="C12" s="29">
        <f>IF(C10&lt;Paramètres!$B$5,"⚠ Sous seuil","")</f>
        <v/>
      </c>
      <c r="D12" s="29">
        <f>IF(D10&lt;Paramètres!$B$5,"⚠ Sous seuil","")</f>
        <v/>
      </c>
      <c r="E12" s="29">
        <f>IF(E10&lt;Paramètres!$B$5,"⚠ Sous seuil","")</f>
        <v/>
      </c>
      <c r="F12" s="29">
        <f>IF(F10&lt;Paramètres!$B$5,"⚠ Sous seuil","")</f>
        <v/>
      </c>
      <c r="G12" s="29">
        <f>IF(G10&lt;Paramètres!$B$5,"⚠ Sous seuil","")</f>
        <v/>
      </c>
      <c r="H12" s="29">
        <f>IF(H10&lt;Paramètres!$B$5,"⚠ Sous seuil","")</f>
        <v/>
      </c>
      <c r="I12" s="29">
        <f>IF(I10&lt;Paramètres!$B$5,"⚠ Sous seuil","")</f>
        <v/>
      </c>
      <c r="J12" s="29">
        <f>IF(J10&lt;Paramètres!$B$5,"⚠ Sous seuil","")</f>
        <v/>
      </c>
      <c r="K12" s="29">
        <f>IF(K10&lt;Paramètres!$B$5,"⚠ Sous seuil","")</f>
        <v/>
      </c>
      <c r="L12" s="29">
        <f>IF(L10&lt;Paramètres!$B$5,"⚠ Sous seuil","")</f>
        <v/>
      </c>
      <c r="M12" s="29">
        <f>IF(M10&lt;Paramètres!$B$5,"⚠ Sous seuil","")</f>
        <v/>
      </c>
    </row>
  </sheetData>
  <conditionalFormatting sqref="B10:M10">
    <cfRule type="expression" priority="1" dxfId="0">
      <formula>B10&lt;Paramètres!$B$5</formula>
    </cfRule>
    <cfRule type="expression" priority="2" dxfId="2">
      <formula>B10&gt;=Paramètres!$B$5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2026-02-08T23:10:09Z</dcterms:created>
  <dcterms:modified xmlns:dcterms="http://purl.org/dc/terms/" xmlns:xsi="http://www.w3.org/2001/XMLSchema-instance" xsi:type="dcterms:W3CDTF">2026-02-08T23:13:25Z</dcterms:modified>
</cp:coreProperties>
</file>