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resorerie_12M" sheetId="1" state="visible" r:id="rId1"/>
    <sheet xmlns:r="http://schemas.openxmlformats.org/officeDocument/2006/relationships" name="Reel" sheetId="2" state="visible" r:id="rId2"/>
    <sheet xmlns:r="http://schemas.openxmlformats.org/officeDocument/2006/relationships" name="Dashboard" sheetId="3" state="visible" r:id="rId3"/>
    <sheet xmlns:r="http://schemas.openxmlformats.org/officeDocument/2006/relationships" name="Synthese_PDF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#,##0;[Red]-#,##0"/>
  </numFmts>
  <fonts count="7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0F172A"/>
      <sz val="12"/>
    </font>
    <font>
      <b val="1"/>
      <color rgb="00475569"/>
    </font>
    <font>
      <b val="1"/>
      <color rgb="000B57D0"/>
    </font>
    <font>
      <b val="1"/>
      <color rgb="00FFFFFF"/>
    </font>
    <font>
      <b val="1"/>
    </font>
  </fonts>
  <fills count="6">
    <fill>
      <patternFill/>
    </fill>
    <fill>
      <patternFill patternType="gray125"/>
    </fill>
    <fill>
      <patternFill patternType="solid">
        <fgColor rgb="000B57D0"/>
      </patternFill>
    </fill>
    <fill>
      <patternFill patternType="solid">
        <fgColor rgb="00EEF4FF"/>
      </patternFill>
    </fill>
    <fill>
      <patternFill patternType="solid">
        <fgColor rgb="00111827"/>
      </patternFill>
    </fill>
    <fill>
      <patternFill patternType="solid">
        <fgColor rgb="00F8FAFC"/>
      </patternFill>
    </fill>
  </fills>
  <borders count="2">
    <border>
      <left/>
      <right/>
      <top/>
      <bottom/>
      <diagonal/>
    </border>
    <border>
      <left style="thin">
        <color rgb="00E5E7EB"/>
      </left>
      <right style="thin">
        <color rgb="00E5E7EB"/>
      </right>
      <top style="thin">
        <color rgb="00E5E7EB"/>
      </top>
      <bottom style="thin">
        <color rgb="00E5E7EB"/>
      </bottom>
    </border>
  </borders>
  <cellStyleXfs count="1">
    <xf numFmtId="0" fontId="0" fillId="0" borderId="0"/>
  </cellStyleXfs>
  <cellXfs count="19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left" vertical="center"/>
    </xf>
    <xf numFmtId="0" fontId="3" fillId="0" borderId="1" applyAlignment="1" pivotButton="0" quotePrefix="0" xfId="0">
      <alignment vertical="center"/>
    </xf>
    <xf numFmtId="0" fontId="4" fillId="3" borderId="1" applyAlignment="1" pivotButton="0" quotePrefix="0" xfId="0">
      <alignment vertical="center"/>
    </xf>
    <xf numFmtId="3" fontId="4" fillId="3" borderId="1" applyAlignment="1" pivotButton="0" quotePrefix="0" xfId="0">
      <alignment horizontal="right" vertical="center"/>
    </xf>
    <xf numFmtId="0" fontId="5" fillId="4" borderId="1" applyAlignment="1" pivotButton="0" quotePrefix="0" xfId="0">
      <alignment horizontal="center" vertical="center"/>
    </xf>
    <xf numFmtId="0" fontId="0" fillId="0" borderId="1" pivotButton="0" quotePrefix="0" xfId="0"/>
    <xf numFmtId="3" fontId="0" fillId="0" borderId="1" applyAlignment="1" pivotButton="0" quotePrefix="0" xfId="0">
      <alignment horizontal="right" vertical="center"/>
    </xf>
    <xf numFmtId="0" fontId="0" fillId="0" borderId="1" applyAlignment="1" pivotButton="0" quotePrefix="0" xfId="0">
      <alignment horizontal="center" vertical="center"/>
    </xf>
    <xf numFmtId="164" fontId="0" fillId="0" borderId="1" applyAlignment="1" pivotButton="0" quotePrefix="0" xfId="0">
      <alignment horizontal="right" vertical="center"/>
    </xf>
    <xf numFmtId="1" fontId="4" fillId="3" borderId="1" applyAlignment="1" pivotButton="0" quotePrefix="0" xfId="0">
      <alignment vertical="center"/>
    </xf>
    <xf numFmtId="0" fontId="6" fillId="3" borderId="1" applyAlignment="1" pivotButton="0" quotePrefix="0" xfId="0">
      <alignment vertical="center"/>
    </xf>
    <xf numFmtId="0" fontId="6" fillId="0" borderId="1" applyAlignment="1" pivotButton="0" quotePrefix="0" xfId="0">
      <alignment vertical="center"/>
    </xf>
    <xf numFmtId="0" fontId="0" fillId="5" borderId="1" applyAlignment="1" pivotButton="0" quotePrefix="0" xfId="0">
      <alignment horizontal="center" vertical="center"/>
    </xf>
    <xf numFmtId="0" fontId="6" fillId="3" borderId="1" applyAlignment="1" pivotButton="0" quotePrefix="0" xfId="0">
      <alignment vertical="center" wrapText="1"/>
    </xf>
    <xf numFmtId="0" fontId="0" fillId="0" borderId="1" applyAlignment="1" pivotButton="0" quotePrefix="0" xfId="0">
      <alignment vertical="center"/>
    </xf>
    <xf numFmtId="3" fontId="0" fillId="3" borderId="1" applyAlignment="1" pivotButton="0" quotePrefix="0" xfId="0">
      <alignment horizontal="right" vertical="center"/>
    </xf>
    <xf numFmtId="0" fontId="0" fillId="0" borderId="1" applyAlignment="1" pivotButton="0" quotePrefix="0" xfId="0">
      <alignment vertical="center" wrapText="1"/>
    </xf>
  </cellXfs>
  <cellStyles count="1">
    <cellStyle name="Normal" xfId="0" builtinId="0" hidden="0"/>
  </cellStyles>
  <dxfs count="3">
    <dxf>
      <font>
        <b val="1"/>
        <color rgb="000F172A"/>
      </font>
      <fill>
        <patternFill patternType="solid">
          <fgColor rgb="00DCFCE7"/>
        </patternFill>
      </fill>
    </dxf>
    <dxf>
      <font>
        <b val="1"/>
        <color rgb="000F172A"/>
      </font>
      <fill>
        <patternFill patternType="solid">
          <fgColor rgb="00FEF3C7"/>
        </patternFill>
      </fill>
    </dxf>
    <dxf>
      <font>
        <b val="1"/>
        <color rgb="00FFFFFF"/>
      </font>
      <fill>
        <patternFill patternType="solid">
          <fgColor rgb="00EF4444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Solde final : prévu vs réel</a:t>
            </a:r>
          </a:p>
        </rich>
      </tx>
    </title>
    <plotArea>
      <lineChart>
        <grouping val="standard"/>
        <ser>
          <idx val="0"/>
          <order val="0"/>
          <tx>
            <strRef>
              <f>'Dashboard'!B11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'Dashboard'!$A$12:$A$23</f>
            </numRef>
          </cat>
          <val>
            <numRef>
              <f>'Dashboard'!$B$12:$B$23</f>
            </numRef>
          </val>
        </ser>
        <ser>
          <idx val="1"/>
          <order val="1"/>
          <tx>
            <strRef>
              <f>'Dashboard'!C11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'Dashboard'!$A$12:$A$23</f>
            </numRef>
          </cat>
          <val>
            <numRef>
              <f>'Dashboard'!$C$12:$C$23</f>
            </numRef>
          </val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Mois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Montant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0</col>
      <colOff>0</colOff>
      <row>24</row>
      <rowOff>0</rowOff>
    </from>
    <ext cx="792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4"/>
  <sheetViews>
    <sheetView workbookViewId="0">
      <pane ySplit="7" topLeftCell="A8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8" customWidth="1" min="6" max="6"/>
    <col width="18" customWidth="1" min="7" max="7"/>
  </cols>
  <sheetData>
    <row r="1" ht="26" customHeight="1">
      <c r="A1" s="1" t="inlineStr">
        <is>
          <t>TRÉSORERIE 12 MOIS — PILOTAGE (premium, automatisé)</t>
        </is>
      </c>
    </row>
    <row r="2" ht="20" customHeight="1">
      <c r="A2" s="2" t="inlineStr">
        <is>
          <t>Prévision + suivi réel, alertes, écarts, KPI et synthèse A4. Saisissez vos flux : le reste se calcule.</t>
        </is>
      </c>
    </row>
    <row r="3">
      <c r="A3" s="3" t="inlineStr">
        <is>
          <t>Devise</t>
        </is>
      </c>
      <c r="B3" s="4" t="inlineStr">
        <is>
          <t>MAD</t>
        </is>
      </c>
      <c r="D3" s="3" t="inlineStr">
        <is>
          <t>Année</t>
        </is>
      </c>
      <c r="E3" s="4" t="n">
        <v>2026</v>
      </c>
    </row>
    <row r="4">
      <c r="A4" s="3" t="inlineStr">
        <is>
          <t>Solde initial (M1)</t>
        </is>
      </c>
      <c r="B4" s="5" t="n">
        <v>120000</v>
      </c>
      <c r="D4" s="3" t="inlineStr">
        <is>
          <t>Seuil d’alerte</t>
        </is>
      </c>
      <c r="E4" s="5" t="n">
        <v>50000</v>
      </c>
    </row>
    <row r="6" ht="20" customHeight="1">
      <c r="A6" s="2" t="inlineStr">
        <is>
          <t>Tableau mensuel (prévu / réel + écarts)</t>
        </is>
      </c>
    </row>
    <row r="7" ht="20" customHeight="1">
      <c r="A7" s="6" t="inlineStr">
        <is>
          <t>Mois</t>
        </is>
      </c>
      <c r="B7" s="6" t="inlineStr">
        <is>
          <t>Solde initial</t>
        </is>
      </c>
      <c r="C7" s="6" t="inlineStr">
        <is>
          <t>Encaissements prévus</t>
        </is>
      </c>
      <c r="D7" s="6" t="inlineStr">
        <is>
          <t>Décaissements prévus</t>
        </is>
      </c>
      <c r="E7" s="6" t="inlineStr">
        <is>
          <t>Solde final prévu</t>
        </is>
      </c>
      <c r="F7" s="6" t="inlineStr">
        <is>
          <t>Alerte</t>
        </is>
      </c>
      <c r="G7" s="6" t="inlineStr">
        <is>
          <t>Écart réel (±)</t>
        </is>
      </c>
    </row>
    <row r="8">
      <c r="A8" s="7" t="inlineStr">
        <is>
          <t>Janvier</t>
        </is>
      </c>
      <c r="B8" s="8">
        <f>B4</f>
        <v/>
      </c>
      <c r="C8" s="8" t="n">
        <v>0</v>
      </c>
      <c r="D8" s="8" t="n">
        <v>0</v>
      </c>
      <c r="E8" s="8">
        <f>B8+C8-D8</f>
        <v/>
      </c>
      <c r="F8" s="9">
        <f>IF(E8="","",IF(E8&lt;$E$4,"🔴 Sous seuil",IF(E8&lt;$E$4*1.2,"🟡 Vigilance","🟢 OK")))</f>
        <v/>
      </c>
      <c r="G8" s="10">
        <f>IF(OR(Reel!E8="",E8=""),"",Reel!E8-E8)</f>
        <v/>
      </c>
    </row>
    <row r="9">
      <c r="A9" s="7" t="inlineStr">
        <is>
          <t>Février</t>
        </is>
      </c>
      <c r="B9" s="8">
        <f>E8</f>
        <v/>
      </c>
      <c r="C9" s="8" t="n">
        <v>0</v>
      </c>
      <c r="D9" s="8" t="n">
        <v>0</v>
      </c>
      <c r="E9" s="8">
        <f>B9+C9-D9</f>
        <v/>
      </c>
      <c r="F9" s="9">
        <f>IF(E9="","",IF(E9&lt;$E$4,"🔴 Sous seuil",IF(E9&lt;$E$4*1.2,"🟡 Vigilance","🟢 OK")))</f>
        <v/>
      </c>
      <c r="G9" s="10">
        <f>IF(OR(Reel!E9="",E9=""),"",Reel!E9-E9)</f>
        <v/>
      </c>
    </row>
    <row r="10">
      <c r="A10" s="7" t="inlineStr">
        <is>
          <t>Mars</t>
        </is>
      </c>
      <c r="B10" s="8">
        <f>E9</f>
        <v/>
      </c>
      <c r="C10" s="8" t="n">
        <v>0</v>
      </c>
      <c r="D10" s="8" t="n">
        <v>0</v>
      </c>
      <c r="E10" s="8">
        <f>B10+C10-D10</f>
        <v/>
      </c>
      <c r="F10" s="9">
        <f>IF(E10="","",IF(E10&lt;$E$4,"🔴 Sous seuil",IF(E10&lt;$E$4*1.2,"🟡 Vigilance","🟢 OK")))</f>
        <v/>
      </c>
      <c r="G10" s="10">
        <f>IF(OR(Reel!E10="",E10=""),"",Reel!E10-E10)</f>
        <v/>
      </c>
    </row>
    <row r="11">
      <c r="A11" s="7" t="inlineStr">
        <is>
          <t>Avril</t>
        </is>
      </c>
      <c r="B11" s="8">
        <f>E10</f>
        <v/>
      </c>
      <c r="C11" s="8" t="n">
        <v>0</v>
      </c>
      <c r="D11" s="8" t="n">
        <v>0</v>
      </c>
      <c r="E11" s="8">
        <f>B11+C11-D11</f>
        <v/>
      </c>
      <c r="F11" s="9">
        <f>IF(E11="","",IF(E11&lt;$E$4,"🔴 Sous seuil",IF(E11&lt;$E$4*1.2,"🟡 Vigilance","🟢 OK")))</f>
        <v/>
      </c>
      <c r="G11" s="10">
        <f>IF(OR(Reel!E11="",E11=""),"",Reel!E11-E11)</f>
        <v/>
      </c>
    </row>
    <row r="12">
      <c r="A12" s="7" t="inlineStr">
        <is>
          <t>Mai</t>
        </is>
      </c>
      <c r="B12" s="8">
        <f>E11</f>
        <v/>
      </c>
      <c r="C12" s="8" t="n">
        <v>0</v>
      </c>
      <c r="D12" s="8" t="n">
        <v>0</v>
      </c>
      <c r="E12" s="8">
        <f>B12+C12-D12</f>
        <v/>
      </c>
      <c r="F12" s="9">
        <f>IF(E12="","",IF(E12&lt;$E$4,"🔴 Sous seuil",IF(E12&lt;$E$4*1.2,"🟡 Vigilance","🟢 OK")))</f>
        <v/>
      </c>
      <c r="G12" s="10">
        <f>IF(OR(Reel!E12="",E12=""),"",Reel!E12-E12)</f>
        <v/>
      </c>
    </row>
    <row r="13">
      <c r="A13" s="7" t="inlineStr">
        <is>
          <t>Juin</t>
        </is>
      </c>
      <c r="B13" s="8">
        <f>E12</f>
        <v/>
      </c>
      <c r="C13" s="8" t="n">
        <v>0</v>
      </c>
      <c r="D13" s="8" t="n">
        <v>0</v>
      </c>
      <c r="E13" s="8">
        <f>B13+C13-D13</f>
        <v/>
      </c>
      <c r="F13" s="9">
        <f>IF(E13="","",IF(E13&lt;$E$4,"🔴 Sous seuil",IF(E13&lt;$E$4*1.2,"🟡 Vigilance","🟢 OK")))</f>
        <v/>
      </c>
      <c r="G13" s="10">
        <f>IF(OR(Reel!E13="",E13=""),"",Reel!E13-E13)</f>
        <v/>
      </c>
    </row>
    <row r="14">
      <c r="A14" s="7" t="inlineStr">
        <is>
          <t>Juillet</t>
        </is>
      </c>
      <c r="B14" s="8">
        <f>E13</f>
        <v/>
      </c>
      <c r="C14" s="8" t="n">
        <v>0</v>
      </c>
      <c r="D14" s="8" t="n">
        <v>0</v>
      </c>
      <c r="E14" s="8">
        <f>B14+C14-D14</f>
        <v/>
      </c>
      <c r="F14" s="9">
        <f>IF(E14="","",IF(E14&lt;$E$4,"🔴 Sous seuil",IF(E14&lt;$E$4*1.2,"🟡 Vigilance","🟢 OK")))</f>
        <v/>
      </c>
      <c r="G14" s="10">
        <f>IF(OR(Reel!E14="",E14=""),"",Reel!E14-E14)</f>
        <v/>
      </c>
    </row>
    <row r="15">
      <c r="A15" s="7" t="inlineStr">
        <is>
          <t>Août</t>
        </is>
      </c>
      <c r="B15" s="8">
        <f>E14</f>
        <v/>
      </c>
      <c r="C15" s="8" t="n">
        <v>0</v>
      </c>
      <c r="D15" s="8" t="n">
        <v>0</v>
      </c>
      <c r="E15" s="8">
        <f>B15+C15-D15</f>
        <v/>
      </c>
      <c r="F15" s="9">
        <f>IF(E15="","",IF(E15&lt;$E$4,"🔴 Sous seuil",IF(E15&lt;$E$4*1.2,"🟡 Vigilance","🟢 OK")))</f>
        <v/>
      </c>
      <c r="G15" s="10">
        <f>IF(OR(Reel!E15="",E15=""),"",Reel!E15-E15)</f>
        <v/>
      </c>
    </row>
    <row r="16">
      <c r="A16" s="7" t="inlineStr">
        <is>
          <t>Septembre</t>
        </is>
      </c>
      <c r="B16" s="8">
        <f>E15</f>
        <v/>
      </c>
      <c r="C16" s="8" t="n">
        <v>0</v>
      </c>
      <c r="D16" s="8" t="n">
        <v>0</v>
      </c>
      <c r="E16" s="8">
        <f>B16+C16-D16</f>
        <v/>
      </c>
      <c r="F16" s="9">
        <f>IF(E16="","",IF(E16&lt;$E$4,"🔴 Sous seuil",IF(E16&lt;$E$4*1.2,"🟡 Vigilance","🟢 OK")))</f>
        <v/>
      </c>
      <c r="G16" s="10">
        <f>IF(OR(Reel!E16="",E16=""),"",Reel!E16-E16)</f>
        <v/>
      </c>
    </row>
    <row r="17">
      <c r="A17" s="7" t="inlineStr">
        <is>
          <t>Octobre</t>
        </is>
      </c>
      <c r="B17" s="8">
        <f>E16</f>
        <v/>
      </c>
      <c r="C17" s="8" t="n">
        <v>0</v>
      </c>
      <c r="D17" s="8" t="n">
        <v>0</v>
      </c>
      <c r="E17" s="8">
        <f>B17+C17-D17</f>
        <v/>
      </c>
      <c r="F17" s="9">
        <f>IF(E17="","",IF(E17&lt;$E$4,"🔴 Sous seuil",IF(E17&lt;$E$4*1.2,"🟡 Vigilance","🟢 OK")))</f>
        <v/>
      </c>
      <c r="G17" s="10">
        <f>IF(OR(Reel!E17="",E17=""),"",Reel!E17-E17)</f>
        <v/>
      </c>
    </row>
    <row r="18">
      <c r="A18" s="7" t="inlineStr">
        <is>
          <t>Novembre</t>
        </is>
      </c>
      <c r="B18" s="8">
        <f>E17</f>
        <v/>
      </c>
      <c r="C18" s="8" t="n">
        <v>0</v>
      </c>
      <c r="D18" s="8" t="n">
        <v>0</v>
      </c>
      <c r="E18" s="8">
        <f>B18+C18-D18</f>
        <v/>
      </c>
      <c r="F18" s="9">
        <f>IF(E18="","",IF(E18&lt;$E$4,"🔴 Sous seuil",IF(E18&lt;$E$4*1.2,"🟡 Vigilance","🟢 OK")))</f>
        <v/>
      </c>
      <c r="G18" s="10">
        <f>IF(OR(Reel!E18="",E18=""),"",Reel!E18-E18)</f>
        <v/>
      </c>
    </row>
    <row r="19">
      <c r="A19" s="7" t="inlineStr">
        <is>
          <t>Décembre</t>
        </is>
      </c>
      <c r="B19" s="8">
        <f>E18</f>
        <v/>
      </c>
      <c r="C19" s="8" t="n">
        <v>0</v>
      </c>
      <c r="D19" s="8" t="n">
        <v>0</v>
      </c>
      <c r="E19" s="8">
        <f>B19+C19-D19</f>
        <v/>
      </c>
      <c r="F19" s="9">
        <f>IF(E19="","",IF(E19&lt;$E$4,"🔴 Sous seuil",IF(E19&lt;$E$4*1.2,"🟡 Vigilance","🟢 OK")))</f>
        <v/>
      </c>
      <c r="G19" s="10">
        <f>IF(OR(Reel!E19="",E19=""),"",Reel!E19-E19)</f>
        <v/>
      </c>
    </row>
    <row r="21" ht="20" customHeight="1">
      <c r="A21" s="2" t="inlineStr">
        <is>
          <t>KPI (automatiques)</t>
        </is>
      </c>
    </row>
    <row r="22">
      <c r="A22" s="3" t="inlineStr">
        <is>
          <t>Solde final (prévu)</t>
        </is>
      </c>
      <c r="B22" s="5">
        <f>E19</f>
        <v/>
      </c>
      <c r="D22" s="3" t="inlineStr">
        <is>
          <t>Mois sous seuil</t>
        </is>
      </c>
      <c r="E22" s="11">
        <f>COUNTIF(F8:F19,"🔴*")</f>
        <v/>
      </c>
    </row>
    <row r="23">
      <c r="A23" s="3" t="inlineStr">
        <is>
          <t>Encaissements totaux (prévu)</t>
        </is>
      </c>
      <c r="B23" s="5">
        <f>SUM(C8:C19)</f>
        <v/>
      </c>
      <c r="D23" s="3" t="inlineStr">
        <is>
          <t>Décaissements totaux (prévu)</t>
        </is>
      </c>
      <c r="E23" s="5">
        <f>SUM(D8:D19)</f>
        <v/>
      </c>
    </row>
    <row r="24">
      <c r="A24" s="3" t="inlineStr">
        <is>
          <t>Flux net (prévu)</t>
        </is>
      </c>
      <c r="B24" s="5">
        <f>B23-E23</f>
        <v/>
      </c>
      <c r="D24" s="3" t="inlineStr">
        <is>
          <t>Alerte globale</t>
        </is>
      </c>
      <c r="E24" s="12">
        <f>IF(E22&gt;0,"🔴 Tension probable",IF(E19&lt;$E$4*1.2,"🟡 Vigilance","🟢 OK"))</f>
        <v/>
      </c>
    </row>
  </sheetData>
  <mergeCells count="4">
    <mergeCell ref="A21:G21"/>
    <mergeCell ref="A6:G6"/>
    <mergeCell ref="A2:G2"/>
    <mergeCell ref="A1:G1"/>
  </mergeCells>
  <conditionalFormatting sqref="F8">
    <cfRule type="expression" priority="1" dxfId="0">
      <formula>LEFT(F8,1)="🟢"</formula>
    </cfRule>
    <cfRule type="expression" priority="2" dxfId="1">
      <formula>LEFT(F8,1)="🟡"</formula>
    </cfRule>
    <cfRule type="expression" priority="3" dxfId="2">
      <formula>LEFT(F8,1)="🔴"</formula>
    </cfRule>
  </conditionalFormatting>
  <conditionalFormatting sqref="F8:F19">
    <cfRule type="expression" priority="4" dxfId="0">
      <formula>LEFT(F8,1)="🟢"</formula>
    </cfRule>
    <cfRule type="expression" priority="5" dxfId="1">
      <formula>LEFT(F8,1)="🟡"</formula>
    </cfRule>
    <cfRule type="expression" priority="6" dxfId="2">
      <formula>LEFT(F8,1)="🔴"</formula>
    </cfRule>
  </conditionalFormatting>
  <conditionalFormatting sqref="E24">
    <cfRule type="expression" priority="7" dxfId="0">
      <formula>LEFT(E24,1)="🟢"</formula>
    </cfRule>
    <cfRule type="expression" priority="8" dxfId="1">
      <formula>LEFT(E24,1)="🟡"</formula>
    </cfRule>
    <cfRule type="expression" priority="9" dxfId="2">
      <formula>LEFT(E24,1)="🔴"</formula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16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8" customWidth="1" min="6" max="6"/>
  </cols>
  <sheetData>
    <row r="1" ht="26" customHeight="1">
      <c r="A1" s="1" t="inlineStr">
        <is>
          <t>TRÉSORERIE — SUIVI RÉEL (optionnel)</t>
        </is>
      </c>
    </row>
    <row r="2" ht="20" customHeight="1">
      <c r="A2" s="2" t="inlineStr">
        <is>
          <t>Renseignez les flux réels. Les écarts et le solde réel se calculent automatiquement.</t>
        </is>
      </c>
    </row>
    <row r="4" ht="20" customHeight="1">
      <c r="A4" s="6" t="inlineStr">
        <is>
          <t>Mois</t>
        </is>
      </c>
      <c r="B4" s="6" t="inlineStr">
        <is>
          <t>Solde initial réel</t>
        </is>
      </c>
      <c r="C4" s="6" t="inlineStr">
        <is>
          <t>Encaissements réels</t>
        </is>
      </c>
      <c r="D4" s="6" t="inlineStr">
        <is>
          <t>Décaissements réels</t>
        </is>
      </c>
      <c r="E4" s="6" t="inlineStr">
        <is>
          <t>Solde final réel</t>
        </is>
      </c>
      <c r="F4" s="6" t="inlineStr">
        <is>
          <t>Statut</t>
        </is>
      </c>
    </row>
    <row r="5">
      <c r="A5" s="7" t="inlineStr">
        <is>
          <t>Janvier</t>
        </is>
      </c>
      <c r="B5" s="8">
        <f>Tresorerie_12M!B4</f>
        <v/>
      </c>
      <c r="C5" s="8" t="n">
        <v>0</v>
      </c>
      <c r="D5" s="8" t="n">
        <v>0</v>
      </c>
      <c r="E5" s="8">
        <f>B5+C5-D5</f>
        <v/>
      </c>
      <c r="F5" s="9">
        <f>IF(E5="","",IF(E5&lt;Tresorerie_12M!$E$4,"🔴 Sous seuil",IF(E5&lt;Tresorerie_12M!$E$4*1.2,"🟡 Vigilance","🟢 OK")))</f>
        <v/>
      </c>
    </row>
    <row r="6">
      <c r="A6" s="7" t="inlineStr">
        <is>
          <t>Février</t>
        </is>
      </c>
      <c r="B6" s="8">
        <f>E5</f>
        <v/>
      </c>
      <c r="C6" s="8" t="n">
        <v>0</v>
      </c>
      <c r="D6" s="8" t="n">
        <v>0</v>
      </c>
      <c r="E6" s="8">
        <f>B6+C6-D6</f>
        <v/>
      </c>
      <c r="F6" s="9">
        <f>IF(E6="","",IF(E6&lt;Tresorerie_12M!$E$4,"🔴 Sous seuil",IF(E6&lt;Tresorerie_12M!$E$4*1.2,"🟡 Vigilance","🟢 OK")))</f>
        <v/>
      </c>
    </row>
    <row r="7">
      <c r="A7" s="7" t="inlineStr">
        <is>
          <t>Mars</t>
        </is>
      </c>
      <c r="B7" s="8">
        <f>E6</f>
        <v/>
      </c>
      <c r="C7" s="8" t="n">
        <v>0</v>
      </c>
      <c r="D7" s="8" t="n">
        <v>0</v>
      </c>
      <c r="E7" s="8">
        <f>B7+C7-D7</f>
        <v/>
      </c>
      <c r="F7" s="9">
        <f>IF(E7="","",IF(E7&lt;Tresorerie_12M!$E$4,"🔴 Sous seuil",IF(E7&lt;Tresorerie_12M!$E$4*1.2,"🟡 Vigilance","🟢 OK")))</f>
        <v/>
      </c>
    </row>
    <row r="8">
      <c r="A8" s="7" t="inlineStr">
        <is>
          <t>Avril</t>
        </is>
      </c>
      <c r="B8" s="8">
        <f>E7</f>
        <v/>
      </c>
      <c r="C8" s="8" t="n">
        <v>0</v>
      </c>
      <c r="D8" s="8" t="n">
        <v>0</v>
      </c>
      <c r="E8" s="8">
        <f>B8+C8-D8</f>
        <v/>
      </c>
      <c r="F8" s="9">
        <f>IF(E8="","",IF(E8&lt;Tresorerie_12M!$E$4,"🔴 Sous seuil",IF(E8&lt;Tresorerie_12M!$E$4*1.2,"🟡 Vigilance","🟢 OK")))</f>
        <v/>
      </c>
    </row>
    <row r="9">
      <c r="A9" s="7" t="inlineStr">
        <is>
          <t>Mai</t>
        </is>
      </c>
      <c r="B9" s="8">
        <f>E8</f>
        <v/>
      </c>
      <c r="C9" s="8" t="n">
        <v>0</v>
      </c>
      <c r="D9" s="8" t="n">
        <v>0</v>
      </c>
      <c r="E9" s="8">
        <f>B9+C9-D9</f>
        <v/>
      </c>
      <c r="F9" s="9">
        <f>IF(E9="","",IF(E9&lt;Tresorerie_12M!$E$4,"🔴 Sous seuil",IF(E9&lt;Tresorerie_12M!$E$4*1.2,"🟡 Vigilance","🟢 OK")))</f>
        <v/>
      </c>
    </row>
    <row r="10">
      <c r="A10" s="7" t="inlineStr">
        <is>
          <t>Juin</t>
        </is>
      </c>
      <c r="B10" s="8">
        <f>E9</f>
        <v/>
      </c>
      <c r="C10" s="8" t="n">
        <v>0</v>
      </c>
      <c r="D10" s="8" t="n">
        <v>0</v>
      </c>
      <c r="E10" s="8">
        <f>B10+C10-D10</f>
        <v/>
      </c>
      <c r="F10" s="9">
        <f>IF(E10="","",IF(E10&lt;Tresorerie_12M!$E$4,"🔴 Sous seuil",IF(E10&lt;Tresorerie_12M!$E$4*1.2,"🟡 Vigilance","🟢 OK")))</f>
        <v/>
      </c>
    </row>
    <row r="11">
      <c r="A11" s="7" t="inlineStr">
        <is>
          <t>Juillet</t>
        </is>
      </c>
      <c r="B11" s="8">
        <f>E10</f>
        <v/>
      </c>
      <c r="C11" s="8" t="n">
        <v>0</v>
      </c>
      <c r="D11" s="8" t="n">
        <v>0</v>
      </c>
      <c r="E11" s="8">
        <f>B11+C11-D11</f>
        <v/>
      </c>
      <c r="F11" s="9">
        <f>IF(E11="","",IF(E11&lt;Tresorerie_12M!$E$4,"🔴 Sous seuil",IF(E11&lt;Tresorerie_12M!$E$4*1.2,"🟡 Vigilance","🟢 OK")))</f>
        <v/>
      </c>
    </row>
    <row r="12">
      <c r="A12" s="7" t="inlineStr">
        <is>
          <t>Août</t>
        </is>
      </c>
      <c r="B12" s="8">
        <f>E11</f>
        <v/>
      </c>
      <c r="C12" s="8" t="n">
        <v>0</v>
      </c>
      <c r="D12" s="8" t="n">
        <v>0</v>
      </c>
      <c r="E12" s="8">
        <f>B12+C12-D12</f>
        <v/>
      </c>
      <c r="F12" s="9">
        <f>IF(E12="","",IF(E12&lt;Tresorerie_12M!$E$4,"🔴 Sous seuil",IF(E12&lt;Tresorerie_12M!$E$4*1.2,"🟡 Vigilance","🟢 OK")))</f>
        <v/>
      </c>
    </row>
    <row r="13">
      <c r="A13" s="7" t="inlineStr">
        <is>
          <t>Septembre</t>
        </is>
      </c>
      <c r="B13" s="8">
        <f>E12</f>
        <v/>
      </c>
      <c r="C13" s="8" t="n">
        <v>0</v>
      </c>
      <c r="D13" s="8" t="n">
        <v>0</v>
      </c>
      <c r="E13" s="8">
        <f>B13+C13-D13</f>
        <v/>
      </c>
      <c r="F13" s="9">
        <f>IF(E13="","",IF(E13&lt;Tresorerie_12M!$E$4,"🔴 Sous seuil",IF(E13&lt;Tresorerie_12M!$E$4*1.2,"🟡 Vigilance","🟢 OK")))</f>
        <v/>
      </c>
    </row>
    <row r="14">
      <c r="A14" s="7" t="inlineStr">
        <is>
          <t>Octobre</t>
        </is>
      </c>
      <c r="B14" s="8">
        <f>E13</f>
        <v/>
      </c>
      <c r="C14" s="8" t="n">
        <v>0</v>
      </c>
      <c r="D14" s="8" t="n">
        <v>0</v>
      </c>
      <c r="E14" s="8">
        <f>B14+C14-D14</f>
        <v/>
      </c>
      <c r="F14" s="9">
        <f>IF(E14="","",IF(E14&lt;Tresorerie_12M!$E$4,"🔴 Sous seuil",IF(E14&lt;Tresorerie_12M!$E$4*1.2,"🟡 Vigilance","🟢 OK")))</f>
        <v/>
      </c>
    </row>
    <row r="15">
      <c r="A15" s="7" t="inlineStr">
        <is>
          <t>Novembre</t>
        </is>
      </c>
      <c r="B15" s="8">
        <f>E14</f>
        <v/>
      </c>
      <c r="C15" s="8" t="n">
        <v>0</v>
      </c>
      <c r="D15" s="8" t="n">
        <v>0</v>
      </c>
      <c r="E15" s="8">
        <f>B15+C15-D15</f>
        <v/>
      </c>
      <c r="F15" s="9">
        <f>IF(E15="","",IF(E15&lt;Tresorerie_12M!$E$4,"🔴 Sous seuil",IF(E15&lt;Tresorerie_12M!$E$4*1.2,"🟡 Vigilance","🟢 OK")))</f>
        <v/>
      </c>
    </row>
    <row r="16">
      <c r="A16" s="7" t="inlineStr">
        <is>
          <t>Décembre</t>
        </is>
      </c>
      <c r="B16" s="8">
        <f>E15</f>
        <v/>
      </c>
      <c r="C16" s="8" t="n">
        <v>0</v>
      </c>
      <c r="D16" s="8" t="n">
        <v>0</v>
      </c>
      <c r="E16" s="8">
        <f>B16+C16-D16</f>
        <v/>
      </c>
      <c r="F16" s="9">
        <f>IF(E16="","",IF(E16&lt;Tresorerie_12M!$E$4,"🔴 Sous seuil",IF(E16&lt;Tresorerie_12M!$E$4*1.2,"🟡 Vigilance","🟢 OK")))</f>
        <v/>
      </c>
    </row>
  </sheetData>
  <mergeCells count="2">
    <mergeCell ref="A2:F2"/>
    <mergeCell ref="A1:F1"/>
  </mergeCells>
  <conditionalFormatting sqref="F5:F16">
    <cfRule type="expression" priority="1" dxfId="0">
      <formula>LEFT(F5,1)="🟢"</formula>
    </cfRule>
    <cfRule type="expression" priority="2" dxfId="1">
      <formula>LEFT(F5,1)="🟡"</formula>
    </cfRule>
    <cfRule type="expression" priority="3" dxfId="2">
      <formula>LEFT(F5,1)="🔴"</formula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23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44" customWidth="1" min="6" max="6"/>
  </cols>
  <sheetData>
    <row r="1" ht="26" customHeight="1">
      <c r="A1" s="1" t="inlineStr">
        <is>
          <t>DASHBOARD — Trésorerie</t>
        </is>
      </c>
    </row>
    <row r="2" ht="20" customHeight="1">
      <c r="A2" s="2" t="inlineStr">
        <is>
          <t>KPI + graphique + décision. Lecture immédiate pour réunion.</t>
        </is>
      </c>
    </row>
    <row r="4" ht="20" customHeight="1">
      <c r="A4" s="6" t="inlineStr">
        <is>
          <t>KPI</t>
        </is>
      </c>
      <c r="B4" s="6" t="inlineStr">
        <is>
          <t>Prévu</t>
        </is>
      </c>
      <c r="C4" s="6" t="inlineStr">
        <is>
          <t>Réel</t>
        </is>
      </c>
      <c r="D4" s="6" t="inlineStr">
        <is>
          <t>Écart</t>
        </is>
      </c>
      <c r="E4" s="6" t="inlineStr">
        <is>
          <t>Niveau</t>
        </is>
      </c>
      <c r="F4" s="6" t="inlineStr">
        <is>
          <t>Lecture / action</t>
        </is>
      </c>
    </row>
    <row r="5">
      <c r="A5" s="13" t="inlineStr">
        <is>
          <t>Solde final</t>
        </is>
      </c>
      <c r="B5" s="5">
        <f>Tresorerie_12M!B22</f>
        <v/>
      </c>
      <c r="C5" s="5">
        <f>Reel!E16</f>
        <v/>
      </c>
      <c r="D5" s="10">
        <f>C5-B5</f>
        <v/>
      </c>
      <c r="E5" s="14">
        <f>IF(B5="","—",IF(B5&lt;Tresorerie_12M!$E$4,"🔴",IF(B5&lt;Tresorerie_12M!$E$4*1.2,"🟡","🟢")))</f>
        <v/>
      </c>
      <c r="F5" s="15">
        <f>IF(E5="","",IF(E5="🔴","Priorité : sécuriser cash (encaissements + étalement).",IF(E5="🟡","Priorité : réduire pics de décaissements + relances.","OK : trajectoire saine.")))</f>
        <v/>
      </c>
    </row>
    <row r="6">
      <c r="A6" s="13" t="inlineStr">
        <is>
          <t>Mois sous seuil</t>
        </is>
      </c>
      <c r="B6" s="5">
        <f>Tresorerie_12M!E22</f>
        <v/>
      </c>
      <c r="C6" s="5">
        <f>COUNTIF(Reel!F5:F16,"🔴*")</f>
        <v/>
      </c>
      <c r="D6" s="10">
        <f>C6-B6</f>
        <v/>
      </c>
      <c r="E6" s="14">
        <f>IF(C6="","—",IF(C6&gt;0,"🔴",IF(B6&gt;0,"🟡","🟢")))</f>
        <v/>
      </c>
      <c r="F6" s="15">
        <f>IF(E6="","",IF(E6="🔴","Agir : plan relances + négociation fournisseurs.",IF(E6="🟡","Prévenir : lisser dépenses, ajuster seuils.","OK.")))</f>
        <v/>
      </c>
    </row>
    <row r="7">
      <c r="A7" s="13" t="inlineStr">
        <is>
          <t>Encaissements</t>
        </is>
      </c>
      <c r="B7" s="5">
        <f>Tresorerie_12M!B23</f>
        <v/>
      </c>
      <c r="C7" s="5">
        <f>SUM(Reel!C5:C16)</f>
        <v/>
      </c>
      <c r="D7" s="10">
        <f>C7-B7</f>
        <v/>
      </c>
      <c r="E7" s="14">
        <f>IF(B7="","—",IF(C7&lt;B7*0.9,"🔴",IF(C7&lt;B7,"🟡","🟢")))</f>
        <v/>
      </c>
      <c r="F7" s="15">
        <f>IF(E7="","",IF(E7="🔴","Encaissements en retard : prioriser relances.",IF(E7="🟡","Surveiller DSO / calendrier facturation.","OK.")))</f>
        <v/>
      </c>
    </row>
    <row r="8">
      <c r="A8" s="13" t="inlineStr">
        <is>
          <t>Décaissements</t>
        </is>
      </c>
      <c r="B8" s="5">
        <f>Tresorerie_12M!E23</f>
        <v/>
      </c>
      <c r="C8" s="5">
        <f>SUM(Reel!D5:D16)</f>
        <v/>
      </c>
      <c r="D8" s="10">
        <f>C8-B8</f>
        <v/>
      </c>
      <c r="E8" s="14">
        <f>IF(B8="","—",IF(C8&gt;B8*1.1,"🔴",IF(C8&gt;B8,"🟡","🟢")))</f>
        <v/>
      </c>
      <c r="F8" s="15">
        <f>IF(E8="","",IF(E8="🔴","Dépenses supérieures : couper non essentiel.",IF(E8="🟡","Revoir achats/abonnements.","OK.")))</f>
        <v/>
      </c>
    </row>
    <row r="11" ht="20" customHeight="1">
      <c r="A11" s="6" t="inlineStr">
        <is>
          <t>Mois</t>
        </is>
      </c>
      <c r="B11" s="6" t="inlineStr">
        <is>
          <t>Prévu</t>
        </is>
      </c>
      <c r="C11" s="6" t="inlineStr">
        <is>
          <t>Réel</t>
        </is>
      </c>
    </row>
    <row r="12">
      <c r="A12" s="7" t="inlineStr">
        <is>
          <t>Janvier</t>
        </is>
      </c>
      <c r="B12" s="8">
        <f>Tresorerie_12M!E8</f>
        <v/>
      </c>
      <c r="C12" s="8">
        <f>Reel!E5</f>
        <v/>
      </c>
    </row>
    <row r="13">
      <c r="A13" s="7" t="inlineStr">
        <is>
          <t>Février</t>
        </is>
      </c>
      <c r="B13" s="8">
        <f>Tresorerie_12M!E9</f>
        <v/>
      </c>
      <c r="C13" s="8">
        <f>Reel!E6</f>
        <v/>
      </c>
    </row>
    <row r="14">
      <c r="A14" s="7" t="inlineStr">
        <is>
          <t>Mars</t>
        </is>
      </c>
      <c r="B14" s="8">
        <f>Tresorerie_12M!E10</f>
        <v/>
      </c>
      <c r="C14" s="8">
        <f>Reel!E7</f>
        <v/>
      </c>
    </row>
    <row r="15">
      <c r="A15" s="7" t="inlineStr">
        <is>
          <t>Avril</t>
        </is>
      </c>
      <c r="B15" s="8">
        <f>Tresorerie_12M!E11</f>
        <v/>
      </c>
      <c r="C15" s="8">
        <f>Reel!E8</f>
        <v/>
      </c>
    </row>
    <row r="16">
      <c r="A16" s="7" t="inlineStr">
        <is>
          <t>Mai</t>
        </is>
      </c>
      <c r="B16" s="8">
        <f>Tresorerie_12M!E12</f>
        <v/>
      </c>
      <c r="C16" s="8">
        <f>Reel!E9</f>
        <v/>
      </c>
    </row>
    <row r="17">
      <c r="A17" s="7" t="inlineStr">
        <is>
          <t>Juin</t>
        </is>
      </c>
      <c r="B17" s="8">
        <f>Tresorerie_12M!E13</f>
        <v/>
      </c>
      <c r="C17" s="8">
        <f>Reel!E10</f>
        <v/>
      </c>
    </row>
    <row r="18">
      <c r="A18" s="7" t="inlineStr">
        <is>
          <t>Juillet</t>
        </is>
      </c>
      <c r="B18" s="8">
        <f>Tresorerie_12M!E14</f>
        <v/>
      </c>
      <c r="C18" s="8">
        <f>Reel!E11</f>
        <v/>
      </c>
    </row>
    <row r="19">
      <c r="A19" s="7" t="inlineStr">
        <is>
          <t>Août</t>
        </is>
      </c>
      <c r="B19" s="8">
        <f>Tresorerie_12M!E15</f>
        <v/>
      </c>
      <c r="C19" s="8">
        <f>Reel!E12</f>
        <v/>
      </c>
    </row>
    <row r="20">
      <c r="A20" s="7" t="inlineStr">
        <is>
          <t>Septembre</t>
        </is>
      </c>
      <c r="B20" s="8">
        <f>Tresorerie_12M!E16</f>
        <v/>
      </c>
      <c r="C20" s="8">
        <f>Reel!E13</f>
        <v/>
      </c>
    </row>
    <row r="21">
      <c r="A21" s="7" t="inlineStr">
        <is>
          <t>Octobre</t>
        </is>
      </c>
      <c r="B21" s="8">
        <f>Tresorerie_12M!E17</f>
        <v/>
      </c>
      <c r="C21" s="8">
        <f>Reel!E14</f>
        <v/>
      </c>
    </row>
    <row r="22">
      <c r="A22" s="7" t="inlineStr">
        <is>
          <t>Novembre</t>
        </is>
      </c>
      <c r="B22" s="8">
        <f>Tresorerie_12M!E18</f>
        <v/>
      </c>
      <c r="C22" s="8">
        <f>Reel!E15</f>
        <v/>
      </c>
    </row>
    <row r="23">
      <c r="A23" s="7" t="inlineStr">
        <is>
          <t>Décembre</t>
        </is>
      </c>
      <c r="B23" s="8">
        <f>Tresorerie_12M!E19</f>
        <v/>
      </c>
      <c r="C23" s="8">
        <f>Reel!E16</f>
        <v/>
      </c>
    </row>
  </sheetData>
  <mergeCells count="2">
    <mergeCell ref="A2:F2"/>
    <mergeCell ref="A1:F1"/>
  </mergeCells>
  <conditionalFormatting sqref="E5:E8">
    <cfRule type="expression" priority="1" dxfId="0">
      <formula>E5="🟢"</formula>
    </cfRule>
    <cfRule type="expression" priority="2" dxfId="1">
      <formula>E5="🟡"</formula>
    </cfRule>
    <cfRule type="expression" priority="3" dxfId="2">
      <formula>E5="🔴"</formula>
    </cfRule>
  </conditionalFormatting>
  <pageMargins left="0.75" right="0.75" top="1" bottom="1" header="0.5" footer="0.5"/>
  <drawing xmlns:r="http://schemas.openxmlformats.org/officeDocument/2006/relationships" r:id="rId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18"/>
  <sheetViews>
    <sheetView workbookViewId="0">
      <pane ySplit="6" topLeftCell="A7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</cols>
  <sheetData>
    <row r="1" ht="26" customHeight="1">
      <c r="A1" s="1" t="inlineStr">
        <is>
          <t>SYNTHÈSE TRÉSORERIE — EXPORT A4</t>
        </is>
      </c>
    </row>
    <row r="2" ht="20" customHeight="1">
      <c r="A2" s="2" t="inlineStr">
        <is>
          <t>Une page : situation, alertes, actions prioritaires.</t>
        </is>
      </c>
    </row>
    <row r="3">
      <c r="A3" s="3" t="inlineStr">
        <is>
          <t>Entreprise</t>
        </is>
      </c>
      <c r="B3" s="4" t="inlineStr"/>
      <c r="C3" s="3" t="inlineStr">
        <is>
          <t>Date</t>
        </is>
      </c>
      <c r="D3" s="4" t="inlineStr">
        <is>
          <t>07/02/2026</t>
        </is>
      </c>
      <c r="E3" s="3" t="inlineStr">
        <is>
          <t>Devise</t>
        </is>
      </c>
      <c r="F3" s="4">
        <f>Tresorerie_12M!B3</f>
        <v/>
      </c>
    </row>
    <row r="5" ht="20" customHeight="1">
      <c r="A5" s="2" t="inlineStr">
        <is>
          <t>KPI clés</t>
        </is>
      </c>
    </row>
    <row r="6" ht="20" customHeight="1">
      <c r="A6" s="6" t="inlineStr">
        <is>
          <t>KPI</t>
        </is>
      </c>
      <c r="B6" s="6" t="inlineStr">
        <is>
          <t>Prévu</t>
        </is>
      </c>
      <c r="C6" s="6" t="inlineStr">
        <is>
          <t>Réel</t>
        </is>
      </c>
      <c r="D6" s="6" t="inlineStr">
        <is>
          <t>Écart</t>
        </is>
      </c>
      <c r="E6" s="6" t="inlineStr">
        <is>
          <t>Niveau</t>
        </is>
      </c>
      <c r="F6" s="6" t="inlineStr">
        <is>
          <t>Commentaire</t>
        </is>
      </c>
    </row>
    <row r="7">
      <c r="A7" s="16">
        <f>Dashboard!A5</f>
        <v/>
      </c>
      <c r="B7" s="17">
        <f>Dashboard!B5</f>
        <v/>
      </c>
      <c r="C7" s="17">
        <f>Dashboard!C5</f>
        <v/>
      </c>
      <c r="D7" s="10">
        <f>Dashboard!D5</f>
        <v/>
      </c>
      <c r="E7" s="9">
        <f>Dashboard!E5</f>
        <v/>
      </c>
      <c r="F7" s="15">
        <f>Dashboard!F5</f>
        <v/>
      </c>
    </row>
    <row r="8">
      <c r="A8" s="16">
        <f>Dashboard!A6</f>
        <v/>
      </c>
      <c r="B8" s="17">
        <f>Dashboard!B6</f>
        <v/>
      </c>
      <c r="C8" s="17">
        <f>Dashboard!C6</f>
        <v/>
      </c>
      <c r="D8" s="10">
        <f>Dashboard!D6</f>
        <v/>
      </c>
      <c r="E8" s="9">
        <f>Dashboard!E6</f>
        <v/>
      </c>
      <c r="F8" s="15">
        <f>Dashboard!F6</f>
        <v/>
      </c>
    </row>
    <row r="9">
      <c r="A9" s="16">
        <f>Dashboard!A7</f>
        <v/>
      </c>
      <c r="B9" s="17">
        <f>Dashboard!B7</f>
        <v/>
      </c>
      <c r="C9" s="17">
        <f>Dashboard!C7</f>
        <v/>
      </c>
      <c r="D9" s="10">
        <f>Dashboard!D7</f>
        <v/>
      </c>
      <c r="E9" s="9">
        <f>Dashboard!E7</f>
        <v/>
      </c>
      <c r="F9" s="15">
        <f>Dashboard!F7</f>
        <v/>
      </c>
    </row>
    <row r="10">
      <c r="A10" s="16">
        <f>Dashboard!A8</f>
        <v/>
      </c>
      <c r="B10" s="17">
        <f>Dashboard!B8</f>
        <v/>
      </c>
      <c r="C10" s="17">
        <f>Dashboard!C8</f>
        <v/>
      </c>
      <c r="D10" s="10">
        <f>Dashboard!D8</f>
        <v/>
      </c>
      <c r="E10" s="9">
        <f>Dashboard!E8</f>
        <v/>
      </c>
      <c r="F10" s="15">
        <f>Dashboard!F8</f>
        <v/>
      </c>
    </row>
    <row r="12" ht="20" customHeight="1">
      <c r="A12" s="2" t="inlineStr">
        <is>
          <t>Plan d’action (à compléter)</t>
        </is>
      </c>
    </row>
    <row r="13" ht="20" customHeight="1">
      <c r="A13" s="6" t="inlineStr">
        <is>
          <t>Priorité</t>
        </is>
      </c>
      <c r="B13" s="6" t="inlineStr">
        <is>
          <t>Action</t>
        </is>
      </c>
      <c r="C13" s="6" t="inlineStr">
        <is>
          <t>Responsable</t>
        </is>
      </c>
      <c r="D13" s="6" t="inlineStr">
        <is>
          <t>Échéance</t>
        </is>
      </c>
      <c r="E13" s="6" t="inlineStr">
        <is>
          <t>Statut</t>
        </is>
      </c>
      <c r="F13" s="6" t="inlineStr">
        <is>
          <t>Note</t>
        </is>
      </c>
    </row>
    <row r="14">
      <c r="A14" s="16" t="n">
        <v>1</v>
      </c>
      <c r="B14" s="18" t="inlineStr"/>
      <c r="C14" s="16" t="inlineStr"/>
      <c r="D14" s="16" t="inlineStr"/>
      <c r="E14" s="16" t="inlineStr"/>
      <c r="F14" s="18" t="inlineStr"/>
    </row>
    <row r="15">
      <c r="A15" s="16" t="n">
        <v>2</v>
      </c>
      <c r="B15" s="18" t="inlineStr"/>
      <c r="C15" s="16" t="inlineStr"/>
      <c r="D15" s="16" t="inlineStr"/>
      <c r="E15" s="16" t="inlineStr"/>
      <c r="F15" s="18" t="inlineStr"/>
    </row>
    <row r="16">
      <c r="A16" s="16" t="n">
        <v>3</v>
      </c>
      <c r="B16" s="18" t="inlineStr"/>
      <c r="C16" s="16" t="inlineStr"/>
      <c r="D16" s="16" t="inlineStr"/>
      <c r="E16" s="16" t="inlineStr"/>
      <c r="F16" s="18" t="inlineStr"/>
    </row>
    <row r="17">
      <c r="A17" s="16" t="n">
        <v>4</v>
      </c>
      <c r="B17" s="18" t="inlineStr"/>
      <c r="C17" s="16" t="inlineStr"/>
      <c r="D17" s="16" t="inlineStr"/>
      <c r="E17" s="16" t="inlineStr"/>
      <c r="F17" s="18" t="inlineStr"/>
    </row>
    <row r="18">
      <c r="A18" s="16" t="n">
        <v>5</v>
      </c>
      <c r="B18" s="18" t="inlineStr"/>
      <c r="C18" s="16" t="inlineStr"/>
      <c r="D18" s="16" t="inlineStr"/>
      <c r="E18" s="16" t="inlineStr"/>
      <c r="F18" s="18" t="inlineStr"/>
    </row>
  </sheetData>
  <mergeCells count="4">
    <mergeCell ref="A2:F2"/>
    <mergeCell ref="A1:F1"/>
    <mergeCell ref="A12:F12"/>
    <mergeCell ref="A5:F5"/>
  </mergeCells>
  <conditionalFormatting sqref="E7:E10">
    <cfRule type="expression" priority="1" dxfId="0">
      <formula>E7="🟢"</formula>
    </cfRule>
    <cfRule type="expression" priority="2" dxfId="1">
      <formula>E7="🟡"</formula>
    </cfRule>
    <cfRule type="expression" priority="3" dxfId="2">
      <formula>E7="🔴"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2026-02-07T00:29:06Z</dcterms:created>
  <dcterms:modified xmlns:dcterms="http://purl.org/dc/terms/" xmlns:xsi="http://www.w3.org/2001/XMLSchema-instance" xsi:type="dcterms:W3CDTF">2026-02-07T00:29:07Z</dcterms:modified>
</cp:coreProperties>
</file>