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c06ee363124c4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f07f94e805174947"/>
    <x:sheet xmlns:r="http://schemas.openxmlformats.org/officeDocument/2006/relationships" name="Synthese" sheetId="2" r:id="Ra86465447d4c4bd6"/>
    <x:sheet xmlns:r="http://schemas.openxmlformats.org/officeDocument/2006/relationships" name="CompteResultat_Annuel" sheetId="3" r:id="Re395045422df4742"/>
    <x:sheet xmlns:r="http://schemas.openxmlformats.org/officeDocument/2006/relationships" name="Suivi_Mensuel" sheetId="4" r:id="R2d4bc0d282cf435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#,##0.00&quot; €&quot;;[Red]-#,##0.00&quot; €&quot;"/>
    <x:numFmt numFmtId="165" formatCode="#,##0.00&quot; €&quot;;[Red](#,##0.00&quot; €&quot;);&quot;-&quot;"/>
    <x:numFmt numFmtId="166" formatCode="0.0%"/>
  </x:numFmts>
  <x:fonts count="11">
    <x:font>
      <x:sz val="11"/>
      <x:color theme="1"/>
      <x:name val="Calibri"/>
      <x:family val="2"/>
      <x:scheme val="minor"/>
    </x:font>
    <x:font>
      <x:b/>
      <x:sz val="18"/>
      <x:name val="Calibri"/>
    </x:font>
    <x:font>
      <x:sz val="11"/>
      <x:name val="Calibri"/>
    </x:font>
    <x:font>
      <x:i/>
      <x:sz val="11"/>
      <x:name val="Calibri"/>
    </x:font>
    <x:font>
      <x:b/>
      <x:sz val="11"/>
      <x:name val="Calibri"/>
    </x:font>
    <x:font>
      <x:sz val="11"/>
      <x:color rgb="000000FF"/>
      <x:name val="Calibri"/>
    </x:font>
    <x:font>
      <x:b/>
      <x:sz val="11"/>
      <x:color rgb="00FFFFFF"/>
      <x:name val="Calibri"/>
    </x:font>
    <x:font>
      <x:b/>
      <x:sz val="12"/>
      <x:name val="Calibri"/>
    </x:font>
    <x:font>
      <x:sz val="11"/>
      <x:color rgb="00000000"/>
      <x:name val="Calibri"/>
    </x:font>
    <x:font>
      <x:b/>
      <x:sz val="16"/>
      <x:name val="Calibri"/>
    </x:font>
    <x:font>
      <x:b/>
      <x:sz val="12"/>
      <x:color rgb="00FFFFFF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00FFF2CC"/>
      </x:patternFill>
    </x:fill>
    <x:fill>
      <x:patternFill patternType="solid">
        <x:fgColor rgb="001F4E79"/>
      </x:patternFill>
    </x:fill>
    <x:fill>
      <x:patternFill patternType="solid">
        <x:fgColor rgb="00F2F2F2"/>
      </x:patternFill>
    </x:fill>
    <x:fill>
      <x:patternFill patternType="solid">
        <x:fgColor rgb="00D9E1F2"/>
      </x:patternFill>
    </x:fill>
  </x:fills>
  <x:borders count="10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/>
      <x:right/>
      <x:top style="thin">
        <x:color rgb="00A6A6A6"/>
      </x:top>
      <x:bottom/>
      <x:diagonal/>
    </x:border>
    <x:border>
      <x:left/>
      <x:right style="thin">
        <x:color rgb="00A6A6A6"/>
      </x:right>
      <x:top style="thin">
        <x:color rgb="00A6A6A6"/>
      </x:top>
      <x:bottom/>
      <x:diagonal/>
    </x:border>
    <x:border>
      <x:left/>
      <x:right/>
      <x:top style="thin">
        <x:color rgb="00A6A6A6"/>
      </x:top>
      <x:bottom style="thin">
        <x:color rgb="00A6A6A6"/>
      </x:bottom>
      <x:diagonal/>
    </x:border>
    <x:border>
      <x:left/>
      <x:right style="thin">
        <x:color rgb="00A6A6A6"/>
      </x:right>
      <x:top style="thin">
        <x:color rgb="00A6A6A6"/>
      </x:top>
      <x:bottom style="thin">
        <x:color rgb="00A6A6A6"/>
      </x:bottom>
      <x:diagonal/>
    </x:border>
    <x:border>
      <x:left style="thin">
        <x:color rgb="00A6A6A6"/>
      </x:left>
      <x:right/>
      <x:top/>
      <x:bottom/>
      <x:diagonal/>
    </x:border>
    <x:border>
      <x:left/>
      <x:right style="thin">
        <x:color rgb="00A6A6A6"/>
      </x:right>
      <x:top/>
      <x:bottom/>
      <x:diagonal/>
    </x:border>
    <x:border>
      <x:left style="thin">
        <x:color rgb="00A6A6A6"/>
      </x:left>
      <x:right/>
      <x:top/>
      <x:bottom style="thin">
        <x:color rgb="00A6A6A6"/>
      </x:bottom>
      <x:diagonal/>
    </x:border>
    <x:border>
      <x:left/>
      <x:right style="thin">
        <x:color rgb="00A6A6A6"/>
      </x:right>
      <x:top/>
      <x:bottom style="thin">
        <x:color rgb="00A6A6A6"/>
      </x:bottom>
      <x:diagonal/>
    </x:border>
  </x:borders>
  <x:cellStyleXfs count="1">
    <x:xf numFmtId="0" fontId="0" fillId="0" borderId="0"/>
  </x:cellStyleXfs>
  <x:cellXfs count="41">
    <x:xf numFmtId="0" fontId="0" fillId="0" borderId="0" xfId="0"/>
    <x:xf numFmtId="0" fontId="1" fillId="0" borderId="0" xfId="0" applyAlignment="1">
      <x:alignment horizontal="left" vertical="center" wrapText="1"/>
    </x:xf>
    <x:xf numFmtId="0" fontId="2" fillId="0" borderId="0" xfId="0" applyAlignment="1">
      <x:alignment horizontal="left" vertical="center" wrapText="1"/>
    </x:xf>
    <x:xf numFmtId="0" fontId="3" fillId="0" borderId="0" xfId="0" applyAlignment="1">
      <x:alignment horizontal="left" vertical="center" wrapText="1"/>
    </x:xf>
    <x:xf numFmtId="0" fontId="4" fillId="0" borderId="1" xfId="0" applyAlignment="1">
      <x:alignment horizontal="left" vertical="center" wrapText="1"/>
    </x:xf>
    <x:xf numFmtId="0" fontId="5" fillId="2" borderId="1" xfId="0" applyAlignment="1">
      <x:alignment horizontal="left" vertical="center" wrapText="1"/>
    </x:xf>
    <x:xf numFmtId="0" fontId="6" fillId="3" borderId="1" xfId="0" applyAlignment="1">
      <x:alignment horizontal="center" vertical="center" wrapText="1"/>
    </x:xf>
    <x:xf numFmtId="0" fontId="7" fillId="4" borderId="1" xfId="0" applyAlignment="1">
      <x:alignment horizontal="left" vertical="center" wrapText="1"/>
    </x:xf>
    <x:xf numFmtId="0" fontId="0" fillId="4" borderId="1" xfId="0"/>
    <x:xf numFmtId="0" fontId="2" fillId="0" borderId="1" xfId="0" applyAlignment="1">
      <x:alignment horizontal="left" vertical="center" wrapText="1"/>
    </x:xf>
    <x:xf numFmtId="164" fontId="5" fillId="0" borderId="1" xfId="0" applyAlignment="1">
      <x:alignment horizontal="right" vertical="center"/>
    </x:xf>
    <x:xf numFmtId="164" fontId="8" fillId="0" borderId="1" xfId="0" applyAlignment="1">
      <x:alignment horizontal="right" vertical="center"/>
    </x:xf>
    <x:xf numFmtId="10" fontId="8" fillId="0" borderId="1" xfId="0" applyAlignment="1">
      <x:alignment horizontal="right" vertical="center"/>
    </x:xf>
    <x:xf numFmtId="0" fontId="4" fillId="5" borderId="1" xfId="0" applyAlignment="1">
      <x:alignment horizontal="left" vertical="center" wrapText="1"/>
    </x:xf>
    <x:xf numFmtId="164" fontId="8" fillId="5" borderId="1" xfId="0" applyAlignment="1">
      <x:alignment horizontal="right" vertical="center"/>
    </x:xf>
    <x:xf numFmtId="10" fontId="8" fillId="5" borderId="1" xfId="0" applyAlignment="1">
      <x:alignment horizontal="right" vertical="center"/>
    </x:xf>
    <x:xf numFmtId="0" fontId="0" fillId="0" borderId="1" xfId="0"/>
    <x:xf numFmtId="0" fontId="7" fillId="5" borderId="1" xfId="0" applyAlignment="1">
      <x:alignment horizontal="left" vertical="center" wrapText="1"/>
    </x:xf>
    <x:xf numFmtId="0" fontId="0" fillId="0" borderId="1" xfId="0" applyAlignment="1">
      <x:alignment horizontal="left" vertical="center" wrapText="1"/>
    </x:xf>
    <x:xf numFmtId="0" fontId="4" fillId="0" borderId="0" xfId="0" applyAlignment="1">
      <x:alignment horizontal="left" vertical="center" wrapText="1"/>
    </x:xf>
    <x:xf numFmtId="0" fontId="8" fillId="0" borderId="0" xfId="0" applyAlignment="1">
      <x:alignment horizontal="left" vertical="center" wrapText="1"/>
    </x:xf>
    <x:xf numFmtId="0" fontId="6" fillId="3" borderId="1" xfId="0" applyAlignment="1">
      <x:alignment horizontal="left" vertical="center" wrapText="1"/>
    </x:xf>
    <x:xf numFmtId="0" fontId="0" fillId="3" borderId="1" xfId="0"/>
    <x:xf numFmtId="165" fontId="9" fillId="5" borderId="1" xfId="0" applyAlignment="1">
      <x:alignment horizontal="left" vertical="center"/>
    </x:xf>
    <x:xf numFmtId="0" fontId="0" fillId="5" borderId="1" xfId="0"/>
    <x:xf numFmtId="166" fontId="9" fillId="5" borderId="1" xfId="0" applyAlignment="1">
      <x:alignment horizontal="left" vertical="center"/>
    </x:xf>
    <x:xf numFmtId="0" fontId="10" fillId="3" borderId="1" xfId="0" applyAlignment="1">
      <x:alignment horizontal="left" vertical="center" wrapText="1"/>
    </x:xf>
    <x:xf numFmtId="165" fontId="8" fillId="0" borderId="1" xfId="0" applyAlignment="1">
      <x:alignment horizontal="right" vertical="center"/>
    </x:xf>
    <x:xf numFmtId="166" fontId="8" fillId="0" borderId="1" xfId="0" applyAlignment="1">
      <x:alignment horizontal="right" vertical="center"/>
    </x:xf>
    <x:xf numFmtId="0" fontId="4" fillId="5" borderId="1" xfId="0" applyAlignment="1">
      <x:alignment horizontal="right" vertical="center"/>
    </x:xf>
    <x:xf numFmtId="0" fontId="0" fillId="5" borderId="1" xfId="0" applyAlignment="1">
      <x:alignment horizontal="right" vertical="center"/>
    </x:xf>
    <x:xf numFmtId="2" fontId="8" fillId="0" borderId="1" xfId="0" applyAlignment="1">
      <x:alignment horizontal="right" vertical="center"/>
    </x:xf>
    <x:xf numFmtId="0" fontId="4" fillId="5" borderId="1" xfId="0"/>
    <x:xf numFmtId="165" fontId="8" fillId="5" borderId="1" xfId="0" applyAlignment="1">
      <x:alignment horizontal="right" vertical="center"/>
    </x:xf>
    <x:xf numFmtId="166" fontId="8" fillId="5" borderId="1" xfId="0" applyAlignment="1">
      <x:alignment horizontal="right" vertical="center"/>
    </x:xf>
    <x:xf numFmtId="0" fontId="0" fillId="0" borderId="4" xfId="0"/>
    <x:xf numFmtId="0" fontId="0" fillId="0" borderId="5" xfId="0"/>
    <x:xf numFmtId="165" fontId="5" fillId="0" borderId="1" xfId="0" applyAlignment="1">
      <x:alignment horizontal="right" vertical="center"/>
    </x:xf>
    <x:xf numFmtId="0" fontId="0" fillId="0" borderId="3" xfId="0"/>
    <x:xf numFmtId="0" fontId="0" fillId="0" borderId="8" xfId="0"/>
    <x:xf numFmtId="0" fontId="0" fillId="0" borderId="9" xfId="0"/>
  </x:cellXfs>
  <x:cellStyles count="1">
    <x:cellStyle name="Normal" xfId="0"/>
  </x:cellStyles>
  <x:dxfs count="2">
    <x:dxf>
      <x:fill>
        <x:patternFill>
          <x:bgColor rgb="00F8CBAD"/>
        </x:patternFill>
      </x:fill>
    </x:dxf>
    <x:dxf>
      <x:fill>
        <x:patternFill>
          <x:bgColor rgb="00F8CBA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502322ebc17438c" /><Relationship Type="http://schemas.openxmlformats.org/officeDocument/2006/relationships/theme" Target="/xl/theme/theme1.xml" Id="R76d186a108624b94" /><Relationship Type="http://schemas.openxmlformats.org/officeDocument/2006/relationships/sharedStrings" Target="/xl/sharedStrings.xml" Id="Rcf608b46b4884d44" /><Relationship Type="http://schemas.openxmlformats.org/officeDocument/2006/relationships/worksheet" Target="/xl/worksheets/sheet1.xml" Id="Rf07f94e805174947" /><Relationship Type="http://schemas.openxmlformats.org/officeDocument/2006/relationships/worksheet" Target="/xl/worksheets/sheet2.xml" Id="Ra86465447d4c4bd6" /><Relationship Type="http://schemas.openxmlformats.org/officeDocument/2006/relationships/worksheet" Target="/xl/worksheets/sheet3.xml" Id="Re395045422df4742" /><Relationship Type="http://schemas.openxmlformats.org/officeDocument/2006/relationships/worksheet" Target="/xl/worksheets/sheet4.xml" Id="R2d4bc0d282cf435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747c2cd10474c1b" /><Relationship Type="http://schemas.openxmlformats.org/officeDocument/2006/relationships/chart" Target="/xl/drawings/charts/chart2.xml" Id="R977ab64580c548ff" /><Relationship Type="http://schemas.openxmlformats.org/officeDocument/2006/relationships/chart" Target="/xl/drawings/charts/chart3.xml" Id="Rae8a993dde1e4572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vs Réalisé (global)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v>Budget (N)</c:v>
          </c:tx>
          <c:spPr>
            <a:ln xmlns:a="http://schemas.openxmlformats.org/drawingml/2006/main"/>
          </c:spPr>
          <c:cat>
            <c:strRef>
              <c:f>'Synthese'!$A$10:$A$12</c:f>
              <c:strCache>
                <c:ptCount val="0"/>
              </c:strCache>
            </c:strRef>
          </c:cat>
          <c:val>
            <c:numRef>
              <c:f>'Synthese'!$B$10:$B$12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Réalisé (N)</c:v>
          </c:tx>
          <c:spPr>
            <a:ln xmlns:a="http://schemas.openxmlformats.org/drawingml/2006/main"/>
          </c:spPr>
          <c:cat>
            <c:strRef>
              <c:f>'Synthese'!$A$10:$A$12</c:f>
              <c:strCache>
                <c:ptCount val="0"/>
              </c:strCache>
            </c:strRef>
          </c:cat>
          <c:val>
            <c:numRef>
              <c:f>'Synthese'!$C$10:$C$12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 sourceLinked="0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Mix des produits (Réalisé N)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firstSliceAng val="0"/>
        <c:ser>
          <c:idx val="0"/>
          <c:order val="0"/>
          <c:spPr>
            <a:ln xmlns:a="http://schemas.openxmlformats.org/drawingml/2006/main"/>
          </c:spPr>
          <c:cat>
            <c:strRef>
              <c:f>'Synthese'!$A$23:$A$28</c:f>
              <c:strCache>
                <c:ptCount val="0"/>
              </c:strCache>
            </c:strRef>
          </c:cat>
          <c:val>
            <c:numRef>
              <c:f>'Synthese'!$C$23:$C$28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</c:pieChart>
    </c:plotArea>
    <c:legend>
      <c:legendPos val="r"/>
    </c:legend>
    <c:plotVisOnly val="1"/>
  </c:chart>
</c:chartSpace>
</file>

<file path=xl/drawings/charts/chart3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mensuelle (Produits, Charges, Solde)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Total Produits</c:v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'Suivi_Mensuel'!$B$23:$B$24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Total Charges</c:v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'Suivi_Mensuel'!$C$23:$C$24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Solde</c:v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'Suivi_Mensuel'!$D$23:$D$24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'Suivi_Mensuel'!$E$23:$E$24</c:f>
              <c:numCache>
                <c:formatCode/>
                <c:ptCount val="0"/>
              </c:numCache>
            </c:numRef>
          </c:val>
          <c:smooth val="0"/>
        </c:ser>
        <c:ser>
          <c:idx val="4"/>
          <c:order val="4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'Suivi_Mensuel'!$F$23:$F$24</c:f>
              <c:numCache>
                <c:formatCode/>
                <c:ptCount val="0"/>
              </c:numCache>
            </c:numRef>
          </c:val>
          <c:smooth val="0"/>
        </c:ser>
        <c:ser>
          <c:idx val="5"/>
          <c:order val="5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'Suivi_Mensuel'!$G$23:$G$24</c:f>
              <c:numCache>
                <c:formatCode/>
                <c:ptCount val="0"/>
              </c:numCache>
            </c:numRef>
          </c:val>
          <c:smooth val="0"/>
        </c:ser>
        <c:ser>
          <c:idx val="6"/>
          <c:order val="6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'Suivi_Mensuel'!$H$23:$H$24</c:f>
              <c:numCache>
                <c:formatCode/>
                <c:ptCount val="0"/>
              </c:numCache>
            </c:numRef>
          </c:val>
          <c:smooth val="0"/>
        </c:ser>
        <c:ser>
          <c:idx val="7"/>
          <c:order val="7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'Suivi_Mensuel'!$I$23:$I$24</c:f>
              <c:numCache>
                <c:formatCode/>
                <c:ptCount val="0"/>
              </c:numCache>
            </c:numRef>
          </c:val>
          <c:smooth val="0"/>
        </c:ser>
        <c:ser>
          <c:idx val="8"/>
          <c:order val="8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'Suivi_Mensuel'!$J$23:$J$24</c:f>
              <c:numCache>
                <c:formatCode/>
                <c:ptCount val="0"/>
              </c:numCache>
            </c:numRef>
          </c:val>
          <c:smooth val="0"/>
        </c:ser>
        <c:ser>
          <c:idx val="9"/>
          <c:order val="9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'Suivi_Mensuel'!$K$23:$K$24</c:f>
              <c:numCache>
                <c:formatCode/>
                <c:ptCount val="0"/>
              </c:numCache>
            </c:numRef>
          </c:val>
          <c:smooth val="0"/>
        </c:ser>
        <c:ser>
          <c:idx val="10"/>
          <c:order val="10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'Suivi_Mensuel'!$L$23:$L$24</c:f>
              <c:numCache>
                <c:formatCode/>
                <c:ptCount val="0"/>
              </c:numCache>
            </c:numRef>
          </c:val>
          <c:smooth val="0"/>
        </c:ser>
        <c:ser>
          <c:idx val="11"/>
          <c:order val="11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'Suivi_Mensuel'!$M$23:$M$24</c:f>
              <c:numCache>
                <c:formatCode/>
                <c:ptCount val="0"/>
              </c:numCache>
            </c:numRef>
          </c:val>
          <c:smooth val="0"/>
        </c:ser>
        <c:ser>
          <c:idx val="12"/>
          <c:order val="12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'Suivi_Mensuel'!$B$22</c:f>
              <c:numCache>
                <c:formatCode/>
                <c:ptCount val="0"/>
              </c:numCache>
            </c:numRef>
          </c:val>
          <c:smooth val="0"/>
        </c:ser>
        <c:ser>
          <c:idx val="13"/>
          <c:order val="13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'Suivi_Mensuel'!$C$22</c:f>
              <c:numCache>
                <c:formatCode/>
                <c:ptCount val="0"/>
              </c:numCache>
            </c:numRef>
          </c:val>
          <c:smooth val="0"/>
        </c:ser>
        <c:ser>
          <c:idx val="14"/>
          <c:order val="14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'Suivi_Mensuel'!$D$22</c:f>
              <c:numCache>
                <c:formatCode/>
                <c:ptCount val="0"/>
              </c:numCache>
            </c:numRef>
          </c:val>
          <c:smooth val="0"/>
        </c:ser>
        <c:ser>
          <c:idx val="15"/>
          <c:order val="15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'Suivi_Mensuel'!$E$22</c:f>
              <c:numCache>
                <c:formatCode/>
                <c:ptCount val="0"/>
              </c:numCache>
            </c:numRef>
          </c:val>
          <c:smooth val="0"/>
        </c:ser>
        <c:ser>
          <c:idx val="16"/>
          <c:order val="16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'Suivi_Mensuel'!$F$22</c:f>
              <c:numCache>
                <c:formatCode/>
                <c:ptCount val="0"/>
              </c:numCache>
            </c:numRef>
          </c:val>
          <c:smooth val="0"/>
        </c:ser>
        <c:ser>
          <c:idx val="17"/>
          <c:order val="17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'Suivi_Mensuel'!$G$22</c:f>
              <c:numCache>
                <c:formatCode/>
                <c:ptCount val="0"/>
              </c:numCache>
            </c:numRef>
          </c:val>
          <c:smooth val="0"/>
        </c:ser>
        <c:ser>
          <c:idx val="18"/>
          <c:order val="18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'Suivi_Mensuel'!$H$22</c:f>
              <c:numCache>
                <c:formatCode/>
                <c:ptCount val="0"/>
              </c:numCache>
            </c:numRef>
          </c:val>
          <c:smooth val="0"/>
        </c:ser>
        <c:ser>
          <c:idx val="19"/>
          <c:order val="19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'Suivi_Mensuel'!$I$22</c:f>
              <c:numCache>
                <c:formatCode/>
                <c:ptCount val="0"/>
              </c:numCache>
            </c:numRef>
          </c:val>
          <c:smooth val="0"/>
        </c:ser>
        <c:ser>
          <c:idx val="20"/>
          <c:order val="20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'Suivi_Mensuel'!$J$22</c:f>
              <c:numCache>
                <c:formatCode/>
                <c:ptCount val="0"/>
              </c:numCache>
            </c:numRef>
          </c:val>
          <c:smooth val="0"/>
        </c:ser>
        <c:ser>
          <c:idx val="21"/>
          <c:order val="21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'Suivi_Mensuel'!$K$22</c:f>
              <c:numCache>
                <c:formatCode/>
                <c:ptCount val="0"/>
              </c:numCache>
            </c:numRef>
          </c:val>
          <c:smooth val="0"/>
        </c:ser>
        <c:ser>
          <c:idx val="22"/>
          <c:order val="22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'Suivi_Mensuel'!$L$22</c:f>
              <c:numCache>
                <c:formatCode/>
                <c:ptCount val="0"/>
              </c:numCache>
            </c:numRef>
          </c:val>
          <c:smooth val="0"/>
        </c:ser>
        <c:ser>
          <c:idx val="23"/>
          <c:order val="23"/>
          <c:spPr>
            <a:ln xmlns:a="http://schemas.openxmlformats.org/drawingml/2006/main"/>
          </c:spPr>
          <c:marker>
            <c:symbol val="none"/>
          </c:marker>
          <c:cat>
            <c:strRef>
              <c:f>'Suivi_Mensuel'!$B$3:$M$3</c:f>
              <c:strCache>
                <c:ptCount val="0"/>
              </c:strCache>
            </c:strRef>
          </c:cat>
          <c:val>
            <c:numRef>
              <c:f>'Suivi_Mensuel'!$M$22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" sourceLinked="0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8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747c2cd10474c1b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77ab64580c548ff"/>
        </a:graphicData>
      </a:graphic>
    </xdr:graphicFrame>
    <xdr:clientData/>
  </xdr:twoCellAnchor>
  <xdr:twoCellAnchor>
    <xdr:from>
      <xdr:col>0</xdr:col>
      <xdr:colOff>0</xdr:colOff>
      <xdr:row>43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e8a993dde1e457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16ea04d43b894d66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0" customWidth="1"/>
  </x:cols>
  <x:sheetData>
    <x:row r="1">
      <x:c r="A1" s="1" t="inlineStr">
        <x:is>
          <x:t xml:space="preserve">Modèle gratuit — Compte de résultat (Association)</x:t>
        </x:is>
      </x:c>
    </x:row>
    <x:row r="3">
      <x:c r="A3" s="2" t="inlineStr">
        <x:is>
          <x:t xml:space="preserve">1) Renseignez les cellules en BLEU (montants, dates, nom de l’association).</x:t>
        </x:is>
      </x:c>
    </x:row>
    <x:row r="4">
      <x:c r="A4" s="2" t="inlineStr">
        <x:is>
          <x:t xml:space="preserve">2) Les totaux et écarts se calculent automatiquement (cellules en NOIR).</x:t>
        </x:is>
      </x:c>
    </x:row>
    <x:row r="5">
      <x:c r="A5" s="2" t="inlineStr">
        <x:is>
          <x:t xml:space="preserve">3) Adaptez les lignes à votre activité (ajout/suppression de postes).</x:t>
        </x:is>
      </x:c>
    </x:row>
    <x:row r="6">
      <x:c r="A6" s="2" t="inlineStr">
        <x:is>
          <x:t xml:space="preserve">4) Le modèle propose :</x:t>
        </x:is>
      </x:c>
    </x:row>
    <x:row r="7">
      <x:c r="A7" s="2" t="inlineStr">
        <x:is>
          <x:t xml:space="preserve">   • un compte de résultat annuel (budget vs réalisé, écarts),</x:t>
        </x:is>
      </x:c>
    </x:row>
    <x:row r="8">
      <x:c r="A8" s="2" t="inlineStr">
        <x:is>
          <x:t xml:space="preserve">   • un suivi mensuel optionnel avec total automatique.</x:t>
        </x:is>
      </x:c>
    </x:row>
    <x:row r="9">
      <x:c r="A9" s="2" t="inlineStr">
        <x:is>
          <x:t xml:space="preserve">5) Remarque : selon votre association, le plan comptable et les obligations (subventions, commissaire aux comptes, etc.) peuvent varier.</x:t>
        </x:is>
      </x:c>
    </x:row>
    <x:row r="11">
      <x:c r="A11" s="3" t="inlineStr">
        <x:is>
          <x:t xml:space="preserve">Astuce : vous pouvez copier/coller des lignes entières pour ajouter des rubriques, en conservant les formules de total.</x:t>
        </x:is>
      </x:c>
    </x:row>
    <x:row r="13">
      <x:c r="A13" s="2" t="inlineStr">
        <x:is>
          <x:t xml:space="preserve">Nouveauté : un onglet Synthese (KPI, comparatif Budget/Réalisé, graphiques) est inclus dans la version enrichie.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20" customWidth="1"/>
    <x:col min="8" max="8" width="18" customWidth="1"/>
  </x:cols>
  <x:sheetData>
    <x:row r="1">
      <x:c r="A1" s="1" t="inlineStr">
        <x:is>
          <x:t xml:space="preserve">SYNTHÈSE — Compte de résultat (Budget vs Réalisé)</x:t>
        </x:is>
      </x:c>
    </x:row>
    <x:row r="2">
      <x:c r="A2" s="19" t="inlineStr">
        <x:is>
          <x:t xml:space="preserve">Association :</x:t>
        </x:is>
      </x:c>
      <x:c r="B2" s="20" t="str">
        <x:f>CompteResultat_Annuel!B2</x:f>
        <x:v>Association Exemple (à remplacer)</x:v>
      </x:c>
      <x:c r="D2" s="19" t="inlineStr">
        <x:is>
          <x:t xml:space="preserve">Exercice :</x:t>
        </x:is>
      </x:c>
      <x:c r="E2" s="20" t="str">
        <x:f>CompteResultat_Annuel!B3</x:f>
        <x:v>01/01/2025 → 31/12/2025</x:v>
      </x:c>
    </x:row>
    <x:row r="4">
      <x:c r="A4" s="21" t="inlineStr">
        <x:is>
          <x:t xml:space="preserve">Total Produits (N Réalisé)</x:t>
        </x:is>
      </x:c>
      <x:c r="B4" s="36" t="n"/>
      <x:c r="C4" s="21" t="inlineStr">
        <x:is>
          <x:t xml:space="preserve">Total Charges (N Réalisé)</x:t>
        </x:is>
      </x:c>
      <x:c r="D4" s="36" t="n"/>
      <x:c r="E4" s="21" t="inlineStr">
        <x:is>
          <x:t xml:space="preserve">Résultat net (N Réalisé)</x:t>
        </x:is>
      </x:c>
      <x:c r="F4" s="36" t="n"/>
      <x:c r="G4" s="21" t="inlineStr">
        <x:is>
          <x:t xml:space="preserve">Part des subventions</x:t>
        </x:is>
      </x:c>
      <x:c r="H4" s="36" t="n"/>
    </x:row>
    <x:row r="5">
      <x:c r="A5" s="23">
        <x:f>CompteResultat_Annuel!D16</x:f>
        <x:v>61100</x:v>
      </x:c>
      <x:c r="B5" s="38" t="n"/>
      <x:c r="C5" s="23">
        <x:f>CompteResultat_Annuel!D27</x:f>
        <x:v>37770</x:v>
      </x:c>
      <x:c r="D5" s="38" t="n"/>
      <x:c r="E5" s="23">
        <x:f>CompteResultat_Annuel!D47</x:f>
        <x:v>24480</x:v>
      </x:c>
      <x:c r="F5" s="38" t="n"/>
      <x:c r="G5" s="25">
        <x:f>IF(CompteResultat_Annuel!D16=0,"",CompteResultat_Annuel!D11/CompteResultat_Annuel!D16)</x:f>
        <x:v>0.3436988543371522</x:v>
      </x:c>
      <x:c r="H5" s="38" t="n"/>
    </x:row>
    <x:row r="6">
      <x:c r="A6" s="39" t="n"/>
      <x:c r="B6" s="40" t="n"/>
      <x:c r="C6" s="39" t="n"/>
      <x:c r="D6" s="40" t="n"/>
      <x:c r="E6" s="39" t="n"/>
      <x:c r="F6" s="40" t="n"/>
      <x:c r="G6" s="39" t="n"/>
      <x:c r="H6" s="40" t="n"/>
    </x:row>
    <x:row r="8">
      <x:c r="A8" s="26" t="inlineStr">
        <x:is>
          <x:t xml:space="preserve">Comparatif global (N) — Budget vs Réalisé</x:t>
        </x:is>
      </x:c>
      <x:c r="B8" s="35" t="n"/>
      <x:c r="C8" s="35" t="n"/>
      <x:c r="D8" s="35" t="n"/>
      <x:c r="E8" s="35" t="n"/>
      <x:c r="F8" s="35" t="n"/>
      <x:c r="G8" s="35" t="n"/>
      <x:c r="H8" s="36" t="n"/>
    </x:row>
    <x:row r="9">
      <x:c r="A9" s="6" t="inlineStr">
        <x:is>
          <x:t xml:space="preserve">Poste</x:t>
        </x:is>
      </x:c>
      <x:c r="B9" s="6" t="inlineStr">
        <x:is>
          <x:t xml:space="preserve">Budget (N)</x:t>
        </x:is>
      </x:c>
      <x:c r="C9" s="6" t="inlineStr">
        <x:is>
          <x:t xml:space="preserve">Réalisé (N)</x:t>
        </x:is>
      </x:c>
      <x:c r="D9" s="6" t="inlineStr">
        <x:is>
          <x:t xml:space="preserve">Écart (€)</x:t>
        </x:is>
      </x:c>
      <x:c r="E9" s="6" t="inlineStr">
        <x:is>
          <x:t xml:space="preserve">Écart (%)</x:t>
        </x:is>
      </x:c>
      <x:c r="F9" s="6" t="inlineStr">
        <x:is>
          <x:t xml:space="preserve">N-1 Réalisé</x:t>
        </x:is>
      </x:c>
      <x:c r="G9" s="6" t="inlineStr">
        <x:is>
          <x:t xml:space="preserve">Évolution N vs N-1</x:t>
        </x:is>
      </x:c>
      <x:c r="H9" s="22" t="n"/>
    </x:row>
    <x:row r="10">
      <x:c r="A10" s="4" t="inlineStr">
        <x:is>
          <x:t xml:space="preserve">Total Produits</x:t>
        </x:is>
      </x:c>
      <x:c r="B10" s="27">
        <x:f>CompteResultat_Annuel!C16</x:f>
        <x:v>61700</x:v>
      </x:c>
      <x:c r="C10" s="27">
        <x:f>CompteResultat_Annuel!D16</x:f>
        <x:v>61100</x:v>
      </x:c>
      <x:c r="D10" s="27">
        <x:f>C10-B10</x:f>
        <x:v>-600</x:v>
      </x:c>
      <x:c r="E10" s="28">
        <x:f>IF(B10=0,"",C10/B10-1)</x:f>
        <x:v>-0.00972447325769854</x:v>
      </x:c>
      <x:c r="F10" s="27">
        <x:f>CompteResultat_Annuel!B16</x:f>
        <x:v>53500</x:v>
      </x:c>
      <x:c r="G10" s="28">
        <x:f>IF(F10=0,"",C10/F10-1)</x:f>
        <x:v>0.14205607476635507</x:v>
      </x:c>
      <x:c r="H10" s="16" t="n"/>
    </x:row>
    <x:row r="11">
      <x:c r="A11" s="4" t="inlineStr">
        <x:is>
          <x:t xml:space="preserve">Total Charges</x:t>
        </x:is>
      </x:c>
      <x:c r="B11" s="27">
        <x:f>CompteResultat_Annuel!C27</x:f>
        <x:v>38350</x:v>
      </x:c>
      <x:c r="C11" s="27">
        <x:f>CompteResultat_Annuel!D27</x:f>
        <x:v>37770</x:v>
      </x:c>
      <x:c r="D11" s="27">
        <x:f>C11-B11</x:f>
        <x:v>-580</x:v>
      </x:c>
      <x:c r="E11" s="28">
        <x:f>IF(B11=0,"",C11/B11-1)</x:f>
        <x:v>-0.01512385919165582</x:v>
      </x:c>
      <x:c r="F11" s="27">
        <x:f>CompteResultat_Annuel!B27</x:f>
        <x:v>34600</x:v>
      </x:c>
      <x:c r="G11" s="28">
        <x:f>IF(F11=0,"",C11/F11-1)</x:f>
        <x:v>0.09161849710982661</x:v>
      </x:c>
      <x:c r="H11" s="16" t="n"/>
    </x:row>
    <x:row r="12">
      <x:c r="A12" s="4" t="inlineStr">
        <x:is>
          <x:t xml:space="preserve">Résultat net</x:t>
        </x:is>
      </x:c>
      <x:c r="B12" s="27">
        <x:f>CompteResultat_Annuel!C47</x:f>
        <x:v>23820</x:v>
      </x:c>
      <x:c r="C12" s="27">
        <x:f>CompteResultat_Annuel!D47</x:f>
        <x:v>24480</x:v>
      </x:c>
      <x:c r="D12" s="27">
        <x:f>C12-B12</x:f>
        <x:v>660</x:v>
      </x:c>
      <x:c r="E12" s="28">
        <x:f>IF(B12=0,"",C12/B12-1)</x:f>
        <x:v>0.027707808564231717</x:v>
      </x:c>
      <x:c r="F12" s="27">
        <x:f>CompteResultat_Annuel!B47</x:f>
        <x:v>19320</x:v>
      </x:c>
      <x:c r="G12" s="28">
        <x:f>IF(F12=0,"",C12/F12-1)</x:f>
        <x:v>0.26708074534161486</x:v>
      </x:c>
      <x:c r="H12" s="16" t="n"/>
    </x:row>
    <x:row r="13">
      <x:c r="A13" s="26" t="inlineStr">
        <x:is>
          <x:t xml:space="preserve">Indicateurs de pilotage</x:t>
        </x:is>
      </x:c>
      <x:c r="B13" s="35" t="n"/>
      <x:c r="C13" s="35" t="n"/>
      <x:c r="D13" s="35" t="n"/>
      <x:c r="E13" s="35" t="n"/>
      <x:c r="F13" s="35" t="n"/>
      <x:c r="G13" s="35" t="n"/>
      <x:c r="H13" s="36" t="n"/>
    </x:row>
    <x:row r="14">
      <x:c r="A14" s="13" t="inlineStr">
        <x:is>
          <x:t xml:space="preserve">Indicateur</x:t>
        </x:is>
      </x:c>
      <x:c r="B14" s="29" t="inlineStr">
        <x:is>
          <x:t xml:space="preserve">Valeur</x:t>
        </x:is>
      </x:c>
      <x:c r="C14" s="30" t="n"/>
      <x:c r="D14" s="30" t="n"/>
      <x:c r="E14" s="30" t="n"/>
      <x:c r="F14" s="30" t="n"/>
      <x:c r="G14" s="30" t="n"/>
      <x:c r="H14" s="30" t="n"/>
    </x:row>
    <x:row r="15">
      <x:c r="A15" s="9" t="inlineStr">
        <x:is>
          <x:t xml:space="preserve">Taux d’exécution du budget (Produits)</x:t>
        </x:is>
      </x:c>
      <x:c r="B15" s="28">
        <x:f>IF(CompteResultat_Annuel!C16=0,"",CompteResultat_Annuel!D16/CompteResultat_Annuel!C16)</x:f>
        <x:v>0.9902755267423015</x:v>
      </x:c>
      <x:c r="C15" s="16" t="n"/>
      <x:c r="D15" s="16" t="n"/>
      <x:c r="E15" s="16" t="n"/>
      <x:c r="F15" s="16" t="n"/>
      <x:c r="G15" s="16" t="n"/>
      <x:c r="H15" s="16" t="n"/>
    </x:row>
    <x:row r="16">
      <x:c r="A16" s="9" t="inlineStr">
        <x:is>
          <x:t xml:space="preserve">Taux d’exécution du budget (Charges)</x:t>
        </x:is>
      </x:c>
      <x:c r="B16" s="28">
        <x:f>IF(CompteResultat_Annuel!C27=0,"",CompteResultat_Annuel!D27/CompteResultat_Annuel!C27)</x:f>
        <x:v>0.9848761408083442</x:v>
      </x:c>
      <x:c r="C16" s="16" t="n"/>
      <x:c r="D16" s="16" t="n"/>
      <x:c r="E16" s="16" t="n"/>
      <x:c r="F16" s="16" t="n"/>
      <x:c r="G16" s="16" t="n"/>
      <x:c r="H16" s="16" t="n"/>
    </x:row>
    <x:row r="17">
      <x:c r="A17" s="9" t="inlineStr">
        <x:is>
          <x:t xml:space="preserve">Poids des charges de personnel</x:t>
        </x:is>
      </x:c>
      <x:c r="B17" s="28">
        <x:f>IF(CompteResultat_Annuel!D27=0,"",CompteResultat_Annuel!D23/CompteResultat_Annuel!D27)</x:f>
        <x:v>0.5242255758538522</x:v>
      </x:c>
      <x:c r="C17" s="16" t="n"/>
      <x:c r="D17" s="16" t="n"/>
      <x:c r="E17" s="16" t="n"/>
      <x:c r="F17" s="16" t="n"/>
      <x:c r="G17" s="16" t="n"/>
      <x:c r="H17" s="16" t="n"/>
    </x:row>
    <x:row r="18">
      <x:c r="A18" s="9" t="inlineStr">
        <x:is>
          <x:t xml:space="preserve">Autonomie financière (hors subventions)</x:t>
        </x:is>
      </x:c>
      <x:c r="B18" s="28">
        <x:f>IF(CompteResultat_Annuel!D16=0,"",(CompteResultat_Annuel!D16-CompteResultat_Annuel!D11)/CompteResultat_Annuel!D16)</x:f>
        <x:v>0.6563011456628478</x:v>
      </x:c>
      <x:c r="C18" s="16" t="n"/>
      <x:c r="D18" s="16" t="n"/>
      <x:c r="E18" s="16" t="n"/>
      <x:c r="F18" s="16" t="n"/>
      <x:c r="G18" s="16" t="n"/>
      <x:c r="H18" s="16" t="n"/>
    </x:row>
    <x:row r="19">
      <x:c r="A19" s="9" t="inlineStr">
        <x:is>
          <x:t xml:space="preserve">Couverture des charges (Produits / Charges)</x:t>
        </x:is>
      </x:c>
      <x:c r="B19" s="31">
        <x:f>IF(CompteResultat_Annuel!D27=0,"",CompteResultat_Annuel!D16/CompteResultat_Annuel!D27)</x:f>
        <x:v>1.6176859941752715</x:v>
      </x:c>
      <x:c r="C19" s="16" t="n"/>
      <x:c r="D19" s="16" t="n"/>
      <x:c r="E19" s="16" t="n"/>
      <x:c r="F19" s="16" t="n"/>
      <x:c r="G19" s="16" t="n"/>
      <x:c r="H19" s="16" t="n"/>
    </x:row>
    <x:row r="21">
      <x:c r="A21" s="26" t="inlineStr">
        <x:is>
          <x:t xml:space="preserve">Produits — rubriques (N)</x:t>
        </x:is>
      </x:c>
      <x:c r="B21" s="35" t="n"/>
      <x:c r="C21" s="35" t="n"/>
      <x:c r="D21" s="35" t="n"/>
      <x:c r="E21" s="35" t="n"/>
      <x:c r="F21" s="35" t="n"/>
      <x:c r="G21" s="35" t="n"/>
      <x:c r="H21" s="36" t="n"/>
    </x:row>
    <x:row r="22">
      <x:c r="A22" s="6" t="inlineStr">
        <x:is>
          <x:t xml:space="preserve">Rubrique</x:t>
        </x:is>
      </x:c>
      <x:c r="B22" s="6" t="inlineStr">
        <x:is>
          <x:t xml:space="preserve">Budget (N)</x:t>
        </x:is>
      </x:c>
      <x:c r="C22" s="6" t="inlineStr">
        <x:is>
          <x:t xml:space="preserve">Réalisé (N)</x:t>
        </x:is>
      </x:c>
      <x:c r="D22" s="6" t="inlineStr">
        <x:is>
          <x:t xml:space="preserve">Écart (€)</x:t>
        </x:is>
      </x:c>
      <x:c r="E22" s="6" t="inlineStr">
        <x:is>
          <x:t xml:space="preserve">Part (%)</x:t>
        </x:is>
      </x:c>
      <x:c r="F22" s="22" t="n"/>
      <x:c r="G22" s="22" t="n"/>
      <x:c r="H22" s="22" t="n"/>
    </x:row>
    <x:row r="23">
      <x:c r="A23" s="9" t="inlineStr">
        <x:is>
          <x:t xml:space="preserve">Cotisations</x:t>
        </x:is>
      </x:c>
      <x:c r="B23" s="27">
        <x:f>CompteResultat_Annuel!C9</x:f>
        <x:v>15000</x:v>
      </x:c>
      <x:c r="C23" s="27">
        <x:f>CompteResultat_Annuel!D9</x:f>
        <x:v>14500</x:v>
      </x:c>
      <x:c r="D23" s="27">
        <x:f>C23-B23</x:f>
        <x:v>-500</x:v>
      </x:c>
      <x:c r="E23" s="28">
        <x:f>IF($C$29=0,"",$C23/$C$29)</x:f>
        <x:v>0.23731587561374795</x:v>
      </x:c>
      <x:c r="F23" s="16" t="n"/>
      <x:c r="G23" s="16" t="n"/>
      <x:c r="H23" s="16" t="n"/>
    </x:row>
    <x:row r="24">
      <x:c r="A24" s="9" t="inlineStr">
        <x:is>
          <x:t xml:space="preserve">Dons / mécénat</x:t>
        </x:is>
      </x:c>
      <x:c r="B24" s="27">
        <x:f>CompteResultat_Annuel!C10</x:f>
        <x:v>7000</x:v>
      </x:c>
      <x:c r="C24" s="27">
        <x:f>CompteResultat_Annuel!D10</x:f>
        <x:v>8200</x:v>
      </x:c>
      <x:c r="D24" s="27">
        <x:f>C24-B24</x:f>
        <x:v>1200</x:v>
      </x:c>
      <x:c r="E24" s="28">
        <x:f>IF($C$29=0,"",$C24/$C$29)</x:f>
        <x:v>0.1342062193126023</x:v>
      </x:c>
      <x:c r="F24" s="16" t="n"/>
      <x:c r="G24" s="16" t="n"/>
      <x:c r="H24" s="16" t="n"/>
    </x:row>
    <x:row r="25">
      <x:c r="A25" s="9" t="inlineStr">
        <x:is>
          <x:t xml:space="preserve">Subventions</x:t>
        </x:is>
      </x:c>
      <x:c r="B25" s="27">
        <x:f>CompteResultat_Annuel!C11</x:f>
        <x:v>22000</x:v>
      </x:c>
      <x:c r="C25" s="27">
        <x:f>CompteResultat_Annuel!D11</x:f>
        <x:v>21000</x:v>
      </x:c>
      <x:c r="D25" s="27">
        <x:f>C25-B25</x:f>
        <x:v>-1000</x:v>
      </x:c>
      <x:c r="E25" s="28">
        <x:f>IF($C$29=0,"",$C25/$C$29)</x:f>
        <x:v>0.3436988543371522</x:v>
      </x:c>
      <x:c r="F25" s="16" t="n"/>
      <x:c r="G25" s="16" t="n"/>
      <x:c r="H25" s="16" t="n"/>
    </x:row>
    <x:row r="26">
      <x:c r="A26" s="9" t="inlineStr">
        <x:is>
          <x:t xml:space="preserve">Ventes</x:t>
        </x:is>
      </x:c>
      <x:c r="B26" s="27">
        <x:f>CompteResultat_Annuel!C12</x:f>
        <x:v>9000</x:v>
      </x:c>
      <x:c r="C26" s="27">
        <x:f>CompteResultat_Annuel!D12</x:f>
        <x:v>9500</x:v>
      </x:c>
      <x:c r="D26" s="27">
        <x:f>C26-B26</x:f>
        <x:v>500</x:v>
      </x:c>
      <x:c r="E26" s="28">
        <x:f>IF($C$29=0,"",$C26/$C$29)</x:f>
        <x:v>0.15548281505728315</x:v>
      </x:c>
      <x:c r="F26" s="16" t="n"/>
      <x:c r="G26" s="16" t="n"/>
      <x:c r="H26" s="16" t="n"/>
    </x:row>
    <x:row r="27">
      <x:c r="A27" s="9" t="inlineStr">
        <x:is>
          <x:t xml:space="preserve">Prestations</x:t>
        </x:is>
      </x:c>
      <x:c r="B27" s="27">
        <x:f>CompteResultat_Annuel!C13</x:f>
        <x:v>3500</x:v>
      </x:c>
      <x:c r="C27" s="27">
        <x:f>CompteResultat_Annuel!D13</x:f>
        <x:v>3200</x:v>
      </x:c>
      <x:c r="D27" s="27">
        <x:f>C27-B27</x:f>
        <x:v>-300</x:v>
      </x:c>
      <x:c r="E27" s="28">
        <x:f>IF($C$29=0,"",$C27/$C$29)</x:f>
        <x:v>0.05237315875613748</x:v>
      </x:c>
      <x:c r="F27" s="16" t="n"/>
      <x:c r="G27" s="16" t="n"/>
      <x:c r="H27" s="16" t="n"/>
    </x:row>
    <x:row r="28">
      <x:c r="A28" s="9" t="inlineStr">
        <x:is>
          <x:t xml:space="preserve">Événements &amp; autres</x:t>
        </x:is>
      </x:c>
      <x:c r="B28" s="27">
        <x:f>CompteResultat_Annuel!C14+CompteResultat_Annuel!C15</x:f>
        <x:v>5200</x:v>
      </x:c>
      <x:c r="C28" s="27">
        <x:f>CompteResultat_Annuel!D14+CompteResultat_Annuel!D15</x:f>
        <x:v>4700</x:v>
      </x:c>
      <x:c r="D28" s="27">
        <x:f>C28-B28</x:f>
        <x:v>-500</x:v>
      </x:c>
      <x:c r="E28" s="28">
        <x:f>IF($C$29=0,"",$C28/$C$29)</x:f>
        <x:v>0.07692307692307693</x:v>
      </x:c>
      <x:c r="F28" s="16" t="n"/>
      <x:c r="G28" s="16" t="n"/>
      <x:c r="H28" s="16" t="n"/>
    </x:row>
    <x:row r="29">
      <x:c r="A29" s="32" t="inlineStr">
        <x:is>
          <x:t xml:space="preserve">Total Produits (contrôle)</x:t>
        </x:is>
      </x:c>
      <x:c r="B29" s="33">
        <x:f>SUM(B23:B28)</x:f>
        <x:v>61700</x:v>
      </x:c>
      <x:c r="C29" s="33">
        <x:f>SUM(C23:C28)</x:f>
        <x:v>61100</x:v>
      </x:c>
      <x:c r="D29" s="33">
        <x:f>C29-B29</x:f>
        <x:v>-600</x:v>
      </x:c>
      <x:c r="E29" s="34">
        <x:f>IF(B29=0,"",C29/B29-1)</x:f>
        <x:v>-0.00972447325769854</x:v>
      </x:c>
      <x:c r="F29" s="24" t="n"/>
      <x:c r="G29" s="24" t="n"/>
      <x:c r="H29" s="24" t="n"/>
    </x:row>
    <x:row r="31">
      <x:c r="A31" s="26" t="inlineStr">
        <x:is>
          <x:t xml:space="preserve">Charges — rubriques (N)</x:t>
        </x:is>
      </x:c>
      <x:c r="B31" s="35" t="n"/>
      <x:c r="C31" s="35" t="n"/>
      <x:c r="D31" s="35" t="n"/>
      <x:c r="E31" s="35" t="n"/>
      <x:c r="F31" s="35" t="n"/>
      <x:c r="G31" s="35" t="n"/>
      <x:c r="H31" s="36" t="n"/>
    </x:row>
    <x:row r="32">
      <x:c r="A32" s="6" t="inlineStr">
        <x:is>
          <x:t xml:space="preserve">Rubrique</x:t>
        </x:is>
      </x:c>
      <x:c r="B32" s="6" t="inlineStr">
        <x:is>
          <x:t xml:space="preserve">Budget (N)</x:t>
        </x:is>
      </x:c>
      <x:c r="C32" s="6" t="inlineStr">
        <x:is>
          <x:t xml:space="preserve">Réalisé (N)</x:t>
        </x:is>
      </x:c>
      <x:c r="D32" s="6" t="inlineStr">
        <x:is>
          <x:t xml:space="preserve">Écart (€)</x:t>
        </x:is>
      </x:c>
      <x:c r="E32" s="6" t="inlineStr">
        <x:is>
          <x:t xml:space="preserve">Part (%)</x:t>
        </x:is>
      </x:c>
      <x:c r="F32" s="22" t="n"/>
      <x:c r="G32" s="22" t="n"/>
      <x:c r="H32" s="22" t="n"/>
    </x:row>
    <x:row r="33">
      <x:c r="A33" s="9" t="inlineStr">
        <x:is>
          <x:t xml:space="preserve">Achats</x:t>
        </x:is>
      </x:c>
      <x:c r="B33" s="27">
        <x:f>CompteResultat_Annuel!C19</x:f>
        <x:v>5000</x:v>
      </x:c>
      <x:c r="C33" s="27">
        <x:f>CompteResultat_Annuel!D19</x:f>
        <x:v>5200</x:v>
      </x:c>
      <x:c r="D33" s="27">
        <x:f>C33-B33</x:f>
        <x:v>200</x:v>
      </x:c>
      <x:c r="E33" s="28">
        <x:f>IF($C$41=0,"",$C33/$C$41)</x:f>
        <x:v>0.13767540375959755</x:v>
      </x:c>
      <x:c r="F33" s="16" t="n"/>
      <x:c r="G33" s="16" t="n"/>
      <x:c r="H33" s="16" t="n"/>
    </x:row>
    <x:row r="34">
      <x:c r="A34" s="9" t="inlineStr">
        <x:is>
          <x:t xml:space="preserve">Services extérieurs</x:t>
        </x:is>
      </x:c>
      <x:c r="B34" s="27">
        <x:f>CompteResultat_Annuel!C20</x:f>
        <x:v>6500</x:v>
      </x:c>
      <x:c r="C34" s="27">
        <x:f>CompteResultat_Annuel!D20</x:f>
        <x:v>6400</x:v>
      </x:c>
      <x:c r="D34" s="27">
        <x:f>C34-B34</x:f>
        <x:v>-100</x:v>
      </x:c>
      <x:c r="E34" s="28">
        <x:f>IF($C$41=0,"",$C34/$C$41)</x:f>
        <x:v>0.16944665078104315</x:v>
      </x:c>
      <x:c r="F34" s="16" t="n"/>
      <x:c r="G34" s="16" t="n"/>
      <x:c r="H34" s="16" t="n"/>
    </x:row>
    <x:row r="35">
      <x:c r="A35" s="9" t="inlineStr">
        <x:is>
          <x:t xml:space="preserve">Déplacements</x:t>
        </x:is>
      </x:c>
      <x:c r="B35" s="27">
        <x:f>CompteResultat_Annuel!C21</x:f>
        <x:v>2000</x:v>
      </x:c>
      <x:c r="C35" s="27">
        <x:f>CompteResultat_Annuel!D21</x:f>
        <x:v>2100</x:v>
      </x:c>
      <x:c r="D35" s="27">
        <x:f>C35-B35</x:f>
        <x:v>100</x:v>
      </x:c>
      <x:c r="E35" s="28">
        <x:f>IF($C$41=0,"",$C35/$C$41)</x:f>
        <x:v>0.05559968228752978</x:v>
      </x:c>
      <x:c r="F35" s="16" t="n"/>
      <x:c r="G35" s="16" t="n"/>
      <x:c r="H35" s="16" t="n"/>
    </x:row>
    <x:row r="36">
      <x:c r="A36" s="9" t="inlineStr">
        <x:is>
          <x:t xml:space="preserve">Communication</x:t>
        </x:is>
      </x:c>
      <x:c r="B36" s="27">
        <x:f>CompteResultat_Annuel!C22</x:f>
        <x:v>1500</x:v>
      </x:c>
      <x:c r="C36" s="27">
        <x:f>CompteResultat_Annuel!D22</x:f>
        <x:v>1300</x:v>
      </x:c>
      <x:c r="D36" s="27">
        <x:f>C36-B36</x:f>
        <x:v>-200</x:v>
      </x:c>
      <x:c r="E36" s="28">
        <x:f>IF($C$41=0,"",$C36/$C$41)</x:f>
        <x:v>0.03441885093989939</x:v>
      </x:c>
      <x:c r="F36" s="16" t="n"/>
      <x:c r="G36" s="16" t="n"/>
      <x:c r="H36" s="16" t="n"/>
    </x:row>
    <x:row r="37">
      <x:c r="A37" s="9" t="inlineStr">
        <x:is>
          <x:t xml:space="preserve">Personnel</x:t>
        </x:is>
      </x:c>
      <x:c r="B37" s="27">
        <x:f>CompteResultat_Annuel!C23</x:f>
        <x:v>20000</x:v>
      </x:c>
      <x:c r="C37" s="27">
        <x:f>CompteResultat_Annuel!D23</x:f>
        <x:v>19800</x:v>
      </x:c>
      <x:c r="D37" s="27">
        <x:f>C37-B37</x:f>
        <x:v>-200</x:v>
      </x:c>
      <x:c r="E37" s="28">
        <x:f>IF($C$41=0,"",$C37/$C$41)</x:f>
        <x:v>0.5242255758538522</x:v>
      </x:c>
      <x:c r="F37" s="16" t="n"/>
      <x:c r="G37" s="16" t="n"/>
      <x:c r="H37" s="16" t="n"/>
    </x:row>
    <x:row r="38">
      <x:c r="A38" s="9" t="inlineStr">
        <x:is>
          <x:t xml:space="preserve">Impôts &amp; taxes</x:t>
        </x:is>
      </x:c>
      <x:c r="B38" s="27">
        <x:f>CompteResultat_Annuel!C24</x:f>
        <x:v>650</x:v>
      </x:c>
      <x:c r="C38" s="27">
        <x:f>CompteResultat_Annuel!D24</x:f>
        <x:v>620</x:v>
      </x:c>
      <x:c r="D38" s="27">
        <x:f>C38-B38</x:f>
        <x:v>-30</x:v>
      </x:c>
      <x:c r="E38" s="28">
        <x:f>IF($C$41=0,"",$C38/$C$41)</x:f>
        <x:v>0.016415144294413556</x:v>
      </x:c>
      <x:c r="F38" s="16" t="n"/>
      <x:c r="G38" s="16" t="n"/>
      <x:c r="H38" s="16" t="n"/>
    </x:row>
    <x:row r="39">
      <x:c r="A39" s="9" t="inlineStr">
        <x:is>
          <x:t xml:space="preserve">Dotations</x:t>
        </x:is>
      </x:c>
      <x:c r="B39" s="27">
        <x:f>CompteResultat_Annuel!C25</x:f>
        <x:v>1000</x:v>
      </x:c>
      <x:c r="C39" s="27">
        <x:f>CompteResultat_Annuel!D25</x:f>
        <x:v>950</x:v>
      </x:c>
      <x:c r="D39" s="27">
        <x:f>C39-B39</x:f>
        <x:v>-50</x:v>
      </x:c>
      <x:c r="E39" s="28">
        <x:f>IF($C$41=0,"",$C39/$C$41)</x:f>
        <x:v>0.025152237225311094</x:v>
      </x:c>
      <x:c r="F39" s="16" t="n"/>
      <x:c r="G39" s="16" t="n"/>
      <x:c r="H39" s="16" t="n"/>
    </x:row>
    <x:row r="40">
      <x:c r="A40" s="9" t="inlineStr">
        <x:is>
          <x:t xml:space="preserve">Autres charges</x:t>
        </x:is>
      </x:c>
      <x:c r="B40" s="27">
        <x:f>CompteResultat_Annuel!C26</x:f>
        <x:v>1700</x:v>
      </x:c>
      <x:c r="C40" s="27">
        <x:f>CompteResultat_Annuel!D26</x:f>
        <x:v>1400</x:v>
      </x:c>
      <x:c r="D40" s="27">
        <x:f>C40-B40</x:f>
        <x:v>-300</x:v>
      </x:c>
      <x:c r="E40" s="28">
        <x:f>IF($C$41=0,"",$C40/$C$41)</x:f>
        <x:v>0.03706645485835319</x:v>
      </x:c>
      <x:c r="F40" s="16" t="n"/>
      <x:c r="G40" s="16" t="n"/>
      <x:c r="H40" s="16" t="n"/>
    </x:row>
    <x:row r="41">
      <x:c r="A41" s="32" t="inlineStr">
        <x:is>
          <x:t xml:space="preserve">Total Charges (contrôle)</x:t>
        </x:is>
      </x:c>
      <x:c r="B41" s="33">
        <x:f>SUM(B33:B40)</x:f>
        <x:v>38350</x:v>
      </x:c>
      <x:c r="C41" s="33">
        <x:f>SUM(C33:C40)</x:f>
        <x:v>37770</x:v>
      </x:c>
      <x:c r="D41" s="33">
        <x:f>C41-B41</x:f>
        <x:v>-580</x:v>
      </x:c>
      <x:c r="E41" s="34">
        <x:f>IF(B41=0,"",C41/B41-1)</x:f>
        <x:v>-0.01512385919165582</x:v>
      </x:c>
      <x:c r="F41" s="24" t="n"/>
      <x:c r="G41" s="24" t="n"/>
      <x:c r="H41" s="24" t="n"/>
    </x:row>
  </x:sheetData>
  <x:mergeCells>
    <x:mergeCell ref="A4:B4"/>
    <x:mergeCell ref="G4:H4"/>
    <x:mergeCell ref="E4:F4"/>
    <x:mergeCell ref="A21:H21"/>
    <x:mergeCell ref="A31:H31"/>
    <x:mergeCell ref="C5:D6"/>
    <x:mergeCell ref="A5:B6"/>
    <x:mergeCell ref="G5:H6"/>
    <x:mergeCell ref="E5:F6"/>
    <x:mergeCell ref="A13:H13"/>
    <x:mergeCell ref="A1:H1"/>
    <x:mergeCell ref="A8:H8"/>
    <x:mergeCell ref="C4:D4"/>
  </x:mergeCells>
  <x:conditionalFormatting sqref="D10:D12">
    <x:cfRule type="cellIs" dxfId="0" priority="1" operator="lessThan">
      <x:formula>0</x:formula>
    </x:cfRule>
  </x:conditionalFormatting>
  <x:conditionalFormatting sqref="E10:E12">
    <x:cfRule type="cellIs" dxfId="0" priority="2" operator="lessThan">
      <x:formula>0</x:formula>
    </x:cfRule>
  </x:conditionalFormatting>
  <x:conditionalFormatting sqref="D23:D29">
    <x:cfRule type="cellIs" dxfId="0" priority="3" operator="lessThan">
      <x:formula>0</x:formula>
    </x:cfRule>
  </x:conditionalFormatting>
  <x:conditionalFormatting sqref="D33:D41">
    <x:cfRule type="cellIs" dxfId="0" priority="4" operator="lessThan">
      <x:formula>0</x:formula>
    </x:cfRule>
  </x:conditionalFormatting>
  <x:conditionalFormatting sqref="G10:G12">
    <x:cfRule type="cellIs" dxfId="1" priority="5" operator="lessThan">
      <x:formula>0</x:formula>
    </x:cfRule>
  </x:conditionalFormatting>
  <x:pageMargins left="0.7" right="0.7" top="0.75" bottom="0.75" header="0.3" footer="0.3"/>
  <x:drawing xmlns:r="http://schemas.openxmlformats.org/officeDocument/2006/relationships" r:id="R16ea04d43b894d66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0" customWidth="1"/>
    <x:col min="2" max="2" width="16" customWidth="1"/>
    <x:col min="3" max="3" width="16" customWidth="1"/>
    <x:col min="4" max="4" width="16" customWidth="1"/>
    <x:col min="5" max="5" width="16" customWidth="1"/>
    <x:col min="6" max="6" width="16" customWidth="1"/>
  </x:cols>
  <x:sheetData>
    <x:row r="1">
      <x:c r="A1" s="1" t="inlineStr">
        <x:is>
          <x:t xml:space="preserve">COMPTE DE RÉSULTAT — ASSOCIATION</x:t>
        </x:is>
      </x:c>
    </x:row>
    <x:row r="2">
      <x:c r="A2" s="4" t="inlineStr">
        <x:is>
          <x:t xml:space="preserve">Association :</x:t>
        </x:is>
      </x:c>
      <x:c r="B2" s="5" t="inlineStr">
        <x:is>
          <x:t xml:space="preserve">Association Exemple (à remplacer)</x:t>
        </x:is>
      </x:c>
    </x:row>
    <x:row r="3">
      <x:c r="A3" s="4" t="inlineStr">
        <x:is>
          <x:t xml:space="preserve">Exercice :</x:t>
        </x:is>
      </x:c>
      <x:c r="B3" s="5" t="inlineStr">
        <x:is>
          <x:t xml:space="preserve">01/01/2025 → 31/12/2025</x:t>
        </x:is>
      </x:c>
    </x:row>
    <x:row r="4">
      <x:c r="A4" s="4" t="inlineStr">
        <x:is>
          <x:t xml:space="preserve">Devise :</x:t>
        </x:is>
      </x:c>
      <x:c r="B4" s="5" t="inlineStr">
        <x:is>
          <x:t xml:space="preserve">EUR</x:t>
        </x:is>
      </x:c>
    </x:row>
    <x:row r="5">
      <x:c r="A5" s="4" t="inlineStr">
        <x:is>
          <x:t xml:space="preserve">Préparé par :</x:t>
        </x:is>
      </x:c>
      <x:c r="B5" s="5" t="inlineStr">
        <x:is>
          <x:t xml:space="preserve">Trésorier·ère</x:t>
        </x:is>
      </x:c>
    </x:row>
    <x:row r="6">
      <x:c r="A6" s="4" t="inlineStr">
        <x:is>
          <x:t xml:space="preserve">Date :</x:t>
        </x:is>
      </x:c>
      <x:c r="B6" s="5" t="inlineStr">
        <x:is>
          <x:t xml:space="preserve">31/12/2025</x:t>
        </x:is>
      </x:c>
    </x:row>
    <x:row r="7">
      <x:c r="A7" s="6" t="inlineStr">
        <x:is>
          <x:t xml:space="preserve">Rubrique</x:t>
        </x:is>
      </x:c>
      <x:c r="B7" s="6" t="inlineStr">
        <x:is>
          <x:t xml:space="preserve">N-1 Réalisé</x:t>
        </x:is>
      </x:c>
      <x:c r="C7" s="6" t="inlineStr">
        <x:is>
          <x:t xml:space="preserve">N Budget</x:t>
        </x:is>
      </x:c>
      <x:c r="D7" s="6" t="inlineStr">
        <x:is>
          <x:t xml:space="preserve">N Réalisé</x:t>
        </x:is>
      </x:c>
      <x:c r="E7" s="6" t="inlineStr">
        <x:is>
          <x:t xml:space="preserve">Écart (€)</x:t>
        </x:is>
      </x:c>
      <x:c r="F7" s="6" t="inlineStr">
        <x:is>
          <x:t xml:space="preserve">Écart (%)</x:t>
        </x:is>
      </x:c>
    </x:row>
    <x:row r="8">
      <x:c r="A8" s="7" t="inlineStr">
        <x:is>
          <x:t xml:space="preserve">PRODUITS</x:t>
        </x:is>
      </x:c>
      <x:c r="B8" s="35" t="n"/>
      <x:c r="C8" s="35" t="n"/>
      <x:c r="D8" s="35" t="n"/>
      <x:c r="E8" s="35" t="n"/>
      <x:c r="F8" s="36" t="n"/>
    </x:row>
    <x:row r="9">
      <x:c r="A9" s="9" t="inlineStr">
        <x:is>
          <x:t xml:space="preserve">Cotisations</x:t>
        </x:is>
      </x:c>
      <x:c r="B9" s="37" t="n">
        <x:v>12000</x:v>
      </x:c>
      <x:c r="C9" s="37" t="n">
        <x:v>15000</x:v>
      </x:c>
      <x:c r="D9" s="37" t="n">
        <x:v>14500</x:v>
      </x:c>
      <x:c r="E9" s="27">
        <x:f>D9-C9</x:f>
        <x:v>-500</x:v>
      </x:c>
      <x:c r="F9" s="12">
        <x:f>IF(C9=0,"",E9/C9)</x:f>
        <x:v>-0.03333333333333333</x:v>
      </x:c>
    </x:row>
    <x:row r="10">
      <x:c r="A10" s="9" t="inlineStr">
        <x:is>
          <x:t xml:space="preserve">Dons / mécénat</x:t>
        </x:is>
      </x:c>
      <x:c r="B10" s="37" t="n">
        <x:v>5000</x:v>
      </x:c>
      <x:c r="C10" s="37" t="n">
        <x:v>7000</x:v>
      </x:c>
      <x:c r="D10" s="37" t="n">
        <x:v>8200</x:v>
      </x:c>
      <x:c r="E10" s="27">
        <x:f>D10-C10</x:f>
        <x:v>1200</x:v>
      </x:c>
      <x:c r="F10" s="12">
        <x:f>IF(C10=0,"",E10/C10)</x:f>
        <x:v>0.17142857142857143</x:v>
      </x:c>
    </x:row>
    <x:row r="11">
      <x:c r="A11" s="9" t="inlineStr">
        <x:is>
          <x:t xml:space="preserve">Subventions d’exploitation</x:t>
        </x:is>
      </x:c>
      <x:c r="B11" s="37" t="n">
        <x:v>20000</x:v>
      </x:c>
      <x:c r="C11" s="37" t="n">
        <x:v>22000</x:v>
      </x:c>
      <x:c r="D11" s="37" t="n">
        <x:v>21000</x:v>
      </x:c>
      <x:c r="E11" s="27">
        <x:f>D11-C11</x:f>
        <x:v>-1000</x:v>
      </x:c>
      <x:c r="F11" s="12">
        <x:f>IF(C11=0,"",E11/C11)</x:f>
        <x:v>-0.045454545454545456</x:v>
      </x:c>
    </x:row>
    <x:row r="12">
      <x:c r="A12" s="9" t="inlineStr">
        <x:is>
          <x:t xml:space="preserve">Ventes (produits / billetterie / boutique)</x:t>
        </x:is>
      </x:c>
      <x:c r="B12" s="37" t="n">
        <x:v>8000</x:v>
      </x:c>
      <x:c r="C12" s="37" t="n">
        <x:v>9000</x:v>
      </x:c>
      <x:c r="D12" s="37" t="n">
        <x:v>9500</x:v>
      </x:c>
      <x:c r="E12" s="27">
        <x:f>D12-C12</x:f>
        <x:v>500</x:v>
      </x:c>
      <x:c r="F12" s="12">
        <x:f>IF(C12=0,"",E12/C12)</x:f>
        <x:v>0.05555555555555555</x:v>
      </x:c>
    </x:row>
    <x:row r="13">
      <x:c r="A13" s="9" t="inlineStr">
        <x:is>
          <x:t xml:space="preserve">Prestations de services</x:t>
        </x:is>
      </x:c>
      <x:c r="B13" s="37" t="n">
        <x:v>4000</x:v>
      </x:c>
      <x:c r="C13" s="37" t="n">
        <x:v>3500</x:v>
      </x:c>
      <x:c r="D13" s="37" t="n">
        <x:v>3200</x:v>
      </x:c>
      <x:c r="E13" s="27">
        <x:f>D13-C13</x:f>
        <x:v>-300</x:v>
      </x:c>
      <x:c r="F13" s="12">
        <x:f>IF(C13=0,"",E13/C13)</x:f>
        <x:v>-0.08571428571428572</x:v>
      </x:c>
    </x:row>
    <x:row r="14">
      <x:c r="A14" s="9" t="inlineStr">
        <x:is>
          <x:t xml:space="preserve">Produits liés à des événements (adhésions, participation, etc.)</x:t>
        </x:is>
      </x:c>
      <x:c r="B14" s="37" t="n">
        <x:v>3000</x:v>
      </x:c>
      <x:c r="C14" s="37" t="n">
        <x:v>4000</x:v>
      </x:c>
      <x:c r="D14" s="37" t="n">
        <x:v>3800</x:v>
      </x:c>
      <x:c r="E14" s="27">
        <x:f>D14-C14</x:f>
        <x:v>-200</x:v>
      </x:c>
      <x:c r="F14" s="12">
        <x:f>IF(C14=0,"",E14/C14)</x:f>
        <x:v>-0.05</x:v>
      </x:c>
    </x:row>
    <x:row r="15">
      <x:c r="A15" s="9" t="inlineStr">
        <x:is>
          <x:t xml:space="preserve">Autres produits d’exploitation</x:t>
        </x:is>
      </x:c>
      <x:c r="B15" s="37" t="n">
        <x:v>1500</x:v>
      </x:c>
      <x:c r="C15" s="37" t="n">
        <x:v>1200</x:v>
      </x:c>
      <x:c r="D15" s="37" t="n">
        <x:v>900</x:v>
      </x:c>
      <x:c r="E15" s="27">
        <x:f>D15-C15</x:f>
        <x:v>-300</x:v>
      </x:c>
      <x:c r="F15" s="12">
        <x:f>IF(C15=0,"",E15/C15)</x:f>
        <x:v>-0.25</x:v>
      </x:c>
    </x:row>
    <x:row r="16">
      <x:c r="A16" s="13" t="inlineStr">
        <x:is>
          <x:t xml:space="preserve">Total Produits</x:t>
        </x:is>
      </x:c>
      <x:c r="B16" s="33">
        <x:f>SUM(B9:B15)</x:f>
        <x:v>53500</x:v>
      </x:c>
      <x:c r="C16" s="33">
        <x:f>SUM(C9:C15)</x:f>
        <x:v>61700</x:v>
      </x:c>
      <x:c r="D16" s="33">
        <x:f>SUM(D9:D15)</x:f>
        <x:v>61100</x:v>
      </x:c>
      <x:c r="E16" s="33">
        <x:f>D16-C16</x:f>
        <x:v>-600</x:v>
      </x:c>
      <x:c r="F16" s="15">
        <x:f>IF(C16=0,"",E16/C16)</x:f>
        <x:v>-0.009724473257698542</x:v>
      </x:c>
    </x:row>
    <x:row r="17">
      <x:c r="A17" s="16" t="n"/>
      <x:c r="B17" s="16" t="n"/>
      <x:c r="C17" s="16" t="n"/>
      <x:c r="D17" s="16" t="n"/>
      <x:c r="E17" s="16" t="n"/>
      <x:c r="F17" s="16" t="n"/>
    </x:row>
    <x:row r="18">
      <x:c r="A18" s="7" t="inlineStr">
        <x:is>
          <x:t xml:space="preserve">CHARGES</x:t>
        </x:is>
      </x:c>
      <x:c r="B18" s="35" t="n"/>
      <x:c r="C18" s="35" t="n"/>
      <x:c r="D18" s="35" t="n"/>
      <x:c r="E18" s="35" t="n"/>
      <x:c r="F18" s="36" t="n"/>
    </x:row>
    <x:row r="19">
      <x:c r="A19" s="9" t="inlineStr">
        <x:is>
          <x:t xml:space="preserve">Achats (marchandises, fournitures)</x:t>
        </x:is>
      </x:c>
      <x:c r="B19" s="37" t="n">
        <x:v>4500</x:v>
      </x:c>
      <x:c r="C19" s="37" t="n">
        <x:v>5000</x:v>
      </x:c>
      <x:c r="D19" s="37" t="n">
        <x:v>5200</x:v>
      </x:c>
      <x:c r="E19" s="27">
        <x:f>D19-C19</x:f>
        <x:v>200</x:v>
      </x:c>
      <x:c r="F19" s="12">
        <x:f>IF(C19=0,"",E19/C19)</x:f>
        <x:v>0.04</x:v>
      </x:c>
    </x:row>
    <x:row r="20">
      <x:c r="A20" s="9" t="inlineStr">
        <x:is>
          <x:t xml:space="preserve">Services extérieurs (loyers, assurances, sous-traitance)</x:t>
        </x:is>
      </x:c>
      <x:c r="B20" s="37" t="n">
        <x:v>6000</x:v>
      </x:c>
      <x:c r="C20" s="37" t="n">
        <x:v>6500</x:v>
      </x:c>
      <x:c r="D20" s="37" t="n">
        <x:v>6400</x:v>
      </x:c>
      <x:c r="E20" s="27">
        <x:f>D20-C20</x:f>
        <x:v>-100</x:v>
      </x:c>
      <x:c r="F20" s="12">
        <x:f>IF(C20=0,"",E20/C20)</x:f>
        <x:v>-0.015384615384615385</x:v>
      </x:c>
    </x:row>
    <x:row r="21">
      <x:c r="A21" s="9" t="inlineStr">
        <x:is>
          <x:t xml:space="preserve">Frais de déplacement / missions</x:t>
        </x:is>
      </x:c>
      <x:c r="B21" s="37" t="n">
        <x:v>1800</x:v>
      </x:c>
      <x:c r="C21" s="37" t="n">
        <x:v>2000</x:v>
      </x:c>
      <x:c r="D21" s="37" t="n">
        <x:v>2100</x:v>
      </x:c>
      <x:c r="E21" s="27">
        <x:f>D21-C21</x:f>
        <x:v>100</x:v>
      </x:c>
      <x:c r="F21" s="12">
        <x:f>IF(C21=0,"",E21/C21)</x:f>
        <x:v>0.05</x:v>
      </x:c>
    </x:row>
    <x:row r="22">
      <x:c r="A22" s="9" t="inlineStr">
        <x:is>
          <x:t xml:space="preserve">Communication / marketing</x:t>
        </x:is>
      </x:c>
      <x:c r="B22" s="37" t="n">
        <x:v>1200</x:v>
      </x:c>
      <x:c r="C22" s="37" t="n">
        <x:v>1500</x:v>
      </x:c>
      <x:c r="D22" s="37" t="n">
        <x:v>1300</x:v>
      </x:c>
      <x:c r="E22" s="27">
        <x:f>D22-C22</x:f>
        <x:v>-200</x:v>
      </x:c>
      <x:c r="F22" s="12">
        <x:f>IF(C22=0,"",E22/C22)</x:f>
        <x:v>-0.13333333333333333</x:v>
      </x:c>
    </x:row>
    <x:row r="23">
      <x:c r="A23" s="9" t="inlineStr">
        <x:is>
          <x:t xml:space="preserve">Charges de personnel (salaires, charges sociales)</x:t>
        </x:is>
      </x:c>
      <x:c r="B23" s="37" t="n">
        <x:v>18000</x:v>
      </x:c>
      <x:c r="C23" s="37" t="n">
        <x:v>20000</x:v>
      </x:c>
      <x:c r="D23" s="37" t="n">
        <x:v>19800</x:v>
      </x:c>
      <x:c r="E23" s="27">
        <x:f>D23-C23</x:f>
        <x:v>-200</x:v>
      </x:c>
      <x:c r="F23" s="12">
        <x:f>IF(C23=0,"",E23/C23)</x:f>
        <x:v>-0.01</x:v>
      </x:c>
    </x:row>
    <x:row r="24">
      <x:c r="A24" s="9" t="inlineStr">
        <x:is>
          <x:t xml:space="preserve">Impôts, taxes et versements assimilés</x:t>
        </x:is>
      </x:c>
      <x:c r="B24" s="37" t="n">
        <x:v>600</x:v>
      </x:c>
      <x:c r="C24" s="37" t="n">
        <x:v>650</x:v>
      </x:c>
      <x:c r="D24" s="37" t="n">
        <x:v>620</x:v>
      </x:c>
      <x:c r="E24" s="27">
        <x:f>D24-C24</x:f>
        <x:v>-30</x:v>
      </x:c>
      <x:c r="F24" s="12">
        <x:f>IF(C24=0,"",E24/C24)</x:f>
        <x:v>-0.046153846153846156</x:v>
      </x:c>
    </x:row>
    <x:row r="25">
      <x:c r="A25" s="9" t="inlineStr">
        <x:is>
          <x:t xml:space="preserve">Dotations aux amortissements / provisions</x:t>
        </x:is>
      </x:c>
      <x:c r="B25" s="37" t="n">
        <x:v>900</x:v>
      </x:c>
      <x:c r="C25" s="37" t="n">
        <x:v>1000</x:v>
      </x:c>
      <x:c r="D25" s="37" t="n">
        <x:v>950</x:v>
      </x:c>
      <x:c r="E25" s="27">
        <x:f>D25-C25</x:f>
        <x:v>-50</x:v>
      </x:c>
      <x:c r="F25" s="12">
        <x:f>IF(C25=0,"",E25/C25)</x:f>
        <x:v>-0.05</x:v>
      </x:c>
    </x:row>
    <x:row r="26">
      <x:c r="A26" s="9" t="inlineStr">
        <x:is>
          <x:t xml:space="preserve">Autres charges d’exploitation</x:t>
        </x:is>
      </x:c>
      <x:c r="B26" s="37" t="n">
        <x:v>1600</x:v>
      </x:c>
      <x:c r="C26" s="37" t="n">
        <x:v>1700</x:v>
      </x:c>
      <x:c r="D26" s="37" t="n">
        <x:v>1400</x:v>
      </x:c>
      <x:c r="E26" s="27">
        <x:f>D26-C26</x:f>
        <x:v>-300</x:v>
      </x:c>
      <x:c r="F26" s="12">
        <x:f>IF(C26=0,"",E26/C26)</x:f>
        <x:v>-0.17647058823529413</x:v>
      </x:c>
    </x:row>
    <x:row r="27">
      <x:c r="A27" s="13" t="inlineStr">
        <x:is>
          <x:t xml:space="preserve">Total Charges</x:t>
        </x:is>
      </x:c>
      <x:c r="B27" s="33">
        <x:f>SUM(B19:B26)</x:f>
        <x:v>34600</x:v>
      </x:c>
      <x:c r="C27" s="33">
        <x:f>SUM(C19:C26)</x:f>
        <x:v>38350</x:v>
      </x:c>
      <x:c r="D27" s="33">
        <x:f>SUM(D19:D26)</x:f>
        <x:v>37770</x:v>
      </x:c>
      <x:c r="E27" s="33">
        <x:f>D27-C27</x:f>
        <x:v>-580</x:v>
      </x:c>
      <x:c r="F27" s="15">
        <x:f>IF(C27=0,"",E27/C27)</x:f>
        <x:v>-0.015123859191655802</x:v>
      </x:c>
    </x:row>
    <x:row r="28">
      <x:c r="A28" s="16" t="n"/>
      <x:c r="B28" s="16" t="n"/>
      <x:c r="C28" s="16" t="n"/>
      <x:c r="D28" s="16" t="n"/>
      <x:c r="E28" s="16" t="n"/>
      <x:c r="F28" s="16" t="n"/>
    </x:row>
    <x:row r="29">
      <x:c r="A29" s="17" t="inlineStr">
        <x:is>
          <x:t xml:space="preserve">RÉSULTAT D’EXPLOITATION</x:t>
        </x:is>
      </x:c>
      <x:c r="B29" s="33">
        <x:f>B16-B27</x:f>
        <x:v>18900</x:v>
      </x:c>
      <x:c r="C29" s="33">
        <x:f>C16-C27</x:f>
        <x:v>23350</x:v>
      </x:c>
      <x:c r="D29" s="33">
        <x:f>D16-D27</x:f>
        <x:v>23330</x:v>
      </x:c>
      <x:c r="E29" s="33">
        <x:f>D29-C29</x:f>
        <x:v>-20</x:v>
      </x:c>
      <x:c r="F29" s="15">
        <x:f>IF(C29=0,"",E29/C29)</x:f>
        <x:v>-0.0008565310492505353</x:v>
      </x:c>
    </x:row>
    <x:row r="30">
      <x:c r="A30" s="16" t="n"/>
      <x:c r="B30" s="16" t="n"/>
      <x:c r="C30" s="16" t="n"/>
      <x:c r="D30" s="16" t="n"/>
      <x:c r="E30" s="16" t="n"/>
      <x:c r="F30" s="16" t="n"/>
    </x:row>
    <x:row r="31">
      <x:c r="A31" s="7" t="inlineStr">
        <x:is>
          <x:t xml:space="preserve">RÉSULTAT FINANCIER</x:t>
        </x:is>
      </x:c>
      <x:c r="B31" s="35" t="n"/>
      <x:c r="C31" s="35" t="n"/>
      <x:c r="D31" s="35" t="n"/>
      <x:c r="E31" s="35" t="n"/>
      <x:c r="F31" s="36" t="n"/>
    </x:row>
    <x:row r="32">
      <x:c r="A32" s="9" t="inlineStr">
        <x:is>
          <x:t xml:space="preserve">Produits financiers (intérêts, etc.)</x:t>
        </x:is>
      </x:c>
      <x:c r="B32" s="37" t="n">
        <x:v>120</x:v>
      </x:c>
      <x:c r="C32" s="37" t="n">
        <x:v>150</x:v>
      </x:c>
      <x:c r="D32" s="37" t="n">
        <x:v>140</x:v>
      </x:c>
      <x:c r="E32" s="27">
        <x:f>D32-C32</x:f>
        <x:v>-10</x:v>
      </x:c>
      <x:c r="F32" s="12">
        <x:f>IF(C32=0,"",E32/C32)</x:f>
        <x:v>-0.06666666666666667</x:v>
      </x:c>
    </x:row>
    <x:row r="33">
      <x:c r="A33" s="9" t="inlineStr">
        <x:is>
          <x:t xml:space="preserve">Charges financières (intérêts, frais bancaires)</x:t>
        </x:is>
      </x:c>
      <x:c r="B33" s="37" t="n">
        <x:v>300</x:v>
      </x:c>
      <x:c r="C33" s="37" t="n">
        <x:v>320</x:v>
      </x:c>
      <x:c r="D33" s="37" t="n">
        <x:v>310</x:v>
      </x:c>
      <x:c r="E33" s="27">
        <x:f>D33-C33</x:f>
        <x:v>-10</x:v>
      </x:c>
      <x:c r="F33" s="12">
        <x:f>IF(C33=0,"",E33/C33)</x:f>
        <x:v>-0.03125</x:v>
      </x:c>
    </x:row>
    <x:row r="34">
      <x:c r="A34" s="13" t="inlineStr">
        <x:is>
          <x:t xml:space="preserve">Solde financier</x:t>
        </x:is>
      </x:c>
      <x:c r="B34" s="33">
        <x:f>SUM(B32:B33)</x:f>
        <x:v>420</x:v>
      </x:c>
      <x:c r="C34" s="33">
        <x:f>SUM(C32:C33)</x:f>
        <x:v>470</x:v>
      </x:c>
      <x:c r="D34" s="33">
        <x:f>SUM(D32:D33)</x:f>
        <x:v>450</x:v>
      </x:c>
      <x:c r="E34" s="33">
        <x:f>D34-C34</x:f>
        <x:v>-20</x:v>
      </x:c>
      <x:c r="F34" s="15">
        <x:f>IF(C34=0,"",E34/C34)</x:f>
        <x:v>-0.0425531914893617</x:v>
      </x:c>
    </x:row>
    <x:row r="35">
      <x:c r="A35" s="16" t="n"/>
      <x:c r="B35" s="16" t="n"/>
      <x:c r="C35" s="16" t="n"/>
      <x:c r="D35" s="16" t="n"/>
      <x:c r="E35" s="16" t="n"/>
      <x:c r="F35" s="16" t="n"/>
    </x:row>
    <x:row r="36">
      <x:c r="A36" s="7" t="inlineStr">
        <x:is>
          <x:t xml:space="preserve">RÉSULTAT EXCEPTIONNEL</x:t>
        </x:is>
      </x:c>
      <x:c r="B36" s="35" t="n"/>
      <x:c r="C36" s="35" t="n"/>
      <x:c r="D36" s="35" t="n"/>
      <x:c r="E36" s="35" t="n"/>
      <x:c r="F36" s="36" t="n"/>
    </x:row>
    <x:row r="37">
      <x:c r="A37" s="9" t="inlineStr">
        <x:is>
          <x:t xml:space="preserve">Produits exceptionnels</x:t>
        </x:is>
      </x:c>
      <x:c r="B37" s="37" t="n">
        <x:v>0</x:v>
      </x:c>
      <x:c r="C37" s="37" t="n">
        <x:v>0</x:v>
      </x:c>
      <x:c r="D37" s="37" t="n">
        <x:v>500</x:v>
      </x:c>
      <x:c r="E37" s="27">
        <x:f>D37-C37</x:f>
        <x:v>500</x:v>
      </x:c>
      <x:c r="F37" s="12">
        <x:f>IF(C37=0,"",E37/C37)</x:f>
      </x:c>
    </x:row>
    <x:row r="38">
      <x:c r="A38" s="9" t="inlineStr">
        <x:is>
          <x:t xml:space="preserve">Charges exceptionnelles</x:t>
        </x:is>
      </x:c>
      <x:c r="B38" s="37" t="n">
        <x:v>0</x:v>
      </x:c>
      <x:c r="C38" s="37" t="n">
        <x:v>0</x:v>
      </x:c>
      <x:c r="D38" s="37" t="n">
        <x:v>200</x:v>
      </x:c>
      <x:c r="E38" s="27">
        <x:f>D38-C38</x:f>
        <x:v>200</x:v>
      </x:c>
      <x:c r="F38" s="12">
        <x:f>IF(C38=0,"",E38/C38)</x:f>
      </x:c>
    </x:row>
    <x:row r="39">
      <x:c r="A39" s="13" t="inlineStr">
        <x:is>
          <x:t xml:space="preserve">Solde exceptionnel</x:t>
        </x:is>
      </x:c>
      <x:c r="B39" s="33">
        <x:f>SUM(B37:B38)</x:f>
        <x:v>0</x:v>
      </x:c>
      <x:c r="C39" s="33">
        <x:f>SUM(C37:C38)</x:f>
        <x:v>0</x:v>
      </x:c>
      <x:c r="D39" s="33">
        <x:f>SUM(D37:D38)</x:f>
        <x:v>700</x:v>
      </x:c>
      <x:c r="E39" s="33">
        <x:f>D39-C39</x:f>
        <x:v>700</x:v>
      </x:c>
      <x:c r="F39" s="15">
        <x:f>IF(C39=0,"",E39/C39)</x:f>
      </x:c>
    </x:row>
    <x:row r="40">
      <x:c r="A40" s="16" t="n"/>
      <x:c r="B40" s="16" t="n"/>
      <x:c r="C40" s="16" t="n"/>
      <x:c r="D40" s="16" t="n"/>
      <x:c r="E40" s="16" t="n"/>
      <x:c r="F40" s="16" t="n"/>
    </x:row>
    <x:row r="41">
      <x:c r="A41" s="17" t="inlineStr">
        <x:is>
          <x:t xml:space="preserve">RÉSULTAT COURANT AVANT IMPÔTS</x:t>
        </x:is>
      </x:c>
      <x:c r="B41" s="33">
        <x:f>B29+B34+B39</x:f>
        <x:v>19320</x:v>
      </x:c>
      <x:c r="C41" s="33">
        <x:f>C29+C34+C39</x:f>
        <x:v>23820</x:v>
      </x:c>
      <x:c r="D41" s="33">
        <x:f>D29+D34+D39</x:f>
        <x:v>24480</x:v>
      </x:c>
      <x:c r="E41" s="33">
        <x:f>D41-C41</x:f>
        <x:v>660</x:v>
      </x:c>
      <x:c r="F41" s="15">
        <x:f>IF(C41=0,"",E41/C41)</x:f>
        <x:v>0.027707808564231738</x:v>
      </x:c>
    </x:row>
    <x:row r="42">
      <x:c r="A42" s="16" t="n"/>
      <x:c r="B42" s="16" t="n"/>
      <x:c r="C42" s="16" t="n"/>
      <x:c r="D42" s="16" t="n"/>
      <x:c r="E42" s="16" t="n"/>
      <x:c r="F42" s="16" t="n"/>
    </x:row>
    <x:row r="43">
      <x:c r="A43" s="7" t="inlineStr">
        <x:is>
          <x:t xml:space="preserve">IMPÔTS</x:t>
        </x:is>
      </x:c>
      <x:c r="B43" s="35" t="n"/>
      <x:c r="C43" s="35" t="n"/>
      <x:c r="D43" s="35" t="n"/>
      <x:c r="E43" s="35" t="n"/>
      <x:c r="F43" s="36" t="n"/>
    </x:row>
    <x:row r="44">
      <x:c r="A44" s="9" t="inlineStr">
        <x:is>
          <x:t xml:space="preserve">Impôt sur les bénéfices (si applicable)</x:t>
        </x:is>
      </x:c>
      <x:c r="B44" s="37" t="n">
        <x:v>0</x:v>
      </x:c>
      <x:c r="C44" s="37" t="n">
        <x:v>0</x:v>
      </x:c>
      <x:c r="D44" s="37" t="n">
        <x:v>0</x:v>
      </x:c>
      <x:c r="E44" s="27">
        <x:f>D44-C44</x:f>
        <x:v>0</x:v>
      </x:c>
      <x:c r="F44" s="12">
        <x:f>IF(C44=0,"",E44/C44)</x:f>
      </x:c>
    </x:row>
    <x:row r="45">
      <x:c r="A45" s="13" t="inlineStr">
        <x:is>
          <x:t xml:space="preserve">Total impôts</x:t>
        </x:is>
      </x:c>
      <x:c r="B45" s="33">
        <x:f>SUM(B44:B44)</x:f>
        <x:v>0</x:v>
      </x:c>
      <x:c r="C45" s="33">
        <x:f>SUM(C44:C44)</x:f>
        <x:v>0</x:v>
      </x:c>
      <x:c r="D45" s="33">
        <x:f>SUM(D44:D44)</x:f>
        <x:v>0</x:v>
      </x:c>
      <x:c r="E45" s="33">
        <x:f>D45-C45</x:f>
        <x:v>0</x:v>
      </x:c>
      <x:c r="F45" s="15">
        <x:f>IF(C45=0,"",E45/C45)</x:f>
      </x:c>
    </x:row>
    <x:row r="46">
      <x:c r="A46" s="16" t="n"/>
      <x:c r="B46" s="16" t="n"/>
      <x:c r="C46" s="16" t="n"/>
      <x:c r="D46" s="16" t="n"/>
      <x:c r="E46" s="16" t="n"/>
      <x:c r="F46" s="16" t="n"/>
    </x:row>
    <x:row r="47">
      <x:c r="A47" s="17" t="inlineStr">
        <x:is>
          <x:t xml:space="preserve">RÉSULTAT NET</x:t>
        </x:is>
      </x:c>
      <x:c r="B47" s="33">
        <x:f>B41-B45</x:f>
        <x:v>19320</x:v>
      </x:c>
      <x:c r="C47" s="33">
        <x:f>C41-C45</x:f>
        <x:v>23820</x:v>
      </x:c>
      <x:c r="D47" s="33">
        <x:f>D41-D45</x:f>
        <x:v>24480</x:v>
      </x:c>
      <x:c r="E47" s="33">
        <x:f>D47-C47</x:f>
        <x:v>660</x:v>
      </x:c>
      <x:c r="F47" s="15">
        <x:f>IF(C47=0,"",E47/C47)</x:f>
        <x:v>0.027707808564231738</x:v>
      </x:c>
    </x:row>
  </x:sheetData>
  <x:mergeCells>
    <x:mergeCell ref="A36:F36"/>
    <x:mergeCell ref="A8:F8"/>
    <x:mergeCell ref="A31:F31"/>
    <x:mergeCell ref="A18:F18"/>
    <x:mergeCell ref="A43:F43"/>
  </x:mergeCells>
  <x:conditionalFormatting sqref="E8:E47">
    <x:cfRule type="cellIs" dxfId="0" priority="1" operator="lessThan">
      <x:formula>0</x:formula>
    </x:cfRule>
  </x:conditionalFormatting>
  <x:conditionalFormatting sqref="F8:F47">
    <x:cfRule type="cellIs" dxfId="0" priority="2" operator="lessThan">
      <x:formula>0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0" customWidth="1"/>
    <x:col min="2" max="2" width="12" customWidth="1"/>
    <x:col min="3" max="3" width="12" customWidth="1"/>
    <x:col min="4" max="4" width="12" customWidth="1"/>
    <x:col min="5" max="5" width="12" customWidth="1"/>
    <x:col min="6" max="6" width="12" customWidth="1"/>
    <x:col min="7" max="7" width="12" customWidth="1"/>
    <x:col min="8" max="8" width="12" customWidth="1"/>
    <x:col min="9" max="9" width="12" customWidth="1"/>
    <x:col min="10" max="10" width="12" customWidth="1"/>
    <x:col min="11" max="11" width="12" customWidth="1"/>
    <x:col min="12" max="12" width="12" customWidth="1"/>
    <x:col min="13" max="13" width="12" customWidth="1"/>
    <x:col min="14" max="14" width="12" customWidth="1"/>
  </x:cols>
  <x:sheetData>
    <x:row r="1">
      <x:c r="A1" s="1" t="inlineStr">
        <x:is>
          <x:t xml:space="preserve">SUIVI MENSUEL (optionnel) — Total automatique</x:t>
        </x:is>
      </x:c>
    </x:row>
    <x:row r="2">
      <x:c r="A2" s="3" t="inlineStr">
        <x:is>
          <x:t xml:space="preserve">Remplissez les montants mensuels en BLEU. Le total (colonne Total) et le solde se calculent automatiquement.</x:t>
        </x:is>
      </x:c>
    </x:row>
    <x:row r="3">
      <x:c r="A3" s="6" t="inlineStr">
        <x:is>
          <x:t xml:space="preserve">Rubrique</x:t>
        </x:is>
      </x:c>
      <x:c r="B3" s="6" t="inlineStr">
        <x:is>
          <x:t xml:space="preserve">Jan</x:t>
        </x:is>
      </x:c>
      <x:c r="C3" s="6" t="inlineStr">
        <x:is>
          <x:t xml:space="preserve">Fév</x:t>
        </x:is>
      </x:c>
      <x:c r="D3" s="6" t="inlineStr">
        <x:is>
          <x:t xml:space="preserve">Mar</x:t>
        </x:is>
      </x:c>
      <x:c r="E3" s="6" t="inlineStr">
        <x:is>
          <x:t xml:space="preserve">Avr</x:t>
        </x:is>
      </x:c>
      <x:c r="F3" s="6" t="inlineStr">
        <x:is>
          <x:t xml:space="preserve">Mai</x:t>
        </x:is>
      </x:c>
      <x:c r="G3" s="6" t="inlineStr">
        <x:is>
          <x:t xml:space="preserve">Juin</x:t>
        </x:is>
      </x:c>
      <x:c r="H3" s="6" t="inlineStr">
        <x:is>
          <x:t xml:space="preserve">Juil</x:t>
        </x:is>
      </x:c>
      <x:c r="I3" s="6" t="inlineStr">
        <x:is>
          <x:t xml:space="preserve">Aoû</x:t>
        </x:is>
      </x:c>
      <x:c r="J3" s="6" t="inlineStr">
        <x:is>
          <x:t xml:space="preserve">Sep</x:t>
        </x:is>
      </x:c>
      <x:c r="K3" s="6" t="inlineStr">
        <x:is>
          <x:t xml:space="preserve">Oct</x:t>
        </x:is>
      </x:c>
      <x:c r="L3" s="6" t="inlineStr">
        <x:is>
          <x:t xml:space="preserve">Nov</x:t>
        </x:is>
      </x:c>
      <x:c r="M3" s="6" t="inlineStr">
        <x:is>
          <x:t xml:space="preserve">Déc</x:t>
        </x:is>
      </x:c>
      <x:c r="N3" s="6" t="inlineStr">
        <x:is>
          <x:t xml:space="preserve">Total</x:t>
        </x:is>
      </x:c>
    </x:row>
    <x:row r="4">
      <x:c r="A4" s="7" t="inlineStr">
        <x:is>
          <x:t xml:space="preserve">PRODUITS</x:t>
        </x:is>
      </x:c>
      <x:c r="B4" s="35" t="n"/>
      <x:c r="C4" s="35" t="n"/>
      <x:c r="D4" s="35" t="n"/>
      <x:c r="E4" s="35" t="n"/>
      <x:c r="F4" s="35" t="n"/>
      <x:c r="G4" s="35" t="n"/>
      <x:c r="H4" s="35" t="n"/>
      <x:c r="I4" s="35" t="n"/>
      <x:c r="J4" s="35" t="n"/>
      <x:c r="K4" s="35" t="n"/>
      <x:c r="L4" s="35" t="n"/>
      <x:c r="M4" s="35" t="n"/>
      <x:c r="N4" s="36" t="n"/>
    </x:row>
    <x:row r="5">
      <x:c r="A5" s="18" t="inlineStr">
        <x:is>
          <x:t xml:space="preserve">Cotisations</x:t>
        </x:is>
      </x:c>
      <x:c r="B5" s="37" t="n">
        <x:v>1933.33</x:v>
      </x:c>
      <x:c r="C5" s="37" t="n">
        <x:v>1450</x:v>
      </x:c>
      <x:c r="D5" s="37" t="n">
        <x:v>966.67</x:v>
      </x:c>
      <x:c r="E5" s="37" t="n">
        <x:v>966.67</x:v>
      </x:c>
      <x:c r="F5" s="37" t="n">
        <x:v>966.67</x:v>
      </x:c>
      <x:c r="G5" s="37" t="n">
        <x:v>966.67</x:v>
      </x:c>
      <x:c r="H5" s="37" t="n">
        <x:v>966.67</x:v>
      </x:c>
      <x:c r="I5" s="37" t="n">
        <x:v>966.67</x:v>
      </x:c>
      <x:c r="J5" s="37" t="n">
        <x:v>1933.33</x:v>
      </x:c>
      <x:c r="K5" s="37" t="n">
        <x:v>966.67</x:v>
      </x:c>
      <x:c r="L5" s="37" t="n">
        <x:v>966.67</x:v>
      </x:c>
      <x:c r="M5" s="37" t="n">
        <x:v>1449.98</x:v>
      </x:c>
      <x:c r="N5" s="27">
        <x:f>SUM(B5:M5)</x:f>
        <x:v>14500</x:v>
      </x:c>
    </x:row>
    <x:row r="6">
      <x:c r="A6" s="18" t="inlineStr">
        <x:is>
          <x:t xml:space="preserve">Dons / mécénat</x:t>
        </x:is>
      </x:c>
      <x:c r="B6" s="37" t="n">
        <x:v>598.54</x:v>
      </x:c>
      <x:c r="C6" s="37" t="n">
        <x:v>598.54</x:v>
      </x:c>
      <x:c r="D6" s="37" t="n">
        <x:v>598.54</x:v>
      </x:c>
      <x:c r="E6" s="37" t="n">
        <x:v>598.54</x:v>
      </x:c>
      <x:c r="F6" s="37" t="n">
        <x:v>598.54</x:v>
      </x:c>
      <x:c r="G6" s="37" t="n">
        <x:v>598.54</x:v>
      </x:c>
      <x:c r="H6" s="37" t="n">
        <x:v>598.54</x:v>
      </x:c>
      <x:c r="I6" s="37" t="n">
        <x:v>598.54</x:v>
      </x:c>
      <x:c r="J6" s="37" t="n">
        <x:v>598.54</x:v>
      </x:c>
      <x:c r="K6" s="37" t="n">
        <x:v>718.25</x:v>
      </x:c>
      <x:c r="L6" s="37" t="n">
        <x:v>897.8099999999999</x:v>
      </x:c>
      <x:c r="M6" s="37" t="n">
        <x:v>1197.08</x:v>
      </x:c>
      <x:c r="N6" s="27">
        <x:f>SUM(B6:M6)</x:f>
        <x:v>8200</x:v>
      </x:c>
    </x:row>
    <x:row r="7">
      <x:c r="A7" s="18" t="inlineStr">
        <x:is>
          <x:t xml:space="preserve">Subventions</x:t>
        </x:is>
      </x:c>
      <x:c r="B7" s="37" t="n">
        <x:v>1365.85</x:v>
      </x:c>
      <x:c r="C7" s="37" t="n">
        <x:v>1365.85</x:v>
      </x:c>
      <x:c r="D7" s="37" t="n">
        <x:v>2560.98</x:v>
      </x:c>
      <x:c r="E7" s="37" t="n">
        <x:v>2560.98</x:v>
      </x:c>
      <x:c r="F7" s="37" t="n">
        <x:v>1707.32</x:v>
      </x:c>
      <x:c r="G7" s="37" t="n">
        <x:v>1707.32</x:v>
      </x:c>
      <x:c r="H7" s="37" t="n">
        <x:v>1365.85</x:v>
      </x:c>
      <x:c r="I7" s="37" t="n">
        <x:v>1365.85</x:v>
      </x:c>
      <x:c r="J7" s="37" t="n">
        <x:v>2560.98</x:v>
      </x:c>
      <x:c r="K7" s="37" t="n">
        <x:v>1707.32</x:v>
      </x:c>
      <x:c r="L7" s="37" t="n">
        <x:v>1365.85</x:v>
      </x:c>
      <x:c r="M7" s="37" t="n">
        <x:v>1365.85</x:v>
      </x:c>
      <x:c r="N7" s="27">
        <x:f>SUM(B7:M7)</x:f>
        <x:v>20999.999999999996</x:v>
      </x:c>
    </x:row>
    <x:row r="8">
      <x:c r="A8" s="18" t="inlineStr">
        <x:is>
          <x:t xml:space="preserve">Ventes</x:t>
        </x:is>
      </x:c>
      <x:c r="B8" s="37" t="n">
        <x:v>550.72</x:v>
      </x:c>
      <x:c r="C8" s="37" t="n">
        <x:v>550.72</x:v>
      </x:c>
      <x:c r="D8" s="37" t="n">
        <x:v>550.72</x:v>
      </x:c>
      <x:c r="E8" s="37" t="n">
        <x:v>688.41</x:v>
      </x:c>
      <x:c r="F8" s="37" t="n">
        <x:v>757.25</x:v>
      </x:c>
      <x:c r="G8" s="37" t="n">
        <x:v>1032.61</x:v>
      </x:c>
      <x:c r="H8" s="37" t="n">
        <x:v>1101.45</x:v>
      </x:c>
      <x:c r="I8" s="37" t="n">
        <x:v>826.09</x:v>
      </x:c>
      <x:c r="J8" s="37" t="n">
        <x:v>688.41</x:v>
      </x:c>
      <x:c r="K8" s="37" t="n">
        <x:v>688.41</x:v>
      </x:c>
      <x:c r="L8" s="37" t="n">
        <x:v>826.09</x:v>
      </x:c>
      <x:c r="M8" s="37" t="n">
        <x:v>1239.12</x:v>
      </x:c>
      <x:c r="N8" s="27">
        <x:f>SUM(B8:M8)</x:f>
        <x:v>9499.999999999998</x:v>
      </x:c>
    </x:row>
    <x:row r="9">
      <x:c r="A9" s="18" t="inlineStr">
        <x:is>
          <x:t xml:space="preserve">Prestations</x:t>
        </x:is>
      </x:c>
      <x:c r="B9" s="37" t="n">
        <x:v>256</x:v>
      </x:c>
      <x:c r="C9" s="37" t="n">
        <x:v>256</x:v>
      </x:c>
      <x:c r="D9" s="37" t="n">
        <x:v>256</x:v>
      </x:c>
      <x:c r="E9" s="37" t="n">
        <x:v>256</x:v>
      </x:c>
      <x:c r="F9" s="37" t="n">
        <x:v>256</x:v>
      </x:c>
      <x:c r="G9" s="37" t="n">
        <x:v>307.2</x:v>
      </x:c>
      <x:c r="H9" s="37" t="n">
        <x:v>307.2</x:v>
      </x:c>
      <x:c r="I9" s="37" t="n">
        <x:v>281.6</x:v>
      </x:c>
      <x:c r="J9" s="37" t="n">
        <x:v>256</x:v>
      </x:c>
      <x:c r="K9" s="37" t="n">
        <x:v>256</x:v>
      </x:c>
      <x:c r="L9" s="37" t="n">
        <x:v>256</x:v>
      </x:c>
      <x:c r="M9" s="37" t="n">
        <x:v>256</x:v>
      </x:c>
      <x:c r="N9" s="27">
        <x:f>SUM(B9:M9)</x:f>
        <x:v>3200</x:v>
      </x:c>
    </x:row>
    <x:row r="10">
      <x:c r="A10" s="18" t="inlineStr">
        <x:is>
          <x:t xml:space="preserve">Autres produits</x:t>
        </x:is>
      </x:c>
      <x:c r="B10" s="37" t="n">
        <x:v>361.54</x:v>
      </x:c>
      <x:c r="C10" s="37" t="n">
        <x:v>325.38</x:v>
      </x:c>
      <x:c r="D10" s="37" t="n">
        <x:v>361.54</x:v>
      </x:c>
      <x:c r="E10" s="37" t="n">
        <x:v>361.54</x:v>
      </x:c>
      <x:c r="F10" s="37" t="n">
        <x:v>397.69</x:v>
      </x:c>
      <x:c r="G10" s="37" t="n">
        <x:v>433.85</x:v>
      </x:c>
      <x:c r="H10" s="37" t="n">
        <x:v>397.69</x:v>
      </x:c>
      <x:c r="I10" s="37" t="n">
        <x:v>325.38</x:v>
      </x:c>
      <x:c r="J10" s="37" t="n">
        <x:v>361.54</x:v>
      </x:c>
      <x:c r="K10" s="37" t="n">
        <x:v>361.54</x:v>
      </x:c>
      <x:c r="L10" s="37" t="n">
        <x:v>397.69</x:v>
      </x:c>
      <x:c r="M10" s="37" t="n">
        <x:v>614.62</x:v>
      </x:c>
      <x:c r="N10" s="27">
        <x:f>SUM(B10:M10)</x:f>
        <x:v>4700</x:v>
      </x:c>
    </x:row>
    <x:row r="12">
      <x:c r="A12" s="7" t="inlineStr">
        <x:is>
          <x:t xml:space="preserve">CHARGES</x:t>
        </x:is>
      </x:c>
      <x:c r="B12" s="35" t="n"/>
      <x:c r="C12" s="35" t="n"/>
      <x:c r="D12" s="35" t="n"/>
      <x:c r="E12" s="35" t="n"/>
      <x:c r="F12" s="35" t="n"/>
      <x:c r="G12" s="35" t="n"/>
      <x:c r="H12" s="35" t="n"/>
      <x:c r="I12" s="35" t="n"/>
      <x:c r="J12" s="35" t="n"/>
      <x:c r="K12" s="35" t="n"/>
      <x:c r="L12" s="35" t="n"/>
      <x:c r="M12" s="35" t="n"/>
      <x:c r="N12" s="36" t="n"/>
    </x:row>
    <x:row r="13">
      <x:c r="A13" s="18" t="inlineStr">
        <x:is>
          <x:t xml:space="preserve">Achats</x:t>
        </x:is>
      </x:c>
      <x:c r="B13" s="37" t="n">
        <x:v>320</x:v>
      </x:c>
      <x:c r="C13" s="37" t="n">
        <x:v>320</x:v>
      </x:c>
      <x:c r="D13" s="37" t="n">
        <x:v>360</x:v>
      </x:c>
      <x:c r="E13" s="37" t="n">
        <x:v>400</x:v>
      </x:c>
      <x:c r="F13" s="37" t="n">
        <x:v>440</x:v>
      </x:c>
      <x:c r="G13" s="37" t="n">
        <x:v>520</x:v>
      </x:c>
      <x:c r="H13" s="37" t="n">
        <x:v>520</x:v>
      </x:c>
      <x:c r="I13" s="37" t="n">
        <x:v>440</x:v>
      </x:c>
      <x:c r="J13" s="37" t="n">
        <x:v>400</x:v>
      </x:c>
      <x:c r="K13" s="37" t="n">
        <x:v>400</x:v>
      </x:c>
      <x:c r="L13" s="37" t="n">
        <x:v>480</x:v>
      </x:c>
      <x:c r="M13" s="37" t="n">
        <x:v>600</x:v>
      </x:c>
      <x:c r="N13" s="27">
        <x:f>SUM(B13:M13)</x:f>
        <x:v>5200</x:v>
      </x:c>
    </x:row>
    <x:row r="14">
      <x:c r="A14" s="18" t="inlineStr">
        <x:is>
          <x:t xml:space="preserve">Services extérieurs</x:t>
        </x:is>
      </x:c>
      <x:c r="B14" s="37" t="n">
        <x:v>619.35</x:v>
      </x:c>
      <x:c r="C14" s="37" t="n">
        <x:v>516.13</x:v>
      </x:c>
      <x:c r="D14" s="37" t="n">
        <x:v>516.13</x:v>
      </x:c>
      <x:c r="E14" s="37" t="n">
        <x:v>516.13</x:v>
      </x:c>
      <x:c r="F14" s="37" t="n">
        <x:v>516.13</x:v>
      </x:c>
      <x:c r="G14" s="37" t="n">
        <x:v>516.13</x:v>
      </x:c>
      <x:c r="H14" s="37" t="n">
        <x:v>516.13</x:v>
      </x:c>
      <x:c r="I14" s="37" t="n">
        <x:v>516.13</x:v>
      </x:c>
      <x:c r="J14" s="37" t="n">
        <x:v>516.13</x:v>
      </x:c>
      <x:c r="K14" s="37" t="n">
        <x:v>516.13</x:v>
      </x:c>
      <x:c r="L14" s="37" t="n">
        <x:v>516.13</x:v>
      </x:c>
      <x:c r="M14" s="37" t="n">
        <x:v>619.35</x:v>
      </x:c>
      <x:c r="N14" s="27">
        <x:f>SUM(B14:M14)</x:f>
        <x:v>6400.000000000001</x:v>
      </x:c>
    </x:row>
    <x:row r="15">
      <x:c r="A15" s="18" t="inlineStr">
        <x:is>
          <x:t xml:space="preserve">Déplacements</x:t>
        </x:is>
      </x:c>
      <x:c r="B15" s="37" t="n">
        <x:v>122.5</x:v>
      </x:c>
      <x:c r="C15" s="37" t="n">
        <x:v>122.5</x:v>
      </x:c>
      <x:c r="D15" s="37" t="n">
        <x:v>140</x:v>
      </x:c>
      <x:c r="E15" s="37" t="n">
        <x:v>175</x:v>
      </x:c>
      <x:c r="F15" s="37" t="n">
        <x:v>227.5</x:v>
      </x:c>
      <x:c r="G15" s="37" t="n">
        <x:v>245</x:v>
      </x:c>
      <x:c r="H15" s="37" t="n">
        <x:v>192.5</x:v>
      </x:c>
      <x:c r="I15" s="37" t="n">
        <x:v>157.5</x:v>
      </x:c>
      <x:c r="J15" s="37" t="n">
        <x:v>175</x:v>
      </x:c>
      <x:c r="K15" s="37" t="n">
        <x:v>227.5</x:v>
      </x:c>
      <x:c r="L15" s="37" t="n">
        <x:v>175</x:v>
      </x:c>
      <x:c r="M15" s="37" t="n">
        <x:v>140</x:v>
      </x:c>
      <x:c r="N15" s="27">
        <x:f>SUM(B15:M15)</x:f>
        <x:v>2100</x:v>
      </x:c>
    </x:row>
    <x:row r="16">
      <x:c r="A16" s="18" t="inlineStr">
        <x:is>
          <x:t xml:space="preserve">Communication</x:t>
        </x:is>
      </x:c>
      <x:c r="B16" s="37" t="n">
        <x:v>103.17</x:v>
      </x:c>
      <x:c r="C16" s="37" t="n">
        <x:v>134.13</x:v>
      </x:c>
      <x:c r="D16" s="37" t="n">
        <x:v>103.17</x:v>
      </x:c>
      <x:c r="E16" s="37" t="n">
        <x:v>103.17</x:v>
      </x:c>
      <x:c r="F16" s="37" t="n">
        <x:v>103.17</x:v>
      </x:c>
      <x:c r="G16" s="37" t="n">
        <x:v>103.17</x:v>
      </x:c>
      <x:c r="H16" s="37" t="n">
        <x:v>103.17</x:v>
      </x:c>
      <x:c r="I16" s="37" t="n">
        <x:v>103.17</x:v>
      </x:c>
      <x:c r="J16" s="37" t="n">
        <x:v>134.13</x:v>
      </x:c>
      <x:c r="K16" s="37" t="n">
        <x:v>103.17</x:v>
      </x:c>
      <x:c r="L16" s="37" t="n">
        <x:v>103.17</x:v>
      </x:c>
      <x:c r="M16" s="37" t="n">
        <x:v>103.21</x:v>
      </x:c>
      <x:c r="N16" s="27">
        <x:f>SUM(B16:M16)</x:f>
        <x:v>1300</x:v>
      </x:c>
    </x:row>
    <x:row r="17">
      <x:c r="A17" s="18" t="inlineStr">
        <x:is>
          <x:t xml:space="preserve">Personnel</x:t>
        </x:is>
      </x:c>
      <x:c r="B17" s="37" t="n">
        <x:v>1650</x:v>
      </x:c>
      <x:c r="C17" s="37" t="n">
        <x:v>1650</x:v>
      </x:c>
      <x:c r="D17" s="37" t="n">
        <x:v>1650</x:v>
      </x:c>
      <x:c r="E17" s="37" t="n">
        <x:v>1650</x:v>
      </x:c>
      <x:c r="F17" s="37" t="n">
        <x:v>1650</x:v>
      </x:c>
      <x:c r="G17" s="37" t="n">
        <x:v>1650</x:v>
      </x:c>
      <x:c r="H17" s="37" t="n">
        <x:v>1650</x:v>
      </x:c>
      <x:c r="I17" s="37" t="n">
        <x:v>1650</x:v>
      </x:c>
      <x:c r="J17" s="37" t="n">
        <x:v>1650</x:v>
      </x:c>
      <x:c r="K17" s="37" t="n">
        <x:v>1650</x:v>
      </x:c>
      <x:c r="L17" s="37" t="n">
        <x:v>1650</x:v>
      </x:c>
      <x:c r="M17" s="37" t="n">
        <x:v>1650</x:v>
      </x:c>
      <x:c r="N17" s="27">
        <x:f>SUM(B17:M17)</x:f>
        <x:v>19800</x:v>
      </x:c>
    </x:row>
    <x:row r="18">
      <x:c r="A18" s="18" t="inlineStr">
        <x:is>
          <x:t xml:space="preserve">Impôts &amp; taxes</x:t>
        </x:is>
      </x:c>
      <x:c r="B18" s="37" t="n">
        <x:v>84.55</x:v>
      </x:c>
      <x:c r="C18" s="37" t="n">
        <x:v>45.09</x:v>
      </x:c>
      <x:c r="D18" s="37" t="n">
        <x:v>45.09</x:v>
      </x:c>
      <x:c r="E18" s="37" t="n">
        <x:v>45.09</x:v>
      </x:c>
      <x:c r="F18" s="37" t="n">
        <x:v>45.09</x:v>
      </x:c>
      <x:c r="G18" s="37" t="n">
        <x:v>45.09</x:v>
      </x:c>
      <x:c r="H18" s="37" t="n">
        <x:v>45.09</x:v>
      </x:c>
      <x:c r="I18" s="37" t="n">
        <x:v>45.09</x:v>
      </x:c>
      <x:c r="J18" s="37" t="n">
        <x:v>45.09</x:v>
      </x:c>
      <x:c r="K18" s="37" t="n">
        <x:v>45.09</x:v>
      </x:c>
      <x:c r="L18" s="37" t="n">
        <x:v>45.09</x:v>
      </x:c>
      <x:c r="M18" s="37" t="n">
        <x:v>84.55</x:v>
      </x:c>
      <x:c r="N18" s="27">
        <x:f>SUM(B18:M18)</x:f>
        <x:v>620.0000000000001</x:v>
      </x:c>
    </x:row>
    <x:row r="19">
      <x:c r="A19" s="18" t="inlineStr">
        <x:is>
          <x:t xml:space="preserve">Dotations</x:t>
        </x:is>
      </x:c>
      <x:c r="B19" s="37" t="n">
        <x:v>0</x:v>
      </x:c>
      <x:c r="C19" s="37" t="n">
        <x:v>0</x:v>
      </x:c>
      <x:c r="D19" s="37" t="n">
        <x:v>0</x:v>
      </x:c>
      <x:c r="E19" s="37" t="n">
        <x:v>0</x:v>
      </x:c>
      <x:c r="F19" s="37" t="n">
        <x:v>0</x:v>
      </x:c>
      <x:c r="G19" s="37" t="n">
        <x:v>0</x:v>
      </x:c>
      <x:c r="H19" s="37" t="n">
        <x:v>0</x:v>
      </x:c>
      <x:c r="I19" s="37" t="n">
        <x:v>0</x:v>
      </x:c>
      <x:c r="J19" s="37" t="n">
        <x:v>0</x:v>
      </x:c>
      <x:c r="K19" s="37" t="n">
        <x:v>0</x:v>
      </x:c>
      <x:c r="L19" s="37" t="n">
        <x:v>0</x:v>
      </x:c>
      <x:c r="M19" s="37" t="n">
        <x:v>950</x:v>
      </x:c>
      <x:c r="N19" s="27">
        <x:f>SUM(B19:M19)</x:f>
        <x:v>950</x:v>
      </x:c>
    </x:row>
    <x:row r="20">
      <x:c r="A20" s="18" t="inlineStr">
        <x:is>
          <x:t xml:space="preserve">Autres charges</x:t>
        </x:is>
      </x:c>
      <x:c r="B20" s="37" t="n">
        <x:v>112.9</x:v>
      </x:c>
      <x:c r="C20" s="37" t="n">
        <x:v>101.61</x:v>
      </x:c>
      <x:c r="D20" s="37" t="n">
        <x:v>112.9</x:v>
      </x:c>
      <x:c r="E20" s="37" t="n">
        <x:v>112.9</x:v>
      </x:c>
      <x:c r="F20" s="37" t="n">
        <x:v>124.19</x:v>
      </x:c>
      <x:c r="G20" s="37" t="n">
        <x:v>124.19</x:v>
      </x:c>
      <x:c r="H20" s="37" t="n">
        <x:v>112.9</x:v>
      </x:c>
      <x:c r="I20" s="37" t="n">
        <x:v>101.61</x:v>
      </x:c>
      <x:c r="J20" s="37" t="n">
        <x:v>112.9</x:v>
      </x:c>
      <x:c r="K20" s="37" t="n">
        <x:v>112.9</x:v>
      </x:c>
      <x:c r="L20" s="37" t="n">
        <x:v>124.19</x:v>
      </x:c>
      <x:c r="M20" s="37" t="n">
        <x:v>146.81</x:v>
      </x:c>
      <x:c r="N20" s="27">
        <x:f>SUM(B20:M20)</x:f>
        <x:v>1400.0000000000002</x:v>
      </x:c>
    </x:row>
    <x:row r="22">
      <x:c r="A22" s="17" t="inlineStr">
        <x:is>
          <x:t xml:space="preserve">Solde mensuel (Produits - Charges)</x:t>
        </x:is>
      </x:c>
      <x:c r="B22" s="33">
        <x:f>(B5+B6+B7+B8+B9+B10)-(B13+B14+B15+B16+B17+B18+B19+B20)</x:f>
        <x:v>2053.5099999999993</x:v>
      </x:c>
      <x:c r="C22" s="33">
        <x:f>(C5+C6+C7+C8+C9+C10)-(C13+C14+C15+C16+C17+C18+C19+C20)</x:f>
        <x:v>1657.0299999999993</x:v>
      </x:c>
      <x:c r="D22" s="33">
        <x:f>(D5+D6+D7+D8+D9+D10)-(D13+D14+D15+D16+D17+D18+D19+D20)</x:f>
        <x:v>2367.1600000000003</x:v>
      </x:c>
      <x:c r="E22" s="33">
        <x:f>(E5+E6+E7+E8+E9+E10)-(E13+E14+E15+E16+E17+E18+E19+E20)</x:f>
        <x:v>2429.85</x:v>
      </x:c>
      <x:c r="F22" s="33">
        <x:f>(F5+F6+F7+F8+F9+F10)-(F13+F14+F15+F16+F17+F18+F19+F20)</x:f>
        <x:v>1577.389999999999</x:v>
      </x:c>
      <x:c r="G22" s="33">
        <x:f>(G5+G6+G7+G8+G9+G10)-(G13+G14+G15+G16+G17+G18+G19+G20)</x:f>
        <x:v>1842.6099999999992</x:v>
      </x:c>
      <x:c r="H22" s="33">
        <x:f>(H5+H6+H7+H8+H9+H10)-(H13+H14+H15+H16+H17+H18+H19+H20)</x:f>
        <x:v>1597.6099999999992</x:v>
      </x:c>
      <x:c r="I22" s="33">
        <x:f>(I5+I6+I7+I8+I9+I10)-(I13+I14+I15+I16+I17+I18+I19+I20)</x:f>
        <x:v>1350.6299999999997</x:v>
      </x:c>
      <x:c r="J22" s="33">
        <x:f>(J5+J6+J7+J8+J9+J10)-(J13+J14+J15+J16+J17+J18+J19+J20)</x:f>
        <x:v>3365.5499999999997</x:v>
      </x:c>
      <x:c r="K22" s="33">
        <x:f>(K5+K6+K7+K8+K9+K10)-(K13+K14+K15+K16+K17+K18+K19+K20)</x:f>
        <x:v>1643.3999999999992</x:v>
      </x:c>
      <x:c r="L22" s="33">
        <x:f>(L5+L6+L7+L8+L9+L10)-(L13+L14+L15+L16+L17+L18+L19+L20)</x:f>
        <x:v>1616.5299999999993</x:v>
      </x:c>
      <x:c r="M22" s="33">
        <x:f>(M5+M6+M7+M8+M9+M10)-(M13+M14+M15+M16+M17+M18+M19+M20)</x:f>
        <x:v>1828.7299999999987</x:v>
      </x:c>
      <x:c r="N22" s="33">
        <x:f>(N5+N6+N7+N8+N9+N10)-(N13+N14+N15+N16+N17+N18+N19+N20)</x:f>
        <x:v>23330</x:v>
      </x:c>
    </x:row>
    <x:row r="23">
      <x:c r="A23" s="17" t="inlineStr">
        <x:is>
          <x:t xml:space="preserve">Total Produits (mois)</x:t>
        </x:is>
      </x:c>
      <x:c r="B23" s="33">
        <x:f>B5+B6+B7+B8+B9+B10</x:f>
        <x:v>5065.98</x:v>
      </x:c>
      <x:c r="C23" s="33">
        <x:f>C5+C6+C7+C8+C9+C10</x:f>
        <x:v>4546.49</x:v>
      </x:c>
      <x:c r="D23" s="33">
        <x:f>D5+D6+D7+D8+D9+D10</x:f>
        <x:v>5294.450000000001</x:v>
      </x:c>
      <x:c r="E23" s="33">
        <x:f>E5+E6+E7+E8+E9+E10</x:f>
        <x:v>5432.14</x:v>
      </x:c>
      <x:c r="F23" s="33">
        <x:f>F5+F6+F7+F8+F9+F10</x:f>
        <x:v>4683.469999999999</x:v>
      </x:c>
      <x:c r="G23" s="33">
        <x:f>G5+G6+G7+G8+G9+G10</x:f>
        <x:v>5046.19</x:v>
      </x:c>
      <x:c r="H23" s="33">
        <x:f>H5+H6+H7+H8+H9+H10</x:f>
        <x:v>4737.4</x:v>
      </x:c>
      <x:c r="I23" s="33">
        <x:f>I5+I6+I7+I8+I9+I10</x:f>
        <x:v>4364.13</x:v>
      </x:c>
      <x:c r="J23" s="33">
        <x:f>J5+J6+J7+J8+J9+J10</x:f>
        <x:v>6398.8</x:v>
      </x:c>
      <x:c r="K23" s="33">
        <x:f>K5+K6+K7+K8+K9+K10</x:f>
        <x:v>4698.19</x:v>
      </x:c>
      <x:c r="L23" s="33">
        <x:f>L5+L6+L7+L8+L9+L10</x:f>
        <x:v>4710.11</x:v>
      </x:c>
      <x:c r="M23" s="33">
        <x:f>M5+M6+M7+M8+M9+M10</x:f>
        <x:v>6122.65</x:v>
      </x:c>
      <x:c r="N23" s="33">
        <x:f>N5+N6+N7+N8+N9+N10</x:f>
        <x:v>61100</x:v>
      </x:c>
    </x:row>
    <x:row r="24">
      <x:c r="A24" s="17" t="inlineStr">
        <x:is>
          <x:t xml:space="preserve">Total Charges (mois)</x:t>
        </x:is>
      </x:c>
      <x:c r="B24" s="33">
        <x:f>B13+B14+B15+B16+B17+B18+B19+B20</x:f>
        <x:v>3012.4700000000003</x:v>
      </x:c>
      <x:c r="C24" s="33">
        <x:f>C13+C14+C15+C16+C17+C18+C19+C20</x:f>
        <x:v>2889.4600000000005</x:v>
      </x:c>
      <x:c r="D24" s="33">
        <x:f>D13+D14+D15+D16+D17+D18+D19+D20</x:f>
        <x:v>2927.2900000000004</x:v>
      </x:c>
      <x:c r="E24" s="33">
        <x:f>E13+E14+E15+E16+E17+E18+E19+E20</x:f>
        <x:v>3002.2900000000004</x:v>
      </x:c>
      <x:c r="F24" s="33">
        <x:f>F13+F14+F15+F16+F17+F18+F19+F20</x:f>
        <x:v>3106.0800000000004</x:v>
      </x:c>
      <x:c r="G24" s="33">
        <x:f>G13+G14+G15+G16+G17+G18+G19+G20</x:f>
        <x:v>3203.5800000000004</x:v>
      </x:c>
      <x:c r="H24" s="33">
        <x:f>H13+H14+H15+H16+H17+H18+H19+H20</x:f>
        <x:v>3139.7900000000004</x:v>
      </x:c>
      <x:c r="I24" s="33">
        <x:f>I13+I14+I15+I16+I17+I18+I19+I20</x:f>
        <x:v>3013.5000000000005</x:v>
      </x:c>
      <x:c r="J24" s="33">
        <x:f>J13+J14+J15+J16+J17+J18+J19+J20</x:f>
        <x:v>3033.2500000000005</x:v>
      </x:c>
      <x:c r="K24" s="33">
        <x:f>K13+K14+K15+K16+K17+K18+K19+K20</x:f>
        <x:v>3054.7900000000004</x:v>
      </x:c>
      <x:c r="L24" s="33">
        <x:f>L13+L14+L15+L16+L17+L18+L19+L20</x:f>
        <x:v>3093.5800000000004</x:v>
      </x:c>
      <x:c r="M24" s="33">
        <x:f>M13+M14+M15+M16+M17+M18+M19+M20</x:f>
        <x:v>4293.920000000001</x:v>
      </x:c>
      <x:c r="N24" s="33">
        <x:f>N13+N14+N15+N16+N17+N18+N19+N20</x:f>
        <x:v>37770</x:v>
      </x:c>
    </x:row>
  </x:sheetData>
  <x:mergeCells>
    <x:mergeCell ref="A12:N12"/>
    <x:mergeCell ref="A4:N4"/>
  </x:mergeCells>
  <x:conditionalFormatting sqref="B22:N22">
    <x:cfRule type="cellIs" dxfId="0" priority="1" operator="lessThan">
      <x:formula>0</x:formula>
    </x:cfRule>
  </x:conditionalFormatting>
  <x:pageMargins left="0.7" right="0.7" top="0.75" bottom="0.75" header="0.3" footer="0.3"/>
</x:worksheet>
</file>