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00_Notice" sheetId="1" state="visible" r:id="rId1"/>
    <sheet xmlns:r="http://schemas.openxmlformats.org/officeDocument/2006/relationships" name="01_Parametres" sheetId="2" state="visible" r:id="rId2"/>
    <sheet xmlns:r="http://schemas.openxmlformats.org/officeDocument/2006/relationships" name="02_Categories" sheetId="3" state="visible" r:id="rId3"/>
    <sheet xmlns:r="http://schemas.openxmlformats.org/officeDocument/2006/relationships" name="10_Plan_12_mois" sheetId="4" state="visible" r:id="rId4"/>
    <sheet xmlns:r="http://schemas.openxmlformats.org/officeDocument/2006/relationships" name="90_Dashboard" sheetId="5" state="visible" r:id="rId5"/>
  </sheets>
  <definedNames>
    <definedName name="AssocName">01_Parametres!$B$3</definedName>
    <definedName name="StartDate">01_Parametres!$B$4</definedName>
    <definedName name="CashStart">01_Parametres!$B$5</definedName>
    <definedName name="Months">01_Parametres!$B$11:$M$11</definedName>
  </definedNames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"/>
    <numFmt numFmtId="165" formatCode="mmm yyyy"/>
  </numFmts>
  <fonts count="11">
    <font>
      <name val="Calibri"/>
      <family val="2"/>
      <color theme="1"/>
      <sz val="11"/>
      <scheme val="minor"/>
    </font>
    <font>
      <b val="1"/>
      <color rgb="000B3B47"/>
      <sz val="16"/>
    </font>
    <font>
      <b val="1"/>
      <color rgb="000B3B47"/>
      <sz val="12"/>
    </font>
    <font>
      <b val="1"/>
      <color rgb="000B3B47"/>
      <sz val="14"/>
    </font>
    <font>
      <b val="1"/>
    </font>
    <font>
      <b val="1"/>
      <color rgb="000B3B47"/>
    </font>
    <font>
      <b val="1"/>
      <color rgb="000B3B47"/>
      <sz val="13"/>
    </font>
    <font>
      <i val="1"/>
      <color rgb="00555555"/>
    </font>
    <font>
      <b val="1"/>
      <color rgb="00FFFFFF"/>
      <sz val="16"/>
    </font>
    <font>
      <b val="1"/>
      <color rgb="00FFFFFF"/>
    </font>
    <font>
      <b val="1"/>
      <color rgb="000B3B47"/>
      <sz val="15"/>
    </font>
  </fonts>
  <fills count="6">
    <fill>
      <patternFill/>
    </fill>
    <fill>
      <patternFill patternType="gray125"/>
    </fill>
    <fill>
      <patternFill patternType="solid">
        <fgColor rgb="00FFF2CC"/>
      </patternFill>
    </fill>
    <fill>
      <patternFill patternType="solid">
        <fgColor rgb="00E8F3F5"/>
      </patternFill>
    </fill>
    <fill>
      <patternFill patternType="solid">
        <fgColor rgb="000B3B47"/>
      </patternFill>
    </fill>
    <fill>
      <patternFill patternType="solid">
        <fgColor rgb="001F6E7A"/>
      </patternFill>
    </fill>
  </fills>
  <borders count="2">
    <border>
      <left/>
      <right/>
      <top/>
      <bottom/>
      <diagonal/>
    </border>
    <border>
      <left style="thin">
        <color rgb="00D9D9D9"/>
      </left>
      <right style="thin">
        <color rgb="00D9D9D9"/>
      </right>
      <top style="thin">
        <color rgb="00D9D9D9"/>
      </top>
      <bottom style="thin">
        <color rgb="00D9D9D9"/>
      </bottom>
    </border>
  </borders>
  <cellStyleXfs count="1">
    <xf numFmtId="0" fontId="0" fillId="0" borderId="0"/>
  </cellStyleXfs>
  <cellXfs count="34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0" pivotButton="0" quotePrefix="0" xfId="0"/>
    <xf numFmtId="0" fontId="4" fillId="0" borderId="0" applyAlignment="1" pivotButton="0" quotePrefix="0" xfId="0">
      <alignment vertical="center"/>
    </xf>
    <xf numFmtId="0" fontId="0" fillId="2" borderId="1" applyAlignment="1" pivotButton="0" quotePrefix="0" xfId="0">
      <alignment vertical="center"/>
    </xf>
    <xf numFmtId="164" fontId="0" fillId="2" borderId="1" applyAlignment="1" pivotButton="0" quotePrefix="0" xfId="0">
      <alignment vertical="center"/>
    </xf>
    <xf numFmtId="0" fontId="5" fillId="0" borderId="0" pivotButton="0" quotePrefix="0" xfId="0"/>
    <xf numFmtId="0" fontId="4" fillId="0" borderId="0" pivotButton="0" quotePrefix="0" xfId="0"/>
    <xf numFmtId="17" fontId="0" fillId="3" borderId="1" applyAlignment="1" pivotButton="0" quotePrefix="0" xfId="0">
      <alignment horizontal="center" vertical="center"/>
    </xf>
    <xf numFmtId="0" fontId="6" fillId="0" borderId="0" pivotButton="0" quotePrefix="0" xfId="0"/>
    <xf numFmtId="0" fontId="7" fillId="0" borderId="0" pivotButton="0" quotePrefix="0" xfId="0"/>
    <xf numFmtId="0" fontId="0" fillId="0" borderId="1" pivotButton="0" quotePrefix="0" xfId="0"/>
    <xf numFmtId="0" fontId="8" fillId="4" borderId="0" applyAlignment="1" pivotButton="0" quotePrefix="0" xfId="0">
      <alignment horizontal="left" vertical="center"/>
    </xf>
    <xf numFmtId="165" fontId="0" fillId="2" borderId="1" applyAlignment="1" pivotButton="0" quotePrefix="0" xfId="0">
      <alignment vertical="center"/>
    </xf>
    <xf numFmtId="4" fontId="0" fillId="2" borderId="1" applyAlignment="1" pivotButton="0" quotePrefix="0" xfId="0">
      <alignment vertical="center"/>
    </xf>
    <xf numFmtId="0" fontId="9" fillId="5" borderId="1" applyAlignment="1" pivotButton="0" quotePrefix="0" xfId="0">
      <alignment horizontal="left" vertical="center"/>
    </xf>
    <xf numFmtId="17" fontId="9" fillId="5" borderId="1" applyAlignment="1" pivotButton="0" quotePrefix="0" xfId="0">
      <alignment horizontal="center" vertical="center"/>
    </xf>
    <xf numFmtId="0" fontId="9" fillId="5" borderId="1" applyAlignment="1" pivotButton="0" quotePrefix="0" xfId="0">
      <alignment horizontal="center" vertical="center"/>
    </xf>
    <xf numFmtId="0" fontId="5" fillId="3" borderId="0" pivotButton="0" quotePrefix="0" xfId="0"/>
    <xf numFmtId="0" fontId="0" fillId="0" borderId="1" applyAlignment="1" pivotButton="0" quotePrefix="0" xfId="0">
      <alignment vertical="center"/>
    </xf>
    <xf numFmtId="4" fontId="0" fillId="2" borderId="1" applyAlignment="1" pivotButton="0" quotePrefix="0" xfId="0">
      <alignment horizontal="center"/>
    </xf>
    <xf numFmtId="4" fontId="0" fillId="3" borderId="1" applyAlignment="1" pivotButton="0" quotePrefix="0" xfId="0">
      <alignment horizontal="center"/>
    </xf>
    <xf numFmtId="0" fontId="5" fillId="3" borderId="1" applyAlignment="1" pivotButton="0" quotePrefix="0" xfId="0">
      <alignment vertical="center"/>
    </xf>
    <xf numFmtId="4" fontId="4" fillId="3" borderId="1" applyAlignment="1" pivotButton="0" quotePrefix="0" xfId="0">
      <alignment horizontal="center"/>
    </xf>
    <xf numFmtId="0" fontId="4" fillId="3" borderId="1" pivotButton="0" quotePrefix="0" xfId="0"/>
    <xf numFmtId="4" fontId="0" fillId="3" borderId="1" applyAlignment="1" pivotButton="0" quotePrefix="0" xfId="0">
      <alignment horizontal="center" vertical="center"/>
    </xf>
    <xf numFmtId="0" fontId="7" fillId="0" borderId="0" applyAlignment="1" pivotButton="0" quotePrefix="0" xfId="0">
      <alignment wrapText="1"/>
    </xf>
    <xf numFmtId="0" fontId="10" fillId="0" borderId="0" pivotButton="0" quotePrefix="0" xfId="0"/>
    <xf numFmtId="0" fontId="9" fillId="5" borderId="1" applyAlignment="1" pivotButton="0" quotePrefix="0" xfId="0">
      <alignment horizontal="center"/>
    </xf>
    <xf numFmtId="17" fontId="0" fillId="0" borderId="1" applyAlignment="1" pivotButton="0" quotePrefix="0" xfId="0">
      <alignment horizontal="center"/>
    </xf>
    <xf numFmtId="4" fontId="0" fillId="0" borderId="1" applyAlignment="1" pivotButton="0" quotePrefix="0" xfId="0">
      <alignment horizontal="center"/>
    </xf>
    <xf numFmtId="4" fontId="0" fillId="3" borderId="1" pivotButton="0" quotePrefix="0" xfId="0"/>
    <xf numFmtId="17" fontId="0" fillId="3" borderId="1" pivotButton="0" quotePrefix="0" xfId="0"/>
  </cellXfs>
  <cellStyles count="1">
    <cellStyle name="Normal" xfId="0" builtinId="0" hidden="0"/>
  </cellStyles>
  <dxfs count="1">
    <dxf>
      <font>
        <b val="1"/>
        <color rgb="009C0006"/>
      </font>
      <fill>
        <patternFill patternType="solid">
          <fgColor rgb="00F8CBAD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styles" Target="styles.xml" Id="rId6"/><Relationship Type="http://schemas.openxmlformats.org/officeDocument/2006/relationships/theme" Target="theme/theme1.xml" Id="rId7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Trésorerie finale (prévision)</a:t>
            </a:r>
          </a:p>
        </rich>
      </tx>
    </title>
    <plotArea>
      <lineChart>
        <grouping val="standard"/>
        <ser>
          <idx val="0"/>
          <order val="0"/>
          <tx>
            <strRef>
              <f>'90_Dashboard'!D3</f>
            </strRef>
          </tx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cat>
            <numRef>
              <f>'90_Dashboard'!$A$4:$A$15</f>
            </numRef>
          </cat>
          <val>
            <numRef>
              <f>'90_Dashboard'!$D$4:$D$15</f>
            </numRef>
          </val>
        </ser>
        <axId val="10"/>
        <axId val="100"/>
      </lineChart>
      <catAx>
        <axId val="10"/>
        <scaling>
          <orientation val="minMax"/>
        </scaling>
        <axPos val="l"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Mois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Montant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/Relationships>
</file>

<file path=xl/drawings/drawing1.xml><?xml version="1.0" encoding="utf-8"?>
<wsDr xmlns="http://schemas.openxmlformats.org/drawingml/2006/spreadsheetDrawing">
  <oneCellAnchor>
    <from>
      <col>0</col>
      <colOff>0</colOff>
      <row>16</row>
      <rowOff>0</rowOff>
    </from>
    <ext cx="7920000" cy="360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5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3"/>
  <sheetViews>
    <sheetView showGridLines="0" workbookViewId="0">
      <selection activeCell="A1" sqref="A1"/>
    </sheetView>
  </sheetViews>
  <sheetFormatPr baseColWidth="8" defaultRowHeight="15"/>
  <cols>
    <col width="120" customWidth="1" min="1" max="1"/>
  </cols>
  <sheetData>
    <row r="1" ht="18" customHeight="1">
      <c r="A1" s="1" t="inlineStr">
        <is>
          <t>Plan de trésorerie 12 mois – Association (modèle Excel)</t>
        </is>
      </c>
    </row>
    <row r="2" ht="18" customHeight="1"/>
    <row r="3" ht="18" customHeight="1">
      <c r="A3" t="inlineStr">
        <is>
          <t>Objectif : prévoir la trésorerie mois par mois (encaissements / décaissements), détecter les tensions et piloter les décisions.</t>
        </is>
      </c>
    </row>
    <row r="4" ht="18" customHeight="1"/>
    <row r="5" ht="18" customHeight="1">
      <c r="A5" s="2" t="inlineStr">
        <is>
          <t>Mode d’emploi (3 étapes)</t>
        </is>
      </c>
    </row>
    <row r="6" ht="18" customHeight="1">
      <c r="A6" t="inlineStr">
        <is>
          <t>1) Paramètres : dans l’onglet 01_Parametres, renseignez la date de début (1er jour du mois) et la trésorerie initiale.</t>
        </is>
      </c>
    </row>
    <row r="7" ht="18" customHeight="1">
      <c r="A7" t="inlineStr">
        <is>
          <t>2) Plan : dans l’onglet 10_Plan_12_mois, saisissez vos prévisions (montants mensuels) par catégorie, côté encaissements puis décaissements.</t>
        </is>
      </c>
    </row>
    <row r="8" ht="18" customHeight="1">
      <c r="A8" t="inlineStr">
        <is>
          <t>3) Lecture : l’onglet 90_Dashboard met en évidence le solde de trésorerie, le flux net et le mois le plus sensible.</t>
        </is>
      </c>
    </row>
    <row r="9" ht="18" customHeight="1"/>
    <row r="10" ht="18" customHeight="1"/>
    <row r="11" ht="18" customHeight="1">
      <c r="A11" t="inlineStr">
        <is>
          <t>Astuce : gardez des catégories stables (cotisations, dons, subventions, salaires, loyer, achats…) pour comparer d’un mois à l’autre.</t>
        </is>
      </c>
    </row>
    <row r="12" ht="18" customHeight="1"/>
    <row r="13" ht="18" customHeight="1">
      <c r="A13" t="inlineStr">
        <is>
          <t>Pied de page recommandé : lecoursgratuit.com</t>
        </is>
      </c>
    </row>
    <row r="14" ht="18" customHeight="1"/>
    <row r="15" ht="18" customHeight="1"/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M11"/>
  <sheetViews>
    <sheetView showGridLines="0" workbookViewId="0">
      <selection activeCell="A1" sqref="A1"/>
    </sheetView>
  </sheetViews>
  <sheetFormatPr baseColWidth="8" defaultRowHeight="15"/>
  <cols>
    <col width="34" customWidth="1" min="1" max="1"/>
    <col width="28" customWidth="1" min="2" max="2"/>
    <col width="11" customWidth="1" min="3" max="3"/>
    <col width="11" customWidth="1" min="4" max="4"/>
    <col width="11" customWidth="1" min="5" max="5"/>
    <col width="11" customWidth="1" min="6" max="6"/>
    <col width="11" customWidth="1" min="7" max="7"/>
    <col width="11" customWidth="1" min="8" max="8"/>
    <col width="11" customWidth="1" min="9" max="9"/>
    <col width="11" customWidth="1" min="10" max="10"/>
    <col width="11" customWidth="1" min="11" max="11"/>
    <col width="11" customWidth="1" min="12" max="12"/>
    <col width="11" customWidth="1" min="13" max="13"/>
  </cols>
  <sheetData>
    <row r="1">
      <c r="A1" s="3" t="inlineStr">
        <is>
          <t>Paramètres</t>
        </is>
      </c>
    </row>
    <row r="3" ht="20" customHeight="1">
      <c r="A3" s="4" t="inlineStr">
        <is>
          <t>Nom de l’association</t>
        </is>
      </c>
      <c r="B3" s="5" t="inlineStr">
        <is>
          <t>Association Culture &amp; Solidarité</t>
        </is>
      </c>
    </row>
    <row r="4" ht="20" customHeight="1">
      <c r="A4" s="4" t="inlineStr">
        <is>
          <t>Date de début (1er jour du mois)</t>
        </is>
      </c>
      <c r="B4" s="6" t="n">
        <v>46023</v>
      </c>
    </row>
    <row r="5" ht="20" customHeight="1">
      <c r="A5" s="4" t="inlineStr">
        <is>
          <t>Trésorerie initiale</t>
        </is>
      </c>
      <c r="B5" s="5" t="n">
        <v>25000</v>
      </c>
    </row>
    <row r="6" ht="20" customHeight="1">
      <c r="A6" s="4" t="inlineStr">
        <is>
          <t>Devise</t>
        </is>
      </c>
      <c r="B6" s="5" t="inlineStr">
        <is>
          <t>EUR</t>
        </is>
      </c>
    </row>
    <row r="7" ht="20" customHeight="1">
      <c r="A7" s="4" t="inlineStr">
        <is>
          <t>Responsable / Trésorier</t>
        </is>
      </c>
      <c r="B7" s="5" t="inlineStr">
        <is>
          <t>Trésorier·ère Exemple</t>
        </is>
      </c>
    </row>
    <row r="8" ht="20" customHeight="1">
      <c r="A8" s="4" t="inlineStr">
        <is>
          <t>Commentaire</t>
        </is>
      </c>
      <c r="B8" s="5" t="inlineStr">
        <is>
          <t>Exemple pré-rempli : flux réalistes pour une association avec 1 salarié à temps partiel.</t>
        </is>
      </c>
    </row>
    <row r="10">
      <c r="A10" s="7" t="inlineStr">
        <is>
          <t>Mois (utilisés dans le plan)</t>
        </is>
      </c>
    </row>
    <row r="11" ht="20" customHeight="1">
      <c r="A11" s="8" t="inlineStr">
        <is>
          <t>Dates des mois (M1 → M12)</t>
        </is>
      </c>
      <c r="B11" s="9">
        <f>B4</f>
        <v/>
      </c>
      <c r="C11" s="9">
        <f>EDATE($B$4,1)</f>
        <v/>
      </c>
      <c r="D11" s="9">
        <f>EDATE($B$4,2)</f>
        <v/>
      </c>
      <c r="E11" s="9">
        <f>EDATE($B$4,3)</f>
        <v/>
      </c>
      <c r="F11" s="9">
        <f>EDATE($B$4,4)</f>
        <v/>
      </c>
      <c r="G11" s="9">
        <f>EDATE($B$4,5)</f>
        <v/>
      </c>
      <c r="H11" s="9">
        <f>EDATE($B$4,6)</f>
        <v/>
      </c>
      <c r="I11" s="9">
        <f>EDATE($B$4,7)</f>
        <v/>
      </c>
      <c r="J11" s="9">
        <f>EDATE($B$4,8)</f>
        <v/>
      </c>
      <c r="K11" s="9">
        <f>EDATE($B$4,9)</f>
        <v/>
      </c>
      <c r="L11" s="9">
        <f>EDATE($B$4,10)</f>
        <v/>
      </c>
      <c r="M11" s="9">
        <f>EDATE($B$4,11)</f>
        <v/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D27"/>
  <sheetViews>
    <sheetView showGridLines="0" workbookViewId="0">
      <selection activeCell="A1" sqref="A1"/>
    </sheetView>
  </sheetViews>
  <sheetFormatPr baseColWidth="8" defaultRowHeight="15"/>
  <cols>
    <col width="36" customWidth="1" min="1" max="1"/>
    <col width="36" customWidth="1" min="4" max="4"/>
  </cols>
  <sheetData>
    <row r="1">
      <c r="A1" s="10" t="inlineStr">
        <is>
          <t>Catégories – Encaissements</t>
        </is>
      </c>
      <c r="D1" s="10" t="inlineStr">
        <is>
          <t>Catégories – Décaissements</t>
        </is>
      </c>
    </row>
    <row r="2">
      <c r="A2" s="11" t="inlineStr">
        <is>
          <t>Ajoutez / renommez librement (une catégorie par ligne).</t>
        </is>
      </c>
      <c r="D2" s="11" t="inlineStr">
        <is>
          <t>Ajoutez / renommez librement (une catégorie par ligne).</t>
        </is>
      </c>
    </row>
    <row r="3">
      <c r="A3" s="12" t="inlineStr">
        <is>
          <t>Cotisations</t>
        </is>
      </c>
      <c r="D3" s="12" t="inlineStr">
        <is>
          <t>Salaires</t>
        </is>
      </c>
    </row>
    <row r="4">
      <c r="A4" s="12" t="inlineStr">
        <is>
          <t>Dons (particuliers)</t>
        </is>
      </c>
      <c r="D4" s="12" t="inlineStr">
        <is>
          <t>Charges sociales</t>
        </is>
      </c>
    </row>
    <row r="5">
      <c r="A5" s="12" t="inlineStr">
        <is>
          <t>Mécénat / sponsoring</t>
        </is>
      </c>
      <c r="D5" s="12" t="inlineStr">
        <is>
          <t>Honoraires / prestations externes</t>
        </is>
      </c>
    </row>
    <row r="6">
      <c r="A6" s="12" t="inlineStr">
        <is>
          <t>Subventions d’exploitation</t>
        </is>
      </c>
      <c r="D6" s="12" t="inlineStr">
        <is>
          <t>Loyer / charges locatives</t>
        </is>
      </c>
    </row>
    <row r="7">
      <c r="A7" s="12" t="inlineStr">
        <is>
          <t>Subventions de projet (à ventiler)</t>
        </is>
      </c>
      <c r="D7" s="12" t="inlineStr">
        <is>
          <t>Énergie &amp; télécoms</t>
        </is>
      </c>
    </row>
    <row r="8">
      <c r="A8" s="12" t="inlineStr">
        <is>
          <t>Prestations / services</t>
        </is>
      </c>
      <c r="D8" s="12" t="inlineStr">
        <is>
          <t>Assurance</t>
        </is>
      </c>
    </row>
    <row r="9">
      <c r="A9" s="12" t="inlineStr">
        <is>
          <t>Ventes (produits, événements)</t>
        </is>
      </c>
      <c r="D9" s="12" t="inlineStr">
        <is>
          <t>Fournitures &amp; consommables</t>
        </is>
      </c>
    </row>
    <row r="10">
      <c r="A10" s="12" t="inlineStr">
        <is>
          <t>Remboursements / refacturations</t>
        </is>
      </c>
      <c r="D10" s="12" t="inlineStr">
        <is>
          <t>Achats / matériel</t>
        </is>
      </c>
    </row>
    <row r="11">
      <c r="A11" s="12" t="inlineStr">
        <is>
          <t>Produits financiers</t>
        </is>
      </c>
      <c r="D11" s="12" t="inlineStr">
        <is>
          <t>Déplacements &amp; missions</t>
        </is>
      </c>
    </row>
    <row r="12">
      <c r="A12" s="12" t="inlineStr">
        <is>
          <t>Autres recettes</t>
        </is>
      </c>
      <c r="D12" s="12" t="inlineStr">
        <is>
          <t>Communication / événementiel</t>
        </is>
      </c>
    </row>
    <row r="13">
      <c r="A13" s="12" t="inlineStr"/>
      <c r="D13" s="12" t="inlineStr">
        <is>
          <t>Frais bancaires</t>
        </is>
      </c>
    </row>
    <row r="14">
      <c r="A14" s="12" t="inlineStr"/>
      <c r="D14" s="12" t="inlineStr">
        <is>
          <t>Impôts &amp; taxes</t>
        </is>
      </c>
    </row>
    <row r="15">
      <c r="A15" s="12" t="inlineStr"/>
      <c r="D15" s="12" t="inlineStr">
        <is>
          <t>Subventions reversées / aides</t>
        </is>
      </c>
    </row>
    <row r="16">
      <c r="A16" s="12" t="inlineStr"/>
      <c r="D16" s="12" t="inlineStr">
        <is>
          <t>Remboursements / indemnités</t>
        </is>
      </c>
    </row>
    <row r="17">
      <c r="A17" s="12" t="inlineStr"/>
      <c r="D17" s="12" t="inlineStr">
        <is>
          <t>Autres charges</t>
        </is>
      </c>
    </row>
    <row r="18">
      <c r="A18" s="12" t="inlineStr"/>
      <c r="D18" s="12" t="inlineStr"/>
    </row>
    <row r="19">
      <c r="A19" s="12" t="inlineStr"/>
      <c r="D19" s="12" t="inlineStr"/>
    </row>
    <row r="20">
      <c r="A20" s="12" t="inlineStr"/>
      <c r="D20" s="12" t="inlineStr"/>
    </row>
    <row r="21">
      <c r="A21" s="12" t="inlineStr"/>
      <c r="D21" s="12" t="inlineStr"/>
    </row>
    <row r="22">
      <c r="A22" s="12" t="inlineStr"/>
      <c r="D22" s="12" t="inlineStr"/>
    </row>
    <row r="23">
      <c r="A23" s="12" t="inlineStr"/>
      <c r="D23" s="12" t="inlineStr"/>
    </row>
    <row r="24">
      <c r="A24" s="12" t="inlineStr"/>
      <c r="D24" s="12" t="inlineStr"/>
    </row>
    <row r="25">
      <c r="A25" s="12" t="inlineStr"/>
      <c r="D25" s="12" t="inlineStr"/>
    </row>
    <row r="26">
      <c r="A26" s="12" t="inlineStr"/>
      <c r="D26" s="12" t="inlineStr"/>
    </row>
    <row r="27">
      <c r="A27" s="12" t="inlineStr"/>
      <c r="D27" s="12" t="inlineStr"/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N42"/>
  <sheetViews>
    <sheetView showGridLines="0" workbookViewId="0">
      <pane xSplit="1" ySplit="5" topLeftCell="B6" activePane="bottomRight" state="frozen"/>
      <selection pane="topRight" activeCell="A1" sqref="A1"/>
      <selection pane="bottomLeft" activeCell="A1" sqref="A1"/>
      <selection pane="bottomRight" activeCell="A1" sqref="A1"/>
    </sheetView>
  </sheetViews>
  <sheetFormatPr baseColWidth="8" defaultRowHeight="15"/>
  <cols>
    <col width="36" customWidth="1" min="1" max="1"/>
    <col width="12" customWidth="1" min="2" max="2"/>
    <col width="12" customWidth="1" min="3" max="3"/>
    <col width="12" customWidth="1" min="4" max="4"/>
    <col width="12" customWidth="1" min="5" max="5"/>
    <col width="12" customWidth="1" min="6" max="6"/>
    <col width="12" customWidth="1" min="7" max="7"/>
    <col width="12" customWidth="1" min="8" max="8"/>
    <col width="12" customWidth="1" min="9" max="9"/>
    <col width="12" customWidth="1" min="10" max="10"/>
    <col width="12" customWidth="1" min="11" max="11"/>
    <col width="12" customWidth="1" min="12" max="12"/>
    <col width="12" customWidth="1" min="13" max="13"/>
    <col width="14" customWidth="1" min="14" max="14"/>
  </cols>
  <sheetData>
    <row r="1" ht="28" customHeight="1">
      <c r="A1" s="13" t="inlineStr">
        <is>
          <t>Plan de trésorerie 12 mois – Association</t>
        </is>
      </c>
    </row>
    <row r="2">
      <c r="A2" s="7" t="inlineStr">
        <is>
          <t>Association :</t>
        </is>
      </c>
      <c r="B2" s="5">
        <f>AssocName</f>
        <v/>
      </c>
      <c r="D2" s="7" t="inlineStr">
        <is>
          <t>Début :</t>
        </is>
      </c>
      <c r="E2" s="14">
        <f>StartDate</f>
        <v/>
      </c>
      <c r="G2" s="7" t="inlineStr">
        <is>
          <t>Trésorerie initiale :</t>
        </is>
      </c>
      <c r="H2" s="15">
        <f>CashStart</f>
        <v/>
      </c>
    </row>
    <row r="5" ht="22" customHeight="1">
      <c r="A5" s="16" t="inlineStr">
        <is>
          <t>Catégorie</t>
        </is>
      </c>
      <c r="B5" s="17">
        <f>INDEX(Months,1,1)</f>
        <v/>
      </c>
      <c r="C5" s="17">
        <f>INDEX(Months,1,2)</f>
        <v/>
      </c>
      <c r="D5" s="17">
        <f>INDEX(Months,1,3)</f>
        <v/>
      </c>
      <c r="E5" s="17">
        <f>INDEX(Months,1,4)</f>
        <v/>
      </c>
      <c r="F5" s="17">
        <f>INDEX(Months,1,5)</f>
        <v/>
      </c>
      <c r="G5" s="17">
        <f>INDEX(Months,1,6)</f>
        <v/>
      </c>
      <c r="H5" s="17">
        <f>INDEX(Months,1,7)</f>
        <v/>
      </c>
      <c r="I5" s="17">
        <f>INDEX(Months,1,8)</f>
        <v/>
      </c>
      <c r="J5" s="17">
        <f>INDEX(Months,1,9)</f>
        <v/>
      </c>
      <c r="K5" s="17">
        <f>INDEX(Months,1,10)</f>
        <v/>
      </c>
      <c r="L5" s="17">
        <f>INDEX(Months,1,11)</f>
        <v/>
      </c>
      <c r="M5" s="17">
        <f>INDEX(Months,1,12)</f>
        <v/>
      </c>
      <c r="N5" s="18" t="inlineStr">
        <is>
          <t>Total 12 mois</t>
        </is>
      </c>
    </row>
    <row r="6" ht="20" customHeight="1">
      <c r="A6" s="19" t="inlineStr">
        <is>
          <t>ENCAISSEMENTS (prévision)</t>
        </is>
      </c>
    </row>
    <row r="7">
      <c r="A7" s="20" t="inlineStr">
        <is>
          <t>Cotisations</t>
        </is>
      </c>
      <c r="B7" s="21" t="n">
        <v>8000</v>
      </c>
      <c r="C7" s="21" t="n">
        <v>3000</v>
      </c>
      <c r="D7" s="21" t="n">
        <v>1000</v>
      </c>
      <c r="E7" s="21" t="n">
        <v>500</v>
      </c>
      <c r="F7" s="21" t="n">
        <v>500</v>
      </c>
      <c r="G7" s="21" t="n">
        <v>500</v>
      </c>
      <c r="H7" s="21" t="n">
        <v>500</v>
      </c>
      <c r="I7" s="21" t="n">
        <v>500</v>
      </c>
      <c r="J7" s="21" t="n">
        <v>500</v>
      </c>
      <c r="K7" s="21" t="n">
        <v>500</v>
      </c>
      <c r="L7" s="21" t="n">
        <v>500</v>
      </c>
      <c r="M7" s="21" t="n">
        <v>500</v>
      </c>
      <c r="N7" s="22">
        <f>SUM(B7:M7)</f>
        <v/>
      </c>
    </row>
    <row r="8">
      <c r="A8" s="20" t="inlineStr">
        <is>
          <t>Dons (particuliers)</t>
        </is>
      </c>
      <c r="B8" s="21" t="n">
        <v>1500</v>
      </c>
      <c r="C8" s="21" t="n">
        <v>1200</v>
      </c>
      <c r="D8" s="21" t="n">
        <v>1400</v>
      </c>
      <c r="E8" s="21" t="n">
        <v>1600</v>
      </c>
      <c r="F8" s="21" t="n">
        <v>2000</v>
      </c>
      <c r="G8" s="21" t="n">
        <v>1800</v>
      </c>
      <c r="H8" s="21" t="n">
        <v>1500</v>
      </c>
      <c r="I8" s="21" t="n">
        <v>1400</v>
      </c>
      <c r="J8" s="21" t="n">
        <v>1600</v>
      </c>
      <c r="K8" s="21" t="n">
        <v>1700</v>
      </c>
      <c r="L8" s="21" t="n">
        <v>1800</v>
      </c>
      <c r="M8" s="21" t="n">
        <v>4000</v>
      </c>
      <c r="N8" s="22">
        <f>SUM(B8:M8)</f>
        <v/>
      </c>
    </row>
    <row r="9">
      <c r="A9" s="20" t="inlineStr">
        <is>
          <t>Mécénat / sponsoring</t>
        </is>
      </c>
      <c r="B9" s="21" t="n">
        <v>0</v>
      </c>
      <c r="C9" s="21" t="n">
        <v>0</v>
      </c>
      <c r="D9" s="21" t="n">
        <v>0</v>
      </c>
      <c r="E9" s="21" t="n">
        <v>10000</v>
      </c>
      <c r="F9" s="21" t="n">
        <v>0</v>
      </c>
      <c r="G9" s="21" t="n">
        <v>0</v>
      </c>
      <c r="H9" s="21" t="n">
        <v>0</v>
      </c>
      <c r="I9" s="21" t="n">
        <v>0</v>
      </c>
      <c r="J9" s="21" t="n">
        <v>5000</v>
      </c>
      <c r="K9" s="21" t="n">
        <v>0</v>
      </c>
      <c r="L9" s="21" t="n">
        <v>0</v>
      </c>
      <c r="M9" s="21" t="n">
        <v>0</v>
      </c>
      <c r="N9" s="22">
        <f>SUM(B9:M9)</f>
        <v/>
      </c>
    </row>
    <row r="10">
      <c r="A10" s="20" t="inlineStr">
        <is>
          <t>Subventions d’exploitation</t>
        </is>
      </c>
      <c r="B10" s="21" t="n">
        <v>0</v>
      </c>
      <c r="C10" s="21" t="n">
        <v>0</v>
      </c>
      <c r="D10" s="21" t="n">
        <v>20000</v>
      </c>
      <c r="E10" s="21" t="n">
        <v>0</v>
      </c>
      <c r="F10" s="21" t="n">
        <v>0</v>
      </c>
      <c r="G10" s="21" t="n">
        <v>0</v>
      </c>
      <c r="H10" s="21" t="n">
        <v>0</v>
      </c>
      <c r="I10" s="21" t="n">
        <v>0</v>
      </c>
      <c r="J10" s="21" t="n">
        <v>0</v>
      </c>
      <c r="K10" s="21" t="n">
        <v>15000</v>
      </c>
      <c r="L10" s="21" t="n">
        <v>0</v>
      </c>
      <c r="M10" s="21" t="n">
        <v>0</v>
      </c>
      <c r="N10" s="22">
        <f>SUM(B10:M10)</f>
        <v/>
      </c>
    </row>
    <row r="11">
      <c r="A11" s="20" t="inlineStr">
        <is>
          <t>Subventions de projet (à ventiler)</t>
        </is>
      </c>
      <c r="B11" s="21" t="n">
        <v>0</v>
      </c>
      <c r="C11" s="21" t="n">
        <v>12000</v>
      </c>
      <c r="D11" s="21" t="n">
        <v>0</v>
      </c>
      <c r="E11" s="21" t="n">
        <v>0</v>
      </c>
      <c r="F11" s="21" t="n">
        <v>0</v>
      </c>
      <c r="G11" s="21" t="n">
        <v>0</v>
      </c>
      <c r="H11" s="21" t="n">
        <v>8000</v>
      </c>
      <c r="I11" s="21" t="n">
        <v>0</v>
      </c>
      <c r="J11" s="21" t="n">
        <v>0</v>
      </c>
      <c r="K11" s="21" t="n">
        <v>0</v>
      </c>
      <c r="L11" s="21" t="n">
        <v>0</v>
      </c>
      <c r="M11" s="21" t="n">
        <v>0</v>
      </c>
      <c r="N11" s="22">
        <f>SUM(B11:M11)</f>
        <v/>
      </c>
    </row>
    <row r="12">
      <c r="A12" s="20" t="inlineStr">
        <is>
          <t>Prestations / services</t>
        </is>
      </c>
      <c r="B12" s="21" t="n">
        <v>2000</v>
      </c>
      <c r="C12" s="21" t="n">
        <v>2200</v>
      </c>
      <c r="D12" s="21" t="n">
        <v>1800</v>
      </c>
      <c r="E12" s="21" t="n">
        <v>2100</v>
      </c>
      <c r="F12" s="21" t="n">
        <v>2300</v>
      </c>
      <c r="G12" s="21" t="n">
        <v>2500</v>
      </c>
      <c r="H12" s="21" t="n">
        <v>2000</v>
      </c>
      <c r="I12" s="21" t="n">
        <v>2100</v>
      </c>
      <c r="J12" s="21" t="n">
        <v>2200</v>
      </c>
      <c r="K12" s="21" t="n">
        <v>2300</v>
      </c>
      <c r="L12" s="21" t="n">
        <v>2400</v>
      </c>
      <c r="M12" s="21" t="n">
        <v>2600</v>
      </c>
      <c r="N12" s="22">
        <f>SUM(B12:M12)</f>
        <v/>
      </c>
    </row>
    <row r="13">
      <c r="A13" s="20" t="inlineStr">
        <is>
          <t>Ventes (produits, événements)</t>
        </is>
      </c>
      <c r="B13" s="21" t="n">
        <v>0</v>
      </c>
      <c r="C13" s="21" t="n">
        <v>0</v>
      </c>
      <c r="D13" s="21" t="n">
        <v>0</v>
      </c>
      <c r="E13" s="21" t="n">
        <v>0</v>
      </c>
      <c r="F13" s="21" t="n">
        <v>0</v>
      </c>
      <c r="G13" s="21" t="n">
        <v>6000</v>
      </c>
      <c r="H13" s="21" t="n">
        <v>0</v>
      </c>
      <c r="I13" s="21" t="n">
        <v>0</v>
      </c>
      <c r="J13" s="21" t="n">
        <v>0</v>
      </c>
      <c r="K13" s="21" t="n">
        <v>0</v>
      </c>
      <c r="L13" s="21" t="n">
        <v>7000</v>
      </c>
      <c r="M13" s="21" t="n">
        <v>0</v>
      </c>
      <c r="N13" s="22">
        <f>SUM(B13:M13)</f>
        <v/>
      </c>
    </row>
    <row r="14">
      <c r="A14" s="20" t="inlineStr">
        <is>
          <t>Remboursements / refacturations</t>
        </is>
      </c>
      <c r="B14" s="21" t="n">
        <v>0</v>
      </c>
      <c r="C14" s="21" t="n">
        <v>0</v>
      </c>
      <c r="D14" s="21" t="n">
        <v>0</v>
      </c>
      <c r="E14" s="21" t="n">
        <v>0</v>
      </c>
      <c r="F14" s="21" t="n">
        <v>0</v>
      </c>
      <c r="G14" s="21" t="n">
        <v>0</v>
      </c>
      <c r="H14" s="21" t="n">
        <v>0</v>
      </c>
      <c r="I14" s="21" t="n">
        <v>500</v>
      </c>
      <c r="J14" s="21" t="n">
        <v>0</v>
      </c>
      <c r="K14" s="21" t="n">
        <v>0</v>
      </c>
      <c r="L14" s="21" t="n">
        <v>0</v>
      </c>
      <c r="M14" s="21" t="n">
        <v>0</v>
      </c>
      <c r="N14" s="22">
        <f>SUM(B14:M14)</f>
        <v/>
      </c>
    </row>
    <row r="15">
      <c r="A15" s="20" t="inlineStr">
        <is>
          <t>Produits financiers</t>
        </is>
      </c>
      <c r="B15" s="21" t="n">
        <v>20</v>
      </c>
      <c r="C15" s="21" t="n">
        <v>20</v>
      </c>
      <c r="D15" s="21" t="n">
        <v>20</v>
      </c>
      <c r="E15" s="21" t="n">
        <v>20</v>
      </c>
      <c r="F15" s="21" t="n">
        <v>20</v>
      </c>
      <c r="G15" s="21" t="n">
        <v>20</v>
      </c>
      <c r="H15" s="21" t="n">
        <v>20</v>
      </c>
      <c r="I15" s="21" t="n">
        <v>20</v>
      </c>
      <c r="J15" s="21" t="n">
        <v>20</v>
      </c>
      <c r="K15" s="21" t="n">
        <v>20</v>
      </c>
      <c r="L15" s="21" t="n">
        <v>20</v>
      </c>
      <c r="M15" s="21" t="n">
        <v>20</v>
      </c>
      <c r="N15" s="22">
        <f>SUM(B15:M15)</f>
        <v/>
      </c>
    </row>
    <row r="16">
      <c r="A16" s="20" t="inlineStr">
        <is>
          <t>Autres recettes</t>
        </is>
      </c>
      <c r="B16" s="21" t="n">
        <v>200</v>
      </c>
      <c r="C16" s="21" t="n">
        <v>200</v>
      </c>
      <c r="D16" s="21" t="n">
        <v>200</v>
      </c>
      <c r="E16" s="21" t="n">
        <v>200</v>
      </c>
      <c r="F16" s="21" t="n">
        <v>200</v>
      </c>
      <c r="G16" s="21" t="n">
        <v>200</v>
      </c>
      <c r="H16" s="21" t="n">
        <v>200</v>
      </c>
      <c r="I16" s="21" t="n">
        <v>200</v>
      </c>
      <c r="J16" s="21" t="n">
        <v>200</v>
      </c>
      <c r="K16" s="21" t="n">
        <v>200</v>
      </c>
      <c r="L16" s="21" t="n">
        <v>200</v>
      </c>
      <c r="M16" s="21" t="n">
        <v>200</v>
      </c>
      <c r="N16" s="22">
        <f>SUM(B16:M16)</f>
        <v/>
      </c>
    </row>
    <row r="17">
      <c r="A17" s="23" t="inlineStr">
        <is>
          <t>TOTAL ENCAISSEMENTS</t>
        </is>
      </c>
      <c r="B17" s="24">
        <f>SUM(B7:B16)</f>
        <v/>
      </c>
      <c r="C17" s="24">
        <f>SUM(C7:C16)</f>
        <v/>
      </c>
      <c r="D17" s="24">
        <f>SUM(D7:D16)</f>
        <v/>
      </c>
      <c r="E17" s="24">
        <f>SUM(E7:E16)</f>
        <v/>
      </c>
      <c r="F17" s="24">
        <f>SUM(F7:F16)</f>
        <v/>
      </c>
      <c r="G17" s="24">
        <f>SUM(G7:G16)</f>
        <v/>
      </c>
      <c r="H17" s="24">
        <f>SUM(H7:H16)</f>
        <v/>
      </c>
      <c r="I17" s="24">
        <f>SUM(I7:I16)</f>
        <v/>
      </c>
      <c r="J17" s="24">
        <f>SUM(J7:J16)</f>
        <v/>
      </c>
      <c r="K17" s="24">
        <f>SUM(K7:K16)</f>
        <v/>
      </c>
      <c r="L17" s="24">
        <f>SUM(L7:L16)</f>
        <v/>
      </c>
      <c r="M17" s="24">
        <f>SUM(M7:M16)</f>
        <v/>
      </c>
      <c r="N17" s="24">
        <f>SUM(N7:N16)</f>
        <v/>
      </c>
    </row>
    <row r="19" ht="20" customHeight="1">
      <c r="A19" s="19" t="inlineStr">
        <is>
          <t>DÉCAISSEMENTS (prévision)</t>
        </is>
      </c>
    </row>
    <row r="20">
      <c r="A20" s="20" t="inlineStr">
        <is>
          <t>Salaires</t>
        </is>
      </c>
      <c r="B20" s="21" t="n">
        <v>2800</v>
      </c>
      <c r="C20" s="21" t="n">
        <v>2800</v>
      </c>
      <c r="D20" s="21" t="n">
        <v>2800</v>
      </c>
      <c r="E20" s="21" t="n">
        <v>2800</v>
      </c>
      <c r="F20" s="21" t="n">
        <v>2800</v>
      </c>
      <c r="G20" s="21" t="n">
        <v>2800</v>
      </c>
      <c r="H20" s="21" t="n">
        <v>2800</v>
      </c>
      <c r="I20" s="21" t="n">
        <v>2800</v>
      </c>
      <c r="J20" s="21" t="n">
        <v>2800</v>
      </c>
      <c r="K20" s="21" t="n">
        <v>2800</v>
      </c>
      <c r="L20" s="21" t="n">
        <v>2800</v>
      </c>
      <c r="M20" s="21" t="n">
        <v>2800</v>
      </c>
      <c r="N20" s="22">
        <f>SUM(B20:M20)</f>
        <v/>
      </c>
    </row>
    <row r="21">
      <c r="A21" s="20" t="inlineStr">
        <is>
          <t>Charges sociales</t>
        </is>
      </c>
      <c r="B21" s="21" t="n">
        <v>1200</v>
      </c>
      <c r="C21" s="21" t="n">
        <v>1200</v>
      </c>
      <c r="D21" s="21" t="n">
        <v>1200</v>
      </c>
      <c r="E21" s="21" t="n">
        <v>1200</v>
      </c>
      <c r="F21" s="21" t="n">
        <v>1200</v>
      </c>
      <c r="G21" s="21" t="n">
        <v>1200</v>
      </c>
      <c r="H21" s="21" t="n">
        <v>1200</v>
      </c>
      <c r="I21" s="21" t="n">
        <v>1200</v>
      </c>
      <c r="J21" s="21" t="n">
        <v>1200</v>
      </c>
      <c r="K21" s="21" t="n">
        <v>1200</v>
      </c>
      <c r="L21" s="21" t="n">
        <v>1200</v>
      </c>
      <c r="M21" s="21" t="n">
        <v>1200</v>
      </c>
      <c r="N21" s="22">
        <f>SUM(B21:M21)</f>
        <v/>
      </c>
    </row>
    <row r="22">
      <c r="A22" s="20" t="inlineStr">
        <is>
          <t>Honoraires / prestations externes</t>
        </is>
      </c>
      <c r="B22" s="21" t="n">
        <v>600</v>
      </c>
      <c r="C22" s="21" t="n">
        <v>600</v>
      </c>
      <c r="D22" s="21" t="n">
        <v>600</v>
      </c>
      <c r="E22" s="21" t="n">
        <v>600</v>
      </c>
      <c r="F22" s="21" t="n">
        <v>600</v>
      </c>
      <c r="G22" s="21" t="n">
        <v>600</v>
      </c>
      <c r="H22" s="21" t="n">
        <v>600</v>
      </c>
      <c r="I22" s="21" t="n">
        <v>600</v>
      </c>
      <c r="J22" s="21" t="n">
        <v>600</v>
      </c>
      <c r="K22" s="21" t="n">
        <v>600</v>
      </c>
      <c r="L22" s="21" t="n">
        <v>600</v>
      </c>
      <c r="M22" s="21" t="n">
        <v>600</v>
      </c>
      <c r="N22" s="22">
        <f>SUM(B22:M22)</f>
        <v/>
      </c>
    </row>
    <row r="23">
      <c r="A23" s="20" t="inlineStr">
        <is>
          <t>Loyer / charges locatives</t>
        </is>
      </c>
      <c r="B23" s="21" t="n">
        <v>900</v>
      </c>
      <c r="C23" s="21" t="n">
        <v>900</v>
      </c>
      <c r="D23" s="21" t="n">
        <v>900</v>
      </c>
      <c r="E23" s="21" t="n">
        <v>900</v>
      </c>
      <c r="F23" s="21" t="n">
        <v>900</v>
      </c>
      <c r="G23" s="21" t="n">
        <v>900</v>
      </c>
      <c r="H23" s="21" t="n">
        <v>900</v>
      </c>
      <c r="I23" s="21" t="n">
        <v>900</v>
      </c>
      <c r="J23" s="21" t="n">
        <v>900</v>
      </c>
      <c r="K23" s="21" t="n">
        <v>900</v>
      </c>
      <c r="L23" s="21" t="n">
        <v>900</v>
      </c>
      <c r="M23" s="21" t="n">
        <v>900</v>
      </c>
      <c r="N23" s="22">
        <f>SUM(B23:M23)</f>
        <v/>
      </c>
    </row>
    <row r="24">
      <c r="A24" s="20" t="inlineStr">
        <is>
          <t>Énergie &amp; télécoms</t>
        </is>
      </c>
      <c r="B24" s="21" t="n">
        <v>150</v>
      </c>
      <c r="C24" s="21" t="n">
        <v>150</v>
      </c>
      <c r="D24" s="21" t="n">
        <v>150</v>
      </c>
      <c r="E24" s="21" t="n">
        <v>150</v>
      </c>
      <c r="F24" s="21" t="n">
        <v>150</v>
      </c>
      <c r="G24" s="21" t="n">
        <v>150</v>
      </c>
      <c r="H24" s="21" t="n">
        <v>150</v>
      </c>
      <c r="I24" s="21" t="n">
        <v>150</v>
      </c>
      <c r="J24" s="21" t="n">
        <v>150</v>
      </c>
      <c r="K24" s="21" t="n">
        <v>150</v>
      </c>
      <c r="L24" s="21" t="n">
        <v>150</v>
      </c>
      <c r="M24" s="21" t="n">
        <v>150</v>
      </c>
      <c r="N24" s="22">
        <f>SUM(B24:M24)</f>
        <v/>
      </c>
    </row>
    <row r="25">
      <c r="A25" s="20" t="inlineStr">
        <is>
          <t>Assurance</t>
        </is>
      </c>
      <c r="B25" s="21" t="n">
        <v>1200</v>
      </c>
      <c r="C25" s="21" t="n">
        <v>0</v>
      </c>
      <c r="D25" s="21" t="n">
        <v>0</v>
      </c>
      <c r="E25" s="21" t="n">
        <v>0</v>
      </c>
      <c r="F25" s="21" t="n">
        <v>0</v>
      </c>
      <c r="G25" s="21" t="n">
        <v>0</v>
      </c>
      <c r="H25" s="21" t="n">
        <v>0</v>
      </c>
      <c r="I25" s="21" t="n">
        <v>0</v>
      </c>
      <c r="J25" s="21" t="n">
        <v>0</v>
      </c>
      <c r="K25" s="21" t="n">
        <v>0</v>
      </c>
      <c r="L25" s="21" t="n">
        <v>0</v>
      </c>
      <c r="M25" s="21" t="n">
        <v>0</v>
      </c>
      <c r="N25" s="22">
        <f>SUM(B25:M25)</f>
        <v/>
      </c>
    </row>
    <row r="26">
      <c r="A26" s="20" t="inlineStr">
        <is>
          <t>Fournitures &amp; consommables</t>
        </is>
      </c>
      <c r="B26" s="21" t="n">
        <v>250</v>
      </c>
      <c r="C26" s="21" t="n">
        <v>250</v>
      </c>
      <c r="D26" s="21" t="n">
        <v>250</v>
      </c>
      <c r="E26" s="21" t="n">
        <v>250</v>
      </c>
      <c r="F26" s="21" t="n">
        <v>250</v>
      </c>
      <c r="G26" s="21" t="n">
        <v>250</v>
      </c>
      <c r="H26" s="21" t="n">
        <v>250</v>
      </c>
      <c r="I26" s="21" t="n">
        <v>250</v>
      </c>
      <c r="J26" s="21" t="n">
        <v>250</v>
      </c>
      <c r="K26" s="21" t="n">
        <v>250</v>
      </c>
      <c r="L26" s="21" t="n">
        <v>250</v>
      </c>
      <c r="M26" s="21" t="n">
        <v>250</v>
      </c>
      <c r="N26" s="22">
        <f>SUM(B26:M26)</f>
        <v/>
      </c>
    </row>
    <row r="27">
      <c r="A27" s="20" t="inlineStr">
        <is>
          <t>Achats / matériel</t>
        </is>
      </c>
      <c r="B27" s="21" t="n">
        <v>0</v>
      </c>
      <c r="C27" s="21" t="n">
        <v>0</v>
      </c>
      <c r="D27" s="21" t="n">
        <v>4000</v>
      </c>
      <c r="E27" s="21" t="n">
        <v>0</v>
      </c>
      <c r="F27" s="21" t="n">
        <v>0</v>
      </c>
      <c r="G27" s="21" t="n">
        <v>0</v>
      </c>
      <c r="H27" s="21" t="n">
        <v>0</v>
      </c>
      <c r="I27" s="21" t="n">
        <v>0</v>
      </c>
      <c r="J27" s="21" t="n">
        <v>1500</v>
      </c>
      <c r="K27" s="21" t="n">
        <v>0</v>
      </c>
      <c r="L27" s="21" t="n">
        <v>0</v>
      </c>
      <c r="M27" s="21" t="n">
        <v>0</v>
      </c>
      <c r="N27" s="22">
        <f>SUM(B27:M27)</f>
        <v/>
      </c>
    </row>
    <row r="28">
      <c r="A28" s="20" t="inlineStr">
        <is>
          <t>Déplacements &amp; missions</t>
        </is>
      </c>
      <c r="B28" s="21" t="n">
        <v>200</v>
      </c>
      <c r="C28" s="21" t="n">
        <v>200</v>
      </c>
      <c r="D28" s="21" t="n">
        <v>200</v>
      </c>
      <c r="E28" s="21" t="n">
        <v>200</v>
      </c>
      <c r="F28" s="21" t="n">
        <v>300</v>
      </c>
      <c r="G28" s="21" t="n">
        <v>800</v>
      </c>
      <c r="H28" s="21" t="n">
        <v>250</v>
      </c>
      <c r="I28" s="21" t="n">
        <v>200</v>
      </c>
      <c r="J28" s="21" t="n">
        <v>200</v>
      </c>
      <c r="K28" s="21" t="n">
        <v>250</v>
      </c>
      <c r="L28" s="21" t="n">
        <v>800</v>
      </c>
      <c r="M28" s="21" t="n">
        <v>200</v>
      </c>
      <c r="N28" s="22">
        <f>SUM(B28:M28)</f>
        <v/>
      </c>
    </row>
    <row r="29">
      <c r="A29" s="20" t="inlineStr">
        <is>
          <t>Communication / événementiel</t>
        </is>
      </c>
      <c r="B29" s="21" t="n">
        <v>300</v>
      </c>
      <c r="C29" s="21" t="n">
        <v>300</v>
      </c>
      <c r="D29" s="21" t="n">
        <v>300</v>
      </c>
      <c r="E29" s="21" t="n">
        <v>300</v>
      </c>
      <c r="F29" s="21" t="n">
        <v>1200</v>
      </c>
      <c r="G29" s="21" t="n">
        <v>800</v>
      </c>
      <c r="H29" s="21" t="n">
        <v>300</v>
      </c>
      <c r="I29" s="21" t="n">
        <v>300</v>
      </c>
      <c r="J29" s="21" t="n">
        <v>300</v>
      </c>
      <c r="K29" s="21" t="n">
        <v>1200</v>
      </c>
      <c r="L29" s="21" t="n">
        <v>900</v>
      </c>
      <c r="M29" s="21" t="n">
        <v>300</v>
      </c>
      <c r="N29" s="22">
        <f>SUM(B29:M29)</f>
        <v/>
      </c>
    </row>
    <row r="30">
      <c r="A30" s="20" t="inlineStr">
        <is>
          <t>Frais bancaires</t>
        </is>
      </c>
      <c r="B30" s="21" t="n">
        <v>25</v>
      </c>
      <c r="C30" s="21" t="n">
        <v>25</v>
      </c>
      <c r="D30" s="21" t="n">
        <v>25</v>
      </c>
      <c r="E30" s="21" t="n">
        <v>25</v>
      </c>
      <c r="F30" s="21" t="n">
        <v>25</v>
      </c>
      <c r="G30" s="21" t="n">
        <v>25</v>
      </c>
      <c r="H30" s="21" t="n">
        <v>25</v>
      </c>
      <c r="I30" s="21" t="n">
        <v>25</v>
      </c>
      <c r="J30" s="21" t="n">
        <v>25</v>
      </c>
      <c r="K30" s="21" t="n">
        <v>25</v>
      </c>
      <c r="L30" s="21" t="n">
        <v>25</v>
      </c>
      <c r="M30" s="21" t="n">
        <v>25</v>
      </c>
      <c r="N30" s="22">
        <f>SUM(B30:M30)</f>
        <v/>
      </c>
    </row>
    <row r="31">
      <c r="A31" s="20" t="inlineStr">
        <is>
          <t>Impôts &amp; taxes</t>
        </is>
      </c>
      <c r="B31" s="21" t="n">
        <v>0</v>
      </c>
      <c r="C31" s="21" t="n">
        <v>0</v>
      </c>
      <c r="D31" s="21" t="n">
        <v>0</v>
      </c>
      <c r="E31" s="21" t="n">
        <v>0</v>
      </c>
      <c r="F31" s="21" t="n">
        <v>0</v>
      </c>
      <c r="G31" s="21" t="n">
        <v>0</v>
      </c>
      <c r="H31" s="21" t="n">
        <v>0</v>
      </c>
      <c r="I31" s="21" t="n">
        <v>0</v>
      </c>
      <c r="J31" s="21" t="n">
        <v>0</v>
      </c>
      <c r="K31" s="21" t="n">
        <v>0</v>
      </c>
      <c r="L31" s="21" t="n">
        <v>0</v>
      </c>
      <c r="M31" s="21" t="n">
        <v>400</v>
      </c>
      <c r="N31" s="22">
        <f>SUM(B31:M31)</f>
        <v/>
      </c>
    </row>
    <row r="32">
      <c r="A32" s="20" t="inlineStr">
        <is>
          <t>Subventions reversées / aides</t>
        </is>
      </c>
      <c r="B32" s="21" t="n">
        <v>0</v>
      </c>
      <c r="C32" s="21" t="n">
        <v>0</v>
      </c>
      <c r="D32" s="21" t="n">
        <v>0</v>
      </c>
      <c r="E32" s="21" t="n">
        <v>0</v>
      </c>
      <c r="F32" s="21" t="n">
        <v>0</v>
      </c>
      <c r="G32" s="21" t="n">
        <v>0</v>
      </c>
      <c r="H32" s="21" t="n">
        <v>500</v>
      </c>
      <c r="I32" s="21" t="n">
        <v>0</v>
      </c>
      <c r="J32" s="21" t="n">
        <v>0</v>
      </c>
      <c r="K32" s="21" t="n">
        <v>0</v>
      </c>
      <c r="L32" s="21" t="n">
        <v>0</v>
      </c>
      <c r="M32" s="21" t="n">
        <v>500</v>
      </c>
      <c r="N32" s="22">
        <f>SUM(B32:M32)</f>
        <v/>
      </c>
    </row>
    <row r="33">
      <c r="A33" s="20" t="inlineStr">
        <is>
          <t>Remboursements / indemnités</t>
        </is>
      </c>
      <c r="B33" s="21" t="n">
        <v>100</v>
      </c>
      <c r="C33" s="21" t="n">
        <v>100</v>
      </c>
      <c r="D33" s="21" t="n">
        <v>100</v>
      </c>
      <c r="E33" s="21" t="n">
        <v>100</v>
      </c>
      <c r="F33" s="21" t="n">
        <v>100</v>
      </c>
      <c r="G33" s="21" t="n">
        <v>100</v>
      </c>
      <c r="H33" s="21" t="n">
        <v>100</v>
      </c>
      <c r="I33" s="21" t="n">
        <v>100</v>
      </c>
      <c r="J33" s="21" t="n">
        <v>100</v>
      </c>
      <c r="K33" s="21" t="n">
        <v>100</v>
      </c>
      <c r="L33" s="21" t="n">
        <v>100</v>
      </c>
      <c r="M33" s="21" t="n">
        <v>100</v>
      </c>
      <c r="N33" s="22">
        <f>SUM(B33:M33)</f>
        <v/>
      </c>
    </row>
    <row r="34">
      <c r="A34" s="20" t="inlineStr">
        <is>
          <t>Autres charges</t>
        </is>
      </c>
      <c r="B34" s="21" t="n">
        <v>150</v>
      </c>
      <c r="C34" s="21" t="n">
        <v>150</v>
      </c>
      <c r="D34" s="21" t="n">
        <v>150</v>
      </c>
      <c r="E34" s="21" t="n">
        <v>150</v>
      </c>
      <c r="F34" s="21" t="n">
        <v>150</v>
      </c>
      <c r="G34" s="21" t="n">
        <v>150</v>
      </c>
      <c r="H34" s="21" t="n">
        <v>150</v>
      </c>
      <c r="I34" s="21" t="n">
        <v>150</v>
      </c>
      <c r="J34" s="21" t="n">
        <v>150</v>
      </c>
      <c r="K34" s="21" t="n">
        <v>150</v>
      </c>
      <c r="L34" s="21" t="n">
        <v>150</v>
      </c>
      <c r="M34" s="21" t="n">
        <v>150</v>
      </c>
      <c r="N34" s="22">
        <f>SUM(B34:M34)</f>
        <v/>
      </c>
    </row>
    <row r="35">
      <c r="A35" s="23" t="inlineStr">
        <is>
          <t>TOTAL DÉCAISSEMENTS</t>
        </is>
      </c>
      <c r="B35" s="24">
        <f>SUM(B20:B34)</f>
        <v/>
      </c>
      <c r="C35" s="24">
        <f>SUM(C20:C34)</f>
        <v/>
      </c>
      <c r="D35" s="24">
        <f>SUM(D20:D34)</f>
        <v/>
      </c>
      <c r="E35" s="24">
        <f>SUM(E20:E34)</f>
        <v/>
      </c>
      <c r="F35" s="24">
        <f>SUM(F20:F34)</f>
        <v/>
      </c>
      <c r="G35" s="24">
        <f>SUM(G20:G34)</f>
        <v/>
      </c>
      <c r="H35" s="24">
        <f>SUM(H20:H34)</f>
        <v/>
      </c>
      <c r="I35" s="24">
        <f>SUM(I20:I34)</f>
        <v/>
      </c>
      <c r="J35" s="24">
        <f>SUM(J20:J34)</f>
        <v/>
      </c>
      <c r="K35" s="24">
        <f>SUM(K20:K34)</f>
        <v/>
      </c>
      <c r="L35" s="24">
        <f>SUM(L20:L34)</f>
        <v/>
      </c>
      <c r="M35" s="24">
        <f>SUM(M20:M34)</f>
        <v/>
      </c>
      <c r="N35" s="24">
        <f>SUM(N20:N34)</f>
        <v/>
      </c>
    </row>
    <row r="37" ht="20" customHeight="1">
      <c r="A37" s="19" t="inlineStr">
        <is>
          <t>SYNTHÈSE TRÉSORERIE</t>
        </is>
      </c>
    </row>
    <row r="38">
      <c r="A38" s="25" t="inlineStr">
        <is>
          <t>Trésorerie initiale</t>
        </is>
      </c>
      <c r="B38" s="26">
        <f>CashStart</f>
        <v/>
      </c>
      <c r="C38" s="26">
        <f>B40</f>
        <v/>
      </c>
      <c r="D38" s="26">
        <f>C40</f>
        <v/>
      </c>
      <c r="E38" s="26">
        <f>D40</f>
        <v/>
      </c>
      <c r="F38" s="26">
        <f>E40</f>
        <v/>
      </c>
      <c r="G38" s="26">
        <f>F40</f>
        <v/>
      </c>
      <c r="H38" s="26">
        <f>G40</f>
        <v/>
      </c>
      <c r="I38" s="26">
        <f>H40</f>
        <v/>
      </c>
      <c r="J38" s="26">
        <f>I40</f>
        <v/>
      </c>
      <c r="K38" s="26">
        <f>J40</f>
        <v/>
      </c>
      <c r="L38" s="26">
        <f>K40</f>
        <v/>
      </c>
      <c r="M38" s="26">
        <f>L40</f>
        <v/>
      </c>
      <c r="N38" s="24">
        <f>SUM(B38:M38)</f>
        <v/>
      </c>
    </row>
    <row r="39">
      <c r="A39" s="25" t="inlineStr">
        <is>
          <t>Flux net (enc.-déc.)</t>
        </is>
      </c>
      <c r="B39" s="26">
        <f>B17-B35</f>
        <v/>
      </c>
      <c r="C39" s="26">
        <f>C17-C35</f>
        <v/>
      </c>
      <c r="D39" s="26">
        <f>D17-D35</f>
        <v/>
      </c>
      <c r="E39" s="26">
        <f>E17-E35</f>
        <v/>
      </c>
      <c r="F39" s="26">
        <f>F17-F35</f>
        <v/>
      </c>
      <c r="G39" s="26">
        <f>G17-G35</f>
        <v/>
      </c>
      <c r="H39" s="26">
        <f>H17-H35</f>
        <v/>
      </c>
      <c r="I39" s="26">
        <f>I17-I35</f>
        <v/>
      </c>
      <c r="J39" s="26">
        <f>J17-J35</f>
        <v/>
      </c>
      <c r="K39" s="26">
        <f>K17-K35</f>
        <v/>
      </c>
      <c r="L39" s="26">
        <f>L17-L35</f>
        <v/>
      </c>
      <c r="M39" s="26">
        <f>M17-M35</f>
        <v/>
      </c>
      <c r="N39" s="24">
        <f>SUM(B39:M39)</f>
        <v/>
      </c>
    </row>
    <row r="40">
      <c r="A40" s="25" t="inlineStr">
        <is>
          <t>Trésorerie finale</t>
        </is>
      </c>
      <c r="B40" s="26">
        <f>B38+B39</f>
        <v/>
      </c>
      <c r="C40" s="26">
        <f>C38+C39</f>
        <v/>
      </c>
      <c r="D40" s="26">
        <f>D38+D39</f>
        <v/>
      </c>
      <c r="E40" s="26">
        <f>E38+E39</f>
        <v/>
      </c>
      <c r="F40" s="26">
        <f>F38+F39</f>
        <v/>
      </c>
      <c r="G40" s="26">
        <f>G38+G39</f>
        <v/>
      </c>
      <c r="H40" s="26">
        <f>H38+H39</f>
        <v/>
      </c>
      <c r="I40" s="26">
        <f>I38+I39</f>
        <v/>
      </c>
      <c r="J40" s="26">
        <f>J38+J39</f>
        <v/>
      </c>
      <c r="K40" s="26">
        <f>K38+K39</f>
        <v/>
      </c>
      <c r="L40" s="26">
        <f>L38+L39</f>
        <v/>
      </c>
      <c r="M40" s="26">
        <f>M38+M39</f>
        <v/>
      </c>
      <c r="N40" s="24">
        <f>SUM(B40:M40)</f>
        <v/>
      </c>
    </row>
    <row r="42" ht="30" customHeight="1">
      <c r="A42" s="27" t="inlineStr">
        <is>
          <t>Contrôle : si une cellule de 'Trésorerie finale' devient négative, anticipez (décaler une dépense, accélérer un encaissement, activer une réserve…).</t>
        </is>
      </c>
    </row>
  </sheetData>
  <mergeCells count="5">
    <mergeCell ref="A6:N6"/>
    <mergeCell ref="A19:N19"/>
    <mergeCell ref="A42:N42"/>
    <mergeCell ref="A37:N37"/>
    <mergeCell ref="A1:N1"/>
  </mergeCells>
  <conditionalFormatting sqref="B40:M40">
    <cfRule type="cellIs" priority="1" operator="lessThan" dxfId="0">
      <formula>0</formula>
    </cfRule>
  </conditionalFormatting>
  <pageMargins left="0.75" right="0.75" top="1" bottom="1" header="0.5" footer="0.5"/>
  <pageSetup orientation="landscape" fitToHeight="0" fitToWidth="1"/>
  <headerFooter>
    <oddHeader/>
    <oddFooter>&amp;Clecoursgratuit.com&amp;R&amp;P / &amp;N</oddFooter>
    <evenHeader/>
    <evenFooter/>
    <firstHeader/>
    <firstFooter/>
  </headerFooter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G15"/>
  <sheetViews>
    <sheetView showGridLines="0" workbookViewId="0">
      <selection activeCell="A1" sqref="A1"/>
    </sheetView>
  </sheetViews>
  <sheetFormatPr baseColWidth="8" defaultRowHeight="15"/>
  <cols>
    <col width="18" customWidth="1" min="1" max="1"/>
    <col width="18" customWidth="1" min="2" max="2"/>
    <col width="18" customWidth="1" min="3" max="3"/>
    <col width="20" customWidth="1" min="4" max="4"/>
    <col width="26" customWidth="1" min="6" max="6"/>
    <col width="18" customWidth="1" min="7" max="7"/>
  </cols>
  <sheetData>
    <row r="1">
      <c r="A1" s="28" t="inlineStr">
        <is>
          <t>Dashboard – Trésorerie (12 mois)</t>
        </is>
      </c>
    </row>
    <row r="3">
      <c r="A3" s="29" t="inlineStr">
        <is>
          <t>Mois</t>
        </is>
      </c>
      <c r="B3" s="29" t="inlineStr">
        <is>
          <t>Encaissements</t>
        </is>
      </c>
      <c r="C3" s="29" t="inlineStr">
        <is>
          <t>Décaissements</t>
        </is>
      </c>
      <c r="D3" s="29" t="inlineStr">
        <is>
          <t>Trésorerie finale</t>
        </is>
      </c>
      <c r="F3" s="7" t="inlineStr">
        <is>
          <t>KPI</t>
        </is>
      </c>
    </row>
    <row r="4">
      <c r="A4" s="30">
        <f>'10_Plan_12_mois'!B5</f>
        <v/>
      </c>
      <c r="B4" s="31">
        <f>'10_Plan_12_mois'!B17</f>
        <v/>
      </c>
      <c r="C4" s="31">
        <f>'10_Plan_12_mois'!B35</f>
        <v/>
      </c>
      <c r="D4" s="31">
        <f>'10_Plan_12_mois'!B40</f>
        <v/>
      </c>
      <c r="F4" s="8" t="inlineStr">
        <is>
          <t>Total encaissements (12 mois)</t>
        </is>
      </c>
      <c r="G4" s="32">
        <f>'10_Plan_12_mois'!N17</f>
        <v/>
      </c>
    </row>
    <row r="5">
      <c r="A5" s="30">
        <f>'10_Plan_12_mois'!C5</f>
        <v/>
      </c>
      <c r="B5" s="31">
        <f>'10_Plan_12_mois'!C17</f>
        <v/>
      </c>
      <c r="C5" s="31">
        <f>'10_Plan_12_mois'!C35</f>
        <v/>
      </c>
      <c r="D5" s="31">
        <f>'10_Plan_12_mois'!C40</f>
        <v/>
      </c>
      <c r="F5" s="8" t="inlineStr">
        <is>
          <t>Total décaissements (12 mois)</t>
        </is>
      </c>
      <c r="G5" s="32">
        <f>'10_Plan_12_mois'!N35</f>
        <v/>
      </c>
    </row>
    <row r="6">
      <c r="A6" s="30">
        <f>'10_Plan_12_mois'!D5</f>
        <v/>
      </c>
      <c r="B6" s="31">
        <f>'10_Plan_12_mois'!D17</f>
        <v/>
      </c>
      <c r="C6" s="31">
        <f>'10_Plan_12_mois'!D35</f>
        <v/>
      </c>
      <c r="D6" s="31">
        <f>'10_Plan_12_mois'!D40</f>
        <v/>
      </c>
      <c r="F6" s="8" t="inlineStr">
        <is>
          <t>Solde net (12 mois)</t>
        </is>
      </c>
      <c r="G6" s="32">
        <f>G4-G5</f>
        <v/>
      </c>
    </row>
    <row r="7">
      <c r="A7" s="30">
        <f>'10_Plan_12_mois'!E5</f>
        <v/>
      </c>
      <c r="B7" s="31">
        <f>'10_Plan_12_mois'!E17</f>
        <v/>
      </c>
      <c r="C7" s="31">
        <f>'10_Plan_12_mois'!E35</f>
        <v/>
      </c>
      <c r="D7" s="31">
        <f>'10_Plan_12_mois'!E40</f>
        <v/>
      </c>
      <c r="F7" s="8" t="inlineStr">
        <is>
          <t>Trésorerie minimale</t>
        </is>
      </c>
      <c r="G7" s="32">
        <f>MIN(D4:D15)</f>
        <v/>
      </c>
    </row>
    <row r="8">
      <c r="A8" s="30">
        <f>'10_Plan_12_mois'!F5</f>
        <v/>
      </c>
      <c r="B8" s="31">
        <f>'10_Plan_12_mois'!F17</f>
        <v/>
      </c>
      <c r="C8" s="31">
        <f>'10_Plan_12_mois'!F35</f>
        <v/>
      </c>
      <c r="D8" s="31">
        <f>'10_Plan_12_mois'!F40</f>
        <v/>
      </c>
      <c r="F8" s="8" t="inlineStr">
        <is>
          <t>Mois le plus tendu</t>
        </is>
      </c>
      <c r="G8" s="33">
        <f>INDEX(A4:A15, MATCH(G7, D4:D15, 0))</f>
        <v/>
      </c>
    </row>
    <row r="9">
      <c r="A9" s="30">
        <f>'10_Plan_12_mois'!G5</f>
        <v/>
      </c>
      <c r="B9" s="31">
        <f>'10_Plan_12_mois'!G17</f>
        <v/>
      </c>
      <c r="C9" s="31">
        <f>'10_Plan_12_mois'!G35</f>
        <v/>
      </c>
      <c r="D9" s="31">
        <f>'10_Plan_12_mois'!G40</f>
        <v/>
      </c>
    </row>
    <row r="10">
      <c r="A10" s="30">
        <f>'10_Plan_12_mois'!H5</f>
        <v/>
      </c>
      <c r="B10" s="31">
        <f>'10_Plan_12_mois'!H17</f>
        <v/>
      </c>
      <c r="C10" s="31">
        <f>'10_Plan_12_mois'!H35</f>
        <v/>
      </c>
      <c r="D10" s="31">
        <f>'10_Plan_12_mois'!H40</f>
        <v/>
      </c>
    </row>
    <row r="11">
      <c r="A11" s="30">
        <f>'10_Plan_12_mois'!I5</f>
        <v/>
      </c>
      <c r="B11" s="31">
        <f>'10_Plan_12_mois'!I17</f>
        <v/>
      </c>
      <c r="C11" s="31">
        <f>'10_Plan_12_mois'!I35</f>
        <v/>
      </c>
      <c r="D11" s="31">
        <f>'10_Plan_12_mois'!I40</f>
        <v/>
      </c>
    </row>
    <row r="12">
      <c r="A12" s="30">
        <f>'10_Plan_12_mois'!J5</f>
        <v/>
      </c>
      <c r="B12" s="31">
        <f>'10_Plan_12_mois'!J17</f>
        <v/>
      </c>
      <c r="C12" s="31">
        <f>'10_Plan_12_mois'!J35</f>
        <v/>
      </c>
      <c r="D12" s="31">
        <f>'10_Plan_12_mois'!J40</f>
        <v/>
      </c>
    </row>
    <row r="13">
      <c r="A13" s="30">
        <f>'10_Plan_12_mois'!K5</f>
        <v/>
      </c>
      <c r="B13" s="31">
        <f>'10_Plan_12_mois'!K17</f>
        <v/>
      </c>
      <c r="C13" s="31">
        <f>'10_Plan_12_mois'!K35</f>
        <v/>
      </c>
      <c r="D13" s="31">
        <f>'10_Plan_12_mois'!K40</f>
        <v/>
      </c>
    </row>
    <row r="14">
      <c r="A14" s="30">
        <f>'10_Plan_12_mois'!L5</f>
        <v/>
      </c>
      <c r="B14" s="31">
        <f>'10_Plan_12_mois'!L17</f>
        <v/>
      </c>
      <c r="C14" s="31">
        <f>'10_Plan_12_mois'!L35</f>
        <v/>
      </c>
      <c r="D14" s="31">
        <f>'10_Plan_12_mois'!L40</f>
        <v/>
      </c>
    </row>
    <row r="15">
      <c r="A15" s="30">
        <f>'10_Plan_12_mois'!M5</f>
        <v/>
      </c>
      <c r="B15" s="31">
        <f>'10_Plan_12_mois'!M17</f>
        <v/>
      </c>
      <c r="C15" s="31">
        <f>'10_Plan_12_mois'!M35</f>
        <v/>
      </c>
      <c r="D15" s="31">
        <f>'10_Plan_12_mois'!M40</f>
        <v/>
      </c>
    </row>
  </sheetData>
  <conditionalFormatting sqref="D4:D15">
    <cfRule type="cellIs" priority="1" operator="lessThan" dxfId="0">
      <formula>0</formula>
    </cfRule>
  </conditionalFormatting>
  <pageMargins left="0.75" right="0.75" top="1" bottom="1" header="0.5" footer="0.5"/>
  <headerFooter>
    <oddHeader/>
    <oddFooter>&amp;Clecoursgratuit.com&amp;R&amp;P / &amp;N</oddFooter>
    <evenHeader/>
    <evenFooter/>
    <firstHeader/>
    <firstFooter/>
  </headerFooter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2025-12-25T04:43:03Z</dcterms:created>
  <dcterms:modified xmlns:dcterms="http://purl.org/dc/terms/" xmlns:xsi="http://www.w3.org/2001/XMLSchema-instance" xsi:type="dcterms:W3CDTF">2025-12-25T04:45:27Z</dcterms:modified>
</cp:coreProperties>
</file>