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52feca9c89f4f99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aramètres" sheetId="1" r:id="R5bd09ccfcff34233"/>
    <x:sheet xmlns:r="http://schemas.openxmlformats.org/officeDocument/2006/relationships" name="Plan_comptable" sheetId="2" r:id="R59b0267e81fd46e6"/>
    <x:sheet xmlns:r="http://schemas.openxmlformats.org/officeDocument/2006/relationships" name="Journal" sheetId="3" r:id="Rfe21c8364cd846e9"/>
    <x:sheet xmlns:r="http://schemas.openxmlformats.org/officeDocument/2006/relationships" name="Budget" sheetId="4" r:id="R543050c4b170486e"/>
    <x:sheet xmlns:r="http://schemas.openxmlformats.org/officeDocument/2006/relationships" name="Grand_livre" sheetId="5" r:id="R01d3792879c14e60"/>
    <x:sheet xmlns:r="http://schemas.openxmlformats.org/officeDocument/2006/relationships" name="Synthèse" sheetId="6" r:id="R98446f2252d84cce"/>
    <x:sheet xmlns:r="http://schemas.openxmlformats.org/officeDocument/2006/relationships" name="Suivi_adhérents" sheetId="7" r:id="Rdd3617fa774c4268"/>
    <x:sheet xmlns:r="http://schemas.openxmlformats.org/officeDocument/2006/relationships" name="Rapprochement" sheetId="8" r:id="R63235790976040f2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5">
    <x:numFmt numFmtId="164" formatCode="yyyy-mm-dd"/>
    <x:numFmt numFmtId="165" formatCode="dd/mm/yyyy"/>
    <x:numFmt numFmtId="166" formatCode="[$€-x-euro1] #,##0.00;[Red]-[$€-x-euro1] #,##0.00"/>
    <x:numFmt numFmtId="167" formatCode="0.0%"/>
    <x:numFmt numFmtId="168" formatCode="mmm"/>
  </x:numFmts>
  <x:fonts count="7">
    <x:font>
      <x:sz val="11"/>
      <x:color theme="1"/>
      <x:name val="Calibri"/>
      <x:family val="2"/>
      <x:scheme val="minor"/>
    </x:font>
    <x:font>
      <x:b/>
      <x:sz val="16"/>
      <x:color rgb="001F4E79"/>
    </x:font>
    <x:font>
      <x:b/>
      <x:sz val="11"/>
      <x:color rgb="001F4E79"/>
    </x:font>
    <x:font>
      <x:b/>
      <x:sz val="10"/>
      <x:color rgb="00000000"/>
    </x:font>
    <x:font>
      <x:color rgb="001F4E79"/>
    </x:font>
    <x:font>
      <x:sz val="10"/>
      <x:color rgb="00000000"/>
    </x:font>
    <x:font>
      <x:b/>
      <x:sz val="11"/>
      <x:color rgb="00FFFFFF"/>
    </x:font>
  </x:fonts>
  <x:fills count="5">
    <x:fill>
      <x:patternFill patternType="none"/>
    </x:fill>
    <x:fill>
      <x:patternFill patternType="gray125"/>
    </x:fill>
    <x:fill>
      <x:patternFill patternType="solid">
        <x:fgColor rgb="00D9E1F2"/>
      </x:patternFill>
    </x:fill>
    <x:fill>
      <x:patternFill patternType="solid">
        <x:fgColor rgb="00DDEBF7"/>
      </x:patternFill>
    </x:fill>
    <x:fill>
      <x:patternFill patternType="solid">
        <x:fgColor rgb="001F4E79"/>
      </x:patternFill>
    </x:fill>
  </x:fills>
  <x:borders count="3">
    <x:border>
      <x:left/>
      <x:right/>
      <x:top/>
      <x:bottom/>
      <x:diagonal/>
    </x:border>
    <x:border>
      <x:left style="thin">
        <x:color rgb="00A6A6A6"/>
      </x:left>
      <x:right style="thin">
        <x:color rgb="00A6A6A6"/>
      </x:right>
      <x:top style="thin">
        <x:color rgb="00A6A6A6"/>
      </x:top>
      <x:bottom style="thin">
        <x:color rgb="00A6A6A6"/>
      </x:bottom>
    </x:border>
    <x:border>
      <x:top style="medium">
        <x:color rgb="001F4E79"/>
      </x:top>
    </x:border>
  </x:borders>
  <x:cellStyleXfs count="1">
    <x:xf numFmtId="0" fontId="0" fillId="0" borderId="0"/>
  </x:cellStyleXfs>
  <x:cellXfs count="31">
    <x:xf numFmtId="0" fontId="0" fillId="0" borderId="0" xfId="0"/>
    <x:xf numFmtId="0" fontId="1" fillId="0" borderId="0" xfId="0"/>
    <x:xf numFmtId="0" fontId="2" fillId="2" borderId="0" xfId="0"/>
    <x:xf numFmtId="0" fontId="3" fillId="0" borderId="0" xfId="0" applyAlignment="1">
      <x:alignment horizontal="left" vertical="center" wrapText="1"/>
    </x:xf>
    <x:xf numFmtId="0" fontId="4" fillId="3" borderId="0" xfId="0" applyAlignment="1">
      <x:alignment horizontal="left" vertical="center" wrapText="1"/>
    </x:xf>
    <x:xf numFmtId="165" fontId="4" fillId="3" borderId="0" xfId="0" applyAlignment="1">
      <x:alignment horizontal="left" vertical="center" wrapText="1"/>
    </x:xf>
    <x:xf numFmtId="166" fontId="4" fillId="3" borderId="0" xfId="0" applyAlignment="1">
      <x:alignment horizontal="left" vertical="center" wrapText="1"/>
    </x:xf>
    <x:xf numFmtId="0" fontId="5" fillId="0" borderId="0" xfId="0" applyAlignment="1">
      <x:alignment horizontal="left" vertical="center" wrapText="1"/>
    </x:xf>
    <x:xf numFmtId="0" fontId="6" fillId="4" borderId="1" xfId="0" applyAlignment="1">
      <x:alignment horizontal="center" vertical="center" wrapText="1"/>
    </x:xf>
    <x:xf numFmtId="0" fontId="5" fillId="0" borderId="1" xfId="0" applyAlignment="1">
      <x:alignment horizontal="left" vertical="center" wrapText="1"/>
    </x:xf>
    <x:xf numFmtId="0" fontId="5" fillId="0" borderId="1" xfId="0" applyAlignment="1">
      <x:alignment horizontal="center" vertical="center" wrapText="1"/>
    </x:xf>
    <x:xf numFmtId="165" fontId="4" fillId="3" borderId="1" xfId="0" applyAlignment="1">
      <x:alignment horizontal="center" vertical="center" wrapText="1"/>
    </x:xf>
    <x:xf numFmtId="0" fontId="4" fillId="3" borderId="1" xfId="0" applyAlignment="1">
      <x:alignment horizontal="center" vertical="center" wrapText="1"/>
    </x:xf>
    <x:xf numFmtId="0" fontId="4" fillId="3" borderId="1" xfId="0" applyAlignment="1">
      <x:alignment horizontal="left" vertical="center" wrapText="1"/>
    </x:xf>
    <x:xf numFmtId="166" fontId="4" fillId="3" borderId="1" xfId="0" applyAlignment="1">
      <x:alignment horizontal="center" vertical="center" wrapText="1"/>
    </x:xf>
    <x:xf numFmtId="166" fontId="5" fillId="0" borderId="1" xfId="0" applyAlignment="1">
      <x:alignment horizontal="right" vertical="center" wrapText="1"/>
    </x:xf>
    <x:xf numFmtId="0" fontId="0" fillId="0" borderId="2" xfId="0"/>
    <x:xf numFmtId="0" fontId="3" fillId="0" borderId="2" xfId="0" applyAlignment="1">
      <x:alignment horizontal="right" vertical="center" wrapText="1"/>
    </x:xf>
    <x:xf numFmtId="166" fontId="3" fillId="0" borderId="2" xfId="0" applyAlignment="1">
      <x:alignment horizontal="right" vertical="center" wrapText="1"/>
    </x:xf>
    <x:xf numFmtId="166" fontId="4" fillId="3" borderId="1" xfId="0" applyAlignment="1">
      <x:alignment horizontal="right" vertical="center" wrapText="1"/>
    </x:xf>
    <x:xf numFmtId="166" fontId="0" fillId="0" borderId="1" xfId="0" applyAlignment="1">
      <x:alignment horizontal="right" vertical="center" wrapText="1"/>
    </x:xf>
    <x:xf numFmtId="167" fontId="0" fillId="0" borderId="1" xfId="0" applyAlignment="1">
      <x:alignment horizontal="right" vertical="center" wrapText="1"/>
    </x:xf>
    <x:xf numFmtId="166" fontId="3" fillId="0" borderId="0" xfId="0" applyAlignment="1">
      <x:alignment horizontal="right" vertical="center" wrapText="1"/>
    </x:xf>
    <x:xf numFmtId="0" fontId="3" fillId="0" borderId="0" xfId="0"/>
    <x:xf numFmtId="166" fontId="3" fillId="0" borderId="0" xfId="0"/>
    <x:xf numFmtId="0" fontId="4" fillId="3" borderId="0" xfId="0" applyAlignment="1">
      <x:alignment horizontal="center" vertical="center" wrapText="1"/>
    </x:xf>
    <x:xf numFmtId="165" fontId="0" fillId="0" borderId="0" xfId="0"/>
    <x:xf numFmtId="166" fontId="3" fillId="0" borderId="1" xfId="0" applyAlignment="1">
      <x:alignment horizontal="right" vertical="center" wrapText="1"/>
    </x:xf>
    <x:xf numFmtId="0" fontId="3" fillId="0" borderId="2" xfId="0" applyAlignment="1">
      <x:alignment horizontal="left" vertical="center" wrapText="1"/>
    </x:xf>
    <x:xf numFmtId="168" fontId="0" fillId="0" borderId="1" xfId="0" applyAlignment="1">
      <x:alignment horizontal="center" vertical="center" wrapText="1"/>
    </x:xf>
    <x:xf numFmtId="166" fontId="4" fillId="3" borderId="0" xfId="0"/>
  </x:cellXfs>
  <x:cellStyles count="1">
    <x:cellStyle name="Normal" xfId="0"/>
  </x:cellStyles>
  <x:dxfs count="1">
    <x:dxf>
      <x:fill>
        <x:patternFill>
          <x:bgColor rgb="00F8CBAD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a30f6f879d014d87" /><Relationship Type="http://schemas.openxmlformats.org/officeDocument/2006/relationships/theme" Target="/xl/theme/theme1.xml" Id="Rc35a8089ef724aad" /><Relationship Type="http://schemas.openxmlformats.org/officeDocument/2006/relationships/sharedStrings" Target="/xl/sharedStrings.xml" Id="Rf1bb1b94ebf64f11" /><Relationship Type="http://schemas.openxmlformats.org/officeDocument/2006/relationships/worksheet" Target="/xl/worksheets/sheet1.xml" Id="R5bd09ccfcff34233" /><Relationship Type="http://schemas.openxmlformats.org/officeDocument/2006/relationships/worksheet" Target="/xl/worksheets/sheet2.xml" Id="R59b0267e81fd46e6" /><Relationship Type="http://schemas.openxmlformats.org/officeDocument/2006/relationships/worksheet" Target="/xl/worksheets/sheet3.xml" Id="Rfe21c8364cd846e9" /><Relationship Type="http://schemas.openxmlformats.org/officeDocument/2006/relationships/worksheet" Target="/xl/worksheets/sheet4.xml" Id="R543050c4b170486e" /><Relationship Type="http://schemas.openxmlformats.org/officeDocument/2006/relationships/worksheet" Target="/xl/worksheets/sheet5.xml" Id="R01d3792879c14e60" /><Relationship Type="http://schemas.openxmlformats.org/officeDocument/2006/relationships/worksheet" Target="/xl/worksheets/sheet6.xml" Id="R98446f2252d84cce" /><Relationship Type="http://schemas.openxmlformats.org/officeDocument/2006/relationships/worksheet" Target="/xl/worksheets/sheet7.xml" Id="Rdd3617fa774c4268" /><Relationship Type="http://schemas.openxmlformats.org/officeDocument/2006/relationships/worksheet" Target="/xl/worksheets/sheet8.xml" Id="R63235790976040f2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eec688ca91584043" /></Relationships>
</file>

<file path=xl/drawings/charts/chart1.xml><?xml version="1.0" encoding="utf-8"?>
<c:chartSpace xmlns:c="http://schemas.openxmlformats.org/drawingml/2006/chart">
  <c:lang val="en-US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Net mensuel (Recettes - Dépenses)</a:t>
            </a:r>
          </a:p>
        </c:rich>
      </c:tx>
      <c:overlay val="0"/>
      <c:txPr>
        <a:bodyPr xmlns:a="http://schemas.openxmlformats.org/drawingml/2006/main" rot="0" vertOverflow="ellipsis" vert="horz" wrap="square" anchor="ctr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'Synthèse'!E4</c:f>
              <c:strCache>
                <c:ptCount val="1"/>
                <c:pt idx="0">
                  <c:v/>
                </c:pt>
              </c:strCache>
            </c:strRef>
          </c:tx>
          <c:spPr>
            <a:ln xmlns:a="http://schemas.openxmlformats.org/drawingml/2006/main"/>
          </c:spPr>
          <c:marker>
            <c:symbol val="none"/>
          </c:marker>
          <c:cat>
            <c:strRef>
              <c:f>'Synthèse'!$D$5:$D$16</c:f>
              <c:strCache>
                <c:ptCount val="0"/>
              </c:strCache>
            </c:strRef>
          </c:cat>
          <c:val>
            <c:numRef>
              <c:f>'Synthèse'!$E$5:$E$16</c:f>
              <c:numCache>
                <c:formatCode/>
                <c:ptCount val="0"/>
              </c:numCache>
            </c:numRef>
          </c:val>
          <c:smooth val="0"/>
        </c:ser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numFmt formatCode="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</c:legend>
    <c:plotVisOnly val="1"/>
  </c:chart>
</c:chartSpace>
</file>

<file path=xl/drawings/drawing1.xml><?xml version="1.0" encoding="utf-8"?>
<xdr:wsDr xmlns:xdr="http://schemas.openxmlformats.org/drawingml/2006/spreadsheetDrawing">
  <xdr:twoCellAnchor>
    <xdr:from>
      <xdr:col>3</xdr:col>
      <xdr:colOff>0</xdr:colOff>
      <xdr:row>17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ec688ca9158404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1.xml" Id="Rb76e3b07167d4b90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6" customWidth="1"/>
    <x:col min="2" max="2" width="28" customWidth="1"/>
    <x:col min="3" max="3" width="14" customWidth="1"/>
    <x:col min="4" max="4" width="14" customWidth="1"/>
    <x:col min="5" max="5" width="14" customWidth="1"/>
    <x:col min="6" max="6" width="14" customWidth="1"/>
  </x:cols>
  <x:sheetData>
    <x:row r="1" ht="28" customHeight="1">
      <x:c r="A1" s="1" t="inlineStr">
        <x:is>
          <x:t xml:space="preserve">Comptabilité Association – Modèle Excel</x:t>
        </x:is>
      </x:c>
    </x:row>
    <x:row r="3" ht="20" customHeight="1">
      <x:c r="A3" s="2" t="inlineStr">
        <x:is>
          <x:t xml:space="preserve">Informations</x:t>
        </x:is>
      </x:c>
    </x:row>
    <x:row r="4">
      <x:c r="A4" s="3" t="inlineStr">
        <x:is>
          <x:t xml:space="preserve">Nom de l’association</x:t>
        </x:is>
      </x:c>
      <x:c r="B4" s="4" t="inlineStr">
        <x:is>
          <x:t xml:space="preserve">Association Sport &amp; Culture</x:t>
        </x:is>
      </x:c>
    </x:row>
    <x:row r="5">
      <x:c r="A5" s="3" t="inlineStr">
        <x:is>
          <x:t xml:space="preserve">Début d’exercice</x:t>
        </x:is>
      </x:c>
      <x:c r="B5" s="5" t="n">
        <x:v>45658</x:v>
      </x:c>
    </x:row>
    <x:row r="6">
      <x:c r="A6" s="3" t="inlineStr">
        <x:is>
          <x:t xml:space="preserve">Fin d’exercice</x:t>
        </x:is>
      </x:c>
      <x:c r="B6" s="5" t="n">
        <x:v>46022</x:v>
      </x:c>
    </x:row>
    <x:row r="7">
      <x:c r="A7" s="3" t="inlineStr">
        <x:is>
          <x:t xml:space="preserve">Solde initial Banque (€)</x:t>
        </x:is>
      </x:c>
      <x:c r="B7" s="6" t="n">
        <x:v>4500</x:v>
      </x:c>
    </x:row>
    <x:row r="8">
      <x:c r="A8" s="3" t="inlineStr">
        <x:is>
          <x:t xml:space="preserve">Solde initial Caisse (€)</x:t>
        </x:is>
      </x:c>
      <x:c r="B8" s="6" t="n">
        <x:v>200</x:v>
      </x:c>
    </x:row>
    <x:row r="9">
      <x:c r="A9" s="3" t="inlineStr">
        <x:is>
          <x:t xml:space="preserve">Devise</x:t>
        </x:is>
      </x:c>
      <x:c r="B9" s="4" t="inlineStr">
        <x:is>
          <x:t xml:space="preserve">EUR</x:t>
        </x:is>
      </x:c>
    </x:row>
    <x:row r="11">
      <x:c r="A11" s="2" t="inlineStr">
        <x:is>
          <x:t xml:space="preserve">Conseils</x:t>
        </x:is>
      </x:c>
    </x:row>
    <x:row r="12">
      <x:c r="A12" s="7" t="inlineStr">
        <x:is>
          <x:t xml:space="preserve">1) Saisir les opérations dans l’onglet Journal (une ligne = un justificatif).</x:t>
        </x:is>
      </x:c>
    </x:row>
    <x:row r="13">
      <x:c r="A13" s="7" t="inlineStr">
        <x:is>
          <x:t xml:space="preserve">2) Les synthèses (Budget, Grand_livre, Synthèse) se calculent automatiquement.</x:t>
        </x:is>
      </x:c>
    </x:row>
    <x:row r="14">
      <x:c r="A14" s="7" t="inlineStr">
        <x:is>
          <x:t xml:space="preserve">3) Les dates sont au format JJ/MM/AAAA (vraies dates Excel, pas du texte).</x:t>
        </x:is>
      </x:c>
    </x:row>
  </x:sheetData>
  <x:mergeCells>
    <x:mergeCell ref="A11:F11"/>
    <x:mergeCell ref="A13:F13"/>
    <x:mergeCell ref="A14:F14"/>
    <x:mergeCell ref="A1:F1"/>
    <x:mergeCell ref="A12:F12"/>
    <x:mergeCell ref="A3:F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2" customWidth="1"/>
    <x:col min="2" max="2" width="32" customWidth="1"/>
    <x:col min="3" max="3" width="14" customWidth="1"/>
    <x:col min="4" max="4" width="40" customWidth="1"/>
  </x:cols>
  <x:sheetData>
    <x:row r="1" ht="20" customHeight="1">
      <x:c r="A1" s="8" t="inlineStr">
        <x:is>
          <x:t xml:space="preserve">Code</x:t>
        </x:is>
      </x:c>
      <x:c r="B1" s="8" t="inlineStr">
        <x:is>
          <x:t xml:space="preserve">Catégorie</x:t>
        </x:is>
      </x:c>
      <x:c r="C1" s="8" t="inlineStr">
        <x:is>
          <x:t xml:space="preserve">Type</x:t>
        </x:is>
      </x:c>
      <x:c r="D1" s="8" t="inlineStr">
        <x:is>
          <x:t xml:space="preserve">Commentaires</x:t>
        </x:is>
      </x:c>
    </x:row>
    <x:row r="2">
      <x:c r="A2" s="9" t="inlineStr">
        <x:is>
          <x:t xml:space="preserve">R101</x:t>
        </x:is>
      </x:c>
      <x:c r="B2" s="9" t="inlineStr">
        <x:is>
          <x:t xml:space="preserve">Cotisations</x:t>
        </x:is>
      </x:c>
      <x:c r="C2" s="10" t="inlineStr">
        <x:is>
          <x:t xml:space="preserve">Recette</x:t>
        </x:is>
      </x:c>
      <x:c r="D2" s="9" t="inlineStr">
        <x:is>
          <x:t xml:space="preserve">Adhésions / cotisations</x:t>
        </x:is>
      </x:c>
    </x:row>
    <x:row r="3">
      <x:c r="A3" s="9" t="inlineStr">
        <x:is>
          <x:t xml:space="preserve">R102</x:t>
        </x:is>
      </x:c>
      <x:c r="B3" s="9" t="inlineStr">
        <x:is>
          <x:t xml:space="preserve">Subventions</x:t>
        </x:is>
      </x:c>
      <x:c r="C3" s="10" t="inlineStr">
        <x:is>
          <x:t xml:space="preserve">Recette</x:t>
        </x:is>
      </x:c>
      <x:c r="D3" s="9" t="inlineStr">
        <x:is>
          <x:t xml:space="preserve">Subventions publiques / privées</x:t>
        </x:is>
      </x:c>
    </x:row>
    <x:row r="4">
      <x:c r="A4" s="9" t="inlineStr">
        <x:is>
          <x:t xml:space="preserve">R103</x:t>
        </x:is>
      </x:c>
      <x:c r="B4" s="9" t="inlineStr">
        <x:is>
          <x:t xml:space="preserve">Dons / mécénat</x:t>
        </x:is>
      </x:c>
      <x:c r="C4" s="10" t="inlineStr">
        <x:is>
          <x:t xml:space="preserve">Recette</x:t>
        </x:is>
      </x:c>
      <x:c r="D4" s="9" t="inlineStr">
        <x:is>
          <x:t xml:space="preserve">Dons, mécénat, crowdfunding</x:t>
        </x:is>
      </x:c>
    </x:row>
    <x:row r="5">
      <x:c r="A5" s="9" t="inlineStr">
        <x:is>
          <x:t xml:space="preserve">R104</x:t>
        </x:is>
      </x:c>
      <x:c r="B5" s="9" t="inlineStr">
        <x:is>
          <x:t xml:space="preserve">Événements / ventes</x:t>
        </x:is>
      </x:c>
      <x:c r="C5" s="10" t="inlineStr">
        <x:is>
          <x:t xml:space="preserve">Recette</x:t>
        </x:is>
      </x:c>
      <x:c r="D5" s="9" t="inlineStr">
        <x:is>
          <x:t xml:space="preserve">Buvette, billetterie, ventes</x:t>
        </x:is>
      </x:c>
    </x:row>
    <x:row r="6">
      <x:c r="A6" s="9" t="inlineStr">
        <x:is>
          <x:t xml:space="preserve">R105</x:t>
        </x:is>
      </x:c>
      <x:c r="B6" s="9" t="inlineStr">
        <x:is>
          <x:t xml:space="preserve">Autres recettes</x:t>
        </x:is>
      </x:c>
      <x:c r="C6" s="10" t="inlineStr">
        <x:is>
          <x:t xml:space="preserve">Recette</x:t>
        </x:is>
      </x:c>
      <x:c r="D6" s="9" t="inlineStr">
        <x:is>
          <x:t xml:space="preserve">Produits divers</x:t>
        </x:is>
      </x:c>
    </x:row>
    <x:row r="7">
      <x:c r="A7" s="9" t="inlineStr">
        <x:is>
          <x:t xml:space="preserve">D201</x:t>
        </x:is>
      </x:c>
      <x:c r="B7" s="9" t="inlineStr">
        <x:is>
          <x:t xml:space="preserve">Achats / fournitures</x:t>
        </x:is>
      </x:c>
      <x:c r="C7" s="10" t="inlineStr">
        <x:is>
          <x:t xml:space="preserve">Dépense</x:t>
        </x:is>
      </x:c>
      <x:c r="D7" s="9" t="inlineStr">
        <x:is>
          <x:t xml:space="preserve">Fournitures, petit matériel</x:t>
        </x:is>
      </x:c>
    </x:row>
    <x:row r="8">
      <x:c r="A8" s="9" t="inlineStr">
        <x:is>
          <x:t xml:space="preserve">D202</x:t>
        </x:is>
      </x:c>
      <x:c r="B8" s="9" t="inlineStr">
        <x:is>
          <x:t xml:space="preserve">Locations / salles</x:t>
        </x:is>
      </x:c>
      <x:c r="C8" s="10" t="inlineStr">
        <x:is>
          <x:t xml:space="preserve">Dépense</x:t>
        </x:is>
      </x:c>
      <x:c r="D8" s="9" t="inlineStr">
        <x:is>
          <x:t xml:space="preserve">Location salle, matériel, etc.</x:t>
        </x:is>
      </x:c>
    </x:row>
    <x:row r="9">
      <x:c r="A9" s="9" t="inlineStr">
        <x:is>
          <x:t xml:space="preserve">D203</x:t>
        </x:is>
      </x:c>
      <x:c r="B9" s="9" t="inlineStr">
        <x:is>
          <x:t xml:space="preserve">Assurances</x:t>
        </x:is>
      </x:c>
      <x:c r="C9" s="10" t="inlineStr">
        <x:is>
          <x:t xml:space="preserve">Dépense</x:t>
        </x:is>
      </x:c>
      <x:c r="D9" s="9" t="inlineStr">
        <x:is>
          <x:t xml:space="preserve">Assurance RC, multirisque</x:t>
        </x:is>
      </x:c>
    </x:row>
    <x:row r="10">
      <x:c r="A10" s="9" t="inlineStr">
        <x:is>
          <x:t xml:space="preserve">D204</x:t>
        </x:is>
      </x:c>
      <x:c r="B10" s="9" t="inlineStr">
        <x:is>
          <x:t xml:space="preserve">Communication</x:t>
        </x:is>
      </x:c>
      <x:c r="C10" s="10" t="inlineStr">
        <x:is>
          <x:t xml:space="preserve">Dépense</x:t>
        </x:is>
      </x:c>
      <x:c r="D10" s="9" t="inlineStr">
        <x:is>
          <x:t xml:space="preserve">Impression, pub, web</x:t>
        </x:is>
      </x:c>
    </x:row>
    <x:row r="11">
      <x:c r="A11" s="9" t="inlineStr">
        <x:is>
          <x:t xml:space="preserve">D205</x:t>
        </x:is>
      </x:c>
      <x:c r="B11" s="9" t="inlineStr">
        <x:is>
          <x:t xml:space="preserve">Déplacements</x:t>
        </x:is>
      </x:c>
      <x:c r="C11" s="10" t="inlineStr">
        <x:is>
          <x:t xml:space="preserve">Dépense</x:t>
        </x:is>
      </x:c>
      <x:c r="D11" s="9" t="inlineStr">
        <x:is>
          <x:t xml:space="preserve">Carburant, transport</x:t>
        </x:is>
      </x:c>
    </x:row>
    <x:row r="12">
      <x:c r="A12" s="9" t="inlineStr">
        <x:is>
          <x:t xml:space="preserve">D206</x:t>
        </x:is>
      </x:c>
      <x:c r="B12" s="9" t="inlineStr">
        <x:is>
          <x:t xml:space="preserve">Frais bancaires</x:t>
        </x:is>
      </x:c>
      <x:c r="C12" s="10" t="inlineStr">
        <x:is>
          <x:t xml:space="preserve">Dépense</x:t>
        </x:is>
      </x:c>
      <x:c r="D12" s="9" t="inlineStr">
        <x:is>
          <x:t xml:space="preserve">Frais, commissions</x:t>
        </x:is>
      </x:c>
    </x:row>
    <x:row r="13">
      <x:c r="A13" s="9" t="inlineStr">
        <x:is>
          <x:t xml:space="preserve">D207</x:t>
        </x:is>
      </x:c>
      <x:c r="B13" s="9" t="inlineStr">
        <x:is>
          <x:t xml:space="preserve">Prestations externes</x:t>
        </x:is>
      </x:c>
      <x:c r="C13" s="10" t="inlineStr">
        <x:is>
          <x:t xml:space="preserve">Dépense</x:t>
        </x:is>
      </x:c>
      <x:c r="D13" s="9" t="inlineStr">
        <x:is>
          <x:t xml:space="preserve">Intervenants, prestataires</x:t>
        </x:is>
      </x:c>
    </x:row>
    <x:row r="14">
      <x:c r="A14" s="9" t="inlineStr">
        <x:is>
          <x:t xml:space="preserve">D208</x:t>
        </x:is>
      </x:c>
      <x:c r="B14" s="9" t="inlineStr">
        <x:is>
          <x:t xml:space="preserve">Autres dépenses</x:t>
        </x:is>
      </x:c>
      <x:c r="C14" s="10" t="inlineStr">
        <x:is>
          <x:t xml:space="preserve">Dépense</x:t>
        </x:is>
      </x:c>
      <x:c r="D14" s="9" t="inlineStr">
        <x:is>
          <x:t xml:space="preserve">Charges diverses</x:t>
        </x:is>
      </x:c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2" customWidth="1"/>
    <x:col min="2" max="2" width="10" customWidth="1"/>
    <x:col min="3" max="3" width="34" customWidth="1"/>
    <x:col min="4" max="4" width="26" customWidth="1"/>
    <x:col min="5" max="5" width="14" customWidth="1"/>
    <x:col min="6" max="6" width="12" customWidth="1"/>
    <x:col min="7" max="7" width="14" customWidth="1"/>
    <x:col min="8" max="8" width="14" customWidth="1"/>
    <x:col min="9" max="9" width="14" customWidth="1"/>
    <x:col min="10" max="10" width="12" customWidth="1"/>
    <x:col min="11" max="11" width="16" customWidth="1"/>
    <x:col min="12" max="12" width="16" customWidth="1"/>
    <x:col min="13" max="13" width="26" customWidth="1"/>
  </x:cols>
  <x:sheetData>
    <x:row r="1" ht="22" customHeight="1">
      <x:c r="A1" s="8" t="inlineStr">
        <x:is>
          <x:t xml:space="preserve">Date</x:t>
        </x:is>
      </x:c>
      <x:c r="B1" s="8" t="inlineStr">
        <x:is>
          <x:t xml:space="preserve">Pièce</x:t>
        </x:is>
      </x:c>
      <x:c r="C1" s="8" t="inlineStr">
        <x:is>
          <x:t xml:space="preserve">Libellé</x:t>
        </x:is>
      </x:c>
      <x:c r="D1" s="8" t="inlineStr">
        <x:is>
          <x:t xml:space="preserve">Catégorie</x:t>
        </x:is>
      </x:c>
      <x:c r="E1" s="8" t="inlineStr">
        <x:is>
          <x:t xml:space="preserve">Type (auto)</x:t>
        </x:is>
      </x:c>
      <x:c r="F1" s="8" t="inlineStr">
        <x:is>
          <x:t xml:space="preserve">Compte</x:t>
        </x:is>
      </x:c>
      <x:c r="G1" s="8" t="inlineStr">
        <x:is>
          <x:t xml:space="preserve">Mode</x:t>
        </x:is>
      </x:c>
      <x:c r="H1" s="8" t="inlineStr">
        <x:is>
          <x:t xml:space="preserve">Dépense (€)</x:t>
        </x:is>
      </x:c>
      <x:c r="I1" s="8" t="inlineStr">
        <x:is>
          <x:t xml:space="preserve">Recette (€)</x:t>
        </x:is>
      </x:c>
      <x:c r="J1" s="8" t="inlineStr">
        <x:is>
          <x:t xml:space="preserve">Net (€)</x:t>
        </x:is>
      </x:c>
      <x:c r="K1" s="8" t="inlineStr">
        <x:is>
          <x:t xml:space="preserve">Solde Banque (€)</x:t>
        </x:is>
      </x:c>
      <x:c r="L1" s="8" t="inlineStr">
        <x:is>
          <x:t xml:space="preserve">Solde Caisse (€)</x:t>
        </x:is>
      </x:c>
      <x:c r="M1" s="8" t="inlineStr">
        <x:is>
          <x:t xml:space="preserve">Notes</x:t>
        </x:is>
      </x:c>
    </x:row>
    <x:row r="2">
      <x:c r="A2" s="11" t="n">
        <x:v>45660</x:v>
      </x:c>
      <x:c r="B2" s="12" t="inlineStr">
        <x:is>
          <x:t xml:space="preserve">R-100</x:t>
        </x:is>
      </x:c>
      <x:c r="C2" s="13" t="inlineStr">
        <x:is>
          <x:t xml:space="preserve">Recette diverse</x:t>
        </x:is>
      </x:c>
      <x:c r="D2" s="13" t="inlineStr">
        <x:is>
          <x:t xml:space="preserve">Autres recettes</x:t>
        </x:is>
      </x:c>
      <x:c r="E2" s="10" t="str">
        <x:f>IF($D2="","",IFERROR(VLOOKUP($D2,Plan_comptable!$B$2:$C$200,2,FALSE),""))</x:f>
        <x:v>Recette</x:v>
      </x:c>
      <x:c r="F2" s="12" t="inlineStr">
        <x:is>
          <x:t xml:space="preserve">Banque</x:t>
        </x:is>
      </x:c>
      <x:c r="G2" s="12" t="inlineStr">
        <x:is>
          <x:t xml:space="preserve">Virement</x:t>
        </x:is>
      </x:c>
      <x:c r="H2" s="14" t="n"/>
      <x:c r="I2" s="14" t="n">
        <x:v>103.55</x:v>
      </x:c>
      <x:c r="J2" s="15">
        <x:f>IF($A2="","",IF($I2="",0,$I2)-IF($H2="",0,$H2))</x:f>
        <x:v>103.55</x:v>
      </x:c>
      <x:c r="K2" s="15">
        <x:f>IF($A2="","",IF($F2="Banque",Paramètres!$B$7+$J2,Paramètres!$B$7))</x:f>
        <x:v>4603.55</x:v>
      </x:c>
      <x:c r="L2" s="15">
        <x:f>IF($A2="","",IF($F2="Caisse",Paramètres!$B$8+$J2,Paramètres!$B$8))</x:f>
        <x:v>200</x:v>
      </x:c>
      <x:c r="M2" s="13" t="inlineStr">
        <x:is>
          <x:t xml:space="preserve"/>
        </x:is>
      </x:c>
    </x:row>
    <x:row r="3">
      <x:c r="A3" s="11" t="n">
        <x:v>45662</x:v>
      </x:c>
      <x:c r="B3" s="12" t="inlineStr">
        <x:is>
          <x:t xml:space="preserve">R-001</x:t>
        </x:is>
      </x:c>
      <x:c r="C3" s="13" t="inlineStr">
        <x:is>
          <x:t xml:space="preserve">Cotisations janvier (batch)</x:t>
        </x:is>
      </x:c>
      <x:c r="D3" s="13" t="inlineStr">
        <x:is>
          <x:t xml:space="preserve">Cotisations</x:t>
        </x:is>
      </x:c>
      <x:c r="E3" s="10" t="str">
        <x:f>IF($D3="","",IFERROR(VLOOKUP($D3,Plan_comptable!$B$2:$C$200,2,FALSE),""))</x:f>
        <x:v>Recette</x:v>
      </x:c>
      <x:c r="F3" s="12" t="inlineStr">
        <x:is>
          <x:t xml:space="preserve">Banque</x:t>
        </x:is>
      </x:c>
      <x:c r="G3" s="12" t="inlineStr">
        <x:is>
          <x:t xml:space="preserve">Virement</x:t>
        </x:is>
      </x:c>
      <x:c r="H3" s="14" t="n"/>
      <x:c r="I3" s="14" t="n">
        <x:v>850</x:v>
      </x:c>
      <x:c r="J3" s="15">
        <x:f>IF($A3="","",IF($I3="",0,$I3)-IF($H3="",0,$H3))</x:f>
        <x:v>850</x:v>
      </x:c>
      <x:c r="K3" s="15">
        <x:f>IF($A3="","",IF($F3="Banque",$K2+$J3,$K2))</x:f>
        <x:v>5453.55</x:v>
      </x:c>
      <x:c r="L3" s="15">
        <x:f>IF($A3="","",IF($F3="Caisse",$L2+$J3,$L2))</x:f>
        <x:v>200</x:v>
      </x:c>
      <x:c r="M3" s="13" t="inlineStr">
        <x:is>
          <x:t xml:space="preserve">20 adhérents</x:t>
        </x:is>
      </x:c>
    </x:row>
    <x:row r="4">
      <x:c r="A4" s="11" t="n">
        <x:v>45666</x:v>
      </x:c>
      <x:c r="B4" s="12" t="inlineStr">
        <x:is>
          <x:t xml:space="preserve">D-115</x:t>
        </x:is>
      </x:c>
      <x:c r="C4" s="13" t="inlineStr">
        <x:is>
          <x:t xml:space="preserve">Dépense diverse</x:t>
        </x:is>
      </x:c>
      <x:c r="D4" s="13" t="inlineStr">
        <x:is>
          <x:t xml:space="preserve">Autres dépenses</x:t>
        </x:is>
      </x:c>
      <x:c r="E4" s="10" t="str">
        <x:f>IF($D4="","",IFERROR(VLOOKUP($D4,Plan_comptable!$B$2:$C$200,2,FALSE),""))</x:f>
        <x:v>Dépense</x:v>
      </x:c>
      <x:c r="F4" s="12" t="inlineStr">
        <x:is>
          <x:t xml:space="preserve">Banque</x:t>
        </x:is>
      </x:c>
      <x:c r="G4" s="12" t="inlineStr">
        <x:is>
          <x:t xml:space="preserve">Espèces</x:t>
        </x:is>
      </x:c>
      <x:c r="H4" s="14" t="n">
        <x:v>29.59</x:v>
      </x:c>
      <x:c r="I4" s="14" t="n"/>
      <x:c r="J4" s="15">
        <x:f>IF($A4="","",IF($I4="",0,$I4)-IF($H4="",0,$H4))</x:f>
        <x:v>-29.59</x:v>
      </x:c>
      <x:c r="K4" s="15">
        <x:f>IF($A4="","",IF($F4="Banque",$K3+$J4,$K3))</x:f>
        <x:v>5423.96</x:v>
      </x:c>
      <x:c r="L4" s="15">
        <x:f>IF($A4="","",IF($F4="Caisse",$L3+$J4,$L3))</x:f>
        <x:v>200</x:v>
      </x:c>
      <x:c r="M4" s="13" t="inlineStr">
        <x:is>
          <x:t xml:space="preserve"/>
        </x:is>
      </x:c>
    </x:row>
    <x:row r="5">
      <x:c r="A5" s="11" t="n">
        <x:v>45669</x:v>
      </x:c>
      <x:c r="B5" s="12" t="inlineStr">
        <x:is>
          <x:t xml:space="preserve">D-001</x:t>
        </x:is>
      </x:c>
      <x:c r="C5" s="13" t="inlineStr">
        <x:is>
          <x:t xml:space="preserve">Assurance RC annuelle</x:t>
        </x:is>
      </x:c>
      <x:c r="D5" s="13" t="inlineStr">
        <x:is>
          <x:t xml:space="preserve">Assurances</x:t>
        </x:is>
      </x:c>
      <x:c r="E5" s="10" t="str">
        <x:f>IF($D5="","",IFERROR(VLOOKUP($D5,Plan_comptable!$B$2:$C$200,2,FALSE),""))</x:f>
        <x:v>Dépense</x:v>
      </x:c>
      <x:c r="F5" s="12" t="inlineStr">
        <x:is>
          <x:t xml:space="preserve">Banque</x:t>
        </x:is>
      </x:c>
      <x:c r="G5" s="12" t="inlineStr">
        <x:is>
          <x:t xml:space="preserve">Prélèvement</x:t>
        </x:is>
      </x:c>
      <x:c r="H5" s="14" t="n">
        <x:v>420</x:v>
      </x:c>
      <x:c r="I5" s="14" t="n"/>
      <x:c r="J5" s="15">
        <x:f>IF($A5="","",IF($I5="",0,$I5)-IF($H5="",0,$H5))</x:f>
        <x:v>-420</x:v>
      </x:c>
      <x:c r="K5" s="15">
        <x:f>IF($A5="","",IF($F5="Banque",$K4+$J5,$K4))</x:f>
        <x:v>5003.96</x:v>
      </x:c>
      <x:c r="L5" s="15">
        <x:f>IF($A5="","",IF($F5="Caisse",$L4+$J5,$L4))</x:f>
        <x:v>200</x:v>
      </x:c>
      <x:c r="M5" s="13" t="inlineStr">
        <x:is>
          <x:t xml:space="preserve"/>
        </x:is>
      </x:c>
    </x:row>
    <x:row r="6">
      <x:c r="A6" s="11" t="n">
        <x:v>45675</x:v>
      </x:c>
      <x:c r="B6" s="12" t="inlineStr">
        <x:is>
          <x:t xml:space="preserve">D-002</x:t>
        </x:is>
      </x:c>
      <x:c r="C6" s="13" t="inlineStr">
        <x:is>
          <x:t xml:space="preserve">Achat fournitures bureau</x:t>
        </x:is>
      </x:c>
      <x:c r="D6" s="13" t="inlineStr">
        <x:is>
          <x:t xml:space="preserve">Achats / fournitures</x:t>
        </x:is>
      </x:c>
      <x:c r="E6" s="10" t="str">
        <x:f>IF($D6="","",IFERROR(VLOOKUP($D6,Plan_comptable!$B$2:$C$200,2,FALSE),""))</x:f>
        <x:v>Dépense</x:v>
      </x:c>
      <x:c r="F6" s="12" t="inlineStr">
        <x:is>
          <x:t xml:space="preserve">Banque</x:t>
        </x:is>
      </x:c>
      <x:c r="G6" s="12" t="inlineStr">
        <x:is>
          <x:t xml:space="preserve">Carte</x:t>
        </x:is>
      </x:c>
      <x:c r="H6" s="14" t="n">
        <x:v>95.8</x:v>
      </x:c>
      <x:c r="I6" s="14" t="n"/>
      <x:c r="J6" s="15">
        <x:f>IF($A6="","",IF($I6="",0,$I6)-IF($H6="",0,$H6))</x:f>
        <x:v>-95.8</x:v>
      </x:c>
      <x:c r="K6" s="15">
        <x:f>IF($A6="","",IF($F6="Banque",$K5+$J6,$K5))</x:f>
        <x:v>4908.16</x:v>
      </x:c>
      <x:c r="L6" s="15">
        <x:f>IF($A6="","",IF($F6="Caisse",$L5+$J6,$L5))</x:f>
        <x:v>200</x:v>
      </x:c>
      <x:c r="M6" s="13" t="inlineStr">
        <x:is>
          <x:t xml:space="preserve"/>
        </x:is>
      </x:c>
    </x:row>
    <x:row r="7">
      <x:c r="A7" s="11" t="n">
        <x:v>45676</x:v>
      </x:c>
      <x:c r="B7" s="12" t="inlineStr">
        <x:is>
          <x:t xml:space="preserve">D-102</x:t>
        </x:is>
      </x:c>
      <x:c r="C7" s="13" t="inlineStr">
        <x:is>
          <x:t xml:space="preserve">Dépense diverse</x:t>
        </x:is>
      </x:c>
      <x:c r="D7" s="13" t="inlineStr">
        <x:is>
          <x:t xml:space="preserve">Communication</x:t>
        </x:is>
      </x:c>
      <x:c r="E7" s="10" t="str">
        <x:f>IF($D7="","",IFERROR(VLOOKUP($D7,Plan_comptable!$B$2:$C$200,2,FALSE),""))</x:f>
        <x:v>Dépense</x:v>
      </x:c>
      <x:c r="F7" s="12" t="inlineStr">
        <x:is>
          <x:t xml:space="preserve">Caisse</x:t>
        </x:is>
      </x:c>
      <x:c r="G7" s="12" t="inlineStr">
        <x:is>
          <x:t xml:space="preserve">Virement</x:t>
        </x:is>
      </x:c>
      <x:c r="H7" s="14" t="n">
        <x:v>78.81999999999999</x:v>
      </x:c>
      <x:c r="I7" s="14" t="n"/>
      <x:c r="J7" s="15">
        <x:f>IF($A7="","",IF($I7="",0,$I7)-IF($H7="",0,$H7))</x:f>
        <x:v>-78.82</x:v>
      </x:c>
      <x:c r="K7" s="15">
        <x:f>IF($A7="","",IF($F7="Banque",$K6+$J7,$K6))</x:f>
        <x:v>4908.16</x:v>
      </x:c>
      <x:c r="L7" s="15">
        <x:f>IF($A7="","",IF($F7="Caisse",$L6+$J7,$L6))</x:f>
        <x:v>121.18</x:v>
      </x:c>
      <x:c r="M7" s="13" t="inlineStr">
        <x:is>
          <x:t xml:space="preserve"/>
        </x:is>
      </x:c>
    </x:row>
    <x:row r="8">
      <x:c r="A8" s="11" t="n">
        <x:v>45690</x:v>
      </x:c>
      <x:c r="B8" s="12" t="inlineStr">
        <x:is>
          <x:t xml:space="preserve">R-002</x:t>
        </x:is>
      </x:c>
      <x:c r="C8" s="13" t="inlineStr">
        <x:is>
          <x:t xml:space="preserve">Subvention municipale – 1er versement</x:t>
        </x:is>
      </x:c>
      <x:c r="D8" s="13" t="inlineStr">
        <x:is>
          <x:t xml:space="preserve">Subventions</x:t>
        </x:is>
      </x:c>
      <x:c r="E8" s="10" t="str">
        <x:f>IF($D8="","",IFERROR(VLOOKUP($D8,Plan_comptable!$B$2:$C$200,2,FALSE),""))</x:f>
        <x:v>Recette</x:v>
      </x:c>
      <x:c r="F8" s="12" t="inlineStr">
        <x:is>
          <x:t xml:space="preserve">Banque</x:t>
        </x:is>
      </x:c>
      <x:c r="G8" s="12" t="inlineStr">
        <x:is>
          <x:t xml:space="preserve">Virement</x:t>
        </x:is>
      </x:c>
      <x:c r="H8" s="14" t="n"/>
      <x:c r="I8" s="14" t="n">
        <x:v>1500</x:v>
      </x:c>
      <x:c r="J8" s="15">
        <x:f>IF($A8="","",IF($I8="",0,$I8)-IF($H8="",0,$H8))</x:f>
        <x:v>1500</x:v>
      </x:c>
      <x:c r="K8" s="15">
        <x:f>IF($A8="","",IF($F8="Banque",$K7+$J8,$K7))</x:f>
        <x:v>6408.16</x:v>
      </x:c>
      <x:c r="L8" s="15">
        <x:f>IF($A8="","",IF($F8="Caisse",$L7+$J8,$L7))</x:f>
        <x:v>121.18</x:v>
      </x:c>
      <x:c r="M8" s="13" t="inlineStr">
        <x:is>
          <x:t xml:space="preserve">Convention 2025</x:t>
        </x:is>
      </x:c>
    </x:row>
    <x:row r="9">
      <x:c r="A9" s="11" t="n">
        <x:v>45702</x:v>
      </x:c>
      <x:c r="B9" s="12" t="inlineStr">
        <x:is>
          <x:t xml:space="preserve">D-003</x:t>
        </x:is>
      </x:c>
      <x:c r="C9" s="13" t="inlineStr">
        <x:is>
          <x:t xml:space="preserve">Location salle – février</x:t>
        </x:is>
      </x:c>
      <x:c r="D9" s="13" t="inlineStr">
        <x:is>
          <x:t xml:space="preserve">Locations / salles</x:t>
        </x:is>
      </x:c>
      <x:c r="E9" s="10" t="str">
        <x:f>IF($D9="","",IFERROR(VLOOKUP($D9,Plan_comptable!$B$2:$C$200,2,FALSE),""))</x:f>
        <x:v>Dépense</x:v>
      </x:c>
      <x:c r="F9" s="12" t="inlineStr">
        <x:is>
          <x:t xml:space="preserve">Banque</x:t>
        </x:is>
      </x:c>
      <x:c r="G9" s="12" t="inlineStr">
        <x:is>
          <x:t xml:space="preserve">Virement</x:t>
        </x:is>
      </x:c>
      <x:c r="H9" s="14" t="n">
        <x:v>220</x:v>
      </x:c>
      <x:c r="I9" s="14" t="n"/>
      <x:c r="J9" s="15">
        <x:f>IF($A9="","",IF($I9="",0,$I9)-IF($H9="",0,$H9))</x:f>
        <x:v>-220</x:v>
      </x:c>
      <x:c r="K9" s="15">
        <x:f>IF($A9="","",IF($F9="Banque",$K8+$J9,$K8))</x:f>
        <x:v>6188.16</x:v>
      </x:c>
      <x:c r="L9" s="15">
        <x:f>IF($A9="","",IF($F9="Caisse",$L8+$J9,$L8))</x:f>
        <x:v>121.18</x:v>
      </x:c>
      <x:c r="M9" s="13" t="inlineStr">
        <x:is>
          <x:t xml:space="preserve"/>
        </x:is>
      </x:c>
    </x:row>
    <x:row r="10">
      <x:c r="A10" s="11" t="n">
        <x:v>45716</x:v>
      </x:c>
      <x:c r="B10" s="12" t="inlineStr">
        <x:is>
          <x:t xml:space="preserve">D-004</x:t>
        </x:is>
      </x:c>
      <x:c r="C10" s="13" t="inlineStr">
        <x:is>
          <x:t xml:space="preserve">Frais bancaires mensuels</x:t>
        </x:is>
      </x:c>
      <x:c r="D10" s="13" t="inlineStr">
        <x:is>
          <x:t xml:space="preserve">Frais bancaires</x:t>
        </x:is>
      </x:c>
      <x:c r="E10" s="10" t="str">
        <x:f>IF($D10="","",IFERROR(VLOOKUP($D10,Plan_comptable!$B$2:$C$200,2,FALSE),""))</x:f>
        <x:v>Dépense</x:v>
      </x:c>
      <x:c r="F10" s="12" t="inlineStr">
        <x:is>
          <x:t xml:space="preserve">Banque</x:t>
        </x:is>
      </x:c>
      <x:c r="G10" s="12" t="inlineStr">
        <x:is>
          <x:t xml:space="preserve">Prélèvement</x:t>
        </x:is>
      </x:c>
      <x:c r="H10" s="14" t="n">
        <x:v>8.5</x:v>
      </x:c>
      <x:c r="I10" s="14" t="n"/>
      <x:c r="J10" s="15">
        <x:f>IF($A10="","",IF($I10="",0,$I10)-IF($H10="",0,$H10))</x:f>
        <x:v>-8.5</x:v>
      </x:c>
      <x:c r="K10" s="15">
        <x:f>IF($A10="","",IF($F10="Banque",$K9+$J10,$K9))</x:f>
        <x:v>6179.66</x:v>
      </x:c>
      <x:c r="L10" s="15">
        <x:f>IF($A10="","",IF($F10="Caisse",$L9+$J10,$L9))</x:f>
        <x:v>121.18</x:v>
      </x:c>
      <x:c r="M10" s="13" t="inlineStr">
        <x:is>
          <x:t xml:space="preserve"/>
        </x:is>
      </x:c>
    </x:row>
    <x:row r="11">
      <x:c r="A11" s="11" t="n">
        <x:v>45721</x:v>
      </x:c>
      <x:c r="B11" s="12" t="inlineStr">
        <x:is>
          <x:t xml:space="preserve">D-106</x:t>
        </x:is>
      </x:c>
      <x:c r="C11" s="13" t="inlineStr">
        <x:is>
          <x:t xml:space="preserve">Dépense diverse</x:t>
        </x:is>
      </x:c>
      <x:c r="D11" s="13" t="inlineStr">
        <x:is>
          <x:t xml:space="preserve">Déplacements</x:t>
        </x:is>
      </x:c>
      <x:c r="E11" s="10" t="str">
        <x:f>IF($D11="","",IFERROR(VLOOKUP($D11,Plan_comptable!$B$2:$C$200,2,FALSE),""))</x:f>
        <x:v>Dépense</x:v>
      </x:c>
      <x:c r="F11" s="12" t="inlineStr">
        <x:is>
          <x:t xml:space="preserve">Banque</x:t>
        </x:is>
      </x:c>
      <x:c r="G11" s="12" t="inlineStr">
        <x:is>
          <x:t xml:space="preserve">Espèces</x:t>
        </x:is>
      </x:c>
      <x:c r="H11" s="14" t="n">
        <x:v>73.73999999999999</x:v>
      </x:c>
      <x:c r="I11" s="14" t="n"/>
      <x:c r="J11" s="15">
        <x:f>IF($A11="","",IF($I11="",0,$I11)-IF($H11="",0,$H11))</x:f>
        <x:v>-73.74</x:v>
      </x:c>
      <x:c r="K11" s="15">
        <x:f>IF($A11="","",IF($F11="Banque",$K10+$J11,$K10))</x:f>
        <x:v>6105.92</x:v>
      </x:c>
      <x:c r="L11" s="15">
        <x:f>IF($A11="","",IF($F11="Caisse",$L10+$J11,$L10))</x:f>
        <x:v>121.18</x:v>
      </x:c>
      <x:c r="M11" s="13" t="inlineStr">
        <x:is>
          <x:t xml:space="preserve"/>
        </x:is>
      </x:c>
    </x:row>
    <x:row r="12">
      <x:c r="A12" s="11" t="n">
        <x:v>45722</x:v>
      </x:c>
      <x:c r="B12" s="12" t="inlineStr">
        <x:is>
          <x:t xml:space="preserve">D-005</x:t>
        </x:is>
      </x:c>
      <x:c r="C12" s="13" t="inlineStr">
        <x:is>
          <x:t xml:space="preserve">Impression affiches événement</x:t>
        </x:is>
      </x:c>
      <x:c r="D12" s="13" t="inlineStr">
        <x:is>
          <x:t xml:space="preserve">Communication</x:t>
        </x:is>
      </x:c>
      <x:c r="E12" s="10" t="str">
        <x:f>IF($D12="","",IFERROR(VLOOKUP($D12,Plan_comptable!$B$2:$C$200,2,FALSE),""))</x:f>
        <x:v>Dépense</x:v>
      </x:c>
      <x:c r="F12" s="12" t="inlineStr">
        <x:is>
          <x:t xml:space="preserve">Banque</x:t>
        </x:is>
      </x:c>
      <x:c r="G12" s="12" t="inlineStr">
        <x:is>
          <x:t xml:space="preserve">Carte</x:t>
        </x:is>
      </x:c>
      <x:c r="H12" s="14" t="n">
        <x:v>64.2</x:v>
      </x:c>
      <x:c r="I12" s="14" t="n"/>
      <x:c r="J12" s="15">
        <x:f>IF($A12="","",IF($I12="",0,$I12)-IF($H12="",0,$H12))</x:f>
        <x:v>-64.2</x:v>
      </x:c>
      <x:c r="K12" s="15">
        <x:f>IF($A12="","",IF($F12="Banque",$K11+$J12,$K11))</x:f>
        <x:v>6041.72</x:v>
      </x:c>
      <x:c r="L12" s="15">
        <x:f>IF($A12="","",IF($F12="Caisse",$L11+$J12,$L11))</x:f>
        <x:v>121.18</x:v>
      </x:c>
      <x:c r="M12" s="13" t="inlineStr">
        <x:is>
          <x:t xml:space="preserve"/>
        </x:is>
      </x:c>
    </x:row>
    <x:row r="13">
      <x:c r="A13" s="11" t="n">
        <x:v>45724</x:v>
      </x:c>
      <x:c r="B13" s="12" t="inlineStr">
        <x:is>
          <x:t xml:space="preserve">R-105</x:t>
        </x:is>
      </x:c>
      <x:c r="C13" s="13" t="inlineStr">
        <x:is>
          <x:t xml:space="preserve">Recette diverse</x:t>
        </x:is>
      </x:c>
      <x:c r="D13" s="13" t="inlineStr">
        <x:is>
          <x:t xml:space="preserve">Autres recettes</x:t>
        </x:is>
      </x:c>
      <x:c r="E13" s="10" t="str">
        <x:f>IF($D13="","",IFERROR(VLOOKUP($D13,Plan_comptable!$B$2:$C$200,2,FALSE),""))</x:f>
        <x:v>Recette</x:v>
      </x:c>
      <x:c r="F13" s="12" t="inlineStr">
        <x:is>
          <x:t xml:space="preserve">Banque</x:t>
        </x:is>
      </x:c>
      <x:c r="G13" s="12" t="inlineStr">
        <x:is>
          <x:t xml:space="preserve">Virement</x:t>
        </x:is>
      </x:c>
      <x:c r="H13" s="14" t="n"/>
      <x:c r="I13" s="14" t="n">
        <x:v>37.67</x:v>
      </x:c>
      <x:c r="J13" s="15">
        <x:f>IF($A13="","",IF($I13="",0,$I13)-IF($H13="",0,$H13))</x:f>
        <x:v>37.67</x:v>
      </x:c>
      <x:c r="K13" s="15">
        <x:f>IF($A13="","",IF($F13="Banque",$K12+$J13,$K12))</x:f>
        <x:v>6079.39</x:v>
      </x:c>
      <x:c r="L13" s="15">
        <x:f>IF($A13="","",IF($F13="Caisse",$L12+$J13,$L12))</x:f>
        <x:v>121.18</x:v>
      </x:c>
      <x:c r="M13" s="13" t="inlineStr">
        <x:is>
          <x:t xml:space="preserve"/>
        </x:is>
      </x:c>
    </x:row>
    <x:row r="14">
      <x:c r="A14" s="11" t="n">
        <x:v>45726</x:v>
      </x:c>
      <x:c r="B14" s="12" t="inlineStr">
        <x:is>
          <x:t xml:space="preserve">R-003</x:t>
        </x:is>
      </x:c>
      <x:c r="C14" s="13" t="inlineStr">
        <x:is>
          <x:t xml:space="preserve">Dons – campagne printemps</x:t>
        </x:is>
      </x:c>
      <x:c r="D14" s="13" t="inlineStr">
        <x:is>
          <x:t xml:space="preserve">Dons / mécénat</x:t>
        </x:is>
      </x:c>
      <x:c r="E14" s="10" t="str">
        <x:f>IF($D14="","",IFERROR(VLOOKUP($D14,Plan_comptable!$B$2:$C$200,2,FALSE),""))</x:f>
        <x:v>Recette</x:v>
      </x:c>
      <x:c r="F14" s="12" t="inlineStr">
        <x:is>
          <x:t xml:space="preserve">Banque</x:t>
        </x:is>
      </x:c>
      <x:c r="G14" s="12" t="inlineStr">
        <x:is>
          <x:t xml:space="preserve">En ligne</x:t>
        </x:is>
      </x:c>
      <x:c r="H14" s="14" t="n"/>
      <x:c r="I14" s="14" t="n">
        <x:v>320</x:v>
      </x:c>
      <x:c r="J14" s="15">
        <x:f>IF($A14="","",IF($I14="",0,$I14)-IF($H14="",0,$H14))</x:f>
        <x:v>320</x:v>
      </x:c>
      <x:c r="K14" s="15">
        <x:f>IF($A14="","",IF($F14="Banque",$K13+$J14,$K13))</x:f>
        <x:v>6399.39</x:v>
      </x:c>
      <x:c r="L14" s="15">
        <x:f>IF($A14="","",IF($F14="Caisse",$L13+$J14,$L13))</x:f>
        <x:v>121.18</x:v>
      </x:c>
      <x:c r="M14" s="13" t="inlineStr">
        <x:is>
          <x:t xml:space="preserve"/>
        </x:is>
      </x:c>
    </x:row>
    <x:row r="15">
      <x:c r="A15" s="11" t="n">
        <x:v>45736</x:v>
      </x:c>
      <x:c r="B15" s="12" t="inlineStr">
        <x:is>
          <x:t xml:space="preserve">R-111</x:t>
        </x:is>
      </x:c>
      <x:c r="C15" s="13" t="inlineStr">
        <x:is>
          <x:t xml:space="preserve">Recette diverse</x:t>
        </x:is>
      </x:c>
      <x:c r="D15" s="13" t="inlineStr">
        <x:is>
          <x:t xml:space="preserve">Autres recettes</x:t>
        </x:is>
      </x:c>
      <x:c r="E15" s="10" t="str">
        <x:f>IF($D15="","",IFERROR(VLOOKUP($D15,Plan_comptable!$B$2:$C$200,2,FALSE),""))</x:f>
        <x:v>Recette</x:v>
      </x:c>
      <x:c r="F15" s="12" t="inlineStr">
        <x:is>
          <x:t xml:space="preserve">Banque</x:t>
        </x:is>
      </x:c>
      <x:c r="G15" s="12" t="inlineStr">
        <x:is>
          <x:t xml:space="preserve">Virement</x:t>
        </x:is>
      </x:c>
      <x:c r="H15" s="14" t="n"/>
      <x:c r="I15" s="14" t="n">
        <x:v>111.14</x:v>
      </x:c>
      <x:c r="J15" s="15">
        <x:f>IF($A15="","",IF($I15="",0,$I15)-IF($H15="",0,$H15))</x:f>
        <x:v>111.14</x:v>
      </x:c>
      <x:c r="K15" s="15">
        <x:f>IF($A15="","",IF($F15="Banque",$K14+$J15,$K14))</x:f>
        <x:v>6510.530000000001</x:v>
      </x:c>
      <x:c r="L15" s="15">
        <x:f>IF($A15="","",IF($F15="Caisse",$L14+$J15,$L14))</x:f>
        <x:v>121.18</x:v>
      </x:c>
      <x:c r="M15" s="13" t="inlineStr">
        <x:is>
          <x:t xml:space="preserve"/>
        </x:is>
      </x:c>
    </x:row>
    <x:row r="16">
      <x:c r="A16" s="11" t="n">
        <x:v>45738</x:v>
      </x:c>
      <x:c r="B16" s="12" t="inlineStr">
        <x:is>
          <x:t xml:space="preserve">D-006</x:t>
        </x:is>
      </x:c>
      <x:c r="C16" s="13" t="inlineStr">
        <x:is>
          <x:t xml:space="preserve">Déplacement compétition</x:t>
        </x:is>
      </x:c>
      <x:c r="D16" s="13" t="inlineStr">
        <x:is>
          <x:t xml:space="preserve">Déplacements</x:t>
        </x:is>
      </x:c>
      <x:c r="E16" s="10" t="str">
        <x:f>IF($D16="","",IFERROR(VLOOKUP($D16,Plan_comptable!$B$2:$C$200,2,FALSE),""))</x:f>
        <x:v>Dépense</x:v>
      </x:c>
      <x:c r="F16" s="12" t="inlineStr">
        <x:is>
          <x:t xml:space="preserve">Caisse</x:t>
        </x:is>
      </x:c>
      <x:c r="G16" s="12" t="inlineStr">
        <x:is>
          <x:t xml:space="preserve">Espèces</x:t>
        </x:is>
      </x:c>
      <x:c r="H16" s="14" t="n">
        <x:v>45</x:v>
      </x:c>
      <x:c r="I16" s="14" t="n"/>
      <x:c r="J16" s="15">
        <x:f>IF($A16="","",IF($I16="",0,$I16)-IF($H16="",0,$H16))</x:f>
        <x:v>-45</x:v>
      </x:c>
      <x:c r="K16" s="15">
        <x:f>IF($A16="","",IF($F16="Banque",$K15+$J16,$K15))</x:f>
        <x:v>6510.530000000001</x:v>
      </x:c>
      <x:c r="L16" s="15">
        <x:f>IF($A16="","",IF($F16="Caisse",$L15+$J16,$L15))</x:f>
        <x:v>76.18</x:v>
      </x:c>
      <x:c r="M16" s="13" t="inlineStr">
        <x:is>
          <x:t xml:space="preserve"/>
        </x:is>
      </x:c>
    </x:row>
    <x:row r="17">
      <x:c r="A17" s="11" t="n">
        <x:v>45749</x:v>
      </x:c>
      <x:c r="B17" s="12" t="inlineStr">
        <x:is>
          <x:t xml:space="preserve">D-116</x:t>
        </x:is>
      </x:c>
      <x:c r="C17" s="13" t="inlineStr">
        <x:is>
          <x:t xml:space="preserve">Dépense diverse</x:t>
        </x:is>
      </x:c>
      <x:c r="D17" s="13" t="inlineStr">
        <x:is>
          <x:t xml:space="preserve">Autres dépenses</x:t>
        </x:is>
      </x:c>
      <x:c r="E17" s="10" t="str">
        <x:f>IF($D17="","",IFERROR(VLOOKUP($D17,Plan_comptable!$B$2:$C$200,2,FALSE),""))</x:f>
        <x:v>Dépense</x:v>
      </x:c>
      <x:c r="F17" s="12" t="inlineStr">
        <x:is>
          <x:t xml:space="preserve">Banque</x:t>
        </x:is>
      </x:c>
      <x:c r="G17" s="12" t="inlineStr">
        <x:is>
          <x:t xml:space="preserve">Espèces</x:t>
        </x:is>
      </x:c>
      <x:c r="H17" s="14" t="n">
        <x:v>38.82</x:v>
      </x:c>
      <x:c r="I17" s="14" t="n"/>
      <x:c r="J17" s="15">
        <x:f>IF($A17="","",IF($I17="",0,$I17)-IF($H17="",0,$H17))</x:f>
        <x:v>-38.82</x:v>
      </x:c>
      <x:c r="K17" s="15">
        <x:f>IF($A17="","",IF($F17="Banque",$K16+$J17,$K16))</x:f>
        <x:v>6471.710000000001</x:v>
      </x:c>
      <x:c r="L17" s="15">
        <x:f>IF($A17="","",IF($F17="Caisse",$L16+$J17,$L16))</x:f>
        <x:v>76.18</x:v>
      </x:c>
      <x:c r="M17" s="13" t="inlineStr">
        <x:is>
          <x:t xml:space="preserve"/>
        </x:is>
      </x:c>
    </x:row>
    <x:row r="18">
      <x:c r="A18" s="11" t="n">
        <x:v>45756</x:v>
      </x:c>
      <x:c r="B18" s="12" t="inlineStr">
        <x:is>
          <x:t xml:space="preserve">D-007</x:t>
        </x:is>
      </x:c>
      <x:c r="C18" s="13" t="inlineStr">
        <x:is>
          <x:t xml:space="preserve">Matériel sportif</x:t>
        </x:is>
      </x:c>
      <x:c r="D18" s="13" t="inlineStr">
        <x:is>
          <x:t xml:space="preserve">Achats / fournitures</x:t>
        </x:is>
      </x:c>
      <x:c r="E18" s="10" t="str">
        <x:f>IF($D18="","",IFERROR(VLOOKUP($D18,Plan_comptable!$B$2:$C$200,2,FALSE),""))</x:f>
        <x:v>Dépense</x:v>
      </x:c>
      <x:c r="F18" s="12" t="inlineStr">
        <x:is>
          <x:t xml:space="preserve">Banque</x:t>
        </x:is>
      </x:c>
      <x:c r="G18" s="12" t="inlineStr">
        <x:is>
          <x:t xml:space="preserve">Carte</x:t>
        </x:is>
      </x:c>
      <x:c r="H18" s="14" t="n">
        <x:v>310</x:v>
      </x:c>
      <x:c r="I18" s="14" t="n"/>
      <x:c r="J18" s="15">
        <x:f>IF($A18="","",IF($I18="",0,$I18)-IF($H18="",0,$H18))</x:f>
        <x:v>-310</x:v>
      </x:c>
      <x:c r="K18" s="15">
        <x:f>IF($A18="","",IF($F18="Banque",$K17+$J18,$K17))</x:f>
        <x:v>6161.710000000001</x:v>
      </x:c>
      <x:c r="L18" s="15">
        <x:f>IF($A18="","",IF($F18="Caisse",$L17+$J18,$L17))</x:f>
        <x:v>76.18</x:v>
      </x:c>
      <x:c r="M18" s="13" t="inlineStr">
        <x:is>
          <x:t xml:space="preserve"/>
        </x:is>
      </x:c>
    </x:row>
    <x:row r="19">
      <x:c r="A19" s="11" t="n">
        <x:v>45767</x:v>
      </x:c>
      <x:c r="B19" s="12" t="inlineStr">
        <x:is>
          <x:t xml:space="preserve">R-004</x:t>
        </x:is>
      </x:c>
      <x:c r="C19" s="13" t="inlineStr">
        <x:is>
          <x:t xml:space="preserve">Buvette tournoi avril</x:t>
        </x:is>
      </x:c>
      <x:c r="D19" s="13" t="inlineStr">
        <x:is>
          <x:t xml:space="preserve">Événements / ventes</x:t>
        </x:is>
      </x:c>
      <x:c r="E19" s="10" t="str">
        <x:f>IF($D19="","",IFERROR(VLOOKUP($D19,Plan_comptable!$B$2:$C$200,2,FALSE),""))</x:f>
        <x:v>Recette</x:v>
      </x:c>
      <x:c r="F19" s="12" t="inlineStr">
        <x:is>
          <x:t xml:space="preserve">Caisse</x:t>
        </x:is>
      </x:c>
      <x:c r="G19" s="12" t="inlineStr">
        <x:is>
          <x:t xml:space="preserve">Espèces</x:t>
        </x:is>
      </x:c>
      <x:c r="H19" s="14" t="n"/>
      <x:c r="I19" s="14" t="n">
        <x:v>280</x:v>
      </x:c>
      <x:c r="J19" s="15">
        <x:f>IF($A19="","",IF($I19="",0,$I19)-IF($H19="",0,$H19))</x:f>
        <x:v>280</x:v>
      </x:c>
      <x:c r="K19" s="15">
        <x:f>IF($A19="","",IF($F19="Banque",$K18+$J19,$K18))</x:f>
        <x:v>6161.710000000001</x:v>
      </x:c>
      <x:c r="L19" s="15">
        <x:f>IF($A19="","",IF($F19="Caisse",$L18+$J19,$L18))</x:f>
        <x:v>356.18</x:v>
      </x:c>
      <x:c r="M19" s="13" t="inlineStr">
        <x:is>
          <x:t xml:space="preserve"/>
        </x:is>
      </x:c>
    </x:row>
    <x:row r="20">
      <x:c r="A20" s="11" t="n">
        <x:v>45769</x:v>
      </x:c>
      <x:c r="B20" s="12" t="inlineStr">
        <x:is>
          <x:t xml:space="preserve">R-117</x:t>
        </x:is>
      </x:c>
      <x:c r="C20" s="13" t="inlineStr">
        <x:is>
          <x:t xml:space="preserve">Recette diverse</x:t>
        </x:is>
      </x:c>
      <x:c r="D20" s="13" t="inlineStr">
        <x:is>
          <x:t xml:space="preserve">Autres recettes</x:t>
        </x:is>
      </x:c>
      <x:c r="E20" s="10" t="str">
        <x:f>IF($D20="","",IFERROR(VLOOKUP($D20,Plan_comptable!$B$2:$C$200,2,FALSE),""))</x:f>
        <x:v>Recette</x:v>
      </x:c>
      <x:c r="F20" s="12" t="inlineStr">
        <x:is>
          <x:t xml:space="preserve">Banque</x:t>
        </x:is>
      </x:c>
      <x:c r="G20" s="12" t="inlineStr">
        <x:is>
          <x:t xml:space="preserve">Virement</x:t>
        </x:is>
      </x:c>
      <x:c r="H20" s="14" t="n"/>
      <x:c r="I20" s="14" t="n">
        <x:v>31.52</x:v>
      </x:c>
      <x:c r="J20" s="15">
        <x:f>IF($A20="","",IF($I20="",0,$I20)-IF($H20="",0,$H20))</x:f>
        <x:v>31.52</x:v>
      </x:c>
      <x:c r="K20" s="15">
        <x:f>IF($A20="","",IF($F20="Banque",$K19+$J20,$K19))</x:f>
        <x:v>6193.230000000001</x:v>
      </x:c>
      <x:c r="L20" s="15">
        <x:f>IF($A20="","",IF($F20="Caisse",$L19+$J20,$L19))</x:f>
        <x:v>356.18</x:v>
      </x:c>
      <x:c r="M20" s="13" t="inlineStr">
        <x:is>
          <x:t xml:space="preserve"/>
        </x:is>
      </x:c>
    </x:row>
    <x:row r="21">
      <x:c r="A21" s="11" t="n">
        <x:v>45771</x:v>
      </x:c>
      <x:c r="B21" s="12" t="inlineStr">
        <x:is>
          <x:t xml:space="preserve">R-114</x:t>
        </x:is>
      </x:c>
      <x:c r="C21" s="13" t="inlineStr">
        <x:is>
          <x:t xml:space="preserve">Recette diverse</x:t>
        </x:is>
      </x:c>
      <x:c r="D21" s="13" t="inlineStr">
        <x:is>
          <x:t xml:space="preserve">Autres recettes</x:t>
        </x:is>
      </x:c>
      <x:c r="E21" s="10" t="str">
        <x:f>IF($D21="","",IFERROR(VLOOKUP($D21,Plan_comptable!$B$2:$C$200,2,FALSE),""))</x:f>
        <x:v>Recette</x:v>
      </x:c>
      <x:c r="F21" s="12" t="inlineStr">
        <x:is>
          <x:t xml:space="preserve">Banque</x:t>
        </x:is>
      </x:c>
      <x:c r="G21" s="12" t="inlineStr">
        <x:is>
          <x:t xml:space="preserve">Virement</x:t>
        </x:is>
      </x:c>
      <x:c r="H21" s="14" t="n"/>
      <x:c r="I21" s="14" t="n">
        <x:v>77.44</x:v>
      </x:c>
      <x:c r="J21" s="15">
        <x:f>IF($A21="","",IF($I21="",0,$I21)-IF($H21="",0,$H21))</x:f>
        <x:v>77.44</x:v>
      </x:c>
      <x:c r="K21" s="15">
        <x:f>IF($A21="","",IF($F21="Banque",$K20+$J21,$K20))</x:f>
        <x:v>6270.670000000001</x:v>
      </x:c>
      <x:c r="L21" s="15">
        <x:f>IF($A21="","",IF($F21="Caisse",$L20+$J21,$L20))</x:f>
        <x:v>356.18</x:v>
      </x:c>
      <x:c r="M21" s="13" t="inlineStr">
        <x:is>
          <x:t xml:space="preserve"/>
        </x:is>
      </x:c>
    </x:row>
    <x:row r="22">
      <x:c r="A22" s="11" t="n">
        <x:v>45776</x:v>
      </x:c>
      <x:c r="B22" s="12" t="inlineStr">
        <x:is>
          <x:t xml:space="preserve">D-008</x:t>
        </x:is>
      </x:c>
      <x:c r="C22" s="13" t="inlineStr">
        <x:is>
          <x:t xml:space="preserve">Prestataire sonorisation</x:t>
        </x:is>
      </x:c>
      <x:c r="D22" s="13" t="inlineStr">
        <x:is>
          <x:t xml:space="preserve">Prestations externes</x:t>
        </x:is>
      </x:c>
      <x:c r="E22" s="10" t="str">
        <x:f>IF($D22="","",IFERROR(VLOOKUP($D22,Plan_comptable!$B$2:$C$200,2,FALSE),""))</x:f>
        <x:v>Dépense</x:v>
      </x:c>
      <x:c r="F22" s="12" t="inlineStr">
        <x:is>
          <x:t xml:space="preserve">Banque</x:t>
        </x:is>
      </x:c>
      <x:c r="G22" s="12" t="inlineStr">
        <x:is>
          <x:t xml:space="preserve">Virement</x:t>
        </x:is>
      </x:c>
      <x:c r="H22" s="14" t="n">
        <x:v>380</x:v>
      </x:c>
      <x:c r="I22" s="14" t="n"/>
      <x:c r="J22" s="15">
        <x:f>IF($A22="","",IF($I22="",0,$I22)-IF($H22="",0,$H22))</x:f>
        <x:v>-380</x:v>
      </x:c>
      <x:c r="K22" s="15">
        <x:f>IF($A22="","",IF($F22="Banque",$K21+$J22,$K21))</x:f>
        <x:v>5890.670000000001</x:v>
      </x:c>
      <x:c r="L22" s="15">
        <x:f>IF($A22="","",IF($F22="Caisse",$L21+$J22,$L21))</x:f>
        <x:v>356.18</x:v>
      </x:c>
      <x:c r="M22" s="13" t="inlineStr">
        <x:is>
          <x:t xml:space="preserve"/>
        </x:is>
      </x:c>
    </x:row>
    <x:row r="23">
      <x:c r="A23" s="11" t="n">
        <x:v>45787</x:v>
      </x:c>
      <x:c r="B23" s="12" t="inlineStr">
        <x:is>
          <x:t xml:space="preserve">D-112</x:t>
        </x:is>
      </x:c>
      <x:c r="C23" s="13" t="inlineStr">
        <x:is>
          <x:t xml:space="preserve">Dépense diverse</x:t>
        </x:is>
      </x:c>
      <x:c r="D23" s="13" t="inlineStr">
        <x:is>
          <x:t xml:space="preserve">Communication</x:t>
        </x:is>
      </x:c>
      <x:c r="E23" s="10" t="str">
        <x:f>IF($D23="","",IFERROR(VLOOKUP($D23,Plan_comptable!$B$2:$C$200,2,FALSE),""))</x:f>
        <x:v>Dépense</x:v>
      </x:c>
      <x:c r="F23" s="12" t="inlineStr">
        <x:is>
          <x:t xml:space="preserve">Caisse</x:t>
        </x:is>
      </x:c>
      <x:c r="G23" s="12" t="inlineStr">
        <x:is>
          <x:t xml:space="preserve">Virement</x:t>
        </x:is>
      </x:c>
      <x:c r="H23" s="14" t="n">
        <x:v>26.63</x:v>
      </x:c>
      <x:c r="I23" s="14" t="n"/>
      <x:c r="J23" s="15">
        <x:f>IF($A23="","",IF($I23="",0,$I23)-IF($H23="",0,$H23))</x:f>
        <x:v>-26.63</x:v>
      </x:c>
      <x:c r="K23" s="15">
        <x:f>IF($A23="","",IF($F23="Banque",$K22+$J23,$K22))</x:f>
        <x:v>5890.670000000001</x:v>
      </x:c>
      <x:c r="L23" s="15">
        <x:f>IF($A23="","",IF($F23="Caisse",$L22+$J23,$L22))</x:f>
        <x:v>329.55</x:v>
      </x:c>
      <x:c r="M23" s="13" t="inlineStr">
        <x:is>
          <x:t xml:space="preserve"/>
        </x:is>
      </x:c>
    </x:row>
    <x:row r="24">
      <x:c r="A24" s="11" t="n">
        <x:v>45807</x:v>
      </x:c>
      <x:c r="B24" s="12" t="inlineStr">
        <x:is>
          <x:t xml:space="preserve">D-009</x:t>
        </x:is>
      </x:c>
      <x:c r="C24" s="13" t="inlineStr">
        <x:is>
          <x:t xml:space="preserve">Frais bancaires mensuels</x:t>
        </x:is>
      </x:c>
      <x:c r="D24" s="13" t="inlineStr">
        <x:is>
          <x:t xml:space="preserve">Frais bancaires</x:t>
        </x:is>
      </x:c>
      <x:c r="E24" s="10" t="str">
        <x:f>IF($D24="","",IFERROR(VLOOKUP($D24,Plan_comptable!$B$2:$C$200,2,FALSE),""))</x:f>
        <x:v>Dépense</x:v>
      </x:c>
      <x:c r="F24" s="12" t="inlineStr">
        <x:is>
          <x:t xml:space="preserve">Banque</x:t>
        </x:is>
      </x:c>
      <x:c r="G24" s="12" t="inlineStr">
        <x:is>
          <x:t xml:space="preserve">Prélèvement</x:t>
        </x:is>
      </x:c>
      <x:c r="H24" s="14" t="n">
        <x:v>8.5</x:v>
      </x:c>
      <x:c r="I24" s="14" t="n"/>
      <x:c r="J24" s="15">
        <x:f>IF($A24="","",IF($I24="",0,$I24)-IF($H24="",0,$H24))</x:f>
        <x:v>-8.5</x:v>
      </x:c>
      <x:c r="K24" s="15">
        <x:f>IF($A24="","",IF($F24="Banque",$K23+$J24,$K23))</x:f>
        <x:v>5882.170000000001</x:v>
      </x:c>
      <x:c r="L24" s="15">
        <x:f>IF($A24="","",IF($F24="Caisse",$L23+$J24,$L23))</x:f>
        <x:v>329.55</x:v>
      </x:c>
      <x:c r="M24" s="13" t="inlineStr">
        <x:is>
          <x:t xml:space="preserve"/>
        </x:is>
      </x:c>
    </x:row>
    <x:row r="25">
      <x:c r="A25" s="11" t="n">
        <x:v>45812</x:v>
      </x:c>
      <x:c r="B25" s="12" t="inlineStr">
        <x:is>
          <x:t xml:space="preserve">D-010</x:t>
        </x:is>
      </x:c>
      <x:c r="C25" s="13" t="inlineStr">
        <x:is>
          <x:t xml:space="preserve">Location salle – juin</x:t>
        </x:is>
      </x:c>
      <x:c r="D25" s="13" t="inlineStr">
        <x:is>
          <x:t xml:space="preserve">Locations / salles</x:t>
        </x:is>
      </x:c>
      <x:c r="E25" s="10" t="str">
        <x:f>IF($D25="","",IFERROR(VLOOKUP($D25,Plan_comptable!$B$2:$C$200,2,FALSE),""))</x:f>
        <x:v>Dépense</x:v>
      </x:c>
      <x:c r="F25" s="12" t="inlineStr">
        <x:is>
          <x:t xml:space="preserve">Banque</x:t>
        </x:is>
      </x:c>
      <x:c r="G25" s="12" t="inlineStr">
        <x:is>
          <x:t xml:space="preserve">Virement</x:t>
        </x:is>
      </x:c>
      <x:c r="H25" s="14" t="n">
        <x:v>220</x:v>
      </x:c>
      <x:c r="I25" s="14" t="n"/>
      <x:c r="J25" s="15">
        <x:f>IF($A25="","",IF($I25="",0,$I25)-IF($H25="",0,$H25))</x:f>
        <x:v>-220</x:v>
      </x:c>
      <x:c r="K25" s="15">
        <x:f>IF($A25="","",IF($F25="Banque",$K24+$J25,$K24))</x:f>
        <x:v>5662.170000000001</x:v>
      </x:c>
      <x:c r="L25" s="15">
        <x:f>IF($A25="","",IF($F25="Caisse",$L24+$J25,$L24))</x:f>
        <x:v>329.55</x:v>
      </x:c>
      <x:c r="M25" s="13" t="inlineStr">
        <x:is>
          <x:t xml:space="preserve"/>
        </x:is>
      </x:c>
    </x:row>
    <x:row r="26">
      <x:c r="A26" s="11" t="n">
        <x:v>45823</x:v>
      </x:c>
      <x:c r="B26" s="12" t="inlineStr">
        <x:is>
          <x:t xml:space="preserve">R-005</x:t>
        </x:is>
      </x:c>
      <x:c r="C26" s="13" t="inlineStr">
        <x:is>
          <x:t xml:space="preserve">Vente billets gala</x:t>
        </x:is>
      </x:c>
      <x:c r="D26" s="13" t="inlineStr">
        <x:is>
          <x:t xml:space="preserve">Événements / ventes</x:t>
        </x:is>
      </x:c>
      <x:c r="E26" s="10" t="str">
        <x:f>IF($D26="","",IFERROR(VLOOKUP($D26,Plan_comptable!$B$2:$C$200,2,FALSE),""))</x:f>
        <x:v>Recette</x:v>
      </x:c>
      <x:c r="F26" s="12" t="inlineStr">
        <x:is>
          <x:t xml:space="preserve">Banque</x:t>
        </x:is>
      </x:c>
      <x:c r="G26" s="12" t="inlineStr">
        <x:is>
          <x:t xml:space="preserve">Carte</x:t>
        </x:is>
      </x:c>
      <x:c r="H26" s="14" t="n"/>
      <x:c r="I26" s="14" t="n">
        <x:v>640</x:v>
      </x:c>
      <x:c r="J26" s="15">
        <x:f>IF($A26="","",IF($I26="",0,$I26)-IF($H26="",0,$H26))</x:f>
        <x:v>640</x:v>
      </x:c>
      <x:c r="K26" s="15">
        <x:f>IF($A26="","",IF($F26="Banque",$K25+$J26,$K25))</x:f>
        <x:v>6302.170000000001</x:v>
      </x:c>
      <x:c r="L26" s="15">
        <x:f>IF($A26="","",IF($F26="Caisse",$L25+$J26,$L25))</x:f>
        <x:v>329.55</x:v>
      </x:c>
      <x:c r="M26" s="13" t="inlineStr">
        <x:is>
          <x:t xml:space="preserve"/>
        </x:is>
      </x:c>
    </x:row>
    <x:row r="27">
      <x:c r="A27" s="11" t="n">
        <x:v>45823</x:v>
      </x:c>
      <x:c r="B27" s="12" t="inlineStr">
        <x:is>
          <x:t xml:space="preserve">D-104</x:t>
        </x:is>
      </x:c>
      <x:c r="C27" s="13" t="inlineStr">
        <x:is>
          <x:t xml:space="preserve">Dépense diverse</x:t>
        </x:is>
      </x:c>
      <x:c r="D27" s="13" t="inlineStr">
        <x:is>
          <x:t xml:space="preserve">Communication</x:t>
        </x:is>
      </x:c>
      <x:c r="E27" s="10" t="str">
        <x:f>IF($D27="","",IFERROR(VLOOKUP($D27,Plan_comptable!$B$2:$C$200,2,FALSE),""))</x:f>
        <x:v>Dépense</x:v>
      </x:c>
      <x:c r="F27" s="12" t="inlineStr">
        <x:is>
          <x:t xml:space="preserve">Caisse</x:t>
        </x:is>
      </x:c>
      <x:c r="G27" s="12" t="inlineStr">
        <x:is>
          <x:t xml:space="preserve">Virement</x:t>
        </x:is>
      </x:c>
      <x:c r="H27" s="14" t="n">
        <x:v>23.16</x:v>
      </x:c>
      <x:c r="I27" s="14" t="n"/>
      <x:c r="J27" s="15">
        <x:f>IF($A27="","",IF($I27="",0,$I27)-IF($H27="",0,$H27))</x:f>
        <x:v>-23.16</x:v>
      </x:c>
      <x:c r="K27" s="15">
        <x:f>IF($A27="","",IF($F27="Banque",$K26+$J27,$K26))</x:f>
        <x:v>6302.170000000001</x:v>
      </x:c>
      <x:c r="L27" s="15">
        <x:f>IF($A27="","",IF($F27="Caisse",$L26+$J27,$L26))</x:f>
        <x:v>306.39</x:v>
      </x:c>
      <x:c r="M27" s="13" t="inlineStr">
        <x:is>
          <x:t xml:space="preserve"/>
        </x:is>
      </x:c>
    </x:row>
    <x:row r="28">
      <x:c r="A28" s="11" t="n">
        <x:v>45828</x:v>
      </x:c>
      <x:c r="B28" s="12" t="inlineStr">
        <x:is>
          <x:t xml:space="preserve">D-011</x:t>
        </x:is>
      </x:c>
      <x:c r="C28" s="13" t="inlineStr">
        <x:is>
          <x:t xml:space="preserve">Rafraîchissements gala</x:t>
        </x:is>
      </x:c>
      <x:c r="D28" s="13" t="inlineStr">
        <x:is>
          <x:t xml:space="preserve">Achats / fournitures</x:t>
        </x:is>
      </x:c>
      <x:c r="E28" s="10" t="str">
        <x:f>IF($D28="","",IFERROR(VLOOKUP($D28,Plan_comptable!$B$2:$C$200,2,FALSE),""))</x:f>
        <x:v>Dépense</x:v>
      </x:c>
      <x:c r="F28" s="12" t="inlineStr">
        <x:is>
          <x:t xml:space="preserve">Caisse</x:t>
        </x:is>
      </x:c>
      <x:c r="G28" s="12" t="inlineStr">
        <x:is>
          <x:t xml:space="preserve">Espèces</x:t>
        </x:is>
      </x:c>
      <x:c r="H28" s="14" t="n">
        <x:v>72</x:v>
      </x:c>
      <x:c r="I28" s="14" t="n"/>
      <x:c r="J28" s="15">
        <x:f>IF($A28="","",IF($I28="",0,$I28)-IF($H28="",0,$H28))</x:f>
        <x:v>-72</x:v>
      </x:c>
      <x:c r="K28" s="15">
        <x:f>IF($A28="","",IF($F28="Banque",$K27+$J28,$K27))</x:f>
        <x:v>6302.170000000001</x:v>
      </x:c>
      <x:c r="L28" s="15">
        <x:f>IF($A28="","",IF($F28="Caisse",$L27+$J28,$L27))</x:f>
        <x:v>234.39</x:v>
      </x:c>
      <x:c r="M28" s="13" t="inlineStr">
        <x:is>
          <x:t xml:space="preserve"/>
        </x:is>
      </x:c>
    </x:row>
    <x:row r="29">
      <x:c r="A29" s="11" t="n">
        <x:v>45840</x:v>
      </x:c>
      <x:c r="B29" s="12" t="inlineStr">
        <x:is>
          <x:t xml:space="preserve">D-012</x:t>
        </x:is>
      </x:c>
      <x:c r="C29" s="13" t="inlineStr">
        <x:is>
          <x:t xml:space="preserve">Maintenance site web</x:t>
        </x:is>
      </x:c>
      <x:c r="D29" s="13" t="inlineStr">
        <x:is>
          <x:t xml:space="preserve">Communication</x:t>
        </x:is>
      </x:c>
      <x:c r="E29" s="10" t="str">
        <x:f>IF($D29="","",IFERROR(VLOOKUP($D29,Plan_comptable!$B$2:$C$200,2,FALSE),""))</x:f>
        <x:v>Dépense</x:v>
      </x:c>
      <x:c r="F29" s="12" t="inlineStr">
        <x:is>
          <x:t xml:space="preserve">Banque</x:t>
        </x:is>
      </x:c>
      <x:c r="G29" s="12" t="inlineStr">
        <x:is>
          <x:t xml:space="preserve">Carte</x:t>
        </x:is>
      </x:c>
      <x:c r="H29" s="14" t="n">
        <x:v>120</x:v>
      </x:c>
      <x:c r="I29" s="14" t="n"/>
      <x:c r="J29" s="15">
        <x:f>IF($A29="","",IF($I29="",0,$I29)-IF($H29="",0,$H29))</x:f>
        <x:v>-120</x:v>
      </x:c>
      <x:c r="K29" s="15">
        <x:f>IF($A29="","",IF($F29="Banque",$K28+$J29,$K28))</x:f>
        <x:v>6182.170000000001</x:v>
      </x:c>
      <x:c r="L29" s="15">
        <x:f>IF($A29="","",IF($F29="Caisse",$L28+$J29,$L28))</x:f>
        <x:v>234.39</x:v>
      </x:c>
      <x:c r="M29" s="13" t="inlineStr">
        <x:is>
          <x:t xml:space="preserve"/>
        </x:is>
      </x:c>
    </x:row>
    <x:row r="30">
      <x:c r="A30" s="11" t="n">
        <x:v>45875</x:v>
      </x:c>
      <x:c r="B30" s="12" t="inlineStr">
        <x:is>
          <x:t xml:space="preserve">D-108</x:t>
        </x:is>
      </x:c>
      <x:c r="C30" s="13" t="inlineStr">
        <x:is>
          <x:t xml:space="preserve">Dépense diverse</x:t>
        </x:is>
      </x:c>
      <x:c r="D30" s="13" t="inlineStr">
        <x:is>
          <x:t xml:space="preserve">Communication</x:t>
        </x:is>
      </x:c>
      <x:c r="E30" s="10" t="str">
        <x:f>IF($D30="","",IFERROR(VLOOKUP($D30,Plan_comptable!$B$2:$C$200,2,FALSE),""))</x:f>
        <x:v>Dépense</x:v>
      </x:c>
      <x:c r="F30" s="12" t="inlineStr">
        <x:is>
          <x:t xml:space="preserve">Caisse</x:t>
        </x:is>
      </x:c>
      <x:c r="G30" s="12" t="inlineStr">
        <x:is>
          <x:t xml:space="preserve">Virement</x:t>
        </x:is>
      </x:c>
      <x:c r="H30" s="14" t="n">
        <x:v>52.43</x:v>
      </x:c>
      <x:c r="I30" s="14" t="n"/>
      <x:c r="J30" s="15">
        <x:f>IF($A30="","",IF($I30="",0,$I30)-IF($H30="",0,$H30))</x:f>
        <x:v>-52.43</x:v>
      </x:c>
      <x:c r="K30" s="15">
        <x:f>IF($A30="","",IF($F30="Banque",$K29+$J30,$K29))</x:f>
        <x:v>6182.170000000001</x:v>
      </x:c>
      <x:c r="L30" s="15">
        <x:f>IF($A30="","",IF($F30="Caisse",$L29+$J30,$L29))</x:f>
        <x:v>181.95999999999998</x:v>
      </x:c>
      <x:c r="M30" s="13" t="inlineStr">
        <x:is>
          <x:t xml:space="preserve"/>
        </x:is>
      </x:c>
    </x:row>
    <x:row r="31">
      <x:c r="A31" s="11" t="n">
        <x:v>45878</x:v>
      </x:c>
      <x:c r="B31" s="12" t="inlineStr">
        <x:is>
          <x:t xml:space="preserve">D-109</x:t>
        </x:is>
      </x:c>
      <x:c r="C31" s="13" t="inlineStr">
        <x:is>
          <x:t xml:space="preserve">Dépense diverse</x:t>
        </x:is>
      </x:c>
      <x:c r="D31" s="13" t="inlineStr">
        <x:is>
          <x:t xml:space="preserve">Déplacements</x:t>
        </x:is>
      </x:c>
      <x:c r="E31" s="10" t="str">
        <x:f>IF($D31="","",IFERROR(VLOOKUP($D31,Plan_comptable!$B$2:$C$200,2,FALSE),""))</x:f>
        <x:v>Dépense</x:v>
      </x:c>
      <x:c r="F31" s="12" t="inlineStr">
        <x:is>
          <x:t xml:space="preserve">Caisse</x:t>
        </x:is>
      </x:c>
      <x:c r="G31" s="12" t="inlineStr">
        <x:is>
          <x:t xml:space="preserve">Espèces</x:t>
        </x:is>
      </x:c>
      <x:c r="H31" s="14" t="n">
        <x:v>38.06</x:v>
      </x:c>
      <x:c r="I31" s="14" t="n"/>
      <x:c r="J31" s="15">
        <x:f>IF($A31="","",IF($I31="",0,$I31)-IF($H31="",0,$H31))</x:f>
        <x:v>-38.06</x:v>
      </x:c>
      <x:c r="K31" s="15">
        <x:f>IF($A31="","",IF($F31="Banque",$K30+$J31,$K30))</x:f>
        <x:v>6182.170000000001</x:v>
      </x:c>
      <x:c r="L31" s="15">
        <x:f>IF($A31="","",IF($F31="Caisse",$L30+$J31,$L30))</x:f>
        <x:v>143.89999999999998</x:v>
      </x:c>
      <x:c r="M31" s="13" t="inlineStr">
        <x:is>
          <x:t xml:space="preserve"/>
        </x:is>
      </x:c>
    </x:row>
    <x:row r="32">
      <x:c r="A32" s="11" t="n">
        <x:v>45894</x:v>
      </x:c>
      <x:c r="B32" s="12" t="inlineStr">
        <x:is>
          <x:t xml:space="preserve">D-013</x:t>
        </x:is>
      </x:c>
      <x:c r="C32" s="13" t="inlineStr">
        <x:is>
          <x:t xml:space="preserve">Déplacement stage été</x:t>
        </x:is>
      </x:c>
      <x:c r="D32" s="13" t="inlineStr">
        <x:is>
          <x:t xml:space="preserve">Déplacements</x:t>
        </x:is>
      </x:c>
      <x:c r="E32" s="10" t="str">
        <x:f>IF($D32="","",IFERROR(VLOOKUP($D32,Plan_comptable!$B$2:$C$200,2,FALSE),""))</x:f>
        <x:v>Dépense</x:v>
      </x:c>
      <x:c r="F32" s="12" t="inlineStr">
        <x:is>
          <x:t xml:space="preserve">Banque</x:t>
        </x:is>
      </x:c>
      <x:c r="G32" s="12" t="inlineStr">
        <x:is>
          <x:t xml:space="preserve">Carte</x:t>
        </x:is>
      </x:c>
      <x:c r="H32" s="14" t="n">
        <x:v>180</x:v>
      </x:c>
      <x:c r="I32" s="14" t="n"/>
      <x:c r="J32" s="15">
        <x:f>IF($A32="","",IF($I32="",0,$I32)-IF($H32="",0,$H32))</x:f>
        <x:v>-180</x:v>
      </x:c>
      <x:c r="K32" s="15">
        <x:f>IF($A32="","",IF($F32="Banque",$K31+$J32,$K31))</x:f>
        <x:v>6002.170000000001</x:v>
      </x:c>
      <x:c r="L32" s="15">
        <x:f>IF($A32="","",IF($F32="Caisse",$L31+$J32,$L31))</x:f>
        <x:v>143.89999999999998</x:v>
      </x:c>
      <x:c r="M32" s="13" t="inlineStr">
        <x:is>
          <x:t xml:space="preserve"/>
        </x:is>
      </x:c>
    </x:row>
    <x:row r="33">
      <x:c r="A33" s="11" t="n">
        <x:v>45905</x:v>
      </x:c>
      <x:c r="B33" s="12" t="inlineStr">
        <x:is>
          <x:t xml:space="preserve">R-006</x:t>
        </x:is>
      </x:c>
      <x:c r="C33" s="13" t="inlineStr">
        <x:is>
          <x:t xml:space="preserve">Cotisations rentrée</x:t>
        </x:is>
      </x:c>
      <x:c r="D33" s="13" t="inlineStr">
        <x:is>
          <x:t xml:space="preserve">Cotisations</x:t>
        </x:is>
      </x:c>
      <x:c r="E33" s="10" t="str">
        <x:f>IF($D33="","",IFERROR(VLOOKUP($D33,Plan_comptable!$B$2:$C$200,2,FALSE),""))</x:f>
        <x:v>Recette</x:v>
      </x:c>
      <x:c r="F33" s="12" t="inlineStr">
        <x:is>
          <x:t xml:space="preserve">Banque</x:t>
        </x:is>
      </x:c>
      <x:c r="G33" s="12" t="inlineStr">
        <x:is>
          <x:t xml:space="preserve">Virement</x:t>
        </x:is>
      </x:c>
      <x:c r="H33" s="14" t="n"/>
      <x:c r="I33" s="14" t="n">
        <x:v>1240</x:v>
      </x:c>
      <x:c r="J33" s="15">
        <x:f>IF($A33="","",IF($I33="",0,$I33)-IF($H33="",0,$H33))</x:f>
        <x:v>1240</x:v>
      </x:c>
      <x:c r="K33" s="15">
        <x:f>IF($A33="","",IF($F33="Banque",$K32+$J33,$K32))</x:f>
        <x:v>7242.170000000001</x:v>
      </x:c>
      <x:c r="L33" s="15">
        <x:f>IF($A33="","",IF($F33="Caisse",$L32+$J33,$L32))</x:f>
        <x:v>143.89999999999998</x:v>
      </x:c>
      <x:c r="M33" s="13" t="inlineStr">
        <x:is>
          <x:t xml:space="preserve"/>
        </x:is>
      </x:c>
    </x:row>
    <x:row r="34">
      <x:c r="A34" s="11" t="n">
        <x:v>45912</x:v>
      </x:c>
      <x:c r="B34" s="12" t="inlineStr">
        <x:is>
          <x:t xml:space="preserve">D-103</x:t>
        </x:is>
      </x:c>
      <x:c r="C34" s="13" t="inlineStr">
        <x:is>
          <x:t xml:space="preserve">Dépense diverse</x:t>
        </x:is>
      </x:c>
      <x:c r="D34" s="13" t="inlineStr">
        <x:is>
          <x:t xml:space="preserve">Communication</x:t>
        </x:is>
      </x:c>
      <x:c r="E34" s="10" t="str">
        <x:f>IF($D34="","",IFERROR(VLOOKUP($D34,Plan_comptable!$B$2:$C$200,2,FALSE),""))</x:f>
        <x:v>Dépense</x:v>
      </x:c>
      <x:c r="F34" s="12" t="inlineStr">
        <x:is>
          <x:t xml:space="preserve">Caisse</x:t>
        </x:is>
      </x:c>
      <x:c r="G34" s="12" t="inlineStr">
        <x:is>
          <x:t xml:space="preserve">Carte</x:t>
        </x:is>
      </x:c>
      <x:c r="H34" s="14" t="n">
        <x:v>79.68000000000001</x:v>
      </x:c>
      <x:c r="I34" s="14" t="n"/>
      <x:c r="J34" s="15">
        <x:f>IF($A34="","",IF($I34="",0,$I34)-IF($H34="",0,$H34))</x:f>
        <x:v>-79.68</x:v>
      </x:c>
      <x:c r="K34" s="15">
        <x:f>IF($A34="","",IF($F34="Banque",$K33+$J34,$K33))</x:f>
        <x:v>7242.170000000001</x:v>
      </x:c>
      <x:c r="L34" s="15">
        <x:f>IF($A34="","",IF($F34="Caisse",$L33+$J34,$L33))</x:f>
        <x:v>64.21999999999997</x:v>
      </x:c>
      <x:c r="M34" s="13" t="inlineStr">
        <x:is>
          <x:t xml:space="preserve"/>
        </x:is>
      </x:c>
    </x:row>
    <x:row r="35">
      <x:c r="A35" s="11" t="n">
        <x:v>45912</x:v>
      </x:c>
      <x:c r="B35" s="12" t="inlineStr">
        <x:is>
          <x:t xml:space="preserve">D-113</x:t>
        </x:is>
      </x:c>
      <x:c r="C35" s="13" t="inlineStr">
        <x:is>
          <x:t xml:space="preserve">Dépense diverse</x:t>
        </x:is>
      </x:c>
      <x:c r="D35" s="13" t="inlineStr">
        <x:is>
          <x:t xml:space="preserve">Autres dépenses</x:t>
        </x:is>
      </x:c>
      <x:c r="E35" s="10" t="str">
        <x:f>IF($D35="","",IFERROR(VLOOKUP($D35,Plan_comptable!$B$2:$C$200,2,FALSE),""))</x:f>
        <x:v>Dépense</x:v>
      </x:c>
      <x:c r="F35" s="12" t="inlineStr">
        <x:is>
          <x:t xml:space="preserve">Caisse</x:t>
        </x:is>
      </x:c>
      <x:c r="G35" s="12" t="inlineStr">
        <x:is>
          <x:t xml:space="preserve">Virement</x:t>
        </x:is>
      </x:c>
      <x:c r="H35" s="14" t="n">
        <x:v>10.67</x:v>
      </x:c>
      <x:c r="I35" s="14" t="n"/>
      <x:c r="J35" s="15">
        <x:f>IF($A35="","",IF($I35="",0,$I35)-IF($H35="",0,$H35))</x:f>
        <x:v>-10.67</x:v>
      </x:c>
      <x:c r="K35" s="15">
        <x:f>IF($A35="","",IF($F35="Banque",$K34+$J35,$K34))</x:f>
        <x:v>7242.170000000001</x:v>
      </x:c>
      <x:c r="L35" s="15">
        <x:f>IF($A35="","",IF($F35="Caisse",$L34+$J35,$L34))</x:f>
        <x:v>53.54999999999997</x:v>
      </x:c>
      <x:c r="M35" s="13" t="inlineStr">
        <x:is>
          <x:t xml:space="preserve"/>
        </x:is>
      </x:c>
    </x:row>
    <x:row r="36">
      <x:c r="A36" s="11" t="n">
        <x:v>45930</x:v>
      </x:c>
      <x:c r="B36" s="12" t="inlineStr">
        <x:is>
          <x:t xml:space="preserve">D-014</x:t>
        </x:is>
      </x:c>
      <x:c r="C36" s="13" t="inlineStr">
        <x:is>
          <x:t xml:space="preserve">Frais bancaires mensuels</x:t>
        </x:is>
      </x:c>
      <x:c r="D36" s="13" t="inlineStr">
        <x:is>
          <x:t xml:space="preserve">Frais bancaires</x:t>
        </x:is>
      </x:c>
      <x:c r="E36" s="10" t="str">
        <x:f>IF($D36="","",IFERROR(VLOOKUP($D36,Plan_comptable!$B$2:$C$200,2,FALSE),""))</x:f>
        <x:v>Dépense</x:v>
      </x:c>
      <x:c r="F36" s="12" t="inlineStr">
        <x:is>
          <x:t xml:space="preserve">Banque</x:t>
        </x:is>
      </x:c>
      <x:c r="G36" s="12" t="inlineStr">
        <x:is>
          <x:t xml:space="preserve">Prélèvement</x:t>
        </x:is>
      </x:c>
      <x:c r="H36" s="14" t="n">
        <x:v>8.5</x:v>
      </x:c>
      <x:c r="I36" s="14" t="n"/>
      <x:c r="J36" s="15">
        <x:f>IF($A36="","",IF($I36="",0,$I36)-IF($H36="",0,$H36))</x:f>
        <x:v>-8.5</x:v>
      </x:c>
      <x:c r="K36" s="15">
        <x:f>IF($A36="","",IF($F36="Banque",$K35+$J36,$K35))</x:f>
        <x:v>7233.670000000001</x:v>
      </x:c>
      <x:c r="L36" s="15">
        <x:f>IF($A36="","",IF($F36="Caisse",$L35+$J36,$L35))</x:f>
        <x:v>53.54999999999997</x:v>
      </x:c>
      <x:c r="M36" s="13" t="inlineStr">
        <x:is>
          <x:t xml:space="preserve"/>
        </x:is>
      </x:c>
    </x:row>
    <x:row r="37">
      <x:c r="A37" s="11" t="n">
        <x:v>45942</x:v>
      </x:c>
      <x:c r="B37" s="12" t="inlineStr">
        <x:is>
          <x:t xml:space="preserve">D-015</x:t>
        </x:is>
      </x:c>
      <x:c r="C37" s="13" t="inlineStr">
        <x:is>
          <x:t xml:space="preserve">Achats consommables rentrée</x:t>
        </x:is>
      </x:c>
      <x:c r="D37" s="13" t="inlineStr">
        <x:is>
          <x:t xml:space="preserve">Achats / fournitures</x:t>
        </x:is>
      </x:c>
      <x:c r="E37" s="10" t="str">
        <x:f>IF($D37="","",IFERROR(VLOOKUP($D37,Plan_comptable!$B$2:$C$200,2,FALSE),""))</x:f>
        <x:v>Dépense</x:v>
      </x:c>
      <x:c r="F37" s="12" t="inlineStr">
        <x:is>
          <x:t xml:space="preserve">Banque</x:t>
        </x:is>
      </x:c>
      <x:c r="G37" s="12" t="inlineStr">
        <x:is>
          <x:t xml:space="preserve">Carte</x:t>
        </x:is>
      </x:c>
      <x:c r="H37" s="14" t="n">
        <x:v>142</x:v>
      </x:c>
      <x:c r="I37" s="14" t="n"/>
      <x:c r="J37" s="15">
        <x:f>IF($A37="","",IF($I37="",0,$I37)-IF($H37="",0,$H37))</x:f>
        <x:v>-142</x:v>
      </x:c>
      <x:c r="K37" s="15">
        <x:f>IF($A37="","",IF($F37="Banque",$K36+$J37,$K36))</x:f>
        <x:v>7091.670000000001</x:v>
      </x:c>
      <x:c r="L37" s="15">
        <x:f>IF($A37="","",IF($F37="Caisse",$L36+$J37,$L36))</x:f>
        <x:v>53.54999999999997</x:v>
      </x:c>
      <x:c r="M37" s="13" t="inlineStr">
        <x:is>
          <x:t xml:space="preserve"/>
        </x:is>
      </x:c>
    </x:row>
    <x:row r="38">
      <x:c r="A38" s="11" t="n">
        <x:v>45965</x:v>
      </x:c>
      <x:c r="B38" s="12" t="inlineStr">
        <x:is>
          <x:t xml:space="preserve">D-016</x:t>
        </x:is>
      </x:c>
      <x:c r="C38" s="13" t="inlineStr">
        <x:is>
          <x:t xml:space="preserve">Location salle – novembre</x:t>
        </x:is>
      </x:c>
      <x:c r="D38" s="13" t="inlineStr">
        <x:is>
          <x:t xml:space="preserve">Locations / salles</x:t>
        </x:is>
      </x:c>
      <x:c r="E38" s="10" t="str">
        <x:f>IF($D38="","",IFERROR(VLOOKUP($D38,Plan_comptable!$B$2:$C$200,2,FALSE),""))</x:f>
        <x:v>Dépense</x:v>
      </x:c>
      <x:c r="F38" s="12" t="inlineStr">
        <x:is>
          <x:t xml:space="preserve">Banque</x:t>
        </x:is>
      </x:c>
      <x:c r="G38" s="12" t="inlineStr">
        <x:is>
          <x:t xml:space="preserve">Virement</x:t>
        </x:is>
      </x:c>
      <x:c r="H38" s="14" t="n">
        <x:v>220</x:v>
      </x:c>
      <x:c r="I38" s="14" t="n"/>
      <x:c r="J38" s="15">
        <x:f>IF($A38="","",IF($I38="",0,$I38)-IF($H38="",0,$H38))</x:f>
        <x:v>-220</x:v>
      </x:c>
      <x:c r="K38" s="15">
        <x:f>IF($A38="","",IF($F38="Banque",$K37+$J38,$K37))</x:f>
        <x:v>6871.670000000001</x:v>
      </x:c>
      <x:c r="L38" s="15">
        <x:f>IF($A38="","",IF($F38="Caisse",$L37+$J38,$L37))</x:f>
        <x:v>53.54999999999997</x:v>
      </x:c>
      <x:c r="M38" s="13" t="inlineStr">
        <x:is>
          <x:t xml:space="preserve"/>
        </x:is>
      </x:c>
    </x:row>
    <x:row r="39">
      <x:c r="A39" s="11" t="n">
        <x:v>45979</x:v>
      </x:c>
      <x:c r="B39" s="12" t="inlineStr">
        <x:is>
          <x:t xml:space="preserve">R-007</x:t>
        </x:is>
      </x:c>
      <x:c r="C39" s="13" t="inlineStr">
        <x:is>
          <x:t xml:space="preserve">Subvention régionale</x:t>
        </x:is>
      </x:c>
      <x:c r="D39" s="13" t="inlineStr">
        <x:is>
          <x:t xml:space="preserve">Subventions</x:t>
        </x:is>
      </x:c>
      <x:c r="E39" s="10" t="str">
        <x:f>IF($D39="","",IFERROR(VLOOKUP($D39,Plan_comptable!$B$2:$C$200,2,FALSE),""))</x:f>
        <x:v>Recette</x:v>
      </x:c>
      <x:c r="F39" s="12" t="inlineStr">
        <x:is>
          <x:t xml:space="preserve">Banque</x:t>
        </x:is>
      </x:c>
      <x:c r="G39" s="12" t="inlineStr">
        <x:is>
          <x:t xml:space="preserve">Virement</x:t>
        </x:is>
      </x:c>
      <x:c r="H39" s="14" t="n"/>
      <x:c r="I39" s="14" t="n">
        <x:v>900</x:v>
      </x:c>
      <x:c r="J39" s="15">
        <x:f>IF($A39="","",IF($I39="",0,$I39)-IF($H39="",0,$H39))</x:f>
        <x:v>900</x:v>
      </x:c>
      <x:c r="K39" s="15">
        <x:f>IF($A39="","",IF($F39="Banque",$K38+$J39,$K38))</x:f>
        <x:v>7771.670000000001</x:v>
      </x:c>
      <x:c r="L39" s="15">
        <x:f>IF($A39="","",IF($F39="Caisse",$L38+$J39,$L38))</x:f>
        <x:v>53.54999999999997</x:v>
      </x:c>
      <x:c r="M39" s="13" t="inlineStr">
        <x:is>
          <x:t xml:space="preserve"/>
        </x:is>
      </x:c>
    </x:row>
    <x:row r="40">
      <x:c r="A40" s="11" t="n">
        <x:v>46003</x:v>
      </x:c>
      <x:c r="B40" s="12" t="inlineStr">
        <x:is>
          <x:t xml:space="preserve">R-008</x:t>
        </x:is>
      </x:c>
      <x:c r="C40" s="13" t="inlineStr">
        <x:is>
          <x:t xml:space="preserve">Dons fin d’année</x:t>
        </x:is>
      </x:c>
      <x:c r="D40" s="13" t="inlineStr">
        <x:is>
          <x:t xml:space="preserve">Dons / mécénat</x:t>
        </x:is>
      </x:c>
      <x:c r="E40" s="10" t="str">
        <x:f>IF($D40="","",IFERROR(VLOOKUP($D40,Plan_comptable!$B$2:$C$200,2,FALSE),""))</x:f>
        <x:v>Recette</x:v>
      </x:c>
      <x:c r="F40" s="12" t="inlineStr">
        <x:is>
          <x:t xml:space="preserve">Banque</x:t>
        </x:is>
      </x:c>
      <x:c r="G40" s="12" t="inlineStr">
        <x:is>
          <x:t xml:space="preserve">En ligne</x:t>
        </x:is>
      </x:c>
      <x:c r="H40" s="14" t="n"/>
      <x:c r="I40" s="14" t="n">
        <x:v>152.5</x:v>
      </x:c>
      <x:c r="J40" s="15">
        <x:f>IF($A40="","",IF($I40="",0,$I40)-IF($H40="",0,$H40))</x:f>
        <x:v>152.5</x:v>
      </x:c>
      <x:c r="K40" s="15">
        <x:f>IF($A40="","",IF($F40="Banque",$K39+$J40,$K39))</x:f>
        <x:v>7924.170000000001</x:v>
      </x:c>
      <x:c r="L40" s="15">
        <x:f>IF($A40="","",IF($F40="Caisse",$L39+$J40,$L39))</x:f>
        <x:v>53.54999999999997</x:v>
      </x:c>
      <x:c r="M40" s="13" t="inlineStr">
        <x:is>
          <x:t xml:space="preserve"/>
        </x:is>
      </x:c>
    </x:row>
    <x:row r="41">
      <x:c r="A41" s="11" t="n">
        <x:v>46008</x:v>
      </x:c>
      <x:c r="B41" s="12" t="inlineStr">
        <x:is>
          <x:t xml:space="preserve">D-107</x:t>
        </x:is>
      </x:c>
      <x:c r="C41" s="13" t="inlineStr">
        <x:is>
          <x:t xml:space="preserve">Dépense diverse</x:t>
        </x:is>
      </x:c>
      <x:c r="D41" s="13" t="inlineStr">
        <x:is>
          <x:t xml:space="preserve">Déplacements</x:t>
        </x:is>
      </x:c>
      <x:c r="E41" s="10" t="str">
        <x:f>IF($D41="","",IFERROR(VLOOKUP($D41,Plan_comptable!$B$2:$C$200,2,FALSE),""))</x:f>
        <x:v>Dépense</x:v>
      </x:c>
      <x:c r="F41" s="12" t="inlineStr">
        <x:is>
          <x:t xml:space="preserve">Caisse</x:t>
        </x:is>
      </x:c>
      <x:c r="G41" s="12" t="inlineStr">
        <x:is>
          <x:t xml:space="preserve">Espèces</x:t>
        </x:is>
      </x:c>
      <x:c r="H41" s="14" t="n">
        <x:v>88.48</x:v>
      </x:c>
      <x:c r="I41" s="14" t="n"/>
      <x:c r="J41" s="15">
        <x:f>IF($A41="","",IF($I41="",0,$I41)-IF($H41="",0,$H41))</x:f>
        <x:v>-88.48</x:v>
      </x:c>
      <x:c r="K41" s="15">
        <x:f>IF($A41="","",IF($F41="Banque",$K40+$J41,$K40))</x:f>
        <x:v>7924.170000000001</x:v>
      </x:c>
      <x:c r="L41" s="15">
        <x:f>IF($A41="","",IF($F41="Caisse",$L40+$J41,$L40))</x:f>
        <x:v>-34.930000000000035</x:v>
      </x:c>
      <x:c r="M41" s="13" t="inlineStr">
        <x:is>
          <x:t xml:space="preserve"/>
        </x:is>
      </x:c>
    </x:row>
    <x:row r="42">
      <x:c r="A42" s="11" t="n">
        <x:v>46009</x:v>
      </x:c>
      <x:c r="B42" s="12" t="inlineStr">
        <x:is>
          <x:t xml:space="preserve">D-110</x:t>
        </x:is>
      </x:c>
      <x:c r="C42" s="13" t="inlineStr">
        <x:is>
          <x:t xml:space="preserve">Dépense diverse</x:t>
        </x:is>
      </x:c>
      <x:c r="D42" s="13" t="inlineStr">
        <x:is>
          <x:t xml:space="preserve">Communication</x:t>
        </x:is>
      </x:c>
      <x:c r="E42" s="10" t="str">
        <x:f>IF($D42="","",IFERROR(VLOOKUP($D42,Plan_comptable!$B$2:$C$200,2,FALSE),""))</x:f>
        <x:v>Dépense</x:v>
      </x:c>
      <x:c r="F42" s="12" t="inlineStr">
        <x:is>
          <x:t xml:space="preserve">Banque</x:t>
        </x:is>
      </x:c>
      <x:c r="G42" s="12" t="inlineStr">
        <x:is>
          <x:t xml:space="preserve">Espèces</x:t>
        </x:is>
      </x:c>
      <x:c r="H42" s="14" t="n">
        <x:v>75.17</x:v>
      </x:c>
      <x:c r="I42" s="14" t="n"/>
      <x:c r="J42" s="15">
        <x:f>IF($A42="","",IF($I42="",0,$I42)-IF($H42="",0,$H42))</x:f>
        <x:v>-75.17</x:v>
      </x:c>
      <x:c r="K42" s="15">
        <x:f>IF($A42="","",IF($F42="Banque",$K41+$J42,$K41))</x:f>
        <x:v>7849.000000000001</x:v>
      </x:c>
      <x:c r="L42" s="15">
        <x:f>IF($A42="","",IF($F42="Caisse",$L41+$J42,$L41))</x:f>
        <x:v>-34.930000000000035</x:v>
      </x:c>
      <x:c r="M42" s="13" t="inlineStr">
        <x:is>
          <x:t xml:space="preserve"/>
        </x:is>
      </x:c>
    </x:row>
    <x:row r="43">
      <x:c r="A43" s="11" t="n">
        <x:v>46017</x:v>
      </x:c>
      <x:c r="B43" s="12" t="inlineStr">
        <x:is>
          <x:t xml:space="preserve">D-101</x:t>
        </x:is>
      </x:c>
      <x:c r="C43" s="13" t="inlineStr">
        <x:is>
          <x:t xml:space="preserve">Dépense diverse</x:t>
        </x:is>
      </x:c>
      <x:c r="D43" s="13" t="inlineStr">
        <x:is>
          <x:t xml:space="preserve">Déplacements</x:t>
        </x:is>
      </x:c>
      <x:c r="E43" s="10" t="str">
        <x:f>IF($D43="","",IFERROR(VLOOKUP($D43,Plan_comptable!$B$2:$C$200,2,FALSE),""))</x:f>
        <x:v>Dépense</x:v>
      </x:c>
      <x:c r="F43" s="12" t="inlineStr">
        <x:is>
          <x:t xml:space="preserve">Caisse</x:t>
        </x:is>
      </x:c>
      <x:c r="G43" s="12" t="inlineStr">
        <x:is>
          <x:t xml:space="preserve">Virement</x:t>
        </x:is>
      </x:c>
      <x:c r="H43" s="14" t="n">
        <x:v>26.98</x:v>
      </x:c>
      <x:c r="I43" s="14" t="n"/>
      <x:c r="J43" s="15">
        <x:f>IF($A43="","",IF($I43="",0,$I43)-IF($H43="",0,$H43))</x:f>
        <x:v>-26.98</x:v>
      </x:c>
      <x:c r="K43" s="15">
        <x:f>IF($A43="","",IF($F43="Banque",$K42+$J43,$K42))</x:f>
        <x:v>7849.000000000001</x:v>
      </x:c>
      <x:c r="L43" s="15">
        <x:f>IF($A43="","",IF($F43="Caisse",$L42+$J43,$L42))</x:f>
        <x:v>-61.91000000000004</x:v>
      </x:c>
      <x:c r="M43" s="13" t="inlineStr">
        <x:is>
          <x:t xml:space="preserve"/>
        </x:is>
      </x:c>
    </x:row>
    <x:row r="44">
      <x:c r="A44" s="11" t="n">
        <x:v>46019</x:v>
      </x:c>
      <x:c r="B44" s="12" t="inlineStr">
        <x:is>
          <x:t xml:space="preserve">D-017</x:t>
        </x:is>
      </x:c>
      <x:c r="C44" s="13" t="inlineStr">
        <x:is>
          <x:t xml:space="preserve">Frais bancaires mensuels</x:t>
        </x:is>
      </x:c>
      <x:c r="D44" s="13" t="inlineStr">
        <x:is>
          <x:t xml:space="preserve">Frais bancaires</x:t>
        </x:is>
      </x:c>
      <x:c r="E44" s="10" t="str">
        <x:f>IF($D44="","",IFERROR(VLOOKUP($D44,Plan_comptable!$B$2:$C$200,2,FALSE),""))</x:f>
        <x:v>Dépense</x:v>
      </x:c>
      <x:c r="F44" s="12" t="inlineStr">
        <x:is>
          <x:t xml:space="preserve">Banque</x:t>
        </x:is>
      </x:c>
      <x:c r="G44" s="12" t="inlineStr">
        <x:is>
          <x:t xml:space="preserve">Prélèvement</x:t>
        </x:is>
      </x:c>
      <x:c r="H44" s="14" t="n">
        <x:v>8.5</x:v>
      </x:c>
      <x:c r="I44" s="14" t="n"/>
      <x:c r="J44" s="15">
        <x:f>IF($A44="","",IF($I44="",0,$I44)-IF($H44="",0,$H44))</x:f>
        <x:v>-8.5</x:v>
      </x:c>
      <x:c r="K44" s="15">
        <x:f>IF($A44="","",IF($F44="Banque",$K43+$J44,$K43))</x:f>
        <x:v>7840.500000000001</x:v>
      </x:c>
      <x:c r="L44" s="15">
        <x:f>IF($A44="","",IF($F44="Caisse",$L43+$J44,$L43))</x:f>
        <x:v>-61.91000000000004</x:v>
      </x:c>
      <x:c r="M44" s="13" t="inlineStr">
        <x:is>
          <x:t xml:space="preserve"/>
        </x:is>
      </x:c>
    </x:row>
    <x:row r="45">
      <x:c r="A45" s="11" t="n"/>
      <x:c r="B45" s="12" t="n"/>
      <x:c r="C45" s="13" t="n"/>
      <x:c r="D45" s="13" t="n"/>
      <x:c r="E45" s="10">
        <x:f>IF($D45="","",IFERROR(VLOOKUP($D45,Plan_comptable!$B$2:$C$200,2,FALSE),""))</x:f>
      </x:c>
      <x:c r="F45" s="12" t="n"/>
      <x:c r="G45" s="12" t="n"/>
      <x:c r="H45" s="14" t="n"/>
      <x:c r="I45" s="14" t="n"/>
      <x:c r="J45" s="15">
        <x:f>IF($A45="","",IF($I45="",0,$I45)-IF($H45="",0,$H45))</x:f>
      </x:c>
      <x:c r="K45" s="15">
        <x:f>IF($A45="","",IF($F45="Banque",$K44+$J45,$K44))</x:f>
      </x:c>
      <x:c r="L45" s="15">
        <x:f>IF($A45="","",IF($F45="Caisse",$L44+$J45,$L44))</x:f>
      </x:c>
      <x:c r="M45" s="13" t="n"/>
    </x:row>
    <x:row r="46">
      <x:c r="A46" s="11" t="n"/>
      <x:c r="B46" s="12" t="n"/>
      <x:c r="C46" s="13" t="n"/>
      <x:c r="D46" s="13" t="n"/>
      <x:c r="E46" s="10">
        <x:f>IF($D46="","",IFERROR(VLOOKUP($D46,Plan_comptable!$B$2:$C$200,2,FALSE),""))</x:f>
      </x:c>
      <x:c r="F46" s="12" t="n"/>
      <x:c r="G46" s="12" t="n"/>
      <x:c r="H46" s="14" t="n"/>
      <x:c r="I46" s="14" t="n"/>
      <x:c r="J46" s="15">
        <x:f>IF($A46="","",IF($I46="",0,$I46)-IF($H46="",0,$H46))</x:f>
      </x:c>
      <x:c r="K46" s="15">
        <x:f>IF($A46="","",IF($F46="Banque",$K45+$J46,$K45))</x:f>
      </x:c>
      <x:c r="L46" s="15">
        <x:f>IF($A46="","",IF($F46="Caisse",$L45+$J46,$L45))</x:f>
      </x:c>
      <x:c r="M46" s="13" t="n"/>
    </x:row>
    <x:row r="47">
      <x:c r="A47" s="11" t="n"/>
      <x:c r="B47" s="12" t="n"/>
      <x:c r="C47" s="13" t="n"/>
      <x:c r="D47" s="13" t="n"/>
      <x:c r="E47" s="10">
        <x:f>IF($D47="","",IFERROR(VLOOKUP($D47,Plan_comptable!$B$2:$C$200,2,FALSE),""))</x:f>
      </x:c>
      <x:c r="F47" s="12" t="n"/>
      <x:c r="G47" s="12" t="n"/>
      <x:c r="H47" s="14" t="n"/>
      <x:c r="I47" s="14" t="n"/>
      <x:c r="J47" s="15">
        <x:f>IF($A47="","",IF($I47="",0,$I47)-IF($H47="",0,$H47))</x:f>
      </x:c>
      <x:c r="K47" s="15">
        <x:f>IF($A47="","",IF($F47="Banque",$K46+$J47,$K46))</x:f>
      </x:c>
      <x:c r="L47" s="15">
        <x:f>IF($A47="","",IF($F47="Caisse",$L46+$J47,$L46))</x:f>
      </x:c>
      <x:c r="M47" s="13" t="n"/>
    </x:row>
    <x:row r="48">
      <x:c r="A48" s="11" t="n"/>
      <x:c r="B48" s="12" t="n"/>
      <x:c r="C48" s="13" t="n"/>
      <x:c r="D48" s="13" t="n"/>
      <x:c r="E48" s="10">
        <x:f>IF($D48="","",IFERROR(VLOOKUP($D48,Plan_comptable!$B$2:$C$200,2,FALSE),""))</x:f>
      </x:c>
      <x:c r="F48" s="12" t="n"/>
      <x:c r="G48" s="12" t="n"/>
      <x:c r="H48" s="14" t="n"/>
      <x:c r="I48" s="14" t="n"/>
      <x:c r="J48" s="15">
        <x:f>IF($A48="","",IF($I48="",0,$I48)-IF($H48="",0,$H48))</x:f>
      </x:c>
      <x:c r="K48" s="15">
        <x:f>IF($A48="","",IF($F48="Banque",$K47+$J48,$K47))</x:f>
      </x:c>
      <x:c r="L48" s="15">
        <x:f>IF($A48="","",IF($F48="Caisse",$L47+$J48,$L47))</x:f>
      </x:c>
      <x:c r="M48" s="13" t="n"/>
    </x:row>
    <x:row r="49">
      <x:c r="A49" s="11" t="n"/>
      <x:c r="B49" s="12" t="n"/>
      <x:c r="C49" s="13" t="n"/>
      <x:c r="D49" s="13" t="n"/>
      <x:c r="E49" s="10">
        <x:f>IF($D49="","",IFERROR(VLOOKUP($D49,Plan_comptable!$B$2:$C$200,2,FALSE),""))</x:f>
      </x:c>
      <x:c r="F49" s="12" t="n"/>
      <x:c r="G49" s="12" t="n"/>
      <x:c r="H49" s="14" t="n"/>
      <x:c r="I49" s="14" t="n"/>
      <x:c r="J49" s="15">
        <x:f>IF($A49="","",IF($I49="",0,$I49)-IF($H49="",0,$H49))</x:f>
      </x:c>
      <x:c r="K49" s="15">
        <x:f>IF($A49="","",IF($F49="Banque",$K48+$J49,$K48))</x:f>
      </x:c>
      <x:c r="L49" s="15">
        <x:f>IF($A49="","",IF($F49="Caisse",$L48+$J49,$L48))</x:f>
      </x:c>
      <x:c r="M49" s="13" t="n"/>
    </x:row>
    <x:row r="50">
      <x:c r="A50" s="11" t="n"/>
      <x:c r="B50" s="12" t="n"/>
      <x:c r="C50" s="13" t="n"/>
      <x:c r="D50" s="13" t="n"/>
      <x:c r="E50" s="10">
        <x:f>IF($D50="","",IFERROR(VLOOKUP($D50,Plan_comptable!$B$2:$C$200,2,FALSE),""))</x:f>
      </x:c>
      <x:c r="F50" s="12" t="n"/>
      <x:c r="G50" s="12" t="n"/>
      <x:c r="H50" s="14" t="n"/>
      <x:c r="I50" s="14" t="n"/>
      <x:c r="J50" s="15">
        <x:f>IF($A50="","",IF($I50="",0,$I50)-IF($H50="",0,$H50))</x:f>
      </x:c>
      <x:c r="K50" s="15">
        <x:f>IF($A50="","",IF($F50="Banque",$K49+$J50,$K49))</x:f>
      </x:c>
      <x:c r="L50" s="15">
        <x:f>IF($A50="","",IF($F50="Caisse",$L49+$J50,$L49))</x:f>
      </x:c>
      <x:c r="M50" s="13" t="n"/>
    </x:row>
    <x:row r="51">
      <x:c r="A51" s="11" t="n"/>
      <x:c r="B51" s="12" t="n"/>
      <x:c r="C51" s="13" t="n"/>
      <x:c r="D51" s="13" t="n"/>
      <x:c r="E51" s="10">
        <x:f>IF($D51="","",IFERROR(VLOOKUP($D51,Plan_comptable!$B$2:$C$200,2,FALSE),""))</x:f>
      </x:c>
      <x:c r="F51" s="12" t="n"/>
      <x:c r="G51" s="12" t="n"/>
      <x:c r="H51" s="14" t="n"/>
      <x:c r="I51" s="14" t="n"/>
      <x:c r="J51" s="15">
        <x:f>IF($A51="","",IF($I51="",0,$I51)-IF($H51="",0,$H51))</x:f>
      </x:c>
      <x:c r="K51" s="15">
        <x:f>IF($A51="","",IF($F51="Banque",$K50+$J51,$K50))</x:f>
      </x:c>
      <x:c r="L51" s="15">
        <x:f>IF($A51="","",IF($F51="Caisse",$L50+$J51,$L50))</x:f>
      </x:c>
      <x:c r="M51" s="13" t="n"/>
    </x:row>
    <x:row r="52">
      <x:c r="A52" s="11" t="n"/>
      <x:c r="B52" s="12" t="n"/>
      <x:c r="C52" s="13" t="n"/>
      <x:c r="D52" s="13" t="n"/>
      <x:c r="E52" s="10">
        <x:f>IF($D52="","",IFERROR(VLOOKUP($D52,Plan_comptable!$B$2:$C$200,2,FALSE),""))</x:f>
      </x:c>
      <x:c r="F52" s="12" t="n"/>
      <x:c r="G52" s="12" t="n"/>
      <x:c r="H52" s="14" t="n"/>
      <x:c r="I52" s="14" t="n"/>
      <x:c r="J52" s="15">
        <x:f>IF($A52="","",IF($I52="",0,$I52)-IF($H52="",0,$H52))</x:f>
      </x:c>
      <x:c r="K52" s="15">
        <x:f>IF($A52="","",IF($F52="Banque",$K51+$J52,$K51))</x:f>
      </x:c>
      <x:c r="L52" s="15">
        <x:f>IF($A52="","",IF($F52="Caisse",$L51+$J52,$L51))</x:f>
      </x:c>
      <x:c r="M52" s="13" t="n"/>
    </x:row>
    <x:row r="53">
      <x:c r="A53" s="11" t="n"/>
      <x:c r="B53" s="12" t="n"/>
      <x:c r="C53" s="13" t="n"/>
      <x:c r="D53" s="13" t="n"/>
      <x:c r="E53" s="10">
        <x:f>IF($D53="","",IFERROR(VLOOKUP($D53,Plan_comptable!$B$2:$C$200,2,FALSE),""))</x:f>
      </x:c>
      <x:c r="F53" s="12" t="n"/>
      <x:c r="G53" s="12" t="n"/>
      <x:c r="H53" s="14" t="n"/>
      <x:c r="I53" s="14" t="n"/>
      <x:c r="J53" s="15">
        <x:f>IF($A53="","",IF($I53="",0,$I53)-IF($H53="",0,$H53))</x:f>
      </x:c>
      <x:c r="K53" s="15">
        <x:f>IF($A53="","",IF($F53="Banque",$K52+$J53,$K52))</x:f>
      </x:c>
      <x:c r="L53" s="15">
        <x:f>IF($A53="","",IF($F53="Caisse",$L52+$J53,$L52))</x:f>
      </x:c>
      <x:c r="M53" s="13" t="n"/>
    </x:row>
    <x:row r="54">
      <x:c r="A54" s="11" t="n"/>
      <x:c r="B54" s="12" t="n"/>
      <x:c r="C54" s="13" t="n"/>
      <x:c r="D54" s="13" t="n"/>
      <x:c r="E54" s="10">
        <x:f>IF($D54="","",IFERROR(VLOOKUP($D54,Plan_comptable!$B$2:$C$200,2,FALSE),""))</x:f>
      </x:c>
      <x:c r="F54" s="12" t="n"/>
      <x:c r="G54" s="12" t="n"/>
      <x:c r="H54" s="14" t="n"/>
      <x:c r="I54" s="14" t="n"/>
      <x:c r="J54" s="15">
        <x:f>IF($A54="","",IF($I54="",0,$I54)-IF($H54="",0,$H54))</x:f>
      </x:c>
      <x:c r="K54" s="15">
        <x:f>IF($A54="","",IF($F54="Banque",$K53+$J54,$K53))</x:f>
      </x:c>
      <x:c r="L54" s="15">
        <x:f>IF($A54="","",IF($F54="Caisse",$L53+$J54,$L53))</x:f>
      </x:c>
      <x:c r="M54" s="13" t="n"/>
    </x:row>
    <x:row r="55">
      <x:c r="A55" s="11" t="n"/>
      <x:c r="B55" s="12" t="n"/>
      <x:c r="C55" s="13" t="n"/>
      <x:c r="D55" s="13" t="n"/>
      <x:c r="E55" s="10">
        <x:f>IF($D55="","",IFERROR(VLOOKUP($D55,Plan_comptable!$B$2:$C$200,2,FALSE),""))</x:f>
      </x:c>
      <x:c r="F55" s="12" t="n"/>
      <x:c r="G55" s="12" t="n"/>
      <x:c r="H55" s="14" t="n"/>
      <x:c r="I55" s="14" t="n"/>
      <x:c r="J55" s="15">
        <x:f>IF($A55="","",IF($I55="",0,$I55)-IF($H55="",0,$H55))</x:f>
      </x:c>
      <x:c r="K55" s="15">
        <x:f>IF($A55="","",IF($F55="Banque",$K54+$J55,$K54))</x:f>
      </x:c>
      <x:c r="L55" s="15">
        <x:f>IF($A55="","",IF($F55="Caisse",$L54+$J55,$L54))</x:f>
      </x:c>
      <x:c r="M55" s="13" t="n"/>
    </x:row>
    <x:row r="56">
      <x:c r="A56" s="11" t="n"/>
      <x:c r="B56" s="12" t="n"/>
      <x:c r="C56" s="13" t="n"/>
      <x:c r="D56" s="13" t="n"/>
      <x:c r="E56" s="10">
        <x:f>IF($D56="","",IFERROR(VLOOKUP($D56,Plan_comptable!$B$2:$C$200,2,FALSE),""))</x:f>
      </x:c>
      <x:c r="F56" s="12" t="n"/>
      <x:c r="G56" s="12" t="n"/>
      <x:c r="H56" s="14" t="n"/>
      <x:c r="I56" s="14" t="n"/>
      <x:c r="J56" s="15">
        <x:f>IF($A56="","",IF($I56="",0,$I56)-IF($H56="",0,$H56))</x:f>
      </x:c>
      <x:c r="K56" s="15">
        <x:f>IF($A56="","",IF($F56="Banque",$K55+$J56,$K55))</x:f>
      </x:c>
      <x:c r="L56" s="15">
        <x:f>IF($A56="","",IF($F56="Caisse",$L55+$J56,$L55))</x:f>
      </x:c>
      <x:c r="M56" s="13" t="n"/>
    </x:row>
    <x:row r="57">
      <x:c r="A57" s="11" t="n"/>
      <x:c r="B57" s="12" t="n"/>
      <x:c r="C57" s="13" t="n"/>
      <x:c r="D57" s="13" t="n"/>
      <x:c r="E57" s="10">
        <x:f>IF($D57="","",IFERROR(VLOOKUP($D57,Plan_comptable!$B$2:$C$200,2,FALSE),""))</x:f>
      </x:c>
      <x:c r="F57" s="12" t="n"/>
      <x:c r="G57" s="12" t="n"/>
      <x:c r="H57" s="14" t="n"/>
      <x:c r="I57" s="14" t="n"/>
      <x:c r="J57" s="15">
        <x:f>IF($A57="","",IF($I57="",0,$I57)-IF($H57="",0,$H57))</x:f>
      </x:c>
      <x:c r="K57" s="15">
        <x:f>IF($A57="","",IF($F57="Banque",$K56+$J57,$K56))</x:f>
      </x:c>
      <x:c r="L57" s="15">
        <x:f>IF($A57="","",IF($F57="Caisse",$L56+$J57,$L56))</x:f>
      </x:c>
      <x:c r="M57" s="13" t="n"/>
    </x:row>
    <x:row r="58">
      <x:c r="A58" s="11" t="n"/>
      <x:c r="B58" s="12" t="n"/>
      <x:c r="C58" s="13" t="n"/>
      <x:c r="D58" s="13" t="n"/>
      <x:c r="E58" s="10">
        <x:f>IF($D58="","",IFERROR(VLOOKUP($D58,Plan_comptable!$B$2:$C$200,2,FALSE),""))</x:f>
      </x:c>
      <x:c r="F58" s="12" t="n"/>
      <x:c r="G58" s="12" t="n"/>
      <x:c r="H58" s="14" t="n"/>
      <x:c r="I58" s="14" t="n"/>
      <x:c r="J58" s="15">
        <x:f>IF($A58="","",IF($I58="",0,$I58)-IF($H58="",0,$H58))</x:f>
      </x:c>
      <x:c r="K58" s="15">
        <x:f>IF($A58="","",IF($F58="Banque",$K57+$J58,$K57))</x:f>
      </x:c>
      <x:c r="L58" s="15">
        <x:f>IF($A58="","",IF($F58="Caisse",$L57+$J58,$L57))</x:f>
      </x:c>
      <x:c r="M58" s="13" t="n"/>
    </x:row>
    <x:row r="59">
      <x:c r="A59" s="11" t="n"/>
      <x:c r="B59" s="12" t="n"/>
      <x:c r="C59" s="13" t="n"/>
      <x:c r="D59" s="13" t="n"/>
      <x:c r="E59" s="10">
        <x:f>IF($D59="","",IFERROR(VLOOKUP($D59,Plan_comptable!$B$2:$C$200,2,FALSE),""))</x:f>
      </x:c>
      <x:c r="F59" s="12" t="n"/>
      <x:c r="G59" s="12" t="n"/>
      <x:c r="H59" s="14" t="n"/>
      <x:c r="I59" s="14" t="n"/>
      <x:c r="J59" s="15">
        <x:f>IF($A59="","",IF($I59="",0,$I59)-IF($H59="",0,$H59))</x:f>
      </x:c>
      <x:c r="K59" s="15">
        <x:f>IF($A59="","",IF($F59="Banque",$K58+$J59,$K58))</x:f>
      </x:c>
      <x:c r="L59" s="15">
        <x:f>IF($A59="","",IF($F59="Caisse",$L58+$J59,$L58))</x:f>
      </x:c>
      <x:c r="M59" s="13" t="n"/>
    </x:row>
    <x:row r="60">
      <x:c r="A60" s="11" t="n"/>
      <x:c r="B60" s="12" t="n"/>
      <x:c r="C60" s="13" t="n"/>
      <x:c r="D60" s="13" t="n"/>
      <x:c r="E60" s="10">
        <x:f>IF($D60="","",IFERROR(VLOOKUP($D60,Plan_comptable!$B$2:$C$200,2,FALSE),""))</x:f>
      </x:c>
      <x:c r="F60" s="12" t="n"/>
      <x:c r="G60" s="12" t="n"/>
      <x:c r="H60" s="14" t="n"/>
      <x:c r="I60" s="14" t="n"/>
      <x:c r="J60" s="15">
        <x:f>IF($A60="","",IF($I60="",0,$I60)-IF($H60="",0,$H60))</x:f>
      </x:c>
      <x:c r="K60" s="15">
        <x:f>IF($A60="","",IF($F60="Banque",$K59+$J60,$K59))</x:f>
      </x:c>
      <x:c r="L60" s="15">
        <x:f>IF($A60="","",IF($F60="Caisse",$L59+$J60,$L59))</x:f>
      </x:c>
      <x:c r="M60" s="13" t="n"/>
    </x:row>
    <x:row r="61">
      <x:c r="A61" s="11" t="n"/>
      <x:c r="B61" s="12" t="n"/>
      <x:c r="C61" s="13" t="n"/>
      <x:c r="D61" s="13" t="n"/>
      <x:c r="E61" s="10">
        <x:f>IF($D61="","",IFERROR(VLOOKUP($D61,Plan_comptable!$B$2:$C$200,2,FALSE),""))</x:f>
      </x:c>
      <x:c r="F61" s="12" t="n"/>
      <x:c r="G61" s="12" t="n"/>
      <x:c r="H61" s="14" t="n"/>
      <x:c r="I61" s="14" t="n"/>
      <x:c r="J61" s="15">
        <x:f>IF($A61="","",IF($I61="",0,$I61)-IF($H61="",0,$H61))</x:f>
      </x:c>
      <x:c r="K61" s="15">
        <x:f>IF($A61="","",IF($F61="Banque",$K60+$J61,$K60))</x:f>
      </x:c>
      <x:c r="L61" s="15">
        <x:f>IF($A61="","",IF($F61="Caisse",$L60+$J61,$L60))</x:f>
      </x:c>
      <x:c r="M61" s="13" t="n"/>
    </x:row>
    <x:row r="62">
      <x:c r="A62" s="11" t="n"/>
      <x:c r="B62" s="12" t="n"/>
      <x:c r="C62" s="13" t="n"/>
      <x:c r="D62" s="13" t="n"/>
      <x:c r="E62" s="10">
        <x:f>IF($D62="","",IFERROR(VLOOKUP($D62,Plan_comptable!$B$2:$C$200,2,FALSE),""))</x:f>
      </x:c>
      <x:c r="F62" s="12" t="n"/>
      <x:c r="G62" s="12" t="n"/>
      <x:c r="H62" s="14" t="n"/>
      <x:c r="I62" s="14" t="n"/>
      <x:c r="J62" s="15">
        <x:f>IF($A62="","",IF($I62="",0,$I62)-IF($H62="",0,$H62))</x:f>
      </x:c>
      <x:c r="K62" s="15">
        <x:f>IF($A62="","",IF($F62="Banque",$K61+$J62,$K61))</x:f>
      </x:c>
      <x:c r="L62" s="15">
        <x:f>IF($A62="","",IF($F62="Caisse",$L61+$J62,$L61))</x:f>
      </x:c>
      <x:c r="M62" s="13" t="n"/>
    </x:row>
    <x:row r="63">
      <x:c r="A63" s="11" t="n"/>
      <x:c r="B63" s="12" t="n"/>
      <x:c r="C63" s="13" t="n"/>
      <x:c r="D63" s="13" t="n"/>
      <x:c r="E63" s="10">
        <x:f>IF($D63="","",IFERROR(VLOOKUP($D63,Plan_comptable!$B$2:$C$200,2,FALSE),""))</x:f>
      </x:c>
      <x:c r="F63" s="12" t="n"/>
      <x:c r="G63" s="12" t="n"/>
      <x:c r="H63" s="14" t="n"/>
      <x:c r="I63" s="14" t="n"/>
      <x:c r="J63" s="15">
        <x:f>IF($A63="","",IF($I63="",0,$I63)-IF($H63="",0,$H63))</x:f>
      </x:c>
      <x:c r="K63" s="15">
        <x:f>IF($A63="","",IF($F63="Banque",$K62+$J63,$K62))</x:f>
      </x:c>
      <x:c r="L63" s="15">
        <x:f>IF($A63="","",IF($F63="Caisse",$L62+$J63,$L62))</x:f>
      </x:c>
      <x:c r="M63" s="13" t="n"/>
    </x:row>
    <x:row r="64">
      <x:c r="A64" s="11" t="n"/>
      <x:c r="B64" s="12" t="n"/>
      <x:c r="C64" s="13" t="n"/>
      <x:c r="D64" s="13" t="n"/>
      <x:c r="E64" s="10">
        <x:f>IF($D64="","",IFERROR(VLOOKUP($D64,Plan_comptable!$B$2:$C$200,2,FALSE),""))</x:f>
      </x:c>
      <x:c r="F64" s="12" t="n"/>
      <x:c r="G64" s="12" t="n"/>
      <x:c r="H64" s="14" t="n"/>
      <x:c r="I64" s="14" t="n"/>
      <x:c r="J64" s="15">
        <x:f>IF($A64="","",IF($I64="",0,$I64)-IF($H64="",0,$H64))</x:f>
      </x:c>
      <x:c r="K64" s="15">
        <x:f>IF($A64="","",IF($F64="Banque",$K63+$J64,$K63))</x:f>
      </x:c>
      <x:c r="L64" s="15">
        <x:f>IF($A64="","",IF($F64="Caisse",$L63+$J64,$L63))</x:f>
      </x:c>
      <x:c r="M64" s="13" t="n"/>
    </x:row>
    <x:row r="65">
      <x:c r="A65" s="11" t="n"/>
      <x:c r="B65" s="12" t="n"/>
      <x:c r="C65" s="13" t="n"/>
      <x:c r="D65" s="13" t="n"/>
      <x:c r="E65" s="10">
        <x:f>IF($D65="","",IFERROR(VLOOKUP($D65,Plan_comptable!$B$2:$C$200,2,FALSE),""))</x:f>
      </x:c>
      <x:c r="F65" s="12" t="n"/>
      <x:c r="G65" s="12" t="n"/>
      <x:c r="H65" s="14" t="n"/>
      <x:c r="I65" s="14" t="n"/>
      <x:c r="J65" s="15">
        <x:f>IF($A65="","",IF($I65="",0,$I65)-IF($H65="",0,$H65))</x:f>
      </x:c>
      <x:c r="K65" s="15">
        <x:f>IF($A65="","",IF($F65="Banque",$K64+$J65,$K64))</x:f>
      </x:c>
      <x:c r="L65" s="15">
        <x:f>IF($A65="","",IF($F65="Caisse",$L64+$J65,$L64))</x:f>
      </x:c>
      <x:c r="M65" s="13" t="n"/>
    </x:row>
    <x:row r="66">
      <x:c r="A66" s="11" t="n"/>
      <x:c r="B66" s="12" t="n"/>
      <x:c r="C66" s="13" t="n"/>
      <x:c r="D66" s="13" t="n"/>
      <x:c r="E66" s="10">
        <x:f>IF($D66="","",IFERROR(VLOOKUP($D66,Plan_comptable!$B$2:$C$200,2,FALSE),""))</x:f>
      </x:c>
      <x:c r="F66" s="12" t="n"/>
      <x:c r="G66" s="12" t="n"/>
      <x:c r="H66" s="14" t="n"/>
      <x:c r="I66" s="14" t="n"/>
      <x:c r="J66" s="15">
        <x:f>IF($A66="","",IF($I66="",0,$I66)-IF($H66="",0,$H66))</x:f>
      </x:c>
      <x:c r="K66" s="15">
        <x:f>IF($A66="","",IF($F66="Banque",$K65+$J66,$K65))</x:f>
      </x:c>
      <x:c r="L66" s="15">
        <x:f>IF($A66="","",IF($F66="Caisse",$L65+$J66,$L65))</x:f>
      </x:c>
      <x:c r="M66" s="13" t="n"/>
    </x:row>
    <x:row r="67">
      <x:c r="A67" s="11" t="n"/>
      <x:c r="B67" s="12" t="n"/>
      <x:c r="C67" s="13" t="n"/>
      <x:c r="D67" s="13" t="n"/>
      <x:c r="E67" s="10">
        <x:f>IF($D67="","",IFERROR(VLOOKUP($D67,Plan_comptable!$B$2:$C$200,2,FALSE),""))</x:f>
      </x:c>
      <x:c r="F67" s="12" t="n"/>
      <x:c r="G67" s="12" t="n"/>
      <x:c r="H67" s="14" t="n"/>
      <x:c r="I67" s="14" t="n"/>
      <x:c r="J67" s="15">
        <x:f>IF($A67="","",IF($I67="",0,$I67)-IF($H67="",0,$H67))</x:f>
      </x:c>
      <x:c r="K67" s="15">
        <x:f>IF($A67="","",IF($F67="Banque",$K66+$J67,$K66))</x:f>
      </x:c>
      <x:c r="L67" s="15">
        <x:f>IF($A67="","",IF($F67="Caisse",$L66+$J67,$L66))</x:f>
      </x:c>
      <x:c r="M67" s="13" t="n"/>
    </x:row>
    <x:row r="68">
      <x:c r="A68" s="11" t="n"/>
      <x:c r="B68" s="12" t="n"/>
      <x:c r="C68" s="13" t="n"/>
      <x:c r="D68" s="13" t="n"/>
      <x:c r="E68" s="10">
        <x:f>IF($D68="","",IFERROR(VLOOKUP($D68,Plan_comptable!$B$2:$C$200,2,FALSE),""))</x:f>
      </x:c>
      <x:c r="F68" s="12" t="n"/>
      <x:c r="G68" s="12" t="n"/>
      <x:c r="H68" s="14" t="n"/>
      <x:c r="I68" s="14" t="n"/>
      <x:c r="J68" s="15">
        <x:f>IF($A68="","",IF($I68="",0,$I68)-IF($H68="",0,$H68))</x:f>
      </x:c>
      <x:c r="K68" s="15">
        <x:f>IF($A68="","",IF($F68="Banque",$K67+$J68,$K67))</x:f>
      </x:c>
      <x:c r="L68" s="15">
        <x:f>IF($A68="","",IF($F68="Caisse",$L67+$J68,$L67))</x:f>
      </x:c>
      <x:c r="M68" s="13" t="n"/>
    </x:row>
    <x:row r="69">
      <x:c r="A69" s="11" t="n"/>
      <x:c r="B69" s="12" t="n"/>
      <x:c r="C69" s="13" t="n"/>
      <x:c r="D69" s="13" t="n"/>
      <x:c r="E69" s="10">
        <x:f>IF($D69="","",IFERROR(VLOOKUP($D69,Plan_comptable!$B$2:$C$200,2,FALSE),""))</x:f>
      </x:c>
      <x:c r="F69" s="12" t="n"/>
      <x:c r="G69" s="12" t="n"/>
      <x:c r="H69" s="14" t="n"/>
      <x:c r="I69" s="14" t="n"/>
      <x:c r="J69" s="15">
        <x:f>IF($A69="","",IF($I69="",0,$I69)-IF($H69="",0,$H69))</x:f>
      </x:c>
      <x:c r="K69" s="15">
        <x:f>IF($A69="","",IF($F69="Banque",$K68+$J69,$K68))</x:f>
      </x:c>
      <x:c r="L69" s="15">
        <x:f>IF($A69="","",IF($F69="Caisse",$L68+$J69,$L68))</x:f>
      </x:c>
      <x:c r="M69" s="13" t="n"/>
    </x:row>
    <x:row r="70">
      <x:c r="A70" s="11" t="n"/>
      <x:c r="B70" s="12" t="n"/>
      <x:c r="C70" s="13" t="n"/>
      <x:c r="D70" s="13" t="n"/>
      <x:c r="E70" s="10">
        <x:f>IF($D70="","",IFERROR(VLOOKUP($D70,Plan_comptable!$B$2:$C$200,2,FALSE),""))</x:f>
      </x:c>
      <x:c r="F70" s="12" t="n"/>
      <x:c r="G70" s="12" t="n"/>
      <x:c r="H70" s="14" t="n"/>
      <x:c r="I70" s="14" t="n"/>
      <x:c r="J70" s="15">
        <x:f>IF($A70="","",IF($I70="",0,$I70)-IF($H70="",0,$H70))</x:f>
      </x:c>
      <x:c r="K70" s="15">
        <x:f>IF($A70="","",IF($F70="Banque",$K69+$J70,$K69))</x:f>
      </x:c>
      <x:c r="L70" s="15">
        <x:f>IF($A70="","",IF($F70="Caisse",$L69+$J70,$L69))</x:f>
      </x:c>
      <x:c r="M70" s="13" t="n"/>
    </x:row>
    <x:row r="71">
      <x:c r="A71" s="11" t="n"/>
      <x:c r="B71" s="12" t="n"/>
      <x:c r="C71" s="13" t="n"/>
      <x:c r="D71" s="13" t="n"/>
      <x:c r="E71" s="10">
        <x:f>IF($D71="","",IFERROR(VLOOKUP($D71,Plan_comptable!$B$2:$C$200,2,FALSE),""))</x:f>
      </x:c>
      <x:c r="F71" s="12" t="n"/>
      <x:c r="G71" s="12" t="n"/>
      <x:c r="H71" s="14" t="n"/>
      <x:c r="I71" s="14" t="n"/>
      <x:c r="J71" s="15">
        <x:f>IF($A71="","",IF($I71="",0,$I71)-IF($H71="",0,$H71))</x:f>
      </x:c>
      <x:c r="K71" s="15">
        <x:f>IF($A71="","",IF($F71="Banque",$K70+$J71,$K70))</x:f>
      </x:c>
      <x:c r="L71" s="15">
        <x:f>IF($A71="","",IF($F71="Caisse",$L70+$J71,$L70))</x:f>
      </x:c>
      <x:c r="M71" s="13" t="n"/>
    </x:row>
    <x:row r="72">
      <x:c r="A72" s="11" t="n"/>
      <x:c r="B72" s="12" t="n"/>
      <x:c r="C72" s="13" t="n"/>
      <x:c r="D72" s="13" t="n"/>
      <x:c r="E72" s="10">
        <x:f>IF($D72="","",IFERROR(VLOOKUP($D72,Plan_comptable!$B$2:$C$200,2,FALSE),""))</x:f>
      </x:c>
      <x:c r="F72" s="12" t="n"/>
      <x:c r="G72" s="12" t="n"/>
      <x:c r="H72" s="14" t="n"/>
      <x:c r="I72" s="14" t="n"/>
      <x:c r="J72" s="15">
        <x:f>IF($A72="","",IF($I72="",0,$I72)-IF($H72="",0,$H72))</x:f>
      </x:c>
      <x:c r="K72" s="15">
        <x:f>IF($A72="","",IF($F72="Banque",$K71+$J72,$K71))</x:f>
      </x:c>
      <x:c r="L72" s="15">
        <x:f>IF($A72="","",IF($F72="Caisse",$L71+$J72,$L71))</x:f>
      </x:c>
      <x:c r="M72" s="13" t="n"/>
    </x:row>
    <x:row r="73">
      <x:c r="A73" s="11" t="n"/>
      <x:c r="B73" s="12" t="n"/>
      <x:c r="C73" s="13" t="n"/>
      <x:c r="D73" s="13" t="n"/>
      <x:c r="E73" s="10">
        <x:f>IF($D73="","",IFERROR(VLOOKUP($D73,Plan_comptable!$B$2:$C$200,2,FALSE),""))</x:f>
      </x:c>
      <x:c r="F73" s="12" t="n"/>
      <x:c r="G73" s="12" t="n"/>
      <x:c r="H73" s="14" t="n"/>
      <x:c r="I73" s="14" t="n"/>
      <x:c r="J73" s="15">
        <x:f>IF($A73="","",IF($I73="",0,$I73)-IF($H73="",0,$H73))</x:f>
      </x:c>
      <x:c r="K73" s="15">
        <x:f>IF($A73="","",IF($F73="Banque",$K72+$J73,$K72))</x:f>
      </x:c>
      <x:c r="L73" s="15">
        <x:f>IF($A73="","",IF($F73="Caisse",$L72+$J73,$L72))</x:f>
      </x:c>
      <x:c r="M73" s="13" t="n"/>
    </x:row>
    <x:row r="74">
      <x:c r="A74" s="11" t="n"/>
      <x:c r="B74" s="12" t="n"/>
      <x:c r="C74" s="13" t="n"/>
      <x:c r="D74" s="13" t="n"/>
      <x:c r="E74" s="10">
        <x:f>IF($D74="","",IFERROR(VLOOKUP($D74,Plan_comptable!$B$2:$C$200,2,FALSE),""))</x:f>
      </x:c>
      <x:c r="F74" s="12" t="n"/>
      <x:c r="G74" s="12" t="n"/>
      <x:c r="H74" s="14" t="n"/>
      <x:c r="I74" s="14" t="n"/>
      <x:c r="J74" s="15">
        <x:f>IF($A74="","",IF($I74="",0,$I74)-IF($H74="",0,$H74))</x:f>
      </x:c>
      <x:c r="K74" s="15">
        <x:f>IF($A74="","",IF($F74="Banque",$K73+$J74,$K73))</x:f>
      </x:c>
      <x:c r="L74" s="15">
        <x:f>IF($A74="","",IF($F74="Caisse",$L73+$J74,$L73))</x:f>
      </x:c>
      <x:c r="M74" s="13" t="n"/>
    </x:row>
    <x:row r="75">
      <x:c r="A75" s="11" t="n"/>
      <x:c r="B75" s="12" t="n"/>
      <x:c r="C75" s="13" t="n"/>
      <x:c r="D75" s="13" t="n"/>
      <x:c r="E75" s="10">
        <x:f>IF($D75="","",IFERROR(VLOOKUP($D75,Plan_comptable!$B$2:$C$200,2,FALSE),""))</x:f>
      </x:c>
      <x:c r="F75" s="12" t="n"/>
      <x:c r="G75" s="12" t="n"/>
      <x:c r="H75" s="14" t="n"/>
      <x:c r="I75" s="14" t="n"/>
      <x:c r="J75" s="15">
        <x:f>IF($A75="","",IF($I75="",0,$I75)-IF($H75="",0,$H75))</x:f>
      </x:c>
      <x:c r="K75" s="15">
        <x:f>IF($A75="","",IF($F75="Banque",$K74+$J75,$K74))</x:f>
      </x:c>
      <x:c r="L75" s="15">
        <x:f>IF($A75="","",IF($F75="Caisse",$L74+$J75,$L74))</x:f>
      </x:c>
      <x:c r="M75" s="13" t="n"/>
    </x:row>
    <x:row r="76">
      <x:c r="A76" s="11" t="n"/>
      <x:c r="B76" s="12" t="n"/>
      <x:c r="C76" s="13" t="n"/>
      <x:c r="D76" s="13" t="n"/>
      <x:c r="E76" s="10">
        <x:f>IF($D76="","",IFERROR(VLOOKUP($D76,Plan_comptable!$B$2:$C$200,2,FALSE),""))</x:f>
      </x:c>
      <x:c r="F76" s="12" t="n"/>
      <x:c r="G76" s="12" t="n"/>
      <x:c r="H76" s="14" t="n"/>
      <x:c r="I76" s="14" t="n"/>
      <x:c r="J76" s="15">
        <x:f>IF($A76="","",IF($I76="",0,$I76)-IF($H76="",0,$H76))</x:f>
      </x:c>
      <x:c r="K76" s="15">
        <x:f>IF($A76="","",IF($F76="Banque",$K75+$J76,$K75))</x:f>
      </x:c>
      <x:c r="L76" s="15">
        <x:f>IF($A76="","",IF($F76="Caisse",$L75+$J76,$L75))</x:f>
      </x:c>
      <x:c r="M76" s="13" t="n"/>
    </x:row>
    <x:row r="77">
      <x:c r="A77" s="11" t="n"/>
      <x:c r="B77" s="12" t="n"/>
      <x:c r="C77" s="13" t="n"/>
      <x:c r="D77" s="13" t="n"/>
      <x:c r="E77" s="10">
        <x:f>IF($D77="","",IFERROR(VLOOKUP($D77,Plan_comptable!$B$2:$C$200,2,FALSE),""))</x:f>
      </x:c>
      <x:c r="F77" s="12" t="n"/>
      <x:c r="G77" s="12" t="n"/>
      <x:c r="H77" s="14" t="n"/>
      <x:c r="I77" s="14" t="n"/>
      <x:c r="J77" s="15">
        <x:f>IF($A77="","",IF($I77="",0,$I77)-IF($H77="",0,$H77))</x:f>
      </x:c>
      <x:c r="K77" s="15">
        <x:f>IF($A77="","",IF($F77="Banque",$K76+$J77,$K76))</x:f>
      </x:c>
      <x:c r="L77" s="15">
        <x:f>IF($A77="","",IF($F77="Caisse",$L76+$J77,$L76))</x:f>
      </x:c>
      <x:c r="M77" s="13" t="n"/>
    </x:row>
    <x:row r="78">
      <x:c r="A78" s="11" t="n"/>
      <x:c r="B78" s="12" t="n"/>
      <x:c r="C78" s="13" t="n"/>
      <x:c r="D78" s="13" t="n"/>
      <x:c r="E78" s="10">
        <x:f>IF($D78="","",IFERROR(VLOOKUP($D78,Plan_comptable!$B$2:$C$200,2,FALSE),""))</x:f>
      </x:c>
      <x:c r="F78" s="12" t="n"/>
      <x:c r="G78" s="12" t="n"/>
      <x:c r="H78" s="14" t="n"/>
      <x:c r="I78" s="14" t="n"/>
      <x:c r="J78" s="15">
        <x:f>IF($A78="","",IF($I78="",0,$I78)-IF($H78="",0,$H78))</x:f>
      </x:c>
      <x:c r="K78" s="15">
        <x:f>IF($A78="","",IF($F78="Banque",$K77+$J78,$K77))</x:f>
      </x:c>
      <x:c r="L78" s="15">
        <x:f>IF($A78="","",IF($F78="Caisse",$L77+$J78,$L77))</x:f>
      </x:c>
      <x:c r="M78" s="13" t="n"/>
    </x:row>
    <x:row r="79">
      <x:c r="A79" s="11" t="n"/>
      <x:c r="B79" s="12" t="n"/>
      <x:c r="C79" s="13" t="n"/>
      <x:c r="D79" s="13" t="n"/>
      <x:c r="E79" s="10">
        <x:f>IF($D79="","",IFERROR(VLOOKUP($D79,Plan_comptable!$B$2:$C$200,2,FALSE),""))</x:f>
      </x:c>
      <x:c r="F79" s="12" t="n"/>
      <x:c r="G79" s="12" t="n"/>
      <x:c r="H79" s="14" t="n"/>
      <x:c r="I79" s="14" t="n"/>
      <x:c r="J79" s="15">
        <x:f>IF($A79="","",IF($I79="",0,$I79)-IF($H79="",0,$H79))</x:f>
      </x:c>
      <x:c r="K79" s="15">
        <x:f>IF($A79="","",IF($F79="Banque",$K78+$J79,$K78))</x:f>
      </x:c>
      <x:c r="L79" s="15">
        <x:f>IF($A79="","",IF($F79="Caisse",$L78+$J79,$L78))</x:f>
      </x:c>
      <x:c r="M79" s="13" t="n"/>
    </x:row>
    <x:row r="80">
      <x:c r="A80" s="11" t="n"/>
      <x:c r="B80" s="12" t="n"/>
      <x:c r="C80" s="13" t="n"/>
      <x:c r="D80" s="13" t="n"/>
      <x:c r="E80" s="10">
        <x:f>IF($D80="","",IFERROR(VLOOKUP($D80,Plan_comptable!$B$2:$C$200,2,FALSE),""))</x:f>
      </x:c>
      <x:c r="F80" s="12" t="n"/>
      <x:c r="G80" s="12" t="n"/>
      <x:c r="H80" s="14" t="n"/>
      <x:c r="I80" s="14" t="n"/>
      <x:c r="J80" s="15">
        <x:f>IF($A80="","",IF($I80="",0,$I80)-IF($H80="",0,$H80))</x:f>
      </x:c>
      <x:c r="K80" s="15">
        <x:f>IF($A80="","",IF($F80="Banque",$K79+$J80,$K79))</x:f>
      </x:c>
      <x:c r="L80" s="15">
        <x:f>IF($A80="","",IF($F80="Caisse",$L79+$J80,$L79))</x:f>
      </x:c>
      <x:c r="M80" s="13" t="n"/>
    </x:row>
    <x:row r="81">
      <x:c r="A81" s="11" t="n"/>
      <x:c r="B81" s="12" t="n"/>
      <x:c r="C81" s="13" t="n"/>
      <x:c r="D81" s="13" t="n"/>
      <x:c r="E81" s="10">
        <x:f>IF($D81="","",IFERROR(VLOOKUP($D81,Plan_comptable!$B$2:$C$200,2,FALSE),""))</x:f>
      </x:c>
      <x:c r="F81" s="12" t="n"/>
      <x:c r="G81" s="12" t="n"/>
      <x:c r="H81" s="14" t="n"/>
      <x:c r="I81" s="14" t="n"/>
      <x:c r="J81" s="15">
        <x:f>IF($A81="","",IF($I81="",0,$I81)-IF($H81="",0,$H81))</x:f>
      </x:c>
      <x:c r="K81" s="15">
        <x:f>IF($A81="","",IF($F81="Banque",$K80+$J81,$K80))</x:f>
      </x:c>
      <x:c r="L81" s="15">
        <x:f>IF($A81="","",IF($F81="Caisse",$L80+$J81,$L80))</x:f>
      </x:c>
      <x:c r="M81" s="13" t="n"/>
    </x:row>
    <x:row r="82">
      <x:c r="A82" s="11" t="n"/>
      <x:c r="B82" s="12" t="n"/>
      <x:c r="C82" s="13" t="n"/>
      <x:c r="D82" s="13" t="n"/>
      <x:c r="E82" s="10">
        <x:f>IF($D82="","",IFERROR(VLOOKUP($D82,Plan_comptable!$B$2:$C$200,2,FALSE),""))</x:f>
      </x:c>
      <x:c r="F82" s="12" t="n"/>
      <x:c r="G82" s="12" t="n"/>
      <x:c r="H82" s="14" t="n"/>
      <x:c r="I82" s="14" t="n"/>
      <x:c r="J82" s="15">
        <x:f>IF($A82="","",IF($I82="",0,$I82)-IF($H82="",0,$H82))</x:f>
      </x:c>
      <x:c r="K82" s="15">
        <x:f>IF($A82="","",IF($F82="Banque",$K81+$J82,$K81))</x:f>
      </x:c>
      <x:c r="L82" s="15">
        <x:f>IF($A82="","",IF($F82="Caisse",$L81+$J82,$L81))</x:f>
      </x:c>
      <x:c r="M82" s="13" t="n"/>
    </x:row>
    <x:row r="83">
      <x:c r="A83" s="11" t="n"/>
      <x:c r="B83" s="12" t="n"/>
      <x:c r="C83" s="13" t="n"/>
      <x:c r="D83" s="13" t="n"/>
      <x:c r="E83" s="10">
        <x:f>IF($D83="","",IFERROR(VLOOKUP($D83,Plan_comptable!$B$2:$C$200,2,FALSE),""))</x:f>
      </x:c>
      <x:c r="F83" s="12" t="n"/>
      <x:c r="G83" s="12" t="n"/>
      <x:c r="H83" s="14" t="n"/>
      <x:c r="I83" s="14" t="n"/>
      <x:c r="J83" s="15">
        <x:f>IF($A83="","",IF($I83="",0,$I83)-IF($H83="",0,$H83))</x:f>
      </x:c>
      <x:c r="K83" s="15">
        <x:f>IF($A83="","",IF($F83="Banque",$K82+$J83,$K82))</x:f>
      </x:c>
      <x:c r="L83" s="15">
        <x:f>IF($A83="","",IF($F83="Caisse",$L82+$J83,$L82))</x:f>
      </x:c>
      <x:c r="M83" s="13" t="n"/>
    </x:row>
    <x:row r="84">
      <x:c r="A84" s="11" t="n"/>
      <x:c r="B84" s="12" t="n"/>
      <x:c r="C84" s="13" t="n"/>
      <x:c r="D84" s="13" t="n"/>
      <x:c r="E84" s="10">
        <x:f>IF($D84="","",IFERROR(VLOOKUP($D84,Plan_comptable!$B$2:$C$200,2,FALSE),""))</x:f>
      </x:c>
      <x:c r="F84" s="12" t="n"/>
      <x:c r="G84" s="12" t="n"/>
      <x:c r="H84" s="14" t="n"/>
      <x:c r="I84" s="14" t="n"/>
      <x:c r="J84" s="15">
        <x:f>IF($A84="","",IF($I84="",0,$I84)-IF($H84="",0,$H84))</x:f>
      </x:c>
      <x:c r="K84" s="15">
        <x:f>IF($A84="","",IF($F84="Banque",$K83+$J84,$K83))</x:f>
      </x:c>
      <x:c r="L84" s="15">
        <x:f>IF($A84="","",IF($F84="Caisse",$L83+$J84,$L83))</x:f>
      </x:c>
      <x:c r="M84" s="13" t="n"/>
    </x:row>
    <x:row r="85">
      <x:c r="A85" s="11" t="n"/>
      <x:c r="B85" s="12" t="n"/>
      <x:c r="C85" s="13" t="n"/>
      <x:c r="D85" s="13" t="n"/>
      <x:c r="E85" s="10">
        <x:f>IF($D85="","",IFERROR(VLOOKUP($D85,Plan_comptable!$B$2:$C$200,2,FALSE),""))</x:f>
      </x:c>
      <x:c r="F85" s="12" t="n"/>
      <x:c r="G85" s="12" t="n"/>
      <x:c r="H85" s="14" t="n"/>
      <x:c r="I85" s="14" t="n"/>
      <x:c r="J85" s="15">
        <x:f>IF($A85="","",IF($I85="",0,$I85)-IF($H85="",0,$H85))</x:f>
      </x:c>
      <x:c r="K85" s="15">
        <x:f>IF($A85="","",IF($F85="Banque",$K84+$J85,$K84))</x:f>
      </x:c>
      <x:c r="L85" s="15">
        <x:f>IF($A85="","",IF($F85="Caisse",$L84+$J85,$L84))</x:f>
      </x:c>
      <x:c r="M85" s="13" t="n"/>
    </x:row>
    <x:row r="86">
      <x:c r="A86" s="11" t="n"/>
      <x:c r="B86" s="12" t="n"/>
      <x:c r="C86" s="13" t="n"/>
      <x:c r="D86" s="13" t="n"/>
      <x:c r="E86" s="10">
        <x:f>IF($D86="","",IFERROR(VLOOKUP($D86,Plan_comptable!$B$2:$C$200,2,FALSE),""))</x:f>
      </x:c>
      <x:c r="F86" s="12" t="n"/>
      <x:c r="G86" s="12" t="n"/>
      <x:c r="H86" s="14" t="n"/>
      <x:c r="I86" s="14" t="n"/>
      <x:c r="J86" s="15">
        <x:f>IF($A86="","",IF($I86="",0,$I86)-IF($H86="",0,$H86))</x:f>
      </x:c>
      <x:c r="K86" s="15">
        <x:f>IF($A86="","",IF($F86="Banque",$K85+$J86,$K85))</x:f>
      </x:c>
      <x:c r="L86" s="15">
        <x:f>IF($A86="","",IF($F86="Caisse",$L85+$J86,$L85))</x:f>
      </x:c>
      <x:c r="M86" s="13" t="n"/>
    </x:row>
    <x:row r="87">
      <x:c r="A87" s="11" t="n"/>
      <x:c r="B87" s="12" t="n"/>
      <x:c r="C87" s="13" t="n"/>
      <x:c r="D87" s="13" t="n"/>
      <x:c r="E87" s="10">
        <x:f>IF($D87="","",IFERROR(VLOOKUP($D87,Plan_comptable!$B$2:$C$200,2,FALSE),""))</x:f>
      </x:c>
      <x:c r="F87" s="12" t="n"/>
      <x:c r="G87" s="12" t="n"/>
      <x:c r="H87" s="14" t="n"/>
      <x:c r="I87" s="14" t="n"/>
      <x:c r="J87" s="15">
        <x:f>IF($A87="","",IF($I87="",0,$I87)-IF($H87="",0,$H87))</x:f>
      </x:c>
      <x:c r="K87" s="15">
        <x:f>IF($A87="","",IF($F87="Banque",$K86+$J87,$K86))</x:f>
      </x:c>
      <x:c r="L87" s="15">
        <x:f>IF($A87="","",IF($F87="Caisse",$L86+$J87,$L86))</x:f>
      </x:c>
      <x:c r="M87" s="13" t="n"/>
    </x:row>
    <x:row r="88">
      <x:c r="A88" s="11" t="n"/>
      <x:c r="B88" s="12" t="n"/>
      <x:c r="C88" s="13" t="n"/>
      <x:c r="D88" s="13" t="n"/>
      <x:c r="E88" s="10">
        <x:f>IF($D88="","",IFERROR(VLOOKUP($D88,Plan_comptable!$B$2:$C$200,2,FALSE),""))</x:f>
      </x:c>
      <x:c r="F88" s="12" t="n"/>
      <x:c r="G88" s="12" t="n"/>
      <x:c r="H88" s="14" t="n"/>
      <x:c r="I88" s="14" t="n"/>
      <x:c r="J88" s="15">
        <x:f>IF($A88="","",IF($I88="",0,$I88)-IF($H88="",0,$H88))</x:f>
      </x:c>
      <x:c r="K88" s="15">
        <x:f>IF($A88="","",IF($F88="Banque",$K87+$J88,$K87))</x:f>
      </x:c>
      <x:c r="L88" s="15">
        <x:f>IF($A88="","",IF($F88="Caisse",$L87+$J88,$L87))</x:f>
      </x:c>
      <x:c r="M88" s="13" t="n"/>
    </x:row>
    <x:row r="89">
      <x:c r="A89" s="11" t="n"/>
      <x:c r="B89" s="12" t="n"/>
      <x:c r="C89" s="13" t="n"/>
      <x:c r="D89" s="13" t="n"/>
      <x:c r="E89" s="10">
        <x:f>IF($D89="","",IFERROR(VLOOKUP($D89,Plan_comptable!$B$2:$C$200,2,FALSE),""))</x:f>
      </x:c>
      <x:c r="F89" s="12" t="n"/>
      <x:c r="G89" s="12" t="n"/>
      <x:c r="H89" s="14" t="n"/>
      <x:c r="I89" s="14" t="n"/>
      <x:c r="J89" s="15">
        <x:f>IF($A89="","",IF($I89="",0,$I89)-IF($H89="",0,$H89))</x:f>
      </x:c>
      <x:c r="K89" s="15">
        <x:f>IF($A89="","",IF($F89="Banque",$K88+$J89,$K88))</x:f>
      </x:c>
      <x:c r="L89" s="15">
        <x:f>IF($A89="","",IF($F89="Caisse",$L88+$J89,$L88))</x:f>
      </x:c>
      <x:c r="M89" s="13" t="n"/>
    </x:row>
    <x:row r="90">
      <x:c r="A90" s="11" t="n"/>
      <x:c r="B90" s="12" t="n"/>
      <x:c r="C90" s="13" t="n"/>
      <x:c r="D90" s="13" t="n"/>
      <x:c r="E90" s="10">
        <x:f>IF($D90="","",IFERROR(VLOOKUP($D90,Plan_comptable!$B$2:$C$200,2,FALSE),""))</x:f>
      </x:c>
      <x:c r="F90" s="12" t="n"/>
      <x:c r="G90" s="12" t="n"/>
      <x:c r="H90" s="14" t="n"/>
      <x:c r="I90" s="14" t="n"/>
      <x:c r="J90" s="15">
        <x:f>IF($A90="","",IF($I90="",0,$I90)-IF($H90="",0,$H90))</x:f>
      </x:c>
      <x:c r="K90" s="15">
        <x:f>IF($A90="","",IF($F90="Banque",$K89+$J90,$K89))</x:f>
      </x:c>
      <x:c r="L90" s="15">
        <x:f>IF($A90="","",IF($F90="Caisse",$L89+$J90,$L89))</x:f>
      </x:c>
      <x:c r="M90" s="13" t="n"/>
    </x:row>
    <x:row r="91">
      <x:c r="A91" s="11" t="n"/>
      <x:c r="B91" s="12" t="n"/>
      <x:c r="C91" s="13" t="n"/>
      <x:c r="D91" s="13" t="n"/>
      <x:c r="E91" s="10">
        <x:f>IF($D91="","",IFERROR(VLOOKUP($D91,Plan_comptable!$B$2:$C$200,2,FALSE),""))</x:f>
      </x:c>
      <x:c r="F91" s="12" t="n"/>
      <x:c r="G91" s="12" t="n"/>
      <x:c r="H91" s="14" t="n"/>
      <x:c r="I91" s="14" t="n"/>
      <x:c r="J91" s="15">
        <x:f>IF($A91="","",IF($I91="",0,$I91)-IF($H91="",0,$H91))</x:f>
      </x:c>
      <x:c r="K91" s="15">
        <x:f>IF($A91="","",IF($F91="Banque",$K90+$J91,$K90))</x:f>
      </x:c>
      <x:c r="L91" s="15">
        <x:f>IF($A91="","",IF($F91="Caisse",$L90+$J91,$L90))</x:f>
      </x:c>
      <x:c r="M91" s="13" t="n"/>
    </x:row>
    <x:row r="92">
      <x:c r="A92" s="11" t="n"/>
      <x:c r="B92" s="12" t="n"/>
      <x:c r="C92" s="13" t="n"/>
      <x:c r="D92" s="13" t="n"/>
      <x:c r="E92" s="10">
        <x:f>IF($D92="","",IFERROR(VLOOKUP($D92,Plan_comptable!$B$2:$C$200,2,FALSE),""))</x:f>
      </x:c>
      <x:c r="F92" s="12" t="n"/>
      <x:c r="G92" s="12" t="n"/>
      <x:c r="H92" s="14" t="n"/>
      <x:c r="I92" s="14" t="n"/>
      <x:c r="J92" s="15">
        <x:f>IF($A92="","",IF($I92="",0,$I92)-IF($H92="",0,$H92))</x:f>
      </x:c>
      <x:c r="K92" s="15">
        <x:f>IF($A92="","",IF($F92="Banque",$K91+$J92,$K91))</x:f>
      </x:c>
      <x:c r="L92" s="15">
        <x:f>IF($A92="","",IF($F92="Caisse",$L91+$J92,$L91))</x:f>
      </x:c>
      <x:c r="M92" s="13" t="n"/>
    </x:row>
    <x:row r="93">
      <x:c r="A93" s="11" t="n"/>
      <x:c r="B93" s="12" t="n"/>
      <x:c r="C93" s="13" t="n"/>
      <x:c r="D93" s="13" t="n"/>
      <x:c r="E93" s="10">
        <x:f>IF($D93="","",IFERROR(VLOOKUP($D93,Plan_comptable!$B$2:$C$200,2,FALSE),""))</x:f>
      </x:c>
      <x:c r="F93" s="12" t="n"/>
      <x:c r="G93" s="12" t="n"/>
      <x:c r="H93" s="14" t="n"/>
      <x:c r="I93" s="14" t="n"/>
      <x:c r="J93" s="15">
        <x:f>IF($A93="","",IF($I93="",0,$I93)-IF($H93="",0,$H93))</x:f>
      </x:c>
      <x:c r="K93" s="15">
        <x:f>IF($A93="","",IF($F93="Banque",$K92+$J93,$K92))</x:f>
      </x:c>
      <x:c r="L93" s="15">
        <x:f>IF($A93="","",IF($F93="Caisse",$L92+$J93,$L92))</x:f>
      </x:c>
      <x:c r="M93" s="13" t="n"/>
    </x:row>
    <x:row r="94">
      <x:c r="A94" s="11" t="n"/>
      <x:c r="B94" s="12" t="n"/>
      <x:c r="C94" s="13" t="n"/>
      <x:c r="D94" s="13" t="n"/>
      <x:c r="E94" s="10">
        <x:f>IF($D94="","",IFERROR(VLOOKUP($D94,Plan_comptable!$B$2:$C$200,2,FALSE),""))</x:f>
      </x:c>
      <x:c r="F94" s="12" t="n"/>
      <x:c r="G94" s="12" t="n"/>
      <x:c r="H94" s="14" t="n"/>
      <x:c r="I94" s="14" t="n"/>
      <x:c r="J94" s="15">
        <x:f>IF($A94="","",IF($I94="",0,$I94)-IF($H94="",0,$H94))</x:f>
      </x:c>
      <x:c r="K94" s="15">
        <x:f>IF($A94="","",IF($F94="Banque",$K93+$J94,$K93))</x:f>
      </x:c>
      <x:c r="L94" s="15">
        <x:f>IF($A94="","",IF($F94="Caisse",$L93+$J94,$L93))</x:f>
      </x:c>
      <x:c r="M94" s="13" t="n"/>
    </x:row>
    <x:row r="95">
      <x:c r="A95" s="11" t="n"/>
      <x:c r="B95" s="12" t="n"/>
      <x:c r="C95" s="13" t="n"/>
      <x:c r="D95" s="13" t="n"/>
      <x:c r="E95" s="10">
        <x:f>IF($D95="","",IFERROR(VLOOKUP($D95,Plan_comptable!$B$2:$C$200,2,FALSE),""))</x:f>
      </x:c>
      <x:c r="F95" s="12" t="n"/>
      <x:c r="G95" s="12" t="n"/>
      <x:c r="H95" s="14" t="n"/>
      <x:c r="I95" s="14" t="n"/>
      <x:c r="J95" s="15">
        <x:f>IF($A95="","",IF($I95="",0,$I95)-IF($H95="",0,$H95))</x:f>
      </x:c>
      <x:c r="K95" s="15">
        <x:f>IF($A95="","",IF($F95="Banque",$K94+$J95,$K94))</x:f>
      </x:c>
      <x:c r="L95" s="15">
        <x:f>IF($A95="","",IF($F95="Caisse",$L94+$J95,$L94))</x:f>
      </x:c>
      <x:c r="M95" s="13" t="n"/>
    </x:row>
    <x:row r="96">
      <x:c r="A96" s="11" t="n"/>
      <x:c r="B96" s="12" t="n"/>
      <x:c r="C96" s="13" t="n"/>
      <x:c r="D96" s="13" t="n"/>
      <x:c r="E96" s="10">
        <x:f>IF($D96="","",IFERROR(VLOOKUP($D96,Plan_comptable!$B$2:$C$200,2,FALSE),""))</x:f>
      </x:c>
      <x:c r="F96" s="12" t="n"/>
      <x:c r="G96" s="12" t="n"/>
      <x:c r="H96" s="14" t="n"/>
      <x:c r="I96" s="14" t="n"/>
      <x:c r="J96" s="15">
        <x:f>IF($A96="","",IF($I96="",0,$I96)-IF($H96="",0,$H96))</x:f>
      </x:c>
      <x:c r="K96" s="15">
        <x:f>IF($A96="","",IF($F96="Banque",$K95+$J96,$K95))</x:f>
      </x:c>
      <x:c r="L96" s="15">
        <x:f>IF($A96="","",IF($F96="Caisse",$L95+$J96,$L95))</x:f>
      </x:c>
      <x:c r="M96" s="13" t="n"/>
    </x:row>
    <x:row r="97">
      <x:c r="A97" s="11" t="n"/>
      <x:c r="B97" s="12" t="n"/>
      <x:c r="C97" s="13" t="n"/>
      <x:c r="D97" s="13" t="n"/>
      <x:c r="E97" s="10">
        <x:f>IF($D97="","",IFERROR(VLOOKUP($D97,Plan_comptable!$B$2:$C$200,2,FALSE),""))</x:f>
      </x:c>
      <x:c r="F97" s="12" t="n"/>
      <x:c r="G97" s="12" t="n"/>
      <x:c r="H97" s="14" t="n"/>
      <x:c r="I97" s="14" t="n"/>
      <x:c r="J97" s="15">
        <x:f>IF($A97="","",IF($I97="",0,$I97)-IF($H97="",0,$H97))</x:f>
      </x:c>
      <x:c r="K97" s="15">
        <x:f>IF($A97="","",IF($F97="Banque",$K96+$J97,$K96))</x:f>
      </x:c>
      <x:c r="L97" s="15">
        <x:f>IF($A97="","",IF($F97="Caisse",$L96+$J97,$L96))</x:f>
      </x:c>
      <x:c r="M97" s="13" t="n"/>
    </x:row>
    <x:row r="98">
      <x:c r="A98" s="11" t="n"/>
      <x:c r="B98" s="12" t="n"/>
      <x:c r="C98" s="13" t="n"/>
      <x:c r="D98" s="13" t="n"/>
      <x:c r="E98" s="10">
        <x:f>IF($D98="","",IFERROR(VLOOKUP($D98,Plan_comptable!$B$2:$C$200,2,FALSE),""))</x:f>
      </x:c>
      <x:c r="F98" s="12" t="n"/>
      <x:c r="G98" s="12" t="n"/>
      <x:c r="H98" s="14" t="n"/>
      <x:c r="I98" s="14" t="n"/>
      <x:c r="J98" s="15">
        <x:f>IF($A98="","",IF($I98="",0,$I98)-IF($H98="",0,$H98))</x:f>
      </x:c>
      <x:c r="K98" s="15">
        <x:f>IF($A98="","",IF($F98="Banque",$K97+$J98,$K97))</x:f>
      </x:c>
      <x:c r="L98" s="15">
        <x:f>IF($A98="","",IF($F98="Caisse",$L97+$J98,$L97))</x:f>
      </x:c>
      <x:c r="M98" s="13" t="n"/>
    </x:row>
    <x:row r="99">
      <x:c r="A99" s="11" t="n"/>
      <x:c r="B99" s="12" t="n"/>
      <x:c r="C99" s="13" t="n"/>
      <x:c r="D99" s="13" t="n"/>
      <x:c r="E99" s="10">
        <x:f>IF($D99="","",IFERROR(VLOOKUP($D99,Plan_comptable!$B$2:$C$200,2,FALSE),""))</x:f>
      </x:c>
      <x:c r="F99" s="12" t="n"/>
      <x:c r="G99" s="12" t="n"/>
      <x:c r="H99" s="14" t="n"/>
      <x:c r="I99" s="14" t="n"/>
      <x:c r="J99" s="15">
        <x:f>IF($A99="","",IF($I99="",0,$I99)-IF($H99="",0,$H99))</x:f>
      </x:c>
      <x:c r="K99" s="15">
        <x:f>IF($A99="","",IF($F99="Banque",$K98+$J99,$K98))</x:f>
      </x:c>
      <x:c r="L99" s="15">
        <x:f>IF($A99="","",IF($F99="Caisse",$L98+$J99,$L98))</x:f>
      </x:c>
      <x:c r="M99" s="13" t="n"/>
    </x:row>
    <x:row r="100">
      <x:c r="A100" s="11" t="n"/>
      <x:c r="B100" s="12" t="n"/>
      <x:c r="C100" s="13" t="n"/>
      <x:c r="D100" s="13" t="n"/>
      <x:c r="E100" s="10">
        <x:f>IF($D100="","",IFERROR(VLOOKUP($D100,Plan_comptable!$B$2:$C$200,2,FALSE),""))</x:f>
      </x:c>
      <x:c r="F100" s="12" t="n"/>
      <x:c r="G100" s="12" t="n"/>
      <x:c r="H100" s="14" t="n"/>
      <x:c r="I100" s="14" t="n"/>
      <x:c r="J100" s="15">
        <x:f>IF($A100="","",IF($I100="",0,$I100)-IF($H100="",0,$H100))</x:f>
      </x:c>
      <x:c r="K100" s="15">
        <x:f>IF($A100="","",IF($F100="Banque",$K99+$J100,$K99))</x:f>
      </x:c>
      <x:c r="L100" s="15">
        <x:f>IF($A100="","",IF($F100="Caisse",$L99+$J100,$L99))</x:f>
      </x:c>
      <x:c r="M100" s="13" t="n"/>
    </x:row>
    <x:row r="101">
      <x:c r="A101" s="11" t="n"/>
      <x:c r="B101" s="12" t="n"/>
      <x:c r="C101" s="13" t="n"/>
      <x:c r="D101" s="13" t="n"/>
      <x:c r="E101" s="10">
        <x:f>IF($D101="","",IFERROR(VLOOKUP($D101,Plan_comptable!$B$2:$C$200,2,FALSE),""))</x:f>
      </x:c>
      <x:c r="F101" s="12" t="n"/>
      <x:c r="G101" s="12" t="n"/>
      <x:c r="H101" s="14" t="n"/>
      <x:c r="I101" s="14" t="n"/>
      <x:c r="J101" s="15">
        <x:f>IF($A101="","",IF($I101="",0,$I101)-IF($H101="",0,$H101))</x:f>
      </x:c>
      <x:c r="K101" s="15">
        <x:f>IF($A101="","",IF($F101="Banque",$K100+$J101,$K100))</x:f>
      </x:c>
      <x:c r="L101" s="15">
        <x:f>IF($A101="","",IF($F101="Caisse",$L100+$J101,$L100))</x:f>
      </x:c>
      <x:c r="M101" s="13" t="n"/>
    </x:row>
    <x:row r="102">
      <x:c r="A102" s="11" t="n"/>
      <x:c r="B102" s="12" t="n"/>
      <x:c r="C102" s="13" t="n"/>
      <x:c r="D102" s="13" t="n"/>
      <x:c r="E102" s="10">
        <x:f>IF($D102="","",IFERROR(VLOOKUP($D102,Plan_comptable!$B$2:$C$200,2,FALSE),""))</x:f>
      </x:c>
      <x:c r="F102" s="12" t="n"/>
      <x:c r="G102" s="12" t="n"/>
      <x:c r="H102" s="14" t="n"/>
      <x:c r="I102" s="14" t="n"/>
      <x:c r="J102" s="15">
        <x:f>IF($A102="","",IF($I102="",0,$I102)-IF($H102="",0,$H102))</x:f>
      </x:c>
      <x:c r="K102" s="15">
        <x:f>IF($A102="","",IF($F102="Banque",$K101+$J102,$K101))</x:f>
      </x:c>
      <x:c r="L102" s="15">
        <x:f>IF($A102="","",IF($F102="Caisse",$L101+$J102,$L101))</x:f>
      </x:c>
      <x:c r="M102" s="13" t="n"/>
    </x:row>
    <x:row r="103">
      <x:c r="A103" s="11" t="n"/>
      <x:c r="B103" s="12" t="n"/>
      <x:c r="C103" s="13" t="n"/>
      <x:c r="D103" s="13" t="n"/>
      <x:c r="E103" s="10">
        <x:f>IF($D103="","",IFERROR(VLOOKUP($D103,Plan_comptable!$B$2:$C$200,2,FALSE),""))</x:f>
      </x:c>
      <x:c r="F103" s="12" t="n"/>
      <x:c r="G103" s="12" t="n"/>
      <x:c r="H103" s="14" t="n"/>
      <x:c r="I103" s="14" t="n"/>
      <x:c r="J103" s="15">
        <x:f>IF($A103="","",IF($I103="",0,$I103)-IF($H103="",0,$H103))</x:f>
      </x:c>
      <x:c r="K103" s="15">
        <x:f>IF($A103="","",IF($F103="Banque",$K102+$J103,$K102))</x:f>
      </x:c>
      <x:c r="L103" s="15">
        <x:f>IF($A103="","",IF($F103="Caisse",$L102+$J103,$L102))</x:f>
      </x:c>
      <x:c r="M103" s="13" t="n"/>
    </x:row>
    <x:row r="104">
      <x:c r="A104" s="11" t="n"/>
      <x:c r="B104" s="12" t="n"/>
      <x:c r="C104" s="13" t="n"/>
      <x:c r="D104" s="13" t="n"/>
      <x:c r="E104" s="10">
        <x:f>IF($D104="","",IFERROR(VLOOKUP($D104,Plan_comptable!$B$2:$C$200,2,FALSE),""))</x:f>
      </x:c>
      <x:c r="F104" s="12" t="n"/>
      <x:c r="G104" s="12" t="n"/>
      <x:c r="H104" s="14" t="n"/>
      <x:c r="I104" s="14" t="n"/>
      <x:c r="J104" s="15">
        <x:f>IF($A104="","",IF($I104="",0,$I104)-IF($H104="",0,$H104))</x:f>
      </x:c>
      <x:c r="K104" s="15">
        <x:f>IF($A104="","",IF($F104="Banque",$K103+$J104,$K103))</x:f>
      </x:c>
      <x:c r="L104" s="15">
        <x:f>IF($A104="","",IF($F104="Caisse",$L103+$J104,$L103))</x:f>
      </x:c>
      <x:c r="M104" s="13" t="n"/>
    </x:row>
    <x:row r="105">
      <x:c r="A105" s="11" t="n"/>
      <x:c r="B105" s="12" t="n"/>
      <x:c r="C105" s="13" t="n"/>
      <x:c r="D105" s="13" t="n"/>
      <x:c r="E105" s="10">
        <x:f>IF($D105="","",IFERROR(VLOOKUP($D105,Plan_comptable!$B$2:$C$200,2,FALSE),""))</x:f>
      </x:c>
      <x:c r="F105" s="12" t="n"/>
      <x:c r="G105" s="12" t="n"/>
      <x:c r="H105" s="14" t="n"/>
      <x:c r="I105" s="14" t="n"/>
      <x:c r="J105" s="15">
        <x:f>IF($A105="","",IF($I105="",0,$I105)-IF($H105="",0,$H105))</x:f>
      </x:c>
      <x:c r="K105" s="15">
        <x:f>IF($A105="","",IF($F105="Banque",$K104+$J105,$K104))</x:f>
      </x:c>
      <x:c r="L105" s="15">
        <x:f>IF($A105="","",IF($F105="Caisse",$L104+$J105,$L104))</x:f>
      </x:c>
      <x:c r="M105" s="13" t="n"/>
    </x:row>
    <x:row r="106">
      <x:c r="A106" s="11" t="n"/>
      <x:c r="B106" s="12" t="n"/>
      <x:c r="C106" s="13" t="n"/>
      <x:c r="D106" s="13" t="n"/>
      <x:c r="E106" s="10">
        <x:f>IF($D106="","",IFERROR(VLOOKUP($D106,Plan_comptable!$B$2:$C$200,2,FALSE),""))</x:f>
      </x:c>
      <x:c r="F106" s="12" t="n"/>
      <x:c r="G106" s="12" t="n"/>
      <x:c r="H106" s="14" t="n"/>
      <x:c r="I106" s="14" t="n"/>
      <x:c r="J106" s="15">
        <x:f>IF($A106="","",IF($I106="",0,$I106)-IF($H106="",0,$H106))</x:f>
      </x:c>
      <x:c r="K106" s="15">
        <x:f>IF($A106="","",IF($F106="Banque",$K105+$J106,$K105))</x:f>
      </x:c>
      <x:c r="L106" s="15">
        <x:f>IF($A106="","",IF($F106="Caisse",$L105+$J106,$L105))</x:f>
      </x:c>
      <x:c r="M106" s="13" t="n"/>
    </x:row>
    <x:row r="107">
      <x:c r="A107" s="11" t="n"/>
      <x:c r="B107" s="12" t="n"/>
      <x:c r="C107" s="13" t="n"/>
      <x:c r="D107" s="13" t="n"/>
      <x:c r="E107" s="10">
        <x:f>IF($D107="","",IFERROR(VLOOKUP($D107,Plan_comptable!$B$2:$C$200,2,FALSE),""))</x:f>
      </x:c>
      <x:c r="F107" s="12" t="n"/>
      <x:c r="G107" s="12" t="n"/>
      <x:c r="H107" s="14" t="n"/>
      <x:c r="I107" s="14" t="n"/>
      <x:c r="J107" s="15">
        <x:f>IF($A107="","",IF($I107="",0,$I107)-IF($H107="",0,$H107))</x:f>
      </x:c>
      <x:c r="K107" s="15">
        <x:f>IF($A107="","",IF($F107="Banque",$K106+$J107,$K106))</x:f>
      </x:c>
      <x:c r="L107" s="15">
        <x:f>IF($A107="","",IF($F107="Caisse",$L106+$J107,$L106))</x:f>
      </x:c>
      <x:c r="M107" s="13" t="n"/>
    </x:row>
    <x:row r="108">
      <x:c r="A108" s="11" t="n"/>
      <x:c r="B108" s="12" t="n"/>
      <x:c r="C108" s="13" t="n"/>
      <x:c r="D108" s="13" t="n"/>
      <x:c r="E108" s="10">
        <x:f>IF($D108="","",IFERROR(VLOOKUP($D108,Plan_comptable!$B$2:$C$200,2,FALSE),""))</x:f>
      </x:c>
      <x:c r="F108" s="12" t="n"/>
      <x:c r="G108" s="12" t="n"/>
      <x:c r="H108" s="14" t="n"/>
      <x:c r="I108" s="14" t="n"/>
      <x:c r="J108" s="15">
        <x:f>IF($A108="","",IF($I108="",0,$I108)-IF($H108="",0,$H108))</x:f>
      </x:c>
      <x:c r="K108" s="15">
        <x:f>IF($A108="","",IF($F108="Banque",$K107+$J108,$K107))</x:f>
      </x:c>
      <x:c r="L108" s="15">
        <x:f>IF($A108="","",IF($F108="Caisse",$L107+$J108,$L107))</x:f>
      </x:c>
      <x:c r="M108" s="13" t="n"/>
    </x:row>
    <x:row r="109">
      <x:c r="A109" s="11" t="n"/>
      <x:c r="B109" s="12" t="n"/>
      <x:c r="C109" s="13" t="n"/>
      <x:c r="D109" s="13" t="n"/>
      <x:c r="E109" s="10">
        <x:f>IF($D109="","",IFERROR(VLOOKUP($D109,Plan_comptable!$B$2:$C$200,2,FALSE),""))</x:f>
      </x:c>
      <x:c r="F109" s="12" t="n"/>
      <x:c r="G109" s="12" t="n"/>
      <x:c r="H109" s="14" t="n"/>
      <x:c r="I109" s="14" t="n"/>
      <x:c r="J109" s="15">
        <x:f>IF($A109="","",IF($I109="",0,$I109)-IF($H109="",0,$H109))</x:f>
      </x:c>
      <x:c r="K109" s="15">
        <x:f>IF($A109="","",IF($F109="Banque",$K108+$J109,$K108))</x:f>
      </x:c>
      <x:c r="L109" s="15">
        <x:f>IF($A109="","",IF($F109="Caisse",$L108+$J109,$L108))</x:f>
      </x:c>
      <x:c r="M109" s="13" t="n"/>
    </x:row>
    <x:row r="110">
      <x:c r="A110" s="11" t="n"/>
      <x:c r="B110" s="12" t="n"/>
      <x:c r="C110" s="13" t="n"/>
      <x:c r="D110" s="13" t="n"/>
      <x:c r="E110" s="10">
        <x:f>IF($D110="","",IFERROR(VLOOKUP($D110,Plan_comptable!$B$2:$C$200,2,FALSE),""))</x:f>
      </x:c>
      <x:c r="F110" s="12" t="n"/>
      <x:c r="G110" s="12" t="n"/>
      <x:c r="H110" s="14" t="n"/>
      <x:c r="I110" s="14" t="n"/>
      <x:c r="J110" s="15">
        <x:f>IF($A110="","",IF($I110="",0,$I110)-IF($H110="",0,$H110))</x:f>
      </x:c>
      <x:c r="K110" s="15">
        <x:f>IF($A110="","",IF($F110="Banque",$K109+$J110,$K109))</x:f>
      </x:c>
      <x:c r="L110" s="15">
        <x:f>IF($A110="","",IF($F110="Caisse",$L109+$J110,$L109))</x:f>
      </x:c>
      <x:c r="M110" s="13" t="n"/>
    </x:row>
    <x:row r="111">
      <x:c r="A111" s="11" t="n"/>
      <x:c r="B111" s="12" t="n"/>
      <x:c r="C111" s="13" t="n"/>
      <x:c r="D111" s="13" t="n"/>
      <x:c r="E111" s="10">
        <x:f>IF($D111="","",IFERROR(VLOOKUP($D111,Plan_comptable!$B$2:$C$200,2,FALSE),""))</x:f>
      </x:c>
      <x:c r="F111" s="12" t="n"/>
      <x:c r="G111" s="12" t="n"/>
      <x:c r="H111" s="14" t="n"/>
      <x:c r="I111" s="14" t="n"/>
      <x:c r="J111" s="15">
        <x:f>IF($A111="","",IF($I111="",0,$I111)-IF($H111="",0,$H111))</x:f>
      </x:c>
      <x:c r="K111" s="15">
        <x:f>IF($A111="","",IF($F111="Banque",$K110+$J111,$K110))</x:f>
      </x:c>
      <x:c r="L111" s="15">
        <x:f>IF($A111="","",IF($F111="Caisse",$L110+$J111,$L110))</x:f>
      </x:c>
      <x:c r="M111" s="13" t="n"/>
    </x:row>
    <x:row r="112">
      <x:c r="A112" s="11" t="n"/>
      <x:c r="B112" s="12" t="n"/>
      <x:c r="C112" s="13" t="n"/>
      <x:c r="D112" s="13" t="n"/>
      <x:c r="E112" s="10">
        <x:f>IF($D112="","",IFERROR(VLOOKUP($D112,Plan_comptable!$B$2:$C$200,2,FALSE),""))</x:f>
      </x:c>
      <x:c r="F112" s="12" t="n"/>
      <x:c r="G112" s="12" t="n"/>
      <x:c r="H112" s="14" t="n"/>
      <x:c r="I112" s="14" t="n"/>
      <x:c r="J112" s="15">
        <x:f>IF($A112="","",IF($I112="",0,$I112)-IF($H112="",0,$H112))</x:f>
      </x:c>
      <x:c r="K112" s="15">
        <x:f>IF($A112="","",IF($F112="Banque",$K111+$J112,$K111))</x:f>
      </x:c>
      <x:c r="L112" s="15">
        <x:f>IF($A112="","",IF($F112="Caisse",$L111+$J112,$L111))</x:f>
      </x:c>
      <x:c r="M112" s="13" t="n"/>
    </x:row>
    <x:row r="113">
      <x:c r="A113" s="11" t="n"/>
      <x:c r="B113" s="12" t="n"/>
      <x:c r="C113" s="13" t="n"/>
      <x:c r="D113" s="13" t="n"/>
      <x:c r="E113" s="10">
        <x:f>IF($D113="","",IFERROR(VLOOKUP($D113,Plan_comptable!$B$2:$C$200,2,FALSE),""))</x:f>
      </x:c>
      <x:c r="F113" s="12" t="n"/>
      <x:c r="G113" s="12" t="n"/>
      <x:c r="H113" s="14" t="n"/>
      <x:c r="I113" s="14" t="n"/>
      <x:c r="J113" s="15">
        <x:f>IF($A113="","",IF($I113="",0,$I113)-IF($H113="",0,$H113))</x:f>
      </x:c>
      <x:c r="K113" s="15">
        <x:f>IF($A113="","",IF($F113="Banque",$K112+$J113,$K112))</x:f>
      </x:c>
      <x:c r="L113" s="15">
        <x:f>IF($A113="","",IF($F113="Caisse",$L112+$J113,$L112))</x:f>
      </x:c>
      <x:c r="M113" s="13" t="n"/>
    </x:row>
    <x:row r="114">
      <x:c r="A114" s="11" t="n"/>
      <x:c r="B114" s="12" t="n"/>
      <x:c r="C114" s="13" t="n"/>
      <x:c r="D114" s="13" t="n"/>
      <x:c r="E114" s="10">
        <x:f>IF($D114="","",IFERROR(VLOOKUP($D114,Plan_comptable!$B$2:$C$200,2,FALSE),""))</x:f>
      </x:c>
      <x:c r="F114" s="12" t="n"/>
      <x:c r="G114" s="12" t="n"/>
      <x:c r="H114" s="14" t="n"/>
      <x:c r="I114" s="14" t="n"/>
      <x:c r="J114" s="15">
        <x:f>IF($A114="","",IF($I114="",0,$I114)-IF($H114="",0,$H114))</x:f>
      </x:c>
      <x:c r="K114" s="15">
        <x:f>IF($A114="","",IF($F114="Banque",$K113+$J114,$K113))</x:f>
      </x:c>
      <x:c r="L114" s="15">
        <x:f>IF($A114="","",IF($F114="Caisse",$L113+$J114,$L113))</x:f>
      </x:c>
      <x:c r="M114" s="13" t="n"/>
    </x:row>
    <x:row r="115">
      <x:c r="A115" s="11" t="n"/>
      <x:c r="B115" s="12" t="n"/>
      <x:c r="C115" s="13" t="n"/>
      <x:c r="D115" s="13" t="n"/>
      <x:c r="E115" s="10">
        <x:f>IF($D115="","",IFERROR(VLOOKUP($D115,Plan_comptable!$B$2:$C$200,2,FALSE),""))</x:f>
      </x:c>
      <x:c r="F115" s="12" t="n"/>
      <x:c r="G115" s="12" t="n"/>
      <x:c r="H115" s="14" t="n"/>
      <x:c r="I115" s="14" t="n"/>
      <x:c r="J115" s="15">
        <x:f>IF($A115="","",IF($I115="",0,$I115)-IF($H115="",0,$H115))</x:f>
      </x:c>
      <x:c r="K115" s="15">
        <x:f>IF($A115="","",IF($F115="Banque",$K114+$J115,$K114))</x:f>
      </x:c>
      <x:c r="L115" s="15">
        <x:f>IF($A115="","",IF($F115="Caisse",$L114+$J115,$L114))</x:f>
      </x:c>
      <x:c r="M115" s="13" t="n"/>
    </x:row>
    <x:row r="116">
      <x:c r="A116" s="11" t="n"/>
      <x:c r="B116" s="12" t="n"/>
      <x:c r="C116" s="13" t="n"/>
      <x:c r="D116" s="13" t="n"/>
      <x:c r="E116" s="10">
        <x:f>IF($D116="","",IFERROR(VLOOKUP($D116,Plan_comptable!$B$2:$C$200,2,FALSE),""))</x:f>
      </x:c>
      <x:c r="F116" s="12" t="n"/>
      <x:c r="G116" s="12" t="n"/>
      <x:c r="H116" s="14" t="n"/>
      <x:c r="I116" s="14" t="n"/>
      <x:c r="J116" s="15">
        <x:f>IF($A116="","",IF($I116="",0,$I116)-IF($H116="",0,$H116))</x:f>
      </x:c>
      <x:c r="K116" s="15">
        <x:f>IF($A116="","",IF($F116="Banque",$K115+$J116,$K115))</x:f>
      </x:c>
      <x:c r="L116" s="15">
        <x:f>IF($A116="","",IF($F116="Caisse",$L115+$J116,$L115))</x:f>
      </x:c>
      <x:c r="M116" s="13" t="n"/>
    </x:row>
    <x:row r="117">
      <x:c r="A117" s="11" t="n"/>
      <x:c r="B117" s="12" t="n"/>
      <x:c r="C117" s="13" t="n"/>
      <x:c r="D117" s="13" t="n"/>
      <x:c r="E117" s="10">
        <x:f>IF($D117="","",IFERROR(VLOOKUP($D117,Plan_comptable!$B$2:$C$200,2,FALSE),""))</x:f>
      </x:c>
      <x:c r="F117" s="12" t="n"/>
      <x:c r="G117" s="12" t="n"/>
      <x:c r="H117" s="14" t="n"/>
      <x:c r="I117" s="14" t="n"/>
      <x:c r="J117" s="15">
        <x:f>IF($A117="","",IF($I117="",0,$I117)-IF($H117="",0,$H117))</x:f>
      </x:c>
      <x:c r="K117" s="15">
        <x:f>IF($A117="","",IF($F117="Banque",$K116+$J117,$K116))</x:f>
      </x:c>
      <x:c r="L117" s="15">
        <x:f>IF($A117="","",IF($F117="Caisse",$L116+$J117,$L116))</x:f>
      </x:c>
      <x:c r="M117" s="13" t="n"/>
    </x:row>
    <x:row r="118">
      <x:c r="A118" s="11" t="n"/>
      <x:c r="B118" s="12" t="n"/>
      <x:c r="C118" s="13" t="n"/>
      <x:c r="D118" s="13" t="n"/>
      <x:c r="E118" s="10">
        <x:f>IF($D118="","",IFERROR(VLOOKUP($D118,Plan_comptable!$B$2:$C$200,2,FALSE),""))</x:f>
      </x:c>
      <x:c r="F118" s="12" t="n"/>
      <x:c r="G118" s="12" t="n"/>
      <x:c r="H118" s="14" t="n"/>
      <x:c r="I118" s="14" t="n"/>
      <x:c r="J118" s="15">
        <x:f>IF($A118="","",IF($I118="",0,$I118)-IF($H118="",0,$H118))</x:f>
      </x:c>
      <x:c r="K118" s="15">
        <x:f>IF($A118="","",IF($F118="Banque",$K117+$J118,$K117))</x:f>
      </x:c>
      <x:c r="L118" s="15">
        <x:f>IF($A118="","",IF($F118="Caisse",$L117+$J118,$L117))</x:f>
      </x:c>
      <x:c r="M118" s="13" t="n"/>
    </x:row>
    <x:row r="119">
      <x:c r="A119" s="11" t="n"/>
      <x:c r="B119" s="12" t="n"/>
      <x:c r="C119" s="13" t="n"/>
      <x:c r="D119" s="13" t="n"/>
      <x:c r="E119" s="10">
        <x:f>IF($D119="","",IFERROR(VLOOKUP($D119,Plan_comptable!$B$2:$C$200,2,FALSE),""))</x:f>
      </x:c>
      <x:c r="F119" s="12" t="n"/>
      <x:c r="G119" s="12" t="n"/>
      <x:c r="H119" s="14" t="n"/>
      <x:c r="I119" s="14" t="n"/>
      <x:c r="J119" s="15">
        <x:f>IF($A119="","",IF($I119="",0,$I119)-IF($H119="",0,$H119))</x:f>
      </x:c>
      <x:c r="K119" s="15">
        <x:f>IF($A119="","",IF($F119="Banque",$K118+$J119,$K118))</x:f>
      </x:c>
      <x:c r="L119" s="15">
        <x:f>IF($A119="","",IF($F119="Caisse",$L118+$J119,$L118))</x:f>
      </x:c>
      <x:c r="M119" s="13" t="n"/>
    </x:row>
    <x:row r="120">
      <x:c r="A120" s="11" t="n"/>
      <x:c r="B120" s="12" t="n"/>
      <x:c r="C120" s="13" t="n"/>
      <x:c r="D120" s="13" t="n"/>
      <x:c r="E120" s="10">
        <x:f>IF($D120="","",IFERROR(VLOOKUP($D120,Plan_comptable!$B$2:$C$200,2,FALSE),""))</x:f>
      </x:c>
      <x:c r="F120" s="12" t="n"/>
      <x:c r="G120" s="12" t="n"/>
      <x:c r="H120" s="14" t="n"/>
      <x:c r="I120" s="14" t="n"/>
      <x:c r="J120" s="15">
        <x:f>IF($A120="","",IF($I120="",0,$I120)-IF($H120="",0,$H120))</x:f>
      </x:c>
      <x:c r="K120" s="15">
        <x:f>IF($A120="","",IF($F120="Banque",$K119+$J120,$K119))</x:f>
      </x:c>
      <x:c r="L120" s="15">
        <x:f>IF($A120="","",IF($F120="Caisse",$L119+$J120,$L119))</x:f>
      </x:c>
      <x:c r="M120" s="13" t="n"/>
    </x:row>
    <x:row r="121">
      <x:c r="A121" s="11" t="n"/>
      <x:c r="B121" s="12" t="n"/>
      <x:c r="C121" s="13" t="n"/>
      <x:c r="D121" s="13" t="n"/>
      <x:c r="E121" s="10">
        <x:f>IF($D121="","",IFERROR(VLOOKUP($D121,Plan_comptable!$B$2:$C$200,2,FALSE),""))</x:f>
      </x:c>
      <x:c r="F121" s="12" t="n"/>
      <x:c r="G121" s="12" t="n"/>
      <x:c r="H121" s="14" t="n"/>
      <x:c r="I121" s="14" t="n"/>
      <x:c r="J121" s="15">
        <x:f>IF($A121="","",IF($I121="",0,$I121)-IF($H121="",0,$H121))</x:f>
      </x:c>
      <x:c r="K121" s="15">
        <x:f>IF($A121="","",IF($F121="Banque",$K120+$J121,$K120))</x:f>
      </x:c>
      <x:c r="L121" s="15">
        <x:f>IF($A121="","",IF($F121="Caisse",$L120+$J121,$L120))</x:f>
      </x:c>
      <x:c r="M121" s="13" t="n"/>
    </x:row>
    <x:row r="122">
      <x:c r="A122" s="11" t="n"/>
      <x:c r="B122" s="12" t="n"/>
      <x:c r="C122" s="13" t="n"/>
      <x:c r="D122" s="13" t="n"/>
      <x:c r="E122" s="10">
        <x:f>IF($D122="","",IFERROR(VLOOKUP($D122,Plan_comptable!$B$2:$C$200,2,FALSE),""))</x:f>
      </x:c>
      <x:c r="F122" s="12" t="n"/>
      <x:c r="G122" s="12" t="n"/>
      <x:c r="H122" s="14" t="n"/>
      <x:c r="I122" s="14" t="n"/>
      <x:c r="J122" s="15">
        <x:f>IF($A122="","",IF($I122="",0,$I122)-IF($H122="",0,$H122))</x:f>
      </x:c>
      <x:c r="K122" s="15">
        <x:f>IF($A122="","",IF($F122="Banque",$K121+$J122,$K121))</x:f>
      </x:c>
      <x:c r="L122" s="15">
        <x:f>IF($A122="","",IF($F122="Caisse",$L121+$J122,$L121))</x:f>
      </x:c>
      <x:c r="M122" s="13" t="n"/>
    </x:row>
    <x:row r="123">
      <x:c r="A123" s="11" t="n"/>
      <x:c r="B123" s="12" t="n"/>
      <x:c r="C123" s="13" t="n"/>
      <x:c r="D123" s="13" t="n"/>
      <x:c r="E123" s="10">
        <x:f>IF($D123="","",IFERROR(VLOOKUP($D123,Plan_comptable!$B$2:$C$200,2,FALSE),""))</x:f>
      </x:c>
      <x:c r="F123" s="12" t="n"/>
      <x:c r="G123" s="12" t="n"/>
      <x:c r="H123" s="14" t="n"/>
      <x:c r="I123" s="14" t="n"/>
      <x:c r="J123" s="15">
        <x:f>IF($A123="","",IF($I123="",0,$I123)-IF($H123="",0,$H123))</x:f>
      </x:c>
      <x:c r="K123" s="15">
        <x:f>IF($A123="","",IF($F123="Banque",$K122+$J123,$K122))</x:f>
      </x:c>
      <x:c r="L123" s="15">
        <x:f>IF($A123="","",IF($F123="Caisse",$L122+$J123,$L122))</x:f>
      </x:c>
      <x:c r="M123" s="13" t="n"/>
    </x:row>
    <x:row r="124">
      <x:c r="A124" s="11" t="n"/>
      <x:c r="B124" s="12" t="n"/>
      <x:c r="C124" s="13" t="n"/>
      <x:c r="D124" s="13" t="n"/>
      <x:c r="E124" s="10">
        <x:f>IF($D124="","",IFERROR(VLOOKUP($D124,Plan_comptable!$B$2:$C$200,2,FALSE),""))</x:f>
      </x:c>
      <x:c r="F124" s="12" t="n"/>
      <x:c r="G124" s="12" t="n"/>
      <x:c r="H124" s="14" t="n"/>
      <x:c r="I124" s="14" t="n"/>
      <x:c r="J124" s="15">
        <x:f>IF($A124="","",IF($I124="",0,$I124)-IF($H124="",0,$H124))</x:f>
      </x:c>
      <x:c r="K124" s="15">
        <x:f>IF($A124="","",IF($F124="Banque",$K123+$J124,$K123))</x:f>
      </x:c>
      <x:c r="L124" s="15">
        <x:f>IF($A124="","",IF($F124="Caisse",$L123+$J124,$L123))</x:f>
      </x:c>
      <x:c r="M124" s="13" t="n"/>
    </x:row>
    <x:row r="125">
      <x:c r="A125" s="11" t="n"/>
      <x:c r="B125" s="12" t="n"/>
      <x:c r="C125" s="13" t="n"/>
      <x:c r="D125" s="13" t="n"/>
      <x:c r="E125" s="10">
        <x:f>IF($D125="","",IFERROR(VLOOKUP($D125,Plan_comptable!$B$2:$C$200,2,FALSE),""))</x:f>
      </x:c>
      <x:c r="F125" s="12" t="n"/>
      <x:c r="G125" s="12" t="n"/>
      <x:c r="H125" s="14" t="n"/>
      <x:c r="I125" s="14" t="n"/>
      <x:c r="J125" s="15">
        <x:f>IF($A125="","",IF($I125="",0,$I125)-IF($H125="",0,$H125))</x:f>
      </x:c>
      <x:c r="K125" s="15">
        <x:f>IF($A125="","",IF($F125="Banque",$K124+$J125,$K124))</x:f>
      </x:c>
      <x:c r="L125" s="15">
        <x:f>IF($A125="","",IF($F125="Caisse",$L124+$J125,$L124))</x:f>
      </x:c>
      <x:c r="M125" s="13" t="n"/>
    </x:row>
    <x:row r="126">
      <x:c r="A126" s="11" t="n"/>
      <x:c r="B126" s="12" t="n"/>
      <x:c r="C126" s="13" t="n"/>
      <x:c r="D126" s="13" t="n"/>
      <x:c r="E126" s="10">
        <x:f>IF($D126="","",IFERROR(VLOOKUP($D126,Plan_comptable!$B$2:$C$200,2,FALSE),""))</x:f>
      </x:c>
      <x:c r="F126" s="12" t="n"/>
      <x:c r="G126" s="12" t="n"/>
      <x:c r="H126" s="14" t="n"/>
      <x:c r="I126" s="14" t="n"/>
      <x:c r="J126" s="15">
        <x:f>IF($A126="","",IF($I126="",0,$I126)-IF($H126="",0,$H126))</x:f>
      </x:c>
      <x:c r="K126" s="15">
        <x:f>IF($A126="","",IF($F126="Banque",$K125+$J126,$K125))</x:f>
      </x:c>
      <x:c r="L126" s="15">
        <x:f>IF($A126="","",IF($F126="Caisse",$L125+$J126,$L125))</x:f>
      </x:c>
      <x:c r="M126" s="13" t="n"/>
    </x:row>
    <x:row r="127">
      <x:c r="A127" s="11" t="n"/>
      <x:c r="B127" s="12" t="n"/>
      <x:c r="C127" s="13" t="n"/>
      <x:c r="D127" s="13" t="n"/>
      <x:c r="E127" s="10">
        <x:f>IF($D127="","",IFERROR(VLOOKUP($D127,Plan_comptable!$B$2:$C$200,2,FALSE),""))</x:f>
      </x:c>
      <x:c r="F127" s="12" t="n"/>
      <x:c r="G127" s="12" t="n"/>
      <x:c r="H127" s="14" t="n"/>
      <x:c r="I127" s="14" t="n"/>
      <x:c r="J127" s="15">
        <x:f>IF($A127="","",IF($I127="",0,$I127)-IF($H127="",0,$H127))</x:f>
      </x:c>
      <x:c r="K127" s="15">
        <x:f>IF($A127="","",IF($F127="Banque",$K126+$J127,$K126))</x:f>
      </x:c>
      <x:c r="L127" s="15">
        <x:f>IF($A127="","",IF($F127="Caisse",$L126+$J127,$L126))</x:f>
      </x:c>
      <x:c r="M127" s="13" t="n"/>
    </x:row>
    <x:row r="128">
      <x:c r="A128" s="11" t="n"/>
      <x:c r="B128" s="12" t="n"/>
      <x:c r="C128" s="13" t="n"/>
      <x:c r="D128" s="13" t="n"/>
      <x:c r="E128" s="10">
        <x:f>IF($D128="","",IFERROR(VLOOKUP($D128,Plan_comptable!$B$2:$C$200,2,FALSE),""))</x:f>
      </x:c>
      <x:c r="F128" s="12" t="n"/>
      <x:c r="G128" s="12" t="n"/>
      <x:c r="H128" s="14" t="n"/>
      <x:c r="I128" s="14" t="n"/>
      <x:c r="J128" s="15">
        <x:f>IF($A128="","",IF($I128="",0,$I128)-IF($H128="",0,$H128))</x:f>
      </x:c>
      <x:c r="K128" s="15">
        <x:f>IF($A128="","",IF($F128="Banque",$K127+$J128,$K127))</x:f>
      </x:c>
      <x:c r="L128" s="15">
        <x:f>IF($A128="","",IF($F128="Caisse",$L127+$J128,$L127))</x:f>
      </x:c>
      <x:c r="M128" s="13" t="n"/>
    </x:row>
    <x:row r="129">
      <x:c r="A129" s="11" t="n"/>
      <x:c r="B129" s="12" t="n"/>
      <x:c r="C129" s="13" t="n"/>
      <x:c r="D129" s="13" t="n"/>
      <x:c r="E129" s="10">
        <x:f>IF($D129="","",IFERROR(VLOOKUP($D129,Plan_comptable!$B$2:$C$200,2,FALSE),""))</x:f>
      </x:c>
      <x:c r="F129" s="12" t="n"/>
      <x:c r="G129" s="12" t="n"/>
      <x:c r="H129" s="14" t="n"/>
      <x:c r="I129" s="14" t="n"/>
      <x:c r="J129" s="15">
        <x:f>IF($A129="","",IF($I129="",0,$I129)-IF($H129="",0,$H129))</x:f>
      </x:c>
      <x:c r="K129" s="15">
        <x:f>IF($A129="","",IF($F129="Banque",$K128+$J129,$K128))</x:f>
      </x:c>
      <x:c r="L129" s="15">
        <x:f>IF($A129="","",IF($F129="Caisse",$L128+$J129,$L128))</x:f>
      </x:c>
      <x:c r="M129" s="13" t="n"/>
    </x:row>
    <x:row r="130">
      <x:c r="A130" s="11" t="n"/>
      <x:c r="B130" s="12" t="n"/>
      <x:c r="C130" s="13" t="n"/>
      <x:c r="D130" s="13" t="n"/>
      <x:c r="E130" s="10">
        <x:f>IF($D130="","",IFERROR(VLOOKUP($D130,Plan_comptable!$B$2:$C$200,2,FALSE),""))</x:f>
      </x:c>
      <x:c r="F130" s="12" t="n"/>
      <x:c r="G130" s="12" t="n"/>
      <x:c r="H130" s="14" t="n"/>
      <x:c r="I130" s="14" t="n"/>
      <x:c r="J130" s="15">
        <x:f>IF($A130="","",IF($I130="",0,$I130)-IF($H130="",0,$H130))</x:f>
      </x:c>
      <x:c r="K130" s="15">
        <x:f>IF($A130="","",IF($F130="Banque",$K129+$J130,$K129))</x:f>
      </x:c>
      <x:c r="L130" s="15">
        <x:f>IF($A130="","",IF($F130="Caisse",$L129+$J130,$L129))</x:f>
      </x:c>
      <x:c r="M130" s="13" t="n"/>
    </x:row>
    <x:row r="131">
      <x:c r="A131" s="11" t="n"/>
      <x:c r="B131" s="12" t="n"/>
      <x:c r="C131" s="13" t="n"/>
      <x:c r="D131" s="13" t="n"/>
      <x:c r="E131" s="10">
        <x:f>IF($D131="","",IFERROR(VLOOKUP($D131,Plan_comptable!$B$2:$C$200,2,FALSE),""))</x:f>
      </x:c>
      <x:c r="F131" s="12" t="n"/>
      <x:c r="G131" s="12" t="n"/>
      <x:c r="H131" s="14" t="n"/>
      <x:c r="I131" s="14" t="n"/>
      <x:c r="J131" s="15">
        <x:f>IF($A131="","",IF($I131="",0,$I131)-IF($H131="",0,$H131))</x:f>
      </x:c>
      <x:c r="K131" s="15">
        <x:f>IF($A131="","",IF($F131="Banque",$K130+$J131,$K130))</x:f>
      </x:c>
      <x:c r="L131" s="15">
        <x:f>IF($A131="","",IF($F131="Caisse",$L130+$J131,$L130))</x:f>
      </x:c>
      <x:c r="M131" s="13" t="n"/>
    </x:row>
    <x:row r="132">
      <x:c r="A132" s="11" t="n"/>
      <x:c r="B132" s="12" t="n"/>
      <x:c r="C132" s="13" t="n"/>
      <x:c r="D132" s="13" t="n"/>
      <x:c r="E132" s="10">
        <x:f>IF($D132="","",IFERROR(VLOOKUP($D132,Plan_comptable!$B$2:$C$200,2,FALSE),""))</x:f>
      </x:c>
      <x:c r="F132" s="12" t="n"/>
      <x:c r="G132" s="12" t="n"/>
      <x:c r="H132" s="14" t="n"/>
      <x:c r="I132" s="14" t="n"/>
      <x:c r="J132" s="15">
        <x:f>IF($A132="","",IF($I132="",0,$I132)-IF($H132="",0,$H132))</x:f>
      </x:c>
      <x:c r="K132" s="15">
        <x:f>IF($A132="","",IF($F132="Banque",$K131+$J132,$K131))</x:f>
      </x:c>
      <x:c r="L132" s="15">
        <x:f>IF($A132="","",IF($F132="Caisse",$L131+$J132,$L131))</x:f>
      </x:c>
      <x:c r="M132" s="13" t="n"/>
    </x:row>
    <x:row r="133">
      <x:c r="A133" s="11" t="n"/>
      <x:c r="B133" s="12" t="n"/>
      <x:c r="C133" s="13" t="n"/>
      <x:c r="D133" s="13" t="n"/>
      <x:c r="E133" s="10">
        <x:f>IF($D133="","",IFERROR(VLOOKUP($D133,Plan_comptable!$B$2:$C$200,2,FALSE),""))</x:f>
      </x:c>
      <x:c r="F133" s="12" t="n"/>
      <x:c r="G133" s="12" t="n"/>
      <x:c r="H133" s="14" t="n"/>
      <x:c r="I133" s="14" t="n"/>
      <x:c r="J133" s="15">
        <x:f>IF($A133="","",IF($I133="",0,$I133)-IF($H133="",0,$H133))</x:f>
      </x:c>
      <x:c r="K133" s="15">
        <x:f>IF($A133="","",IF($F133="Banque",$K132+$J133,$K132))</x:f>
      </x:c>
      <x:c r="L133" s="15">
        <x:f>IF($A133="","",IF($F133="Caisse",$L132+$J133,$L132))</x:f>
      </x:c>
      <x:c r="M133" s="13" t="n"/>
    </x:row>
    <x:row r="134">
      <x:c r="A134" s="11" t="n"/>
      <x:c r="B134" s="12" t="n"/>
      <x:c r="C134" s="13" t="n"/>
      <x:c r="D134" s="13" t="n"/>
      <x:c r="E134" s="10">
        <x:f>IF($D134="","",IFERROR(VLOOKUP($D134,Plan_comptable!$B$2:$C$200,2,FALSE),""))</x:f>
      </x:c>
      <x:c r="F134" s="12" t="n"/>
      <x:c r="G134" s="12" t="n"/>
      <x:c r="H134" s="14" t="n"/>
      <x:c r="I134" s="14" t="n"/>
      <x:c r="J134" s="15">
        <x:f>IF($A134="","",IF($I134="",0,$I134)-IF($H134="",0,$H134))</x:f>
      </x:c>
      <x:c r="K134" s="15">
        <x:f>IF($A134="","",IF($F134="Banque",$K133+$J134,$K133))</x:f>
      </x:c>
      <x:c r="L134" s="15">
        <x:f>IF($A134="","",IF($F134="Caisse",$L133+$J134,$L133))</x:f>
      </x:c>
      <x:c r="M134" s="13" t="n"/>
    </x:row>
    <x:row r="135">
      <x:c r="A135" s="11" t="n"/>
      <x:c r="B135" s="12" t="n"/>
      <x:c r="C135" s="13" t="n"/>
      <x:c r="D135" s="13" t="n"/>
      <x:c r="E135" s="10">
        <x:f>IF($D135="","",IFERROR(VLOOKUP($D135,Plan_comptable!$B$2:$C$200,2,FALSE),""))</x:f>
      </x:c>
      <x:c r="F135" s="12" t="n"/>
      <x:c r="G135" s="12" t="n"/>
      <x:c r="H135" s="14" t="n"/>
      <x:c r="I135" s="14" t="n"/>
      <x:c r="J135" s="15">
        <x:f>IF($A135="","",IF($I135="",0,$I135)-IF($H135="",0,$H135))</x:f>
      </x:c>
      <x:c r="K135" s="15">
        <x:f>IF($A135="","",IF($F135="Banque",$K134+$J135,$K134))</x:f>
      </x:c>
      <x:c r="L135" s="15">
        <x:f>IF($A135="","",IF($F135="Caisse",$L134+$J135,$L134))</x:f>
      </x:c>
      <x:c r="M135" s="13" t="n"/>
    </x:row>
    <x:row r="136">
      <x:c r="A136" s="11" t="n"/>
      <x:c r="B136" s="12" t="n"/>
      <x:c r="C136" s="13" t="n"/>
      <x:c r="D136" s="13" t="n"/>
      <x:c r="E136" s="10">
        <x:f>IF($D136="","",IFERROR(VLOOKUP($D136,Plan_comptable!$B$2:$C$200,2,FALSE),""))</x:f>
      </x:c>
      <x:c r="F136" s="12" t="n"/>
      <x:c r="G136" s="12" t="n"/>
      <x:c r="H136" s="14" t="n"/>
      <x:c r="I136" s="14" t="n"/>
      <x:c r="J136" s="15">
        <x:f>IF($A136="","",IF($I136="",0,$I136)-IF($H136="",0,$H136))</x:f>
      </x:c>
      <x:c r="K136" s="15">
        <x:f>IF($A136="","",IF($F136="Banque",$K135+$J136,$K135))</x:f>
      </x:c>
      <x:c r="L136" s="15">
        <x:f>IF($A136="","",IF($F136="Caisse",$L135+$J136,$L135))</x:f>
      </x:c>
      <x:c r="M136" s="13" t="n"/>
    </x:row>
    <x:row r="137">
      <x:c r="A137" s="11" t="n"/>
      <x:c r="B137" s="12" t="n"/>
      <x:c r="C137" s="13" t="n"/>
      <x:c r="D137" s="13" t="n"/>
      <x:c r="E137" s="10">
        <x:f>IF($D137="","",IFERROR(VLOOKUP($D137,Plan_comptable!$B$2:$C$200,2,FALSE),""))</x:f>
      </x:c>
      <x:c r="F137" s="12" t="n"/>
      <x:c r="G137" s="12" t="n"/>
      <x:c r="H137" s="14" t="n"/>
      <x:c r="I137" s="14" t="n"/>
      <x:c r="J137" s="15">
        <x:f>IF($A137="","",IF($I137="",0,$I137)-IF($H137="",0,$H137))</x:f>
      </x:c>
      <x:c r="K137" s="15">
        <x:f>IF($A137="","",IF($F137="Banque",$K136+$J137,$K136))</x:f>
      </x:c>
      <x:c r="L137" s="15">
        <x:f>IF($A137="","",IF($F137="Caisse",$L136+$J137,$L136))</x:f>
      </x:c>
      <x:c r="M137" s="13" t="n"/>
    </x:row>
    <x:row r="138">
      <x:c r="A138" s="11" t="n"/>
      <x:c r="B138" s="12" t="n"/>
      <x:c r="C138" s="13" t="n"/>
      <x:c r="D138" s="13" t="n"/>
      <x:c r="E138" s="10">
        <x:f>IF($D138="","",IFERROR(VLOOKUP($D138,Plan_comptable!$B$2:$C$200,2,FALSE),""))</x:f>
      </x:c>
      <x:c r="F138" s="12" t="n"/>
      <x:c r="G138" s="12" t="n"/>
      <x:c r="H138" s="14" t="n"/>
      <x:c r="I138" s="14" t="n"/>
      <x:c r="J138" s="15">
        <x:f>IF($A138="","",IF($I138="",0,$I138)-IF($H138="",0,$H138))</x:f>
      </x:c>
      <x:c r="K138" s="15">
        <x:f>IF($A138="","",IF($F138="Banque",$K137+$J138,$K137))</x:f>
      </x:c>
      <x:c r="L138" s="15">
        <x:f>IF($A138="","",IF($F138="Caisse",$L137+$J138,$L137))</x:f>
      </x:c>
      <x:c r="M138" s="13" t="n"/>
    </x:row>
    <x:row r="139">
      <x:c r="A139" s="11" t="n"/>
      <x:c r="B139" s="12" t="n"/>
      <x:c r="C139" s="13" t="n"/>
      <x:c r="D139" s="13" t="n"/>
      <x:c r="E139" s="10">
        <x:f>IF($D139="","",IFERROR(VLOOKUP($D139,Plan_comptable!$B$2:$C$200,2,FALSE),""))</x:f>
      </x:c>
      <x:c r="F139" s="12" t="n"/>
      <x:c r="G139" s="12" t="n"/>
      <x:c r="H139" s="14" t="n"/>
      <x:c r="I139" s="14" t="n"/>
      <x:c r="J139" s="15">
        <x:f>IF($A139="","",IF($I139="",0,$I139)-IF($H139="",0,$H139))</x:f>
      </x:c>
      <x:c r="K139" s="15">
        <x:f>IF($A139="","",IF($F139="Banque",$K138+$J139,$K138))</x:f>
      </x:c>
      <x:c r="L139" s="15">
        <x:f>IF($A139="","",IF($F139="Caisse",$L138+$J139,$L138))</x:f>
      </x:c>
      <x:c r="M139" s="13" t="n"/>
    </x:row>
    <x:row r="140">
      <x:c r="A140" s="11" t="n"/>
      <x:c r="B140" s="12" t="n"/>
      <x:c r="C140" s="13" t="n"/>
      <x:c r="D140" s="13" t="n"/>
      <x:c r="E140" s="10">
        <x:f>IF($D140="","",IFERROR(VLOOKUP($D140,Plan_comptable!$B$2:$C$200,2,FALSE),""))</x:f>
      </x:c>
      <x:c r="F140" s="12" t="n"/>
      <x:c r="G140" s="12" t="n"/>
      <x:c r="H140" s="14" t="n"/>
      <x:c r="I140" s="14" t="n"/>
      <x:c r="J140" s="15">
        <x:f>IF($A140="","",IF($I140="",0,$I140)-IF($H140="",0,$H140))</x:f>
      </x:c>
      <x:c r="K140" s="15">
        <x:f>IF($A140="","",IF($F140="Banque",$K139+$J140,$K139))</x:f>
      </x:c>
      <x:c r="L140" s="15">
        <x:f>IF($A140="","",IF($F140="Caisse",$L139+$J140,$L139))</x:f>
      </x:c>
      <x:c r="M140" s="13" t="n"/>
    </x:row>
    <x:row r="141">
      <x:c r="A141" s="11" t="n"/>
      <x:c r="B141" s="12" t="n"/>
      <x:c r="C141" s="13" t="n"/>
      <x:c r="D141" s="13" t="n"/>
      <x:c r="E141" s="10">
        <x:f>IF($D141="","",IFERROR(VLOOKUP($D141,Plan_comptable!$B$2:$C$200,2,FALSE),""))</x:f>
      </x:c>
      <x:c r="F141" s="12" t="n"/>
      <x:c r="G141" s="12" t="n"/>
      <x:c r="H141" s="14" t="n"/>
      <x:c r="I141" s="14" t="n"/>
      <x:c r="J141" s="15">
        <x:f>IF($A141="","",IF($I141="",0,$I141)-IF($H141="",0,$H141))</x:f>
      </x:c>
      <x:c r="K141" s="15">
        <x:f>IF($A141="","",IF($F141="Banque",$K140+$J141,$K140))</x:f>
      </x:c>
      <x:c r="L141" s="15">
        <x:f>IF($A141="","",IF($F141="Caisse",$L140+$J141,$L140))</x:f>
      </x:c>
      <x:c r="M141" s="13" t="n"/>
    </x:row>
    <x:row r="142">
      <x:c r="A142" s="11" t="n"/>
      <x:c r="B142" s="12" t="n"/>
      <x:c r="C142" s="13" t="n"/>
      <x:c r="D142" s="13" t="n"/>
      <x:c r="E142" s="10">
        <x:f>IF($D142="","",IFERROR(VLOOKUP($D142,Plan_comptable!$B$2:$C$200,2,FALSE),""))</x:f>
      </x:c>
      <x:c r="F142" s="12" t="n"/>
      <x:c r="G142" s="12" t="n"/>
      <x:c r="H142" s="14" t="n"/>
      <x:c r="I142" s="14" t="n"/>
      <x:c r="J142" s="15">
        <x:f>IF($A142="","",IF($I142="",0,$I142)-IF($H142="",0,$H142))</x:f>
      </x:c>
      <x:c r="K142" s="15">
        <x:f>IF($A142="","",IF($F142="Banque",$K141+$J142,$K141))</x:f>
      </x:c>
      <x:c r="L142" s="15">
        <x:f>IF($A142="","",IF($F142="Caisse",$L141+$J142,$L141))</x:f>
      </x:c>
      <x:c r="M142" s="13" t="n"/>
    </x:row>
    <x:row r="143">
      <x:c r="A143" s="11" t="n"/>
      <x:c r="B143" s="12" t="n"/>
      <x:c r="C143" s="13" t="n"/>
      <x:c r="D143" s="13" t="n"/>
      <x:c r="E143" s="10">
        <x:f>IF($D143="","",IFERROR(VLOOKUP($D143,Plan_comptable!$B$2:$C$200,2,FALSE),""))</x:f>
      </x:c>
      <x:c r="F143" s="12" t="n"/>
      <x:c r="G143" s="12" t="n"/>
      <x:c r="H143" s="14" t="n"/>
      <x:c r="I143" s="14" t="n"/>
      <x:c r="J143" s="15">
        <x:f>IF($A143="","",IF($I143="",0,$I143)-IF($H143="",0,$H143))</x:f>
      </x:c>
      <x:c r="K143" s="15">
        <x:f>IF($A143="","",IF($F143="Banque",$K142+$J143,$K142))</x:f>
      </x:c>
      <x:c r="L143" s="15">
        <x:f>IF($A143="","",IF($F143="Caisse",$L142+$J143,$L142))</x:f>
      </x:c>
      <x:c r="M143" s="13" t="n"/>
    </x:row>
    <x:row r="144">
      <x:c r="A144" s="11" t="n"/>
      <x:c r="B144" s="12" t="n"/>
      <x:c r="C144" s="13" t="n"/>
      <x:c r="D144" s="13" t="n"/>
      <x:c r="E144" s="10">
        <x:f>IF($D144="","",IFERROR(VLOOKUP($D144,Plan_comptable!$B$2:$C$200,2,FALSE),""))</x:f>
      </x:c>
      <x:c r="F144" s="12" t="n"/>
      <x:c r="G144" s="12" t="n"/>
      <x:c r="H144" s="14" t="n"/>
      <x:c r="I144" s="14" t="n"/>
      <x:c r="J144" s="15">
        <x:f>IF($A144="","",IF($I144="",0,$I144)-IF($H144="",0,$H144))</x:f>
      </x:c>
      <x:c r="K144" s="15">
        <x:f>IF($A144="","",IF($F144="Banque",$K143+$J144,$K143))</x:f>
      </x:c>
      <x:c r="L144" s="15">
        <x:f>IF($A144="","",IF($F144="Caisse",$L143+$J144,$L143))</x:f>
      </x:c>
      <x:c r="M144" s="13" t="n"/>
    </x:row>
    <x:row r="145">
      <x:c r="A145" s="11" t="n"/>
      <x:c r="B145" s="12" t="n"/>
      <x:c r="C145" s="13" t="n"/>
      <x:c r="D145" s="13" t="n"/>
      <x:c r="E145" s="10">
        <x:f>IF($D145="","",IFERROR(VLOOKUP($D145,Plan_comptable!$B$2:$C$200,2,FALSE),""))</x:f>
      </x:c>
      <x:c r="F145" s="12" t="n"/>
      <x:c r="G145" s="12" t="n"/>
      <x:c r="H145" s="14" t="n"/>
      <x:c r="I145" s="14" t="n"/>
      <x:c r="J145" s="15">
        <x:f>IF($A145="","",IF($I145="",0,$I145)-IF($H145="",0,$H145))</x:f>
      </x:c>
      <x:c r="K145" s="15">
        <x:f>IF($A145="","",IF($F145="Banque",$K144+$J145,$K144))</x:f>
      </x:c>
      <x:c r="L145" s="15">
        <x:f>IF($A145="","",IF($F145="Caisse",$L144+$J145,$L144))</x:f>
      </x:c>
      <x:c r="M145" s="13" t="n"/>
    </x:row>
    <x:row r="146">
      <x:c r="A146" s="11" t="n"/>
      <x:c r="B146" s="12" t="n"/>
      <x:c r="C146" s="13" t="n"/>
      <x:c r="D146" s="13" t="n"/>
      <x:c r="E146" s="10">
        <x:f>IF($D146="","",IFERROR(VLOOKUP($D146,Plan_comptable!$B$2:$C$200,2,FALSE),""))</x:f>
      </x:c>
      <x:c r="F146" s="12" t="n"/>
      <x:c r="G146" s="12" t="n"/>
      <x:c r="H146" s="14" t="n"/>
      <x:c r="I146" s="14" t="n"/>
      <x:c r="J146" s="15">
        <x:f>IF($A146="","",IF($I146="",0,$I146)-IF($H146="",0,$H146))</x:f>
      </x:c>
      <x:c r="K146" s="15">
        <x:f>IF($A146="","",IF($F146="Banque",$K145+$J146,$K145))</x:f>
      </x:c>
      <x:c r="L146" s="15">
        <x:f>IF($A146="","",IF($F146="Caisse",$L145+$J146,$L145))</x:f>
      </x:c>
      <x:c r="M146" s="13" t="n"/>
    </x:row>
    <x:row r="147">
      <x:c r="A147" s="11" t="n"/>
      <x:c r="B147" s="12" t="n"/>
      <x:c r="C147" s="13" t="n"/>
      <x:c r="D147" s="13" t="n"/>
      <x:c r="E147" s="10">
        <x:f>IF($D147="","",IFERROR(VLOOKUP($D147,Plan_comptable!$B$2:$C$200,2,FALSE),""))</x:f>
      </x:c>
      <x:c r="F147" s="12" t="n"/>
      <x:c r="G147" s="12" t="n"/>
      <x:c r="H147" s="14" t="n"/>
      <x:c r="I147" s="14" t="n"/>
      <x:c r="J147" s="15">
        <x:f>IF($A147="","",IF($I147="",0,$I147)-IF($H147="",0,$H147))</x:f>
      </x:c>
      <x:c r="K147" s="15">
        <x:f>IF($A147="","",IF($F147="Banque",$K146+$J147,$K146))</x:f>
      </x:c>
      <x:c r="L147" s="15">
        <x:f>IF($A147="","",IF($F147="Caisse",$L146+$J147,$L146))</x:f>
      </x:c>
      <x:c r="M147" s="13" t="n"/>
    </x:row>
    <x:row r="148">
      <x:c r="A148" s="11" t="n"/>
      <x:c r="B148" s="12" t="n"/>
      <x:c r="C148" s="13" t="n"/>
      <x:c r="D148" s="13" t="n"/>
      <x:c r="E148" s="10">
        <x:f>IF($D148="","",IFERROR(VLOOKUP($D148,Plan_comptable!$B$2:$C$200,2,FALSE),""))</x:f>
      </x:c>
      <x:c r="F148" s="12" t="n"/>
      <x:c r="G148" s="12" t="n"/>
      <x:c r="H148" s="14" t="n"/>
      <x:c r="I148" s="14" t="n"/>
      <x:c r="J148" s="15">
        <x:f>IF($A148="","",IF($I148="",0,$I148)-IF($H148="",0,$H148))</x:f>
      </x:c>
      <x:c r="K148" s="15">
        <x:f>IF($A148="","",IF($F148="Banque",$K147+$J148,$K147))</x:f>
      </x:c>
      <x:c r="L148" s="15">
        <x:f>IF($A148="","",IF($F148="Caisse",$L147+$J148,$L147))</x:f>
      </x:c>
      <x:c r="M148" s="13" t="n"/>
    </x:row>
    <x:row r="149">
      <x:c r="A149" s="11" t="n"/>
      <x:c r="B149" s="12" t="n"/>
      <x:c r="C149" s="13" t="n"/>
      <x:c r="D149" s="13" t="n"/>
      <x:c r="E149" s="10">
        <x:f>IF($D149="","",IFERROR(VLOOKUP($D149,Plan_comptable!$B$2:$C$200,2,FALSE),""))</x:f>
      </x:c>
      <x:c r="F149" s="12" t="n"/>
      <x:c r="G149" s="12" t="n"/>
      <x:c r="H149" s="14" t="n"/>
      <x:c r="I149" s="14" t="n"/>
      <x:c r="J149" s="15">
        <x:f>IF($A149="","",IF($I149="",0,$I149)-IF($H149="",0,$H149))</x:f>
      </x:c>
      <x:c r="K149" s="15">
        <x:f>IF($A149="","",IF($F149="Banque",$K148+$J149,$K148))</x:f>
      </x:c>
      <x:c r="L149" s="15">
        <x:f>IF($A149="","",IF($F149="Caisse",$L148+$J149,$L148))</x:f>
      </x:c>
      <x:c r="M149" s="13" t="n"/>
    </x:row>
    <x:row r="150">
      <x:c r="A150" s="11" t="n"/>
      <x:c r="B150" s="12" t="n"/>
      <x:c r="C150" s="13" t="n"/>
      <x:c r="D150" s="13" t="n"/>
      <x:c r="E150" s="10">
        <x:f>IF($D150="","",IFERROR(VLOOKUP($D150,Plan_comptable!$B$2:$C$200,2,FALSE),""))</x:f>
      </x:c>
      <x:c r="F150" s="12" t="n"/>
      <x:c r="G150" s="12" t="n"/>
      <x:c r="H150" s="14" t="n"/>
      <x:c r="I150" s="14" t="n"/>
      <x:c r="J150" s="15">
        <x:f>IF($A150="","",IF($I150="",0,$I150)-IF($H150="",0,$H150))</x:f>
      </x:c>
      <x:c r="K150" s="15">
        <x:f>IF($A150="","",IF($F150="Banque",$K149+$J150,$K149))</x:f>
      </x:c>
      <x:c r="L150" s="15">
        <x:f>IF($A150="","",IF($F150="Caisse",$L149+$J150,$L149))</x:f>
      </x:c>
      <x:c r="M150" s="13" t="n"/>
    </x:row>
    <x:row r="151">
      <x:c r="A151" s="11" t="n"/>
      <x:c r="B151" s="12" t="n"/>
      <x:c r="C151" s="13" t="n"/>
      <x:c r="D151" s="13" t="n"/>
      <x:c r="E151" s="10">
        <x:f>IF($D151="","",IFERROR(VLOOKUP($D151,Plan_comptable!$B$2:$C$200,2,FALSE),""))</x:f>
      </x:c>
      <x:c r="F151" s="12" t="n"/>
      <x:c r="G151" s="12" t="n"/>
      <x:c r="H151" s="14" t="n"/>
      <x:c r="I151" s="14" t="n"/>
      <x:c r="J151" s="15">
        <x:f>IF($A151="","",IF($I151="",0,$I151)-IF($H151="",0,$H151))</x:f>
      </x:c>
      <x:c r="K151" s="15">
        <x:f>IF($A151="","",IF($F151="Banque",$K150+$J151,$K150))</x:f>
      </x:c>
      <x:c r="L151" s="15">
        <x:f>IF($A151="","",IF($F151="Caisse",$L150+$J151,$L150))</x:f>
      </x:c>
      <x:c r="M151" s="13" t="n"/>
    </x:row>
    <x:row r="152">
      <x:c r="A152" s="11" t="n"/>
      <x:c r="B152" s="12" t="n"/>
      <x:c r="C152" s="13" t="n"/>
      <x:c r="D152" s="13" t="n"/>
      <x:c r="E152" s="10">
        <x:f>IF($D152="","",IFERROR(VLOOKUP($D152,Plan_comptable!$B$2:$C$200,2,FALSE),""))</x:f>
      </x:c>
      <x:c r="F152" s="12" t="n"/>
      <x:c r="G152" s="12" t="n"/>
      <x:c r="H152" s="14" t="n"/>
      <x:c r="I152" s="14" t="n"/>
      <x:c r="J152" s="15">
        <x:f>IF($A152="","",IF($I152="",0,$I152)-IF($H152="",0,$H152))</x:f>
      </x:c>
      <x:c r="K152" s="15">
        <x:f>IF($A152="","",IF($F152="Banque",$K151+$J152,$K151))</x:f>
      </x:c>
      <x:c r="L152" s="15">
        <x:f>IF($A152="","",IF($F152="Caisse",$L151+$J152,$L151))</x:f>
      </x:c>
      <x:c r="M152" s="13" t="n"/>
    </x:row>
    <x:row r="153">
      <x:c r="A153" s="11" t="n"/>
      <x:c r="B153" s="12" t="n"/>
      <x:c r="C153" s="13" t="n"/>
      <x:c r="D153" s="13" t="n"/>
      <x:c r="E153" s="10">
        <x:f>IF($D153="","",IFERROR(VLOOKUP($D153,Plan_comptable!$B$2:$C$200,2,FALSE),""))</x:f>
      </x:c>
      <x:c r="F153" s="12" t="n"/>
      <x:c r="G153" s="12" t="n"/>
      <x:c r="H153" s="14" t="n"/>
      <x:c r="I153" s="14" t="n"/>
      <x:c r="J153" s="15">
        <x:f>IF($A153="","",IF($I153="",0,$I153)-IF($H153="",0,$H153))</x:f>
      </x:c>
      <x:c r="K153" s="15">
        <x:f>IF($A153="","",IF($F153="Banque",$K152+$J153,$K152))</x:f>
      </x:c>
      <x:c r="L153" s="15">
        <x:f>IF($A153="","",IF($F153="Caisse",$L152+$J153,$L152))</x:f>
      </x:c>
      <x:c r="M153" s="13" t="n"/>
    </x:row>
    <x:row r="154">
      <x:c r="A154" s="11" t="n"/>
      <x:c r="B154" s="12" t="n"/>
      <x:c r="C154" s="13" t="n"/>
      <x:c r="D154" s="13" t="n"/>
      <x:c r="E154" s="10">
        <x:f>IF($D154="","",IFERROR(VLOOKUP($D154,Plan_comptable!$B$2:$C$200,2,FALSE),""))</x:f>
      </x:c>
      <x:c r="F154" s="12" t="n"/>
      <x:c r="G154" s="12" t="n"/>
      <x:c r="H154" s="14" t="n"/>
      <x:c r="I154" s="14" t="n"/>
      <x:c r="J154" s="15">
        <x:f>IF($A154="","",IF($I154="",0,$I154)-IF($H154="",0,$H154))</x:f>
      </x:c>
      <x:c r="K154" s="15">
        <x:f>IF($A154="","",IF($F154="Banque",$K153+$J154,$K153))</x:f>
      </x:c>
      <x:c r="L154" s="15">
        <x:f>IF($A154="","",IF($F154="Caisse",$L153+$J154,$L153))</x:f>
      </x:c>
      <x:c r="M154" s="13" t="n"/>
    </x:row>
    <x:row r="155">
      <x:c r="A155" s="11" t="n"/>
      <x:c r="B155" s="12" t="n"/>
      <x:c r="C155" s="13" t="n"/>
      <x:c r="D155" s="13" t="n"/>
      <x:c r="E155" s="10">
        <x:f>IF($D155="","",IFERROR(VLOOKUP($D155,Plan_comptable!$B$2:$C$200,2,FALSE),""))</x:f>
      </x:c>
      <x:c r="F155" s="12" t="n"/>
      <x:c r="G155" s="12" t="n"/>
      <x:c r="H155" s="14" t="n"/>
      <x:c r="I155" s="14" t="n"/>
      <x:c r="J155" s="15">
        <x:f>IF($A155="","",IF($I155="",0,$I155)-IF($H155="",0,$H155))</x:f>
      </x:c>
      <x:c r="K155" s="15">
        <x:f>IF($A155="","",IF($F155="Banque",$K154+$J155,$K154))</x:f>
      </x:c>
      <x:c r="L155" s="15">
        <x:f>IF($A155="","",IF($F155="Caisse",$L154+$J155,$L154))</x:f>
      </x:c>
      <x:c r="M155" s="13" t="n"/>
    </x:row>
    <x:row r="156">
      <x:c r="A156" s="11" t="n"/>
      <x:c r="B156" s="12" t="n"/>
      <x:c r="C156" s="13" t="n"/>
      <x:c r="D156" s="13" t="n"/>
      <x:c r="E156" s="10">
        <x:f>IF($D156="","",IFERROR(VLOOKUP($D156,Plan_comptable!$B$2:$C$200,2,FALSE),""))</x:f>
      </x:c>
      <x:c r="F156" s="12" t="n"/>
      <x:c r="G156" s="12" t="n"/>
      <x:c r="H156" s="14" t="n"/>
      <x:c r="I156" s="14" t="n"/>
      <x:c r="J156" s="15">
        <x:f>IF($A156="","",IF($I156="",0,$I156)-IF($H156="",0,$H156))</x:f>
      </x:c>
      <x:c r="K156" s="15">
        <x:f>IF($A156="","",IF($F156="Banque",$K155+$J156,$K155))</x:f>
      </x:c>
      <x:c r="L156" s="15">
        <x:f>IF($A156="","",IF($F156="Caisse",$L155+$J156,$L155))</x:f>
      </x:c>
      <x:c r="M156" s="13" t="n"/>
    </x:row>
    <x:row r="157">
      <x:c r="A157" s="11" t="n"/>
      <x:c r="B157" s="12" t="n"/>
      <x:c r="C157" s="13" t="n"/>
      <x:c r="D157" s="13" t="n"/>
      <x:c r="E157" s="10">
        <x:f>IF($D157="","",IFERROR(VLOOKUP($D157,Plan_comptable!$B$2:$C$200,2,FALSE),""))</x:f>
      </x:c>
      <x:c r="F157" s="12" t="n"/>
      <x:c r="G157" s="12" t="n"/>
      <x:c r="H157" s="14" t="n"/>
      <x:c r="I157" s="14" t="n"/>
      <x:c r="J157" s="15">
        <x:f>IF($A157="","",IF($I157="",0,$I157)-IF($H157="",0,$H157))</x:f>
      </x:c>
      <x:c r="K157" s="15">
        <x:f>IF($A157="","",IF($F157="Banque",$K156+$J157,$K156))</x:f>
      </x:c>
      <x:c r="L157" s="15">
        <x:f>IF($A157="","",IF($F157="Caisse",$L156+$J157,$L156))</x:f>
      </x:c>
      <x:c r="M157" s="13" t="n"/>
    </x:row>
    <x:row r="158">
      <x:c r="A158" s="11" t="n"/>
      <x:c r="B158" s="12" t="n"/>
      <x:c r="C158" s="13" t="n"/>
      <x:c r="D158" s="13" t="n"/>
      <x:c r="E158" s="10">
        <x:f>IF($D158="","",IFERROR(VLOOKUP($D158,Plan_comptable!$B$2:$C$200,2,FALSE),""))</x:f>
      </x:c>
      <x:c r="F158" s="12" t="n"/>
      <x:c r="G158" s="12" t="n"/>
      <x:c r="H158" s="14" t="n"/>
      <x:c r="I158" s="14" t="n"/>
      <x:c r="J158" s="15">
        <x:f>IF($A158="","",IF($I158="",0,$I158)-IF($H158="",0,$H158))</x:f>
      </x:c>
      <x:c r="K158" s="15">
        <x:f>IF($A158="","",IF($F158="Banque",$K157+$J158,$K157))</x:f>
      </x:c>
      <x:c r="L158" s="15">
        <x:f>IF($A158="","",IF($F158="Caisse",$L157+$J158,$L157))</x:f>
      </x:c>
      <x:c r="M158" s="13" t="n"/>
    </x:row>
    <x:row r="159">
      <x:c r="A159" s="11" t="n"/>
      <x:c r="B159" s="12" t="n"/>
      <x:c r="C159" s="13" t="n"/>
      <x:c r="D159" s="13" t="n"/>
      <x:c r="E159" s="10">
        <x:f>IF($D159="","",IFERROR(VLOOKUP($D159,Plan_comptable!$B$2:$C$200,2,FALSE),""))</x:f>
      </x:c>
      <x:c r="F159" s="12" t="n"/>
      <x:c r="G159" s="12" t="n"/>
      <x:c r="H159" s="14" t="n"/>
      <x:c r="I159" s="14" t="n"/>
      <x:c r="J159" s="15">
        <x:f>IF($A159="","",IF($I159="",0,$I159)-IF($H159="",0,$H159))</x:f>
      </x:c>
      <x:c r="K159" s="15">
        <x:f>IF($A159="","",IF($F159="Banque",$K158+$J159,$K158))</x:f>
      </x:c>
      <x:c r="L159" s="15">
        <x:f>IF($A159="","",IF($F159="Caisse",$L158+$J159,$L158))</x:f>
      </x:c>
      <x:c r="M159" s="13" t="n"/>
    </x:row>
    <x:row r="160">
      <x:c r="A160" s="11" t="n"/>
      <x:c r="B160" s="12" t="n"/>
      <x:c r="C160" s="13" t="n"/>
      <x:c r="D160" s="13" t="n"/>
      <x:c r="E160" s="10">
        <x:f>IF($D160="","",IFERROR(VLOOKUP($D160,Plan_comptable!$B$2:$C$200,2,FALSE),""))</x:f>
      </x:c>
      <x:c r="F160" s="12" t="n"/>
      <x:c r="G160" s="12" t="n"/>
      <x:c r="H160" s="14" t="n"/>
      <x:c r="I160" s="14" t="n"/>
      <x:c r="J160" s="15">
        <x:f>IF($A160="","",IF($I160="",0,$I160)-IF($H160="",0,$H160))</x:f>
      </x:c>
      <x:c r="K160" s="15">
        <x:f>IF($A160="","",IF($F160="Banque",$K159+$J160,$K159))</x:f>
      </x:c>
      <x:c r="L160" s="15">
        <x:f>IF($A160="","",IF($F160="Caisse",$L159+$J160,$L159))</x:f>
      </x:c>
      <x:c r="M160" s="13" t="n"/>
    </x:row>
    <x:row r="161">
      <x:c r="A161" s="11" t="n"/>
      <x:c r="B161" s="12" t="n"/>
      <x:c r="C161" s="13" t="n"/>
      <x:c r="D161" s="13" t="n"/>
      <x:c r="E161" s="10">
        <x:f>IF($D161="","",IFERROR(VLOOKUP($D161,Plan_comptable!$B$2:$C$200,2,FALSE),""))</x:f>
      </x:c>
      <x:c r="F161" s="12" t="n"/>
      <x:c r="G161" s="12" t="n"/>
      <x:c r="H161" s="14" t="n"/>
      <x:c r="I161" s="14" t="n"/>
      <x:c r="J161" s="15">
        <x:f>IF($A161="","",IF($I161="",0,$I161)-IF($H161="",0,$H161))</x:f>
      </x:c>
      <x:c r="K161" s="15">
        <x:f>IF($A161="","",IF($F161="Banque",$K160+$J161,$K160))</x:f>
      </x:c>
      <x:c r="L161" s="15">
        <x:f>IF($A161="","",IF($F161="Caisse",$L160+$J161,$L160))</x:f>
      </x:c>
      <x:c r="M161" s="13" t="n"/>
    </x:row>
    <x:row r="162">
      <x:c r="A162" s="11" t="n"/>
      <x:c r="B162" s="12" t="n"/>
      <x:c r="C162" s="13" t="n"/>
      <x:c r="D162" s="13" t="n"/>
      <x:c r="E162" s="10">
        <x:f>IF($D162="","",IFERROR(VLOOKUP($D162,Plan_comptable!$B$2:$C$200,2,FALSE),""))</x:f>
      </x:c>
      <x:c r="F162" s="12" t="n"/>
      <x:c r="G162" s="12" t="n"/>
      <x:c r="H162" s="14" t="n"/>
      <x:c r="I162" s="14" t="n"/>
      <x:c r="J162" s="15">
        <x:f>IF($A162="","",IF($I162="",0,$I162)-IF($H162="",0,$H162))</x:f>
      </x:c>
      <x:c r="K162" s="15">
        <x:f>IF($A162="","",IF($F162="Banque",$K161+$J162,$K161))</x:f>
      </x:c>
      <x:c r="L162" s="15">
        <x:f>IF($A162="","",IF($F162="Caisse",$L161+$J162,$L161))</x:f>
      </x:c>
      <x:c r="M162" s="13" t="n"/>
    </x:row>
    <x:row r="163">
      <x:c r="A163" s="11" t="n"/>
      <x:c r="B163" s="12" t="n"/>
      <x:c r="C163" s="13" t="n"/>
      <x:c r="D163" s="13" t="n"/>
      <x:c r="E163" s="10">
        <x:f>IF($D163="","",IFERROR(VLOOKUP($D163,Plan_comptable!$B$2:$C$200,2,FALSE),""))</x:f>
      </x:c>
      <x:c r="F163" s="12" t="n"/>
      <x:c r="G163" s="12" t="n"/>
      <x:c r="H163" s="14" t="n"/>
      <x:c r="I163" s="14" t="n"/>
      <x:c r="J163" s="15">
        <x:f>IF($A163="","",IF($I163="",0,$I163)-IF($H163="",0,$H163))</x:f>
      </x:c>
      <x:c r="K163" s="15">
        <x:f>IF($A163="","",IF($F163="Banque",$K162+$J163,$K162))</x:f>
      </x:c>
      <x:c r="L163" s="15">
        <x:f>IF($A163="","",IF($F163="Caisse",$L162+$J163,$L162))</x:f>
      </x:c>
      <x:c r="M163" s="13" t="n"/>
    </x:row>
    <x:row r="164">
      <x:c r="A164" s="11" t="n"/>
      <x:c r="B164" s="12" t="n"/>
      <x:c r="C164" s="13" t="n"/>
      <x:c r="D164" s="13" t="n"/>
      <x:c r="E164" s="10">
        <x:f>IF($D164="","",IFERROR(VLOOKUP($D164,Plan_comptable!$B$2:$C$200,2,FALSE),""))</x:f>
      </x:c>
      <x:c r="F164" s="12" t="n"/>
      <x:c r="G164" s="12" t="n"/>
      <x:c r="H164" s="14" t="n"/>
      <x:c r="I164" s="14" t="n"/>
      <x:c r="J164" s="15">
        <x:f>IF($A164="","",IF($I164="",0,$I164)-IF($H164="",0,$H164))</x:f>
      </x:c>
      <x:c r="K164" s="15">
        <x:f>IF($A164="","",IF($F164="Banque",$K163+$J164,$K163))</x:f>
      </x:c>
      <x:c r="L164" s="15">
        <x:f>IF($A164="","",IF($F164="Caisse",$L163+$J164,$L163))</x:f>
      </x:c>
      <x:c r="M164" s="13" t="n"/>
    </x:row>
    <x:row r="165">
      <x:c r="A165" s="11" t="n"/>
      <x:c r="B165" s="12" t="n"/>
      <x:c r="C165" s="13" t="n"/>
      <x:c r="D165" s="13" t="n"/>
      <x:c r="E165" s="10">
        <x:f>IF($D165="","",IFERROR(VLOOKUP($D165,Plan_comptable!$B$2:$C$200,2,FALSE),""))</x:f>
      </x:c>
      <x:c r="F165" s="12" t="n"/>
      <x:c r="G165" s="12" t="n"/>
      <x:c r="H165" s="14" t="n"/>
      <x:c r="I165" s="14" t="n"/>
      <x:c r="J165" s="15">
        <x:f>IF($A165="","",IF($I165="",0,$I165)-IF($H165="",0,$H165))</x:f>
      </x:c>
      <x:c r="K165" s="15">
        <x:f>IF($A165="","",IF($F165="Banque",$K164+$J165,$K164))</x:f>
      </x:c>
      <x:c r="L165" s="15">
        <x:f>IF($A165="","",IF($F165="Caisse",$L164+$J165,$L164))</x:f>
      </x:c>
      <x:c r="M165" s="13" t="n"/>
    </x:row>
    <x:row r="166">
      <x:c r="A166" s="11" t="n"/>
      <x:c r="B166" s="12" t="n"/>
      <x:c r="C166" s="13" t="n"/>
      <x:c r="D166" s="13" t="n"/>
      <x:c r="E166" s="10">
        <x:f>IF($D166="","",IFERROR(VLOOKUP($D166,Plan_comptable!$B$2:$C$200,2,FALSE),""))</x:f>
      </x:c>
      <x:c r="F166" s="12" t="n"/>
      <x:c r="G166" s="12" t="n"/>
      <x:c r="H166" s="14" t="n"/>
      <x:c r="I166" s="14" t="n"/>
      <x:c r="J166" s="15">
        <x:f>IF($A166="","",IF($I166="",0,$I166)-IF($H166="",0,$H166))</x:f>
      </x:c>
      <x:c r="K166" s="15">
        <x:f>IF($A166="","",IF($F166="Banque",$K165+$J166,$K165))</x:f>
      </x:c>
      <x:c r="L166" s="15">
        <x:f>IF($A166="","",IF($F166="Caisse",$L165+$J166,$L165))</x:f>
      </x:c>
      <x:c r="M166" s="13" t="n"/>
    </x:row>
    <x:row r="167">
      <x:c r="A167" s="11" t="n"/>
      <x:c r="B167" s="12" t="n"/>
      <x:c r="C167" s="13" t="n"/>
      <x:c r="D167" s="13" t="n"/>
      <x:c r="E167" s="10">
        <x:f>IF($D167="","",IFERROR(VLOOKUP($D167,Plan_comptable!$B$2:$C$200,2,FALSE),""))</x:f>
      </x:c>
      <x:c r="F167" s="12" t="n"/>
      <x:c r="G167" s="12" t="n"/>
      <x:c r="H167" s="14" t="n"/>
      <x:c r="I167" s="14" t="n"/>
      <x:c r="J167" s="15">
        <x:f>IF($A167="","",IF($I167="",0,$I167)-IF($H167="",0,$H167))</x:f>
      </x:c>
      <x:c r="K167" s="15">
        <x:f>IF($A167="","",IF($F167="Banque",$K166+$J167,$K166))</x:f>
      </x:c>
      <x:c r="L167" s="15">
        <x:f>IF($A167="","",IF($F167="Caisse",$L166+$J167,$L166))</x:f>
      </x:c>
      <x:c r="M167" s="13" t="n"/>
    </x:row>
    <x:row r="168">
      <x:c r="A168" s="11" t="n"/>
      <x:c r="B168" s="12" t="n"/>
      <x:c r="C168" s="13" t="n"/>
      <x:c r="D168" s="13" t="n"/>
      <x:c r="E168" s="10">
        <x:f>IF($D168="","",IFERROR(VLOOKUP($D168,Plan_comptable!$B$2:$C$200,2,FALSE),""))</x:f>
      </x:c>
      <x:c r="F168" s="12" t="n"/>
      <x:c r="G168" s="12" t="n"/>
      <x:c r="H168" s="14" t="n"/>
      <x:c r="I168" s="14" t="n"/>
      <x:c r="J168" s="15">
        <x:f>IF($A168="","",IF($I168="",0,$I168)-IF($H168="",0,$H168))</x:f>
      </x:c>
      <x:c r="K168" s="15">
        <x:f>IF($A168="","",IF($F168="Banque",$K167+$J168,$K167))</x:f>
      </x:c>
      <x:c r="L168" s="15">
        <x:f>IF($A168="","",IF($F168="Caisse",$L167+$J168,$L167))</x:f>
      </x:c>
      <x:c r="M168" s="13" t="n"/>
    </x:row>
    <x:row r="169">
      <x:c r="A169" s="11" t="n"/>
      <x:c r="B169" s="12" t="n"/>
      <x:c r="C169" s="13" t="n"/>
      <x:c r="D169" s="13" t="n"/>
      <x:c r="E169" s="10">
        <x:f>IF($D169="","",IFERROR(VLOOKUP($D169,Plan_comptable!$B$2:$C$200,2,FALSE),""))</x:f>
      </x:c>
      <x:c r="F169" s="12" t="n"/>
      <x:c r="G169" s="12" t="n"/>
      <x:c r="H169" s="14" t="n"/>
      <x:c r="I169" s="14" t="n"/>
      <x:c r="J169" s="15">
        <x:f>IF($A169="","",IF($I169="",0,$I169)-IF($H169="",0,$H169))</x:f>
      </x:c>
      <x:c r="K169" s="15">
        <x:f>IF($A169="","",IF($F169="Banque",$K168+$J169,$K168))</x:f>
      </x:c>
      <x:c r="L169" s="15">
        <x:f>IF($A169="","",IF($F169="Caisse",$L168+$J169,$L168))</x:f>
      </x:c>
      <x:c r="M169" s="13" t="n"/>
    </x:row>
    <x:row r="170">
      <x:c r="A170" s="11" t="n"/>
      <x:c r="B170" s="12" t="n"/>
      <x:c r="C170" s="13" t="n"/>
      <x:c r="D170" s="13" t="n"/>
      <x:c r="E170" s="10">
        <x:f>IF($D170="","",IFERROR(VLOOKUP($D170,Plan_comptable!$B$2:$C$200,2,FALSE),""))</x:f>
      </x:c>
      <x:c r="F170" s="12" t="n"/>
      <x:c r="G170" s="12" t="n"/>
      <x:c r="H170" s="14" t="n"/>
      <x:c r="I170" s="14" t="n"/>
      <x:c r="J170" s="15">
        <x:f>IF($A170="","",IF($I170="",0,$I170)-IF($H170="",0,$H170))</x:f>
      </x:c>
      <x:c r="K170" s="15">
        <x:f>IF($A170="","",IF($F170="Banque",$K169+$J170,$K169))</x:f>
      </x:c>
      <x:c r="L170" s="15">
        <x:f>IF($A170="","",IF($F170="Caisse",$L169+$J170,$L169))</x:f>
      </x:c>
      <x:c r="M170" s="13" t="n"/>
    </x:row>
    <x:row r="171">
      <x:c r="A171" s="11" t="n"/>
      <x:c r="B171" s="12" t="n"/>
      <x:c r="C171" s="13" t="n"/>
      <x:c r="D171" s="13" t="n"/>
      <x:c r="E171" s="10">
        <x:f>IF($D171="","",IFERROR(VLOOKUP($D171,Plan_comptable!$B$2:$C$200,2,FALSE),""))</x:f>
      </x:c>
      <x:c r="F171" s="12" t="n"/>
      <x:c r="G171" s="12" t="n"/>
      <x:c r="H171" s="14" t="n"/>
      <x:c r="I171" s="14" t="n"/>
      <x:c r="J171" s="15">
        <x:f>IF($A171="","",IF($I171="",0,$I171)-IF($H171="",0,$H171))</x:f>
      </x:c>
      <x:c r="K171" s="15">
        <x:f>IF($A171="","",IF($F171="Banque",$K170+$J171,$K170))</x:f>
      </x:c>
      <x:c r="L171" s="15">
        <x:f>IF($A171="","",IF($F171="Caisse",$L170+$J171,$L170))</x:f>
      </x:c>
      <x:c r="M171" s="13" t="n"/>
    </x:row>
    <x:row r="172">
      <x:c r="A172" s="11" t="n"/>
      <x:c r="B172" s="12" t="n"/>
      <x:c r="C172" s="13" t="n"/>
      <x:c r="D172" s="13" t="n"/>
      <x:c r="E172" s="10">
        <x:f>IF($D172="","",IFERROR(VLOOKUP($D172,Plan_comptable!$B$2:$C$200,2,FALSE),""))</x:f>
      </x:c>
      <x:c r="F172" s="12" t="n"/>
      <x:c r="G172" s="12" t="n"/>
      <x:c r="H172" s="14" t="n"/>
      <x:c r="I172" s="14" t="n"/>
      <x:c r="J172" s="15">
        <x:f>IF($A172="","",IF($I172="",0,$I172)-IF($H172="",0,$H172))</x:f>
      </x:c>
      <x:c r="K172" s="15">
        <x:f>IF($A172="","",IF($F172="Banque",$K171+$J172,$K171))</x:f>
      </x:c>
      <x:c r="L172" s="15">
        <x:f>IF($A172="","",IF($F172="Caisse",$L171+$J172,$L171))</x:f>
      </x:c>
      <x:c r="M172" s="13" t="n"/>
    </x:row>
    <x:row r="173">
      <x:c r="A173" s="11" t="n"/>
      <x:c r="B173" s="12" t="n"/>
      <x:c r="C173" s="13" t="n"/>
      <x:c r="D173" s="13" t="n"/>
      <x:c r="E173" s="10">
        <x:f>IF($D173="","",IFERROR(VLOOKUP($D173,Plan_comptable!$B$2:$C$200,2,FALSE),""))</x:f>
      </x:c>
      <x:c r="F173" s="12" t="n"/>
      <x:c r="G173" s="12" t="n"/>
      <x:c r="H173" s="14" t="n"/>
      <x:c r="I173" s="14" t="n"/>
      <x:c r="J173" s="15">
        <x:f>IF($A173="","",IF($I173="",0,$I173)-IF($H173="",0,$H173))</x:f>
      </x:c>
      <x:c r="K173" s="15">
        <x:f>IF($A173="","",IF($F173="Banque",$K172+$J173,$K172))</x:f>
      </x:c>
      <x:c r="L173" s="15">
        <x:f>IF($A173="","",IF($F173="Caisse",$L172+$J173,$L172))</x:f>
      </x:c>
      <x:c r="M173" s="13" t="n"/>
    </x:row>
    <x:row r="174">
      <x:c r="A174" s="11" t="n"/>
      <x:c r="B174" s="12" t="n"/>
      <x:c r="C174" s="13" t="n"/>
      <x:c r="D174" s="13" t="n"/>
      <x:c r="E174" s="10">
        <x:f>IF($D174="","",IFERROR(VLOOKUP($D174,Plan_comptable!$B$2:$C$200,2,FALSE),""))</x:f>
      </x:c>
      <x:c r="F174" s="12" t="n"/>
      <x:c r="G174" s="12" t="n"/>
      <x:c r="H174" s="14" t="n"/>
      <x:c r="I174" s="14" t="n"/>
      <x:c r="J174" s="15">
        <x:f>IF($A174="","",IF($I174="",0,$I174)-IF($H174="",0,$H174))</x:f>
      </x:c>
      <x:c r="K174" s="15">
        <x:f>IF($A174="","",IF($F174="Banque",$K173+$J174,$K173))</x:f>
      </x:c>
      <x:c r="L174" s="15">
        <x:f>IF($A174="","",IF($F174="Caisse",$L173+$J174,$L173))</x:f>
      </x:c>
      <x:c r="M174" s="13" t="n"/>
    </x:row>
    <x:row r="175">
      <x:c r="A175" s="11" t="n"/>
      <x:c r="B175" s="12" t="n"/>
      <x:c r="C175" s="13" t="n"/>
      <x:c r="D175" s="13" t="n"/>
      <x:c r="E175" s="10">
        <x:f>IF($D175="","",IFERROR(VLOOKUP($D175,Plan_comptable!$B$2:$C$200,2,FALSE),""))</x:f>
      </x:c>
      <x:c r="F175" s="12" t="n"/>
      <x:c r="G175" s="12" t="n"/>
      <x:c r="H175" s="14" t="n"/>
      <x:c r="I175" s="14" t="n"/>
      <x:c r="J175" s="15">
        <x:f>IF($A175="","",IF($I175="",0,$I175)-IF($H175="",0,$H175))</x:f>
      </x:c>
      <x:c r="K175" s="15">
        <x:f>IF($A175="","",IF($F175="Banque",$K174+$J175,$K174))</x:f>
      </x:c>
      <x:c r="L175" s="15">
        <x:f>IF($A175="","",IF($F175="Caisse",$L174+$J175,$L174))</x:f>
      </x:c>
      <x:c r="M175" s="13" t="n"/>
    </x:row>
    <x:row r="176">
      <x:c r="A176" s="11" t="n"/>
      <x:c r="B176" s="12" t="n"/>
      <x:c r="C176" s="13" t="n"/>
      <x:c r="D176" s="13" t="n"/>
      <x:c r="E176" s="10">
        <x:f>IF($D176="","",IFERROR(VLOOKUP($D176,Plan_comptable!$B$2:$C$200,2,FALSE),""))</x:f>
      </x:c>
      <x:c r="F176" s="12" t="n"/>
      <x:c r="G176" s="12" t="n"/>
      <x:c r="H176" s="14" t="n"/>
      <x:c r="I176" s="14" t="n"/>
      <x:c r="J176" s="15">
        <x:f>IF($A176="","",IF($I176="",0,$I176)-IF($H176="",0,$H176))</x:f>
      </x:c>
      <x:c r="K176" s="15">
        <x:f>IF($A176="","",IF($F176="Banque",$K175+$J176,$K175))</x:f>
      </x:c>
      <x:c r="L176" s="15">
        <x:f>IF($A176="","",IF($F176="Caisse",$L175+$J176,$L175))</x:f>
      </x:c>
      <x:c r="M176" s="13" t="n"/>
    </x:row>
    <x:row r="177">
      <x:c r="A177" s="11" t="n"/>
      <x:c r="B177" s="12" t="n"/>
      <x:c r="C177" s="13" t="n"/>
      <x:c r="D177" s="13" t="n"/>
      <x:c r="E177" s="10">
        <x:f>IF($D177="","",IFERROR(VLOOKUP($D177,Plan_comptable!$B$2:$C$200,2,FALSE),""))</x:f>
      </x:c>
      <x:c r="F177" s="12" t="n"/>
      <x:c r="G177" s="12" t="n"/>
      <x:c r="H177" s="14" t="n"/>
      <x:c r="I177" s="14" t="n"/>
      <x:c r="J177" s="15">
        <x:f>IF($A177="","",IF($I177="",0,$I177)-IF($H177="",0,$H177))</x:f>
      </x:c>
      <x:c r="K177" s="15">
        <x:f>IF($A177="","",IF($F177="Banque",$K176+$J177,$K176))</x:f>
      </x:c>
      <x:c r="L177" s="15">
        <x:f>IF($A177="","",IF($F177="Caisse",$L176+$J177,$L176))</x:f>
      </x:c>
      <x:c r="M177" s="13" t="n"/>
    </x:row>
    <x:row r="178">
      <x:c r="A178" s="11" t="n"/>
      <x:c r="B178" s="12" t="n"/>
      <x:c r="C178" s="13" t="n"/>
      <x:c r="D178" s="13" t="n"/>
      <x:c r="E178" s="10">
        <x:f>IF($D178="","",IFERROR(VLOOKUP($D178,Plan_comptable!$B$2:$C$200,2,FALSE),""))</x:f>
      </x:c>
      <x:c r="F178" s="12" t="n"/>
      <x:c r="G178" s="12" t="n"/>
      <x:c r="H178" s="14" t="n"/>
      <x:c r="I178" s="14" t="n"/>
      <x:c r="J178" s="15">
        <x:f>IF($A178="","",IF($I178="",0,$I178)-IF($H178="",0,$H178))</x:f>
      </x:c>
      <x:c r="K178" s="15">
        <x:f>IF($A178="","",IF($F178="Banque",$K177+$J178,$K177))</x:f>
      </x:c>
      <x:c r="L178" s="15">
        <x:f>IF($A178="","",IF($F178="Caisse",$L177+$J178,$L177))</x:f>
      </x:c>
      <x:c r="M178" s="13" t="n"/>
    </x:row>
    <x:row r="179">
      <x:c r="A179" s="11" t="n"/>
      <x:c r="B179" s="12" t="n"/>
      <x:c r="C179" s="13" t="n"/>
      <x:c r="D179" s="13" t="n"/>
      <x:c r="E179" s="10">
        <x:f>IF($D179="","",IFERROR(VLOOKUP($D179,Plan_comptable!$B$2:$C$200,2,FALSE),""))</x:f>
      </x:c>
      <x:c r="F179" s="12" t="n"/>
      <x:c r="G179" s="12" t="n"/>
      <x:c r="H179" s="14" t="n"/>
      <x:c r="I179" s="14" t="n"/>
      <x:c r="J179" s="15">
        <x:f>IF($A179="","",IF($I179="",0,$I179)-IF($H179="",0,$H179))</x:f>
      </x:c>
      <x:c r="K179" s="15">
        <x:f>IF($A179="","",IF($F179="Banque",$K178+$J179,$K178))</x:f>
      </x:c>
      <x:c r="L179" s="15">
        <x:f>IF($A179="","",IF($F179="Caisse",$L178+$J179,$L178))</x:f>
      </x:c>
      <x:c r="M179" s="13" t="n"/>
    </x:row>
    <x:row r="180">
      <x:c r="A180" s="11" t="n"/>
      <x:c r="B180" s="12" t="n"/>
      <x:c r="C180" s="13" t="n"/>
      <x:c r="D180" s="13" t="n"/>
      <x:c r="E180" s="10">
        <x:f>IF($D180="","",IFERROR(VLOOKUP($D180,Plan_comptable!$B$2:$C$200,2,FALSE),""))</x:f>
      </x:c>
      <x:c r="F180" s="12" t="n"/>
      <x:c r="G180" s="12" t="n"/>
      <x:c r="H180" s="14" t="n"/>
      <x:c r="I180" s="14" t="n"/>
      <x:c r="J180" s="15">
        <x:f>IF($A180="","",IF($I180="",0,$I180)-IF($H180="",0,$H180))</x:f>
      </x:c>
      <x:c r="K180" s="15">
        <x:f>IF($A180="","",IF($F180="Banque",$K179+$J180,$K179))</x:f>
      </x:c>
      <x:c r="L180" s="15">
        <x:f>IF($A180="","",IF($F180="Caisse",$L179+$J180,$L179))</x:f>
      </x:c>
      <x:c r="M180" s="13" t="n"/>
    </x:row>
    <x:row r="181">
      <x:c r="A181" s="11" t="n"/>
      <x:c r="B181" s="12" t="n"/>
      <x:c r="C181" s="13" t="n"/>
      <x:c r="D181" s="13" t="n"/>
      <x:c r="E181" s="10">
        <x:f>IF($D181="","",IFERROR(VLOOKUP($D181,Plan_comptable!$B$2:$C$200,2,FALSE),""))</x:f>
      </x:c>
      <x:c r="F181" s="12" t="n"/>
      <x:c r="G181" s="12" t="n"/>
      <x:c r="H181" s="14" t="n"/>
      <x:c r="I181" s="14" t="n"/>
      <x:c r="J181" s="15">
        <x:f>IF($A181="","",IF($I181="",0,$I181)-IF($H181="",0,$H181))</x:f>
      </x:c>
      <x:c r="K181" s="15">
        <x:f>IF($A181="","",IF($F181="Banque",$K180+$J181,$K180))</x:f>
      </x:c>
      <x:c r="L181" s="15">
        <x:f>IF($A181="","",IF($F181="Caisse",$L180+$J181,$L180))</x:f>
      </x:c>
      <x:c r="M181" s="13" t="n"/>
    </x:row>
    <x:row r="182">
      <x:c r="A182" s="11" t="n"/>
      <x:c r="B182" s="12" t="n"/>
      <x:c r="C182" s="13" t="n"/>
      <x:c r="D182" s="13" t="n"/>
      <x:c r="E182" s="10">
        <x:f>IF($D182="","",IFERROR(VLOOKUP($D182,Plan_comptable!$B$2:$C$200,2,FALSE),""))</x:f>
      </x:c>
      <x:c r="F182" s="12" t="n"/>
      <x:c r="G182" s="12" t="n"/>
      <x:c r="H182" s="14" t="n"/>
      <x:c r="I182" s="14" t="n"/>
      <x:c r="J182" s="15">
        <x:f>IF($A182="","",IF($I182="",0,$I182)-IF($H182="",0,$H182))</x:f>
      </x:c>
      <x:c r="K182" s="15">
        <x:f>IF($A182="","",IF($F182="Banque",$K181+$J182,$K181))</x:f>
      </x:c>
      <x:c r="L182" s="15">
        <x:f>IF($A182="","",IF($F182="Caisse",$L181+$J182,$L181))</x:f>
      </x:c>
      <x:c r="M182" s="13" t="n"/>
    </x:row>
    <x:row r="183">
      <x:c r="A183" s="11" t="n"/>
      <x:c r="B183" s="12" t="n"/>
      <x:c r="C183" s="13" t="n"/>
      <x:c r="D183" s="13" t="n"/>
      <x:c r="E183" s="10">
        <x:f>IF($D183="","",IFERROR(VLOOKUP($D183,Plan_comptable!$B$2:$C$200,2,FALSE),""))</x:f>
      </x:c>
      <x:c r="F183" s="12" t="n"/>
      <x:c r="G183" s="12" t="n"/>
      <x:c r="H183" s="14" t="n"/>
      <x:c r="I183" s="14" t="n"/>
      <x:c r="J183" s="15">
        <x:f>IF($A183="","",IF($I183="",0,$I183)-IF($H183="",0,$H183))</x:f>
      </x:c>
      <x:c r="K183" s="15">
        <x:f>IF($A183="","",IF($F183="Banque",$K182+$J183,$K182))</x:f>
      </x:c>
      <x:c r="L183" s="15">
        <x:f>IF($A183="","",IF($F183="Caisse",$L182+$J183,$L182))</x:f>
      </x:c>
      <x:c r="M183" s="13" t="n"/>
    </x:row>
    <x:row r="184">
      <x:c r="A184" s="11" t="n"/>
      <x:c r="B184" s="12" t="n"/>
      <x:c r="C184" s="13" t="n"/>
      <x:c r="D184" s="13" t="n"/>
      <x:c r="E184" s="10">
        <x:f>IF($D184="","",IFERROR(VLOOKUP($D184,Plan_comptable!$B$2:$C$200,2,FALSE),""))</x:f>
      </x:c>
      <x:c r="F184" s="12" t="n"/>
      <x:c r="G184" s="12" t="n"/>
      <x:c r="H184" s="14" t="n"/>
      <x:c r="I184" s="14" t="n"/>
      <x:c r="J184" s="15">
        <x:f>IF($A184="","",IF($I184="",0,$I184)-IF($H184="",0,$H184))</x:f>
      </x:c>
      <x:c r="K184" s="15">
        <x:f>IF($A184="","",IF($F184="Banque",$K183+$J184,$K183))</x:f>
      </x:c>
      <x:c r="L184" s="15">
        <x:f>IF($A184="","",IF($F184="Caisse",$L183+$J184,$L183))</x:f>
      </x:c>
      <x:c r="M184" s="13" t="n"/>
    </x:row>
    <x:row r="185">
      <x:c r="A185" s="11" t="n"/>
      <x:c r="B185" s="12" t="n"/>
      <x:c r="C185" s="13" t="n"/>
      <x:c r="D185" s="13" t="n"/>
      <x:c r="E185" s="10">
        <x:f>IF($D185="","",IFERROR(VLOOKUP($D185,Plan_comptable!$B$2:$C$200,2,FALSE),""))</x:f>
      </x:c>
      <x:c r="F185" s="12" t="n"/>
      <x:c r="G185" s="12" t="n"/>
      <x:c r="H185" s="14" t="n"/>
      <x:c r="I185" s="14" t="n"/>
      <x:c r="J185" s="15">
        <x:f>IF($A185="","",IF($I185="",0,$I185)-IF($H185="",0,$H185))</x:f>
      </x:c>
      <x:c r="K185" s="15">
        <x:f>IF($A185="","",IF($F185="Banque",$K184+$J185,$K184))</x:f>
      </x:c>
      <x:c r="L185" s="15">
        <x:f>IF($A185="","",IF($F185="Caisse",$L184+$J185,$L184))</x:f>
      </x:c>
      <x:c r="M185" s="13" t="n"/>
    </x:row>
    <x:row r="186">
      <x:c r="A186" s="11" t="n"/>
      <x:c r="B186" s="12" t="n"/>
      <x:c r="C186" s="13" t="n"/>
      <x:c r="D186" s="13" t="n"/>
      <x:c r="E186" s="10">
        <x:f>IF($D186="","",IFERROR(VLOOKUP($D186,Plan_comptable!$B$2:$C$200,2,FALSE),""))</x:f>
      </x:c>
      <x:c r="F186" s="12" t="n"/>
      <x:c r="G186" s="12" t="n"/>
      <x:c r="H186" s="14" t="n"/>
      <x:c r="I186" s="14" t="n"/>
      <x:c r="J186" s="15">
        <x:f>IF($A186="","",IF($I186="",0,$I186)-IF($H186="",0,$H186))</x:f>
      </x:c>
      <x:c r="K186" s="15">
        <x:f>IF($A186="","",IF($F186="Banque",$K185+$J186,$K185))</x:f>
      </x:c>
      <x:c r="L186" s="15">
        <x:f>IF($A186="","",IF($F186="Caisse",$L185+$J186,$L185))</x:f>
      </x:c>
      <x:c r="M186" s="13" t="n"/>
    </x:row>
    <x:row r="187">
      <x:c r="A187" s="11" t="n"/>
      <x:c r="B187" s="12" t="n"/>
      <x:c r="C187" s="13" t="n"/>
      <x:c r="D187" s="13" t="n"/>
      <x:c r="E187" s="10">
        <x:f>IF($D187="","",IFERROR(VLOOKUP($D187,Plan_comptable!$B$2:$C$200,2,FALSE),""))</x:f>
      </x:c>
      <x:c r="F187" s="12" t="n"/>
      <x:c r="G187" s="12" t="n"/>
      <x:c r="H187" s="14" t="n"/>
      <x:c r="I187" s="14" t="n"/>
      <x:c r="J187" s="15">
        <x:f>IF($A187="","",IF($I187="",0,$I187)-IF($H187="",0,$H187))</x:f>
      </x:c>
      <x:c r="K187" s="15">
        <x:f>IF($A187="","",IF($F187="Banque",$K186+$J187,$K186))</x:f>
      </x:c>
      <x:c r="L187" s="15">
        <x:f>IF($A187="","",IF($F187="Caisse",$L186+$J187,$L186))</x:f>
      </x:c>
      <x:c r="M187" s="13" t="n"/>
    </x:row>
    <x:row r="188">
      <x:c r="A188" s="11" t="n"/>
      <x:c r="B188" s="12" t="n"/>
      <x:c r="C188" s="13" t="n"/>
      <x:c r="D188" s="13" t="n"/>
      <x:c r="E188" s="10">
        <x:f>IF($D188="","",IFERROR(VLOOKUP($D188,Plan_comptable!$B$2:$C$200,2,FALSE),""))</x:f>
      </x:c>
      <x:c r="F188" s="12" t="n"/>
      <x:c r="G188" s="12" t="n"/>
      <x:c r="H188" s="14" t="n"/>
      <x:c r="I188" s="14" t="n"/>
      <x:c r="J188" s="15">
        <x:f>IF($A188="","",IF($I188="",0,$I188)-IF($H188="",0,$H188))</x:f>
      </x:c>
      <x:c r="K188" s="15">
        <x:f>IF($A188="","",IF($F188="Banque",$K187+$J188,$K187))</x:f>
      </x:c>
      <x:c r="L188" s="15">
        <x:f>IF($A188="","",IF($F188="Caisse",$L187+$J188,$L187))</x:f>
      </x:c>
      <x:c r="M188" s="13" t="n"/>
    </x:row>
    <x:row r="189">
      <x:c r="A189" s="11" t="n"/>
      <x:c r="B189" s="12" t="n"/>
      <x:c r="C189" s="13" t="n"/>
      <x:c r="D189" s="13" t="n"/>
      <x:c r="E189" s="10">
        <x:f>IF($D189="","",IFERROR(VLOOKUP($D189,Plan_comptable!$B$2:$C$200,2,FALSE),""))</x:f>
      </x:c>
      <x:c r="F189" s="12" t="n"/>
      <x:c r="G189" s="12" t="n"/>
      <x:c r="H189" s="14" t="n"/>
      <x:c r="I189" s="14" t="n"/>
      <x:c r="J189" s="15">
        <x:f>IF($A189="","",IF($I189="",0,$I189)-IF($H189="",0,$H189))</x:f>
      </x:c>
      <x:c r="K189" s="15">
        <x:f>IF($A189="","",IF($F189="Banque",$K188+$J189,$K188))</x:f>
      </x:c>
      <x:c r="L189" s="15">
        <x:f>IF($A189="","",IF($F189="Caisse",$L188+$J189,$L188))</x:f>
      </x:c>
      <x:c r="M189" s="13" t="n"/>
    </x:row>
    <x:row r="190">
      <x:c r="A190" s="11" t="n"/>
      <x:c r="B190" s="12" t="n"/>
      <x:c r="C190" s="13" t="n"/>
      <x:c r="D190" s="13" t="n"/>
      <x:c r="E190" s="10">
        <x:f>IF($D190="","",IFERROR(VLOOKUP($D190,Plan_comptable!$B$2:$C$200,2,FALSE),""))</x:f>
      </x:c>
      <x:c r="F190" s="12" t="n"/>
      <x:c r="G190" s="12" t="n"/>
      <x:c r="H190" s="14" t="n"/>
      <x:c r="I190" s="14" t="n"/>
      <x:c r="J190" s="15">
        <x:f>IF($A190="","",IF($I190="",0,$I190)-IF($H190="",0,$H190))</x:f>
      </x:c>
      <x:c r="K190" s="15">
        <x:f>IF($A190="","",IF($F190="Banque",$K189+$J190,$K189))</x:f>
      </x:c>
      <x:c r="L190" s="15">
        <x:f>IF($A190="","",IF($F190="Caisse",$L189+$J190,$L189))</x:f>
      </x:c>
      <x:c r="M190" s="13" t="n"/>
    </x:row>
    <x:row r="191">
      <x:c r="A191" s="11" t="n"/>
      <x:c r="B191" s="12" t="n"/>
      <x:c r="C191" s="13" t="n"/>
      <x:c r="D191" s="13" t="n"/>
      <x:c r="E191" s="10">
        <x:f>IF($D191="","",IFERROR(VLOOKUP($D191,Plan_comptable!$B$2:$C$200,2,FALSE),""))</x:f>
      </x:c>
      <x:c r="F191" s="12" t="n"/>
      <x:c r="G191" s="12" t="n"/>
      <x:c r="H191" s="14" t="n"/>
      <x:c r="I191" s="14" t="n"/>
      <x:c r="J191" s="15">
        <x:f>IF($A191="","",IF($I191="",0,$I191)-IF($H191="",0,$H191))</x:f>
      </x:c>
      <x:c r="K191" s="15">
        <x:f>IF($A191="","",IF($F191="Banque",$K190+$J191,$K190))</x:f>
      </x:c>
      <x:c r="L191" s="15">
        <x:f>IF($A191="","",IF($F191="Caisse",$L190+$J191,$L190))</x:f>
      </x:c>
      <x:c r="M191" s="13" t="n"/>
    </x:row>
    <x:row r="192">
      <x:c r="A192" s="11" t="n"/>
      <x:c r="B192" s="12" t="n"/>
      <x:c r="C192" s="13" t="n"/>
      <x:c r="D192" s="13" t="n"/>
      <x:c r="E192" s="10">
        <x:f>IF($D192="","",IFERROR(VLOOKUP($D192,Plan_comptable!$B$2:$C$200,2,FALSE),""))</x:f>
      </x:c>
      <x:c r="F192" s="12" t="n"/>
      <x:c r="G192" s="12" t="n"/>
      <x:c r="H192" s="14" t="n"/>
      <x:c r="I192" s="14" t="n"/>
      <x:c r="J192" s="15">
        <x:f>IF($A192="","",IF($I192="",0,$I192)-IF($H192="",0,$H192))</x:f>
      </x:c>
      <x:c r="K192" s="15">
        <x:f>IF($A192="","",IF($F192="Banque",$K191+$J192,$K191))</x:f>
      </x:c>
      <x:c r="L192" s="15">
        <x:f>IF($A192="","",IF($F192="Caisse",$L191+$J192,$L191))</x:f>
      </x:c>
      <x:c r="M192" s="13" t="n"/>
    </x:row>
    <x:row r="193">
      <x:c r="A193" s="11" t="n"/>
      <x:c r="B193" s="12" t="n"/>
      <x:c r="C193" s="13" t="n"/>
      <x:c r="D193" s="13" t="n"/>
      <x:c r="E193" s="10">
        <x:f>IF($D193="","",IFERROR(VLOOKUP($D193,Plan_comptable!$B$2:$C$200,2,FALSE),""))</x:f>
      </x:c>
      <x:c r="F193" s="12" t="n"/>
      <x:c r="G193" s="12" t="n"/>
      <x:c r="H193" s="14" t="n"/>
      <x:c r="I193" s="14" t="n"/>
      <x:c r="J193" s="15">
        <x:f>IF($A193="","",IF($I193="",0,$I193)-IF($H193="",0,$H193))</x:f>
      </x:c>
      <x:c r="K193" s="15">
        <x:f>IF($A193="","",IF($F193="Banque",$K192+$J193,$K192))</x:f>
      </x:c>
      <x:c r="L193" s="15">
        <x:f>IF($A193="","",IF($F193="Caisse",$L192+$J193,$L192))</x:f>
      </x:c>
      <x:c r="M193" s="13" t="n"/>
    </x:row>
    <x:row r="194">
      <x:c r="A194" s="11" t="n"/>
      <x:c r="B194" s="12" t="n"/>
      <x:c r="C194" s="13" t="n"/>
      <x:c r="D194" s="13" t="n"/>
      <x:c r="E194" s="10">
        <x:f>IF($D194="","",IFERROR(VLOOKUP($D194,Plan_comptable!$B$2:$C$200,2,FALSE),""))</x:f>
      </x:c>
      <x:c r="F194" s="12" t="n"/>
      <x:c r="G194" s="12" t="n"/>
      <x:c r="H194" s="14" t="n"/>
      <x:c r="I194" s="14" t="n"/>
      <x:c r="J194" s="15">
        <x:f>IF($A194="","",IF($I194="",0,$I194)-IF($H194="",0,$H194))</x:f>
      </x:c>
      <x:c r="K194" s="15">
        <x:f>IF($A194="","",IF($F194="Banque",$K193+$J194,$K193))</x:f>
      </x:c>
      <x:c r="L194" s="15">
        <x:f>IF($A194="","",IF($F194="Caisse",$L193+$J194,$L193))</x:f>
      </x:c>
      <x:c r="M194" s="13" t="n"/>
    </x:row>
    <x:row r="195">
      <x:c r="A195" s="11" t="n"/>
      <x:c r="B195" s="12" t="n"/>
      <x:c r="C195" s="13" t="n"/>
      <x:c r="D195" s="13" t="n"/>
      <x:c r="E195" s="10">
        <x:f>IF($D195="","",IFERROR(VLOOKUP($D195,Plan_comptable!$B$2:$C$200,2,FALSE),""))</x:f>
      </x:c>
      <x:c r="F195" s="12" t="n"/>
      <x:c r="G195" s="12" t="n"/>
      <x:c r="H195" s="14" t="n"/>
      <x:c r="I195" s="14" t="n"/>
      <x:c r="J195" s="15">
        <x:f>IF($A195="","",IF($I195="",0,$I195)-IF($H195="",0,$H195))</x:f>
      </x:c>
      <x:c r="K195" s="15">
        <x:f>IF($A195="","",IF($F195="Banque",$K194+$J195,$K194))</x:f>
      </x:c>
      <x:c r="L195" s="15">
        <x:f>IF($A195="","",IF($F195="Caisse",$L194+$J195,$L194))</x:f>
      </x:c>
      <x:c r="M195" s="13" t="n"/>
    </x:row>
    <x:row r="196">
      <x:c r="A196" s="11" t="n"/>
      <x:c r="B196" s="12" t="n"/>
      <x:c r="C196" s="13" t="n"/>
      <x:c r="D196" s="13" t="n"/>
      <x:c r="E196" s="10">
        <x:f>IF($D196="","",IFERROR(VLOOKUP($D196,Plan_comptable!$B$2:$C$200,2,FALSE),""))</x:f>
      </x:c>
      <x:c r="F196" s="12" t="n"/>
      <x:c r="G196" s="12" t="n"/>
      <x:c r="H196" s="14" t="n"/>
      <x:c r="I196" s="14" t="n"/>
      <x:c r="J196" s="15">
        <x:f>IF($A196="","",IF($I196="",0,$I196)-IF($H196="",0,$H196))</x:f>
      </x:c>
      <x:c r="K196" s="15">
        <x:f>IF($A196="","",IF($F196="Banque",$K195+$J196,$K195))</x:f>
      </x:c>
      <x:c r="L196" s="15">
        <x:f>IF($A196="","",IF($F196="Caisse",$L195+$J196,$L195))</x:f>
      </x:c>
      <x:c r="M196" s="13" t="n"/>
    </x:row>
    <x:row r="197">
      <x:c r="A197" s="11" t="n"/>
      <x:c r="B197" s="12" t="n"/>
      <x:c r="C197" s="13" t="n"/>
      <x:c r="D197" s="13" t="n"/>
      <x:c r="E197" s="10">
        <x:f>IF($D197="","",IFERROR(VLOOKUP($D197,Plan_comptable!$B$2:$C$200,2,FALSE),""))</x:f>
      </x:c>
      <x:c r="F197" s="12" t="n"/>
      <x:c r="G197" s="12" t="n"/>
      <x:c r="H197" s="14" t="n"/>
      <x:c r="I197" s="14" t="n"/>
      <x:c r="J197" s="15">
        <x:f>IF($A197="","",IF($I197="",0,$I197)-IF($H197="",0,$H197))</x:f>
      </x:c>
      <x:c r="K197" s="15">
        <x:f>IF($A197="","",IF($F197="Banque",$K196+$J197,$K196))</x:f>
      </x:c>
      <x:c r="L197" s="15">
        <x:f>IF($A197="","",IF($F197="Caisse",$L196+$J197,$L196))</x:f>
      </x:c>
      <x:c r="M197" s="13" t="n"/>
    </x:row>
    <x:row r="198">
      <x:c r="A198" s="11" t="n"/>
      <x:c r="B198" s="12" t="n"/>
      <x:c r="C198" s="13" t="n"/>
      <x:c r="D198" s="13" t="n"/>
      <x:c r="E198" s="10">
        <x:f>IF($D198="","",IFERROR(VLOOKUP($D198,Plan_comptable!$B$2:$C$200,2,FALSE),""))</x:f>
      </x:c>
      <x:c r="F198" s="12" t="n"/>
      <x:c r="G198" s="12" t="n"/>
      <x:c r="H198" s="14" t="n"/>
      <x:c r="I198" s="14" t="n"/>
      <x:c r="J198" s="15">
        <x:f>IF($A198="","",IF($I198="",0,$I198)-IF($H198="",0,$H198))</x:f>
      </x:c>
      <x:c r="K198" s="15">
        <x:f>IF($A198="","",IF($F198="Banque",$K197+$J198,$K197))</x:f>
      </x:c>
      <x:c r="L198" s="15">
        <x:f>IF($A198="","",IF($F198="Caisse",$L197+$J198,$L197))</x:f>
      </x:c>
      <x:c r="M198" s="13" t="n"/>
    </x:row>
    <x:row r="199">
      <x:c r="A199" s="11" t="n"/>
      <x:c r="B199" s="12" t="n"/>
      <x:c r="C199" s="13" t="n"/>
      <x:c r="D199" s="13" t="n"/>
      <x:c r="E199" s="10">
        <x:f>IF($D199="","",IFERROR(VLOOKUP($D199,Plan_comptable!$B$2:$C$200,2,FALSE),""))</x:f>
      </x:c>
      <x:c r="F199" s="12" t="n"/>
      <x:c r="G199" s="12" t="n"/>
      <x:c r="H199" s="14" t="n"/>
      <x:c r="I199" s="14" t="n"/>
      <x:c r="J199" s="15">
        <x:f>IF($A199="","",IF($I199="",0,$I199)-IF($H199="",0,$H199))</x:f>
      </x:c>
      <x:c r="K199" s="15">
        <x:f>IF($A199="","",IF($F199="Banque",$K198+$J199,$K198))</x:f>
      </x:c>
      <x:c r="L199" s="15">
        <x:f>IF($A199="","",IF($F199="Caisse",$L198+$J199,$L198))</x:f>
      </x:c>
      <x:c r="M199" s="13" t="n"/>
    </x:row>
    <x:row r="200">
      <x:c r="A200" s="11" t="n"/>
      <x:c r="B200" s="12" t="n"/>
      <x:c r="C200" s="13" t="n"/>
      <x:c r="D200" s="13" t="n"/>
      <x:c r="E200" s="10">
        <x:f>IF($D200="","",IFERROR(VLOOKUP($D200,Plan_comptable!$B$2:$C$200,2,FALSE),""))</x:f>
      </x:c>
      <x:c r="F200" s="12" t="n"/>
      <x:c r="G200" s="12" t="n"/>
      <x:c r="H200" s="14" t="n"/>
      <x:c r="I200" s="14" t="n"/>
      <x:c r="J200" s="15">
        <x:f>IF($A200="","",IF($I200="",0,$I200)-IF($H200="",0,$H200))</x:f>
      </x:c>
      <x:c r="K200" s="15">
        <x:f>IF($A200="","",IF($F200="Banque",$K199+$J200,$K199))</x:f>
      </x:c>
      <x:c r="L200" s="15">
        <x:f>IF($A200="","",IF($F200="Caisse",$L199+$J200,$L199))</x:f>
      </x:c>
      <x:c r="M200" s="13" t="n"/>
    </x:row>
    <x:row r="201">
      <x:c r="A201" s="11" t="n"/>
      <x:c r="B201" s="12" t="n"/>
      <x:c r="C201" s="13" t="n"/>
      <x:c r="D201" s="13" t="n"/>
      <x:c r="E201" s="10">
        <x:f>IF($D201="","",IFERROR(VLOOKUP($D201,Plan_comptable!$B$2:$C$200,2,FALSE),""))</x:f>
      </x:c>
      <x:c r="F201" s="12" t="n"/>
      <x:c r="G201" s="12" t="n"/>
      <x:c r="H201" s="14" t="n"/>
      <x:c r="I201" s="14" t="n"/>
      <x:c r="J201" s="15">
        <x:f>IF($A201="","",IF($I201="",0,$I201)-IF($H201="",0,$H201))</x:f>
      </x:c>
      <x:c r="K201" s="15">
        <x:f>IF($A201="","",IF($F201="Banque",$K200+$J201,$K200))</x:f>
      </x:c>
      <x:c r="L201" s="15">
        <x:f>IF($A201="","",IF($F201="Caisse",$L200+$J201,$L200))</x:f>
      </x:c>
      <x:c r="M201" s="13" t="n"/>
    </x:row>
    <x:row r="203">
      <x:c r="A203" s="16" t="n"/>
      <x:c r="B203" s="16" t="n"/>
      <x:c r="C203" s="16" t="n"/>
      <x:c r="D203" s="16" t="n"/>
      <x:c r="E203" s="16" t="n"/>
      <x:c r="F203" s="16" t="n"/>
      <x:c r="G203" s="17" t="inlineStr">
        <x:is>
          <x:t xml:space="preserve">TOTAUX</x:t>
        </x:is>
      </x:c>
      <x:c r="H203" s="18">
        <x:f>SUM($H$2:$H$201)</x:f>
      </x:c>
      <x:c r="I203" s="18">
        <x:f>SUM($I$2:$I$201)</x:f>
      </x:c>
      <x:c r="J203" s="18">
        <x:f>SUM($J$2:$J$201)</x:f>
      </x:c>
      <x:c r="K203" s="16" t="n"/>
      <x:c r="L203" s="16" t="n"/>
      <x:c r="M203" s="16" t="n"/>
    </x:row>
  </x:sheetData>
  <x:conditionalFormatting sqref="H2:I201">
    <x:cfRule type="expression" dxfId="0" priority="1">
      <x:formula>AND($H2&lt;&gt;"",$I2&lt;&gt;"")</x:formula>
    </x:cfRule>
  </x:conditionalFormatting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0" customWidth="1"/>
    <x:col min="2" max="2" width="30" customWidth="1"/>
    <x:col min="3" max="3" width="12" customWidth="1"/>
    <x:col min="4" max="4" width="14" customWidth="1"/>
    <x:col min="5" max="5" width="14" customWidth="1"/>
    <x:col min="6" max="6" width="18" customWidth="1"/>
    <x:col min="7" max="7" width="10" customWidth="1"/>
    <x:col min="8" max="8" width="32" customWidth="1"/>
  </x:cols>
  <x:sheetData>
    <x:row r="1" ht="26" customHeight="1">
      <x:c r="A1" s="1" t="inlineStr">
        <x:is>
          <x:t xml:space="preserve">Budget – Prévisionnel vs Réalisé</x:t>
        </x:is>
      </x:c>
    </x:row>
    <x:row r="2" ht="22" customHeight="1">
      <x:c r="A2" s="8" t="inlineStr">
        <x:is>
          <x:t xml:space="preserve">Code</x:t>
        </x:is>
      </x:c>
      <x:c r="B2" s="8" t="inlineStr">
        <x:is>
          <x:t xml:space="preserve">Catégorie</x:t>
        </x:is>
      </x:c>
      <x:c r="C2" s="8" t="inlineStr">
        <x:is>
          <x:t xml:space="preserve">Type</x:t>
        </x:is>
      </x:c>
      <x:c r="D2" s="8" t="inlineStr">
        <x:is>
          <x:t xml:space="preserve">Budget (€)</x:t>
        </x:is>
      </x:c>
      <x:c r="E2" s="8" t="inlineStr">
        <x:is>
          <x:t xml:space="preserve">Réalisé (€)</x:t>
        </x:is>
      </x:c>
      <x:c r="F2" s="8" t="inlineStr">
        <x:is>
          <x:t xml:space="preserve">Écart (Réalisé - Budget)</x:t>
        </x:is>
      </x:c>
      <x:c r="G2" s="8" t="inlineStr">
        <x:is>
          <x:t xml:space="preserve">% Réalisé</x:t>
        </x:is>
      </x:c>
      <x:c r="H2" s="8" t="inlineStr">
        <x:is>
          <x:t xml:space="preserve">Commentaires</x:t>
        </x:is>
      </x:c>
    </x:row>
    <x:row r="3">
      <x:c r="A3" s="10" t="inlineStr">
        <x:is>
          <x:t xml:space="preserve">R101</x:t>
        </x:is>
      </x:c>
      <x:c r="B3" s="9" t="inlineStr">
        <x:is>
          <x:t xml:space="preserve">Cotisations</x:t>
        </x:is>
      </x:c>
      <x:c r="C3" s="10" t="inlineStr">
        <x:is>
          <x:t xml:space="preserve">Recette</x:t>
        </x:is>
      </x:c>
      <x:c r="D3" s="19" t="n">
        <x:v>2200</x:v>
      </x:c>
      <x:c r="E3" s="20">
        <x:f>SUMIFS(Journal!$I$2:$I$201,Journal!$D$2:$D$201,$B3)</x:f>
        <x:v>2090</x:v>
      </x:c>
      <x:c r="F3" s="20">
        <x:f>IF($D3="","",$E3-$D3)</x:f>
        <x:v>-110</x:v>
      </x:c>
      <x:c r="G3" s="21">
        <x:f>IF($D3="","",IF($D3=0,"",$E3/$D3))</x:f>
        <x:v>0.95</x:v>
      </x:c>
      <x:c r="H3" s="9" t="n"/>
    </x:row>
    <x:row r="4">
      <x:c r="A4" s="10" t="inlineStr">
        <x:is>
          <x:t xml:space="preserve">R102</x:t>
        </x:is>
      </x:c>
      <x:c r="B4" s="9" t="inlineStr">
        <x:is>
          <x:t xml:space="preserve">Subventions</x:t>
        </x:is>
      </x:c>
      <x:c r="C4" s="10" t="inlineStr">
        <x:is>
          <x:t xml:space="preserve">Recette</x:t>
        </x:is>
      </x:c>
      <x:c r="D4" s="19" t="n">
        <x:v>2500</x:v>
      </x:c>
      <x:c r="E4" s="20">
        <x:f>SUMIFS(Journal!$I$2:$I$201,Journal!$D$2:$D$201,$B4)</x:f>
        <x:v>2400</x:v>
      </x:c>
      <x:c r="F4" s="20">
        <x:f>IF($D4="","",$E4-$D4)</x:f>
        <x:v>-100</x:v>
      </x:c>
      <x:c r="G4" s="21">
        <x:f>IF($D4="","",IF($D4=0,"",$E4/$D4))</x:f>
        <x:v>0.96</x:v>
      </x:c>
      <x:c r="H4" s="9" t="n"/>
    </x:row>
    <x:row r="5">
      <x:c r="A5" s="10" t="inlineStr">
        <x:is>
          <x:t xml:space="preserve">R103</x:t>
        </x:is>
      </x:c>
      <x:c r="B5" s="9" t="inlineStr">
        <x:is>
          <x:t xml:space="preserve">Dons / mécénat</x:t>
        </x:is>
      </x:c>
      <x:c r="C5" s="10" t="inlineStr">
        <x:is>
          <x:t xml:space="preserve">Recette</x:t>
        </x:is>
      </x:c>
      <x:c r="D5" s="19" t="n">
        <x:v>600</x:v>
      </x:c>
      <x:c r="E5" s="20">
        <x:f>SUMIFS(Journal!$I$2:$I$201,Journal!$D$2:$D$201,$B5)</x:f>
        <x:v>472.5</x:v>
      </x:c>
      <x:c r="F5" s="20">
        <x:f>IF($D5="","",$E5-$D5)</x:f>
        <x:v>-127.5</x:v>
      </x:c>
      <x:c r="G5" s="21">
        <x:f>IF($D5="","",IF($D5=0,"",$E5/$D5))</x:f>
        <x:v>0.7875</x:v>
      </x:c>
      <x:c r="H5" s="9" t="n"/>
    </x:row>
    <x:row r="6">
      <x:c r="A6" s="10" t="inlineStr">
        <x:is>
          <x:t xml:space="preserve">R104</x:t>
        </x:is>
      </x:c>
      <x:c r="B6" s="9" t="inlineStr">
        <x:is>
          <x:t xml:space="preserve">Événements / ventes</x:t>
        </x:is>
      </x:c>
      <x:c r="C6" s="10" t="inlineStr">
        <x:is>
          <x:t xml:space="preserve">Recette</x:t>
        </x:is>
      </x:c>
      <x:c r="D6" s="19" t="n">
        <x:v>900</x:v>
      </x:c>
      <x:c r="E6" s="20">
        <x:f>SUMIFS(Journal!$I$2:$I$201,Journal!$D$2:$D$201,$B6)</x:f>
        <x:v>920</x:v>
      </x:c>
      <x:c r="F6" s="20">
        <x:f>IF($D6="","",$E6-$D6)</x:f>
        <x:v>20</x:v>
      </x:c>
      <x:c r="G6" s="21">
        <x:f>IF($D6="","",IF($D6=0,"",$E6/$D6))</x:f>
        <x:v>1.0222222222222221</x:v>
      </x:c>
      <x:c r="H6" s="9" t="n"/>
    </x:row>
    <x:row r="7">
      <x:c r="A7" s="10" t="inlineStr">
        <x:is>
          <x:t xml:space="preserve">R105</x:t>
        </x:is>
      </x:c>
      <x:c r="B7" s="9" t="inlineStr">
        <x:is>
          <x:t xml:space="preserve">Autres recettes</x:t>
        </x:is>
      </x:c>
      <x:c r="C7" s="10" t="inlineStr">
        <x:is>
          <x:t xml:space="preserve">Recette</x:t>
        </x:is>
      </x:c>
      <x:c r="D7" s="19" t="n">
        <x:v>200</x:v>
      </x:c>
      <x:c r="E7" s="20">
        <x:f>SUMIFS(Journal!$I$2:$I$201,Journal!$D$2:$D$201,$B7)</x:f>
        <x:v>361.32</x:v>
      </x:c>
      <x:c r="F7" s="20">
        <x:f>IF($D7="","",$E7-$D7)</x:f>
        <x:v>161.32</x:v>
      </x:c>
      <x:c r="G7" s="21">
        <x:f>IF($D7="","",IF($D7=0,"",$E7/$D7))</x:f>
        <x:v>1.8066</x:v>
      </x:c>
      <x:c r="H7" s="9" t="n"/>
    </x:row>
    <x:row r="8">
      <x:c r="A8" s="10" t="inlineStr">
        <x:is>
          <x:t xml:space="preserve">D201</x:t>
        </x:is>
      </x:c>
      <x:c r="B8" s="9" t="inlineStr">
        <x:is>
          <x:t xml:space="preserve">Achats / fournitures</x:t>
        </x:is>
      </x:c>
      <x:c r="C8" s="10" t="inlineStr">
        <x:is>
          <x:t xml:space="preserve">Dépense</x:t>
        </x:is>
      </x:c>
      <x:c r="D8" s="19" t="n">
        <x:v>900</x:v>
      </x:c>
      <x:c r="E8" s="20">
        <x:f>SUMIFS(Journal!$H$2:$H$201,Journal!$D$2:$D$201,$B8)</x:f>
        <x:v>619.8</x:v>
      </x:c>
      <x:c r="F8" s="20">
        <x:f>IF($D8="","",$E8-$D8)</x:f>
        <x:v>-280.20000000000005</x:v>
      </x:c>
      <x:c r="G8" s="21">
        <x:f>IF($D8="","",IF($D8=0,"",$E8/$D8))</x:f>
        <x:v>0.6886666666666666</x:v>
      </x:c>
      <x:c r="H8" s="9" t="n"/>
    </x:row>
    <x:row r="9">
      <x:c r="A9" s="10" t="inlineStr">
        <x:is>
          <x:t xml:space="preserve">D202</x:t>
        </x:is>
      </x:c>
      <x:c r="B9" s="9" t="inlineStr">
        <x:is>
          <x:t xml:space="preserve">Locations / salles</x:t>
        </x:is>
      </x:c>
      <x:c r="C9" s="10" t="inlineStr">
        <x:is>
          <x:t xml:space="preserve">Dépense</x:t>
        </x:is>
      </x:c>
      <x:c r="D9" s="19" t="n">
        <x:v>1200</x:v>
      </x:c>
      <x:c r="E9" s="20">
        <x:f>SUMIFS(Journal!$H$2:$H$201,Journal!$D$2:$D$201,$B9)</x:f>
        <x:v>660</x:v>
      </x:c>
      <x:c r="F9" s="20">
        <x:f>IF($D9="","",$E9-$D9)</x:f>
        <x:v>-540</x:v>
      </x:c>
      <x:c r="G9" s="21">
        <x:f>IF($D9="","",IF($D9=0,"",$E9/$D9))</x:f>
        <x:v>0.55</x:v>
      </x:c>
      <x:c r="H9" s="9" t="n"/>
    </x:row>
    <x:row r="10">
      <x:c r="A10" s="10" t="inlineStr">
        <x:is>
          <x:t xml:space="preserve">D203</x:t>
        </x:is>
      </x:c>
      <x:c r="B10" s="9" t="inlineStr">
        <x:is>
          <x:t xml:space="preserve">Assurances</x:t>
        </x:is>
      </x:c>
      <x:c r="C10" s="10" t="inlineStr">
        <x:is>
          <x:t xml:space="preserve">Dépense</x:t>
        </x:is>
      </x:c>
      <x:c r="D10" s="19" t="n">
        <x:v>450</x:v>
      </x:c>
      <x:c r="E10" s="20">
        <x:f>SUMIFS(Journal!$H$2:$H$201,Journal!$D$2:$D$201,$B10)</x:f>
        <x:v>420</x:v>
      </x:c>
      <x:c r="F10" s="20">
        <x:f>IF($D10="","",$E10-$D10)</x:f>
        <x:v>-30</x:v>
      </x:c>
      <x:c r="G10" s="21">
        <x:f>IF($D10="","",IF($D10=0,"",$E10/$D10))</x:f>
        <x:v>0.9333333333333333</x:v>
      </x:c>
      <x:c r="H10" s="9" t="n"/>
    </x:row>
    <x:row r="11">
      <x:c r="A11" s="10" t="inlineStr">
        <x:is>
          <x:t xml:space="preserve">D204</x:t>
        </x:is>
      </x:c>
      <x:c r="B11" s="9" t="inlineStr">
        <x:is>
          <x:t xml:space="preserve">Communication</x:t>
        </x:is>
      </x:c>
      <x:c r="C11" s="10" t="inlineStr">
        <x:is>
          <x:t xml:space="preserve">Dépense</x:t>
        </x:is>
      </x:c>
      <x:c r="D11" s="19" t="n">
        <x:v>350</x:v>
      </x:c>
      <x:c r="E11" s="20">
        <x:f>SUMIFS(Journal!$H$2:$H$201,Journal!$D$2:$D$201,$B11)</x:f>
        <x:v>520.0899999999999</x:v>
      </x:c>
      <x:c r="F11" s="20">
        <x:f>IF($D11="","",$E11-$D11)</x:f>
        <x:v>170.08999999999992</x:v>
      </x:c>
      <x:c r="G11" s="21">
        <x:f>IF($D11="","",IF($D11=0,"",$E11/$D11))</x:f>
        <x:v>1.4859714285714283</x:v>
      </x:c>
      <x:c r="H11" s="9" t="n"/>
    </x:row>
    <x:row r="12">
      <x:c r="A12" s="10" t="inlineStr">
        <x:is>
          <x:t xml:space="preserve">D205</x:t>
        </x:is>
      </x:c>
      <x:c r="B12" s="9" t="inlineStr">
        <x:is>
          <x:t xml:space="preserve">Déplacements</x:t>
        </x:is>
      </x:c>
      <x:c r="C12" s="10" t="inlineStr">
        <x:is>
          <x:t xml:space="preserve">Dépense</x:t>
        </x:is>
      </x:c>
      <x:c r="D12" s="19" t="n">
        <x:v>300</x:v>
      </x:c>
      <x:c r="E12" s="20">
        <x:f>SUMIFS(Journal!$H$2:$H$201,Journal!$D$2:$D$201,$B12)</x:f>
        <x:v>452.26000000000005</x:v>
      </x:c>
      <x:c r="F12" s="20">
        <x:f>IF($D12="","",$E12-$D12)</x:f>
        <x:v>152.26000000000005</x:v>
      </x:c>
      <x:c r="G12" s="21">
        <x:f>IF($D12="","",IF($D12=0,"",$E12/$D12))</x:f>
        <x:v>1.5075333333333334</x:v>
      </x:c>
      <x:c r="H12" s="9" t="n"/>
    </x:row>
    <x:row r="13">
      <x:c r="A13" s="10" t="inlineStr">
        <x:is>
          <x:t xml:space="preserve">D206</x:t>
        </x:is>
      </x:c>
      <x:c r="B13" s="9" t="inlineStr">
        <x:is>
          <x:t xml:space="preserve">Frais bancaires</x:t>
        </x:is>
      </x:c>
      <x:c r="C13" s="10" t="inlineStr">
        <x:is>
          <x:t xml:space="preserve">Dépense</x:t>
        </x:is>
      </x:c>
      <x:c r="D13" s="19" t="n">
        <x:v>120</x:v>
      </x:c>
      <x:c r="E13" s="20">
        <x:f>SUMIFS(Journal!$H$2:$H$201,Journal!$D$2:$D$201,$B13)</x:f>
        <x:v>34</x:v>
      </x:c>
      <x:c r="F13" s="20">
        <x:f>IF($D13="","",$E13-$D13)</x:f>
        <x:v>-86</x:v>
      </x:c>
      <x:c r="G13" s="21">
        <x:f>IF($D13="","",IF($D13=0,"",$E13/$D13))</x:f>
        <x:v>0.2833333333333333</x:v>
      </x:c>
      <x:c r="H13" s="9" t="n"/>
    </x:row>
    <x:row r="14">
      <x:c r="A14" s="10" t="inlineStr">
        <x:is>
          <x:t xml:space="preserve">D207</x:t>
        </x:is>
      </x:c>
      <x:c r="B14" s="9" t="inlineStr">
        <x:is>
          <x:t xml:space="preserve">Prestations externes</x:t>
        </x:is>
      </x:c>
      <x:c r="C14" s="10" t="inlineStr">
        <x:is>
          <x:t xml:space="preserve">Dépense</x:t>
        </x:is>
      </x:c>
      <x:c r="D14" s="19" t="n">
        <x:v>700</x:v>
      </x:c>
      <x:c r="E14" s="20">
        <x:f>SUMIFS(Journal!$H$2:$H$201,Journal!$D$2:$D$201,$B14)</x:f>
        <x:v>380</x:v>
      </x:c>
      <x:c r="F14" s="20">
        <x:f>IF($D14="","",$E14-$D14)</x:f>
        <x:v>-320</x:v>
      </x:c>
      <x:c r="G14" s="21">
        <x:f>IF($D14="","",IF($D14=0,"",$E14/$D14))</x:f>
        <x:v>0.5428571428571428</x:v>
      </x:c>
      <x:c r="H14" s="9" t="n"/>
    </x:row>
    <x:row r="15">
      <x:c r="A15" s="10" t="inlineStr">
        <x:is>
          <x:t xml:space="preserve">D208</x:t>
        </x:is>
      </x:c>
      <x:c r="B15" s="9" t="inlineStr">
        <x:is>
          <x:t xml:space="preserve">Autres dépenses</x:t>
        </x:is>
      </x:c>
      <x:c r="C15" s="10" t="inlineStr">
        <x:is>
          <x:t xml:space="preserve">Dépense</x:t>
        </x:is>
      </x:c>
      <x:c r="D15" s="19" t="n">
        <x:v>250</x:v>
      </x:c>
      <x:c r="E15" s="20">
        <x:f>SUMIFS(Journal!$H$2:$H$201,Journal!$D$2:$D$201,$B15)</x:f>
        <x:v>79.08</x:v>
      </x:c>
      <x:c r="F15" s="20">
        <x:f>IF($D15="","",$E15-$D15)</x:f>
        <x:v>-170.92000000000002</x:v>
      </x:c>
      <x:c r="G15" s="21">
        <x:f>IF($D15="","",IF($D15=0,"",$E15/$D15))</x:f>
        <x:v>0.31632</x:v>
      </x:c>
      <x:c r="H15" s="9" t="n"/>
    </x:row>
    <x:row r="18">
      <x:c r="A18" s="2" t="inlineStr">
        <x:is>
          <x:t xml:space="preserve">Totaux</x:t>
        </x:is>
      </x:c>
    </x:row>
    <x:row r="19">
      <x:c r="B19" s="3" t="inlineStr">
        <x:is>
          <x:t xml:space="preserve">Recettes – Budget</x:t>
        </x:is>
      </x:c>
      <x:c r="D19" s="22">
        <x:f>SUMIF($C$3:$C$15,"Recette",$D$3:$D$15)</x:f>
        <x:v>2200</x:v>
      </x:c>
    </x:row>
    <x:row r="20">
      <x:c r="B20" s="3" t="inlineStr">
        <x:is>
          <x:t xml:space="preserve">Recettes – Réalisé</x:t>
        </x:is>
      </x:c>
      <x:c r="E20" s="22">
        <x:f>SUMIF($C$3:$C$15,"Recette",$E$3:$E$15)</x:f>
        <x:v>2090</x:v>
      </x:c>
    </x:row>
    <x:row r="21">
      <x:c r="B21" s="3" t="inlineStr">
        <x:is>
          <x:t xml:space="preserve">Dépenses – Budget</x:t>
        </x:is>
      </x:c>
      <x:c r="D21" s="22">
        <x:f>SUMIF($C$3:$C$15,"Dépense",$D$3:$D$15)</x:f>
        <x:v>0</x:v>
      </x:c>
    </x:row>
    <x:row r="22">
      <x:c r="B22" s="3" t="inlineStr">
        <x:is>
          <x:t xml:space="preserve">Dépenses – Réalisé</x:t>
        </x:is>
      </x:c>
      <x:c r="E22" s="22">
        <x:f>SUMIF($C$3:$C$15,"Dépense",$E$3:$E$15)</x:f>
        <x:v>0</x:v>
      </x:c>
    </x:row>
    <x:row r="24">
      <x:c r="B24" s="23" t="inlineStr">
        <x:is>
          <x:t xml:space="preserve">Résultat – Budget (Recettes - Dépenses)</x:t>
        </x:is>
      </x:c>
      <x:c r="D24" s="24">
        <x:f>D19-D21</x:f>
        <x:v>2200</x:v>
      </x:c>
    </x:row>
    <x:row r="25">
      <x:c r="B25" s="23" t="inlineStr">
        <x:is>
          <x:t xml:space="preserve">Résultat – Réalisé (Recettes - Dépenses)</x:t>
        </x:is>
      </x:c>
      <x:c r="E25" s="24">
        <x:f>E20-E22</x:f>
        <x:v>2090</x:v>
      </x:c>
    </x:row>
  </x:sheetData>
  <x:mergeCells>
    <x:mergeCell ref="A18:H18"/>
    <x:mergeCell ref="A1:H1"/>
  </x:mergeCells>
  <x:conditionalFormatting sqref="G3:G15">
    <x:cfRule type="cellIs" dxfId="0" priority="1" operator="greaterThan">
      <x:formula>1</x:formula>
    </x:cfRule>
  </x:conditionalFormatting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0" customWidth="1"/>
    <x:col min="2" max="2" width="10" customWidth="1"/>
    <x:col min="3" max="3" width="10" customWidth="1"/>
    <x:col min="4" max="4" width="10" customWidth="1"/>
    <x:col min="5" max="5" width="10" customWidth="1"/>
    <x:col min="6" max="6" width="10" customWidth="1"/>
    <x:col min="7" max="7" width="10" customWidth="1"/>
    <x:col min="8" max="8" width="10" customWidth="1"/>
    <x:col min="9" max="9" width="10" customWidth="1"/>
    <x:col min="10" max="10" width="10" customWidth="1"/>
    <x:col min="11" max="11" width="10" customWidth="1"/>
    <x:col min="12" max="12" width="10" customWidth="1"/>
    <x:col min="13" max="13" width="10" customWidth="1"/>
    <x:col min="14" max="14" width="10" customWidth="1"/>
    <x:col min="15" max="15" width="12" customWidth="1"/>
  </x:cols>
  <x:sheetData>
    <x:row r="1" ht="26" customHeight="1">
      <x:c r="A1" s="1" t="inlineStr">
        <x:is>
          <x:t xml:space="preserve">Grand livre – Net par catégorie et par mois</x:t>
        </x:is>
      </x:c>
    </x:row>
    <x:row r="2">
      <x:c r="A2" s="23" t="inlineStr">
        <x:is>
          <x:t xml:space="preserve">Année</x:t>
        </x:is>
      </x:c>
      <x:c r="B2" s="25">
        <x:f>YEAR(Paramètres!$B$5)</x:f>
        <x:v>15</x:v>
      </x:c>
    </x:row>
    <x:row r="4">
      <x:c r="A4" s="8" t="inlineStr">
        <x:is>
          <x:t xml:space="preserve">Catégorie</x:t>
        </x:is>
      </x:c>
      <x:c r="B4" s="8" t="inlineStr">
        <x:is>
          <x:t xml:space="preserve">Janv</x:t>
        </x:is>
      </x:c>
      <x:c r="C4" s="8" t="inlineStr">
        <x:is>
          <x:t xml:space="preserve">Févr</x:t>
        </x:is>
      </x:c>
      <x:c r="D4" s="8" t="inlineStr">
        <x:is>
          <x:t xml:space="preserve">Mars</x:t>
        </x:is>
      </x:c>
      <x:c r="E4" s="8" t="inlineStr">
        <x:is>
          <x:t xml:space="preserve">Avr</x:t>
        </x:is>
      </x:c>
      <x:c r="F4" s="8" t="inlineStr">
        <x:is>
          <x:t xml:space="preserve">Mai</x:t>
        </x:is>
      </x:c>
      <x:c r="G4" s="8" t="inlineStr">
        <x:is>
          <x:t xml:space="preserve">Juin</x:t>
        </x:is>
      </x:c>
      <x:c r="H4" s="8" t="inlineStr">
        <x:is>
          <x:t xml:space="preserve">Juil</x:t>
        </x:is>
      </x:c>
      <x:c r="I4" s="8" t="inlineStr">
        <x:is>
          <x:t xml:space="preserve">Août</x:t>
        </x:is>
      </x:c>
      <x:c r="J4" s="8" t="inlineStr">
        <x:is>
          <x:t xml:space="preserve">Sept</x:t>
        </x:is>
      </x:c>
      <x:c r="K4" s="8" t="inlineStr">
        <x:is>
          <x:t xml:space="preserve">Oct</x:t>
        </x:is>
      </x:c>
      <x:c r="L4" s="8" t="inlineStr">
        <x:is>
          <x:t xml:space="preserve">Nov</x:t>
        </x:is>
      </x:c>
      <x:c r="M4" s="8" t="inlineStr">
        <x:is>
          <x:t xml:space="preserve">Déc</x:t>
        </x:is>
      </x:c>
      <x:c r="O4" s="8" t="inlineStr">
        <x:is>
          <x:t xml:space="preserve">Total année</x:t>
        </x:is>
      </x:c>
    </x:row>
    <x:row r="5">
      <x:c r="B5" s="26">
        <x:f>DATE($B$2,1,1)</x:f>
        <x:v>15</x:v>
      </x:c>
      <x:c r="C5" s="26">
        <x:f>EDATE(B5,1)</x:f>
        <x:v>15</x:v>
      </x:c>
      <x:c r="D5" s="26">
        <x:f>EDATE(C5,1)</x:f>
        <x:v>15</x:v>
      </x:c>
      <x:c r="E5" s="26">
        <x:f>EDATE(D5,1)</x:f>
        <x:v>15</x:v>
      </x:c>
      <x:c r="F5" s="26">
        <x:f>EDATE(E5,1)</x:f>
        <x:v>15</x:v>
      </x:c>
      <x:c r="G5" s="26">
        <x:f>EDATE(F5,1)</x:f>
        <x:v>15</x:v>
      </x:c>
      <x:c r="H5" s="26">
        <x:f>EDATE(G5,1)</x:f>
        <x:v>15</x:v>
      </x:c>
      <x:c r="I5" s="26">
        <x:f>EDATE(H5,1)</x:f>
        <x:v>15</x:v>
      </x:c>
      <x:c r="J5" s="26">
        <x:f>EDATE(I5,1)</x:f>
        <x:v>15</x:v>
      </x:c>
      <x:c r="K5" s="26">
        <x:f>EDATE(J5,1)</x:f>
        <x:v>15</x:v>
      </x:c>
      <x:c r="L5" s="26">
        <x:f>EDATE(K5,1)</x:f>
        <x:v>15</x:v>
      </x:c>
      <x:c r="M5" s="26">
        <x:f>EDATE(L5,1)</x:f>
        <x:v>15</x:v>
      </x:c>
    </x:row>
    <x:row r="6">
      <x:c r="A6" s="9" t="inlineStr">
        <x:is>
          <x:t xml:space="preserve">Cotisations</x:t>
        </x:is>
      </x:c>
      <x:c r="B6" s="20">
        <x:f>SUMIFS(Journal!$J$2:$J$201,Journal!$D$2:$D$201,$A6,Journal!$A$2:$A$201,"&gt;="&amp;B$5,Journal!$A$2:$A$201,"&lt;="&amp;EOMONTH(B$5,0))</x:f>
        <x:v>15</x:v>
      </x:c>
      <x:c r="C6" s="20">
        <x:f>SUMIFS(Journal!$J$2:$J$201,Journal!$D$2:$D$201,$A6,Journal!$A$2:$A$201,"&gt;="&amp;C$5,Journal!$A$2:$A$201,"&lt;="&amp;EOMONTH(C$5,0))</x:f>
        <x:v>15</x:v>
      </x:c>
      <x:c r="D6" s="20">
        <x:f>SUMIFS(Journal!$J$2:$J$201,Journal!$D$2:$D$201,$A6,Journal!$A$2:$A$201,"&gt;="&amp;D$5,Journal!$A$2:$A$201,"&lt;="&amp;EOMONTH(D$5,0))</x:f>
        <x:v>15</x:v>
      </x:c>
      <x:c r="E6" s="20">
        <x:f>SUMIFS(Journal!$J$2:$J$201,Journal!$D$2:$D$201,$A6,Journal!$A$2:$A$201,"&gt;="&amp;E$5,Journal!$A$2:$A$201,"&lt;="&amp;EOMONTH(E$5,0))</x:f>
        <x:v>15</x:v>
      </x:c>
      <x:c r="F6" s="20">
        <x:f>SUMIFS(Journal!$J$2:$J$201,Journal!$D$2:$D$201,$A6,Journal!$A$2:$A$201,"&gt;="&amp;F$5,Journal!$A$2:$A$201,"&lt;="&amp;EOMONTH(F$5,0))</x:f>
        <x:v>15</x:v>
      </x:c>
      <x:c r="G6" s="20">
        <x:f>SUMIFS(Journal!$J$2:$J$201,Journal!$D$2:$D$201,$A6,Journal!$A$2:$A$201,"&gt;="&amp;G$5,Journal!$A$2:$A$201,"&lt;="&amp;EOMONTH(G$5,0))</x:f>
        <x:v>15</x:v>
      </x:c>
      <x:c r="H6" s="20">
        <x:f>SUMIFS(Journal!$J$2:$J$201,Journal!$D$2:$D$201,$A6,Journal!$A$2:$A$201,"&gt;="&amp;H$5,Journal!$A$2:$A$201,"&lt;="&amp;EOMONTH(H$5,0))</x:f>
        <x:v>15</x:v>
      </x:c>
      <x:c r="I6" s="20">
        <x:f>SUMIFS(Journal!$J$2:$J$201,Journal!$D$2:$D$201,$A6,Journal!$A$2:$A$201,"&gt;="&amp;I$5,Journal!$A$2:$A$201,"&lt;="&amp;EOMONTH(I$5,0))</x:f>
        <x:v>15</x:v>
      </x:c>
      <x:c r="J6" s="20">
        <x:f>SUMIFS(Journal!$J$2:$J$201,Journal!$D$2:$D$201,$A6,Journal!$A$2:$A$201,"&gt;="&amp;J$5,Journal!$A$2:$A$201,"&lt;="&amp;EOMONTH(J$5,0))</x:f>
        <x:v>15</x:v>
      </x:c>
      <x:c r="K6" s="20">
        <x:f>SUMIFS(Journal!$J$2:$J$201,Journal!$D$2:$D$201,$A6,Journal!$A$2:$A$201,"&gt;="&amp;K$5,Journal!$A$2:$A$201,"&lt;="&amp;EOMONTH(K$5,0))</x:f>
        <x:v>15</x:v>
      </x:c>
      <x:c r="L6" s="20">
        <x:f>SUMIFS(Journal!$J$2:$J$201,Journal!$D$2:$D$201,$A6,Journal!$A$2:$A$201,"&gt;="&amp;L$5,Journal!$A$2:$A$201,"&lt;="&amp;EOMONTH(L$5,0))</x:f>
        <x:v>15</x:v>
      </x:c>
      <x:c r="M6" s="20">
        <x:f>SUMIFS(Journal!$J$2:$J$201,Journal!$D$2:$D$201,$A6,Journal!$A$2:$A$201,"&gt;="&amp;M$5,Journal!$A$2:$A$201,"&lt;="&amp;EOMONTH(M$5,0))</x:f>
        <x:v>15</x:v>
      </x:c>
      <x:c r="O6" s="27">
        <x:f>SUM(B6:N6)</x:f>
        <x:v>0</x:v>
      </x:c>
    </x:row>
    <x:row r="7">
      <x:c r="A7" s="9" t="inlineStr">
        <x:is>
          <x:t xml:space="preserve">Subventions</x:t>
        </x:is>
      </x:c>
      <x:c r="B7" s="20">
        <x:f>SUMIFS(Journal!$J$2:$J$201,Journal!$D$2:$D$201,$A7,Journal!$A$2:$A$201,"&gt;="&amp;B$5,Journal!$A$2:$A$201,"&lt;="&amp;EOMONTH(B$5,0))</x:f>
        <x:v>15</x:v>
      </x:c>
      <x:c r="C7" s="20">
        <x:f>SUMIFS(Journal!$J$2:$J$201,Journal!$D$2:$D$201,$A7,Journal!$A$2:$A$201,"&gt;="&amp;C$5,Journal!$A$2:$A$201,"&lt;="&amp;EOMONTH(C$5,0))</x:f>
        <x:v>15</x:v>
      </x:c>
      <x:c r="D7" s="20">
        <x:f>SUMIFS(Journal!$J$2:$J$201,Journal!$D$2:$D$201,$A7,Journal!$A$2:$A$201,"&gt;="&amp;D$5,Journal!$A$2:$A$201,"&lt;="&amp;EOMONTH(D$5,0))</x:f>
        <x:v>15</x:v>
      </x:c>
      <x:c r="E7" s="20">
        <x:f>SUMIFS(Journal!$J$2:$J$201,Journal!$D$2:$D$201,$A7,Journal!$A$2:$A$201,"&gt;="&amp;E$5,Journal!$A$2:$A$201,"&lt;="&amp;EOMONTH(E$5,0))</x:f>
        <x:v>15</x:v>
      </x:c>
      <x:c r="F7" s="20">
        <x:f>SUMIFS(Journal!$J$2:$J$201,Journal!$D$2:$D$201,$A7,Journal!$A$2:$A$201,"&gt;="&amp;F$5,Journal!$A$2:$A$201,"&lt;="&amp;EOMONTH(F$5,0))</x:f>
        <x:v>15</x:v>
      </x:c>
      <x:c r="G7" s="20">
        <x:f>SUMIFS(Journal!$J$2:$J$201,Journal!$D$2:$D$201,$A7,Journal!$A$2:$A$201,"&gt;="&amp;G$5,Journal!$A$2:$A$201,"&lt;="&amp;EOMONTH(G$5,0))</x:f>
        <x:v>15</x:v>
      </x:c>
      <x:c r="H7" s="20">
        <x:f>SUMIFS(Journal!$J$2:$J$201,Journal!$D$2:$D$201,$A7,Journal!$A$2:$A$201,"&gt;="&amp;H$5,Journal!$A$2:$A$201,"&lt;="&amp;EOMONTH(H$5,0))</x:f>
        <x:v>15</x:v>
      </x:c>
      <x:c r="I7" s="20">
        <x:f>SUMIFS(Journal!$J$2:$J$201,Journal!$D$2:$D$201,$A7,Journal!$A$2:$A$201,"&gt;="&amp;I$5,Journal!$A$2:$A$201,"&lt;="&amp;EOMONTH(I$5,0))</x:f>
        <x:v>15</x:v>
      </x:c>
      <x:c r="J7" s="20">
        <x:f>SUMIFS(Journal!$J$2:$J$201,Journal!$D$2:$D$201,$A7,Journal!$A$2:$A$201,"&gt;="&amp;J$5,Journal!$A$2:$A$201,"&lt;="&amp;EOMONTH(J$5,0))</x:f>
        <x:v>15</x:v>
      </x:c>
      <x:c r="K7" s="20">
        <x:f>SUMIFS(Journal!$J$2:$J$201,Journal!$D$2:$D$201,$A7,Journal!$A$2:$A$201,"&gt;="&amp;K$5,Journal!$A$2:$A$201,"&lt;="&amp;EOMONTH(K$5,0))</x:f>
        <x:v>15</x:v>
      </x:c>
      <x:c r="L7" s="20">
        <x:f>SUMIFS(Journal!$J$2:$J$201,Journal!$D$2:$D$201,$A7,Journal!$A$2:$A$201,"&gt;="&amp;L$5,Journal!$A$2:$A$201,"&lt;="&amp;EOMONTH(L$5,0))</x:f>
        <x:v>15</x:v>
      </x:c>
      <x:c r="M7" s="20">
        <x:f>SUMIFS(Journal!$J$2:$J$201,Journal!$D$2:$D$201,$A7,Journal!$A$2:$A$201,"&gt;="&amp;M$5,Journal!$A$2:$A$201,"&lt;="&amp;EOMONTH(M$5,0))</x:f>
        <x:v>15</x:v>
      </x:c>
      <x:c r="O7" s="27">
        <x:f>SUM(B7:N7)</x:f>
        <x:v>0</x:v>
      </x:c>
    </x:row>
    <x:row r="8">
      <x:c r="A8" s="9" t="inlineStr">
        <x:is>
          <x:t xml:space="preserve">Dons / mécénat</x:t>
        </x:is>
      </x:c>
      <x:c r="B8" s="20">
        <x:f>SUMIFS(Journal!$J$2:$J$201,Journal!$D$2:$D$201,$A8,Journal!$A$2:$A$201,"&gt;="&amp;B$5,Journal!$A$2:$A$201,"&lt;="&amp;EOMONTH(B$5,0))</x:f>
        <x:v>15</x:v>
      </x:c>
      <x:c r="C8" s="20">
        <x:f>SUMIFS(Journal!$J$2:$J$201,Journal!$D$2:$D$201,$A8,Journal!$A$2:$A$201,"&gt;="&amp;C$5,Journal!$A$2:$A$201,"&lt;="&amp;EOMONTH(C$5,0))</x:f>
        <x:v>15</x:v>
      </x:c>
      <x:c r="D8" s="20">
        <x:f>SUMIFS(Journal!$J$2:$J$201,Journal!$D$2:$D$201,$A8,Journal!$A$2:$A$201,"&gt;="&amp;D$5,Journal!$A$2:$A$201,"&lt;="&amp;EOMONTH(D$5,0))</x:f>
        <x:v>15</x:v>
      </x:c>
      <x:c r="E8" s="20">
        <x:f>SUMIFS(Journal!$J$2:$J$201,Journal!$D$2:$D$201,$A8,Journal!$A$2:$A$201,"&gt;="&amp;E$5,Journal!$A$2:$A$201,"&lt;="&amp;EOMONTH(E$5,0))</x:f>
        <x:v>15</x:v>
      </x:c>
      <x:c r="F8" s="20">
        <x:f>SUMIFS(Journal!$J$2:$J$201,Journal!$D$2:$D$201,$A8,Journal!$A$2:$A$201,"&gt;="&amp;F$5,Journal!$A$2:$A$201,"&lt;="&amp;EOMONTH(F$5,0))</x:f>
        <x:v>15</x:v>
      </x:c>
      <x:c r="G8" s="20">
        <x:f>SUMIFS(Journal!$J$2:$J$201,Journal!$D$2:$D$201,$A8,Journal!$A$2:$A$201,"&gt;="&amp;G$5,Journal!$A$2:$A$201,"&lt;="&amp;EOMONTH(G$5,0))</x:f>
        <x:v>15</x:v>
      </x:c>
      <x:c r="H8" s="20">
        <x:f>SUMIFS(Journal!$J$2:$J$201,Journal!$D$2:$D$201,$A8,Journal!$A$2:$A$201,"&gt;="&amp;H$5,Journal!$A$2:$A$201,"&lt;="&amp;EOMONTH(H$5,0))</x:f>
        <x:v>15</x:v>
      </x:c>
      <x:c r="I8" s="20">
        <x:f>SUMIFS(Journal!$J$2:$J$201,Journal!$D$2:$D$201,$A8,Journal!$A$2:$A$201,"&gt;="&amp;I$5,Journal!$A$2:$A$201,"&lt;="&amp;EOMONTH(I$5,0))</x:f>
        <x:v>15</x:v>
      </x:c>
      <x:c r="J8" s="20">
        <x:f>SUMIFS(Journal!$J$2:$J$201,Journal!$D$2:$D$201,$A8,Journal!$A$2:$A$201,"&gt;="&amp;J$5,Journal!$A$2:$A$201,"&lt;="&amp;EOMONTH(J$5,0))</x:f>
        <x:v>15</x:v>
      </x:c>
      <x:c r="K8" s="20">
        <x:f>SUMIFS(Journal!$J$2:$J$201,Journal!$D$2:$D$201,$A8,Journal!$A$2:$A$201,"&gt;="&amp;K$5,Journal!$A$2:$A$201,"&lt;="&amp;EOMONTH(K$5,0))</x:f>
        <x:v>15</x:v>
      </x:c>
      <x:c r="L8" s="20">
        <x:f>SUMIFS(Journal!$J$2:$J$201,Journal!$D$2:$D$201,$A8,Journal!$A$2:$A$201,"&gt;="&amp;L$5,Journal!$A$2:$A$201,"&lt;="&amp;EOMONTH(L$5,0))</x:f>
        <x:v>15</x:v>
      </x:c>
      <x:c r="M8" s="20">
        <x:f>SUMIFS(Journal!$J$2:$J$201,Journal!$D$2:$D$201,$A8,Journal!$A$2:$A$201,"&gt;="&amp;M$5,Journal!$A$2:$A$201,"&lt;="&amp;EOMONTH(M$5,0))</x:f>
        <x:v>15</x:v>
      </x:c>
      <x:c r="O8" s="27">
        <x:f>SUM(B8:N8)</x:f>
        <x:v>0</x:v>
      </x:c>
    </x:row>
    <x:row r="9">
      <x:c r="A9" s="9" t="inlineStr">
        <x:is>
          <x:t xml:space="preserve">Événements / ventes</x:t>
        </x:is>
      </x:c>
      <x:c r="B9" s="20">
        <x:f>SUMIFS(Journal!$J$2:$J$201,Journal!$D$2:$D$201,$A9,Journal!$A$2:$A$201,"&gt;="&amp;B$5,Journal!$A$2:$A$201,"&lt;="&amp;EOMONTH(B$5,0))</x:f>
        <x:v>15</x:v>
      </x:c>
      <x:c r="C9" s="20">
        <x:f>SUMIFS(Journal!$J$2:$J$201,Journal!$D$2:$D$201,$A9,Journal!$A$2:$A$201,"&gt;="&amp;C$5,Journal!$A$2:$A$201,"&lt;="&amp;EOMONTH(C$5,0))</x:f>
        <x:v>15</x:v>
      </x:c>
      <x:c r="D9" s="20">
        <x:f>SUMIFS(Journal!$J$2:$J$201,Journal!$D$2:$D$201,$A9,Journal!$A$2:$A$201,"&gt;="&amp;D$5,Journal!$A$2:$A$201,"&lt;="&amp;EOMONTH(D$5,0))</x:f>
        <x:v>15</x:v>
      </x:c>
      <x:c r="E9" s="20">
        <x:f>SUMIFS(Journal!$J$2:$J$201,Journal!$D$2:$D$201,$A9,Journal!$A$2:$A$201,"&gt;="&amp;E$5,Journal!$A$2:$A$201,"&lt;="&amp;EOMONTH(E$5,0))</x:f>
        <x:v>15</x:v>
      </x:c>
      <x:c r="F9" s="20">
        <x:f>SUMIFS(Journal!$J$2:$J$201,Journal!$D$2:$D$201,$A9,Journal!$A$2:$A$201,"&gt;="&amp;F$5,Journal!$A$2:$A$201,"&lt;="&amp;EOMONTH(F$5,0))</x:f>
        <x:v>15</x:v>
      </x:c>
      <x:c r="G9" s="20">
        <x:f>SUMIFS(Journal!$J$2:$J$201,Journal!$D$2:$D$201,$A9,Journal!$A$2:$A$201,"&gt;="&amp;G$5,Journal!$A$2:$A$201,"&lt;="&amp;EOMONTH(G$5,0))</x:f>
        <x:v>15</x:v>
      </x:c>
      <x:c r="H9" s="20">
        <x:f>SUMIFS(Journal!$J$2:$J$201,Journal!$D$2:$D$201,$A9,Journal!$A$2:$A$201,"&gt;="&amp;H$5,Journal!$A$2:$A$201,"&lt;="&amp;EOMONTH(H$5,0))</x:f>
        <x:v>15</x:v>
      </x:c>
      <x:c r="I9" s="20">
        <x:f>SUMIFS(Journal!$J$2:$J$201,Journal!$D$2:$D$201,$A9,Journal!$A$2:$A$201,"&gt;="&amp;I$5,Journal!$A$2:$A$201,"&lt;="&amp;EOMONTH(I$5,0))</x:f>
        <x:v>15</x:v>
      </x:c>
      <x:c r="J9" s="20">
        <x:f>SUMIFS(Journal!$J$2:$J$201,Journal!$D$2:$D$201,$A9,Journal!$A$2:$A$201,"&gt;="&amp;J$5,Journal!$A$2:$A$201,"&lt;="&amp;EOMONTH(J$5,0))</x:f>
        <x:v>15</x:v>
      </x:c>
      <x:c r="K9" s="20">
        <x:f>SUMIFS(Journal!$J$2:$J$201,Journal!$D$2:$D$201,$A9,Journal!$A$2:$A$201,"&gt;="&amp;K$5,Journal!$A$2:$A$201,"&lt;="&amp;EOMONTH(K$5,0))</x:f>
        <x:v>15</x:v>
      </x:c>
      <x:c r="L9" s="20">
        <x:f>SUMIFS(Journal!$J$2:$J$201,Journal!$D$2:$D$201,$A9,Journal!$A$2:$A$201,"&gt;="&amp;L$5,Journal!$A$2:$A$201,"&lt;="&amp;EOMONTH(L$5,0))</x:f>
        <x:v>15</x:v>
      </x:c>
      <x:c r="M9" s="20">
        <x:f>SUMIFS(Journal!$J$2:$J$201,Journal!$D$2:$D$201,$A9,Journal!$A$2:$A$201,"&gt;="&amp;M$5,Journal!$A$2:$A$201,"&lt;="&amp;EOMONTH(M$5,0))</x:f>
        <x:v>15</x:v>
      </x:c>
      <x:c r="O9" s="27">
        <x:f>SUM(B9:N9)</x:f>
        <x:v>0</x:v>
      </x:c>
    </x:row>
    <x:row r="10">
      <x:c r="A10" s="9" t="inlineStr">
        <x:is>
          <x:t xml:space="preserve">Autres recettes</x:t>
        </x:is>
      </x:c>
      <x:c r="B10" s="20">
        <x:f>SUMIFS(Journal!$J$2:$J$201,Journal!$D$2:$D$201,$A10,Journal!$A$2:$A$201,"&gt;="&amp;B$5,Journal!$A$2:$A$201,"&lt;="&amp;EOMONTH(B$5,0))</x:f>
        <x:v>15</x:v>
      </x:c>
      <x:c r="C10" s="20">
        <x:f>SUMIFS(Journal!$J$2:$J$201,Journal!$D$2:$D$201,$A10,Journal!$A$2:$A$201,"&gt;="&amp;C$5,Journal!$A$2:$A$201,"&lt;="&amp;EOMONTH(C$5,0))</x:f>
        <x:v>15</x:v>
      </x:c>
      <x:c r="D10" s="20">
        <x:f>SUMIFS(Journal!$J$2:$J$201,Journal!$D$2:$D$201,$A10,Journal!$A$2:$A$201,"&gt;="&amp;D$5,Journal!$A$2:$A$201,"&lt;="&amp;EOMONTH(D$5,0))</x:f>
        <x:v>15</x:v>
      </x:c>
      <x:c r="E10" s="20">
        <x:f>SUMIFS(Journal!$J$2:$J$201,Journal!$D$2:$D$201,$A10,Journal!$A$2:$A$201,"&gt;="&amp;E$5,Journal!$A$2:$A$201,"&lt;="&amp;EOMONTH(E$5,0))</x:f>
        <x:v>15</x:v>
      </x:c>
      <x:c r="F10" s="20">
        <x:f>SUMIFS(Journal!$J$2:$J$201,Journal!$D$2:$D$201,$A10,Journal!$A$2:$A$201,"&gt;="&amp;F$5,Journal!$A$2:$A$201,"&lt;="&amp;EOMONTH(F$5,0))</x:f>
        <x:v>15</x:v>
      </x:c>
      <x:c r="G10" s="20">
        <x:f>SUMIFS(Journal!$J$2:$J$201,Journal!$D$2:$D$201,$A10,Journal!$A$2:$A$201,"&gt;="&amp;G$5,Journal!$A$2:$A$201,"&lt;="&amp;EOMONTH(G$5,0))</x:f>
        <x:v>15</x:v>
      </x:c>
      <x:c r="H10" s="20">
        <x:f>SUMIFS(Journal!$J$2:$J$201,Journal!$D$2:$D$201,$A10,Journal!$A$2:$A$201,"&gt;="&amp;H$5,Journal!$A$2:$A$201,"&lt;="&amp;EOMONTH(H$5,0))</x:f>
        <x:v>15</x:v>
      </x:c>
      <x:c r="I10" s="20">
        <x:f>SUMIFS(Journal!$J$2:$J$201,Journal!$D$2:$D$201,$A10,Journal!$A$2:$A$201,"&gt;="&amp;I$5,Journal!$A$2:$A$201,"&lt;="&amp;EOMONTH(I$5,0))</x:f>
        <x:v>15</x:v>
      </x:c>
      <x:c r="J10" s="20">
        <x:f>SUMIFS(Journal!$J$2:$J$201,Journal!$D$2:$D$201,$A10,Journal!$A$2:$A$201,"&gt;="&amp;J$5,Journal!$A$2:$A$201,"&lt;="&amp;EOMONTH(J$5,0))</x:f>
        <x:v>15</x:v>
      </x:c>
      <x:c r="K10" s="20">
        <x:f>SUMIFS(Journal!$J$2:$J$201,Journal!$D$2:$D$201,$A10,Journal!$A$2:$A$201,"&gt;="&amp;K$5,Journal!$A$2:$A$201,"&lt;="&amp;EOMONTH(K$5,0))</x:f>
        <x:v>15</x:v>
      </x:c>
      <x:c r="L10" s="20">
        <x:f>SUMIFS(Journal!$J$2:$J$201,Journal!$D$2:$D$201,$A10,Journal!$A$2:$A$201,"&gt;="&amp;L$5,Journal!$A$2:$A$201,"&lt;="&amp;EOMONTH(L$5,0))</x:f>
        <x:v>15</x:v>
      </x:c>
      <x:c r="M10" s="20">
        <x:f>SUMIFS(Journal!$J$2:$J$201,Journal!$D$2:$D$201,$A10,Journal!$A$2:$A$201,"&gt;="&amp;M$5,Journal!$A$2:$A$201,"&lt;="&amp;EOMONTH(M$5,0))</x:f>
        <x:v>15</x:v>
      </x:c>
      <x:c r="O10" s="27">
        <x:f>SUM(B10:N10)</x:f>
        <x:v>0</x:v>
      </x:c>
    </x:row>
    <x:row r="11">
      <x:c r="A11" s="9" t="inlineStr">
        <x:is>
          <x:t xml:space="preserve">Achats / fournitures</x:t>
        </x:is>
      </x:c>
      <x:c r="B11" s="20">
        <x:f>SUMIFS(Journal!$J$2:$J$201,Journal!$D$2:$D$201,$A11,Journal!$A$2:$A$201,"&gt;="&amp;B$5,Journal!$A$2:$A$201,"&lt;="&amp;EOMONTH(B$5,0))</x:f>
        <x:v>15</x:v>
      </x:c>
      <x:c r="C11" s="20">
        <x:f>SUMIFS(Journal!$J$2:$J$201,Journal!$D$2:$D$201,$A11,Journal!$A$2:$A$201,"&gt;="&amp;C$5,Journal!$A$2:$A$201,"&lt;="&amp;EOMONTH(C$5,0))</x:f>
        <x:v>15</x:v>
      </x:c>
      <x:c r="D11" s="20">
        <x:f>SUMIFS(Journal!$J$2:$J$201,Journal!$D$2:$D$201,$A11,Journal!$A$2:$A$201,"&gt;="&amp;D$5,Journal!$A$2:$A$201,"&lt;="&amp;EOMONTH(D$5,0))</x:f>
        <x:v>15</x:v>
      </x:c>
      <x:c r="E11" s="20">
        <x:f>SUMIFS(Journal!$J$2:$J$201,Journal!$D$2:$D$201,$A11,Journal!$A$2:$A$201,"&gt;="&amp;E$5,Journal!$A$2:$A$201,"&lt;="&amp;EOMONTH(E$5,0))</x:f>
        <x:v>15</x:v>
      </x:c>
      <x:c r="F11" s="20">
        <x:f>SUMIFS(Journal!$J$2:$J$201,Journal!$D$2:$D$201,$A11,Journal!$A$2:$A$201,"&gt;="&amp;F$5,Journal!$A$2:$A$201,"&lt;="&amp;EOMONTH(F$5,0))</x:f>
        <x:v>15</x:v>
      </x:c>
      <x:c r="G11" s="20">
        <x:f>SUMIFS(Journal!$J$2:$J$201,Journal!$D$2:$D$201,$A11,Journal!$A$2:$A$201,"&gt;="&amp;G$5,Journal!$A$2:$A$201,"&lt;="&amp;EOMONTH(G$5,0))</x:f>
        <x:v>15</x:v>
      </x:c>
      <x:c r="H11" s="20">
        <x:f>SUMIFS(Journal!$J$2:$J$201,Journal!$D$2:$D$201,$A11,Journal!$A$2:$A$201,"&gt;="&amp;H$5,Journal!$A$2:$A$201,"&lt;="&amp;EOMONTH(H$5,0))</x:f>
        <x:v>15</x:v>
      </x:c>
      <x:c r="I11" s="20">
        <x:f>SUMIFS(Journal!$J$2:$J$201,Journal!$D$2:$D$201,$A11,Journal!$A$2:$A$201,"&gt;="&amp;I$5,Journal!$A$2:$A$201,"&lt;="&amp;EOMONTH(I$5,0))</x:f>
        <x:v>15</x:v>
      </x:c>
      <x:c r="J11" s="20">
        <x:f>SUMIFS(Journal!$J$2:$J$201,Journal!$D$2:$D$201,$A11,Journal!$A$2:$A$201,"&gt;="&amp;J$5,Journal!$A$2:$A$201,"&lt;="&amp;EOMONTH(J$5,0))</x:f>
        <x:v>15</x:v>
      </x:c>
      <x:c r="K11" s="20">
        <x:f>SUMIFS(Journal!$J$2:$J$201,Journal!$D$2:$D$201,$A11,Journal!$A$2:$A$201,"&gt;="&amp;K$5,Journal!$A$2:$A$201,"&lt;="&amp;EOMONTH(K$5,0))</x:f>
        <x:v>15</x:v>
      </x:c>
      <x:c r="L11" s="20">
        <x:f>SUMIFS(Journal!$J$2:$J$201,Journal!$D$2:$D$201,$A11,Journal!$A$2:$A$201,"&gt;="&amp;L$5,Journal!$A$2:$A$201,"&lt;="&amp;EOMONTH(L$5,0))</x:f>
        <x:v>15</x:v>
      </x:c>
      <x:c r="M11" s="20">
        <x:f>SUMIFS(Journal!$J$2:$J$201,Journal!$D$2:$D$201,$A11,Journal!$A$2:$A$201,"&gt;="&amp;M$5,Journal!$A$2:$A$201,"&lt;="&amp;EOMONTH(M$5,0))</x:f>
        <x:v>15</x:v>
      </x:c>
      <x:c r="O11" s="27">
        <x:f>SUM(B11:N11)</x:f>
        <x:v>0</x:v>
      </x:c>
    </x:row>
    <x:row r="12">
      <x:c r="A12" s="9" t="inlineStr">
        <x:is>
          <x:t xml:space="preserve">Locations / salles</x:t>
        </x:is>
      </x:c>
      <x:c r="B12" s="20">
        <x:f>SUMIFS(Journal!$J$2:$J$201,Journal!$D$2:$D$201,$A12,Journal!$A$2:$A$201,"&gt;="&amp;B$5,Journal!$A$2:$A$201,"&lt;="&amp;EOMONTH(B$5,0))</x:f>
        <x:v>15</x:v>
      </x:c>
      <x:c r="C12" s="20">
        <x:f>SUMIFS(Journal!$J$2:$J$201,Journal!$D$2:$D$201,$A12,Journal!$A$2:$A$201,"&gt;="&amp;C$5,Journal!$A$2:$A$201,"&lt;="&amp;EOMONTH(C$5,0))</x:f>
        <x:v>15</x:v>
      </x:c>
      <x:c r="D12" s="20">
        <x:f>SUMIFS(Journal!$J$2:$J$201,Journal!$D$2:$D$201,$A12,Journal!$A$2:$A$201,"&gt;="&amp;D$5,Journal!$A$2:$A$201,"&lt;="&amp;EOMONTH(D$5,0))</x:f>
        <x:v>15</x:v>
      </x:c>
      <x:c r="E12" s="20">
        <x:f>SUMIFS(Journal!$J$2:$J$201,Journal!$D$2:$D$201,$A12,Journal!$A$2:$A$201,"&gt;="&amp;E$5,Journal!$A$2:$A$201,"&lt;="&amp;EOMONTH(E$5,0))</x:f>
        <x:v>15</x:v>
      </x:c>
      <x:c r="F12" s="20">
        <x:f>SUMIFS(Journal!$J$2:$J$201,Journal!$D$2:$D$201,$A12,Journal!$A$2:$A$201,"&gt;="&amp;F$5,Journal!$A$2:$A$201,"&lt;="&amp;EOMONTH(F$5,0))</x:f>
        <x:v>15</x:v>
      </x:c>
      <x:c r="G12" s="20">
        <x:f>SUMIFS(Journal!$J$2:$J$201,Journal!$D$2:$D$201,$A12,Journal!$A$2:$A$201,"&gt;="&amp;G$5,Journal!$A$2:$A$201,"&lt;="&amp;EOMONTH(G$5,0))</x:f>
        <x:v>15</x:v>
      </x:c>
      <x:c r="H12" s="20">
        <x:f>SUMIFS(Journal!$J$2:$J$201,Journal!$D$2:$D$201,$A12,Journal!$A$2:$A$201,"&gt;="&amp;H$5,Journal!$A$2:$A$201,"&lt;="&amp;EOMONTH(H$5,0))</x:f>
        <x:v>15</x:v>
      </x:c>
      <x:c r="I12" s="20">
        <x:f>SUMIFS(Journal!$J$2:$J$201,Journal!$D$2:$D$201,$A12,Journal!$A$2:$A$201,"&gt;="&amp;I$5,Journal!$A$2:$A$201,"&lt;="&amp;EOMONTH(I$5,0))</x:f>
        <x:v>15</x:v>
      </x:c>
      <x:c r="J12" s="20">
        <x:f>SUMIFS(Journal!$J$2:$J$201,Journal!$D$2:$D$201,$A12,Journal!$A$2:$A$201,"&gt;="&amp;J$5,Journal!$A$2:$A$201,"&lt;="&amp;EOMONTH(J$5,0))</x:f>
        <x:v>15</x:v>
      </x:c>
      <x:c r="K12" s="20">
        <x:f>SUMIFS(Journal!$J$2:$J$201,Journal!$D$2:$D$201,$A12,Journal!$A$2:$A$201,"&gt;="&amp;K$5,Journal!$A$2:$A$201,"&lt;="&amp;EOMONTH(K$5,0))</x:f>
        <x:v>15</x:v>
      </x:c>
      <x:c r="L12" s="20">
        <x:f>SUMIFS(Journal!$J$2:$J$201,Journal!$D$2:$D$201,$A12,Journal!$A$2:$A$201,"&gt;="&amp;L$5,Journal!$A$2:$A$201,"&lt;="&amp;EOMONTH(L$5,0))</x:f>
        <x:v>15</x:v>
      </x:c>
      <x:c r="M12" s="20">
        <x:f>SUMIFS(Journal!$J$2:$J$201,Journal!$D$2:$D$201,$A12,Journal!$A$2:$A$201,"&gt;="&amp;M$5,Journal!$A$2:$A$201,"&lt;="&amp;EOMONTH(M$5,0))</x:f>
        <x:v>15</x:v>
      </x:c>
      <x:c r="O12" s="27">
        <x:f>SUM(B12:N12)</x:f>
        <x:v>0</x:v>
      </x:c>
    </x:row>
    <x:row r="13">
      <x:c r="A13" s="9" t="inlineStr">
        <x:is>
          <x:t xml:space="preserve">Assurances</x:t>
        </x:is>
      </x:c>
      <x:c r="B13" s="20">
        <x:f>SUMIFS(Journal!$J$2:$J$201,Journal!$D$2:$D$201,$A13,Journal!$A$2:$A$201,"&gt;="&amp;B$5,Journal!$A$2:$A$201,"&lt;="&amp;EOMONTH(B$5,0))</x:f>
        <x:v>15</x:v>
      </x:c>
      <x:c r="C13" s="20">
        <x:f>SUMIFS(Journal!$J$2:$J$201,Journal!$D$2:$D$201,$A13,Journal!$A$2:$A$201,"&gt;="&amp;C$5,Journal!$A$2:$A$201,"&lt;="&amp;EOMONTH(C$5,0))</x:f>
        <x:v>15</x:v>
      </x:c>
      <x:c r="D13" s="20">
        <x:f>SUMIFS(Journal!$J$2:$J$201,Journal!$D$2:$D$201,$A13,Journal!$A$2:$A$201,"&gt;="&amp;D$5,Journal!$A$2:$A$201,"&lt;="&amp;EOMONTH(D$5,0))</x:f>
        <x:v>15</x:v>
      </x:c>
      <x:c r="E13" s="20">
        <x:f>SUMIFS(Journal!$J$2:$J$201,Journal!$D$2:$D$201,$A13,Journal!$A$2:$A$201,"&gt;="&amp;E$5,Journal!$A$2:$A$201,"&lt;="&amp;EOMONTH(E$5,0))</x:f>
        <x:v>15</x:v>
      </x:c>
      <x:c r="F13" s="20">
        <x:f>SUMIFS(Journal!$J$2:$J$201,Journal!$D$2:$D$201,$A13,Journal!$A$2:$A$201,"&gt;="&amp;F$5,Journal!$A$2:$A$201,"&lt;="&amp;EOMONTH(F$5,0))</x:f>
        <x:v>15</x:v>
      </x:c>
      <x:c r="G13" s="20">
        <x:f>SUMIFS(Journal!$J$2:$J$201,Journal!$D$2:$D$201,$A13,Journal!$A$2:$A$201,"&gt;="&amp;G$5,Journal!$A$2:$A$201,"&lt;="&amp;EOMONTH(G$5,0))</x:f>
        <x:v>15</x:v>
      </x:c>
      <x:c r="H13" s="20">
        <x:f>SUMIFS(Journal!$J$2:$J$201,Journal!$D$2:$D$201,$A13,Journal!$A$2:$A$201,"&gt;="&amp;H$5,Journal!$A$2:$A$201,"&lt;="&amp;EOMONTH(H$5,0))</x:f>
        <x:v>15</x:v>
      </x:c>
      <x:c r="I13" s="20">
        <x:f>SUMIFS(Journal!$J$2:$J$201,Journal!$D$2:$D$201,$A13,Journal!$A$2:$A$201,"&gt;="&amp;I$5,Journal!$A$2:$A$201,"&lt;="&amp;EOMONTH(I$5,0))</x:f>
        <x:v>15</x:v>
      </x:c>
      <x:c r="J13" s="20">
        <x:f>SUMIFS(Journal!$J$2:$J$201,Journal!$D$2:$D$201,$A13,Journal!$A$2:$A$201,"&gt;="&amp;J$5,Journal!$A$2:$A$201,"&lt;="&amp;EOMONTH(J$5,0))</x:f>
        <x:v>15</x:v>
      </x:c>
      <x:c r="K13" s="20">
        <x:f>SUMIFS(Journal!$J$2:$J$201,Journal!$D$2:$D$201,$A13,Journal!$A$2:$A$201,"&gt;="&amp;K$5,Journal!$A$2:$A$201,"&lt;="&amp;EOMONTH(K$5,0))</x:f>
        <x:v>15</x:v>
      </x:c>
      <x:c r="L13" s="20">
        <x:f>SUMIFS(Journal!$J$2:$J$201,Journal!$D$2:$D$201,$A13,Journal!$A$2:$A$201,"&gt;="&amp;L$5,Journal!$A$2:$A$201,"&lt;="&amp;EOMONTH(L$5,0))</x:f>
        <x:v>15</x:v>
      </x:c>
      <x:c r="M13" s="20">
        <x:f>SUMIFS(Journal!$J$2:$J$201,Journal!$D$2:$D$201,$A13,Journal!$A$2:$A$201,"&gt;="&amp;M$5,Journal!$A$2:$A$201,"&lt;="&amp;EOMONTH(M$5,0))</x:f>
        <x:v>15</x:v>
      </x:c>
      <x:c r="O13" s="27">
        <x:f>SUM(B13:N13)</x:f>
        <x:v>0</x:v>
      </x:c>
    </x:row>
    <x:row r="14">
      <x:c r="A14" s="9" t="inlineStr">
        <x:is>
          <x:t xml:space="preserve">Communication</x:t>
        </x:is>
      </x:c>
      <x:c r="B14" s="20">
        <x:f>SUMIFS(Journal!$J$2:$J$201,Journal!$D$2:$D$201,$A14,Journal!$A$2:$A$201,"&gt;="&amp;B$5,Journal!$A$2:$A$201,"&lt;="&amp;EOMONTH(B$5,0))</x:f>
        <x:v>15</x:v>
      </x:c>
      <x:c r="C14" s="20">
        <x:f>SUMIFS(Journal!$J$2:$J$201,Journal!$D$2:$D$201,$A14,Journal!$A$2:$A$201,"&gt;="&amp;C$5,Journal!$A$2:$A$201,"&lt;="&amp;EOMONTH(C$5,0))</x:f>
        <x:v>15</x:v>
      </x:c>
      <x:c r="D14" s="20">
        <x:f>SUMIFS(Journal!$J$2:$J$201,Journal!$D$2:$D$201,$A14,Journal!$A$2:$A$201,"&gt;="&amp;D$5,Journal!$A$2:$A$201,"&lt;="&amp;EOMONTH(D$5,0))</x:f>
        <x:v>15</x:v>
      </x:c>
      <x:c r="E14" s="20">
        <x:f>SUMIFS(Journal!$J$2:$J$201,Journal!$D$2:$D$201,$A14,Journal!$A$2:$A$201,"&gt;="&amp;E$5,Journal!$A$2:$A$201,"&lt;="&amp;EOMONTH(E$5,0))</x:f>
        <x:v>15</x:v>
      </x:c>
      <x:c r="F14" s="20">
        <x:f>SUMIFS(Journal!$J$2:$J$201,Journal!$D$2:$D$201,$A14,Journal!$A$2:$A$201,"&gt;="&amp;F$5,Journal!$A$2:$A$201,"&lt;="&amp;EOMONTH(F$5,0))</x:f>
        <x:v>15</x:v>
      </x:c>
      <x:c r="G14" s="20">
        <x:f>SUMIFS(Journal!$J$2:$J$201,Journal!$D$2:$D$201,$A14,Journal!$A$2:$A$201,"&gt;="&amp;G$5,Journal!$A$2:$A$201,"&lt;="&amp;EOMONTH(G$5,0))</x:f>
        <x:v>15</x:v>
      </x:c>
      <x:c r="H14" s="20">
        <x:f>SUMIFS(Journal!$J$2:$J$201,Journal!$D$2:$D$201,$A14,Journal!$A$2:$A$201,"&gt;="&amp;H$5,Journal!$A$2:$A$201,"&lt;="&amp;EOMONTH(H$5,0))</x:f>
        <x:v>15</x:v>
      </x:c>
      <x:c r="I14" s="20">
        <x:f>SUMIFS(Journal!$J$2:$J$201,Journal!$D$2:$D$201,$A14,Journal!$A$2:$A$201,"&gt;="&amp;I$5,Journal!$A$2:$A$201,"&lt;="&amp;EOMONTH(I$5,0))</x:f>
        <x:v>15</x:v>
      </x:c>
      <x:c r="J14" s="20">
        <x:f>SUMIFS(Journal!$J$2:$J$201,Journal!$D$2:$D$201,$A14,Journal!$A$2:$A$201,"&gt;="&amp;J$5,Journal!$A$2:$A$201,"&lt;="&amp;EOMONTH(J$5,0))</x:f>
        <x:v>15</x:v>
      </x:c>
      <x:c r="K14" s="20">
        <x:f>SUMIFS(Journal!$J$2:$J$201,Journal!$D$2:$D$201,$A14,Journal!$A$2:$A$201,"&gt;="&amp;K$5,Journal!$A$2:$A$201,"&lt;="&amp;EOMONTH(K$5,0))</x:f>
        <x:v>15</x:v>
      </x:c>
      <x:c r="L14" s="20">
        <x:f>SUMIFS(Journal!$J$2:$J$201,Journal!$D$2:$D$201,$A14,Journal!$A$2:$A$201,"&gt;="&amp;L$5,Journal!$A$2:$A$201,"&lt;="&amp;EOMONTH(L$5,0))</x:f>
        <x:v>15</x:v>
      </x:c>
      <x:c r="M14" s="20">
        <x:f>SUMIFS(Journal!$J$2:$J$201,Journal!$D$2:$D$201,$A14,Journal!$A$2:$A$201,"&gt;="&amp;M$5,Journal!$A$2:$A$201,"&lt;="&amp;EOMONTH(M$5,0))</x:f>
        <x:v>15</x:v>
      </x:c>
      <x:c r="O14" s="27">
        <x:f>SUM(B14:N14)</x:f>
        <x:v>0</x:v>
      </x:c>
    </x:row>
    <x:row r="15">
      <x:c r="A15" s="9" t="inlineStr">
        <x:is>
          <x:t xml:space="preserve">Déplacements</x:t>
        </x:is>
      </x:c>
      <x:c r="B15" s="20">
        <x:f>SUMIFS(Journal!$J$2:$J$201,Journal!$D$2:$D$201,$A15,Journal!$A$2:$A$201,"&gt;="&amp;B$5,Journal!$A$2:$A$201,"&lt;="&amp;EOMONTH(B$5,0))</x:f>
        <x:v>15</x:v>
      </x:c>
      <x:c r="C15" s="20">
        <x:f>SUMIFS(Journal!$J$2:$J$201,Journal!$D$2:$D$201,$A15,Journal!$A$2:$A$201,"&gt;="&amp;C$5,Journal!$A$2:$A$201,"&lt;="&amp;EOMONTH(C$5,0))</x:f>
        <x:v>15</x:v>
      </x:c>
      <x:c r="D15" s="20">
        <x:f>SUMIFS(Journal!$J$2:$J$201,Journal!$D$2:$D$201,$A15,Journal!$A$2:$A$201,"&gt;="&amp;D$5,Journal!$A$2:$A$201,"&lt;="&amp;EOMONTH(D$5,0))</x:f>
        <x:v>15</x:v>
      </x:c>
      <x:c r="E15" s="20">
        <x:f>SUMIFS(Journal!$J$2:$J$201,Journal!$D$2:$D$201,$A15,Journal!$A$2:$A$201,"&gt;="&amp;E$5,Journal!$A$2:$A$201,"&lt;="&amp;EOMONTH(E$5,0))</x:f>
        <x:v>15</x:v>
      </x:c>
      <x:c r="F15" s="20">
        <x:f>SUMIFS(Journal!$J$2:$J$201,Journal!$D$2:$D$201,$A15,Journal!$A$2:$A$201,"&gt;="&amp;F$5,Journal!$A$2:$A$201,"&lt;="&amp;EOMONTH(F$5,0))</x:f>
        <x:v>15</x:v>
      </x:c>
      <x:c r="G15" s="20">
        <x:f>SUMIFS(Journal!$J$2:$J$201,Journal!$D$2:$D$201,$A15,Journal!$A$2:$A$201,"&gt;="&amp;G$5,Journal!$A$2:$A$201,"&lt;="&amp;EOMONTH(G$5,0))</x:f>
        <x:v>15</x:v>
      </x:c>
      <x:c r="H15" s="20">
        <x:f>SUMIFS(Journal!$J$2:$J$201,Journal!$D$2:$D$201,$A15,Journal!$A$2:$A$201,"&gt;="&amp;H$5,Journal!$A$2:$A$201,"&lt;="&amp;EOMONTH(H$5,0))</x:f>
        <x:v>15</x:v>
      </x:c>
      <x:c r="I15" s="20">
        <x:f>SUMIFS(Journal!$J$2:$J$201,Journal!$D$2:$D$201,$A15,Journal!$A$2:$A$201,"&gt;="&amp;I$5,Journal!$A$2:$A$201,"&lt;="&amp;EOMONTH(I$5,0))</x:f>
        <x:v>15</x:v>
      </x:c>
      <x:c r="J15" s="20">
        <x:f>SUMIFS(Journal!$J$2:$J$201,Journal!$D$2:$D$201,$A15,Journal!$A$2:$A$201,"&gt;="&amp;J$5,Journal!$A$2:$A$201,"&lt;="&amp;EOMONTH(J$5,0))</x:f>
        <x:v>15</x:v>
      </x:c>
      <x:c r="K15" s="20">
        <x:f>SUMIFS(Journal!$J$2:$J$201,Journal!$D$2:$D$201,$A15,Journal!$A$2:$A$201,"&gt;="&amp;K$5,Journal!$A$2:$A$201,"&lt;="&amp;EOMONTH(K$5,0))</x:f>
        <x:v>15</x:v>
      </x:c>
      <x:c r="L15" s="20">
        <x:f>SUMIFS(Journal!$J$2:$J$201,Journal!$D$2:$D$201,$A15,Journal!$A$2:$A$201,"&gt;="&amp;L$5,Journal!$A$2:$A$201,"&lt;="&amp;EOMONTH(L$5,0))</x:f>
        <x:v>15</x:v>
      </x:c>
      <x:c r="M15" s="20">
        <x:f>SUMIFS(Journal!$J$2:$J$201,Journal!$D$2:$D$201,$A15,Journal!$A$2:$A$201,"&gt;="&amp;M$5,Journal!$A$2:$A$201,"&lt;="&amp;EOMONTH(M$5,0))</x:f>
        <x:v>15</x:v>
      </x:c>
      <x:c r="O15" s="27">
        <x:f>SUM(B15:N15)</x:f>
        <x:v>0</x:v>
      </x:c>
    </x:row>
    <x:row r="16">
      <x:c r="A16" s="9" t="inlineStr">
        <x:is>
          <x:t xml:space="preserve">Frais bancaires</x:t>
        </x:is>
      </x:c>
      <x:c r="B16" s="20">
        <x:f>SUMIFS(Journal!$J$2:$J$201,Journal!$D$2:$D$201,$A16,Journal!$A$2:$A$201,"&gt;="&amp;B$5,Journal!$A$2:$A$201,"&lt;="&amp;EOMONTH(B$5,0))</x:f>
        <x:v>15</x:v>
      </x:c>
      <x:c r="C16" s="20">
        <x:f>SUMIFS(Journal!$J$2:$J$201,Journal!$D$2:$D$201,$A16,Journal!$A$2:$A$201,"&gt;="&amp;C$5,Journal!$A$2:$A$201,"&lt;="&amp;EOMONTH(C$5,0))</x:f>
        <x:v>15</x:v>
      </x:c>
      <x:c r="D16" s="20">
        <x:f>SUMIFS(Journal!$J$2:$J$201,Journal!$D$2:$D$201,$A16,Journal!$A$2:$A$201,"&gt;="&amp;D$5,Journal!$A$2:$A$201,"&lt;="&amp;EOMONTH(D$5,0))</x:f>
        <x:v>15</x:v>
      </x:c>
      <x:c r="E16" s="20">
        <x:f>SUMIFS(Journal!$J$2:$J$201,Journal!$D$2:$D$201,$A16,Journal!$A$2:$A$201,"&gt;="&amp;E$5,Journal!$A$2:$A$201,"&lt;="&amp;EOMONTH(E$5,0))</x:f>
        <x:v>15</x:v>
      </x:c>
      <x:c r="F16" s="20">
        <x:f>SUMIFS(Journal!$J$2:$J$201,Journal!$D$2:$D$201,$A16,Journal!$A$2:$A$201,"&gt;="&amp;F$5,Journal!$A$2:$A$201,"&lt;="&amp;EOMONTH(F$5,0))</x:f>
        <x:v>15</x:v>
      </x:c>
      <x:c r="G16" s="20">
        <x:f>SUMIFS(Journal!$J$2:$J$201,Journal!$D$2:$D$201,$A16,Journal!$A$2:$A$201,"&gt;="&amp;G$5,Journal!$A$2:$A$201,"&lt;="&amp;EOMONTH(G$5,0))</x:f>
        <x:v>15</x:v>
      </x:c>
      <x:c r="H16" s="20">
        <x:f>SUMIFS(Journal!$J$2:$J$201,Journal!$D$2:$D$201,$A16,Journal!$A$2:$A$201,"&gt;="&amp;H$5,Journal!$A$2:$A$201,"&lt;="&amp;EOMONTH(H$5,0))</x:f>
        <x:v>15</x:v>
      </x:c>
      <x:c r="I16" s="20">
        <x:f>SUMIFS(Journal!$J$2:$J$201,Journal!$D$2:$D$201,$A16,Journal!$A$2:$A$201,"&gt;="&amp;I$5,Journal!$A$2:$A$201,"&lt;="&amp;EOMONTH(I$5,0))</x:f>
        <x:v>15</x:v>
      </x:c>
      <x:c r="J16" s="20">
        <x:f>SUMIFS(Journal!$J$2:$J$201,Journal!$D$2:$D$201,$A16,Journal!$A$2:$A$201,"&gt;="&amp;J$5,Journal!$A$2:$A$201,"&lt;="&amp;EOMONTH(J$5,0))</x:f>
        <x:v>15</x:v>
      </x:c>
      <x:c r="K16" s="20">
        <x:f>SUMIFS(Journal!$J$2:$J$201,Journal!$D$2:$D$201,$A16,Journal!$A$2:$A$201,"&gt;="&amp;K$5,Journal!$A$2:$A$201,"&lt;="&amp;EOMONTH(K$5,0))</x:f>
        <x:v>15</x:v>
      </x:c>
      <x:c r="L16" s="20">
        <x:f>SUMIFS(Journal!$J$2:$J$201,Journal!$D$2:$D$201,$A16,Journal!$A$2:$A$201,"&gt;="&amp;L$5,Journal!$A$2:$A$201,"&lt;="&amp;EOMONTH(L$5,0))</x:f>
        <x:v>15</x:v>
      </x:c>
      <x:c r="M16" s="20">
        <x:f>SUMIFS(Journal!$J$2:$J$201,Journal!$D$2:$D$201,$A16,Journal!$A$2:$A$201,"&gt;="&amp;M$5,Journal!$A$2:$A$201,"&lt;="&amp;EOMONTH(M$5,0))</x:f>
        <x:v>15</x:v>
      </x:c>
      <x:c r="O16" s="27">
        <x:f>SUM(B16:N16)</x:f>
        <x:v>0</x:v>
      </x:c>
    </x:row>
    <x:row r="17">
      <x:c r="A17" s="9" t="inlineStr">
        <x:is>
          <x:t xml:space="preserve">Prestations externes</x:t>
        </x:is>
      </x:c>
      <x:c r="B17" s="20">
        <x:f>SUMIFS(Journal!$J$2:$J$201,Journal!$D$2:$D$201,$A17,Journal!$A$2:$A$201,"&gt;="&amp;B$5,Journal!$A$2:$A$201,"&lt;="&amp;EOMONTH(B$5,0))</x:f>
        <x:v>15</x:v>
      </x:c>
      <x:c r="C17" s="20">
        <x:f>SUMIFS(Journal!$J$2:$J$201,Journal!$D$2:$D$201,$A17,Journal!$A$2:$A$201,"&gt;="&amp;C$5,Journal!$A$2:$A$201,"&lt;="&amp;EOMONTH(C$5,0))</x:f>
        <x:v>15</x:v>
      </x:c>
      <x:c r="D17" s="20">
        <x:f>SUMIFS(Journal!$J$2:$J$201,Journal!$D$2:$D$201,$A17,Journal!$A$2:$A$201,"&gt;="&amp;D$5,Journal!$A$2:$A$201,"&lt;="&amp;EOMONTH(D$5,0))</x:f>
        <x:v>15</x:v>
      </x:c>
      <x:c r="E17" s="20">
        <x:f>SUMIFS(Journal!$J$2:$J$201,Journal!$D$2:$D$201,$A17,Journal!$A$2:$A$201,"&gt;="&amp;E$5,Journal!$A$2:$A$201,"&lt;="&amp;EOMONTH(E$5,0))</x:f>
        <x:v>15</x:v>
      </x:c>
      <x:c r="F17" s="20">
        <x:f>SUMIFS(Journal!$J$2:$J$201,Journal!$D$2:$D$201,$A17,Journal!$A$2:$A$201,"&gt;="&amp;F$5,Journal!$A$2:$A$201,"&lt;="&amp;EOMONTH(F$5,0))</x:f>
        <x:v>15</x:v>
      </x:c>
      <x:c r="G17" s="20">
        <x:f>SUMIFS(Journal!$J$2:$J$201,Journal!$D$2:$D$201,$A17,Journal!$A$2:$A$201,"&gt;="&amp;G$5,Journal!$A$2:$A$201,"&lt;="&amp;EOMONTH(G$5,0))</x:f>
        <x:v>15</x:v>
      </x:c>
      <x:c r="H17" s="20">
        <x:f>SUMIFS(Journal!$J$2:$J$201,Journal!$D$2:$D$201,$A17,Journal!$A$2:$A$201,"&gt;="&amp;H$5,Journal!$A$2:$A$201,"&lt;="&amp;EOMONTH(H$5,0))</x:f>
        <x:v>15</x:v>
      </x:c>
      <x:c r="I17" s="20">
        <x:f>SUMIFS(Journal!$J$2:$J$201,Journal!$D$2:$D$201,$A17,Journal!$A$2:$A$201,"&gt;="&amp;I$5,Journal!$A$2:$A$201,"&lt;="&amp;EOMONTH(I$5,0))</x:f>
        <x:v>15</x:v>
      </x:c>
      <x:c r="J17" s="20">
        <x:f>SUMIFS(Journal!$J$2:$J$201,Journal!$D$2:$D$201,$A17,Journal!$A$2:$A$201,"&gt;="&amp;J$5,Journal!$A$2:$A$201,"&lt;="&amp;EOMONTH(J$5,0))</x:f>
        <x:v>15</x:v>
      </x:c>
      <x:c r="K17" s="20">
        <x:f>SUMIFS(Journal!$J$2:$J$201,Journal!$D$2:$D$201,$A17,Journal!$A$2:$A$201,"&gt;="&amp;K$5,Journal!$A$2:$A$201,"&lt;="&amp;EOMONTH(K$5,0))</x:f>
        <x:v>15</x:v>
      </x:c>
      <x:c r="L17" s="20">
        <x:f>SUMIFS(Journal!$J$2:$J$201,Journal!$D$2:$D$201,$A17,Journal!$A$2:$A$201,"&gt;="&amp;L$5,Journal!$A$2:$A$201,"&lt;="&amp;EOMONTH(L$5,0))</x:f>
        <x:v>15</x:v>
      </x:c>
      <x:c r="M17" s="20">
        <x:f>SUMIFS(Journal!$J$2:$J$201,Journal!$D$2:$D$201,$A17,Journal!$A$2:$A$201,"&gt;="&amp;M$5,Journal!$A$2:$A$201,"&lt;="&amp;EOMONTH(M$5,0))</x:f>
        <x:v>15</x:v>
      </x:c>
      <x:c r="O17" s="27">
        <x:f>SUM(B17:N17)</x:f>
        <x:v>0</x:v>
      </x:c>
    </x:row>
    <x:row r="18">
      <x:c r="A18" s="9" t="inlineStr">
        <x:is>
          <x:t xml:space="preserve">Autres dépenses</x:t>
        </x:is>
      </x:c>
      <x:c r="B18" s="20">
        <x:f>SUMIFS(Journal!$J$2:$J$201,Journal!$D$2:$D$201,$A18,Journal!$A$2:$A$201,"&gt;="&amp;B$5,Journal!$A$2:$A$201,"&lt;="&amp;EOMONTH(B$5,0))</x:f>
        <x:v>15</x:v>
      </x:c>
      <x:c r="C18" s="20">
        <x:f>SUMIFS(Journal!$J$2:$J$201,Journal!$D$2:$D$201,$A18,Journal!$A$2:$A$201,"&gt;="&amp;C$5,Journal!$A$2:$A$201,"&lt;="&amp;EOMONTH(C$5,0))</x:f>
        <x:v>15</x:v>
      </x:c>
      <x:c r="D18" s="20">
        <x:f>SUMIFS(Journal!$J$2:$J$201,Journal!$D$2:$D$201,$A18,Journal!$A$2:$A$201,"&gt;="&amp;D$5,Journal!$A$2:$A$201,"&lt;="&amp;EOMONTH(D$5,0))</x:f>
        <x:v>15</x:v>
      </x:c>
      <x:c r="E18" s="20">
        <x:f>SUMIFS(Journal!$J$2:$J$201,Journal!$D$2:$D$201,$A18,Journal!$A$2:$A$201,"&gt;="&amp;E$5,Journal!$A$2:$A$201,"&lt;="&amp;EOMONTH(E$5,0))</x:f>
        <x:v>15</x:v>
      </x:c>
      <x:c r="F18" s="20">
        <x:f>SUMIFS(Journal!$J$2:$J$201,Journal!$D$2:$D$201,$A18,Journal!$A$2:$A$201,"&gt;="&amp;F$5,Journal!$A$2:$A$201,"&lt;="&amp;EOMONTH(F$5,0))</x:f>
        <x:v>15</x:v>
      </x:c>
      <x:c r="G18" s="20">
        <x:f>SUMIFS(Journal!$J$2:$J$201,Journal!$D$2:$D$201,$A18,Journal!$A$2:$A$201,"&gt;="&amp;G$5,Journal!$A$2:$A$201,"&lt;="&amp;EOMONTH(G$5,0))</x:f>
        <x:v>15</x:v>
      </x:c>
      <x:c r="H18" s="20">
        <x:f>SUMIFS(Journal!$J$2:$J$201,Journal!$D$2:$D$201,$A18,Journal!$A$2:$A$201,"&gt;="&amp;H$5,Journal!$A$2:$A$201,"&lt;="&amp;EOMONTH(H$5,0))</x:f>
        <x:v>15</x:v>
      </x:c>
      <x:c r="I18" s="20">
        <x:f>SUMIFS(Journal!$J$2:$J$201,Journal!$D$2:$D$201,$A18,Journal!$A$2:$A$201,"&gt;="&amp;I$5,Journal!$A$2:$A$201,"&lt;="&amp;EOMONTH(I$5,0))</x:f>
        <x:v>15</x:v>
      </x:c>
      <x:c r="J18" s="20">
        <x:f>SUMIFS(Journal!$J$2:$J$201,Journal!$D$2:$D$201,$A18,Journal!$A$2:$A$201,"&gt;="&amp;J$5,Journal!$A$2:$A$201,"&lt;="&amp;EOMONTH(J$5,0))</x:f>
        <x:v>15</x:v>
      </x:c>
      <x:c r="K18" s="20">
        <x:f>SUMIFS(Journal!$J$2:$J$201,Journal!$D$2:$D$201,$A18,Journal!$A$2:$A$201,"&gt;="&amp;K$5,Journal!$A$2:$A$201,"&lt;="&amp;EOMONTH(K$5,0))</x:f>
        <x:v>15</x:v>
      </x:c>
      <x:c r="L18" s="20">
        <x:f>SUMIFS(Journal!$J$2:$J$201,Journal!$D$2:$D$201,$A18,Journal!$A$2:$A$201,"&gt;="&amp;L$5,Journal!$A$2:$A$201,"&lt;="&amp;EOMONTH(L$5,0))</x:f>
        <x:v>15</x:v>
      </x:c>
      <x:c r="M18" s="20">
        <x:f>SUMIFS(Journal!$J$2:$J$201,Journal!$D$2:$D$201,$A18,Journal!$A$2:$A$201,"&gt;="&amp;M$5,Journal!$A$2:$A$201,"&lt;="&amp;EOMONTH(M$5,0))</x:f>
        <x:v>15</x:v>
      </x:c>
      <x:c r="O18" s="27">
        <x:f>SUM(B18:N18)</x:f>
        <x:v>0</x:v>
      </x:c>
    </x:row>
    <x:row r="20">
      <x:c r="A20" s="28" t="inlineStr">
        <x:is>
          <x:t xml:space="preserve">TOTAL NET</x:t>
        </x:is>
      </x:c>
      <x:c r="B20" s="18">
        <x:f>SUM(B6:B18)</x:f>
        <x:v>0</x:v>
      </x:c>
      <x:c r="C20" s="18">
        <x:f>SUM(C6:C18)</x:f>
        <x:v>0</x:v>
      </x:c>
      <x:c r="D20" s="18">
        <x:f>SUM(D6:D18)</x:f>
        <x:v>0</x:v>
      </x:c>
      <x:c r="E20" s="18">
        <x:f>SUM(E6:E18)</x:f>
        <x:v>0</x:v>
      </x:c>
      <x:c r="F20" s="18">
        <x:f>SUM(F6:F18)</x:f>
        <x:v>0</x:v>
      </x:c>
      <x:c r="G20" s="18">
        <x:f>SUM(G6:G18)</x:f>
        <x:v>0</x:v>
      </x:c>
      <x:c r="H20" s="18">
        <x:f>SUM(H6:H18)</x:f>
        <x:v>0</x:v>
      </x:c>
      <x:c r="I20" s="18">
        <x:f>SUM(I6:I18)</x:f>
        <x:v>0</x:v>
      </x:c>
      <x:c r="J20" s="18">
        <x:f>SUM(J6:J18)</x:f>
        <x:v>0</x:v>
      </x:c>
      <x:c r="K20" s="18">
        <x:f>SUM(K6:K18)</x:f>
        <x:v>0</x:v>
      </x:c>
      <x:c r="L20" s="18">
        <x:f>SUM(L6:L18)</x:f>
        <x:v>0</x:v>
      </x:c>
      <x:c r="M20" s="18">
        <x:f>SUM(M6:M18)</x:f>
        <x:v>0</x:v>
      </x:c>
      <x:c r="N20" s="18">
        <x:f>SUM(N6:N18)</x:f>
        <x:v>0</x:v>
      </x:c>
    </x:row>
  </x:sheetData>
  <x:mergeCells>
    <x:mergeCell ref="A1:O1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8" customWidth="1"/>
    <x:col min="2" max="2" width="18" customWidth="1"/>
    <x:col min="3" max="3" width="2" customWidth="1"/>
    <x:col min="4" max="4" width="12" customWidth="1"/>
    <x:col min="5" max="5" width="14" customWidth="1"/>
    <x:col min="6" max="6" width="14" customWidth="1"/>
    <x:col min="7" max="7" width="14" customWidth="1"/>
    <x:col min="8" max="8" width="14" customWidth="1"/>
  </x:cols>
  <x:sheetData>
    <x:row r="1" ht="26" customHeight="1">
      <x:c r="A1" s="1" t="inlineStr">
        <x:is>
          <x:t xml:space="preserve">Synthèse – Tableau de bord</x:t>
        </x:is>
      </x:c>
    </x:row>
    <x:row r="3">
      <x:c r="A3" s="2" t="inlineStr">
        <x:is>
          <x:t xml:space="preserve">Indicateurs</x:t>
        </x:is>
      </x:c>
    </x:row>
    <x:row r="4">
      <x:c r="A4" s="8" t="inlineStr">
        <x:is>
          <x:t xml:space="preserve">Indicateur</x:t>
        </x:is>
      </x:c>
      <x:c r="B4" s="8" t="inlineStr">
        <x:is>
          <x:t xml:space="preserve">Valeur</x:t>
        </x:is>
      </x:c>
      <x:c r="D4" s="8" t="inlineStr">
        <x:is>
          <x:t xml:space="preserve">Mois</x:t>
        </x:is>
      </x:c>
      <x:c r="E4" s="8" t="inlineStr">
        <x:is>
          <x:t xml:space="preserve">Net</x:t>
        </x:is>
      </x:c>
    </x:row>
    <x:row r="5">
      <x:c r="A5" s="9" t="inlineStr">
        <x:is>
          <x:t xml:space="preserve">Recettes (réalisé)</x:t>
        </x:is>
      </x:c>
      <x:c r="B5" s="27">
        <x:f>SUM(Journal!$I$2:$I$201)</x:f>
        <x:v>6243.820000000001</x:v>
      </x:c>
      <x:c r="D5" s="29" t="n">
        <x:v>45658</x:v>
      </x:c>
      <x:c r="E5" s="20">
        <x:f>SUMIFS(Journal!$J$2:$J$201,Journal!$A$2:$A$201,"&gt;="&amp;D5,Journal!$A$2:$A$201,"&lt;="&amp;EOMONTH(D5,0))</x:f>
        <x:v>15</x:v>
      </x:c>
    </x:row>
    <x:row r="6">
      <x:c r="A6" s="9" t="inlineStr">
        <x:is>
          <x:t xml:space="preserve">Dépenses (réalisé)</x:t>
        </x:is>
      </x:c>
      <x:c r="B6" s="27">
        <x:f>SUM(Journal!$H$2:$H$201)</x:f>
        <x:v>3165.2300000000005</x:v>
      </x:c>
      <x:c r="D6" s="29" t="n">
        <x:v>45689</x:v>
      </x:c>
      <x:c r="E6" s="20">
        <x:f>SUMIFS(Journal!$J$2:$J$201,Journal!$A$2:$A$201,"&gt;="&amp;D6,Journal!$A$2:$A$201,"&lt;="&amp;EOMONTH(D6,0))</x:f>
        <x:v>15</x:v>
      </x:c>
    </x:row>
    <x:row r="7">
      <x:c r="A7" s="9" t="inlineStr">
        <x:is>
          <x:t xml:space="preserve">Résultat (réalisé)</x:t>
        </x:is>
      </x:c>
      <x:c r="B7" s="27">
        <x:f>B5-B6</x:f>
        <x:v>3078.59</x:v>
      </x:c>
      <x:c r="D7" s="29" t="n">
        <x:v>45717</x:v>
      </x:c>
      <x:c r="E7" s="20">
        <x:f>SUMIFS(Journal!$J$2:$J$201,Journal!$A$2:$A$201,"&gt;="&amp;D7,Journal!$A$2:$A$201,"&lt;="&amp;EOMONTH(D7,0))</x:f>
        <x:v>15</x:v>
      </x:c>
    </x:row>
    <x:row r="8">
      <x:c r="A8" s="9" t="inlineStr">
        <x:is>
          <x:t xml:space="preserve">Solde Banque (fin)</x:t>
        </x:is>
      </x:c>
      <x:c r="B8" s="27">
        <x:f>Paramètres!$B$7+SUMIFS(Journal!$J$2:$J$201,Journal!$F$2:$F$201,"Banque")</x:f>
        <x:v>15</x:v>
      </x:c>
      <x:c r="D8" s="29" t="n">
        <x:v>45748</x:v>
      </x:c>
      <x:c r="E8" s="20">
        <x:f>SUMIFS(Journal!$J$2:$J$201,Journal!$A$2:$A$201,"&gt;="&amp;D8,Journal!$A$2:$A$201,"&lt;="&amp;EOMONTH(D8,0))</x:f>
        <x:v>15</x:v>
      </x:c>
    </x:row>
    <x:row r="9">
      <x:c r="A9" s="9" t="inlineStr">
        <x:is>
          <x:t xml:space="preserve">Solde Caisse (fin)</x:t>
        </x:is>
      </x:c>
      <x:c r="B9" s="27">
        <x:f>Paramètres!$B$8+SUMIFS(Journal!$J$2:$J$201,Journal!$F$2:$F$201,"Caisse")</x:f>
        <x:v>15</x:v>
      </x:c>
      <x:c r="D9" s="29" t="n">
        <x:v>45778</x:v>
      </x:c>
      <x:c r="E9" s="20">
        <x:f>SUMIFS(Journal!$J$2:$J$201,Journal!$A$2:$A$201,"&gt;="&amp;D9,Journal!$A$2:$A$201,"&lt;="&amp;EOMONTH(D9,0))</x:f>
        <x:v>15</x:v>
      </x:c>
    </x:row>
    <x:row r="10">
      <x:c r="D10" s="29" t="n">
        <x:v>45809</x:v>
      </x:c>
      <x:c r="E10" s="20">
        <x:f>SUMIFS(Journal!$J$2:$J$201,Journal!$A$2:$A$201,"&gt;="&amp;D10,Journal!$A$2:$A$201,"&lt;="&amp;EOMONTH(D10,0))</x:f>
        <x:v>15</x:v>
      </x:c>
    </x:row>
    <x:row r="11">
      <x:c r="D11" s="29" t="n">
        <x:v>45839</x:v>
      </x:c>
      <x:c r="E11" s="20">
        <x:f>SUMIFS(Journal!$J$2:$J$201,Journal!$A$2:$A$201,"&gt;="&amp;D11,Journal!$A$2:$A$201,"&lt;="&amp;EOMONTH(D11,0))</x:f>
        <x:v>15</x:v>
      </x:c>
    </x:row>
    <x:row r="12">
      <x:c r="D12" s="29" t="n">
        <x:v>45870</x:v>
      </x:c>
      <x:c r="E12" s="20">
        <x:f>SUMIFS(Journal!$J$2:$J$201,Journal!$A$2:$A$201,"&gt;="&amp;D12,Journal!$A$2:$A$201,"&lt;="&amp;EOMONTH(D12,0))</x:f>
        <x:v>15</x:v>
      </x:c>
    </x:row>
    <x:row r="13">
      <x:c r="D13" s="29" t="n">
        <x:v>45901</x:v>
      </x:c>
      <x:c r="E13" s="20">
        <x:f>SUMIFS(Journal!$J$2:$J$201,Journal!$A$2:$A$201,"&gt;="&amp;D13,Journal!$A$2:$A$201,"&lt;="&amp;EOMONTH(D13,0))</x:f>
        <x:v>15</x:v>
      </x:c>
    </x:row>
    <x:row r="14">
      <x:c r="D14" s="29" t="n">
        <x:v>45931</x:v>
      </x:c>
      <x:c r="E14" s="20">
        <x:f>SUMIFS(Journal!$J$2:$J$201,Journal!$A$2:$A$201,"&gt;="&amp;D14,Journal!$A$2:$A$201,"&lt;="&amp;EOMONTH(D14,0))</x:f>
        <x:v>15</x:v>
      </x:c>
    </x:row>
    <x:row r="15">
      <x:c r="D15" s="29" t="n">
        <x:v>45962</x:v>
      </x:c>
      <x:c r="E15" s="20">
        <x:f>SUMIFS(Journal!$J$2:$J$201,Journal!$A$2:$A$201,"&gt;="&amp;D15,Journal!$A$2:$A$201,"&lt;="&amp;EOMONTH(D15,0))</x:f>
        <x:v>15</x:v>
      </x:c>
    </x:row>
    <x:row r="16">
      <x:c r="D16" s="29" t="n">
        <x:v>45992</x:v>
      </x:c>
      <x:c r="E16" s="20">
        <x:f>SUMIFS(Journal!$J$2:$J$201,Journal!$A$2:$A$201,"&gt;="&amp;D16,Journal!$A$2:$A$201,"&lt;="&amp;EOMONTH(D16,0))</x:f>
        <x:v>15</x:v>
      </x:c>
    </x:row>
  </x:sheetData>
  <x:mergeCells>
    <x:mergeCell ref="A3:H3"/>
    <x:mergeCell ref="A1:H1"/>
  </x:mergeCells>
  <x:pageMargins left="0.7" right="0.7" top="0.75" bottom="0.75" header="0.3" footer="0.3"/>
  <x:drawing xmlns:r="http://schemas.openxmlformats.org/officeDocument/2006/relationships" r:id="Rb76e3b07167d4b90"/>
</x:worksheet>
</file>

<file path=xl/worksheets/sheet7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customWidth="1"/>
    <x:col min="2" max="2" width="16" customWidth="1"/>
    <x:col min="3" max="3" width="26" customWidth="1"/>
    <x:col min="4" max="4" width="16" customWidth="1"/>
    <x:col min="5" max="5" width="14" customWidth="1"/>
    <x:col min="6" max="6" width="14" customWidth="1"/>
    <x:col min="7" max="7" width="10" customWidth="1"/>
    <x:col min="8" max="8" width="14" customWidth="1"/>
    <x:col min="9" max="9" width="14" customWidth="1"/>
    <x:col min="10" max="10" width="24" customWidth="1"/>
  </x:cols>
  <x:sheetData>
    <x:row r="1">
      <x:c r="A1" s="8" t="inlineStr">
        <x:is>
          <x:t xml:space="preserve">Nom</x:t>
        </x:is>
      </x:c>
      <x:c r="B1" s="8" t="inlineStr">
        <x:is>
          <x:t xml:space="preserve">Prénom</x:t>
        </x:is>
      </x:c>
      <x:c r="C1" s="8" t="inlineStr">
        <x:is>
          <x:t xml:space="preserve">Email</x:t>
        </x:is>
      </x:c>
      <x:c r="D1" s="8" t="inlineStr">
        <x:is>
          <x:t xml:space="preserve">Téléphone</x:t>
        </x:is>
      </x:c>
      <x:c r="E1" s="8" t="inlineStr">
        <x:is>
          <x:t xml:space="preserve">Date adhésion</x:t>
        </x:is>
      </x:c>
      <x:c r="F1" s="8" t="inlineStr">
        <x:is>
          <x:t xml:space="preserve">Cotisation (€)</x:t>
        </x:is>
      </x:c>
      <x:c r="G1" s="8" t="inlineStr">
        <x:is>
          <x:t xml:space="preserve">Payé ?</x:t>
        </x:is>
      </x:c>
      <x:c r="H1" s="8" t="inlineStr">
        <x:is>
          <x:t xml:space="preserve">Date paiement</x:t>
        </x:is>
      </x:c>
      <x:c r="I1" s="8" t="inlineStr">
        <x:is>
          <x:t xml:space="preserve">Mode</x:t>
        </x:is>
      </x:c>
      <x:c r="J1" s="8" t="inlineStr">
        <x:is>
          <x:t xml:space="preserve">Notes</x:t>
        </x:is>
      </x:c>
    </x:row>
    <x:row r="2">
      <x:c r="A2" s="13" t="inlineStr">
        <x:is>
          <x:t xml:space="preserve">Dubois</x:t>
        </x:is>
      </x:c>
      <x:c r="B2" s="13" t="inlineStr">
        <x:is>
          <x:t xml:space="preserve">Romain</x:t>
        </x:is>
      </x:c>
      <x:c r="C2" s="13" t="inlineStr">
        <x:is>
          <x:t xml:space="preserve">romain.dubois@email.com</x:t>
        </x:is>
      </x:c>
      <x:c r="D2" s="12" t="n"/>
      <x:c r="E2" s="11" t="n">
        <x:v>45905</x:v>
      </x:c>
      <x:c r="F2" s="14" t="n">
        <x:v>50</x:v>
      </x:c>
      <x:c r="G2" s="12" t="inlineStr">
        <x:is>
          <x:t xml:space="preserve">Oui</x:t>
        </x:is>
      </x:c>
      <x:c r="H2" s="11" t="n">
        <x:v>45946</x:v>
      </x:c>
      <x:c r="I2" s="12" t="inlineStr">
        <x:is>
          <x:t xml:space="preserve">Virement</x:t>
        </x:is>
      </x:c>
      <x:c r="J2" s="13" t="n"/>
    </x:row>
    <x:row r="3">
      <x:c r="A3" s="13" t="inlineStr">
        <x:is>
          <x:t xml:space="preserve">Girard</x:t>
        </x:is>
      </x:c>
      <x:c r="B3" s="13" t="inlineStr">
        <x:is>
          <x:t xml:space="preserve">Nadia</x:t>
        </x:is>
      </x:c>
      <x:c r="C3" s="13" t="inlineStr">
        <x:is>
          <x:t xml:space="preserve">nadia.girard@email.com</x:t>
        </x:is>
      </x:c>
      <x:c r="D3" s="12" t="n"/>
      <x:c r="E3" s="11" t="n">
        <x:v>45878</x:v>
      </x:c>
      <x:c r="F3" s="14" t="n">
        <x:v>50</x:v>
      </x:c>
      <x:c r="G3" s="12" t="inlineStr">
        <x:is>
          <x:t xml:space="preserve">Oui</x:t>
        </x:is>
      </x:c>
      <x:c r="H3" s="11" t="n">
        <x:v>45770</x:v>
      </x:c>
      <x:c r="I3" s="12" t="inlineStr">
        <x:is>
          <x:t xml:space="preserve">En ligne</x:t>
        </x:is>
      </x:c>
      <x:c r="J3" s="13" t="n"/>
    </x:row>
    <x:row r="4">
      <x:c r="A4" s="13" t="inlineStr">
        <x:is>
          <x:t xml:space="preserve">Fournier</x:t>
        </x:is>
      </x:c>
      <x:c r="B4" s="13" t="inlineStr">
        <x:is>
          <x:t xml:space="preserve">Inès</x:t>
        </x:is>
      </x:c>
      <x:c r="C4" s="13" t="inlineStr">
        <x:is>
          <x:t xml:space="preserve">inès.fournier@email.com</x:t>
        </x:is>
      </x:c>
      <x:c r="D4" s="12" t="n"/>
      <x:c r="E4" s="11" t="n">
        <x:v>45882</x:v>
      </x:c>
      <x:c r="F4" s="14" t="n">
        <x:v>50</x:v>
      </x:c>
      <x:c r="G4" s="12" t="inlineStr">
        <x:is>
          <x:t xml:space="preserve">Oui</x:t>
        </x:is>
      </x:c>
      <x:c r="H4" s="11" t="n">
        <x:v>45724</x:v>
      </x:c>
      <x:c r="I4" s="12" t="inlineStr">
        <x:is>
          <x:t xml:space="preserve">Espèces</x:t>
        </x:is>
      </x:c>
      <x:c r="J4" s="13" t="n"/>
    </x:row>
    <x:row r="5">
      <x:c r="A5" s="13" t="inlineStr">
        <x:is>
          <x:t xml:space="preserve">Fournier</x:t>
        </x:is>
      </x:c>
      <x:c r="B5" s="13" t="inlineStr">
        <x:is>
          <x:t xml:space="preserve">Julie</x:t>
        </x:is>
      </x:c>
      <x:c r="C5" s="13" t="inlineStr">
        <x:is>
          <x:t xml:space="preserve">julie.fournier@email.com</x:t>
        </x:is>
      </x:c>
      <x:c r="D5" s="12" t="n"/>
      <x:c r="E5" s="11" t="n">
        <x:v>45679</x:v>
      </x:c>
      <x:c r="F5" s="14" t="n">
        <x:v>50</x:v>
      </x:c>
      <x:c r="G5" s="12" t="inlineStr">
        <x:is>
          <x:t xml:space="preserve">Oui</x:t>
        </x:is>
      </x:c>
      <x:c r="H5" s="11" t="n">
        <x:v>45741</x:v>
      </x:c>
      <x:c r="I5" s="12" t="inlineStr">
        <x:is>
          <x:t xml:space="preserve">Virement</x:t>
        </x:is>
      </x:c>
      <x:c r="J5" s="13" t="n"/>
    </x:row>
    <x:row r="6">
      <x:c r="A6" s="13" t="inlineStr">
        <x:is>
          <x:t xml:space="preserve">Bernard</x:t>
        </x:is>
      </x:c>
      <x:c r="B6" s="13" t="inlineStr">
        <x:is>
          <x:t xml:space="preserve">Nadia</x:t>
        </x:is>
      </x:c>
      <x:c r="C6" s="13" t="inlineStr">
        <x:is>
          <x:t xml:space="preserve">nadia.bernard@email.com</x:t>
        </x:is>
      </x:c>
      <x:c r="D6" s="12" t="n"/>
      <x:c r="E6" s="11" t="n">
        <x:v>45793</x:v>
      </x:c>
      <x:c r="F6" s="14" t="n">
        <x:v>50</x:v>
      </x:c>
      <x:c r="G6" s="12" t="inlineStr">
        <x:is>
          <x:t xml:space="preserve">Oui</x:t>
        </x:is>
      </x:c>
      <x:c r="H6" s="11" t="n">
        <x:v>45861</x:v>
      </x:c>
      <x:c r="I6" s="12" t="inlineStr">
        <x:is>
          <x:t xml:space="preserve">En ligne</x:t>
        </x:is>
      </x:c>
      <x:c r="J6" s="13" t="n"/>
    </x:row>
    <x:row r="7">
      <x:c r="A7" s="13" t="inlineStr">
        <x:is>
          <x:t xml:space="preserve">Moreau</x:t>
        </x:is>
      </x:c>
      <x:c r="B7" s="13" t="inlineStr">
        <x:is>
          <x:t xml:space="preserve">Romain</x:t>
        </x:is>
      </x:c>
      <x:c r="C7" s="13" t="inlineStr">
        <x:is>
          <x:t xml:space="preserve">romain.moreau@email.com</x:t>
        </x:is>
      </x:c>
      <x:c r="D7" s="12" t="n"/>
      <x:c r="E7" s="11" t="n">
        <x:v>45874</x:v>
      </x:c>
      <x:c r="F7" s="14" t="n">
        <x:v>50</x:v>
      </x:c>
      <x:c r="G7" s="12" t="inlineStr">
        <x:is>
          <x:t xml:space="preserve">Non</x:t>
        </x:is>
      </x:c>
      <x:c r="H7" s="11" t="n"/>
      <x:c r="I7" s="12" t="n"/>
      <x:c r="J7" s="13" t="n"/>
    </x:row>
    <x:row r="8">
      <x:c r="A8" s="13" t="inlineStr">
        <x:is>
          <x:t xml:space="preserve">El Idrissi</x:t>
        </x:is>
      </x:c>
      <x:c r="B8" s="13" t="inlineStr">
        <x:is>
          <x:t xml:space="preserve">Nadia</x:t>
        </x:is>
      </x:c>
      <x:c r="C8" s="13" t="inlineStr">
        <x:is>
          <x:t xml:space="preserve">nadia.el idrissi@email.com</x:t>
        </x:is>
      </x:c>
      <x:c r="D8" s="12" t="n"/>
      <x:c r="E8" s="11" t="n">
        <x:v>45732</x:v>
      </x:c>
      <x:c r="F8" s="14" t="n">
        <x:v>50</x:v>
      </x:c>
      <x:c r="G8" s="12" t="inlineStr">
        <x:is>
          <x:t xml:space="preserve">Oui</x:t>
        </x:is>
      </x:c>
      <x:c r="H8" s="11" t="n">
        <x:v>45975</x:v>
      </x:c>
      <x:c r="I8" s="12" t="inlineStr">
        <x:is>
          <x:t xml:space="preserve">Chèque</x:t>
        </x:is>
      </x:c>
      <x:c r="J8" s="13" t="n"/>
    </x:row>
    <x:row r="9">
      <x:c r="A9" s="13" t="inlineStr">
        <x:is>
          <x:t xml:space="preserve">Moreau</x:t>
        </x:is>
      </x:c>
      <x:c r="B9" s="13" t="inlineStr">
        <x:is>
          <x:t xml:space="preserve">Inès</x:t>
        </x:is>
      </x:c>
      <x:c r="C9" s="13" t="inlineStr">
        <x:is>
          <x:t xml:space="preserve">inès.moreau@email.com</x:t>
        </x:is>
      </x:c>
      <x:c r="D9" s="12" t="n"/>
      <x:c r="E9" s="11" t="n">
        <x:v>45857</x:v>
      </x:c>
      <x:c r="F9" s="14" t="n">
        <x:v>50</x:v>
      </x:c>
      <x:c r="G9" s="12" t="inlineStr">
        <x:is>
          <x:t xml:space="preserve">Oui</x:t>
        </x:is>
      </x:c>
      <x:c r="H9" s="11" t="n">
        <x:v>45944</x:v>
      </x:c>
      <x:c r="I9" s="12" t="inlineStr">
        <x:is>
          <x:t xml:space="preserve">Espèces</x:t>
        </x:is>
      </x:c>
      <x:c r="J9" s="13" t="n"/>
    </x:row>
    <x:row r="10">
      <x:c r="A10" s="13" t="inlineStr">
        <x:is>
          <x:t xml:space="preserve">Leroy</x:t>
        </x:is>
      </x:c>
      <x:c r="B10" s="13" t="inlineStr">
        <x:is>
          <x:t xml:space="preserve">Nadia</x:t>
        </x:is>
      </x:c>
      <x:c r="C10" s="13" t="inlineStr">
        <x:is>
          <x:t xml:space="preserve">nadia.leroy@email.com</x:t>
        </x:is>
      </x:c>
      <x:c r="D10" s="12" t="n"/>
      <x:c r="E10" s="11" t="n">
        <x:v>45797</x:v>
      </x:c>
      <x:c r="F10" s="14" t="n">
        <x:v>50</x:v>
      </x:c>
      <x:c r="G10" s="12" t="inlineStr">
        <x:is>
          <x:t xml:space="preserve">Oui</x:t>
        </x:is>
      </x:c>
      <x:c r="H10" s="11" t="n">
        <x:v>45739</x:v>
      </x:c>
      <x:c r="I10" s="12" t="inlineStr">
        <x:is>
          <x:t xml:space="preserve">Chèque</x:t>
        </x:is>
      </x:c>
      <x:c r="J10" s="13" t="n"/>
    </x:row>
    <x:row r="11">
      <x:c r="A11" s="13" t="inlineStr">
        <x:is>
          <x:t xml:space="preserve">Fournier</x:t>
        </x:is>
      </x:c>
      <x:c r="B11" s="13" t="inlineStr">
        <x:is>
          <x:t xml:space="preserve">Romain</x:t>
        </x:is>
      </x:c>
      <x:c r="C11" s="13" t="inlineStr">
        <x:is>
          <x:t xml:space="preserve">romain.fournier@email.com</x:t>
        </x:is>
      </x:c>
      <x:c r="D11" s="12" t="n"/>
      <x:c r="E11" s="11" t="n">
        <x:v>45934</x:v>
      </x:c>
      <x:c r="F11" s="14" t="n">
        <x:v>50</x:v>
      </x:c>
      <x:c r="G11" s="12" t="inlineStr">
        <x:is>
          <x:t xml:space="preserve">Oui</x:t>
        </x:is>
      </x:c>
      <x:c r="H11" s="11" t="n">
        <x:v>45768</x:v>
      </x:c>
      <x:c r="I11" s="12" t="inlineStr">
        <x:is>
          <x:t xml:space="preserve">Chèque</x:t>
        </x:is>
      </x:c>
      <x:c r="J11" s="13" t="n"/>
    </x:row>
    <x:row r="12">
      <x:c r="A12" s="13" t="inlineStr">
        <x:is>
          <x:t xml:space="preserve">Bernard</x:t>
        </x:is>
      </x:c>
      <x:c r="B12" s="13" t="inlineStr">
        <x:is>
          <x:t xml:space="preserve">Yassine</x:t>
        </x:is>
      </x:c>
      <x:c r="C12" s="13" t="inlineStr">
        <x:is>
          <x:t xml:space="preserve">yassine.bernard@email.com</x:t>
        </x:is>
      </x:c>
      <x:c r="D12" s="12" t="n"/>
      <x:c r="E12" s="11" t="n">
        <x:v>45704</x:v>
      </x:c>
      <x:c r="F12" s="14" t="n">
        <x:v>50</x:v>
      </x:c>
      <x:c r="G12" s="12" t="inlineStr">
        <x:is>
          <x:t xml:space="preserve">Non</x:t>
        </x:is>
      </x:c>
      <x:c r="H12" s="11" t="n"/>
      <x:c r="I12" s="12" t="n"/>
      <x:c r="J12" s="13" t="n"/>
    </x:row>
    <x:row r="13">
      <x:c r="A13" s="13" t="inlineStr">
        <x:is>
          <x:t xml:space="preserve">Rousseau</x:t>
        </x:is>
      </x:c>
      <x:c r="B13" s="13" t="inlineStr">
        <x:is>
          <x:t xml:space="preserve">Yassine</x:t>
        </x:is>
      </x:c>
      <x:c r="C13" s="13" t="inlineStr">
        <x:is>
          <x:t xml:space="preserve">yassine.rousseau@email.com</x:t>
        </x:is>
      </x:c>
      <x:c r="D13" s="12" t="n"/>
      <x:c r="E13" s="11" t="n">
        <x:v>45834</x:v>
      </x:c>
      <x:c r="F13" s="14" t="n">
        <x:v>50</x:v>
      </x:c>
      <x:c r="G13" s="12" t="inlineStr">
        <x:is>
          <x:t xml:space="preserve">Oui</x:t>
        </x:is>
      </x:c>
      <x:c r="H13" s="11" t="n">
        <x:v>45717</x:v>
      </x:c>
      <x:c r="I13" s="12" t="inlineStr">
        <x:is>
          <x:t xml:space="preserve">Chèque</x:t>
        </x:is>
      </x:c>
      <x:c r="J13" s="13" t="n"/>
    </x:row>
    <x:row r="14">
      <x:c r="A14" s="13" t="inlineStr">
        <x:is>
          <x:t xml:space="preserve">Moreau</x:t>
        </x:is>
      </x:c>
      <x:c r="B14" s="13" t="inlineStr">
        <x:is>
          <x:t xml:space="preserve">Julie</x:t>
        </x:is>
      </x:c>
      <x:c r="C14" s="13" t="inlineStr">
        <x:is>
          <x:t xml:space="preserve">julie.moreau@email.com</x:t>
        </x:is>
      </x:c>
      <x:c r="D14" s="12" t="n"/>
      <x:c r="E14" s="11" t="n">
        <x:v>45690</x:v>
      </x:c>
      <x:c r="F14" s="14" t="n">
        <x:v>50</x:v>
      </x:c>
      <x:c r="G14" s="12" t="inlineStr">
        <x:is>
          <x:t xml:space="preserve">Oui</x:t>
        </x:is>
      </x:c>
      <x:c r="H14" s="11" t="n">
        <x:v>45670</x:v>
      </x:c>
      <x:c r="I14" s="12" t="inlineStr">
        <x:is>
          <x:t xml:space="preserve">Chèque</x:t>
        </x:is>
      </x:c>
      <x:c r="J14" s="13" t="n"/>
    </x:row>
    <x:row r="15">
      <x:c r="A15" s="13" t="inlineStr">
        <x:is>
          <x:t xml:space="preserve">Fournier</x:t>
        </x:is>
      </x:c>
      <x:c r="B15" s="13" t="inlineStr">
        <x:is>
          <x:t xml:space="preserve">Sofia</x:t>
        </x:is>
      </x:c>
      <x:c r="C15" s="13" t="inlineStr">
        <x:is>
          <x:t xml:space="preserve">sofia.fournier@email.com</x:t>
        </x:is>
      </x:c>
      <x:c r="D15" s="12" t="n"/>
      <x:c r="E15" s="11" t="n">
        <x:v>45908</x:v>
      </x:c>
      <x:c r="F15" s="14" t="n">
        <x:v>50</x:v>
      </x:c>
      <x:c r="G15" s="12" t="inlineStr">
        <x:is>
          <x:t xml:space="preserve">Non</x:t>
        </x:is>
      </x:c>
      <x:c r="H15" s="11" t="n"/>
      <x:c r="I15" s="12" t="n"/>
      <x:c r="J15" s="13" t="n"/>
    </x:row>
    <x:row r="16">
      <x:c r="A16" s="13" t="inlineStr">
        <x:is>
          <x:t xml:space="preserve">Bernard</x:t>
        </x:is>
      </x:c>
      <x:c r="B16" s="13" t="inlineStr">
        <x:is>
          <x:t xml:space="preserve">Nadia</x:t>
        </x:is>
      </x:c>
      <x:c r="C16" s="13" t="inlineStr">
        <x:is>
          <x:t xml:space="preserve">nadia.bernard@email.com</x:t>
        </x:is>
      </x:c>
      <x:c r="D16" s="12" t="n"/>
      <x:c r="E16" s="11" t="n">
        <x:v>45692</x:v>
      </x:c>
      <x:c r="F16" s="14" t="n">
        <x:v>50</x:v>
      </x:c>
      <x:c r="G16" s="12" t="inlineStr">
        <x:is>
          <x:t xml:space="preserve">Oui</x:t>
        </x:is>
      </x:c>
      <x:c r="H16" s="11" t="n">
        <x:v>45664</x:v>
      </x:c>
      <x:c r="I16" s="12" t="inlineStr">
        <x:is>
          <x:t xml:space="preserve">En ligne</x:t>
        </x:is>
      </x:c>
      <x:c r="J16" s="13" t="n"/>
    </x:row>
    <x:row r="17">
      <x:c r="A17" s="13" t="inlineStr">
        <x:is>
          <x:t xml:space="preserve">Bernard</x:t>
        </x:is>
      </x:c>
      <x:c r="B17" s="13" t="inlineStr">
        <x:is>
          <x:t xml:space="preserve">Romain</x:t>
        </x:is>
      </x:c>
      <x:c r="C17" s="13" t="inlineStr">
        <x:is>
          <x:t xml:space="preserve">romain.bernard@email.com</x:t>
        </x:is>
      </x:c>
      <x:c r="D17" s="12" t="n"/>
      <x:c r="E17" s="11" t="n">
        <x:v>45782</x:v>
      </x:c>
      <x:c r="F17" s="14" t="n">
        <x:v>50</x:v>
      </x:c>
      <x:c r="G17" s="12" t="inlineStr">
        <x:is>
          <x:t xml:space="preserve">Oui</x:t>
        </x:is>
      </x:c>
      <x:c r="H17" s="11" t="n">
        <x:v>45819</x:v>
      </x:c>
      <x:c r="I17" s="12" t="inlineStr">
        <x:is>
          <x:t xml:space="preserve">Chèque</x:t>
        </x:is>
      </x:c>
      <x:c r="J17" s="13" t="n"/>
    </x:row>
    <x:row r="18">
      <x:c r="A18" s="13" t="inlineStr">
        <x:is>
          <x:t xml:space="preserve">Martin</x:t>
        </x:is>
      </x:c>
      <x:c r="B18" s="13" t="inlineStr">
        <x:is>
          <x:t xml:space="preserve">Julie</x:t>
        </x:is>
      </x:c>
      <x:c r="C18" s="13" t="inlineStr">
        <x:is>
          <x:t xml:space="preserve">julie.martin@email.com</x:t>
        </x:is>
      </x:c>
      <x:c r="D18" s="12" t="n"/>
      <x:c r="E18" s="11" t="n">
        <x:v>45853</x:v>
      </x:c>
      <x:c r="F18" s="14" t="n">
        <x:v>50</x:v>
      </x:c>
      <x:c r="G18" s="12" t="inlineStr">
        <x:is>
          <x:t xml:space="preserve">Non</x:t>
        </x:is>
      </x:c>
      <x:c r="H18" s="11" t="n"/>
      <x:c r="I18" s="12" t="n"/>
      <x:c r="J18" s="13" t="n"/>
    </x:row>
    <x:row r="19">
      <x:c r="A19" s="13" t="inlineStr">
        <x:is>
          <x:t xml:space="preserve">Moreau</x:t>
        </x:is>
      </x:c>
      <x:c r="B19" s="13" t="inlineStr">
        <x:is>
          <x:t xml:space="preserve">Romain</x:t>
        </x:is>
      </x:c>
      <x:c r="C19" s="13" t="inlineStr">
        <x:is>
          <x:t xml:space="preserve">romain.moreau@email.com</x:t>
        </x:is>
      </x:c>
      <x:c r="D19" s="12" t="n"/>
      <x:c r="E19" s="11" t="n">
        <x:v>45904</x:v>
      </x:c>
      <x:c r="F19" s="14" t="n">
        <x:v>50</x:v>
      </x:c>
      <x:c r="G19" s="12" t="inlineStr">
        <x:is>
          <x:t xml:space="preserve">Oui</x:t>
        </x:is>
      </x:c>
      <x:c r="H19" s="11" t="n">
        <x:v>45909</x:v>
      </x:c>
      <x:c r="I19" s="12" t="inlineStr">
        <x:is>
          <x:t xml:space="preserve">En ligne</x:t>
        </x:is>
      </x:c>
      <x:c r="J19" s="13" t="n"/>
    </x:row>
    <x:row r="20">
      <x:c r="A20" s="13" t="inlineStr">
        <x:is>
          <x:t xml:space="preserve">Dubois</x:t>
        </x:is>
      </x:c>
      <x:c r="B20" s="13" t="inlineStr">
        <x:is>
          <x:t xml:space="preserve">Sofia</x:t>
        </x:is>
      </x:c>
      <x:c r="C20" s="13" t="inlineStr">
        <x:is>
          <x:t xml:space="preserve">sofia.dubois@email.com</x:t>
        </x:is>
      </x:c>
      <x:c r="D20" s="12" t="n"/>
      <x:c r="E20" s="11" t="n">
        <x:v>45847</x:v>
      </x:c>
      <x:c r="F20" s="14" t="n">
        <x:v>50</x:v>
      </x:c>
      <x:c r="G20" s="12" t="inlineStr">
        <x:is>
          <x:t xml:space="preserve">Oui</x:t>
        </x:is>
      </x:c>
      <x:c r="H20" s="11" t="n">
        <x:v>45911</x:v>
      </x:c>
      <x:c r="I20" s="12" t="inlineStr">
        <x:is>
          <x:t xml:space="preserve">Virement</x:t>
        </x:is>
      </x:c>
      <x:c r="J20" s="13" t="n"/>
    </x:row>
    <x:row r="21">
      <x:c r="A21" s="13" t="inlineStr">
        <x:is>
          <x:t xml:space="preserve">Moreau</x:t>
        </x:is>
      </x:c>
      <x:c r="B21" s="13" t="inlineStr">
        <x:is>
          <x:t xml:space="preserve">Romain</x:t>
        </x:is>
      </x:c>
      <x:c r="C21" s="13" t="inlineStr">
        <x:is>
          <x:t xml:space="preserve">romain.moreau@email.com</x:t>
        </x:is>
      </x:c>
      <x:c r="D21" s="12" t="n"/>
      <x:c r="E21" s="11" t="n">
        <x:v>45809</x:v>
      </x:c>
      <x:c r="F21" s="14" t="n">
        <x:v>50</x:v>
      </x:c>
      <x:c r="G21" s="12" t="inlineStr">
        <x:is>
          <x:t xml:space="preserve">Oui</x:t>
        </x:is>
      </x:c>
      <x:c r="H21" s="11" t="n">
        <x:v>45951</x:v>
      </x:c>
      <x:c r="I21" s="12" t="inlineStr">
        <x:is>
          <x:t xml:space="preserve">Espèces</x:t>
        </x:is>
      </x:c>
      <x:c r="J21" s="13" t="n"/>
    </x:row>
    <x:row r="22">
      <x:c r="A22" s="13" t="inlineStr">
        <x:is>
          <x:t xml:space="preserve">Benali</x:t>
        </x:is>
      </x:c>
      <x:c r="B22" s="13" t="inlineStr">
        <x:is>
          <x:t xml:space="preserve">Amine</x:t>
        </x:is>
      </x:c>
      <x:c r="C22" s="13" t="inlineStr">
        <x:is>
          <x:t xml:space="preserve">amine.benali@email.com</x:t>
        </x:is>
      </x:c>
      <x:c r="D22" s="12" t="n"/>
      <x:c r="E22" s="11" t="n">
        <x:v>45881</x:v>
      </x:c>
      <x:c r="F22" s="14" t="n">
        <x:v>50</x:v>
      </x:c>
      <x:c r="G22" s="12" t="inlineStr">
        <x:is>
          <x:t xml:space="preserve">Oui</x:t>
        </x:is>
      </x:c>
      <x:c r="H22" s="11" t="n">
        <x:v>45828</x:v>
      </x:c>
      <x:c r="I22" s="12" t="inlineStr">
        <x:is>
          <x:t xml:space="preserve">Chèque</x:t>
        </x:is>
      </x:c>
      <x:c r="J22" s="13" t="n"/>
    </x:row>
    <x:row r="23">
      <x:c r="A23" s="13" t="inlineStr">
        <x:is>
          <x:t xml:space="preserve">Rousseau</x:t>
        </x:is>
      </x:c>
      <x:c r="B23" s="13" t="inlineStr">
        <x:is>
          <x:t xml:space="preserve">Nadia</x:t>
        </x:is>
      </x:c>
      <x:c r="C23" s="13" t="inlineStr">
        <x:is>
          <x:t xml:space="preserve">nadia.rousseau@email.com</x:t>
        </x:is>
      </x:c>
      <x:c r="D23" s="12" t="n"/>
      <x:c r="E23" s="11" t="n">
        <x:v>45932</x:v>
      </x:c>
      <x:c r="F23" s="14" t="n">
        <x:v>50</x:v>
      </x:c>
      <x:c r="G23" s="12" t="inlineStr">
        <x:is>
          <x:t xml:space="preserve">Non</x:t>
        </x:is>
      </x:c>
      <x:c r="H23" s="11" t="n"/>
      <x:c r="I23" s="12" t="n"/>
      <x:c r="J23" s="13" t="n"/>
    </x:row>
    <x:row r="24">
      <x:c r="A24" s="13" t="inlineStr">
        <x:is>
          <x:t xml:space="preserve">Benali</x:t>
        </x:is>
      </x:c>
      <x:c r="B24" s="13" t="inlineStr">
        <x:is>
          <x:t xml:space="preserve">Amine</x:t>
        </x:is>
      </x:c>
      <x:c r="C24" s="13" t="inlineStr">
        <x:is>
          <x:t xml:space="preserve">amine.benali@email.com</x:t>
        </x:is>
      </x:c>
      <x:c r="D24" s="12" t="n"/>
      <x:c r="E24" s="11" t="n">
        <x:v>45798</x:v>
      </x:c>
      <x:c r="F24" s="14" t="n">
        <x:v>50</x:v>
      </x:c>
      <x:c r="G24" s="12" t="inlineStr">
        <x:is>
          <x:t xml:space="preserve">Oui</x:t>
        </x:is>
      </x:c>
      <x:c r="H24" s="11" t="n">
        <x:v>45950</x:v>
      </x:c>
      <x:c r="I24" s="12" t="inlineStr">
        <x:is>
          <x:t xml:space="preserve">Chèque</x:t>
        </x:is>
      </x:c>
      <x:c r="J24" s="13" t="n"/>
    </x:row>
    <x:row r="25">
      <x:c r="A25" s="13" t="inlineStr">
        <x:is>
          <x:t xml:space="preserve">Martin</x:t>
        </x:is>
      </x:c>
      <x:c r="B25" s="13" t="inlineStr">
        <x:is>
          <x:t xml:space="preserve">Amine</x:t>
        </x:is>
      </x:c>
      <x:c r="C25" s="13" t="inlineStr">
        <x:is>
          <x:t xml:space="preserve">amine.martin@email.com</x:t>
        </x:is>
      </x:c>
      <x:c r="D25" s="12" t="n"/>
      <x:c r="E25" s="11" t="n">
        <x:v>45727</x:v>
      </x:c>
      <x:c r="F25" s="14" t="n">
        <x:v>50</x:v>
      </x:c>
      <x:c r="G25" s="12" t="inlineStr">
        <x:is>
          <x:t xml:space="preserve">Oui</x:t>
        </x:is>
      </x:c>
      <x:c r="H25" s="11" t="n">
        <x:v>45939</x:v>
      </x:c>
      <x:c r="I25" s="12" t="inlineStr">
        <x:is>
          <x:t xml:space="preserve">Chèque</x:t>
        </x:is>
      </x:c>
      <x:c r="J25" s="13" t="n"/>
    </x:row>
    <x:row r="26">
      <x:c r="A26" s="13" t="inlineStr">
        <x:is>
          <x:t xml:space="preserve">Moreau</x:t>
        </x:is>
      </x:c>
      <x:c r="B26" s="13" t="inlineStr">
        <x:is>
          <x:t xml:space="preserve">Yassine</x:t>
        </x:is>
      </x:c>
      <x:c r="C26" s="13" t="inlineStr">
        <x:is>
          <x:t xml:space="preserve">yassine.moreau@email.com</x:t>
        </x:is>
      </x:c>
      <x:c r="D26" s="12" t="n"/>
      <x:c r="E26" s="11" t="n">
        <x:v>45676</x:v>
      </x:c>
      <x:c r="F26" s="14" t="n">
        <x:v>50</x:v>
      </x:c>
      <x:c r="G26" s="12" t="inlineStr">
        <x:is>
          <x:t xml:space="preserve">Oui</x:t>
        </x:is>
      </x:c>
      <x:c r="H26" s="11" t="n">
        <x:v>45726</x:v>
      </x:c>
      <x:c r="I26" s="12" t="inlineStr">
        <x:is>
          <x:t xml:space="preserve">Espèces</x:t>
        </x:is>
      </x:c>
      <x:c r="J26" s="13" t="n"/>
    </x:row>
    <x:row r="27">
      <x:c r="A27" s="13" t="inlineStr">
        <x:is>
          <x:t xml:space="preserve">Bernard</x:t>
        </x:is>
      </x:c>
      <x:c r="B27" s="13" t="inlineStr">
        <x:is>
          <x:t xml:space="preserve">Marc</x:t>
        </x:is>
      </x:c>
      <x:c r="C27" s="13" t="inlineStr">
        <x:is>
          <x:t xml:space="preserve">marc.bernard@email.com</x:t>
        </x:is>
      </x:c>
      <x:c r="D27" s="12" t="n"/>
      <x:c r="E27" s="11" t="n">
        <x:v>45814</x:v>
      </x:c>
      <x:c r="F27" s="14" t="n">
        <x:v>50</x:v>
      </x:c>
      <x:c r="G27" s="12" t="inlineStr">
        <x:is>
          <x:t xml:space="preserve">Oui</x:t>
        </x:is>
      </x:c>
      <x:c r="H27" s="11" t="n">
        <x:v>45984</x:v>
      </x:c>
      <x:c r="I27" s="12" t="inlineStr">
        <x:is>
          <x:t xml:space="preserve">Virement</x:t>
        </x:is>
      </x:c>
      <x:c r="J27" s="13" t="n"/>
    </x:row>
    <x:row r="28">
      <x:c r="A28" s="13" t="inlineStr">
        <x:is>
          <x:t xml:space="preserve">El Idrissi</x:t>
        </x:is>
      </x:c>
      <x:c r="B28" s="13" t="inlineStr">
        <x:is>
          <x:t xml:space="preserve">Romain</x:t>
        </x:is>
      </x:c>
      <x:c r="C28" s="13" t="inlineStr">
        <x:is>
          <x:t xml:space="preserve">romain.el idrissi@email.com</x:t>
        </x:is>
      </x:c>
      <x:c r="D28" s="12" t="n"/>
      <x:c r="E28" s="11" t="n">
        <x:v>45819</x:v>
      </x:c>
      <x:c r="F28" s="14" t="n">
        <x:v>50</x:v>
      </x:c>
      <x:c r="G28" s="12" t="inlineStr">
        <x:is>
          <x:t xml:space="preserve">Oui</x:t>
        </x:is>
      </x:c>
      <x:c r="H28" s="11" t="n">
        <x:v>45762</x:v>
      </x:c>
      <x:c r="I28" s="12" t="inlineStr">
        <x:is>
          <x:t xml:space="preserve">Espèces</x:t>
        </x:is>
      </x:c>
      <x:c r="J28" s="13" t="n"/>
    </x:row>
    <x:row r="29">
      <x:c r="A29" s="13" t="inlineStr">
        <x:is>
          <x:t xml:space="preserve">El Idrissi</x:t>
        </x:is>
      </x:c>
      <x:c r="B29" s="13" t="inlineStr">
        <x:is>
          <x:t xml:space="preserve">Amine</x:t>
        </x:is>
      </x:c>
      <x:c r="C29" s="13" t="inlineStr">
        <x:is>
          <x:t xml:space="preserve">amine.el idrissi@email.com</x:t>
        </x:is>
      </x:c>
      <x:c r="D29" s="12" t="n"/>
      <x:c r="E29" s="11" t="n">
        <x:v>45766</x:v>
      </x:c>
      <x:c r="F29" s="14" t="n">
        <x:v>50</x:v>
      </x:c>
      <x:c r="G29" s="12" t="inlineStr">
        <x:is>
          <x:t xml:space="preserve">Oui</x:t>
        </x:is>
      </x:c>
      <x:c r="H29" s="11" t="n">
        <x:v>45773</x:v>
      </x:c>
      <x:c r="I29" s="12" t="inlineStr">
        <x:is>
          <x:t xml:space="preserve">Virement</x:t>
        </x:is>
      </x:c>
      <x:c r="J29" s="13" t="n"/>
    </x:row>
    <x:row r="30">
      <x:c r="A30" s="13" t="inlineStr">
        <x:is>
          <x:t xml:space="preserve">Benali</x:t>
        </x:is>
      </x:c>
      <x:c r="B30" s="13" t="inlineStr">
        <x:is>
          <x:t xml:space="preserve">Inès</x:t>
        </x:is>
      </x:c>
      <x:c r="C30" s="13" t="inlineStr">
        <x:is>
          <x:t xml:space="preserve">inès.benali@email.com</x:t>
        </x:is>
      </x:c>
      <x:c r="D30" s="12" t="n"/>
      <x:c r="E30" s="11" t="n">
        <x:v>45758</x:v>
      </x:c>
      <x:c r="F30" s="14" t="n">
        <x:v>50</x:v>
      </x:c>
      <x:c r="G30" s="12" t="inlineStr">
        <x:is>
          <x:t xml:space="preserve">Oui</x:t>
        </x:is>
      </x:c>
      <x:c r="H30" s="11" t="n">
        <x:v>45936</x:v>
      </x:c>
      <x:c r="I30" s="12" t="inlineStr">
        <x:is>
          <x:t xml:space="preserve">Chèque</x:t>
        </x:is>
      </x:c>
      <x:c r="J30" s="13" t="n"/>
    </x:row>
    <x:row r="31">
      <x:c r="A31" s="13" t="inlineStr">
        <x:is>
          <x:t xml:space="preserve">Leroy</x:t>
        </x:is>
      </x:c>
      <x:c r="B31" s="13" t="inlineStr">
        <x:is>
          <x:t xml:space="preserve">Yassine</x:t>
        </x:is>
      </x:c>
      <x:c r="C31" s="13" t="inlineStr">
        <x:is>
          <x:t xml:space="preserve">yassine.leroy@email.com</x:t>
        </x:is>
      </x:c>
      <x:c r="D31" s="12" t="n"/>
      <x:c r="E31" s="11" t="n">
        <x:v>45942</x:v>
      </x:c>
      <x:c r="F31" s="14" t="n">
        <x:v>50</x:v>
      </x:c>
      <x:c r="G31" s="12" t="inlineStr">
        <x:is>
          <x:t xml:space="preserve">Oui</x:t>
        </x:is>
      </x:c>
      <x:c r="H31" s="11" t="n">
        <x:v>45848</x:v>
      </x:c>
      <x:c r="I31" s="12" t="inlineStr">
        <x:is>
          <x:t xml:space="preserve">Chèque</x:t>
        </x:is>
      </x:c>
      <x:c r="J31" s="13" t="n"/>
    </x:row>
    <x:row r="32">
      <x:c r="A32" s="13" t="n"/>
      <x:c r="B32" s="13" t="n"/>
      <x:c r="C32" s="13" t="n"/>
      <x:c r="D32" s="12" t="n"/>
      <x:c r="E32" s="11" t="n"/>
      <x:c r="F32" s="14" t="n"/>
      <x:c r="G32" s="12" t="n"/>
      <x:c r="H32" s="11" t="n"/>
      <x:c r="I32" s="12" t="n"/>
      <x:c r="J32" s="13" t="n"/>
    </x:row>
    <x:row r="33">
      <x:c r="A33" s="13" t="n"/>
      <x:c r="B33" s="13" t="n"/>
      <x:c r="C33" s="13" t="n"/>
      <x:c r="D33" s="12" t="n"/>
      <x:c r="E33" s="11" t="n"/>
      <x:c r="F33" s="14" t="n"/>
      <x:c r="G33" s="12" t="n"/>
      <x:c r="H33" s="11" t="n"/>
      <x:c r="I33" s="12" t="n"/>
      <x:c r="J33" s="13" t="n"/>
    </x:row>
    <x:row r="34">
      <x:c r="A34" s="13" t="n"/>
      <x:c r="B34" s="13" t="n"/>
      <x:c r="C34" s="13" t="n"/>
      <x:c r="D34" s="12" t="n"/>
      <x:c r="E34" s="11" t="n"/>
      <x:c r="F34" s="14" t="n"/>
      <x:c r="G34" s="12" t="n"/>
      <x:c r="H34" s="11" t="n"/>
      <x:c r="I34" s="12" t="n"/>
      <x:c r="J34" s="13" t="n"/>
    </x:row>
    <x:row r="35">
      <x:c r="A35" s="13" t="n"/>
      <x:c r="B35" s="13" t="n"/>
      <x:c r="C35" s="13" t="n"/>
      <x:c r="D35" s="12" t="n"/>
      <x:c r="E35" s="11" t="n"/>
      <x:c r="F35" s="14" t="n"/>
      <x:c r="G35" s="12" t="n"/>
      <x:c r="H35" s="11" t="n"/>
      <x:c r="I35" s="12" t="n"/>
      <x:c r="J35" s="13" t="n"/>
    </x:row>
    <x:row r="36">
      <x:c r="A36" s="13" t="n"/>
      <x:c r="B36" s="13" t="n"/>
      <x:c r="C36" s="13" t="n"/>
      <x:c r="D36" s="12" t="n"/>
      <x:c r="E36" s="11" t="n"/>
      <x:c r="F36" s="14" t="n"/>
      <x:c r="G36" s="12" t="n"/>
      <x:c r="H36" s="11" t="n"/>
      <x:c r="I36" s="12" t="n"/>
      <x:c r="J36" s="13" t="n"/>
    </x:row>
    <x:row r="37">
      <x:c r="A37" s="13" t="n"/>
      <x:c r="B37" s="13" t="n"/>
      <x:c r="C37" s="13" t="n"/>
      <x:c r="D37" s="12" t="n"/>
      <x:c r="E37" s="11" t="n"/>
      <x:c r="F37" s="14" t="n"/>
      <x:c r="G37" s="12" t="n"/>
      <x:c r="H37" s="11" t="n"/>
      <x:c r="I37" s="12" t="n"/>
      <x:c r="J37" s="13" t="n"/>
    </x:row>
    <x:row r="38">
      <x:c r="A38" s="13" t="n"/>
      <x:c r="B38" s="13" t="n"/>
      <x:c r="C38" s="13" t="n"/>
      <x:c r="D38" s="12" t="n"/>
      <x:c r="E38" s="11" t="n"/>
      <x:c r="F38" s="14" t="n"/>
      <x:c r="G38" s="12" t="n"/>
      <x:c r="H38" s="11" t="n"/>
      <x:c r="I38" s="12" t="n"/>
      <x:c r="J38" s="13" t="n"/>
    </x:row>
    <x:row r="39">
      <x:c r="A39" s="13" t="n"/>
      <x:c r="B39" s="13" t="n"/>
      <x:c r="C39" s="13" t="n"/>
      <x:c r="D39" s="12" t="n"/>
      <x:c r="E39" s="11" t="n"/>
      <x:c r="F39" s="14" t="n"/>
      <x:c r="G39" s="12" t="n"/>
      <x:c r="H39" s="11" t="n"/>
      <x:c r="I39" s="12" t="n"/>
      <x:c r="J39" s="13" t="n"/>
    </x:row>
    <x:row r="40">
      <x:c r="A40" s="13" t="n"/>
      <x:c r="B40" s="13" t="n"/>
      <x:c r="C40" s="13" t="n"/>
      <x:c r="D40" s="12" t="n"/>
      <x:c r="E40" s="11" t="n"/>
      <x:c r="F40" s="14" t="n"/>
      <x:c r="G40" s="12" t="n"/>
      <x:c r="H40" s="11" t="n"/>
      <x:c r="I40" s="12" t="n"/>
      <x:c r="J40" s="13" t="n"/>
    </x:row>
    <x:row r="41">
      <x:c r="A41" s="13" t="n"/>
      <x:c r="B41" s="13" t="n"/>
      <x:c r="C41" s="13" t="n"/>
      <x:c r="D41" s="12" t="n"/>
      <x:c r="E41" s="11" t="n"/>
      <x:c r="F41" s="14" t="n"/>
      <x:c r="G41" s="12" t="n"/>
      <x:c r="H41" s="11" t="n"/>
      <x:c r="I41" s="12" t="n"/>
      <x:c r="J41" s="13" t="n"/>
    </x:row>
    <x:row r="42">
      <x:c r="A42" s="13" t="n"/>
      <x:c r="B42" s="13" t="n"/>
      <x:c r="C42" s="13" t="n"/>
      <x:c r="D42" s="12" t="n"/>
      <x:c r="E42" s="11" t="n"/>
      <x:c r="F42" s="14" t="n"/>
      <x:c r="G42" s="12" t="n"/>
      <x:c r="H42" s="11" t="n"/>
      <x:c r="I42" s="12" t="n"/>
      <x:c r="J42" s="13" t="n"/>
    </x:row>
    <x:row r="43">
      <x:c r="A43" s="13" t="n"/>
      <x:c r="B43" s="13" t="n"/>
      <x:c r="C43" s="13" t="n"/>
      <x:c r="D43" s="12" t="n"/>
      <x:c r="E43" s="11" t="n"/>
      <x:c r="F43" s="14" t="n"/>
      <x:c r="G43" s="12" t="n"/>
      <x:c r="H43" s="11" t="n"/>
      <x:c r="I43" s="12" t="n"/>
      <x:c r="J43" s="13" t="n"/>
    </x:row>
    <x:row r="44">
      <x:c r="A44" s="13" t="n"/>
      <x:c r="B44" s="13" t="n"/>
      <x:c r="C44" s="13" t="n"/>
      <x:c r="D44" s="12" t="n"/>
      <x:c r="E44" s="11" t="n"/>
      <x:c r="F44" s="14" t="n"/>
      <x:c r="G44" s="12" t="n"/>
      <x:c r="H44" s="11" t="n"/>
      <x:c r="I44" s="12" t="n"/>
      <x:c r="J44" s="13" t="n"/>
    </x:row>
    <x:row r="45">
      <x:c r="A45" s="13" t="n"/>
      <x:c r="B45" s="13" t="n"/>
      <x:c r="C45" s="13" t="n"/>
      <x:c r="D45" s="12" t="n"/>
      <x:c r="E45" s="11" t="n"/>
      <x:c r="F45" s="14" t="n"/>
      <x:c r="G45" s="12" t="n"/>
      <x:c r="H45" s="11" t="n"/>
      <x:c r="I45" s="12" t="n"/>
      <x:c r="J45" s="13" t="n"/>
    </x:row>
    <x:row r="46">
      <x:c r="A46" s="13" t="n"/>
      <x:c r="B46" s="13" t="n"/>
      <x:c r="C46" s="13" t="n"/>
      <x:c r="D46" s="12" t="n"/>
      <x:c r="E46" s="11" t="n"/>
      <x:c r="F46" s="14" t="n"/>
      <x:c r="G46" s="12" t="n"/>
      <x:c r="H46" s="11" t="n"/>
      <x:c r="I46" s="12" t="n"/>
      <x:c r="J46" s="13" t="n"/>
    </x:row>
    <x:row r="47">
      <x:c r="A47" s="13" t="n"/>
      <x:c r="B47" s="13" t="n"/>
      <x:c r="C47" s="13" t="n"/>
      <x:c r="D47" s="12" t="n"/>
      <x:c r="E47" s="11" t="n"/>
      <x:c r="F47" s="14" t="n"/>
      <x:c r="G47" s="12" t="n"/>
      <x:c r="H47" s="11" t="n"/>
      <x:c r="I47" s="12" t="n"/>
      <x:c r="J47" s="13" t="n"/>
    </x:row>
    <x:row r="48">
      <x:c r="A48" s="13" t="n"/>
      <x:c r="B48" s="13" t="n"/>
      <x:c r="C48" s="13" t="n"/>
      <x:c r="D48" s="12" t="n"/>
      <x:c r="E48" s="11" t="n"/>
      <x:c r="F48" s="14" t="n"/>
      <x:c r="G48" s="12" t="n"/>
      <x:c r="H48" s="11" t="n"/>
      <x:c r="I48" s="12" t="n"/>
      <x:c r="J48" s="13" t="n"/>
    </x:row>
    <x:row r="49">
      <x:c r="A49" s="13" t="n"/>
      <x:c r="B49" s="13" t="n"/>
      <x:c r="C49" s="13" t="n"/>
      <x:c r="D49" s="12" t="n"/>
      <x:c r="E49" s="11" t="n"/>
      <x:c r="F49" s="14" t="n"/>
      <x:c r="G49" s="12" t="n"/>
      <x:c r="H49" s="11" t="n"/>
      <x:c r="I49" s="12" t="n"/>
      <x:c r="J49" s="13" t="n"/>
    </x:row>
    <x:row r="50">
      <x:c r="A50" s="13" t="n"/>
      <x:c r="B50" s="13" t="n"/>
      <x:c r="C50" s="13" t="n"/>
      <x:c r="D50" s="12" t="n"/>
      <x:c r="E50" s="11" t="n"/>
      <x:c r="F50" s="14" t="n"/>
      <x:c r="G50" s="12" t="n"/>
      <x:c r="H50" s="11" t="n"/>
      <x:c r="I50" s="12" t="n"/>
      <x:c r="J50" s="13" t="n"/>
    </x:row>
    <x:row r="51">
      <x:c r="A51" s="13" t="n"/>
      <x:c r="B51" s="13" t="n"/>
      <x:c r="C51" s="13" t="n"/>
      <x:c r="D51" s="12" t="n"/>
      <x:c r="E51" s="11" t="n"/>
      <x:c r="F51" s="14" t="n"/>
      <x:c r="G51" s="12" t="n"/>
      <x:c r="H51" s="11" t="n"/>
      <x:c r="I51" s="12" t="n"/>
      <x:c r="J51" s="13" t="n"/>
    </x:row>
    <x:row r="52">
      <x:c r="A52" s="13" t="n"/>
      <x:c r="B52" s="13" t="n"/>
      <x:c r="C52" s="13" t="n"/>
      <x:c r="D52" s="12" t="n"/>
      <x:c r="E52" s="11" t="n"/>
      <x:c r="F52" s="14" t="n"/>
      <x:c r="G52" s="12" t="n"/>
      <x:c r="H52" s="11" t="n"/>
      <x:c r="I52" s="12" t="n"/>
      <x:c r="J52" s="13" t="n"/>
    </x:row>
    <x:row r="53">
      <x:c r="A53" s="13" t="n"/>
      <x:c r="B53" s="13" t="n"/>
      <x:c r="C53" s="13" t="n"/>
      <x:c r="D53" s="12" t="n"/>
      <x:c r="E53" s="11" t="n"/>
      <x:c r="F53" s="14" t="n"/>
      <x:c r="G53" s="12" t="n"/>
      <x:c r="H53" s="11" t="n"/>
      <x:c r="I53" s="12" t="n"/>
      <x:c r="J53" s="13" t="n"/>
    </x:row>
    <x:row r="54">
      <x:c r="A54" s="13" t="n"/>
      <x:c r="B54" s="13" t="n"/>
      <x:c r="C54" s="13" t="n"/>
      <x:c r="D54" s="12" t="n"/>
      <x:c r="E54" s="11" t="n"/>
      <x:c r="F54" s="14" t="n"/>
      <x:c r="G54" s="12" t="n"/>
      <x:c r="H54" s="11" t="n"/>
      <x:c r="I54" s="12" t="n"/>
      <x:c r="J54" s="13" t="n"/>
    </x:row>
    <x:row r="55">
      <x:c r="A55" s="13" t="n"/>
      <x:c r="B55" s="13" t="n"/>
      <x:c r="C55" s="13" t="n"/>
      <x:c r="D55" s="12" t="n"/>
      <x:c r="E55" s="11" t="n"/>
      <x:c r="F55" s="14" t="n"/>
      <x:c r="G55" s="12" t="n"/>
      <x:c r="H55" s="11" t="n"/>
      <x:c r="I55" s="12" t="n"/>
      <x:c r="J55" s="13" t="n"/>
    </x:row>
    <x:row r="56">
      <x:c r="A56" s="13" t="n"/>
      <x:c r="B56" s="13" t="n"/>
      <x:c r="C56" s="13" t="n"/>
      <x:c r="D56" s="12" t="n"/>
      <x:c r="E56" s="11" t="n"/>
      <x:c r="F56" s="14" t="n"/>
      <x:c r="G56" s="12" t="n"/>
      <x:c r="H56" s="11" t="n"/>
      <x:c r="I56" s="12" t="n"/>
      <x:c r="J56" s="13" t="n"/>
    </x:row>
    <x:row r="57">
      <x:c r="A57" s="13" t="n"/>
      <x:c r="B57" s="13" t="n"/>
      <x:c r="C57" s="13" t="n"/>
      <x:c r="D57" s="12" t="n"/>
      <x:c r="E57" s="11" t="n"/>
      <x:c r="F57" s="14" t="n"/>
      <x:c r="G57" s="12" t="n"/>
      <x:c r="H57" s="11" t="n"/>
      <x:c r="I57" s="12" t="n"/>
      <x:c r="J57" s="13" t="n"/>
    </x:row>
    <x:row r="58">
      <x:c r="A58" s="13" t="n"/>
      <x:c r="B58" s="13" t="n"/>
      <x:c r="C58" s="13" t="n"/>
      <x:c r="D58" s="12" t="n"/>
      <x:c r="E58" s="11" t="n"/>
      <x:c r="F58" s="14" t="n"/>
      <x:c r="G58" s="12" t="n"/>
      <x:c r="H58" s="11" t="n"/>
      <x:c r="I58" s="12" t="n"/>
      <x:c r="J58" s="13" t="n"/>
    </x:row>
    <x:row r="59">
      <x:c r="A59" s="13" t="n"/>
      <x:c r="B59" s="13" t="n"/>
      <x:c r="C59" s="13" t="n"/>
      <x:c r="D59" s="12" t="n"/>
      <x:c r="E59" s="11" t="n"/>
      <x:c r="F59" s="14" t="n"/>
      <x:c r="G59" s="12" t="n"/>
      <x:c r="H59" s="11" t="n"/>
      <x:c r="I59" s="12" t="n"/>
      <x:c r="J59" s="13" t="n"/>
    </x:row>
    <x:row r="60">
      <x:c r="A60" s="13" t="n"/>
      <x:c r="B60" s="13" t="n"/>
      <x:c r="C60" s="13" t="n"/>
      <x:c r="D60" s="12" t="n"/>
      <x:c r="E60" s="11" t="n"/>
      <x:c r="F60" s="14" t="n"/>
      <x:c r="G60" s="12" t="n"/>
      <x:c r="H60" s="11" t="n"/>
      <x:c r="I60" s="12" t="n"/>
      <x:c r="J60" s="13" t="n"/>
    </x:row>
    <x:row r="61">
      <x:c r="A61" s="13" t="n"/>
      <x:c r="B61" s="13" t="n"/>
      <x:c r="C61" s="13" t="n"/>
      <x:c r="D61" s="12" t="n"/>
      <x:c r="E61" s="11" t="n"/>
      <x:c r="F61" s="14" t="n"/>
      <x:c r="G61" s="12" t="n"/>
      <x:c r="H61" s="11" t="n"/>
      <x:c r="I61" s="12" t="n"/>
      <x:c r="J61" s="13" t="n"/>
    </x:row>
    <x:row r="62">
      <x:c r="A62" s="13" t="n"/>
      <x:c r="B62" s="13" t="n"/>
      <x:c r="C62" s="13" t="n"/>
      <x:c r="D62" s="12" t="n"/>
      <x:c r="E62" s="11" t="n"/>
      <x:c r="F62" s="14" t="n"/>
      <x:c r="G62" s="12" t="n"/>
      <x:c r="H62" s="11" t="n"/>
      <x:c r="I62" s="12" t="n"/>
      <x:c r="J62" s="13" t="n"/>
    </x:row>
    <x:row r="63">
      <x:c r="A63" s="13" t="n"/>
      <x:c r="B63" s="13" t="n"/>
      <x:c r="C63" s="13" t="n"/>
      <x:c r="D63" s="12" t="n"/>
      <x:c r="E63" s="11" t="n"/>
      <x:c r="F63" s="14" t="n"/>
      <x:c r="G63" s="12" t="n"/>
      <x:c r="H63" s="11" t="n"/>
      <x:c r="I63" s="12" t="n"/>
      <x:c r="J63" s="13" t="n"/>
    </x:row>
    <x:row r="64">
      <x:c r="A64" s="13" t="n"/>
      <x:c r="B64" s="13" t="n"/>
      <x:c r="C64" s="13" t="n"/>
      <x:c r="D64" s="12" t="n"/>
      <x:c r="E64" s="11" t="n"/>
      <x:c r="F64" s="14" t="n"/>
      <x:c r="G64" s="12" t="n"/>
      <x:c r="H64" s="11" t="n"/>
      <x:c r="I64" s="12" t="n"/>
      <x:c r="J64" s="13" t="n"/>
    </x:row>
    <x:row r="65">
      <x:c r="A65" s="13" t="n"/>
      <x:c r="B65" s="13" t="n"/>
      <x:c r="C65" s="13" t="n"/>
      <x:c r="D65" s="12" t="n"/>
      <x:c r="E65" s="11" t="n"/>
      <x:c r="F65" s="14" t="n"/>
      <x:c r="G65" s="12" t="n"/>
      <x:c r="H65" s="11" t="n"/>
      <x:c r="I65" s="12" t="n"/>
      <x:c r="J65" s="13" t="n"/>
    </x:row>
    <x:row r="66">
      <x:c r="A66" s="13" t="n"/>
      <x:c r="B66" s="13" t="n"/>
      <x:c r="C66" s="13" t="n"/>
      <x:c r="D66" s="12" t="n"/>
      <x:c r="E66" s="11" t="n"/>
      <x:c r="F66" s="14" t="n"/>
      <x:c r="G66" s="12" t="n"/>
      <x:c r="H66" s="11" t="n"/>
      <x:c r="I66" s="12" t="n"/>
      <x:c r="J66" s="13" t="n"/>
    </x:row>
    <x:row r="67">
      <x:c r="A67" s="13" t="n"/>
      <x:c r="B67" s="13" t="n"/>
      <x:c r="C67" s="13" t="n"/>
      <x:c r="D67" s="12" t="n"/>
      <x:c r="E67" s="11" t="n"/>
      <x:c r="F67" s="14" t="n"/>
      <x:c r="G67" s="12" t="n"/>
      <x:c r="H67" s="11" t="n"/>
      <x:c r="I67" s="12" t="n"/>
      <x:c r="J67" s="13" t="n"/>
    </x:row>
    <x:row r="68">
      <x:c r="A68" s="13" t="n"/>
      <x:c r="B68" s="13" t="n"/>
      <x:c r="C68" s="13" t="n"/>
      <x:c r="D68" s="12" t="n"/>
      <x:c r="E68" s="11" t="n"/>
      <x:c r="F68" s="14" t="n"/>
      <x:c r="G68" s="12" t="n"/>
      <x:c r="H68" s="11" t="n"/>
      <x:c r="I68" s="12" t="n"/>
      <x:c r="J68" s="13" t="n"/>
    </x:row>
    <x:row r="69">
      <x:c r="A69" s="13" t="n"/>
      <x:c r="B69" s="13" t="n"/>
      <x:c r="C69" s="13" t="n"/>
      <x:c r="D69" s="12" t="n"/>
      <x:c r="E69" s="11" t="n"/>
      <x:c r="F69" s="14" t="n"/>
      <x:c r="G69" s="12" t="n"/>
      <x:c r="H69" s="11" t="n"/>
      <x:c r="I69" s="12" t="n"/>
      <x:c r="J69" s="13" t="n"/>
    </x:row>
    <x:row r="70">
      <x:c r="A70" s="13" t="n"/>
      <x:c r="B70" s="13" t="n"/>
      <x:c r="C70" s="13" t="n"/>
      <x:c r="D70" s="12" t="n"/>
      <x:c r="E70" s="11" t="n"/>
      <x:c r="F70" s="14" t="n"/>
      <x:c r="G70" s="12" t="n"/>
      <x:c r="H70" s="11" t="n"/>
      <x:c r="I70" s="12" t="n"/>
      <x:c r="J70" s="13" t="n"/>
    </x:row>
    <x:row r="71">
      <x:c r="A71" s="13" t="n"/>
      <x:c r="B71" s="13" t="n"/>
      <x:c r="C71" s="13" t="n"/>
      <x:c r="D71" s="12" t="n"/>
      <x:c r="E71" s="11" t="n"/>
      <x:c r="F71" s="14" t="n"/>
      <x:c r="G71" s="12" t="n"/>
      <x:c r="H71" s="11" t="n"/>
      <x:c r="I71" s="12" t="n"/>
      <x:c r="J71" s="13" t="n"/>
    </x:row>
    <x:row r="72">
      <x:c r="A72" s="13" t="n"/>
      <x:c r="B72" s="13" t="n"/>
      <x:c r="C72" s="13" t="n"/>
      <x:c r="D72" s="12" t="n"/>
      <x:c r="E72" s="11" t="n"/>
      <x:c r="F72" s="14" t="n"/>
      <x:c r="G72" s="12" t="n"/>
      <x:c r="H72" s="11" t="n"/>
      <x:c r="I72" s="12" t="n"/>
      <x:c r="J72" s="13" t="n"/>
    </x:row>
    <x:row r="73">
      <x:c r="A73" s="13" t="n"/>
      <x:c r="B73" s="13" t="n"/>
      <x:c r="C73" s="13" t="n"/>
      <x:c r="D73" s="12" t="n"/>
      <x:c r="E73" s="11" t="n"/>
      <x:c r="F73" s="14" t="n"/>
      <x:c r="G73" s="12" t="n"/>
      <x:c r="H73" s="11" t="n"/>
      <x:c r="I73" s="12" t="n"/>
      <x:c r="J73" s="13" t="n"/>
    </x:row>
    <x:row r="74">
      <x:c r="A74" s="13" t="n"/>
      <x:c r="B74" s="13" t="n"/>
      <x:c r="C74" s="13" t="n"/>
      <x:c r="D74" s="12" t="n"/>
      <x:c r="E74" s="11" t="n"/>
      <x:c r="F74" s="14" t="n"/>
      <x:c r="G74" s="12" t="n"/>
      <x:c r="H74" s="11" t="n"/>
      <x:c r="I74" s="12" t="n"/>
      <x:c r="J74" s="13" t="n"/>
    </x:row>
    <x:row r="75">
      <x:c r="A75" s="13" t="n"/>
      <x:c r="B75" s="13" t="n"/>
      <x:c r="C75" s="13" t="n"/>
      <x:c r="D75" s="12" t="n"/>
      <x:c r="E75" s="11" t="n"/>
      <x:c r="F75" s="14" t="n"/>
      <x:c r="G75" s="12" t="n"/>
      <x:c r="H75" s="11" t="n"/>
      <x:c r="I75" s="12" t="n"/>
      <x:c r="J75" s="13" t="n"/>
    </x:row>
    <x:row r="76">
      <x:c r="A76" s="13" t="n"/>
      <x:c r="B76" s="13" t="n"/>
      <x:c r="C76" s="13" t="n"/>
      <x:c r="D76" s="12" t="n"/>
      <x:c r="E76" s="11" t="n"/>
      <x:c r="F76" s="14" t="n"/>
      <x:c r="G76" s="12" t="n"/>
      <x:c r="H76" s="11" t="n"/>
      <x:c r="I76" s="12" t="n"/>
      <x:c r="J76" s="13" t="n"/>
    </x:row>
    <x:row r="77">
      <x:c r="A77" s="13" t="n"/>
      <x:c r="B77" s="13" t="n"/>
      <x:c r="C77" s="13" t="n"/>
      <x:c r="D77" s="12" t="n"/>
      <x:c r="E77" s="11" t="n"/>
      <x:c r="F77" s="14" t="n"/>
      <x:c r="G77" s="12" t="n"/>
      <x:c r="H77" s="11" t="n"/>
      <x:c r="I77" s="12" t="n"/>
      <x:c r="J77" s="13" t="n"/>
    </x:row>
    <x:row r="78">
      <x:c r="A78" s="13" t="n"/>
      <x:c r="B78" s="13" t="n"/>
      <x:c r="C78" s="13" t="n"/>
      <x:c r="D78" s="12" t="n"/>
      <x:c r="E78" s="11" t="n"/>
      <x:c r="F78" s="14" t="n"/>
      <x:c r="G78" s="12" t="n"/>
      <x:c r="H78" s="11" t="n"/>
      <x:c r="I78" s="12" t="n"/>
      <x:c r="J78" s="13" t="n"/>
    </x:row>
    <x:row r="79">
      <x:c r="A79" s="13" t="n"/>
      <x:c r="B79" s="13" t="n"/>
      <x:c r="C79" s="13" t="n"/>
      <x:c r="D79" s="12" t="n"/>
      <x:c r="E79" s="11" t="n"/>
      <x:c r="F79" s="14" t="n"/>
      <x:c r="G79" s="12" t="n"/>
      <x:c r="H79" s="11" t="n"/>
      <x:c r="I79" s="12" t="n"/>
      <x:c r="J79" s="13" t="n"/>
    </x:row>
    <x:row r="80">
      <x:c r="A80" s="13" t="n"/>
      <x:c r="B80" s="13" t="n"/>
      <x:c r="C80" s="13" t="n"/>
      <x:c r="D80" s="12" t="n"/>
      <x:c r="E80" s="11" t="n"/>
      <x:c r="F80" s="14" t="n"/>
      <x:c r="G80" s="12" t="n"/>
      <x:c r="H80" s="11" t="n"/>
      <x:c r="I80" s="12" t="n"/>
      <x:c r="J80" s="13" t="n"/>
    </x:row>
    <x:row r="81">
      <x:c r="A81" s="13" t="n"/>
      <x:c r="B81" s="13" t="n"/>
      <x:c r="C81" s="13" t="n"/>
      <x:c r="D81" s="12" t="n"/>
      <x:c r="E81" s="11" t="n"/>
      <x:c r="F81" s="14" t="n"/>
      <x:c r="G81" s="12" t="n"/>
      <x:c r="H81" s="11" t="n"/>
      <x:c r="I81" s="12" t="n"/>
      <x:c r="J81" s="13" t="n"/>
    </x:row>
    <x:row r="82">
      <x:c r="A82" s="13" t="n"/>
      <x:c r="B82" s="13" t="n"/>
      <x:c r="C82" s="13" t="n"/>
      <x:c r="D82" s="12" t="n"/>
      <x:c r="E82" s="11" t="n"/>
      <x:c r="F82" s="14" t="n"/>
      <x:c r="G82" s="12" t="n"/>
      <x:c r="H82" s="11" t="n"/>
      <x:c r="I82" s="12" t="n"/>
      <x:c r="J82" s="13" t="n"/>
    </x:row>
    <x:row r="83">
      <x:c r="A83" s="13" t="n"/>
      <x:c r="B83" s="13" t="n"/>
      <x:c r="C83" s="13" t="n"/>
      <x:c r="D83" s="12" t="n"/>
      <x:c r="E83" s="11" t="n"/>
      <x:c r="F83" s="14" t="n"/>
      <x:c r="G83" s="12" t="n"/>
      <x:c r="H83" s="11" t="n"/>
      <x:c r="I83" s="12" t="n"/>
      <x:c r="J83" s="13" t="n"/>
    </x:row>
    <x:row r="84">
      <x:c r="A84" s="13" t="n"/>
      <x:c r="B84" s="13" t="n"/>
      <x:c r="C84" s="13" t="n"/>
      <x:c r="D84" s="12" t="n"/>
      <x:c r="E84" s="11" t="n"/>
      <x:c r="F84" s="14" t="n"/>
      <x:c r="G84" s="12" t="n"/>
      <x:c r="H84" s="11" t="n"/>
      <x:c r="I84" s="12" t="n"/>
      <x:c r="J84" s="13" t="n"/>
    </x:row>
    <x:row r="85">
      <x:c r="A85" s="13" t="n"/>
      <x:c r="B85" s="13" t="n"/>
      <x:c r="C85" s="13" t="n"/>
      <x:c r="D85" s="12" t="n"/>
      <x:c r="E85" s="11" t="n"/>
      <x:c r="F85" s="14" t="n"/>
      <x:c r="G85" s="12" t="n"/>
      <x:c r="H85" s="11" t="n"/>
      <x:c r="I85" s="12" t="n"/>
      <x:c r="J85" s="13" t="n"/>
    </x:row>
    <x:row r="86">
      <x:c r="A86" s="13" t="n"/>
      <x:c r="B86" s="13" t="n"/>
      <x:c r="C86" s="13" t="n"/>
      <x:c r="D86" s="12" t="n"/>
      <x:c r="E86" s="11" t="n"/>
      <x:c r="F86" s="14" t="n"/>
      <x:c r="G86" s="12" t="n"/>
      <x:c r="H86" s="11" t="n"/>
      <x:c r="I86" s="12" t="n"/>
      <x:c r="J86" s="13" t="n"/>
    </x:row>
    <x:row r="87">
      <x:c r="A87" s="13" t="n"/>
      <x:c r="B87" s="13" t="n"/>
      <x:c r="C87" s="13" t="n"/>
      <x:c r="D87" s="12" t="n"/>
      <x:c r="E87" s="11" t="n"/>
      <x:c r="F87" s="14" t="n"/>
      <x:c r="G87" s="12" t="n"/>
      <x:c r="H87" s="11" t="n"/>
      <x:c r="I87" s="12" t="n"/>
      <x:c r="J87" s="13" t="n"/>
    </x:row>
    <x:row r="88">
      <x:c r="A88" s="13" t="n"/>
      <x:c r="B88" s="13" t="n"/>
      <x:c r="C88" s="13" t="n"/>
      <x:c r="D88" s="12" t="n"/>
      <x:c r="E88" s="11" t="n"/>
      <x:c r="F88" s="14" t="n"/>
      <x:c r="G88" s="12" t="n"/>
      <x:c r="H88" s="11" t="n"/>
      <x:c r="I88" s="12" t="n"/>
      <x:c r="J88" s="13" t="n"/>
    </x:row>
    <x:row r="89">
      <x:c r="A89" s="13" t="n"/>
      <x:c r="B89" s="13" t="n"/>
      <x:c r="C89" s="13" t="n"/>
      <x:c r="D89" s="12" t="n"/>
      <x:c r="E89" s="11" t="n"/>
      <x:c r="F89" s="14" t="n"/>
      <x:c r="G89" s="12" t="n"/>
      <x:c r="H89" s="11" t="n"/>
      <x:c r="I89" s="12" t="n"/>
      <x:c r="J89" s="13" t="n"/>
    </x:row>
    <x:row r="90">
      <x:c r="A90" s="13" t="n"/>
      <x:c r="B90" s="13" t="n"/>
      <x:c r="C90" s="13" t="n"/>
      <x:c r="D90" s="12" t="n"/>
      <x:c r="E90" s="11" t="n"/>
      <x:c r="F90" s="14" t="n"/>
      <x:c r="G90" s="12" t="n"/>
      <x:c r="H90" s="11" t="n"/>
      <x:c r="I90" s="12" t="n"/>
      <x:c r="J90" s="13" t="n"/>
    </x:row>
    <x:row r="91">
      <x:c r="A91" s="13" t="n"/>
      <x:c r="B91" s="13" t="n"/>
      <x:c r="C91" s="13" t="n"/>
      <x:c r="D91" s="12" t="n"/>
      <x:c r="E91" s="11" t="n"/>
      <x:c r="F91" s="14" t="n"/>
      <x:c r="G91" s="12" t="n"/>
      <x:c r="H91" s="11" t="n"/>
      <x:c r="I91" s="12" t="n"/>
      <x:c r="J91" s="13" t="n"/>
    </x:row>
    <x:row r="92">
      <x:c r="A92" s="13" t="n"/>
      <x:c r="B92" s="13" t="n"/>
      <x:c r="C92" s="13" t="n"/>
      <x:c r="D92" s="12" t="n"/>
      <x:c r="E92" s="11" t="n"/>
      <x:c r="F92" s="14" t="n"/>
      <x:c r="G92" s="12" t="n"/>
      <x:c r="H92" s="11" t="n"/>
      <x:c r="I92" s="12" t="n"/>
      <x:c r="J92" s="13" t="n"/>
    </x:row>
    <x:row r="93">
      <x:c r="A93" s="13" t="n"/>
      <x:c r="B93" s="13" t="n"/>
      <x:c r="C93" s="13" t="n"/>
      <x:c r="D93" s="12" t="n"/>
      <x:c r="E93" s="11" t="n"/>
      <x:c r="F93" s="14" t="n"/>
      <x:c r="G93" s="12" t="n"/>
      <x:c r="H93" s="11" t="n"/>
      <x:c r="I93" s="12" t="n"/>
      <x:c r="J93" s="13" t="n"/>
    </x:row>
    <x:row r="94">
      <x:c r="A94" s="13" t="n"/>
      <x:c r="B94" s="13" t="n"/>
      <x:c r="C94" s="13" t="n"/>
      <x:c r="D94" s="12" t="n"/>
      <x:c r="E94" s="11" t="n"/>
      <x:c r="F94" s="14" t="n"/>
      <x:c r="G94" s="12" t="n"/>
      <x:c r="H94" s="11" t="n"/>
      <x:c r="I94" s="12" t="n"/>
      <x:c r="J94" s="13" t="n"/>
    </x:row>
    <x:row r="95">
      <x:c r="A95" s="13" t="n"/>
      <x:c r="B95" s="13" t="n"/>
      <x:c r="C95" s="13" t="n"/>
      <x:c r="D95" s="12" t="n"/>
      <x:c r="E95" s="11" t="n"/>
      <x:c r="F95" s="14" t="n"/>
      <x:c r="G95" s="12" t="n"/>
      <x:c r="H95" s="11" t="n"/>
      <x:c r="I95" s="12" t="n"/>
      <x:c r="J95" s="13" t="n"/>
    </x:row>
    <x:row r="96">
      <x:c r="A96" s="13" t="n"/>
      <x:c r="B96" s="13" t="n"/>
      <x:c r="C96" s="13" t="n"/>
      <x:c r="D96" s="12" t="n"/>
      <x:c r="E96" s="11" t="n"/>
      <x:c r="F96" s="14" t="n"/>
      <x:c r="G96" s="12" t="n"/>
      <x:c r="H96" s="11" t="n"/>
      <x:c r="I96" s="12" t="n"/>
      <x:c r="J96" s="13" t="n"/>
    </x:row>
    <x:row r="97">
      <x:c r="A97" s="13" t="n"/>
      <x:c r="B97" s="13" t="n"/>
      <x:c r="C97" s="13" t="n"/>
      <x:c r="D97" s="12" t="n"/>
      <x:c r="E97" s="11" t="n"/>
      <x:c r="F97" s="14" t="n"/>
      <x:c r="G97" s="12" t="n"/>
      <x:c r="H97" s="11" t="n"/>
      <x:c r="I97" s="12" t="n"/>
      <x:c r="J97" s="13" t="n"/>
    </x:row>
    <x:row r="98">
      <x:c r="A98" s="13" t="n"/>
      <x:c r="B98" s="13" t="n"/>
      <x:c r="C98" s="13" t="n"/>
      <x:c r="D98" s="12" t="n"/>
      <x:c r="E98" s="11" t="n"/>
      <x:c r="F98" s="14" t="n"/>
      <x:c r="G98" s="12" t="n"/>
      <x:c r="H98" s="11" t="n"/>
      <x:c r="I98" s="12" t="n"/>
      <x:c r="J98" s="13" t="n"/>
    </x:row>
    <x:row r="99">
      <x:c r="A99" s="13" t="n"/>
      <x:c r="B99" s="13" t="n"/>
      <x:c r="C99" s="13" t="n"/>
      <x:c r="D99" s="12" t="n"/>
      <x:c r="E99" s="11" t="n"/>
      <x:c r="F99" s="14" t="n"/>
      <x:c r="G99" s="12" t="n"/>
      <x:c r="H99" s="11" t="n"/>
      <x:c r="I99" s="12" t="n"/>
      <x:c r="J99" s="13" t="n"/>
    </x:row>
    <x:row r="100">
      <x:c r="A100" s="13" t="n"/>
      <x:c r="B100" s="13" t="n"/>
      <x:c r="C100" s="13" t="n"/>
      <x:c r="D100" s="12" t="n"/>
      <x:c r="E100" s="11" t="n"/>
      <x:c r="F100" s="14" t="n"/>
      <x:c r="G100" s="12" t="n"/>
      <x:c r="H100" s="11" t="n"/>
      <x:c r="I100" s="12" t="n"/>
      <x:c r="J100" s="13" t="n"/>
    </x:row>
    <x:row r="101">
      <x:c r="A101" s="13" t="n"/>
      <x:c r="B101" s="13" t="n"/>
      <x:c r="C101" s="13" t="n"/>
      <x:c r="D101" s="12" t="n"/>
      <x:c r="E101" s="11" t="n"/>
      <x:c r="F101" s="14" t="n"/>
      <x:c r="G101" s="12" t="n"/>
      <x:c r="H101" s="11" t="n"/>
      <x:c r="I101" s="12" t="n"/>
      <x:c r="J101" s="13" t="n"/>
    </x:row>
    <x:row r="102">
      <x:c r="A102" s="13" t="n"/>
      <x:c r="B102" s="13" t="n"/>
      <x:c r="C102" s="13" t="n"/>
      <x:c r="D102" s="12" t="n"/>
      <x:c r="E102" s="11" t="n"/>
      <x:c r="F102" s="14" t="n"/>
      <x:c r="G102" s="12" t="n"/>
      <x:c r="H102" s="11" t="n"/>
      <x:c r="I102" s="12" t="n"/>
      <x:c r="J102" s="13" t="n"/>
    </x:row>
    <x:row r="103">
      <x:c r="A103" s="13" t="n"/>
      <x:c r="B103" s="13" t="n"/>
      <x:c r="C103" s="13" t="n"/>
      <x:c r="D103" s="12" t="n"/>
      <x:c r="E103" s="11" t="n"/>
      <x:c r="F103" s="14" t="n"/>
      <x:c r="G103" s="12" t="n"/>
      <x:c r="H103" s="11" t="n"/>
      <x:c r="I103" s="12" t="n"/>
      <x:c r="J103" s="13" t="n"/>
    </x:row>
    <x:row r="104">
      <x:c r="A104" s="13" t="n"/>
      <x:c r="B104" s="13" t="n"/>
      <x:c r="C104" s="13" t="n"/>
      <x:c r="D104" s="12" t="n"/>
      <x:c r="E104" s="11" t="n"/>
      <x:c r="F104" s="14" t="n"/>
      <x:c r="G104" s="12" t="n"/>
      <x:c r="H104" s="11" t="n"/>
      <x:c r="I104" s="12" t="n"/>
      <x:c r="J104" s="13" t="n"/>
    </x:row>
    <x:row r="105">
      <x:c r="A105" s="13" t="n"/>
      <x:c r="B105" s="13" t="n"/>
      <x:c r="C105" s="13" t="n"/>
      <x:c r="D105" s="12" t="n"/>
      <x:c r="E105" s="11" t="n"/>
      <x:c r="F105" s="14" t="n"/>
      <x:c r="G105" s="12" t="n"/>
      <x:c r="H105" s="11" t="n"/>
      <x:c r="I105" s="12" t="n"/>
      <x:c r="J105" s="13" t="n"/>
    </x:row>
    <x:row r="106">
      <x:c r="A106" s="13" t="n"/>
      <x:c r="B106" s="13" t="n"/>
      <x:c r="C106" s="13" t="n"/>
      <x:c r="D106" s="12" t="n"/>
      <x:c r="E106" s="11" t="n"/>
      <x:c r="F106" s="14" t="n"/>
      <x:c r="G106" s="12" t="n"/>
      <x:c r="H106" s="11" t="n"/>
      <x:c r="I106" s="12" t="n"/>
      <x:c r="J106" s="13" t="n"/>
    </x:row>
    <x:row r="107">
      <x:c r="A107" s="13" t="n"/>
      <x:c r="B107" s="13" t="n"/>
      <x:c r="C107" s="13" t="n"/>
      <x:c r="D107" s="12" t="n"/>
      <x:c r="E107" s="11" t="n"/>
      <x:c r="F107" s="14" t="n"/>
      <x:c r="G107" s="12" t="n"/>
      <x:c r="H107" s="11" t="n"/>
      <x:c r="I107" s="12" t="n"/>
      <x:c r="J107" s="13" t="n"/>
    </x:row>
    <x:row r="108">
      <x:c r="A108" s="13" t="n"/>
      <x:c r="B108" s="13" t="n"/>
      <x:c r="C108" s="13" t="n"/>
      <x:c r="D108" s="12" t="n"/>
      <x:c r="E108" s="11" t="n"/>
      <x:c r="F108" s="14" t="n"/>
      <x:c r="G108" s="12" t="n"/>
      <x:c r="H108" s="11" t="n"/>
      <x:c r="I108" s="12" t="n"/>
      <x:c r="J108" s="13" t="n"/>
    </x:row>
    <x:row r="109">
      <x:c r="A109" s="13" t="n"/>
      <x:c r="B109" s="13" t="n"/>
      <x:c r="C109" s="13" t="n"/>
      <x:c r="D109" s="12" t="n"/>
      <x:c r="E109" s="11" t="n"/>
      <x:c r="F109" s="14" t="n"/>
      <x:c r="G109" s="12" t="n"/>
      <x:c r="H109" s="11" t="n"/>
      <x:c r="I109" s="12" t="n"/>
      <x:c r="J109" s="13" t="n"/>
    </x:row>
    <x:row r="110">
      <x:c r="A110" s="13" t="n"/>
      <x:c r="B110" s="13" t="n"/>
      <x:c r="C110" s="13" t="n"/>
      <x:c r="D110" s="12" t="n"/>
      <x:c r="E110" s="11" t="n"/>
      <x:c r="F110" s="14" t="n"/>
      <x:c r="G110" s="12" t="n"/>
      <x:c r="H110" s="11" t="n"/>
      <x:c r="I110" s="12" t="n"/>
      <x:c r="J110" s="13" t="n"/>
    </x:row>
    <x:row r="111">
      <x:c r="A111" s="13" t="n"/>
      <x:c r="B111" s="13" t="n"/>
      <x:c r="C111" s="13" t="n"/>
      <x:c r="D111" s="12" t="n"/>
      <x:c r="E111" s="11" t="n"/>
      <x:c r="F111" s="14" t="n"/>
      <x:c r="G111" s="12" t="n"/>
      <x:c r="H111" s="11" t="n"/>
      <x:c r="I111" s="12" t="n"/>
      <x:c r="J111" s="13" t="n"/>
    </x:row>
    <x:row r="112">
      <x:c r="A112" s="13" t="n"/>
      <x:c r="B112" s="13" t="n"/>
      <x:c r="C112" s="13" t="n"/>
      <x:c r="D112" s="12" t="n"/>
      <x:c r="E112" s="11" t="n"/>
      <x:c r="F112" s="14" t="n"/>
      <x:c r="G112" s="12" t="n"/>
      <x:c r="H112" s="11" t="n"/>
      <x:c r="I112" s="12" t="n"/>
      <x:c r="J112" s="13" t="n"/>
    </x:row>
    <x:row r="113">
      <x:c r="A113" s="13" t="n"/>
      <x:c r="B113" s="13" t="n"/>
      <x:c r="C113" s="13" t="n"/>
      <x:c r="D113" s="12" t="n"/>
      <x:c r="E113" s="11" t="n"/>
      <x:c r="F113" s="14" t="n"/>
      <x:c r="G113" s="12" t="n"/>
      <x:c r="H113" s="11" t="n"/>
      <x:c r="I113" s="12" t="n"/>
      <x:c r="J113" s="13" t="n"/>
    </x:row>
    <x:row r="114">
      <x:c r="A114" s="13" t="n"/>
      <x:c r="B114" s="13" t="n"/>
      <x:c r="C114" s="13" t="n"/>
      <x:c r="D114" s="12" t="n"/>
      <x:c r="E114" s="11" t="n"/>
      <x:c r="F114" s="14" t="n"/>
      <x:c r="G114" s="12" t="n"/>
      <x:c r="H114" s="11" t="n"/>
      <x:c r="I114" s="12" t="n"/>
      <x:c r="J114" s="13" t="n"/>
    </x:row>
    <x:row r="115">
      <x:c r="A115" s="13" t="n"/>
      <x:c r="B115" s="13" t="n"/>
      <x:c r="C115" s="13" t="n"/>
      <x:c r="D115" s="12" t="n"/>
      <x:c r="E115" s="11" t="n"/>
      <x:c r="F115" s="14" t="n"/>
      <x:c r="G115" s="12" t="n"/>
      <x:c r="H115" s="11" t="n"/>
      <x:c r="I115" s="12" t="n"/>
      <x:c r="J115" s="13" t="n"/>
    </x:row>
    <x:row r="116">
      <x:c r="A116" s="13" t="n"/>
      <x:c r="B116" s="13" t="n"/>
      <x:c r="C116" s="13" t="n"/>
      <x:c r="D116" s="12" t="n"/>
      <x:c r="E116" s="11" t="n"/>
      <x:c r="F116" s="14" t="n"/>
      <x:c r="G116" s="12" t="n"/>
      <x:c r="H116" s="11" t="n"/>
      <x:c r="I116" s="12" t="n"/>
      <x:c r="J116" s="13" t="n"/>
    </x:row>
    <x:row r="117">
      <x:c r="A117" s="13" t="n"/>
      <x:c r="B117" s="13" t="n"/>
      <x:c r="C117" s="13" t="n"/>
      <x:c r="D117" s="12" t="n"/>
      <x:c r="E117" s="11" t="n"/>
      <x:c r="F117" s="14" t="n"/>
      <x:c r="G117" s="12" t="n"/>
      <x:c r="H117" s="11" t="n"/>
      <x:c r="I117" s="12" t="n"/>
      <x:c r="J117" s="13" t="n"/>
    </x:row>
    <x:row r="118">
      <x:c r="A118" s="13" t="n"/>
      <x:c r="B118" s="13" t="n"/>
      <x:c r="C118" s="13" t="n"/>
      <x:c r="D118" s="12" t="n"/>
      <x:c r="E118" s="11" t="n"/>
      <x:c r="F118" s="14" t="n"/>
      <x:c r="G118" s="12" t="n"/>
      <x:c r="H118" s="11" t="n"/>
      <x:c r="I118" s="12" t="n"/>
      <x:c r="J118" s="13" t="n"/>
    </x:row>
    <x:row r="119">
      <x:c r="A119" s="13" t="n"/>
      <x:c r="B119" s="13" t="n"/>
      <x:c r="C119" s="13" t="n"/>
      <x:c r="D119" s="12" t="n"/>
      <x:c r="E119" s="11" t="n"/>
      <x:c r="F119" s="14" t="n"/>
      <x:c r="G119" s="12" t="n"/>
      <x:c r="H119" s="11" t="n"/>
      <x:c r="I119" s="12" t="n"/>
      <x:c r="J119" s="13" t="n"/>
    </x:row>
    <x:row r="120">
      <x:c r="A120" s="13" t="n"/>
      <x:c r="B120" s="13" t="n"/>
      <x:c r="C120" s="13" t="n"/>
      <x:c r="D120" s="12" t="n"/>
      <x:c r="E120" s="11" t="n"/>
      <x:c r="F120" s="14" t="n"/>
      <x:c r="G120" s="12" t="n"/>
      <x:c r="H120" s="11" t="n"/>
      <x:c r="I120" s="12" t="n"/>
      <x:c r="J120" s="13" t="n"/>
    </x:row>
    <x:row r="121">
      <x:c r="A121" s="13" t="n"/>
      <x:c r="B121" s="13" t="n"/>
      <x:c r="C121" s="13" t="n"/>
      <x:c r="D121" s="12" t="n"/>
      <x:c r="E121" s="11" t="n"/>
      <x:c r="F121" s="14" t="n"/>
      <x:c r="G121" s="12" t="n"/>
      <x:c r="H121" s="11" t="n"/>
      <x:c r="I121" s="12" t="n"/>
      <x:c r="J121" s="13" t="n"/>
    </x:row>
    <x:row r="122">
      <x:c r="A122" s="13" t="n"/>
      <x:c r="B122" s="13" t="n"/>
      <x:c r="C122" s="13" t="n"/>
      <x:c r="D122" s="12" t="n"/>
      <x:c r="E122" s="11" t="n"/>
      <x:c r="F122" s="14" t="n"/>
      <x:c r="G122" s="12" t="n"/>
      <x:c r="H122" s="11" t="n"/>
      <x:c r="I122" s="12" t="n"/>
      <x:c r="J122" s="13" t="n"/>
    </x:row>
    <x:row r="123">
      <x:c r="A123" s="13" t="n"/>
      <x:c r="B123" s="13" t="n"/>
      <x:c r="C123" s="13" t="n"/>
      <x:c r="D123" s="12" t="n"/>
      <x:c r="E123" s="11" t="n"/>
      <x:c r="F123" s="14" t="n"/>
      <x:c r="G123" s="12" t="n"/>
      <x:c r="H123" s="11" t="n"/>
      <x:c r="I123" s="12" t="n"/>
      <x:c r="J123" s="13" t="n"/>
    </x:row>
    <x:row r="124">
      <x:c r="A124" s="13" t="n"/>
      <x:c r="B124" s="13" t="n"/>
      <x:c r="C124" s="13" t="n"/>
      <x:c r="D124" s="12" t="n"/>
      <x:c r="E124" s="11" t="n"/>
      <x:c r="F124" s="14" t="n"/>
      <x:c r="G124" s="12" t="n"/>
      <x:c r="H124" s="11" t="n"/>
      <x:c r="I124" s="12" t="n"/>
      <x:c r="J124" s="13" t="n"/>
    </x:row>
    <x:row r="125">
      <x:c r="A125" s="13" t="n"/>
      <x:c r="B125" s="13" t="n"/>
      <x:c r="C125" s="13" t="n"/>
      <x:c r="D125" s="12" t="n"/>
      <x:c r="E125" s="11" t="n"/>
      <x:c r="F125" s="14" t="n"/>
      <x:c r="G125" s="12" t="n"/>
      <x:c r="H125" s="11" t="n"/>
      <x:c r="I125" s="12" t="n"/>
      <x:c r="J125" s="13" t="n"/>
    </x:row>
    <x:row r="126">
      <x:c r="A126" s="13" t="n"/>
      <x:c r="B126" s="13" t="n"/>
      <x:c r="C126" s="13" t="n"/>
      <x:c r="D126" s="12" t="n"/>
      <x:c r="E126" s="11" t="n"/>
      <x:c r="F126" s="14" t="n"/>
      <x:c r="G126" s="12" t="n"/>
      <x:c r="H126" s="11" t="n"/>
      <x:c r="I126" s="12" t="n"/>
      <x:c r="J126" s="13" t="n"/>
    </x:row>
    <x:row r="127">
      <x:c r="A127" s="13" t="n"/>
      <x:c r="B127" s="13" t="n"/>
      <x:c r="C127" s="13" t="n"/>
      <x:c r="D127" s="12" t="n"/>
      <x:c r="E127" s="11" t="n"/>
      <x:c r="F127" s="14" t="n"/>
      <x:c r="G127" s="12" t="n"/>
      <x:c r="H127" s="11" t="n"/>
      <x:c r="I127" s="12" t="n"/>
      <x:c r="J127" s="13" t="n"/>
    </x:row>
    <x:row r="128">
      <x:c r="A128" s="13" t="n"/>
      <x:c r="B128" s="13" t="n"/>
      <x:c r="C128" s="13" t="n"/>
      <x:c r="D128" s="12" t="n"/>
      <x:c r="E128" s="11" t="n"/>
      <x:c r="F128" s="14" t="n"/>
      <x:c r="G128" s="12" t="n"/>
      <x:c r="H128" s="11" t="n"/>
      <x:c r="I128" s="12" t="n"/>
      <x:c r="J128" s="13" t="n"/>
    </x:row>
    <x:row r="129">
      <x:c r="A129" s="13" t="n"/>
      <x:c r="B129" s="13" t="n"/>
      <x:c r="C129" s="13" t="n"/>
      <x:c r="D129" s="12" t="n"/>
      <x:c r="E129" s="11" t="n"/>
      <x:c r="F129" s="14" t="n"/>
      <x:c r="G129" s="12" t="n"/>
      <x:c r="H129" s="11" t="n"/>
      <x:c r="I129" s="12" t="n"/>
      <x:c r="J129" s="13" t="n"/>
    </x:row>
    <x:row r="130">
      <x:c r="A130" s="13" t="n"/>
      <x:c r="B130" s="13" t="n"/>
      <x:c r="C130" s="13" t="n"/>
      <x:c r="D130" s="12" t="n"/>
      <x:c r="E130" s="11" t="n"/>
      <x:c r="F130" s="14" t="n"/>
      <x:c r="G130" s="12" t="n"/>
      <x:c r="H130" s="11" t="n"/>
      <x:c r="I130" s="12" t="n"/>
      <x:c r="J130" s="13" t="n"/>
    </x:row>
    <x:row r="131">
      <x:c r="A131" s="13" t="n"/>
      <x:c r="B131" s="13" t="n"/>
      <x:c r="C131" s="13" t="n"/>
      <x:c r="D131" s="12" t="n"/>
      <x:c r="E131" s="11" t="n"/>
      <x:c r="F131" s="14" t="n"/>
      <x:c r="G131" s="12" t="n"/>
      <x:c r="H131" s="11" t="n"/>
      <x:c r="I131" s="12" t="n"/>
      <x:c r="J131" s="13" t="n"/>
    </x:row>
    <x:row r="132">
      <x:c r="A132" s="13" t="n"/>
      <x:c r="B132" s="13" t="n"/>
      <x:c r="C132" s="13" t="n"/>
      <x:c r="D132" s="12" t="n"/>
      <x:c r="E132" s="11" t="n"/>
      <x:c r="F132" s="14" t="n"/>
      <x:c r="G132" s="12" t="n"/>
      <x:c r="H132" s="11" t="n"/>
      <x:c r="I132" s="12" t="n"/>
      <x:c r="J132" s="13" t="n"/>
    </x:row>
    <x:row r="133">
      <x:c r="A133" s="13" t="n"/>
      <x:c r="B133" s="13" t="n"/>
      <x:c r="C133" s="13" t="n"/>
      <x:c r="D133" s="12" t="n"/>
      <x:c r="E133" s="11" t="n"/>
      <x:c r="F133" s="14" t="n"/>
      <x:c r="G133" s="12" t="n"/>
      <x:c r="H133" s="11" t="n"/>
      <x:c r="I133" s="12" t="n"/>
      <x:c r="J133" s="13" t="n"/>
    </x:row>
    <x:row r="134">
      <x:c r="A134" s="13" t="n"/>
      <x:c r="B134" s="13" t="n"/>
      <x:c r="C134" s="13" t="n"/>
      <x:c r="D134" s="12" t="n"/>
      <x:c r="E134" s="11" t="n"/>
      <x:c r="F134" s="14" t="n"/>
      <x:c r="G134" s="12" t="n"/>
      <x:c r="H134" s="11" t="n"/>
      <x:c r="I134" s="12" t="n"/>
      <x:c r="J134" s="13" t="n"/>
    </x:row>
    <x:row r="135">
      <x:c r="A135" s="13" t="n"/>
      <x:c r="B135" s="13" t="n"/>
      <x:c r="C135" s="13" t="n"/>
      <x:c r="D135" s="12" t="n"/>
      <x:c r="E135" s="11" t="n"/>
      <x:c r="F135" s="14" t="n"/>
      <x:c r="G135" s="12" t="n"/>
      <x:c r="H135" s="11" t="n"/>
      <x:c r="I135" s="12" t="n"/>
      <x:c r="J135" s="13" t="n"/>
    </x:row>
    <x:row r="136">
      <x:c r="A136" s="13" t="n"/>
      <x:c r="B136" s="13" t="n"/>
      <x:c r="C136" s="13" t="n"/>
      <x:c r="D136" s="12" t="n"/>
      <x:c r="E136" s="11" t="n"/>
      <x:c r="F136" s="14" t="n"/>
      <x:c r="G136" s="12" t="n"/>
      <x:c r="H136" s="11" t="n"/>
      <x:c r="I136" s="12" t="n"/>
      <x:c r="J136" s="13" t="n"/>
    </x:row>
    <x:row r="137">
      <x:c r="A137" s="13" t="n"/>
      <x:c r="B137" s="13" t="n"/>
      <x:c r="C137" s="13" t="n"/>
      <x:c r="D137" s="12" t="n"/>
      <x:c r="E137" s="11" t="n"/>
      <x:c r="F137" s="14" t="n"/>
      <x:c r="G137" s="12" t="n"/>
      <x:c r="H137" s="11" t="n"/>
      <x:c r="I137" s="12" t="n"/>
      <x:c r="J137" s="13" t="n"/>
    </x:row>
    <x:row r="138">
      <x:c r="A138" s="13" t="n"/>
      <x:c r="B138" s="13" t="n"/>
      <x:c r="C138" s="13" t="n"/>
      <x:c r="D138" s="12" t="n"/>
      <x:c r="E138" s="11" t="n"/>
      <x:c r="F138" s="14" t="n"/>
      <x:c r="G138" s="12" t="n"/>
      <x:c r="H138" s="11" t="n"/>
      <x:c r="I138" s="12" t="n"/>
      <x:c r="J138" s="13" t="n"/>
    </x:row>
    <x:row r="139">
      <x:c r="A139" s="13" t="n"/>
      <x:c r="B139" s="13" t="n"/>
      <x:c r="C139" s="13" t="n"/>
      <x:c r="D139" s="12" t="n"/>
      <x:c r="E139" s="11" t="n"/>
      <x:c r="F139" s="14" t="n"/>
      <x:c r="G139" s="12" t="n"/>
      <x:c r="H139" s="11" t="n"/>
      <x:c r="I139" s="12" t="n"/>
      <x:c r="J139" s="13" t="n"/>
    </x:row>
    <x:row r="140">
      <x:c r="A140" s="13" t="n"/>
      <x:c r="B140" s="13" t="n"/>
      <x:c r="C140" s="13" t="n"/>
      <x:c r="D140" s="12" t="n"/>
      <x:c r="E140" s="11" t="n"/>
      <x:c r="F140" s="14" t="n"/>
      <x:c r="G140" s="12" t="n"/>
      <x:c r="H140" s="11" t="n"/>
      <x:c r="I140" s="12" t="n"/>
      <x:c r="J140" s="13" t="n"/>
    </x:row>
    <x:row r="141">
      <x:c r="A141" s="13" t="n"/>
      <x:c r="B141" s="13" t="n"/>
      <x:c r="C141" s="13" t="n"/>
      <x:c r="D141" s="12" t="n"/>
      <x:c r="E141" s="11" t="n"/>
      <x:c r="F141" s="14" t="n"/>
      <x:c r="G141" s="12" t="n"/>
      <x:c r="H141" s="11" t="n"/>
      <x:c r="I141" s="12" t="n"/>
      <x:c r="J141" s="13" t="n"/>
    </x:row>
    <x:row r="142">
      <x:c r="A142" s="13" t="n"/>
      <x:c r="B142" s="13" t="n"/>
      <x:c r="C142" s="13" t="n"/>
      <x:c r="D142" s="12" t="n"/>
      <x:c r="E142" s="11" t="n"/>
      <x:c r="F142" s="14" t="n"/>
      <x:c r="G142" s="12" t="n"/>
      <x:c r="H142" s="11" t="n"/>
      <x:c r="I142" s="12" t="n"/>
      <x:c r="J142" s="13" t="n"/>
    </x:row>
    <x:row r="143">
      <x:c r="A143" s="13" t="n"/>
      <x:c r="B143" s="13" t="n"/>
      <x:c r="C143" s="13" t="n"/>
      <x:c r="D143" s="12" t="n"/>
      <x:c r="E143" s="11" t="n"/>
      <x:c r="F143" s="14" t="n"/>
      <x:c r="G143" s="12" t="n"/>
      <x:c r="H143" s="11" t="n"/>
      <x:c r="I143" s="12" t="n"/>
      <x:c r="J143" s="13" t="n"/>
    </x:row>
    <x:row r="144">
      <x:c r="A144" s="13" t="n"/>
      <x:c r="B144" s="13" t="n"/>
      <x:c r="C144" s="13" t="n"/>
      <x:c r="D144" s="12" t="n"/>
      <x:c r="E144" s="11" t="n"/>
      <x:c r="F144" s="14" t="n"/>
      <x:c r="G144" s="12" t="n"/>
      <x:c r="H144" s="11" t="n"/>
      <x:c r="I144" s="12" t="n"/>
      <x:c r="J144" s="13" t="n"/>
    </x:row>
    <x:row r="145">
      <x:c r="A145" s="13" t="n"/>
      <x:c r="B145" s="13" t="n"/>
      <x:c r="C145" s="13" t="n"/>
      <x:c r="D145" s="12" t="n"/>
      <x:c r="E145" s="11" t="n"/>
      <x:c r="F145" s="14" t="n"/>
      <x:c r="G145" s="12" t="n"/>
      <x:c r="H145" s="11" t="n"/>
      <x:c r="I145" s="12" t="n"/>
      <x:c r="J145" s="13" t="n"/>
    </x:row>
    <x:row r="146">
      <x:c r="A146" s="13" t="n"/>
      <x:c r="B146" s="13" t="n"/>
      <x:c r="C146" s="13" t="n"/>
      <x:c r="D146" s="12" t="n"/>
      <x:c r="E146" s="11" t="n"/>
      <x:c r="F146" s="14" t="n"/>
      <x:c r="G146" s="12" t="n"/>
      <x:c r="H146" s="11" t="n"/>
      <x:c r="I146" s="12" t="n"/>
      <x:c r="J146" s="13" t="n"/>
    </x:row>
    <x:row r="147">
      <x:c r="A147" s="13" t="n"/>
      <x:c r="B147" s="13" t="n"/>
      <x:c r="C147" s="13" t="n"/>
      <x:c r="D147" s="12" t="n"/>
      <x:c r="E147" s="11" t="n"/>
      <x:c r="F147" s="14" t="n"/>
      <x:c r="G147" s="12" t="n"/>
      <x:c r="H147" s="11" t="n"/>
      <x:c r="I147" s="12" t="n"/>
      <x:c r="J147" s="13" t="n"/>
    </x:row>
    <x:row r="148">
      <x:c r="A148" s="13" t="n"/>
      <x:c r="B148" s="13" t="n"/>
      <x:c r="C148" s="13" t="n"/>
      <x:c r="D148" s="12" t="n"/>
      <x:c r="E148" s="11" t="n"/>
      <x:c r="F148" s="14" t="n"/>
      <x:c r="G148" s="12" t="n"/>
      <x:c r="H148" s="11" t="n"/>
      <x:c r="I148" s="12" t="n"/>
      <x:c r="J148" s="13" t="n"/>
    </x:row>
    <x:row r="149">
      <x:c r="A149" s="13" t="n"/>
      <x:c r="B149" s="13" t="n"/>
      <x:c r="C149" s="13" t="n"/>
      <x:c r="D149" s="12" t="n"/>
      <x:c r="E149" s="11" t="n"/>
      <x:c r="F149" s="14" t="n"/>
      <x:c r="G149" s="12" t="n"/>
      <x:c r="H149" s="11" t="n"/>
      <x:c r="I149" s="12" t="n"/>
      <x:c r="J149" s="13" t="n"/>
    </x:row>
    <x:row r="150">
      <x:c r="A150" s="13" t="n"/>
      <x:c r="B150" s="13" t="n"/>
      <x:c r="C150" s="13" t="n"/>
      <x:c r="D150" s="12" t="n"/>
      <x:c r="E150" s="11" t="n"/>
      <x:c r="F150" s="14" t="n"/>
      <x:c r="G150" s="12" t="n"/>
      <x:c r="H150" s="11" t="n"/>
      <x:c r="I150" s="12" t="n"/>
      <x:c r="J150" s="13" t="n"/>
    </x:row>
    <x:row r="151">
      <x:c r="A151" s="13" t="n"/>
      <x:c r="B151" s="13" t="n"/>
      <x:c r="C151" s="13" t="n"/>
      <x:c r="D151" s="12" t="n"/>
      <x:c r="E151" s="11" t="n"/>
      <x:c r="F151" s="14" t="n"/>
      <x:c r="G151" s="12" t="n"/>
      <x:c r="H151" s="11" t="n"/>
      <x:c r="I151" s="12" t="n"/>
      <x:c r="J151" s="13" t="n"/>
    </x:row>
    <x:row r="152">
      <x:c r="A152" s="13" t="n"/>
      <x:c r="B152" s="13" t="n"/>
      <x:c r="C152" s="13" t="n"/>
      <x:c r="D152" s="12" t="n"/>
      <x:c r="E152" s="11" t="n"/>
      <x:c r="F152" s="14" t="n"/>
      <x:c r="G152" s="12" t="n"/>
      <x:c r="H152" s="11" t="n"/>
      <x:c r="I152" s="12" t="n"/>
      <x:c r="J152" s="13" t="n"/>
    </x:row>
    <x:row r="153">
      <x:c r="A153" s="13" t="n"/>
      <x:c r="B153" s="13" t="n"/>
      <x:c r="C153" s="13" t="n"/>
      <x:c r="D153" s="12" t="n"/>
      <x:c r="E153" s="11" t="n"/>
      <x:c r="F153" s="14" t="n"/>
      <x:c r="G153" s="12" t="n"/>
      <x:c r="H153" s="11" t="n"/>
      <x:c r="I153" s="12" t="n"/>
      <x:c r="J153" s="13" t="n"/>
    </x:row>
    <x:row r="154">
      <x:c r="A154" s="13" t="n"/>
      <x:c r="B154" s="13" t="n"/>
      <x:c r="C154" s="13" t="n"/>
      <x:c r="D154" s="12" t="n"/>
      <x:c r="E154" s="11" t="n"/>
      <x:c r="F154" s="14" t="n"/>
      <x:c r="G154" s="12" t="n"/>
      <x:c r="H154" s="11" t="n"/>
      <x:c r="I154" s="12" t="n"/>
      <x:c r="J154" s="13" t="n"/>
    </x:row>
    <x:row r="155">
      <x:c r="A155" s="13" t="n"/>
      <x:c r="B155" s="13" t="n"/>
      <x:c r="C155" s="13" t="n"/>
      <x:c r="D155" s="12" t="n"/>
      <x:c r="E155" s="11" t="n"/>
      <x:c r="F155" s="14" t="n"/>
      <x:c r="G155" s="12" t="n"/>
      <x:c r="H155" s="11" t="n"/>
      <x:c r="I155" s="12" t="n"/>
      <x:c r="J155" s="13" t="n"/>
    </x:row>
    <x:row r="156">
      <x:c r="A156" s="13" t="n"/>
      <x:c r="B156" s="13" t="n"/>
      <x:c r="C156" s="13" t="n"/>
      <x:c r="D156" s="12" t="n"/>
      <x:c r="E156" s="11" t="n"/>
      <x:c r="F156" s="14" t="n"/>
      <x:c r="G156" s="12" t="n"/>
      <x:c r="H156" s="11" t="n"/>
      <x:c r="I156" s="12" t="n"/>
      <x:c r="J156" s="13" t="n"/>
    </x:row>
    <x:row r="157">
      <x:c r="A157" s="13" t="n"/>
      <x:c r="B157" s="13" t="n"/>
      <x:c r="C157" s="13" t="n"/>
      <x:c r="D157" s="12" t="n"/>
      <x:c r="E157" s="11" t="n"/>
      <x:c r="F157" s="14" t="n"/>
      <x:c r="G157" s="12" t="n"/>
      <x:c r="H157" s="11" t="n"/>
      <x:c r="I157" s="12" t="n"/>
      <x:c r="J157" s="13" t="n"/>
    </x:row>
    <x:row r="158">
      <x:c r="A158" s="13" t="n"/>
      <x:c r="B158" s="13" t="n"/>
      <x:c r="C158" s="13" t="n"/>
      <x:c r="D158" s="12" t="n"/>
      <x:c r="E158" s="11" t="n"/>
      <x:c r="F158" s="14" t="n"/>
      <x:c r="G158" s="12" t="n"/>
      <x:c r="H158" s="11" t="n"/>
      <x:c r="I158" s="12" t="n"/>
      <x:c r="J158" s="13" t="n"/>
    </x:row>
    <x:row r="159">
      <x:c r="A159" s="13" t="n"/>
      <x:c r="B159" s="13" t="n"/>
      <x:c r="C159" s="13" t="n"/>
      <x:c r="D159" s="12" t="n"/>
      <x:c r="E159" s="11" t="n"/>
      <x:c r="F159" s="14" t="n"/>
      <x:c r="G159" s="12" t="n"/>
      <x:c r="H159" s="11" t="n"/>
      <x:c r="I159" s="12" t="n"/>
      <x:c r="J159" s="13" t="n"/>
    </x:row>
    <x:row r="160">
      <x:c r="A160" s="13" t="n"/>
      <x:c r="B160" s="13" t="n"/>
      <x:c r="C160" s="13" t="n"/>
      <x:c r="D160" s="12" t="n"/>
      <x:c r="E160" s="11" t="n"/>
      <x:c r="F160" s="14" t="n"/>
      <x:c r="G160" s="12" t="n"/>
      <x:c r="H160" s="11" t="n"/>
      <x:c r="I160" s="12" t="n"/>
      <x:c r="J160" s="13" t="n"/>
    </x:row>
    <x:row r="161">
      <x:c r="A161" s="13" t="n"/>
      <x:c r="B161" s="13" t="n"/>
      <x:c r="C161" s="13" t="n"/>
      <x:c r="D161" s="12" t="n"/>
      <x:c r="E161" s="11" t="n"/>
      <x:c r="F161" s="14" t="n"/>
      <x:c r="G161" s="12" t="n"/>
      <x:c r="H161" s="11" t="n"/>
      <x:c r="I161" s="12" t="n"/>
      <x:c r="J161" s="13" t="n"/>
    </x:row>
    <x:row r="162">
      <x:c r="A162" s="13" t="n"/>
      <x:c r="B162" s="13" t="n"/>
      <x:c r="C162" s="13" t="n"/>
      <x:c r="D162" s="12" t="n"/>
      <x:c r="E162" s="11" t="n"/>
      <x:c r="F162" s="14" t="n"/>
      <x:c r="G162" s="12" t="n"/>
      <x:c r="H162" s="11" t="n"/>
      <x:c r="I162" s="12" t="n"/>
      <x:c r="J162" s="13" t="n"/>
    </x:row>
    <x:row r="163">
      <x:c r="A163" s="13" t="n"/>
      <x:c r="B163" s="13" t="n"/>
      <x:c r="C163" s="13" t="n"/>
      <x:c r="D163" s="12" t="n"/>
      <x:c r="E163" s="11" t="n"/>
      <x:c r="F163" s="14" t="n"/>
      <x:c r="G163" s="12" t="n"/>
      <x:c r="H163" s="11" t="n"/>
      <x:c r="I163" s="12" t="n"/>
      <x:c r="J163" s="13" t="n"/>
    </x:row>
    <x:row r="164">
      <x:c r="A164" s="13" t="n"/>
      <x:c r="B164" s="13" t="n"/>
      <x:c r="C164" s="13" t="n"/>
      <x:c r="D164" s="12" t="n"/>
      <x:c r="E164" s="11" t="n"/>
      <x:c r="F164" s="14" t="n"/>
      <x:c r="G164" s="12" t="n"/>
      <x:c r="H164" s="11" t="n"/>
      <x:c r="I164" s="12" t="n"/>
      <x:c r="J164" s="13" t="n"/>
    </x:row>
    <x:row r="165">
      <x:c r="A165" s="13" t="n"/>
      <x:c r="B165" s="13" t="n"/>
      <x:c r="C165" s="13" t="n"/>
      <x:c r="D165" s="12" t="n"/>
      <x:c r="E165" s="11" t="n"/>
      <x:c r="F165" s="14" t="n"/>
      <x:c r="G165" s="12" t="n"/>
      <x:c r="H165" s="11" t="n"/>
      <x:c r="I165" s="12" t="n"/>
      <x:c r="J165" s="13" t="n"/>
    </x:row>
    <x:row r="166">
      <x:c r="A166" s="13" t="n"/>
      <x:c r="B166" s="13" t="n"/>
      <x:c r="C166" s="13" t="n"/>
      <x:c r="D166" s="12" t="n"/>
      <x:c r="E166" s="11" t="n"/>
      <x:c r="F166" s="14" t="n"/>
      <x:c r="G166" s="12" t="n"/>
      <x:c r="H166" s="11" t="n"/>
      <x:c r="I166" s="12" t="n"/>
      <x:c r="J166" s="13" t="n"/>
    </x:row>
    <x:row r="167">
      <x:c r="A167" s="13" t="n"/>
      <x:c r="B167" s="13" t="n"/>
      <x:c r="C167" s="13" t="n"/>
      <x:c r="D167" s="12" t="n"/>
      <x:c r="E167" s="11" t="n"/>
      <x:c r="F167" s="14" t="n"/>
      <x:c r="G167" s="12" t="n"/>
      <x:c r="H167" s="11" t="n"/>
      <x:c r="I167" s="12" t="n"/>
      <x:c r="J167" s="13" t="n"/>
    </x:row>
    <x:row r="168">
      <x:c r="A168" s="13" t="n"/>
      <x:c r="B168" s="13" t="n"/>
      <x:c r="C168" s="13" t="n"/>
      <x:c r="D168" s="12" t="n"/>
      <x:c r="E168" s="11" t="n"/>
      <x:c r="F168" s="14" t="n"/>
      <x:c r="G168" s="12" t="n"/>
      <x:c r="H168" s="11" t="n"/>
      <x:c r="I168" s="12" t="n"/>
      <x:c r="J168" s="13" t="n"/>
    </x:row>
    <x:row r="169">
      <x:c r="A169" s="13" t="n"/>
      <x:c r="B169" s="13" t="n"/>
      <x:c r="C169" s="13" t="n"/>
      <x:c r="D169" s="12" t="n"/>
      <x:c r="E169" s="11" t="n"/>
      <x:c r="F169" s="14" t="n"/>
      <x:c r="G169" s="12" t="n"/>
      <x:c r="H169" s="11" t="n"/>
      <x:c r="I169" s="12" t="n"/>
      <x:c r="J169" s="13" t="n"/>
    </x:row>
    <x:row r="170">
      <x:c r="A170" s="13" t="n"/>
      <x:c r="B170" s="13" t="n"/>
      <x:c r="C170" s="13" t="n"/>
      <x:c r="D170" s="12" t="n"/>
      <x:c r="E170" s="11" t="n"/>
      <x:c r="F170" s="14" t="n"/>
      <x:c r="G170" s="12" t="n"/>
      <x:c r="H170" s="11" t="n"/>
      <x:c r="I170" s="12" t="n"/>
      <x:c r="J170" s="13" t="n"/>
    </x:row>
    <x:row r="171">
      <x:c r="A171" s="13" t="n"/>
      <x:c r="B171" s="13" t="n"/>
      <x:c r="C171" s="13" t="n"/>
      <x:c r="D171" s="12" t="n"/>
      <x:c r="E171" s="11" t="n"/>
      <x:c r="F171" s="14" t="n"/>
      <x:c r="G171" s="12" t="n"/>
      <x:c r="H171" s="11" t="n"/>
      <x:c r="I171" s="12" t="n"/>
      <x:c r="J171" s="13" t="n"/>
    </x:row>
    <x:row r="172">
      <x:c r="A172" s="13" t="n"/>
      <x:c r="B172" s="13" t="n"/>
      <x:c r="C172" s="13" t="n"/>
      <x:c r="D172" s="12" t="n"/>
      <x:c r="E172" s="11" t="n"/>
      <x:c r="F172" s="14" t="n"/>
      <x:c r="G172" s="12" t="n"/>
      <x:c r="H172" s="11" t="n"/>
      <x:c r="I172" s="12" t="n"/>
      <x:c r="J172" s="13" t="n"/>
    </x:row>
    <x:row r="173">
      <x:c r="A173" s="13" t="n"/>
      <x:c r="B173" s="13" t="n"/>
      <x:c r="C173" s="13" t="n"/>
      <x:c r="D173" s="12" t="n"/>
      <x:c r="E173" s="11" t="n"/>
      <x:c r="F173" s="14" t="n"/>
      <x:c r="G173" s="12" t="n"/>
      <x:c r="H173" s="11" t="n"/>
      <x:c r="I173" s="12" t="n"/>
      <x:c r="J173" s="13" t="n"/>
    </x:row>
    <x:row r="174">
      <x:c r="A174" s="13" t="n"/>
      <x:c r="B174" s="13" t="n"/>
      <x:c r="C174" s="13" t="n"/>
      <x:c r="D174" s="12" t="n"/>
      <x:c r="E174" s="11" t="n"/>
      <x:c r="F174" s="14" t="n"/>
      <x:c r="G174" s="12" t="n"/>
      <x:c r="H174" s="11" t="n"/>
      <x:c r="I174" s="12" t="n"/>
      <x:c r="J174" s="13" t="n"/>
    </x:row>
    <x:row r="175">
      <x:c r="A175" s="13" t="n"/>
      <x:c r="B175" s="13" t="n"/>
      <x:c r="C175" s="13" t="n"/>
      <x:c r="D175" s="12" t="n"/>
      <x:c r="E175" s="11" t="n"/>
      <x:c r="F175" s="14" t="n"/>
      <x:c r="G175" s="12" t="n"/>
      <x:c r="H175" s="11" t="n"/>
      <x:c r="I175" s="12" t="n"/>
      <x:c r="J175" s="13" t="n"/>
    </x:row>
    <x:row r="176">
      <x:c r="A176" s="13" t="n"/>
      <x:c r="B176" s="13" t="n"/>
      <x:c r="C176" s="13" t="n"/>
      <x:c r="D176" s="12" t="n"/>
      <x:c r="E176" s="11" t="n"/>
      <x:c r="F176" s="14" t="n"/>
      <x:c r="G176" s="12" t="n"/>
      <x:c r="H176" s="11" t="n"/>
      <x:c r="I176" s="12" t="n"/>
      <x:c r="J176" s="13" t="n"/>
    </x:row>
    <x:row r="177">
      <x:c r="A177" s="13" t="n"/>
      <x:c r="B177" s="13" t="n"/>
      <x:c r="C177" s="13" t="n"/>
      <x:c r="D177" s="12" t="n"/>
      <x:c r="E177" s="11" t="n"/>
      <x:c r="F177" s="14" t="n"/>
      <x:c r="G177" s="12" t="n"/>
      <x:c r="H177" s="11" t="n"/>
      <x:c r="I177" s="12" t="n"/>
      <x:c r="J177" s="13" t="n"/>
    </x:row>
    <x:row r="178">
      <x:c r="A178" s="13" t="n"/>
      <x:c r="B178" s="13" t="n"/>
      <x:c r="C178" s="13" t="n"/>
      <x:c r="D178" s="12" t="n"/>
      <x:c r="E178" s="11" t="n"/>
      <x:c r="F178" s="14" t="n"/>
      <x:c r="G178" s="12" t="n"/>
      <x:c r="H178" s="11" t="n"/>
      <x:c r="I178" s="12" t="n"/>
      <x:c r="J178" s="13" t="n"/>
    </x:row>
    <x:row r="179">
      <x:c r="A179" s="13" t="n"/>
      <x:c r="B179" s="13" t="n"/>
      <x:c r="C179" s="13" t="n"/>
      <x:c r="D179" s="12" t="n"/>
      <x:c r="E179" s="11" t="n"/>
      <x:c r="F179" s="14" t="n"/>
      <x:c r="G179" s="12" t="n"/>
      <x:c r="H179" s="11" t="n"/>
      <x:c r="I179" s="12" t="n"/>
      <x:c r="J179" s="13" t="n"/>
    </x:row>
    <x:row r="180">
      <x:c r="A180" s="13" t="n"/>
      <x:c r="B180" s="13" t="n"/>
      <x:c r="C180" s="13" t="n"/>
      <x:c r="D180" s="12" t="n"/>
      <x:c r="E180" s="11" t="n"/>
      <x:c r="F180" s="14" t="n"/>
      <x:c r="G180" s="12" t="n"/>
      <x:c r="H180" s="11" t="n"/>
      <x:c r="I180" s="12" t="n"/>
      <x:c r="J180" s="13" t="n"/>
    </x:row>
    <x:row r="181">
      <x:c r="A181" s="13" t="n"/>
      <x:c r="B181" s="13" t="n"/>
      <x:c r="C181" s="13" t="n"/>
      <x:c r="D181" s="12" t="n"/>
      <x:c r="E181" s="11" t="n"/>
      <x:c r="F181" s="14" t="n"/>
      <x:c r="G181" s="12" t="n"/>
      <x:c r="H181" s="11" t="n"/>
      <x:c r="I181" s="12" t="n"/>
      <x:c r="J181" s="13" t="n"/>
    </x:row>
    <x:row r="182">
      <x:c r="A182" s="13" t="n"/>
      <x:c r="B182" s="13" t="n"/>
      <x:c r="C182" s="13" t="n"/>
      <x:c r="D182" s="12" t="n"/>
      <x:c r="E182" s="11" t="n"/>
      <x:c r="F182" s="14" t="n"/>
      <x:c r="G182" s="12" t="n"/>
      <x:c r="H182" s="11" t="n"/>
      <x:c r="I182" s="12" t="n"/>
      <x:c r="J182" s="13" t="n"/>
    </x:row>
    <x:row r="183">
      <x:c r="A183" s="13" t="n"/>
      <x:c r="B183" s="13" t="n"/>
      <x:c r="C183" s="13" t="n"/>
      <x:c r="D183" s="12" t="n"/>
      <x:c r="E183" s="11" t="n"/>
      <x:c r="F183" s="14" t="n"/>
      <x:c r="G183" s="12" t="n"/>
      <x:c r="H183" s="11" t="n"/>
      <x:c r="I183" s="12" t="n"/>
      <x:c r="J183" s="13" t="n"/>
    </x:row>
    <x:row r="184">
      <x:c r="A184" s="13" t="n"/>
      <x:c r="B184" s="13" t="n"/>
      <x:c r="C184" s="13" t="n"/>
      <x:c r="D184" s="12" t="n"/>
      <x:c r="E184" s="11" t="n"/>
      <x:c r="F184" s="14" t="n"/>
      <x:c r="G184" s="12" t="n"/>
      <x:c r="H184" s="11" t="n"/>
      <x:c r="I184" s="12" t="n"/>
      <x:c r="J184" s="13" t="n"/>
    </x:row>
    <x:row r="185">
      <x:c r="A185" s="13" t="n"/>
      <x:c r="B185" s="13" t="n"/>
      <x:c r="C185" s="13" t="n"/>
      <x:c r="D185" s="12" t="n"/>
      <x:c r="E185" s="11" t="n"/>
      <x:c r="F185" s="14" t="n"/>
      <x:c r="G185" s="12" t="n"/>
      <x:c r="H185" s="11" t="n"/>
      <x:c r="I185" s="12" t="n"/>
      <x:c r="J185" s="13" t="n"/>
    </x:row>
    <x:row r="186">
      <x:c r="A186" s="13" t="n"/>
      <x:c r="B186" s="13" t="n"/>
      <x:c r="C186" s="13" t="n"/>
      <x:c r="D186" s="12" t="n"/>
      <x:c r="E186" s="11" t="n"/>
      <x:c r="F186" s="14" t="n"/>
      <x:c r="G186" s="12" t="n"/>
      <x:c r="H186" s="11" t="n"/>
      <x:c r="I186" s="12" t="n"/>
      <x:c r="J186" s="13" t="n"/>
    </x:row>
    <x:row r="187">
      <x:c r="A187" s="13" t="n"/>
      <x:c r="B187" s="13" t="n"/>
      <x:c r="C187" s="13" t="n"/>
      <x:c r="D187" s="12" t="n"/>
      <x:c r="E187" s="11" t="n"/>
      <x:c r="F187" s="14" t="n"/>
      <x:c r="G187" s="12" t="n"/>
      <x:c r="H187" s="11" t="n"/>
      <x:c r="I187" s="12" t="n"/>
      <x:c r="J187" s="13" t="n"/>
    </x:row>
    <x:row r="188">
      <x:c r="A188" s="13" t="n"/>
      <x:c r="B188" s="13" t="n"/>
      <x:c r="C188" s="13" t="n"/>
      <x:c r="D188" s="12" t="n"/>
      <x:c r="E188" s="11" t="n"/>
      <x:c r="F188" s="14" t="n"/>
      <x:c r="G188" s="12" t="n"/>
      <x:c r="H188" s="11" t="n"/>
      <x:c r="I188" s="12" t="n"/>
      <x:c r="J188" s="13" t="n"/>
    </x:row>
    <x:row r="189">
      <x:c r="A189" s="13" t="n"/>
      <x:c r="B189" s="13" t="n"/>
      <x:c r="C189" s="13" t="n"/>
      <x:c r="D189" s="12" t="n"/>
      <x:c r="E189" s="11" t="n"/>
      <x:c r="F189" s="14" t="n"/>
      <x:c r="G189" s="12" t="n"/>
      <x:c r="H189" s="11" t="n"/>
      <x:c r="I189" s="12" t="n"/>
      <x:c r="J189" s="13" t="n"/>
    </x:row>
    <x:row r="190">
      <x:c r="A190" s="13" t="n"/>
      <x:c r="B190" s="13" t="n"/>
      <x:c r="C190" s="13" t="n"/>
      <x:c r="D190" s="12" t="n"/>
      <x:c r="E190" s="11" t="n"/>
      <x:c r="F190" s="14" t="n"/>
      <x:c r="G190" s="12" t="n"/>
      <x:c r="H190" s="11" t="n"/>
      <x:c r="I190" s="12" t="n"/>
      <x:c r="J190" s="13" t="n"/>
    </x:row>
    <x:row r="191">
      <x:c r="A191" s="13" t="n"/>
      <x:c r="B191" s="13" t="n"/>
      <x:c r="C191" s="13" t="n"/>
      <x:c r="D191" s="12" t="n"/>
      <x:c r="E191" s="11" t="n"/>
      <x:c r="F191" s="14" t="n"/>
      <x:c r="G191" s="12" t="n"/>
      <x:c r="H191" s="11" t="n"/>
      <x:c r="I191" s="12" t="n"/>
      <x:c r="J191" s="13" t="n"/>
    </x:row>
    <x:row r="192">
      <x:c r="A192" s="13" t="n"/>
      <x:c r="B192" s="13" t="n"/>
      <x:c r="C192" s="13" t="n"/>
      <x:c r="D192" s="12" t="n"/>
      <x:c r="E192" s="11" t="n"/>
      <x:c r="F192" s="14" t="n"/>
      <x:c r="G192" s="12" t="n"/>
      <x:c r="H192" s="11" t="n"/>
      <x:c r="I192" s="12" t="n"/>
      <x:c r="J192" s="13" t="n"/>
    </x:row>
    <x:row r="193">
      <x:c r="A193" s="13" t="n"/>
      <x:c r="B193" s="13" t="n"/>
      <x:c r="C193" s="13" t="n"/>
      <x:c r="D193" s="12" t="n"/>
      <x:c r="E193" s="11" t="n"/>
      <x:c r="F193" s="14" t="n"/>
      <x:c r="G193" s="12" t="n"/>
      <x:c r="H193" s="11" t="n"/>
      <x:c r="I193" s="12" t="n"/>
      <x:c r="J193" s="13" t="n"/>
    </x:row>
    <x:row r="194">
      <x:c r="A194" s="13" t="n"/>
      <x:c r="B194" s="13" t="n"/>
      <x:c r="C194" s="13" t="n"/>
      <x:c r="D194" s="12" t="n"/>
      <x:c r="E194" s="11" t="n"/>
      <x:c r="F194" s="14" t="n"/>
      <x:c r="G194" s="12" t="n"/>
      <x:c r="H194" s="11" t="n"/>
      <x:c r="I194" s="12" t="n"/>
      <x:c r="J194" s="13" t="n"/>
    </x:row>
    <x:row r="195">
      <x:c r="A195" s="13" t="n"/>
      <x:c r="B195" s="13" t="n"/>
      <x:c r="C195" s="13" t="n"/>
      <x:c r="D195" s="12" t="n"/>
      <x:c r="E195" s="11" t="n"/>
      <x:c r="F195" s="14" t="n"/>
      <x:c r="G195" s="12" t="n"/>
      <x:c r="H195" s="11" t="n"/>
      <x:c r="I195" s="12" t="n"/>
      <x:c r="J195" s="13" t="n"/>
    </x:row>
    <x:row r="196">
      <x:c r="A196" s="13" t="n"/>
      <x:c r="B196" s="13" t="n"/>
      <x:c r="C196" s="13" t="n"/>
      <x:c r="D196" s="12" t="n"/>
      <x:c r="E196" s="11" t="n"/>
      <x:c r="F196" s="14" t="n"/>
      <x:c r="G196" s="12" t="n"/>
      <x:c r="H196" s="11" t="n"/>
      <x:c r="I196" s="12" t="n"/>
      <x:c r="J196" s="13" t="n"/>
    </x:row>
    <x:row r="197">
      <x:c r="A197" s="13" t="n"/>
      <x:c r="B197" s="13" t="n"/>
      <x:c r="C197" s="13" t="n"/>
      <x:c r="D197" s="12" t="n"/>
      <x:c r="E197" s="11" t="n"/>
      <x:c r="F197" s="14" t="n"/>
      <x:c r="G197" s="12" t="n"/>
      <x:c r="H197" s="11" t="n"/>
      <x:c r="I197" s="12" t="n"/>
      <x:c r="J197" s="13" t="n"/>
    </x:row>
    <x:row r="198">
      <x:c r="A198" s="13" t="n"/>
      <x:c r="B198" s="13" t="n"/>
      <x:c r="C198" s="13" t="n"/>
      <x:c r="D198" s="12" t="n"/>
      <x:c r="E198" s="11" t="n"/>
      <x:c r="F198" s="14" t="n"/>
      <x:c r="G198" s="12" t="n"/>
      <x:c r="H198" s="11" t="n"/>
      <x:c r="I198" s="12" t="n"/>
      <x:c r="J198" s="13" t="n"/>
    </x:row>
    <x:row r="199">
      <x:c r="A199" s="13" t="n"/>
      <x:c r="B199" s="13" t="n"/>
      <x:c r="C199" s="13" t="n"/>
      <x:c r="D199" s="12" t="n"/>
      <x:c r="E199" s="11" t="n"/>
      <x:c r="F199" s="14" t="n"/>
      <x:c r="G199" s="12" t="n"/>
      <x:c r="H199" s="11" t="n"/>
      <x:c r="I199" s="12" t="n"/>
      <x:c r="J199" s="13" t="n"/>
    </x:row>
    <x:row r="200">
      <x:c r="A200" s="13" t="n"/>
      <x:c r="B200" s="13" t="n"/>
      <x:c r="C200" s="13" t="n"/>
      <x:c r="D200" s="12" t="n"/>
      <x:c r="E200" s="11" t="n"/>
      <x:c r="F200" s="14" t="n"/>
      <x:c r="G200" s="12" t="n"/>
      <x:c r="H200" s="11" t="n"/>
      <x:c r="I200" s="12" t="n"/>
      <x:c r="J200" s="13" t="n"/>
    </x:row>
    <x:row r="201">
      <x:c r="A201" s="13" t="n"/>
      <x:c r="B201" s="13" t="n"/>
      <x:c r="C201" s="13" t="n"/>
      <x:c r="D201" s="12" t="n"/>
      <x:c r="E201" s="11" t="n"/>
      <x:c r="F201" s="14" t="n"/>
      <x:c r="G201" s="12" t="n"/>
      <x:c r="H201" s="11" t="n"/>
      <x:c r="I201" s="12" t="n"/>
      <x:c r="J201" s="13" t="n"/>
    </x:row>
  </x:sheetData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2" customWidth="1"/>
    <x:col min="2" max="2" width="38" customWidth="1"/>
    <x:col min="3" max="3" width="14" customWidth="1"/>
    <x:col min="4" max="4" width="10" customWidth="1"/>
    <x:col min="5" max="5" width="14" customWidth="1"/>
    <x:col min="6" max="6" width="22" customWidth="1"/>
    <x:col min="7" max="7" width="2" customWidth="1"/>
    <x:col min="8" max="8" width="2" customWidth="1"/>
  </x:cols>
  <x:sheetData>
    <x:row r="1" ht="26" customHeight="1">
      <x:c r="A1" s="1" t="inlineStr">
        <x:is>
          <x:t xml:space="preserve">Rapprochement bancaire (optionnel)</x:t>
        </x:is>
      </x:c>
    </x:row>
    <x:row r="3">
      <x:c r="A3" s="2" t="inlineStr">
        <x:is>
          <x:t xml:space="preserve">Relevé</x:t>
        </x:is>
      </x:c>
    </x:row>
    <x:row r="4">
      <x:c r="A4" s="23" t="inlineStr">
        <x:is>
          <x:t xml:space="preserve">Solde relevé (fin de période)</x:t>
        </x:is>
      </x:c>
      <x:c r="B4" s="30" t="n"/>
    </x:row>
    <x:row r="6">
      <x:c r="A6" s="2" t="inlineStr">
        <x:is>
          <x:t xml:space="preserve">Lignes du relevé (à pointer)</x:t>
        </x:is>
      </x:c>
    </x:row>
    <x:row r="7">
      <x:c r="A7" s="8" t="inlineStr">
        <x:is>
          <x:t xml:space="preserve">Date</x:t>
        </x:is>
      </x:c>
      <x:c r="B7" s="8" t="inlineStr">
        <x:is>
          <x:t xml:space="preserve">Libellé</x:t>
        </x:is>
      </x:c>
      <x:c r="C7" s="8" t="inlineStr">
        <x:is>
          <x:t xml:space="preserve">Montant (€)</x:t>
        </x:is>
      </x:c>
      <x:c r="D7" s="8" t="inlineStr">
        <x:is>
          <x:t xml:space="preserve">Pointé ?</x:t>
        </x:is>
      </x:c>
      <x:c r="E7" s="8" t="inlineStr">
        <x:is>
          <x:t xml:space="preserve">Référence</x:t>
        </x:is>
      </x:c>
      <x:c r="F7" s="8" t="inlineStr">
        <x:is>
          <x:t xml:space="preserve">Notes</x:t>
        </x:is>
      </x:c>
    </x:row>
    <x:row r="8">
      <x:c r="A8" s="11" t="n"/>
      <x:c r="B8" s="13" t="n"/>
      <x:c r="C8" s="14" t="n"/>
      <x:c r="D8" s="12" t="n"/>
      <x:c r="E8" s="13" t="n"/>
      <x:c r="F8" s="13" t="n"/>
    </x:row>
    <x:row r="9">
      <x:c r="A9" s="11" t="n"/>
      <x:c r="B9" s="13" t="n"/>
      <x:c r="C9" s="14" t="n"/>
      <x:c r="D9" s="12" t="n"/>
      <x:c r="E9" s="13" t="n"/>
      <x:c r="F9" s="13" t="n"/>
    </x:row>
    <x:row r="10">
      <x:c r="A10" s="11" t="n"/>
      <x:c r="B10" s="13" t="n"/>
      <x:c r="C10" s="14" t="n"/>
      <x:c r="D10" s="12" t="n"/>
      <x:c r="E10" s="13" t="n"/>
      <x:c r="F10" s="13" t="n"/>
    </x:row>
    <x:row r="11">
      <x:c r="A11" s="11" t="n"/>
      <x:c r="B11" s="13" t="n"/>
      <x:c r="C11" s="14" t="n"/>
      <x:c r="D11" s="12" t="n"/>
      <x:c r="E11" s="13" t="n"/>
      <x:c r="F11" s="13" t="n"/>
    </x:row>
    <x:row r="12">
      <x:c r="A12" s="11" t="n"/>
      <x:c r="B12" s="13" t="n"/>
      <x:c r="C12" s="14" t="n"/>
      <x:c r="D12" s="12" t="n"/>
      <x:c r="E12" s="13" t="n"/>
      <x:c r="F12" s="13" t="n"/>
    </x:row>
    <x:row r="13">
      <x:c r="A13" s="11" t="n"/>
      <x:c r="B13" s="13" t="n"/>
      <x:c r="C13" s="14" t="n"/>
      <x:c r="D13" s="12" t="n"/>
      <x:c r="E13" s="13" t="n"/>
      <x:c r="F13" s="13" t="n"/>
    </x:row>
    <x:row r="14">
      <x:c r="A14" s="11" t="n"/>
      <x:c r="B14" s="13" t="n"/>
      <x:c r="C14" s="14" t="n"/>
      <x:c r="D14" s="12" t="n"/>
      <x:c r="E14" s="13" t="n"/>
      <x:c r="F14" s="13" t="n"/>
    </x:row>
    <x:row r="15">
      <x:c r="A15" s="11" t="n"/>
      <x:c r="B15" s="13" t="n"/>
      <x:c r="C15" s="14" t="n"/>
      <x:c r="D15" s="12" t="n"/>
      <x:c r="E15" s="13" t="n"/>
      <x:c r="F15" s="13" t="n"/>
    </x:row>
    <x:row r="16">
      <x:c r="A16" s="11" t="n"/>
      <x:c r="B16" s="13" t="n"/>
      <x:c r="C16" s="14" t="n"/>
      <x:c r="D16" s="12" t="n"/>
      <x:c r="E16" s="13" t="n"/>
      <x:c r="F16" s="13" t="n"/>
    </x:row>
    <x:row r="17">
      <x:c r="A17" s="11" t="n"/>
      <x:c r="B17" s="13" t="n"/>
      <x:c r="C17" s="14" t="n"/>
      <x:c r="D17" s="12" t="n"/>
      <x:c r="E17" s="13" t="n"/>
      <x:c r="F17" s="13" t="n"/>
    </x:row>
    <x:row r="18">
      <x:c r="A18" s="11" t="n"/>
      <x:c r="B18" s="13" t="n"/>
      <x:c r="C18" s="14" t="n"/>
      <x:c r="D18" s="12" t="n"/>
      <x:c r="E18" s="13" t="n"/>
      <x:c r="F18" s="13" t="n"/>
    </x:row>
    <x:row r="19">
      <x:c r="A19" s="11" t="n"/>
      <x:c r="B19" s="13" t="n"/>
      <x:c r="C19" s="14" t="n"/>
      <x:c r="D19" s="12" t="n"/>
      <x:c r="E19" s="13" t="n"/>
      <x:c r="F19" s="13" t="n"/>
    </x:row>
    <x:row r="20">
      <x:c r="A20" s="11" t="n"/>
      <x:c r="B20" s="13" t="n"/>
      <x:c r="C20" s="14" t="n"/>
      <x:c r="D20" s="12" t="n"/>
      <x:c r="E20" s="13" t="n"/>
      <x:c r="F20" s="13" t="n"/>
    </x:row>
    <x:row r="21">
      <x:c r="A21" s="11" t="n"/>
      <x:c r="B21" s="13" t="n"/>
      <x:c r="C21" s="14" t="n"/>
      <x:c r="D21" s="12" t="n"/>
      <x:c r="E21" s="13" t="n"/>
      <x:c r="F21" s="13" t="n"/>
    </x:row>
    <x:row r="22">
      <x:c r="A22" s="11" t="n"/>
      <x:c r="B22" s="13" t="n"/>
      <x:c r="C22" s="14" t="n"/>
      <x:c r="D22" s="12" t="n"/>
      <x:c r="E22" s="13" t="n"/>
      <x:c r="F22" s="13" t="n"/>
    </x:row>
    <x:row r="23">
      <x:c r="A23" s="11" t="n"/>
      <x:c r="B23" s="13" t="n"/>
      <x:c r="C23" s="14" t="n"/>
      <x:c r="D23" s="12" t="n"/>
      <x:c r="E23" s="13" t="n"/>
      <x:c r="F23" s="13" t="n"/>
    </x:row>
    <x:row r="24">
      <x:c r="A24" s="11" t="n"/>
      <x:c r="B24" s="13" t="n"/>
      <x:c r="C24" s="14" t="n"/>
      <x:c r="D24" s="12" t="n"/>
      <x:c r="E24" s="13" t="n"/>
      <x:c r="F24" s="13" t="n"/>
    </x:row>
    <x:row r="25">
      <x:c r="A25" s="11" t="n"/>
      <x:c r="B25" s="13" t="n"/>
      <x:c r="C25" s="14" t="n"/>
      <x:c r="D25" s="12" t="n"/>
      <x:c r="E25" s="13" t="n"/>
      <x:c r="F25" s="13" t="n"/>
    </x:row>
    <x:row r="26">
      <x:c r="A26" s="11" t="n"/>
      <x:c r="B26" s="13" t="n"/>
      <x:c r="C26" s="14" t="n"/>
      <x:c r="D26" s="12" t="n"/>
      <x:c r="E26" s="13" t="n"/>
      <x:c r="F26" s="13" t="n"/>
    </x:row>
    <x:row r="27">
      <x:c r="A27" s="11" t="n"/>
      <x:c r="B27" s="13" t="n"/>
      <x:c r="C27" s="14" t="n"/>
      <x:c r="D27" s="12" t="n"/>
      <x:c r="E27" s="13" t="n"/>
      <x:c r="F27" s="13" t="n"/>
    </x:row>
    <x:row r="28">
      <x:c r="A28" s="11" t="n"/>
      <x:c r="B28" s="13" t="n"/>
      <x:c r="C28" s="14" t="n"/>
      <x:c r="D28" s="12" t="n"/>
      <x:c r="E28" s="13" t="n"/>
      <x:c r="F28" s="13" t="n"/>
    </x:row>
    <x:row r="29">
      <x:c r="A29" s="11" t="n"/>
      <x:c r="B29" s="13" t="n"/>
      <x:c r="C29" s="14" t="n"/>
      <x:c r="D29" s="12" t="n"/>
      <x:c r="E29" s="13" t="n"/>
      <x:c r="F29" s="13" t="n"/>
    </x:row>
    <x:row r="30">
      <x:c r="A30" s="11" t="n"/>
      <x:c r="B30" s="13" t="n"/>
      <x:c r="C30" s="14" t="n"/>
      <x:c r="D30" s="12" t="n"/>
      <x:c r="E30" s="13" t="n"/>
      <x:c r="F30" s="13" t="n"/>
    </x:row>
    <x:row r="31">
      <x:c r="A31" s="11" t="n"/>
      <x:c r="B31" s="13" t="n"/>
      <x:c r="C31" s="14" t="n"/>
      <x:c r="D31" s="12" t="n"/>
      <x:c r="E31" s="13" t="n"/>
      <x:c r="F31" s="13" t="n"/>
    </x:row>
    <x:row r="32">
      <x:c r="A32" s="11" t="n"/>
      <x:c r="B32" s="13" t="n"/>
      <x:c r="C32" s="14" t="n"/>
      <x:c r="D32" s="12" t="n"/>
      <x:c r="E32" s="13" t="n"/>
      <x:c r="F32" s="13" t="n"/>
    </x:row>
    <x:row r="33">
      <x:c r="A33" s="11" t="n"/>
      <x:c r="B33" s="13" t="n"/>
      <x:c r="C33" s="14" t="n"/>
      <x:c r="D33" s="12" t="n"/>
      <x:c r="E33" s="13" t="n"/>
      <x:c r="F33" s="13" t="n"/>
    </x:row>
    <x:row r="34">
      <x:c r="A34" s="11" t="n"/>
      <x:c r="B34" s="13" t="n"/>
      <x:c r="C34" s="14" t="n"/>
      <x:c r="D34" s="12" t="n"/>
      <x:c r="E34" s="13" t="n"/>
      <x:c r="F34" s="13" t="n"/>
    </x:row>
    <x:row r="35">
      <x:c r="A35" s="11" t="n"/>
      <x:c r="B35" s="13" t="n"/>
      <x:c r="C35" s="14" t="n"/>
      <x:c r="D35" s="12" t="n"/>
      <x:c r="E35" s="13" t="n"/>
      <x:c r="F35" s="13" t="n"/>
    </x:row>
    <x:row r="36">
      <x:c r="A36" s="11" t="n"/>
      <x:c r="B36" s="13" t="n"/>
      <x:c r="C36" s="14" t="n"/>
      <x:c r="D36" s="12" t="n"/>
      <x:c r="E36" s="13" t="n"/>
      <x:c r="F36" s="13" t="n"/>
    </x:row>
    <x:row r="37">
      <x:c r="A37" s="11" t="n"/>
      <x:c r="B37" s="13" t="n"/>
      <x:c r="C37" s="14" t="n"/>
      <x:c r="D37" s="12" t="n"/>
      <x:c r="E37" s="13" t="n"/>
      <x:c r="F37" s="13" t="n"/>
    </x:row>
    <x:row r="38">
      <x:c r="A38" s="11" t="n"/>
      <x:c r="B38" s="13" t="n"/>
      <x:c r="C38" s="14" t="n"/>
      <x:c r="D38" s="12" t="n"/>
      <x:c r="E38" s="13" t="n"/>
      <x:c r="F38" s="13" t="n"/>
    </x:row>
    <x:row r="39">
      <x:c r="A39" s="11" t="n"/>
      <x:c r="B39" s="13" t="n"/>
      <x:c r="C39" s="14" t="n"/>
      <x:c r="D39" s="12" t="n"/>
      <x:c r="E39" s="13" t="n"/>
      <x:c r="F39" s="13" t="n"/>
    </x:row>
    <x:row r="40">
      <x:c r="A40" s="11" t="n"/>
      <x:c r="B40" s="13" t="n"/>
      <x:c r="C40" s="14" t="n"/>
      <x:c r="D40" s="12" t="n"/>
      <x:c r="E40" s="13" t="n"/>
      <x:c r="F40" s="13" t="n"/>
    </x:row>
    <x:row r="41">
      <x:c r="A41" s="11" t="n"/>
      <x:c r="B41" s="13" t="n"/>
      <x:c r="C41" s="14" t="n"/>
      <x:c r="D41" s="12" t="n"/>
      <x:c r="E41" s="13" t="n"/>
      <x:c r="F41" s="13" t="n"/>
    </x:row>
    <x:row r="42">
      <x:c r="A42" s="11" t="n"/>
      <x:c r="B42" s="13" t="n"/>
      <x:c r="C42" s="14" t="n"/>
      <x:c r="D42" s="12" t="n"/>
      <x:c r="E42" s="13" t="n"/>
      <x:c r="F42" s="13" t="n"/>
    </x:row>
    <x:row r="43">
      <x:c r="A43" s="11" t="n"/>
      <x:c r="B43" s="13" t="n"/>
      <x:c r="C43" s="14" t="n"/>
      <x:c r="D43" s="12" t="n"/>
      <x:c r="E43" s="13" t="n"/>
      <x:c r="F43" s="13" t="n"/>
    </x:row>
    <x:row r="44">
      <x:c r="A44" s="11" t="n"/>
      <x:c r="B44" s="13" t="n"/>
      <x:c r="C44" s="14" t="n"/>
      <x:c r="D44" s="12" t="n"/>
      <x:c r="E44" s="13" t="n"/>
      <x:c r="F44" s="13" t="n"/>
    </x:row>
    <x:row r="45">
      <x:c r="A45" s="11" t="n"/>
      <x:c r="B45" s="13" t="n"/>
      <x:c r="C45" s="14" t="n"/>
      <x:c r="D45" s="12" t="n"/>
      <x:c r="E45" s="13" t="n"/>
      <x:c r="F45" s="13" t="n"/>
    </x:row>
    <x:row r="46">
      <x:c r="A46" s="11" t="n"/>
      <x:c r="B46" s="13" t="n"/>
      <x:c r="C46" s="14" t="n"/>
      <x:c r="D46" s="12" t="n"/>
      <x:c r="E46" s="13" t="n"/>
      <x:c r="F46" s="13" t="n"/>
    </x:row>
    <x:row r="47">
      <x:c r="A47" s="11" t="n"/>
      <x:c r="B47" s="13" t="n"/>
      <x:c r="C47" s="14" t="n"/>
      <x:c r="D47" s="12" t="n"/>
      <x:c r="E47" s="13" t="n"/>
      <x:c r="F47" s="13" t="n"/>
    </x:row>
    <x:row r="48">
      <x:c r="A48" s="11" t="n"/>
      <x:c r="B48" s="13" t="n"/>
      <x:c r="C48" s="14" t="n"/>
      <x:c r="D48" s="12" t="n"/>
      <x:c r="E48" s="13" t="n"/>
      <x:c r="F48" s="13" t="n"/>
    </x:row>
    <x:row r="49">
      <x:c r="A49" s="11" t="n"/>
      <x:c r="B49" s="13" t="n"/>
      <x:c r="C49" s="14" t="n"/>
      <x:c r="D49" s="12" t="n"/>
      <x:c r="E49" s="13" t="n"/>
      <x:c r="F49" s="13" t="n"/>
    </x:row>
    <x:row r="50">
      <x:c r="A50" s="11" t="n"/>
      <x:c r="B50" s="13" t="n"/>
      <x:c r="C50" s="14" t="n"/>
      <x:c r="D50" s="12" t="n"/>
      <x:c r="E50" s="13" t="n"/>
      <x:c r="F50" s="13" t="n"/>
    </x:row>
    <x:row r="51">
      <x:c r="A51" s="11" t="n"/>
      <x:c r="B51" s="13" t="n"/>
      <x:c r="C51" s="14" t="n"/>
      <x:c r="D51" s="12" t="n"/>
      <x:c r="E51" s="13" t="n"/>
      <x:c r="F51" s="13" t="n"/>
    </x:row>
    <x:row r="52">
      <x:c r="A52" s="11" t="n"/>
      <x:c r="B52" s="13" t="n"/>
      <x:c r="C52" s="14" t="n"/>
      <x:c r="D52" s="12" t="n"/>
      <x:c r="E52" s="13" t="n"/>
      <x:c r="F52" s="13" t="n"/>
    </x:row>
    <x:row r="53">
      <x:c r="A53" s="11" t="n"/>
      <x:c r="B53" s="13" t="n"/>
      <x:c r="C53" s="14" t="n"/>
      <x:c r="D53" s="12" t="n"/>
      <x:c r="E53" s="13" t="n"/>
      <x:c r="F53" s="13" t="n"/>
    </x:row>
    <x:row r="54">
      <x:c r="A54" s="11" t="n"/>
      <x:c r="B54" s="13" t="n"/>
      <x:c r="C54" s="14" t="n"/>
      <x:c r="D54" s="12" t="n"/>
      <x:c r="E54" s="13" t="n"/>
      <x:c r="F54" s="13" t="n"/>
    </x:row>
    <x:row r="55">
      <x:c r="A55" s="11" t="n"/>
      <x:c r="B55" s="13" t="n"/>
      <x:c r="C55" s="14" t="n"/>
      <x:c r="D55" s="12" t="n"/>
      <x:c r="E55" s="13" t="n"/>
      <x:c r="F55" s="13" t="n"/>
    </x:row>
    <x:row r="56">
      <x:c r="A56" s="11" t="n"/>
      <x:c r="B56" s="13" t="n"/>
      <x:c r="C56" s="14" t="n"/>
      <x:c r="D56" s="12" t="n"/>
      <x:c r="E56" s="13" t="n"/>
      <x:c r="F56" s="13" t="n"/>
    </x:row>
    <x:row r="57">
      <x:c r="A57" s="11" t="n"/>
      <x:c r="B57" s="13" t="n"/>
      <x:c r="C57" s="14" t="n"/>
      <x:c r="D57" s="12" t="n"/>
      <x:c r="E57" s="13" t="n"/>
      <x:c r="F57" s="13" t="n"/>
    </x:row>
    <x:row r="58">
      <x:c r="A58" s="11" t="n"/>
      <x:c r="B58" s="13" t="n"/>
      <x:c r="C58" s="14" t="n"/>
      <x:c r="D58" s="12" t="n"/>
      <x:c r="E58" s="13" t="n"/>
      <x:c r="F58" s="13" t="n"/>
    </x:row>
    <x:row r="59">
      <x:c r="A59" s="11" t="n"/>
      <x:c r="B59" s="13" t="n"/>
      <x:c r="C59" s="14" t="n"/>
      <x:c r="D59" s="12" t="n"/>
      <x:c r="E59" s="13" t="n"/>
      <x:c r="F59" s="13" t="n"/>
    </x:row>
    <x:row r="60">
      <x:c r="A60" s="11" t="n"/>
      <x:c r="B60" s="13" t="n"/>
      <x:c r="C60" s="14" t="n"/>
      <x:c r="D60" s="12" t="n"/>
      <x:c r="E60" s="13" t="n"/>
      <x:c r="F60" s="13" t="n"/>
    </x:row>
    <x:row r="61">
      <x:c r="A61" s="11" t="n"/>
      <x:c r="B61" s="13" t="n"/>
      <x:c r="C61" s="14" t="n"/>
      <x:c r="D61" s="12" t="n"/>
      <x:c r="E61" s="13" t="n"/>
      <x:c r="F61" s="13" t="n"/>
    </x:row>
    <x:row r="62">
      <x:c r="A62" s="11" t="n"/>
      <x:c r="B62" s="13" t="n"/>
      <x:c r="C62" s="14" t="n"/>
      <x:c r="D62" s="12" t="n"/>
      <x:c r="E62" s="13" t="n"/>
      <x:c r="F62" s="13" t="n"/>
    </x:row>
    <x:row r="63">
      <x:c r="A63" s="11" t="n"/>
      <x:c r="B63" s="13" t="n"/>
      <x:c r="C63" s="14" t="n"/>
      <x:c r="D63" s="12" t="n"/>
      <x:c r="E63" s="13" t="n"/>
      <x:c r="F63" s="13" t="n"/>
    </x:row>
    <x:row r="64">
      <x:c r="A64" s="11" t="n"/>
      <x:c r="B64" s="13" t="n"/>
      <x:c r="C64" s="14" t="n"/>
      <x:c r="D64" s="12" t="n"/>
      <x:c r="E64" s="13" t="n"/>
      <x:c r="F64" s="13" t="n"/>
    </x:row>
    <x:row r="65">
      <x:c r="A65" s="11" t="n"/>
      <x:c r="B65" s="13" t="n"/>
      <x:c r="C65" s="14" t="n"/>
      <x:c r="D65" s="12" t="n"/>
      <x:c r="E65" s="13" t="n"/>
      <x:c r="F65" s="13" t="n"/>
    </x:row>
    <x:row r="66">
      <x:c r="A66" s="11" t="n"/>
      <x:c r="B66" s="13" t="n"/>
      <x:c r="C66" s="14" t="n"/>
      <x:c r="D66" s="12" t="n"/>
      <x:c r="E66" s="13" t="n"/>
      <x:c r="F66" s="13" t="n"/>
    </x:row>
    <x:row r="67">
      <x:c r="A67" s="11" t="n"/>
      <x:c r="B67" s="13" t="n"/>
      <x:c r="C67" s="14" t="n"/>
      <x:c r="D67" s="12" t="n"/>
      <x:c r="E67" s="13" t="n"/>
      <x:c r="F67" s="13" t="n"/>
    </x:row>
    <x:row r="68">
      <x:c r="A68" s="11" t="n"/>
      <x:c r="B68" s="13" t="n"/>
      <x:c r="C68" s="14" t="n"/>
      <x:c r="D68" s="12" t="n"/>
      <x:c r="E68" s="13" t="n"/>
      <x:c r="F68" s="13" t="n"/>
    </x:row>
    <x:row r="69">
      <x:c r="A69" s="11" t="n"/>
      <x:c r="B69" s="13" t="n"/>
      <x:c r="C69" s="14" t="n"/>
      <x:c r="D69" s="12" t="n"/>
      <x:c r="E69" s="13" t="n"/>
      <x:c r="F69" s="13" t="n"/>
    </x:row>
    <x:row r="70">
      <x:c r="A70" s="11" t="n"/>
      <x:c r="B70" s="13" t="n"/>
      <x:c r="C70" s="14" t="n"/>
      <x:c r="D70" s="12" t="n"/>
      <x:c r="E70" s="13" t="n"/>
      <x:c r="F70" s="13" t="n"/>
    </x:row>
    <x:row r="71">
      <x:c r="A71" s="11" t="n"/>
      <x:c r="B71" s="13" t="n"/>
      <x:c r="C71" s="14" t="n"/>
      <x:c r="D71" s="12" t="n"/>
      <x:c r="E71" s="13" t="n"/>
      <x:c r="F71" s="13" t="n"/>
    </x:row>
    <x:row r="72">
      <x:c r="A72" s="11" t="n"/>
      <x:c r="B72" s="13" t="n"/>
      <x:c r="C72" s="14" t="n"/>
      <x:c r="D72" s="12" t="n"/>
      <x:c r="E72" s="13" t="n"/>
      <x:c r="F72" s="13" t="n"/>
    </x:row>
    <x:row r="73">
      <x:c r="A73" s="11" t="n"/>
      <x:c r="B73" s="13" t="n"/>
      <x:c r="C73" s="14" t="n"/>
      <x:c r="D73" s="12" t="n"/>
      <x:c r="E73" s="13" t="n"/>
      <x:c r="F73" s="13" t="n"/>
    </x:row>
    <x:row r="74">
      <x:c r="A74" s="11" t="n"/>
      <x:c r="B74" s="13" t="n"/>
      <x:c r="C74" s="14" t="n"/>
      <x:c r="D74" s="12" t="n"/>
      <x:c r="E74" s="13" t="n"/>
      <x:c r="F74" s="13" t="n"/>
    </x:row>
    <x:row r="75">
      <x:c r="A75" s="11" t="n"/>
      <x:c r="B75" s="13" t="n"/>
      <x:c r="C75" s="14" t="n"/>
      <x:c r="D75" s="12" t="n"/>
      <x:c r="E75" s="13" t="n"/>
      <x:c r="F75" s="13" t="n"/>
    </x:row>
    <x:row r="76">
      <x:c r="A76" s="11" t="n"/>
      <x:c r="B76" s="13" t="n"/>
      <x:c r="C76" s="14" t="n"/>
      <x:c r="D76" s="12" t="n"/>
      <x:c r="E76" s="13" t="n"/>
      <x:c r="F76" s="13" t="n"/>
    </x:row>
    <x:row r="77">
      <x:c r="A77" s="11" t="n"/>
      <x:c r="B77" s="13" t="n"/>
      <x:c r="C77" s="14" t="n"/>
      <x:c r="D77" s="12" t="n"/>
      <x:c r="E77" s="13" t="n"/>
      <x:c r="F77" s="13" t="n"/>
    </x:row>
    <x:row r="78">
      <x:c r="A78" s="11" t="n"/>
      <x:c r="B78" s="13" t="n"/>
      <x:c r="C78" s="14" t="n"/>
      <x:c r="D78" s="12" t="n"/>
      <x:c r="E78" s="13" t="n"/>
      <x:c r="F78" s="13" t="n"/>
    </x:row>
    <x:row r="79">
      <x:c r="A79" s="11" t="n"/>
      <x:c r="B79" s="13" t="n"/>
      <x:c r="C79" s="14" t="n"/>
      <x:c r="D79" s="12" t="n"/>
      <x:c r="E79" s="13" t="n"/>
      <x:c r="F79" s="13" t="n"/>
    </x:row>
    <x:row r="80">
      <x:c r="A80" s="11" t="n"/>
      <x:c r="B80" s="13" t="n"/>
      <x:c r="C80" s="14" t="n"/>
      <x:c r="D80" s="12" t="n"/>
      <x:c r="E80" s="13" t="n"/>
      <x:c r="F80" s="13" t="n"/>
    </x:row>
    <x:row r="81">
      <x:c r="A81" s="11" t="n"/>
      <x:c r="B81" s="13" t="n"/>
      <x:c r="C81" s="14" t="n"/>
      <x:c r="D81" s="12" t="n"/>
      <x:c r="E81" s="13" t="n"/>
      <x:c r="F81" s="13" t="n"/>
    </x:row>
    <x:row r="82">
      <x:c r="A82" s="11" t="n"/>
      <x:c r="B82" s="13" t="n"/>
      <x:c r="C82" s="14" t="n"/>
      <x:c r="D82" s="12" t="n"/>
      <x:c r="E82" s="13" t="n"/>
      <x:c r="F82" s="13" t="n"/>
    </x:row>
    <x:row r="83">
      <x:c r="A83" s="11" t="n"/>
      <x:c r="B83" s="13" t="n"/>
      <x:c r="C83" s="14" t="n"/>
      <x:c r="D83" s="12" t="n"/>
      <x:c r="E83" s="13" t="n"/>
      <x:c r="F83" s="13" t="n"/>
    </x:row>
    <x:row r="84">
      <x:c r="A84" s="11" t="n"/>
      <x:c r="B84" s="13" t="n"/>
      <x:c r="C84" s="14" t="n"/>
      <x:c r="D84" s="12" t="n"/>
      <x:c r="E84" s="13" t="n"/>
      <x:c r="F84" s="13" t="n"/>
    </x:row>
    <x:row r="85">
      <x:c r="A85" s="11" t="n"/>
      <x:c r="B85" s="13" t="n"/>
      <x:c r="C85" s="14" t="n"/>
      <x:c r="D85" s="12" t="n"/>
      <x:c r="E85" s="13" t="n"/>
      <x:c r="F85" s="13" t="n"/>
    </x:row>
    <x:row r="86">
      <x:c r="A86" s="11" t="n"/>
      <x:c r="B86" s="13" t="n"/>
      <x:c r="C86" s="14" t="n"/>
      <x:c r="D86" s="12" t="n"/>
      <x:c r="E86" s="13" t="n"/>
      <x:c r="F86" s="13" t="n"/>
    </x:row>
    <x:row r="87">
      <x:c r="A87" s="11" t="n"/>
      <x:c r="B87" s="13" t="n"/>
      <x:c r="C87" s="14" t="n"/>
      <x:c r="D87" s="12" t="n"/>
      <x:c r="E87" s="13" t="n"/>
      <x:c r="F87" s="13" t="n"/>
    </x:row>
    <x:row r="88">
      <x:c r="A88" s="11" t="n"/>
      <x:c r="B88" s="13" t="n"/>
      <x:c r="C88" s="14" t="n"/>
      <x:c r="D88" s="12" t="n"/>
      <x:c r="E88" s="13" t="n"/>
      <x:c r="F88" s="13" t="n"/>
    </x:row>
    <x:row r="89">
      <x:c r="A89" s="11" t="n"/>
      <x:c r="B89" s="13" t="n"/>
      <x:c r="C89" s="14" t="n"/>
      <x:c r="D89" s="12" t="n"/>
      <x:c r="E89" s="13" t="n"/>
      <x:c r="F89" s="13" t="n"/>
    </x:row>
    <x:row r="90">
      <x:c r="A90" s="11" t="n"/>
      <x:c r="B90" s="13" t="n"/>
      <x:c r="C90" s="14" t="n"/>
      <x:c r="D90" s="12" t="n"/>
      <x:c r="E90" s="13" t="n"/>
      <x:c r="F90" s="13" t="n"/>
    </x:row>
    <x:row r="91">
      <x:c r="A91" s="11" t="n"/>
      <x:c r="B91" s="13" t="n"/>
      <x:c r="C91" s="14" t="n"/>
      <x:c r="D91" s="12" t="n"/>
      <x:c r="E91" s="13" t="n"/>
      <x:c r="F91" s="13" t="n"/>
    </x:row>
    <x:row r="92">
      <x:c r="A92" s="11" t="n"/>
      <x:c r="B92" s="13" t="n"/>
      <x:c r="C92" s="14" t="n"/>
      <x:c r="D92" s="12" t="n"/>
      <x:c r="E92" s="13" t="n"/>
      <x:c r="F92" s="13" t="n"/>
    </x:row>
    <x:row r="93">
      <x:c r="A93" s="11" t="n"/>
      <x:c r="B93" s="13" t="n"/>
      <x:c r="C93" s="14" t="n"/>
      <x:c r="D93" s="12" t="n"/>
      <x:c r="E93" s="13" t="n"/>
      <x:c r="F93" s="13" t="n"/>
    </x:row>
    <x:row r="94">
      <x:c r="A94" s="11" t="n"/>
      <x:c r="B94" s="13" t="n"/>
      <x:c r="C94" s="14" t="n"/>
      <x:c r="D94" s="12" t="n"/>
      <x:c r="E94" s="13" t="n"/>
      <x:c r="F94" s="13" t="n"/>
    </x:row>
    <x:row r="95">
      <x:c r="A95" s="11" t="n"/>
      <x:c r="B95" s="13" t="n"/>
      <x:c r="C95" s="14" t="n"/>
      <x:c r="D95" s="12" t="n"/>
      <x:c r="E95" s="13" t="n"/>
      <x:c r="F95" s="13" t="n"/>
    </x:row>
    <x:row r="96">
      <x:c r="A96" s="11" t="n"/>
      <x:c r="B96" s="13" t="n"/>
      <x:c r="C96" s="14" t="n"/>
      <x:c r="D96" s="12" t="n"/>
      <x:c r="E96" s="13" t="n"/>
      <x:c r="F96" s="13" t="n"/>
    </x:row>
    <x:row r="97">
      <x:c r="A97" s="11" t="n"/>
      <x:c r="B97" s="13" t="n"/>
      <x:c r="C97" s="14" t="n"/>
      <x:c r="D97" s="12" t="n"/>
      <x:c r="E97" s="13" t="n"/>
      <x:c r="F97" s="13" t="n"/>
    </x:row>
    <x:row r="98">
      <x:c r="A98" s="11" t="n"/>
      <x:c r="B98" s="13" t="n"/>
      <x:c r="C98" s="14" t="n"/>
      <x:c r="D98" s="12" t="n"/>
      <x:c r="E98" s="13" t="n"/>
      <x:c r="F98" s="13" t="n"/>
    </x:row>
    <x:row r="99">
      <x:c r="A99" s="11" t="n"/>
      <x:c r="B99" s="13" t="n"/>
      <x:c r="C99" s="14" t="n"/>
      <x:c r="D99" s="12" t="n"/>
      <x:c r="E99" s="13" t="n"/>
      <x:c r="F99" s="13" t="n"/>
    </x:row>
    <x:row r="100">
      <x:c r="A100" s="11" t="n"/>
      <x:c r="B100" s="13" t="n"/>
      <x:c r="C100" s="14" t="n"/>
      <x:c r="D100" s="12" t="n"/>
      <x:c r="E100" s="13" t="n"/>
      <x:c r="F100" s="13" t="n"/>
    </x:row>
    <x:row r="101">
      <x:c r="A101" s="11" t="n"/>
      <x:c r="B101" s="13" t="n"/>
      <x:c r="C101" s="14" t="n"/>
      <x:c r="D101" s="12" t="n"/>
      <x:c r="E101" s="13" t="n"/>
      <x:c r="F101" s="13" t="n"/>
    </x:row>
    <x:row r="102">
      <x:c r="A102" s="11" t="n"/>
      <x:c r="B102" s="13" t="n"/>
      <x:c r="C102" s="14" t="n"/>
      <x:c r="D102" s="12" t="n"/>
      <x:c r="E102" s="13" t="n"/>
      <x:c r="F102" s="13" t="n"/>
    </x:row>
    <x:row r="103">
      <x:c r="A103" s="11" t="n"/>
      <x:c r="B103" s="13" t="n"/>
      <x:c r="C103" s="14" t="n"/>
      <x:c r="D103" s="12" t="n"/>
      <x:c r="E103" s="13" t="n"/>
      <x:c r="F103" s="13" t="n"/>
    </x:row>
    <x:row r="104">
      <x:c r="A104" s="11" t="n"/>
      <x:c r="B104" s="13" t="n"/>
      <x:c r="C104" s="14" t="n"/>
      <x:c r="D104" s="12" t="n"/>
      <x:c r="E104" s="13" t="n"/>
      <x:c r="F104" s="13" t="n"/>
    </x:row>
    <x:row r="105">
      <x:c r="A105" s="11" t="n"/>
      <x:c r="B105" s="13" t="n"/>
      <x:c r="C105" s="14" t="n"/>
      <x:c r="D105" s="12" t="n"/>
      <x:c r="E105" s="13" t="n"/>
      <x:c r="F105" s="13" t="n"/>
    </x:row>
    <x:row r="106">
      <x:c r="A106" s="11" t="n"/>
      <x:c r="B106" s="13" t="n"/>
      <x:c r="C106" s="14" t="n"/>
      <x:c r="D106" s="12" t="n"/>
      <x:c r="E106" s="13" t="n"/>
      <x:c r="F106" s="13" t="n"/>
    </x:row>
    <x:row r="107">
      <x:c r="A107" s="11" t="n"/>
      <x:c r="B107" s="13" t="n"/>
      <x:c r="C107" s="14" t="n"/>
      <x:c r="D107" s="12" t="n"/>
      <x:c r="E107" s="13" t="n"/>
      <x:c r="F107" s="13" t="n"/>
    </x:row>
    <x:row r="108">
      <x:c r="A108" s="11" t="n"/>
      <x:c r="B108" s="13" t="n"/>
      <x:c r="C108" s="14" t="n"/>
      <x:c r="D108" s="12" t="n"/>
      <x:c r="E108" s="13" t="n"/>
      <x:c r="F108" s="13" t="n"/>
    </x:row>
    <x:row r="109">
      <x:c r="A109" s="11" t="n"/>
      <x:c r="B109" s="13" t="n"/>
      <x:c r="C109" s="14" t="n"/>
      <x:c r="D109" s="12" t="n"/>
      <x:c r="E109" s="13" t="n"/>
      <x:c r="F109" s="13" t="n"/>
    </x:row>
    <x:row r="110">
      <x:c r="A110" s="11" t="n"/>
      <x:c r="B110" s="13" t="n"/>
      <x:c r="C110" s="14" t="n"/>
      <x:c r="D110" s="12" t="n"/>
      <x:c r="E110" s="13" t="n"/>
      <x:c r="F110" s="13" t="n"/>
    </x:row>
    <x:row r="111">
      <x:c r="A111" s="11" t="n"/>
      <x:c r="B111" s="13" t="n"/>
      <x:c r="C111" s="14" t="n"/>
      <x:c r="D111" s="12" t="n"/>
      <x:c r="E111" s="13" t="n"/>
      <x:c r="F111" s="13" t="n"/>
    </x:row>
    <x:row r="112">
      <x:c r="A112" s="11" t="n"/>
      <x:c r="B112" s="13" t="n"/>
      <x:c r="C112" s="14" t="n"/>
      <x:c r="D112" s="12" t="n"/>
      <x:c r="E112" s="13" t="n"/>
      <x:c r="F112" s="13" t="n"/>
    </x:row>
    <x:row r="113">
      <x:c r="A113" s="11" t="n"/>
      <x:c r="B113" s="13" t="n"/>
      <x:c r="C113" s="14" t="n"/>
      <x:c r="D113" s="12" t="n"/>
      <x:c r="E113" s="13" t="n"/>
      <x:c r="F113" s="13" t="n"/>
    </x:row>
    <x:row r="114">
      <x:c r="A114" s="11" t="n"/>
      <x:c r="B114" s="13" t="n"/>
      <x:c r="C114" s="14" t="n"/>
      <x:c r="D114" s="12" t="n"/>
      <x:c r="E114" s="13" t="n"/>
      <x:c r="F114" s="13" t="n"/>
    </x:row>
    <x:row r="115">
      <x:c r="A115" s="11" t="n"/>
      <x:c r="B115" s="13" t="n"/>
      <x:c r="C115" s="14" t="n"/>
      <x:c r="D115" s="12" t="n"/>
      <x:c r="E115" s="13" t="n"/>
      <x:c r="F115" s="13" t="n"/>
    </x:row>
    <x:row r="116">
      <x:c r="A116" s="11" t="n"/>
      <x:c r="B116" s="13" t="n"/>
      <x:c r="C116" s="14" t="n"/>
      <x:c r="D116" s="12" t="n"/>
      <x:c r="E116" s="13" t="n"/>
      <x:c r="F116" s="13" t="n"/>
    </x:row>
    <x:row r="117">
      <x:c r="A117" s="11" t="n"/>
      <x:c r="B117" s="13" t="n"/>
      <x:c r="C117" s="14" t="n"/>
      <x:c r="D117" s="12" t="n"/>
      <x:c r="E117" s="13" t="n"/>
      <x:c r="F117" s="13" t="n"/>
    </x:row>
    <x:row r="118">
      <x:c r="A118" s="11" t="n"/>
      <x:c r="B118" s="13" t="n"/>
      <x:c r="C118" s="14" t="n"/>
      <x:c r="D118" s="12" t="n"/>
      <x:c r="E118" s="13" t="n"/>
      <x:c r="F118" s="13" t="n"/>
    </x:row>
    <x:row r="119">
      <x:c r="A119" s="11" t="n"/>
      <x:c r="B119" s="13" t="n"/>
      <x:c r="C119" s="14" t="n"/>
      <x:c r="D119" s="12" t="n"/>
      <x:c r="E119" s="13" t="n"/>
      <x:c r="F119" s="13" t="n"/>
    </x:row>
    <x:row r="120">
      <x:c r="A120" s="11" t="n"/>
      <x:c r="B120" s="13" t="n"/>
      <x:c r="C120" s="14" t="n"/>
      <x:c r="D120" s="12" t="n"/>
      <x:c r="E120" s="13" t="n"/>
      <x:c r="F120" s="13" t="n"/>
    </x:row>
    <x:row r="121">
      <x:c r="A121" s="11" t="n"/>
      <x:c r="B121" s="13" t="n"/>
      <x:c r="C121" s="14" t="n"/>
      <x:c r="D121" s="12" t="n"/>
      <x:c r="E121" s="13" t="n"/>
      <x:c r="F121" s="13" t="n"/>
    </x:row>
    <x:row r="122">
      <x:c r="A122" s="11" t="n"/>
      <x:c r="B122" s="13" t="n"/>
      <x:c r="C122" s="14" t="n"/>
      <x:c r="D122" s="12" t="n"/>
      <x:c r="E122" s="13" t="n"/>
      <x:c r="F122" s="13" t="n"/>
    </x:row>
    <x:row r="123">
      <x:c r="A123" s="11" t="n"/>
      <x:c r="B123" s="13" t="n"/>
      <x:c r="C123" s="14" t="n"/>
      <x:c r="D123" s="12" t="n"/>
      <x:c r="E123" s="13" t="n"/>
      <x:c r="F123" s="13" t="n"/>
    </x:row>
    <x:row r="124">
      <x:c r="A124" s="11" t="n"/>
      <x:c r="B124" s="13" t="n"/>
      <x:c r="C124" s="14" t="n"/>
      <x:c r="D124" s="12" t="n"/>
      <x:c r="E124" s="13" t="n"/>
      <x:c r="F124" s="13" t="n"/>
    </x:row>
    <x:row r="125">
      <x:c r="A125" s="11" t="n"/>
      <x:c r="B125" s="13" t="n"/>
      <x:c r="C125" s="14" t="n"/>
      <x:c r="D125" s="12" t="n"/>
      <x:c r="E125" s="13" t="n"/>
      <x:c r="F125" s="13" t="n"/>
    </x:row>
    <x:row r="126">
      <x:c r="A126" s="11" t="n"/>
      <x:c r="B126" s="13" t="n"/>
      <x:c r="C126" s="14" t="n"/>
      <x:c r="D126" s="12" t="n"/>
      <x:c r="E126" s="13" t="n"/>
      <x:c r="F126" s="13" t="n"/>
    </x:row>
    <x:row r="127">
      <x:c r="A127" s="11" t="n"/>
      <x:c r="B127" s="13" t="n"/>
      <x:c r="C127" s="14" t="n"/>
      <x:c r="D127" s="12" t="n"/>
      <x:c r="E127" s="13" t="n"/>
      <x:c r="F127" s="13" t="n"/>
    </x:row>
    <x:row r="128">
      <x:c r="A128" s="11" t="n"/>
      <x:c r="B128" s="13" t="n"/>
      <x:c r="C128" s="14" t="n"/>
      <x:c r="D128" s="12" t="n"/>
      <x:c r="E128" s="13" t="n"/>
      <x:c r="F128" s="13" t="n"/>
    </x:row>
    <x:row r="129">
      <x:c r="A129" s="11" t="n"/>
      <x:c r="B129" s="13" t="n"/>
      <x:c r="C129" s="14" t="n"/>
      <x:c r="D129" s="12" t="n"/>
      <x:c r="E129" s="13" t="n"/>
      <x:c r="F129" s="13" t="n"/>
    </x:row>
    <x:row r="130">
      <x:c r="A130" s="11" t="n"/>
      <x:c r="B130" s="13" t="n"/>
      <x:c r="C130" s="14" t="n"/>
      <x:c r="D130" s="12" t="n"/>
      <x:c r="E130" s="13" t="n"/>
      <x:c r="F130" s="13" t="n"/>
    </x:row>
    <x:row r="131">
      <x:c r="A131" s="11" t="n"/>
      <x:c r="B131" s="13" t="n"/>
      <x:c r="C131" s="14" t="n"/>
      <x:c r="D131" s="12" t="n"/>
      <x:c r="E131" s="13" t="n"/>
      <x:c r="F131" s="13" t="n"/>
    </x:row>
    <x:row r="132">
      <x:c r="A132" s="11" t="n"/>
      <x:c r="B132" s="13" t="n"/>
      <x:c r="C132" s="14" t="n"/>
      <x:c r="D132" s="12" t="n"/>
      <x:c r="E132" s="13" t="n"/>
      <x:c r="F132" s="13" t="n"/>
    </x:row>
    <x:row r="133">
      <x:c r="A133" s="11" t="n"/>
      <x:c r="B133" s="13" t="n"/>
      <x:c r="C133" s="14" t="n"/>
      <x:c r="D133" s="12" t="n"/>
      <x:c r="E133" s="13" t="n"/>
      <x:c r="F133" s="13" t="n"/>
    </x:row>
    <x:row r="134">
      <x:c r="A134" s="11" t="n"/>
      <x:c r="B134" s="13" t="n"/>
      <x:c r="C134" s="14" t="n"/>
      <x:c r="D134" s="12" t="n"/>
      <x:c r="E134" s="13" t="n"/>
      <x:c r="F134" s="13" t="n"/>
    </x:row>
    <x:row r="135">
      <x:c r="A135" s="11" t="n"/>
      <x:c r="B135" s="13" t="n"/>
      <x:c r="C135" s="14" t="n"/>
      <x:c r="D135" s="12" t="n"/>
      <x:c r="E135" s="13" t="n"/>
      <x:c r="F135" s="13" t="n"/>
    </x:row>
    <x:row r="136">
      <x:c r="A136" s="11" t="n"/>
      <x:c r="B136" s="13" t="n"/>
      <x:c r="C136" s="14" t="n"/>
      <x:c r="D136" s="12" t="n"/>
      <x:c r="E136" s="13" t="n"/>
      <x:c r="F136" s="13" t="n"/>
    </x:row>
    <x:row r="137">
      <x:c r="A137" s="11" t="n"/>
      <x:c r="B137" s="13" t="n"/>
      <x:c r="C137" s="14" t="n"/>
      <x:c r="D137" s="12" t="n"/>
      <x:c r="E137" s="13" t="n"/>
      <x:c r="F137" s="13" t="n"/>
    </x:row>
    <x:row r="138">
      <x:c r="A138" s="11" t="n"/>
      <x:c r="B138" s="13" t="n"/>
      <x:c r="C138" s="14" t="n"/>
      <x:c r="D138" s="12" t="n"/>
      <x:c r="E138" s="13" t="n"/>
      <x:c r="F138" s="13" t="n"/>
    </x:row>
    <x:row r="139">
      <x:c r="A139" s="11" t="n"/>
      <x:c r="B139" s="13" t="n"/>
      <x:c r="C139" s="14" t="n"/>
      <x:c r="D139" s="12" t="n"/>
      <x:c r="E139" s="13" t="n"/>
      <x:c r="F139" s="13" t="n"/>
    </x:row>
    <x:row r="140">
      <x:c r="A140" s="11" t="n"/>
      <x:c r="B140" s="13" t="n"/>
      <x:c r="C140" s="14" t="n"/>
      <x:c r="D140" s="12" t="n"/>
      <x:c r="E140" s="13" t="n"/>
      <x:c r="F140" s="13" t="n"/>
    </x:row>
    <x:row r="141">
      <x:c r="A141" s="11" t="n"/>
      <x:c r="B141" s="13" t="n"/>
      <x:c r="C141" s="14" t="n"/>
      <x:c r="D141" s="12" t="n"/>
      <x:c r="E141" s="13" t="n"/>
      <x:c r="F141" s="13" t="n"/>
    </x:row>
    <x:row r="142">
      <x:c r="A142" s="11" t="n"/>
      <x:c r="B142" s="13" t="n"/>
      <x:c r="C142" s="14" t="n"/>
      <x:c r="D142" s="12" t="n"/>
      <x:c r="E142" s="13" t="n"/>
      <x:c r="F142" s="13" t="n"/>
    </x:row>
    <x:row r="143">
      <x:c r="A143" s="11" t="n"/>
      <x:c r="B143" s="13" t="n"/>
      <x:c r="C143" s="14" t="n"/>
      <x:c r="D143" s="12" t="n"/>
      <x:c r="E143" s="13" t="n"/>
      <x:c r="F143" s="13" t="n"/>
    </x:row>
    <x:row r="144">
      <x:c r="A144" s="11" t="n"/>
      <x:c r="B144" s="13" t="n"/>
      <x:c r="C144" s="14" t="n"/>
      <x:c r="D144" s="12" t="n"/>
      <x:c r="E144" s="13" t="n"/>
      <x:c r="F144" s="13" t="n"/>
    </x:row>
    <x:row r="145">
      <x:c r="A145" s="11" t="n"/>
      <x:c r="B145" s="13" t="n"/>
      <x:c r="C145" s="14" t="n"/>
      <x:c r="D145" s="12" t="n"/>
      <x:c r="E145" s="13" t="n"/>
      <x:c r="F145" s="13" t="n"/>
    </x:row>
    <x:row r="146">
      <x:c r="A146" s="11" t="n"/>
      <x:c r="B146" s="13" t="n"/>
      <x:c r="C146" s="14" t="n"/>
      <x:c r="D146" s="12" t="n"/>
      <x:c r="E146" s="13" t="n"/>
      <x:c r="F146" s="13" t="n"/>
    </x:row>
    <x:row r="147">
      <x:c r="A147" s="11" t="n"/>
      <x:c r="B147" s="13" t="n"/>
      <x:c r="C147" s="14" t="n"/>
      <x:c r="D147" s="12" t="n"/>
      <x:c r="E147" s="13" t="n"/>
      <x:c r="F147" s="13" t="n"/>
    </x:row>
    <x:row r="148">
      <x:c r="A148" s="11" t="n"/>
      <x:c r="B148" s="13" t="n"/>
      <x:c r="C148" s="14" t="n"/>
      <x:c r="D148" s="12" t="n"/>
      <x:c r="E148" s="13" t="n"/>
      <x:c r="F148" s="13" t="n"/>
    </x:row>
    <x:row r="149">
      <x:c r="A149" s="11" t="n"/>
      <x:c r="B149" s="13" t="n"/>
      <x:c r="C149" s="14" t="n"/>
      <x:c r="D149" s="12" t="n"/>
      <x:c r="E149" s="13" t="n"/>
      <x:c r="F149" s="13" t="n"/>
    </x:row>
    <x:row r="150">
      <x:c r="A150" s="11" t="n"/>
      <x:c r="B150" s="13" t="n"/>
      <x:c r="C150" s="14" t="n"/>
      <x:c r="D150" s="12" t="n"/>
      <x:c r="E150" s="13" t="n"/>
      <x:c r="F150" s="13" t="n"/>
    </x:row>
    <x:row r="151">
      <x:c r="A151" s="11" t="n"/>
      <x:c r="B151" s="13" t="n"/>
      <x:c r="C151" s="14" t="n"/>
      <x:c r="D151" s="12" t="n"/>
      <x:c r="E151" s="13" t="n"/>
      <x:c r="F151" s="13" t="n"/>
    </x:row>
    <x:row r="152">
      <x:c r="A152" s="11" t="n"/>
      <x:c r="B152" s="13" t="n"/>
      <x:c r="C152" s="14" t="n"/>
      <x:c r="D152" s="12" t="n"/>
      <x:c r="E152" s="13" t="n"/>
      <x:c r="F152" s="13" t="n"/>
    </x:row>
    <x:row r="153">
      <x:c r="A153" s="11" t="n"/>
      <x:c r="B153" s="13" t="n"/>
      <x:c r="C153" s="14" t="n"/>
      <x:c r="D153" s="12" t="n"/>
      <x:c r="E153" s="13" t="n"/>
      <x:c r="F153" s="13" t="n"/>
    </x:row>
    <x:row r="154">
      <x:c r="A154" s="11" t="n"/>
      <x:c r="B154" s="13" t="n"/>
      <x:c r="C154" s="14" t="n"/>
      <x:c r="D154" s="12" t="n"/>
      <x:c r="E154" s="13" t="n"/>
      <x:c r="F154" s="13" t="n"/>
    </x:row>
    <x:row r="155">
      <x:c r="A155" s="11" t="n"/>
      <x:c r="B155" s="13" t="n"/>
      <x:c r="C155" s="14" t="n"/>
      <x:c r="D155" s="12" t="n"/>
      <x:c r="E155" s="13" t="n"/>
      <x:c r="F155" s="13" t="n"/>
    </x:row>
    <x:row r="156">
      <x:c r="A156" s="11" t="n"/>
      <x:c r="B156" s="13" t="n"/>
      <x:c r="C156" s="14" t="n"/>
      <x:c r="D156" s="12" t="n"/>
      <x:c r="E156" s="13" t="n"/>
      <x:c r="F156" s="13" t="n"/>
    </x:row>
    <x:row r="157">
      <x:c r="A157" s="11" t="n"/>
      <x:c r="B157" s="13" t="n"/>
      <x:c r="C157" s="14" t="n"/>
      <x:c r="D157" s="12" t="n"/>
      <x:c r="E157" s="13" t="n"/>
      <x:c r="F157" s="13" t="n"/>
    </x:row>
    <x:row r="158">
      <x:c r="A158" s="11" t="n"/>
      <x:c r="B158" s="13" t="n"/>
      <x:c r="C158" s="14" t="n"/>
      <x:c r="D158" s="12" t="n"/>
      <x:c r="E158" s="13" t="n"/>
      <x:c r="F158" s="13" t="n"/>
    </x:row>
    <x:row r="159">
      <x:c r="A159" s="11" t="n"/>
      <x:c r="B159" s="13" t="n"/>
      <x:c r="C159" s="14" t="n"/>
      <x:c r="D159" s="12" t="n"/>
      <x:c r="E159" s="13" t="n"/>
      <x:c r="F159" s="13" t="n"/>
    </x:row>
    <x:row r="160">
      <x:c r="A160" s="11" t="n"/>
      <x:c r="B160" s="13" t="n"/>
      <x:c r="C160" s="14" t="n"/>
      <x:c r="D160" s="12" t="n"/>
      <x:c r="E160" s="13" t="n"/>
      <x:c r="F160" s="13" t="n"/>
    </x:row>
    <x:row r="161">
      <x:c r="A161" s="11" t="n"/>
      <x:c r="B161" s="13" t="n"/>
      <x:c r="C161" s="14" t="n"/>
      <x:c r="D161" s="12" t="n"/>
      <x:c r="E161" s="13" t="n"/>
      <x:c r="F161" s="13" t="n"/>
    </x:row>
    <x:row r="162">
      <x:c r="A162" s="11" t="n"/>
      <x:c r="B162" s="13" t="n"/>
      <x:c r="C162" s="14" t="n"/>
      <x:c r="D162" s="12" t="n"/>
      <x:c r="E162" s="13" t="n"/>
      <x:c r="F162" s="13" t="n"/>
    </x:row>
    <x:row r="163">
      <x:c r="A163" s="11" t="n"/>
      <x:c r="B163" s="13" t="n"/>
      <x:c r="C163" s="14" t="n"/>
      <x:c r="D163" s="12" t="n"/>
      <x:c r="E163" s="13" t="n"/>
      <x:c r="F163" s="13" t="n"/>
    </x:row>
    <x:row r="164">
      <x:c r="A164" s="11" t="n"/>
      <x:c r="B164" s="13" t="n"/>
      <x:c r="C164" s="14" t="n"/>
      <x:c r="D164" s="12" t="n"/>
      <x:c r="E164" s="13" t="n"/>
      <x:c r="F164" s="13" t="n"/>
    </x:row>
    <x:row r="165">
      <x:c r="A165" s="11" t="n"/>
      <x:c r="B165" s="13" t="n"/>
      <x:c r="C165" s="14" t="n"/>
      <x:c r="D165" s="12" t="n"/>
      <x:c r="E165" s="13" t="n"/>
      <x:c r="F165" s="13" t="n"/>
    </x:row>
    <x:row r="166">
      <x:c r="A166" s="11" t="n"/>
      <x:c r="B166" s="13" t="n"/>
      <x:c r="C166" s="14" t="n"/>
      <x:c r="D166" s="12" t="n"/>
      <x:c r="E166" s="13" t="n"/>
      <x:c r="F166" s="13" t="n"/>
    </x:row>
    <x:row r="167">
      <x:c r="A167" s="11" t="n"/>
      <x:c r="B167" s="13" t="n"/>
      <x:c r="C167" s="14" t="n"/>
      <x:c r="D167" s="12" t="n"/>
      <x:c r="E167" s="13" t="n"/>
      <x:c r="F167" s="13" t="n"/>
    </x:row>
    <x:row r="168">
      <x:c r="A168" s="11" t="n"/>
      <x:c r="B168" s="13" t="n"/>
      <x:c r="C168" s="14" t="n"/>
      <x:c r="D168" s="12" t="n"/>
      <x:c r="E168" s="13" t="n"/>
      <x:c r="F168" s="13" t="n"/>
    </x:row>
    <x:row r="169">
      <x:c r="A169" s="11" t="n"/>
      <x:c r="B169" s="13" t="n"/>
      <x:c r="C169" s="14" t="n"/>
      <x:c r="D169" s="12" t="n"/>
      <x:c r="E169" s="13" t="n"/>
      <x:c r="F169" s="13" t="n"/>
    </x:row>
    <x:row r="170">
      <x:c r="A170" s="11" t="n"/>
      <x:c r="B170" s="13" t="n"/>
      <x:c r="C170" s="14" t="n"/>
      <x:c r="D170" s="12" t="n"/>
      <x:c r="E170" s="13" t="n"/>
      <x:c r="F170" s="13" t="n"/>
    </x:row>
    <x:row r="171">
      <x:c r="A171" s="11" t="n"/>
      <x:c r="B171" s="13" t="n"/>
      <x:c r="C171" s="14" t="n"/>
      <x:c r="D171" s="12" t="n"/>
      <x:c r="E171" s="13" t="n"/>
      <x:c r="F171" s="13" t="n"/>
    </x:row>
    <x:row r="172">
      <x:c r="A172" s="11" t="n"/>
      <x:c r="B172" s="13" t="n"/>
      <x:c r="C172" s="14" t="n"/>
      <x:c r="D172" s="12" t="n"/>
      <x:c r="E172" s="13" t="n"/>
      <x:c r="F172" s="13" t="n"/>
    </x:row>
    <x:row r="173">
      <x:c r="A173" s="11" t="n"/>
      <x:c r="B173" s="13" t="n"/>
      <x:c r="C173" s="14" t="n"/>
      <x:c r="D173" s="12" t="n"/>
      <x:c r="E173" s="13" t="n"/>
      <x:c r="F173" s="13" t="n"/>
    </x:row>
    <x:row r="174">
      <x:c r="A174" s="11" t="n"/>
      <x:c r="B174" s="13" t="n"/>
      <x:c r="C174" s="14" t="n"/>
      <x:c r="D174" s="12" t="n"/>
      <x:c r="E174" s="13" t="n"/>
      <x:c r="F174" s="13" t="n"/>
    </x:row>
    <x:row r="175">
      <x:c r="A175" s="11" t="n"/>
      <x:c r="B175" s="13" t="n"/>
      <x:c r="C175" s="14" t="n"/>
      <x:c r="D175" s="12" t="n"/>
      <x:c r="E175" s="13" t="n"/>
      <x:c r="F175" s="13" t="n"/>
    </x:row>
    <x:row r="176">
      <x:c r="A176" s="11" t="n"/>
      <x:c r="B176" s="13" t="n"/>
      <x:c r="C176" s="14" t="n"/>
      <x:c r="D176" s="12" t="n"/>
      <x:c r="E176" s="13" t="n"/>
      <x:c r="F176" s="13" t="n"/>
    </x:row>
    <x:row r="177">
      <x:c r="A177" s="11" t="n"/>
      <x:c r="B177" s="13" t="n"/>
      <x:c r="C177" s="14" t="n"/>
      <x:c r="D177" s="12" t="n"/>
      <x:c r="E177" s="13" t="n"/>
      <x:c r="F177" s="13" t="n"/>
    </x:row>
    <x:row r="178">
      <x:c r="A178" s="11" t="n"/>
      <x:c r="B178" s="13" t="n"/>
      <x:c r="C178" s="14" t="n"/>
      <x:c r="D178" s="12" t="n"/>
      <x:c r="E178" s="13" t="n"/>
      <x:c r="F178" s="13" t="n"/>
    </x:row>
    <x:row r="179">
      <x:c r="A179" s="11" t="n"/>
      <x:c r="B179" s="13" t="n"/>
      <x:c r="C179" s="14" t="n"/>
      <x:c r="D179" s="12" t="n"/>
      <x:c r="E179" s="13" t="n"/>
      <x:c r="F179" s="13" t="n"/>
    </x:row>
    <x:row r="180">
      <x:c r="A180" s="11" t="n"/>
      <x:c r="B180" s="13" t="n"/>
      <x:c r="C180" s="14" t="n"/>
      <x:c r="D180" s="12" t="n"/>
      <x:c r="E180" s="13" t="n"/>
      <x:c r="F180" s="13" t="n"/>
    </x:row>
    <x:row r="181">
      <x:c r="A181" s="11" t="n"/>
      <x:c r="B181" s="13" t="n"/>
      <x:c r="C181" s="14" t="n"/>
      <x:c r="D181" s="12" t="n"/>
      <x:c r="E181" s="13" t="n"/>
      <x:c r="F181" s="13" t="n"/>
    </x:row>
    <x:row r="182">
      <x:c r="A182" s="11" t="n"/>
      <x:c r="B182" s="13" t="n"/>
      <x:c r="C182" s="14" t="n"/>
      <x:c r="D182" s="12" t="n"/>
      <x:c r="E182" s="13" t="n"/>
      <x:c r="F182" s="13" t="n"/>
    </x:row>
    <x:row r="183">
      <x:c r="A183" s="11" t="n"/>
      <x:c r="B183" s="13" t="n"/>
      <x:c r="C183" s="14" t="n"/>
      <x:c r="D183" s="12" t="n"/>
      <x:c r="E183" s="13" t="n"/>
      <x:c r="F183" s="13" t="n"/>
    </x:row>
    <x:row r="184">
      <x:c r="A184" s="11" t="n"/>
      <x:c r="B184" s="13" t="n"/>
      <x:c r="C184" s="14" t="n"/>
      <x:c r="D184" s="12" t="n"/>
      <x:c r="E184" s="13" t="n"/>
      <x:c r="F184" s="13" t="n"/>
    </x:row>
    <x:row r="185">
      <x:c r="A185" s="11" t="n"/>
      <x:c r="B185" s="13" t="n"/>
      <x:c r="C185" s="14" t="n"/>
      <x:c r="D185" s="12" t="n"/>
      <x:c r="E185" s="13" t="n"/>
      <x:c r="F185" s="13" t="n"/>
    </x:row>
    <x:row r="186">
      <x:c r="A186" s="11" t="n"/>
      <x:c r="B186" s="13" t="n"/>
      <x:c r="C186" s="14" t="n"/>
      <x:c r="D186" s="12" t="n"/>
      <x:c r="E186" s="13" t="n"/>
      <x:c r="F186" s="13" t="n"/>
    </x:row>
    <x:row r="187">
      <x:c r="A187" s="11" t="n"/>
      <x:c r="B187" s="13" t="n"/>
      <x:c r="C187" s="14" t="n"/>
      <x:c r="D187" s="12" t="n"/>
      <x:c r="E187" s="13" t="n"/>
      <x:c r="F187" s="13" t="n"/>
    </x:row>
    <x:row r="188">
      <x:c r="A188" s="11" t="n"/>
      <x:c r="B188" s="13" t="n"/>
      <x:c r="C188" s="14" t="n"/>
      <x:c r="D188" s="12" t="n"/>
      <x:c r="E188" s="13" t="n"/>
      <x:c r="F188" s="13" t="n"/>
    </x:row>
    <x:row r="189">
      <x:c r="A189" s="11" t="n"/>
      <x:c r="B189" s="13" t="n"/>
      <x:c r="C189" s="14" t="n"/>
      <x:c r="D189" s="12" t="n"/>
      <x:c r="E189" s="13" t="n"/>
      <x:c r="F189" s="13" t="n"/>
    </x:row>
    <x:row r="190">
      <x:c r="A190" s="11" t="n"/>
      <x:c r="B190" s="13" t="n"/>
      <x:c r="C190" s="14" t="n"/>
      <x:c r="D190" s="12" t="n"/>
      <x:c r="E190" s="13" t="n"/>
      <x:c r="F190" s="13" t="n"/>
    </x:row>
    <x:row r="191">
      <x:c r="A191" s="11" t="n"/>
      <x:c r="B191" s="13" t="n"/>
      <x:c r="C191" s="14" t="n"/>
      <x:c r="D191" s="12" t="n"/>
      <x:c r="E191" s="13" t="n"/>
      <x:c r="F191" s="13" t="n"/>
    </x:row>
    <x:row r="192">
      <x:c r="A192" s="11" t="n"/>
      <x:c r="B192" s="13" t="n"/>
      <x:c r="C192" s="14" t="n"/>
      <x:c r="D192" s="12" t="n"/>
      <x:c r="E192" s="13" t="n"/>
      <x:c r="F192" s="13" t="n"/>
    </x:row>
    <x:row r="193">
      <x:c r="A193" s="11" t="n"/>
      <x:c r="B193" s="13" t="n"/>
      <x:c r="C193" s="14" t="n"/>
      <x:c r="D193" s="12" t="n"/>
      <x:c r="E193" s="13" t="n"/>
      <x:c r="F193" s="13" t="n"/>
    </x:row>
    <x:row r="194">
      <x:c r="A194" s="11" t="n"/>
      <x:c r="B194" s="13" t="n"/>
      <x:c r="C194" s="14" t="n"/>
      <x:c r="D194" s="12" t="n"/>
      <x:c r="E194" s="13" t="n"/>
      <x:c r="F194" s="13" t="n"/>
    </x:row>
    <x:row r="195">
      <x:c r="A195" s="11" t="n"/>
      <x:c r="B195" s="13" t="n"/>
      <x:c r="C195" s="14" t="n"/>
      <x:c r="D195" s="12" t="n"/>
      <x:c r="E195" s="13" t="n"/>
      <x:c r="F195" s="13" t="n"/>
    </x:row>
    <x:row r="196">
      <x:c r="A196" s="11" t="n"/>
      <x:c r="B196" s="13" t="n"/>
      <x:c r="C196" s="14" t="n"/>
      <x:c r="D196" s="12" t="n"/>
      <x:c r="E196" s="13" t="n"/>
      <x:c r="F196" s="13" t="n"/>
    </x:row>
    <x:row r="197">
      <x:c r="A197" s="11" t="n"/>
      <x:c r="B197" s="13" t="n"/>
      <x:c r="C197" s="14" t="n"/>
      <x:c r="D197" s="12" t="n"/>
      <x:c r="E197" s="13" t="n"/>
      <x:c r="F197" s="13" t="n"/>
    </x:row>
    <x:row r="198">
      <x:c r="A198" s="11" t="n"/>
      <x:c r="B198" s="13" t="n"/>
      <x:c r="C198" s="14" t="n"/>
      <x:c r="D198" s="12" t="n"/>
      <x:c r="E198" s="13" t="n"/>
      <x:c r="F198" s="13" t="n"/>
    </x:row>
    <x:row r="199">
      <x:c r="A199" s="11" t="n"/>
      <x:c r="B199" s="13" t="n"/>
      <x:c r="C199" s="14" t="n"/>
      <x:c r="D199" s="12" t="n"/>
      <x:c r="E199" s="13" t="n"/>
      <x:c r="F199" s="13" t="n"/>
    </x:row>
    <x:row r="200">
      <x:c r="A200" s="11" t="n"/>
      <x:c r="B200" s="13" t="n"/>
      <x:c r="C200" s="14" t="n"/>
      <x:c r="D200" s="12" t="n"/>
      <x:c r="E200" s="13" t="n"/>
      <x:c r="F200" s="13" t="n"/>
    </x:row>
    <x:row r="201">
      <x:c r="A201" s="11" t="n"/>
      <x:c r="B201" s="13" t="n"/>
      <x:c r="C201" s="14" t="n"/>
      <x:c r="D201" s="12" t="n"/>
      <x:c r="E201" s="13" t="n"/>
      <x:c r="F201" s="13" t="n"/>
    </x:row>
    <x:row r="202">
      <x:c r="A202" s="11" t="n"/>
      <x:c r="B202" s="13" t="n"/>
      <x:c r="C202" s="14" t="n"/>
      <x:c r="D202" s="12" t="n"/>
      <x:c r="E202" s="13" t="n"/>
      <x:c r="F202" s="13" t="n"/>
    </x:row>
    <x:row r="203">
      <x:c r="A203" s="11" t="n"/>
      <x:c r="B203" s="13" t="n"/>
      <x:c r="C203" s="14" t="n"/>
      <x:c r="D203" s="12" t="n"/>
      <x:c r="E203" s="13" t="n"/>
      <x:c r="F203" s="13" t="n"/>
    </x:row>
    <x:row r="204">
      <x:c r="A204" s="11" t="n"/>
      <x:c r="B204" s="13" t="n"/>
      <x:c r="C204" s="14" t="n"/>
      <x:c r="D204" s="12" t="n"/>
      <x:c r="E204" s="13" t="n"/>
      <x:c r="F204" s="13" t="n"/>
    </x:row>
    <x:row r="205">
      <x:c r="A205" s="11" t="n"/>
      <x:c r="B205" s="13" t="n"/>
      <x:c r="C205" s="14" t="n"/>
      <x:c r="D205" s="12" t="n"/>
      <x:c r="E205" s="13" t="n"/>
      <x:c r="F205" s="13" t="n"/>
    </x:row>
    <x:row r="206">
      <x:c r="A206" s="11" t="n"/>
      <x:c r="B206" s="13" t="n"/>
      <x:c r="C206" s="14" t="n"/>
      <x:c r="D206" s="12" t="n"/>
      <x:c r="E206" s="13" t="n"/>
      <x:c r="F206" s="13" t="n"/>
    </x:row>
    <x:row r="207">
      <x:c r="A207" s="11" t="n"/>
      <x:c r="B207" s="13" t="n"/>
      <x:c r="C207" s="14" t="n"/>
      <x:c r="D207" s="12" t="n"/>
      <x:c r="E207" s="13" t="n"/>
      <x:c r="F207" s="13" t="n"/>
    </x:row>
    <x:row r="210">
      <x:c r="B210" s="23" t="inlineStr">
        <x:is>
          <x:t xml:space="preserve">Total relevé pointé</x:t>
        </x:is>
      </x:c>
      <x:c r="C210" s="24">
        <x:f>SUMIF($D$8:$D$207,"Oui",$C$8:$C$207)</x:f>
      </x:c>
    </x:row>
    <x:row r="211">
      <x:c r="B211" s="23" t="inlineStr">
        <x:is>
          <x:t xml:space="preserve">Solde compta banque (Synthèse)</x:t>
        </x:is>
      </x:c>
      <x:c r="C211" s="24">
        <x:f>Synthèse!$B$8</x:f>
      </x:c>
    </x:row>
  </x:sheetData>
  <x:mergeCells>
    <x:mergeCell ref="A3:H3"/>
    <x:mergeCell ref="A6:H6"/>
    <x:mergeCell ref="A1:H1"/>
  </x:mergeCells>
  <x:pageMargins left="0.7" right="0.7" top="0.75" bottom="0.75" header="0.3" footer="0.3"/>
</x:worksheet>
</file>