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673556a0a24cc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Balance_N_N-1" sheetId="1" r:id="R14e552562cb0484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#,##0;[Red](#,##0);&quot;-&quot;"/>
    <x:numFmt numFmtId="165" formatCode="0.0%"/>
    <x:numFmt numFmtId="166" formatCode="#,##0;[Red](#,##0);0"/>
  </x:numFmts>
  <x:fonts count="10">
    <x:font>
      <x:sz val="11"/>
      <x:color theme="1"/>
      <x:name val="Calibri"/>
      <x:family val="2"/>
      <x:scheme val="minor"/>
    </x:font>
    <x:font>
      <x:b/>
      <x:sz val="18"/>
      <x:color rgb="00FFFFFF"/>
    </x:font>
    <x:font>
      <x:b/>
      <x:sz val="10"/>
      <x:color rgb="001F2D3D"/>
    </x:font>
    <x:font>
      <x:sz val="10"/>
      <x:color rgb="001F2D3D"/>
    </x:font>
    <x:font>
      <x:b/>
      <x:sz val="11"/>
      <x:color rgb="001F2D3D"/>
    </x:font>
    <x:font>
      <x:b/>
      <x:sz val="11"/>
      <x:color rgb="00FFFFFF"/>
    </x:font>
    <x:font>
      <x:sz val="10"/>
      <x:color rgb="00000000"/>
    </x:font>
    <x:font>
      <x:sz val="10"/>
      <x:color rgb="001F4E79"/>
    </x:font>
    <x:font>
      <x:sz val="10"/>
      <x:color rgb="00666666"/>
    </x:font>
    <x:font>
      <x:b/>
      <x:sz val="11"/>
    </x:font>
  </x:fonts>
  <x:fills count="7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FFF2CC"/>
      </x:patternFill>
    </x:fill>
    <x:fill>
      <x:patternFill patternType="solid">
        <x:fgColor rgb="00D9E1F2"/>
      </x:patternFill>
    </x:fill>
    <x:fill>
      <x:patternFill patternType="solid">
        <x:fgColor rgb="002F5597"/>
      </x:patternFill>
    </x:fill>
    <x:fill>
      <x:patternFill patternType="solid">
        <x:fgColor rgb="00E2EFDA"/>
      </x:patternFill>
    </x:fill>
  </x:fills>
  <x:borders count="5">
    <x:border>
      <x:left/>
      <x:right/>
      <x:top/>
      <x:bottom/>
      <x:diagonal/>
    </x:border>
    <x:border>
      <x:left style="thin">
        <x:color rgb="009AA0A6"/>
      </x:left>
      <x:right style="thin">
        <x:color rgb="009AA0A6"/>
      </x:right>
      <x:top style="thin">
        <x:color rgb="009AA0A6"/>
      </x:top>
      <x:bottom style="thin">
        <x:color rgb="009AA0A6"/>
      </x:bottom>
    </x:border>
    <x:border>
      <x:left/>
      <x:right/>
      <x:top style="thin">
        <x:color rgb="009AA0A6"/>
      </x:top>
      <x:bottom/>
      <x:diagonal/>
    </x:border>
    <x:border>
      <x:left/>
      <x:right style="thin">
        <x:color rgb="009AA0A6"/>
      </x:right>
      <x:top style="thin">
        <x:color rgb="009AA0A6"/>
      </x:top>
      <x:bottom/>
      <x:diagonal/>
    </x:border>
    <x:border>
      <x:left/>
      <x:right style="thin">
        <x:color rgb="009AA0A6"/>
      </x:right>
      <x:top style="thin">
        <x:color rgb="009AA0A6"/>
      </x:top>
      <x:bottom style="thin">
        <x:color rgb="009AA0A6"/>
      </x:bottom>
      <x:diagonal/>
    </x:border>
  </x:borders>
  <x:cellStyleXfs count="1">
    <x:xf numFmtId="0" fontId="0" fillId="0" borderId="0"/>
  </x:cellStyleXfs>
  <x:cellXfs count="24">
    <x:xf numFmtId="0" fontId="0" fillId="0" borderId="0" xfId="0"/>
    <x:xf numFmtId="0" fontId="1" fillId="2" borderId="0" xfId="0" applyAlignment="1">
      <x:alignment horizontal="center" vertical="center" wrapText="1"/>
    </x:xf>
    <x:xf numFmtId="0" fontId="0" fillId="2" borderId="0" xfId="0"/>
    <x:xf numFmtId="0" fontId="2" fillId="0" borderId="0" xfId="0" applyAlignment="1">
      <x:alignment horizontal="left" vertical="center" wrapText="1"/>
    </x:xf>
    <x:xf numFmtId="0" fontId="3" fillId="0" borderId="0" xfId="0" applyAlignment="1">
      <x:alignment horizontal="left" vertical="center" wrapText="1"/>
    </x:xf>
    <x:xf numFmtId="0" fontId="3" fillId="3" borderId="0" xfId="0" applyAlignment="1">
      <x:alignment horizontal="left" vertical="center" wrapText="1"/>
    </x:xf>
    <x:xf numFmtId="0" fontId="4" fillId="4" borderId="0" xfId="0" applyAlignment="1">
      <x:alignment horizontal="left" vertical="center" wrapText="1"/>
    </x:xf>
    <x:xf numFmtId="0" fontId="0" fillId="4" borderId="0" xfId="0"/>
    <x:xf numFmtId="0" fontId="5" fillId="5" borderId="1" xfId="0" applyAlignment="1">
      <x:alignment horizontal="center" vertical="center" wrapText="1"/>
    </x:xf>
    <x:xf numFmtId="0" fontId="3" fillId="0" borderId="1" xfId="0" applyAlignment="1">
      <x:alignment horizontal="left" vertical="center" wrapText="1"/>
    </x:xf>
    <x:xf numFmtId="164" fontId="6" fillId="0" borderId="1" xfId="0" applyAlignment="1">
      <x:alignment horizontal="right" vertical="center"/>
    </x:xf>
    <x:xf numFmtId="0" fontId="7" fillId="0" borderId="0" xfId="0" applyAlignment="1">
      <x:alignment horizontal="left" vertical="center" wrapText="1"/>
    </x:xf>
    <x:xf numFmtId="164" fontId="7" fillId="0" borderId="1" xfId="0" applyAlignment="1">
      <x:alignment horizontal="right" vertical="center"/>
    </x:xf>
    <x:xf numFmtId="165" fontId="6" fillId="0" borderId="1" xfId="0" applyAlignment="1">
      <x:alignment horizontal="right" vertical="center"/>
    </x:xf>
    <x:xf numFmtId="0" fontId="8" fillId="0" borderId="1" xfId="0" applyAlignment="1">
      <x:alignment horizontal="center" vertical="center" wrapText="1"/>
    </x:xf>
    <x:xf numFmtId="0" fontId="4" fillId="6" borderId="1" xfId="0" applyAlignment="1">
      <x:alignment horizontal="left" vertical="center" wrapText="1"/>
    </x:xf>
    <x:xf numFmtId="0" fontId="0" fillId="6" borderId="1" xfId="0"/>
    <x:xf numFmtId="164" fontId="9" fillId="6" borderId="1" xfId="0" applyAlignment="1">
      <x:alignment horizontal="right" vertical="center"/>
    </x:xf>
    <x:xf numFmtId="165" fontId="9" fillId="6" borderId="1" xfId="0" applyAlignment="1">
      <x:alignment horizontal="right" vertical="center"/>
    </x:xf>
    <x:xf numFmtId="0" fontId="2" fillId="3" borderId="1" xfId="0" applyAlignment="1">
      <x:alignment horizontal="left" vertical="center" wrapText="1"/>
    </x:xf>
    <x:xf numFmtId="0" fontId="0" fillId="3" borderId="1" xfId="0"/>
    <x:xf numFmtId="164" fontId="9" fillId="3" borderId="1" xfId="0" applyAlignment="1">
      <x:alignment horizontal="right" vertical="center"/>
    </x:xf>
    <x:xf numFmtId="0" fontId="0" fillId="0" borderId="4" xfId="0"/>
    <x:xf numFmtId="166" fontId="9" fillId="3" borderId="1" xfId="0" applyAlignment="1">
      <x:alignment horizontal="right" vertical="center"/>
    </x:xf>
  </x:cellXfs>
  <x:cellStyles count="1">
    <x:cellStyle name="Normal" xfId="0"/>
  </x:cellStyles>
  <x:dxfs count="1">
    <x:dxf>
      <x:fill>
        <x:patternFill>
          <x:bgColor rgb="00F8D7DA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10b374f40304ef8" /><Relationship Type="http://schemas.openxmlformats.org/officeDocument/2006/relationships/theme" Target="/xl/theme/theme1.xml" Id="Rb9ab79c315de4af2" /><Relationship Type="http://schemas.openxmlformats.org/officeDocument/2006/relationships/sharedStrings" Target="/xl/sharedStrings.xml" Id="R2b1bb4747a174231" /><Relationship Type="http://schemas.openxmlformats.org/officeDocument/2006/relationships/worksheet" Target="/xl/worksheets/sheet1.xml" Id="R14e552562cb0484a" /></Relationships>
</file>

<file path=xl/tables/table1.xml><?xml version="1.0" encoding="utf-8"?>
<x:table xmlns:x="http://schemas.openxmlformats.org/spreadsheetml/2006/main" id="1" name="BalanceTable" displayName="BalanceTable" ref="A13:K53" headerRowCount="1">
  <x:autoFilter ref="A13:K53"/>
  <x:tableColumns count="11">
    <x:tableColumn id="1" name="Compte"/>
    <x:tableColumn id="2" name="Intitulé"/>
    <x:tableColumn id="3" name="Solde N – Débit (€)"/>
    <x:tableColumn id="4" name="Solde N – Crédit (€)"/>
    <x:tableColumn id="5" name="Solde net N (€)"/>
    <x:tableColumn id="6" name="Solde N-1 – Débit (€)"/>
    <x:tableColumn id="7" name="Solde N-1 – Crédit (€)"/>
    <x:tableColumn id="8" name="Solde net N-1 (€)"/>
    <x:tableColumn id="9" name="Variation net (€)"/>
    <x:tableColumn id="10" name="Var. %"/>
    <x:tableColumn id="11" name="Notes"/>
  </x:tableColumns>
  <x:tableStyleInfo name="TableStyleMedium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459bee6aa2fa4d51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2" customWidth="1"/>
    <x:col min="2" max="2" width="46" customWidth="1"/>
    <x:col min="3" max="3" width="18" customWidth="1"/>
    <x:col min="4" max="4" width="18" customWidth="1"/>
    <x:col min="5" max="5" width="16" customWidth="1"/>
    <x:col min="6" max="6" width="18" customWidth="1"/>
    <x:col min="7" max="7" width="18" customWidth="1"/>
    <x:col min="8" max="8" width="16" customWidth="1"/>
    <x:col min="9" max="9" width="16" customWidth="1"/>
    <x:col min="10" max="10" width="10" customWidth="1"/>
    <x:col min="11" max="11" width="28" customWidth="1"/>
    <x:col min="12" max="12" width="8" customWidth="1"/>
  </x:cols>
  <x:sheetData>
    <x:row r="1" ht="34" customHeight="1">
      <x:c r="A1" s="1" t="inlineStr">
        <x:is>
          <x:t xml:space="preserve">Balance comptable (N / N-1) – Association</x:t>
        </x:is>
      </x:c>
    </x:row>
    <x:row r="2">
      <x:c r="A2" s="3" t="inlineStr">
        <x:is>
          <x:t xml:space="preserve">Association :</x:t>
        </x:is>
      </x:c>
      <x:c r="B2" s="4" t="inlineStr">
        <x:is>
          <x:t xml:space="preserve">Association Horizon Solidarité (exemple)</x:t>
        </x:is>
      </x:c>
    </x:row>
    <x:row r="3">
      <x:c r="A3" s="3" t="inlineStr">
        <x:is>
          <x:t xml:space="preserve">Exercice N :</x:t>
        </x:is>
      </x:c>
      <x:c r="B3" s="4" t="inlineStr">
        <x:is>
          <x:t xml:space="preserve">01/01/N → 31/12/N</x:t>
        </x:is>
      </x:c>
      <x:c r="D3" s="3" t="inlineStr">
        <x:is>
          <x:t xml:space="preserve">Exercice N-1 :</x:t>
        </x:is>
      </x:c>
      <x:c r="E3" s="4" t="inlineStr">
        <x:is>
          <x:t xml:space="preserve">01/01/N-1 → 31/12/N-1</x:t>
        </x:is>
      </x:c>
    </x:row>
    <x:row r="4" ht="22" customHeight="1">
      <x:c r="A4" s="3" t="inlineStr">
        <x:is>
          <x:t xml:space="preserve">Note :</x:t>
        </x:is>
      </x:c>
      <x:c r="B4" s="5" t="inlineStr">
        <x:is>
          <x:t xml:space="preserve">Les montants (colonnes bleu) sont modifiables. Les colonnes noires sont calculées (soldes nets, variations, contrôles).</x:t>
        </x:is>
      </x:c>
    </x:row>
    <x:row r="5"/>
    <x:row r="6" ht="20" customHeight="1">
      <x:c r="A6" s="6" t="inlineStr">
        <x:is>
          <x:t xml:space="preserve">Synthèse de pilotage (calculée à partir des soldes nets)</x:t>
        </x:is>
      </x:c>
    </x:row>
    <x:row r="7" ht="22" customHeight="1">
      <x:c r="A7" s="8" t="inlineStr">
        <x:is>
          <x:t xml:space="preserve">Indicateur</x:t>
        </x:is>
      </x:c>
      <x:c r="B7" s="8" t="inlineStr">
        <x:is>
          <x:t xml:space="preserve">N (€)</x:t>
        </x:is>
      </x:c>
      <x:c r="C7" s="8" t="inlineStr">
        <x:is>
          <x:t xml:space="preserve">N-1 (€)</x:t>
        </x:is>
      </x:c>
      <x:c r="D7" s="8" t="inlineStr">
        <x:is>
          <x:t xml:space="preserve">Variation (€)</x:t>
        </x:is>
      </x:c>
    </x:row>
    <x:row r="8">
      <x:c r="A8" s="9" t="inlineStr">
        <x:is>
          <x:t xml:space="preserve">Trésorerie nette (512+531)</x:t>
        </x:is>
      </x:c>
      <x:c r="B8" s="10">
        <x:f>SUMIFS($E$14:$E$250,$A$14:$A$250,"512")+SUMIFS($E$14:$E$250,$A$14:$A$250,"531")</x:f>
        <x:v>68350</x:v>
      </x:c>
      <x:c r="C8" s="10">
        <x:f>SUMIFS($H$14:$H$250,$A$14:$A$250,"512")+SUMIFS($H$14:$H$250,$A$14:$A$250,"531")</x:f>
        <x:v>61260</x:v>
      </x:c>
      <x:c r="D8" s="10">
        <x:f>B8-C8</x:f>
        <x:v>7090</x:v>
      </x:c>
    </x:row>
    <x:row r="9">
      <x:c r="A9" s="9" t="inlineStr">
        <x:is>
          <x:t xml:space="preserve">Charges (classe 6)</x:t>
        </x:is>
      </x:c>
      <x:c r="B9" s="10">
        <x:f>SUMIFS($E$14:$E$250,$L$14:$L$250,"6")</x:f>
        <x:v>60400</x:v>
      </x:c>
      <x:c r="C9" s="10">
        <x:f>SUMIFS($H$14:$H$250,$L$14:$L$250,"6")</x:f>
        <x:v>55570</x:v>
      </x:c>
      <x:c r="D9" s="10">
        <x:f>B9-C9</x:f>
        <x:v>4830</x:v>
      </x:c>
    </x:row>
    <x:row r="10">
      <x:c r="A10" s="9" t="inlineStr">
        <x:is>
          <x:t xml:space="preserve">Produits (classe 7)</x:t>
        </x:is>
      </x:c>
      <x:c r="B10" s="10">
        <x:f>-SUMIFS($E$14:$E$250,$L$14:$L$250,"7")</x:f>
        <x:v>47500</x:v>
      </x:c>
      <x:c r="C10" s="10">
        <x:f>-SUMIFS($H$14:$H$250,$L$14:$L$250,"7")</x:f>
        <x:v>41800</x:v>
      </x:c>
      <x:c r="D10" s="10">
        <x:f>B10-C10</x:f>
        <x:v>5700</x:v>
      </x:c>
    </x:row>
    <x:row r="11">
      <x:c r="A11" s="9" t="inlineStr">
        <x:is>
          <x:t xml:space="preserve">Résultat (Produits - Charges)</x:t>
        </x:is>
      </x:c>
      <x:c r="B11" s="10">
        <x:f>B10-B9</x:f>
        <x:v>-12900</x:v>
      </x:c>
      <x:c r="C11" s="10">
        <x:f>C10-C9</x:f>
        <x:v>-13770</x:v>
      </x:c>
      <x:c r="D11" s="10">
        <x:f>B11-C11</x:f>
        <x:v>870</x:v>
      </x:c>
    </x:row>
    <x:row r="12" ht="8" customHeight="1"/>
    <x:row r="13" ht="28" customHeight="1">
      <x:c r="A13" s="8" t="inlineStr">
        <x:is>
          <x:t xml:space="preserve">Compte</x:t>
        </x:is>
      </x:c>
      <x:c r="B13" s="8" t="inlineStr">
        <x:is>
          <x:t xml:space="preserve">Intitulé</x:t>
        </x:is>
      </x:c>
      <x:c r="C13" s="8" t="inlineStr">
        <x:is>
          <x:t xml:space="preserve">Solde N – Débit (€)</x:t>
        </x:is>
      </x:c>
      <x:c r="D13" s="8" t="inlineStr">
        <x:is>
          <x:t xml:space="preserve">Solde N – Crédit (€)</x:t>
        </x:is>
      </x:c>
      <x:c r="E13" s="8" t="inlineStr">
        <x:is>
          <x:t xml:space="preserve">Solde net N (€)</x:t>
        </x:is>
      </x:c>
      <x:c r="F13" s="8" t="inlineStr">
        <x:is>
          <x:t xml:space="preserve">Solde N-1 – Débit (€)</x:t>
        </x:is>
      </x:c>
      <x:c r="G13" s="8" t="inlineStr">
        <x:is>
          <x:t xml:space="preserve">Solde N-1 – Crédit (€)</x:t>
        </x:is>
      </x:c>
      <x:c r="H13" s="8" t="inlineStr">
        <x:is>
          <x:t xml:space="preserve">Solde net N-1 (€)</x:t>
        </x:is>
      </x:c>
      <x:c r="I13" s="8" t="inlineStr">
        <x:is>
          <x:t xml:space="preserve">Variation net (€)</x:t>
        </x:is>
      </x:c>
      <x:c r="J13" s="8" t="inlineStr">
        <x:is>
          <x:t xml:space="preserve">Var. %</x:t>
        </x:is>
      </x:c>
      <x:c r="K13" s="8" t="inlineStr">
        <x:is>
          <x:t xml:space="preserve">Notes</x:t>
        </x:is>
      </x:c>
      <x:c r="L13" s="8" t="inlineStr">
        <x:is>
          <x:t xml:space="preserve">Classe</x:t>
        </x:is>
      </x:c>
    </x:row>
    <x:row r="14">
      <x:c r="A14" s="11" t="inlineStr">
        <x:is>
          <x:t xml:space="preserve">102</x:t>
        </x:is>
      </x:c>
      <x:c r="B14" s="11" t="inlineStr">
        <x:is>
          <x:t xml:space="preserve">Fonds associatifs</x:t>
        </x:is>
      </x:c>
      <x:c r="C14" s="12" t="n">
        <x:v>0</x:v>
      </x:c>
      <x:c r="D14" s="12" t="n">
        <x:v>50000</x:v>
      </x:c>
      <x:c r="E14" s="10">
        <x:f>C14-D14</x:f>
        <x:v>-50000</x:v>
      </x:c>
      <x:c r="F14" s="12" t="n">
        <x:v>0</x:v>
      </x:c>
      <x:c r="G14" s="12" t="n">
        <x:v>46500</x:v>
      </x:c>
      <x:c r="H14" s="10">
        <x:f>F14-G14</x:f>
        <x:v>-46500</x:v>
      </x:c>
      <x:c r="I14" s="10">
        <x:f>E14-H14</x:f>
        <x:v>-3500</x:v>
      </x:c>
      <x:c r="J14" s="13">
        <x:f>IF(H14=0,"",I14/H14)</x:f>
        <x:v>0.07526881720430108</x:v>
      </x:c>
      <x:c r="K14" s="9" t="inlineStr">
        <x:is>
          <x:t xml:space="preserve"/>
        </x:is>
      </x:c>
      <x:c r="L14" s="14" t="str">
        <x:f>LEFT(A14,1)</x:f>
        <x:v>1</x:v>
      </x:c>
    </x:row>
    <x:row r="15">
      <x:c r="A15" s="11" t="inlineStr">
        <x:is>
          <x:t xml:space="preserve">1068</x:t>
        </x:is>
      </x:c>
      <x:c r="B15" s="11" t="inlineStr">
        <x:is>
          <x:t xml:space="preserve">Réserves</x:t>
        </x:is>
      </x:c>
      <x:c r="C15" s="12" t="n">
        <x:v>0</x:v>
      </x:c>
      <x:c r="D15" s="12" t="n">
        <x:v>5000</x:v>
      </x:c>
      <x:c r="E15" s="10">
        <x:f>C15-D15</x:f>
        <x:v>-5000</x:v>
      </x:c>
      <x:c r="F15" s="12" t="n">
        <x:v>0</x:v>
      </x:c>
      <x:c r="G15" s="12" t="n">
        <x:v>4650</x:v>
      </x:c>
      <x:c r="H15" s="10">
        <x:f>F15-G15</x:f>
        <x:v>-4650</x:v>
      </x:c>
      <x:c r="I15" s="10">
        <x:f>E15-H15</x:f>
        <x:v>-350</x:v>
      </x:c>
      <x:c r="J15" s="13">
        <x:f>IF(H15=0,"",I15/H15)</x:f>
        <x:v>0.07526881720430108</x:v>
      </x:c>
      <x:c r="K15" s="9" t="inlineStr">
        <x:is>
          <x:t xml:space="preserve"/>
        </x:is>
      </x:c>
      <x:c r="L15" s="14" t="str">
        <x:f>LEFT(A15,1)</x:f>
        <x:v>1</x:v>
      </x:c>
    </x:row>
    <x:row r="16">
      <x:c r="A16" s="11" t="inlineStr">
        <x:is>
          <x:t xml:space="preserve">120</x:t>
        </x:is>
      </x:c>
      <x:c r="B16" s="11" t="inlineStr">
        <x:is>
          <x:t xml:space="preserve">Résultat de l'exercice</x:t>
        </x:is>
      </x:c>
      <x:c r="C16" s="12" t="n">
        <x:v>0</x:v>
      </x:c>
      <x:c r="D16" s="12" t="n">
        <x:v>8300</x:v>
      </x:c>
      <x:c r="E16" s="10">
        <x:f>C16-D16</x:f>
        <x:v>-8300</x:v>
      </x:c>
      <x:c r="F16" s="12" t="n">
        <x:v>0</x:v>
      </x:c>
      <x:c r="G16" s="12" t="n">
        <x:v>7720</x:v>
      </x:c>
      <x:c r="H16" s="10">
        <x:f>F16-G16</x:f>
        <x:v>-7720</x:v>
      </x:c>
      <x:c r="I16" s="10">
        <x:f>E16-H16</x:f>
        <x:v>-580</x:v>
      </x:c>
      <x:c r="J16" s="13">
        <x:f>IF(H16=0,"",I16/H16)</x:f>
        <x:v>0.07512953367875648</x:v>
      </x:c>
      <x:c r="K16" s="9" t="inlineStr">
        <x:is>
          <x:t xml:space="preserve"/>
        </x:is>
      </x:c>
      <x:c r="L16" s="14" t="str">
        <x:f>LEFT(A16,1)</x:f>
        <x:v>1</x:v>
      </x:c>
    </x:row>
    <x:row r="17">
      <x:c r="A17" s="11" t="inlineStr">
        <x:is>
          <x:t xml:space="preserve">131</x:t>
        </x:is>
      </x:c>
      <x:c r="B17" s="11" t="inlineStr">
        <x:is>
          <x:t xml:space="preserve">Subventions d'investissement</x:t>
        </x:is>
      </x:c>
      <x:c r="C17" s="12" t="n">
        <x:v>0</x:v>
      </x:c>
      <x:c r="D17" s="12" t="n">
        <x:v>5000</x:v>
      </x:c>
      <x:c r="E17" s="10">
        <x:f>C17-D17</x:f>
        <x:v>-5000</x:v>
      </x:c>
      <x:c r="F17" s="12" t="n">
        <x:v>0</x:v>
      </x:c>
      <x:c r="G17" s="12" t="n">
        <x:v>4650</x:v>
      </x:c>
      <x:c r="H17" s="10">
        <x:f>F17-G17</x:f>
        <x:v>-4650</x:v>
      </x:c>
      <x:c r="I17" s="10">
        <x:f>E17-H17</x:f>
        <x:v>-350</x:v>
      </x:c>
      <x:c r="J17" s="13">
        <x:f>IF(H17=0,"",I17/H17)</x:f>
        <x:v>0.07526881720430108</x:v>
      </x:c>
      <x:c r="K17" s="9" t="inlineStr">
        <x:is>
          <x:t xml:space="preserve"/>
        </x:is>
      </x:c>
      <x:c r="L17" s="14" t="str">
        <x:f>LEFT(A17,1)</x:f>
        <x:v>1</x:v>
      </x:c>
    </x:row>
    <x:row r="18">
      <x:c r="A18" s="11" t="inlineStr">
        <x:is>
          <x:t xml:space="preserve">139</x:t>
        </x:is>
      </x:c>
      <x:c r="B18" s="11" t="inlineStr">
        <x:is>
          <x:t xml:space="preserve">Subv. inv. inscrites au compte de résultat</x:t>
        </x:is>
      </x:c>
      <x:c r="C18" s="12" t="n">
        <x:v>800</x:v>
      </x:c>
      <x:c r="D18" s="12" t="n">
        <x:v>0</x:v>
      </x:c>
      <x:c r="E18" s="10">
        <x:f>C18-D18</x:f>
        <x:v>800</x:v>
      </x:c>
      <x:c r="F18" s="12" t="n">
        <x:v>740</x:v>
      </x:c>
      <x:c r="G18" s="12" t="n">
        <x:v>0</x:v>
      </x:c>
      <x:c r="H18" s="10">
        <x:f>F18-G18</x:f>
        <x:v>740</x:v>
      </x:c>
      <x:c r="I18" s="10">
        <x:f>E18-H18</x:f>
        <x:v>60</x:v>
      </x:c>
      <x:c r="J18" s="13">
        <x:f>IF(H18=0,"",I18/H18)</x:f>
        <x:v>0.08108108108108109</x:v>
      </x:c>
      <x:c r="K18" s="9" t="inlineStr">
        <x:is>
          <x:t xml:space="preserve"/>
        </x:is>
      </x:c>
      <x:c r="L18" s="14" t="str">
        <x:f>LEFT(A18,1)</x:f>
        <x:v>1</x:v>
      </x:c>
    </x:row>
    <x:row r="19">
      <x:c r="A19" s="11" t="inlineStr">
        <x:is>
          <x:t xml:space="preserve">164</x:t>
        </x:is>
      </x:c>
      <x:c r="B19" s="11" t="inlineStr">
        <x:is>
          <x:t xml:space="preserve">Emprunts auprès des établissements de crédit</x:t>
        </x:is>
      </x:c>
      <x:c r="C19" s="12" t="n">
        <x:v>0</x:v>
      </x:c>
      <x:c r="D19" s="12" t="n">
        <x:v>8000</x:v>
      </x:c>
      <x:c r="E19" s="10">
        <x:f>C19-D19</x:f>
        <x:v>-8000</x:v>
      </x:c>
      <x:c r="F19" s="12" t="n">
        <x:v>0</x:v>
      </x:c>
      <x:c r="G19" s="12" t="n">
        <x:v>7440</x:v>
      </x:c>
      <x:c r="H19" s="10">
        <x:f>F19-G19</x:f>
        <x:v>-7440</x:v>
      </x:c>
      <x:c r="I19" s="10">
        <x:f>E19-H19</x:f>
        <x:v>-560</x:v>
      </x:c>
      <x:c r="J19" s="13">
        <x:f>IF(H19=0,"",I19/H19)</x:f>
        <x:v>0.07526881720430108</x:v>
      </x:c>
      <x:c r="K19" s="9" t="inlineStr">
        <x:is>
          <x:t xml:space="preserve"/>
        </x:is>
      </x:c>
      <x:c r="L19" s="14" t="str">
        <x:f>LEFT(A19,1)</x:f>
        <x:v>1</x:v>
      </x:c>
    </x:row>
    <x:row r="20">
      <x:c r="A20" s="11" t="inlineStr">
        <x:is>
          <x:t xml:space="preserve">19</x:t>
        </x:is>
      </x:c>
      <x:c r="B20" s="11" t="inlineStr">
        <x:is>
          <x:t xml:space="preserve">Fonds dédiés sur subventions</x:t>
        </x:is>
      </x:c>
      <x:c r="C20" s="12" t="n">
        <x:v>0</x:v>
      </x:c>
      <x:c r="D20" s="12" t="n">
        <x:v>4500</x:v>
      </x:c>
      <x:c r="E20" s="10">
        <x:f>C20-D20</x:f>
        <x:v>-4500</x:v>
      </x:c>
      <x:c r="F20" s="12" t="n">
        <x:v>0</x:v>
      </x:c>
      <x:c r="G20" s="12" t="n">
        <x:v>4180</x:v>
      </x:c>
      <x:c r="H20" s="10">
        <x:f>F20-G20</x:f>
        <x:v>-4180</x:v>
      </x:c>
      <x:c r="I20" s="10">
        <x:f>E20-H20</x:f>
        <x:v>-320</x:v>
      </x:c>
      <x:c r="J20" s="13">
        <x:f>IF(H20=0,"",I20/H20)</x:f>
        <x:v>0.07655502392344497</x:v>
      </x:c>
      <x:c r="K20" s="9" t="inlineStr">
        <x:is>
          <x:t xml:space="preserve"/>
        </x:is>
      </x:c>
      <x:c r="L20" s="14" t="str">
        <x:f>LEFT(A20,1)</x:f>
        <x:v>1</x:v>
      </x:c>
    </x:row>
    <x:row r="21">
      <x:c r="A21" s="11" t="inlineStr">
        <x:is>
          <x:t xml:space="preserve">2183</x:t>
        </x:is>
      </x:c>
      <x:c r="B21" s="11" t="inlineStr">
        <x:is>
          <x:t xml:space="preserve">Matériel de bureau et informatique</x:t>
        </x:is>
      </x:c>
      <x:c r="C21" s="12" t="n">
        <x:v>25000</x:v>
      </x:c>
      <x:c r="D21" s="12" t="n">
        <x:v>0</x:v>
      </x:c>
      <x:c r="E21" s="10">
        <x:f>C21-D21</x:f>
        <x:v>25000</x:v>
      </x:c>
      <x:c r="F21" s="12" t="n">
        <x:v>22500</x:v>
      </x:c>
      <x:c r="G21" s="12" t="n">
        <x:v>0</x:v>
      </x:c>
      <x:c r="H21" s="10">
        <x:f>F21-G21</x:f>
        <x:v>22500</x:v>
      </x:c>
      <x:c r="I21" s="10">
        <x:f>E21-H21</x:f>
        <x:v>2500</x:v>
      </x:c>
      <x:c r="J21" s="13">
        <x:f>IF(H21=0,"",I21/H21)</x:f>
        <x:v>0.1111111111111111</x:v>
      </x:c>
      <x:c r="K21" s="9" t="inlineStr">
        <x:is>
          <x:t xml:space="preserve"/>
        </x:is>
      </x:c>
      <x:c r="L21" s="14" t="str">
        <x:f>LEFT(A21,1)</x:f>
        <x:v>2</x:v>
      </x:c>
    </x:row>
    <x:row r="22">
      <x:c r="A22" s="11" t="inlineStr">
        <x:is>
          <x:t xml:space="preserve">28183</x:t>
        </x:is>
      </x:c>
      <x:c r="B22" s="11" t="inlineStr">
        <x:is>
          <x:t xml:space="preserve">Amortissements du matériel</x:t>
        </x:is>
      </x:c>
      <x:c r="C22" s="12" t="n">
        <x:v>0</x:v>
      </x:c>
      <x:c r="D22" s="12" t="n">
        <x:v>10000</x:v>
      </x:c>
      <x:c r="E22" s="10">
        <x:f>C22-D22</x:f>
        <x:v>-10000</x:v>
      </x:c>
      <x:c r="F22" s="12" t="n">
        <x:v>0</x:v>
      </x:c>
      <x:c r="G22" s="12" t="n">
        <x:v>9000</x:v>
      </x:c>
      <x:c r="H22" s="10">
        <x:f>F22-G22</x:f>
        <x:v>-9000</x:v>
      </x:c>
      <x:c r="I22" s="10">
        <x:f>E22-H22</x:f>
        <x:v>-1000</x:v>
      </x:c>
      <x:c r="J22" s="13">
        <x:f>IF(H22=0,"",I22/H22)</x:f>
        <x:v>0.1111111111111111</x:v>
      </x:c>
      <x:c r="K22" s="9" t="inlineStr">
        <x:is>
          <x:t xml:space="preserve"/>
        </x:is>
      </x:c>
      <x:c r="L22" s="14" t="str">
        <x:f>LEFT(A22,1)</x:f>
        <x:v>2</x:v>
      </x:c>
    </x:row>
    <x:row r="23">
      <x:c r="A23" s="11" t="inlineStr">
        <x:is>
          <x:t xml:space="preserve">31</x:t>
        </x:is>
      </x:c>
      <x:c r="B23" s="11" t="inlineStr">
        <x:is>
          <x:t xml:space="preserve">Stock de fournitures</x:t>
        </x:is>
      </x:c>
      <x:c r="C23" s="12" t="n">
        <x:v>2800</x:v>
      </x:c>
      <x:c r="D23" s="12" t="n">
        <x:v>0</x:v>
      </x:c>
      <x:c r="E23" s="10">
        <x:f>C23-D23</x:f>
        <x:v>2800</x:v>
      </x:c>
      <x:c r="F23" s="12" t="n">
        <x:v>2660</x:v>
      </x:c>
      <x:c r="G23" s="12" t="n">
        <x:v>0</x:v>
      </x:c>
      <x:c r="H23" s="10">
        <x:f>F23-G23</x:f>
        <x:v>2660</x:v>
      </x:c>
      <x:c r="I23" s="10">
        <x:f>E23-H23</x:f>
        <x:v>140</x:v>
      </x:c>
      <x:c r="J23" s="13">
        <x:f>IF(H23=0,"",I23/H23)</x:f>
        <x:v>0.05263157894736842</x:v>
      </x:c>
      <x:c r="K23" s="9" t="inlineStr">
        <x:is>
          <x:t xml:space="preserve"/>
        </x:is>
      </x:c>
      <x:c r="L23" s="14" t="str">
        <x:f>LEFT(A23,1)</x:f>
        <x:v>3</x:v>
      </x:c>
    </x:row>
    <x:row r="24">
      <x:c r="A24" s="11" t="inlineStr">
        <x:is>
          <x:t xml:space="preserve">401</x:t>
        </x:is>
      </x:c>
      <x:c r="B24" s="11" t="inlineStr">
        <x:is>
          <x:t xml:space="preserve">Fournisseurs</x:t>
        </x:is>
      </x:c>
      <x:c r="C24" s="12" t="n">
        <x:v>0</x:v>
      </x:c>
      <x:c r="D24" s="12" t="n">
        <x:v>7500</x:v>
      </x:c>
      <x:c r="E24" s="10">
        <x:f>C24-D24</x:f>
        <x:v>-7500</x:v>
      </x:c>
      <x:c r="F24" s="12" t="n">
        <x:v>0</x:v>
      </x:c>
      <x:c r="G24" s="12" t="n">
        <x:v>6520</x:v>
      </x:c>
      <x:c r="H24" s="10">
        <x:f>F24-G24</x:f>
        <x:v>-6520</x:v>
      </x:c>
      <x:c r="I24" s="10">
        <x:f>E24-H24</x:f>
        <x:v>-980</x:v>
      </x:c>
      <x:c r="J24" s="13">
        <x:f>IF(H24=0,"",I24/H24)</x:f>
        <x:v>0.15030674846625766</x:v>
      </x:c>
      <x:c r="K24" s="9" t="inlineStr">
        <x:is>
          <x:t xml:space="preserve"/>
        </x:is>
      </x:c>
      <x:c r="L24" s="14" t="str">
        <x:f>LEFT(A24,1)</x:f>
        <x:v>4</x:v>
      </x:c>
    </x:row>
    <x:row r="25">
      <x:c r="A25" s="11" t="inlineStr">
        <x:is>
          <x:t xml:space="preserve">4081</x:t>
        </x:is>
      </x:c>
      <x:c r="B25" s="11" t="inlineStr">
        <x:is>
          <x:t xml:space="preserve">Fournisseurs - factures non parvenues</x:t>
        </x:is>
      </x:c>
      <x:c r="C25" s="12" t="n">
        <x:v>0</x:v>
      </x:c>
      <x:c r="D25" s="12" t="n">
        <x:v>1200</x:v>
      </x:c>
      <x:c r="E25" s="10">
        <x:f>C25-D25</x:f>
        <x:v>-1200</x:v>
      </x:c>
      <x:c r="F25" s="12" t="n">
        <x:v>0</x:v>
      </x:c>
      <x:c r="G25" s="12" t="n">
        <x:v>1040</x:v>
      </x:c>
      <x:c r="H25" s="10">
        <x:f>F25-G25</x:f>
        <x:v>-1040</x:v>
      </x:c>
      <x:c r="I25" s="10">
        <x:f>E25-H25</x:f>
        <x:v>-160</x:v>
      </x:c>
      <x:c r="J25" s="13">
        <x:f>IF(H25=0,"",I25/H25)</x:f>
        <x:v>0.15384615384615385</x:v>
      </x:c>
      <x:c r="K25" s="9" t="inlineStr">
        <x:is>
          <x:t xml:space="preserve"/>
        </x:is>
      </x:c>
      <x:c r="L25" s="14" t="str">
        <x:f>LEFT(A25,1)</x:f>
        <x:v>4</x:v>
      </x:c>
    </x:row>
    <x:row r="26">
      <x:c r="A26" s="11" t="inlineStr">
        <x:is>
          <x:t xml:space="preserve">411</x:t>
        </x:is>
      </x:c>
      <x:c r="B26" s="11" t="inlineStr">
        <x:is>
          <x:t xml:space="preserve">Clients</x:t>
        </x:is>
      </x:c>
      <x:c r="C26" s="12" t="n">
        <x:v>3200</x:v>
      </x:c>
      <x:c r="D26" s="12" t="n">
        <x:v>0</x:v>
      </x:c>
      <x:c r="E26" s="10">
        <x:f>C26-D26</x:f>
        <x:v>3200</x:v>
      </x:c>
      <x:c r="F26" s="12" t="n">
        <x:v>2780</x:v>
      </x:c>
      <x:c r="G26" s="12" t="n">
        <x:v>0</x:v>
      </x:c>
      <x:c r="H26" s="10">
        <x:f>F26-G26</x:f>
        <x:v>2780</x:v>
      </x:c>
      <x:c r="I26" s="10">
        <x:f>E26-H26</x:f>
        <x:v>420</x:v>
      </x:c>
      <x:c r="J26" s="13">
        <x:f>IF(H26=0,"",I26/H26)</x:f>
        <x:v>0.1510791366906475</x:v>
      </x:c>
      <x:c r="K26" s="9" t="inlineStr">
        <x:is>
          <x:t xml:space="preserve"/>
        </x:is>
      </x:c>
      <x:c r="L26" s="14" t="str">
        <x:f>LEFT(A26,1)</x:f>
        <x:v>4</x:v>
      </x:c>
    </x:row>
    <x:row r="27">
      <x:c r="A27" s="11" t="inlineStr">
        <x:is>
          <x:t xml:space="preserve">4181</x:t>
        </x:is>
      </x:c>
      <x:c r="B27" s="11" t="inlineStr">
        <x:is>
          <x:t xml:space="preserve">Clients - produits à recevoir</x:t>
        </x:is>
      </x:c>
      <x:c r="C27" s="12" t="n">
        <x:v>1500</x:v>
      </x:c>
      <x:c r="D27" s="12" t="n">
        <x:v>0</x:v>
      </x:c>
      <x:c r="E27" s="10">
        <x:f>C27-D27</x:f>
        <x:v>1500</x:v>
      </x:c>
      <x:c r="F27" s="12" t="n">
        <x:v>1300</x:v>
      </x:c>
      <x:c r="G27" s="12" t="n">
        <x:v>0</x:v>
      </x:c>
      <x:c r="H27" s="10">
        <x:f>F27-G27</x:f>
        <x:v>1300</x:v>
      </x:c>
      <x:c r="I27" s="10">
        <x:f>E27-H27</x:f>
        <x:v>200</x:v>
      </x:c>
      <x:c r="J27" s="13">
        <x:f>IF(H27=0,"",I27/H27)</x:f>
        <x:v>0.15384615384615385</x:v>
      </x:c>
      <x:c r="K27" s="9" t="inlineStr">
        <x:is>
          <x:t xml:space="preserve"/>
        </x:is>
      </x:c>
      <x:c r="L27" s="14" t="str">
        <x:f>LEFT(A27,1)</x:f>
        <x:v>4</x:v>
      </x:c>
    </x:row>
    <x:row r="28">
      <x:c r="A28" s="11" t="inlineStr">
        <x:is>
          <x:t xml:space="preserve">421</x:t>
        </x:is>
      </x:c>
      <x:c r="B28" s="11" t="inlineStr">
        <x:is>
          <x:t xml:space="preserve">Personnel - rémunérations dues</x:t>
        </x:is>
      </x:c>
      <x:c r="C28" s="12" t="n">
        <x:v>0</x:v>
      </x:c>
      <x:c r="D28" s="12" t="n">
        <x:v>3200</x:v>
      </x:c>
      <x:c r="E28" s="10">
        <x:f>C28-D28</x:f>
        <x:v>-3200</x:v>
      </x:c>
      <x:c r="F28" s="12" t="n">
        <x:v>0</x:v>
      </x:c>
      <x:c r="G28" s="12" t="n">
        <x:v>2780</x:v>
      </x:c>
      <x:c r="H28" s="10">
        <x:f>F28-G28</x:f>
        <x:v>-2780</x:v>
      </x:c>
      <x:c r="I28" s="10">
        <x:f>E28-H28</x:f>
        <x:v>-420</x:v>
      </x:c>
      <x:c r="J28" s="13">
        <x:f>IF(H28=0,"",I28/H28)</x:f>
        <x:v>0.1510791366906475</x:v>
      </x:c>
      <x:c r="K28" s="9" t="inlineStr">
        <x:is>
          <x:t xml:space="preserve"/>
        </x:is>
      </x:c>
      <x:c r="L28" s="14" t="str">
        <x:f>LEFT(A28,1)</x:f>
        <x:v>4</x:v>
      </x:c>
    </x:row>
    <x:row r="29">
      <x:c r="A29" s="11" t="inlineStr">
        <x:is>
          <x:t xml:space="preserve">431</x:t>
        </x:is>
      </x:c>
      <x:c r="B29" s="11" t="inlineStr">
        <x:is>
          <x:t xml:space="preserve">Sécurité sociale</x:t>
        </x:is>
      </x:c>
      <x:c r="C29" s="12" t="n">
        <x:v>0</x:v>
      </x:c>
      <x:c r="D29" s="12" t="n">
        <x:v>2900</x:v>
      </x:c>
      <x:c r="E29" s="10">
        <x:f>C29-D29</x:f>
        <x:v>-2900</x:v>
      </x:c>
      <x:c r="F29" s="12" t="n">
        <x:v>0</x:v>
      </x:c>
      <x:c r="G29" s="12" t="n">
        <x:v>2520</x:v>
      </x:c>
      <x:c r="H29" s="10">
        <x:f>F29-G29</x:f>
        <x:v>-2520</x:v>
      </x:c>
      <x:c r="I29" s="10">
        <x:f>E29-H29</x:f>
        <x:v>-380</x:v>
      </x:c>
      <x:c r="J29" s="13">
        <x:f>IF(H29=0,"",I29/H29)</x:f>
        <x:v>0.15079365079365079</x:v>
      </x:c>
      <x:c r="K29" s="9" t="inlineStr">
        <x:is>
          <x:t xml:space="preserve"/>
        </x:is>
      </x:c>
      <x:c r="L29" s="14" t="str">
        <x:f>LEFT(A29,1)</x:f>
        <x:v>4</x:v>
      </x:c>
    </x:row>
    <x:row r="30">
      <x:c r="A30" s="11" t="inlineStr">
        <x:is>
          <x:t xml:space="preserve">437</x:t>
        </x:is>
      </x:c>
      <x:c r="B30" s="11" t="inlineStr">
        <x:is>
          <x:t xml:space="preserve">Autres organismes sociaux</x:t>
        </x:is>
      </x:c>
      <x:c r="C30" s="12" t="n">
        <x:v>0</x:v>
      </x:c>
      <x:c r="D30" s="12" t="n">
        <x:v>500</x:v>
      </x:c>
      <x:c r="E30" s="10">
        <x:f>C30-D30</x:f>
        <x:v>-500</x:v>
      </x:c>
      <x:c r="F30" s="12" t="n">
        <x:v>0</x:v>
      </x:c>
      <x:c r="G30" s="12" t="n">
        <x:v>440</x:v>
      </x:c>
      <x:c r="H30" s="10">
        <x:f>F30-G30</x:f>
        <x:v>-440</x:v>
      </x:c>
      <x:c r="I30" s="10">
        <x:f>E30-H30</x:f>
        <x:v>-60</x:v>
      </x:c>
      <x:c r="J30" s="13">
        <x:f>IF(H30=0,"",I30/H30)</x:f>
        <x:v>0.13636363636363635</x:v>
      </x:c>
      <x:c r="K30" s="9" t="inlineStr">
        <x:is>
          <x:t xml:space="preserve"/>
        </x:is>
      </x:c>
      <x:c r="L30" s="14" t="str">
        <x:f>LEFT(A30,1)</x:f>
        <x:v>4</x:v>
      </x:c>
    </x:row>
    <x:row r="31">
      <x:c r="A31" s="11" t="inlineStr">
        <x:is>
          <x:t xml:space="preserve">4417</x:t>
        </x:is>
      </x:c>
      <x:c r="B31" s="11" t="inlineStr">
        <x:is>
          <x:t xml:space="preserve">Subventions à recevoir</x:t>
        </x:is>
      </x:c>
      <x:c r="C31" s="12" t="n">
        <x:v>12000</x:v>
      </x:c>
      <x:c r="D31" s="12" t="n">
        <x:v>0</x:v>
      </x:c>
      <x:c r="E31" s="10">
        <x:f>C31-D31</x:f>
        <x:v>12000</x:v>
      </x:c>
      <x:c r="F31" s="12" t="n">
        <x:v>10440</x:v>
      </x:c>
      <x:c r="G31" s="12" t="n">
        <x:v>0</x:v>
      </x:c>
      <x:c r="H31" s="10">
        <x:f>F31-G31</x:f>
        <x:v>10440</x:v>
      </x:c>
      <x:c r="I31" s="10">
        <x:f>E31-H31</x:f>
        <x:v>1560</x:v>
      </x:c>
      <x:c r="J31" s="13">
        <x:f>IF(H31=0,"",I31/H31)</x:f>
        <x:v>0.14942528735632185</x:v>
      </x:c>
      <x:c r="K31" s="9" t="inlineStr">
        <x:is>
          <x:t xml:space="preserve"/>
        </x:is>
      </x:c>
      <x:c r="L31" s="14" t="str">
        <x:f>LEFT(A31,1)</x:f>
        <x:v>4</x:v>
      </x:c>
    </x:row>
    <x:row r="32">
      <x:c r="A32" s="11" t="inlineStr">
        <x:is>
          <x:t xml:space="preserve">44566</x:t>
        </x:is>
      </x:c>
      <x:c r="B32" s="11" t="inlineStr">
        <x:is>
          <x:t xml:space="preserve">TVA déductible</x:t>
        </x:is>
      </x:c>
      <x:c r="C32" s="12" t="n">
        <x:v>900</x:v>
      </x:c>
      <x:c r="D32" s="12" t="n">
        <x:v>0</x:v>
      </x:c>
      <x:c r="E32" s="10">
        <x:f>C32-D32</x:f>
        <x:v>900</x:v>
      </x:c>
      <x:c r="F32" s="12" t="n">
        <x:v>780</x:v>
      </x:c>
      <x:c r="G32" s="12" t="n">
        <x:v>0</x:v>
      </x:c>
      <x:c r="H32" s="10">
        <x:f>F32-G32</x:f>
        <x:v>780</x:v>
      </x:c>
      <x:c r="I32" s="10">
        <x:f>E32-H32</x:f>
        <x:v>120</x:v>
      </x:c>
      <x:c r="J32" s="13">
        <x:f>IF(H32=0,"",I32/H32)</x:f>
        <x:v>0.15384615384615385</x:v>
      </x:c>
      <x:c r="K32" s="9" t="inlineStr">
        <x:is>
          <x:t xml:space="preserve"/>
        </x:is>
      </x:c>
      <x:c r="L32" s="14" t="str">
        <x:f>LEFT(A32,1)</x:f>
        <x:v>4</x:v>
      </x:c>
    </x:row>
    <x:row r="33">
      <x:c r="A33" s="11" t="inlineStr">
        <x:is>
          <x:t xml:space="preserve">44571</x:t>
        </x:is>
      </x:c>
      <x:c r="B33" s="11" t="inlineStr">
        <x:is>
          <x:t xml:space="preserve">TVA collectée</x:t>
        </x:is>
      </x:c>
      <x:c r="C33" s="12" t="n">
        <x:v>0</x:v>
      </x:c>
      <x:c r="D33" s="12" t="n">
        <x:v>450</x:v>
      </x:c>
      <x:c r="E33" s="10">
        <x:f>C33-D33</x:f>
        <x:v>-450</x:v>
      </x:c>
      <x:c r="F33" s="12" t="n">
        <x:v>0</x:v>
      </x:c>
      <x:c r="G33" s="12" t="n">
        <x:v>390</x:v>
      </x:c>
      <x:c r="H33" s="10">
        <x:f>F33-G33</x:f>
        <x:v>-390</x:v>
      </x:c>
      <x:c r="I33" s="10">
        <x:f>E33-H33</x:f>
        <x:v>-60</x:v>
      </x:c>
      <x:c r="J33" s="13">
        <x:f>IF(H33=0,"",I33/H33)</x:f>
        <x:v>0.15384615384615385</x:v>
      </x:c>
      <x:c r="K33" s="9" t="inlineStr">
        <x:is>
          <x:t xml:space="preserve"/>
        </x:is>
      </x:c>
      <x:c r="L33" s="14" t="str">
        <x:f>LEFT(A33,1)</x:f>
        <x:v>4</x:v>
      </x:c>
    </x:row>
    <x:row r="34">
      <x:c r="A34" s="11" t="inlineStr">
        <x:is>
          <x:t xml:space="preserve">486</x:t>
        </x:is>
      </x:c>
      <x:c r="B34" s="11" t="inlineStr">
        <x:is>
          <x:t xml:space="preserve">Charges constatées d'avance</x:t>
        </x:is>
      </x:c>
      <x:c r="C34" s="12" t="n">
        <x:v>1500</x:v>
      </x:c>
      <x:c r="D34" s="12" t="n">
        <x:v>0</x:v>
      </x:c>
      <x:c r="E34" s="10">
        <x:f>C34-D34</x:f>
        <x:v>1500</x:v>
      </x:c>
      <x:c r="F34" s="12" t="n">
        <x:v>1300</x:v>
      </x:c>
      <x:c r="G34" s="12" t="n">
        <x:v>0</x:v>
      </x:c>
      <x:c r="H34" s="10">
        <x:f>F34-G34</x:f>
        <x:v>1300</x:v>
      </x:c>
      <x:c r="I34" s="10">
        <x:f>E34-H34</x:f>
        <x:v>200</x:v>
      </x:c>
      <x:c r="J34" s="13">
        <x:f>IF(H34=0,"",I34/H34)</x:f>
        <x:v>0.15384615384615385</x:v>
      </x:c>
      <x:c r="K34" s="9" t="inlineStr">
        <x:is>
          <x:t xml:space="preserve"/>
        </x:is>
      </x:c>
      <x:c r="L34" s="14" t="str">
        <x:f>LEFT(A34,1)</x:f>
        <x:v>4</x:v>
      </x:c>
    </x:row>
    <x:row r="35">
      <x:c r="A35" s="11" t="inlineStr">
        <x:is>
          <x:t xml:space="preserve">487</x:t>
        </x:is>
      </x:c>
      <x:c r="B35" s="11" t="inlineStr">
        <x:is>
          <x:t xml:space="preserve">Produits constatés d'avance</x:t>
        </x:is>
      </x:c>
      <x:c r="C35" s="12" t="n">
        <x:v>0</x:v>
      </x:c>
      <x:c r="D35" s="12" t="n">
        <x:v>1200</x:v>
      </x:c>
      <x:c r="E35" s="10">
        <x:f>C35-D35</x:f>
        <x:v>-1200</x:v>
      </x:c>
      <x:c r="F35" s="12" t="n">
        <x:v>0</x:v>
      </x:c>
      <x:c r="G35" s="12" t="n">
        <x:v>1040</x:v>
      </x:c>
      <x:c r="H35" s="10">
        <x:f>F35-G35</x:f>
        <x:v>-1040</x:v>
      </x:c>
      <x:c r="I35" s="10">
        <x:f>E35-H35</x:f>
        <x:v>-160</x:v>
      </x:c>
      <x:c r="J35" s="13">
        <x:f>IF(H35=0,"",I35/H35)</x:f>
        <x:v>0.15384615384615385</x:v>
      </x:c>
      <x:c r="K35" s="9" t="inlineStr">
        <x:is>
          <x:t xml:space="preserve"/>
        </x:is>
      </x:c>
      <x:c r="L35" s="14" t="str">
        <x:f>LEFT(A35,1)</x:f>
        <x:v>4</x:v>
      </x:c>
    </x:row>
    <x:row r="36">
      <x:c r="A36" s="11" t="inlineStr">
        <x:is>
          <x:t xml:space="preserve">512</x:t>
        </x:is>
      </x:c>
      <x:c r="B36" s="11" t="inlineStr">
        <x:is>
          <x:t xml:space="preserve">Banque</x:t>
        </x:is>
      </x:c>
      <x:c r="C36" s="12" t="n">
        <x:v>67700</x:v>
      </x:c>
      <x:c r="D36" s="12" t="n">
        <x:v>0</x:v>
      </x:c>
      <x:c r="E36" s="10">
        <x:f>C36-D36</x:f>
        <x:v>67700</x:v>
      </x:c>
      <x:c r="F36" s="12" t="n">
        <x:v>60710</x:v>
      </x:c>
      <x:c r="G36" s="12" t="n">
        <x:v>0</x:v>
      </x:c>
      <x:c r="H36" s="10">
        <x:f>F36-G36</x:f>
        <x:v>60710</x:v>
      </x:c>
      <x:c r="I36" s="10">
        <x:f>E36-H36</x:f>
        <x:v>6990</x:v>
      </x:c>
      <x:c r="J36" s="13">
        <x:f>IF(H36=0,"",I36/H36)</x:f>
        <x:v>0.1151375391204085</x:v>
      </x:c>
      <x:c r="K36" s="9" t="inlineStr">
        <x:is>
          <x:t xml:space="preserve"/>
        </x:is>
      </x:c>
      <x:c r="L36" s="14" t="str">
        <x:f>LEFT(A36,1)</x:f>
        <x:v>5</x:v>
      </x:c>
    </x:row>
    <x:row r="37">
      <x:c r="A37" s="11" t="inlineStr">
        <x:is>
          <x:t xml:space="preserve">531</x:t>
        </x:is>
      </x:c>
      <x:c r="B37" s="11" t="inlineStr">
        <x:is>
          <x:t xml:space="preserve">Caisse</x:t>
        </x:is>
      </x:c>
      <x:c r="C37" s="12" t="n">
        <x:v>650</x:v>
      </x:c>
      <x:c r="D37" s="12" t="n">
        <x:v>0</x:v>
      </x:c>
      <x:c r="E37" s="10">
        <x:f>C37-D37</x:f>
        <x:v>650</x:v>
      </x:c>
      <x:c r="F37" s="12" t="n">
        <x:v>550</x:v>
      </x:c>
      <x:c r="G37" s="12" t="n">
        <x:v>0</x:v>
      </x:c>
      <x:c r="H37" s="10">
        <x:f>F37-G37</x:f>
        <x:v>550</x:v>
      </x:c>
      <x:c r="I37" s="10">
        <x:f>E37-H37</x:f>
        <x:v>100</x:v>
      </x:c>
      <x:c r="J37" s="13">
        <x:f>IF(H37=0,"",I37/H37)</x:f>
        <x:v>0.18181818181818182</x:v>
      </x:c>
      <x:c r="K37" s="9" t="inlineStr">
        <x:is>
          <x:t xml:space="preserve"/>
        </x:is>
      </x:c>
      <x:c r="L37" s="14" t="str">
        <x:f>LEFT(A37,1)</x:f>
        <x:v>5</x:v>
      </x:c>
    </x:row>
    <x:row r="38">
      <x:c r="A38" s="11" t="inlineStr">
        <x:is>
          <x:t xml:space="preserve">6063</x:t>
        </x:is>
      </x:c>
      <x:c r="B38" s="11" t="inlineStr">
        <x:is>
          <x:t xml:space="preserve">Fournitures d'entretien et petit équipement</x:t>
        </x:is>
      </x:c>
      <x:c r="C38" s="12" t="n">
        <x:v>4200</x:v>
      </x:c>
      <x:c r="D38" s="12" t="n">
        <x:v>0</x:v>
      </x:c>
      <x:c r="E38" s="10">
        <x:f>C38-D38</x:f>
        <x:v>4200</x:v>
      </x:c>
      <x:c r="F38" s="12" t="n">
        <x:v>3860</x:v>
      </x:c>
      <x:c r="G38" s="12" t="n">
        <x:v>0</x:v>
      </x:c>
      <x:c r="H38" s="10">
        <x:f>F38-G38</x:f>
        <x:v>3860</x:v>
      </x:c>
      <x:c r="I38" s="10">
        <x:f>E38-H38</x:f>
        <x:v>340</x:v>
      </x:c>
      <x:c r="J38" s="13">
        <x:f>IF(H38=0,"",I38/H38)</x:f>
        <x:v>0.08808290155440414</x:v>
      </x:c>
      <x:c r="K38" s="9" t="inlineStr">
        <x:is>
          <x:t xml:space="preserve"/>
        </x:is>
      </x:c>
      <x:c r="L38" s="14" t="str">
        <x:f>LEFT(A38,1)</x:f>
        <x:v>6</x:v>
      </x:c>
    </x:row>
    <x:row r="39">
      <x:c r="A39" s="11" t="inlineStr">
        <x:is>
          <x:t xml:space="preserve">6132</x:t>
        </x:is>
      </x:c>
      <x:c r="B39" s="11" t="inlineStr">
        <x:is>
          <x:t xml:space="preserve">Locations immobilières</x:t>
        </x:is>
      </x:c>
      <x:c r="C39" s="12" t="n">
        <x:v>6000</x:v>
      </x:c>
      <x:c r="D39" s="12" t="n">
        <x:v>0</x:v>
      </x:c>
      <x:c r="E39" s="10">
        <x:f>C39-D39</x:f>
        <x:v>6000</x:v>
      </x:c>
      <x:c r="F39" s="12" t="n">
        <x:v>5520</x:v>
      </x:c>
      <x:c r="G39" s="12" t="n">
        <x:v>0</x:v>
      </x:c>
      <x:c r="H39" s="10">
        <x:f>F39-G39</x:f>
        <x:v>5520</x:v>
      </x:c>
      <x:c r="I39" s="10">
        <x:f>E39-H39</x:f>
        <x:v>480</x:v>
      </x:c>
      <x:c r="J39" s="13">
        <x:f>IF(H39=0,"",I39/H39)</x:f>
        <x:v>0.08695652173913043</x:v>
      </x:c>
      <x:c r="K39" s="9" t="inlineStr">
        <x:is>
          <x:t xml:space="preserve"/>
        </x:is>
      </x:c>
      <x:c r="L39" s="14" t="str">
        <x:f>LEFT(A39,1)</x:f>
        <x:v>6</x:v>
      </x:c>
    </x:row>
    <x:row r="40">
      <x:c r="A40" s="11" t="inlineStr">
        <x:is>
          <x:t xml:space="preserve">615</x:t>
        </x:is>
      </x:c>
      <x:c r="B40" s="11" t="inlineStr">
        <x:is>
          <x:t xml:space="preserve">Entretien et réparations</x:t>
        </x:is>
      </x:c>
      <x:c r="C40" s="12" t="n">
        <x:v>1800</x:v>
      </x:c>
      <x:c r="D40" s="12" t="n">
        <x:v>0</x:v>
      </x:c>
      <x:c r="E40" s="10">
        <x:f>C40-D40</x:f>
        <x:v>1800</x:v>
      </x:c>
      <x:c r="F40" s="12" t="n">
        <x:v>1660</x:v>
      </x:c>
      <x:c r="G40" s="12" t="n">
        <x:v>0</x:v>
      </x:c>
      <x:c r="H40" s="10">
        <x:f>F40-G40</x:f>
        <x:v>1660</x:v>
      </x:c>
      <x:c r="I40" s="10">
        <x:f>E40-H40</x:f>
        <x:v>140</x:v>
      </x:c>
      <x:c r="J40" s="13">
        <x:f>IF(H40=0,"",I40/H40)</x:f>
        <x:v>0.08433734939759036</x:v>
      </x:c>
      <x:c r="K40" s="9" t="inlineStr">
        <x:is>
          <x:t xml:space="preserve"/>
        </x:is>
      </x:c>
      <x:c r="L40" s="14" t="str">
        <x:f>LEFT(A40,1)</x:f>
        <x:v>6</x:v>
      </x:c>
    </x:row>
    <x:row r="41">
      <x:c r="A41" s="11" t="inlineStr">
        <x:is>
          <x:t xml:space="preserve">6226</x:t>
        </x:is>
      </x:c>
      <x:c r="B41" s="11" t="inlineStr">
        <x:is>
          <x:t xml:space="preserve">Honoraires</x:t>
        </x:is>
      </x:c>
      <x:c r="C41" s="12" t="n">
        <x:v>2500</x:v>
      </x:c>
      <x:c r="D41" s="12" t="n">
        <x:v>0</x:v>
      </x:c>
      <x:c r="E41" s="10">
        <x:f>C41-D41</x:f>
        <x:v>2500</x:v>
      </x:c>
      <x:c r="F41" s="12" t="n">
        <x:v>2300</x:v>
      </x:c>
      <x:c r="G41" s="12" t="n">
        <x:v>0</x:v>
      </x:c>
      <x:c r="H41" s="10">
        <x:f>F41-G41</x:f>
        <x:v>2300</x:v>
      </x:c>
      <x:c r="I41" s="10">
        <x:f>E41-H41</x:f>
        <x:v>200</x:v>
      </x:c>
      <x:c r="J41" s="13">
        <x:f>IF(H41=0,"",I41/H41)</x:f>
        <x:v>0.08695652173913043</x:v>
      </x:c>
      <x:c r="K41" s="9" t="inlineStr">
        <x:is>
          <x:t xml:space="preserve"/>
        </x:is>
      </x:c>
      <x:c r="L41" s="14" t="str">
        <x:f>LEFT(A41,1)</x:f>
        <x:v>6</x:v>
      </x:c>
    </x:row>
    <x:row r="42">
      <x:c r="A42" s="11" t="inlineStr">
        <x:is>
          <x:t xml:space="preserve">623</x:t>
        </x:is>
      </x:c>
      <x:c r="B42" s="11" t="inlineStr">
        <x:is>
          <x:t xml:space="preserve">Publicité, publications</x:t>
        </x:is>
      </x:c>
      <x:c r="C42" s="12" t="n">
        <x:v>1000</x:v>
      </x:c>
      <x:c r="D42" s="12" t="n">
        <x:v>0</x:v>
      </x:c>
      <x:c r="E42" s="10">
        <x:f>C42-D42</x:f>
        <x:v>1000</x:v>
      </x:c>
      <x:c r="F42" s="12" t="n">
        <x:v>920</x:v>
      </x:c>
      <x:c r="G42" s="12" t="n">
        <x:v>0</x:v>
      </x:c>
      <x:c r="H42" s="10">
        <x:f>F42-G42</x:f>
        <x:v>920</x:v>
      </x:c>
      <x:c r="I42" s="10">
        <x:f>E42-H42</x:f>
        <x:v>80</x:v>
      </x:c>
      <x:c r="J42" s="13">
        <x:f>IF(H42=0,"",I42/H42)</x:f>
        <x:v>0.08695652173913043</x:v>
      </x:c>
      <x:c r="K42" s="9" t="inlineStr">
        <x:is>
          <x:t xml:space="preserve"/>
        </x:is>
      </x:c>
      <x:c r="L42" s="14" t="str">
        <x:f>LEFT(A42,1)</x:f>
        <x:v>6</x:v>
      </x:c>
    </x:row>
    <x:row r="43">
      <x:c r="A43" s="11" t="inlineStr">
        <x:is>
          <x:t xml:space="preserve">625</x:t>
        </x:is>
      </x:c>
      <x:c r="B43" s="11" t="inlineStr">
        <x:is>
          <x:t xml:space="preserve">Déplacements, missions</x:t>
        </x:is>
      </x:c>
      <x:c r="C43" s="12" t="n">
        <x:v>800</x:v>
      </x:c>
      <x:c r="D43" s="12" t="n">
        <x:v>0</x:v>
      </x:c>
      <x:c r="E43" s="10">
        <x:f>C43-D43</x:f>
        <x:v>800</x:v>
      </x:c>
      <x:c r="F43" s="12" t="n">
        <x:v>740</x:v>
      </x:c>
      <x:c r="G43" s="12" t="n">
        <x:v>0</x:v>
      </x:c>
      <x:c r="H43" s="10">
        <x:f>F43-G43</x:f>
        <x:v>740</x:v>
      </x:c>
      <x:c r="I43" s="10">
        <x:f>E43-H43</x:f>
        <x:v>60</x:v>
      </x:c>
      <x:c r="J43" s="13">
        <x:f>IF(H43=0,"",I43/H43)</x:f>
        <x:v>0.08108108108108109</x:v>
      </x:c>
      <x:c r="K43" s="9" t="inlineStr">
        <x:is>
          <x:t xml:space="preserve"/>
        </x:is>
      </x:c>
      <x:c r="L43" s="14" t="str">
        <x:f>LEFT(A43,1)</x:f>
        <x:v>6</x:v>
      </x:c>
    </x:row>
    <x:row r="44">
      <x:c r="A44" s="11" t="inlineStr">
        <x:is>
          <x:t xml:space="preserve">626</x:t>
        </x:is>
      </x:c>
      <x:c r="B44" s="11" t="inlineStr">
        <x:is>
          <x:t xml:space="preserve">Frais postaux et télécommunications</x:t>
        </x:is>
      </x:c>
      <x:c r="C44" s="12" t="n">
        <x:v>900</x:v>
      </x:c>
      <x:c r="D44" s="12" t="n">
        <x:v>0</x:v>
      </x:c>
      <x:c r="E44" s="10">
        <x:f>C44-D44</x:f>
        <x:v>900</x:v>
      </x:c>
      <x:c r="F44" s="12" t="n">
        <x:v>830</x:v>
      </x:c>
      <x:c r="G44" s="12" t="n">
        <x:v>0</x:v>
      </x:c>
      <x:c r="H44" s="10">
        <x:f>F44-G44</x:f>
        <x:v>830</x:v>
      </x:c>
      <x:c r="I44" s="10">
        <x:f>E44-H44</x:f>
        <x:v>70</x:v>
      </x:c>
      <x:c r="J44" s="13">
        <x:f>IF(H44=0,"",I44/H44)</x:f>
        <x:v>0.08433734939759036</x:v>
      </x:c>
      <x:c r="K44" s="9" t="inlineStr">
        <x:is>
          <x:t xml:space="preserve"/>
        </x:is>
      </x:c>
      <x:c r="L44" s="14" t="str">
        <x:f>LEFT(A44,1)</x:f>
        <x:v>6</x:v>
      </x:c>
    </x:row>
    <x:row r="45">
      <x:c r="A45" s="11" t="inlineStr">
        <x:is>
          <x:t xml:space="preserve">628</x:t>
        </x:is>
      </x:c>
      <x:c r="B45" s="11" t="inlineStr">
        <x:is>
          <x:t xml:space="preserve">Charges diverses de gestion courante</x:t>
        </x:is>
      </x:c>
      <x:c r="C45" s="12" t="n">
        <x:v>1200</x:v>
      </x:c>
      <x:c r="D45" s="12" t="n">
        <x:v>0</x:v>
      </x:c>
      <x:c r="E45" s="10">
        <x:f>C45-D45</x:f>
        <x:v>1200</x:v>
      </x:c>
      <x:c r="F45" s="12" t="n">
        <x:v>1100</x:v>
      </x:c>
      <x:c r="G45" s="12" t="n">
        <x:v>0</x:v>
      </x:c>
      <x:c r="H45" s="10">
        <x:f>F45-G45</x:f>
        <x:v>1100</x:v>
      </x:c>
      <x:c r="I45" s="10">
        <x:f>E45-H45</x:f>
        <x:v>100</x:v>
      </x:c>
      <x:c r="J45" s="13">
        <x:f>IF(H45=0,"",I45/H45)</x:f>
        <x:v>0.09090909090909091</x:v>
      </x:c>
      <x:c r="K45" s="9" t="inlineStr">
        <x:is>
          <x:t xml:space="preserve"/>
        </x:is>
      </x:c>
      <x:c r="L45" s="14" t="str">
        <x:f>LEFT(A45,1)</x:f>
        <x:v>6</x:v>
      </x:c>
    </x:row>
    <x:row r="46">
      <x:c r="A46" s="11" t="inlineStr">
        <x:is>
          <x:t xml:space="preserve">641</x:t>
        </x:is>
      </x:c>
      <x:c r="B46" s="11" t="inlineStr">
        <x:is>
          <x:t xml:space="preserve">Rémunérations du personnel</x:t>
        </x:is>
      </x:c>
      <x:c r="C46" s="12" t="n">
        <x:v>28000</x:v>
      </x:c>
      <x:c r="D46" s="12" t="n">
        <x:v>0</x:v>
      </x:c>
      <x:c r="E46" s="10">
        <x:f>C46-D46</x:f>
        <x:v>28000</x:v>
      </x:c>
      <x:c r="F46" s="12" t="n">
        <x:v>25760</x:v>
      </x:c>
      <x:c r="G46" s="12" t="n">
        <x:v>0</x:v>
      </x:c>
      <x:c r="H46" s="10">
        <x:f>F46-G46</x:f>
        <x:v>25760</x:v>
      </x:c>
      <x:c r="I46" s="10">
        <x:f>E46-H46</x:f>
        <x:v>2240</x:v>
      </x:c>
      <x:c r="J46" s="13">
        <x:f>IF(H46=0,"",I46/H46)</x:f>
        <x:v>0.08695652173913043</x:v>
      </x:c>
      <x:c r="K46" s="9" t="inlineStr">
        <x:is>
          <x:t xml:space="preserve"/>
        </x:is>
      </x:c>
      <x:c r="L46" s="14" t="str">
        <x:f>LEFT(A46,1)</x:f>
        <x:v>6</x:v>
      </x:c>
    </x:row>
    <x:row r="47">
      <x:c r="A47" s="11" t="inlineStr">
        <x:is>
          <x:t xml:space="preserve">645</x:t>
        </x:is>
      </x:c>
      <x:c r="B47" s="11" t="inlineStr">
        <x:is>
          <x:t xml:space="preserve">Charges de sécurité sociale et de prévoyance</x:t>
        </x:is>
      </x:c>
      <x:c r="C47" s="12" t="n">
        <x:v>11000</x:v>
      </x:c>
      <x:c r="D47" s="12" t="n">
        <x:v>0</x:v>
      </x:c>
      <x:c r="E47" s="10">
        <x:f>C47-D47</x:f>
        <x:v>11000</x:v>
      </x:c>
      <x:c r="F47" s="12" t="n">
        <x:v>10120</x:v>
      </x:c>
      <x:c r="G47" s="12" t="n">
        <x:v>0</x:v>
      </x:c>
      <x:c r="H47" s="10">
        <x:f>F47-G47</x:f>
        <x:v>10120</x:v>
      </x:c>
      <x:c r="I47" s="10">
        <x:f>E47-H47</x:f>
        <x:v>880</x:v>
      </x:c>
      <x:c r="J47" s="13">
        <x:f>IF(H47=0,"",I47/H47)</x:f>
        <x:v>0.08695652173913043</x:v>
      </x:c>
      <x:c r="K47" s="9" t="inlineStr">
        <x:is>
          <x:t xml:space="preserve"/>
        </x:is>
      </x:c>
      <x:c r="L47" s="14" t="str">
        <x:f>LEFT(A47,1)</x:f>
        <x:v>6</x:v>
      </x:c>
    </x:row>
    <x:row r="48">
      <x:c r="A48" s="11" t="inlineStr">
        <x:is>
          <x:t xml:space="preserve">6811</x:t>
        </x:is>
      </x:c>
      <x:c r="B48" s="11" t="inlineStr">
        <x:is>
          <x:t xml:space="preserve">Dotations aux amortissements</x:t>
        </x:is>
      </x:c>
      <x:c r="C48" s="12" t="n">
        <x:v>3000</x:v>
      </x:c>
      <x:c r="D48" s="12" t="n">
        <x:v>0</x:v>
      </x:c>
      <x:c r="E48" s="10">
        <x:f>C48-D48</x:f>
        <x:v>3000</x:v>
      </x:c>
      <x:c r="F48" s="12" t="n">
        <x:v>2760</x:v>
      </x:c>
      <x:c r="G48" s="12" t="n">
        <x:v>0</x:v>
      </x:c>
      <x:c r="H48" s="10">
        <x:f>F48-G48</x:f>
        <x:v>2760</x:v>
      </x:c>
      <x:c r="I48" s="10">
        <x:f>E48-H48</x:f>
        <x:v>240</x:v>
      </x:c>
      <x:c r="J48" s="13">
        <x:f>IF(H48=0,"",I48/H48)</x:f>
        <x:v>0.08695652173913043</x:v>
      </x:c>
      <x:c r="K48" s="9" t="inlineStr">
        <x:is>
          <x:t xml:space="preserve"/>
        </x:is>
      </x:c>
      <x:c r="L48" s="14" t="str">
        <x:f>LEFT(A48,1)</x:f>
        <x:v>6</x:v>
      </x:c>
    </x:row>
    <x:row r="49">
      <x:c r="A49" s="11" t="inlineStr">
        <x:is>
          <x:t xml:space="preserve">706</x:t>
        </x:is>
      </x:c>
      <x:c r="B49" s="11" t="inlineStr">
        <x:is>
          <x:t xml:space="preserve">Prestations de services</x:t>
        </x:is>
      </x:c>
      <x:c r="C49" s="12" t="n">
        <x:v>0</x:v>
      </x:c>
      <x:c r="D49" s="12" t="n">
        <x:v>12500</x:v>
      </x:c>
      <x:c r="E49" s="10">
        <x:f>C49-D49</x:f>
        <x:v>-12500</x:v>
      </x:c>
      <x:c r="F49" s="12" t="n">
        <x:v>0</x:v>
      </x:c>
      <x:c r="G49" s="12" t="n">
        <x:v>11000</x:v>
      </x:c>
      <x:c r="H49" s="10">
        <x:f>F49-G49</x:f>
        <x:v>-11000</x:v>
      </x:c>
      <x:c r="I49" s="10">
        <x:f>E49-H49</x:f>
        <x:v>-1500</x:v>
      </x:c>
      <x:c r="J49" s="13">
        <x:f>IF(H49=0,"",I49/H49)</x:f>
        <x:v>0.13636363636363635</x:v>
      </x:c>
      <x:c r="K49" s="9" t="inlineStr">
        <x:is>
          <x:t xml:space="preserve"/>
        </x:is>
      </x:c>
      <x:c r="L49" s="14" t="str">
        <x:f>LEFT(A49,1)</x:f>
        <x:v>7</x:v>
      </x:c>
    </x:row>
    <x:row r="50">
      <x:c r="A50" s="11" t="inlineStr">
        <x:is>
          <x:t xml:space="preserve">741</x:t>
        </x:is>
      </x:c>
      <x:c r="B50" s="11" t="inlineStr">
        <x:is>
          <x:t xml:space="preserve">Subventions d'exploitation</x:t>
        </x:is>
      </x:c>
      <x:c r="C50" s="12" t="n">
        <x:v>0</x:v>
      </x:c>
      <x:c r="D50" s="12" t="n">
        <x:v>35000</x:v>
      </x:c>
      <x:c r="E50" s="10">
        <x:f>C50-D50</x:f>
        <x:v>-35000</x:v>
      </x:c>
      <x:c r="F50" s="12" t="n">
        <x:v>0</x:v>
      </x:c>
      <x:c r="G50" s="12" t="n">
        <x:v>30800</x:v>
      </x:c>
      <x:c r="H50" s="10">
        <x:f>F50-G50</x:f>
        <x:v>-30800</x:v>
      </x:c>
      <x:c r="I50" s="10">
        <x:f>E50-H50</x:f>
        <x:v>-4200</x:v>
      </x:c>
      <x:c r="J50" s="13">
        <x:f>IF(H50=0,"",I50/H50)</x:f>
        <x:v>0.13636363636363635</x:v>
      </x:c>
      <x:c r="K50" s="9" t="inlineStr">
        <x:is>
          <x:t xml:space="preserve"/>
        </x:is>
      </x:c>
      <x:c r="L50" s="14" t="str">
        <x:f>LEFT(A50,1)</x:f>
        <x:v>7</x:v>
      </x:c>
    </x:row>
    <x:row r="51">
      <x:c r="A51" s="11" t="inlineStr">
        <x:is>
          <x:t xml:space="preserve">756</x:t>
        </x:is>
      </x:c>
      <x:c r="B51" s="11" t="inlineStr">
        <x:is>
          <x:t xml:space="preserve">Cotisations</x:t>
        </x:is>
      </x:c>
      <x:c r="C51" s="12" t="n">
        <x:v>0</x:v>
      </x:c>
      <x:c r="D51" s="12" t="n">
        <x:v>20000</x:v>
      </x:c>
      <x:c r="E51" s="10">
        <x:f>C51-D51</x:f>
      </x:c>
      <x:c r="F51" s="12" t="n">
        <x:v>0</x:v>
      </x:c>
      <x:c r="G51" s="12" t="n">
        <x:v>17600</x:v>
      </x:c>
      <x:c r="H51" s="10">
        <x:f>F51-G51</x:f>
      </x:c>
      <x:c r="I51" s="10">
        <x:f>E51-H51</x:f>
      </x:c>
      <x:c r="J51" s="13">
        <x:f>IF(H51=0,"",I51/H51)</x:f>
      </x:c>
      <x:c r="K51" s="9" t="inlineStr">
        <x:is>
          <x:t xml:space="preserve"/>
        </x:is>
      </x:c>
      <x:c r="L51" s="14">
        <x:f>LEFT(A51,1)</x:f>
      </x:c>
    </x:row>
    <x:row r="52">
      <x:c r="A52" s="11" t="inlineStr">
        <x:is>
          <x:t xml:space="preserve">758</x:t>
        </x:is>
      </x:c>
      <x:c r="B52" s="11" t="inlineStr">
        <x:is>
          <x:t xml:space="preserve">Produits divers de gestion courante</x:t>
        </x:is>
      </x:c>
      <x:c r="C52" s="12" t="n">
        <x:v>0</x:v>
      </x:c>
      <x:c r="D52" s="12" t="n">
        <x:v>1200</x:v>
      </x:c>
      <x:c r="E52" s="10">
        <x:f>C52-D52</x:f>
      </x:c>
      <x:c r="F52" s="12" t="n">
        <x:v>0</x:v>
      </x:c>
      <x:c r="G52" s="12" t="n">
        <x:v>1060</x:v>
      </x:c>
      <x:c r="H52" s="10">
        <x:f>F52-G52</x:f>
      </x:c>
      <x:c r="I52" s="10">
        <x:f>E52-H52</x:f>
      </x:c>
      <x:c r="J52" s="13">
        <x:f>IF(H52=0,"",I52/H52)</x:f>
      </x:c>
      <x:c r="K52" s="9" t="inlineStr">
        <x:is>
          <x:t xml:space="preserve"/>
        </x:is>
      </x:c>
      <x:c r="L52" s="14">
        <x:f>LEFT(A52,1)</x:f>
      </x:c>
    </x:row>
    <x:row r="53" ht="22" customHeight="1">
      <x:c r="A53" s="15" t="inlineStr">
        <x:is>
          <x:t xml:space="preserve">TOTAL</x:t>
        </x:is>
      </x:c>
      <x:c r="B53" s="16" t="n"/>
      <x:c r="C53" s="17">
        <x:f>SUM(C14:C52)</x:f>
      </x:c>
      <x:c r="D53" s="17">
        <x:f>SUM(D14:D52)</x:f>
      </x:c>
      <x:c r="E53" s="17">
        <x:f>C53-D53</x:f>
      </x:c>
      <x:c r="F53" s="17">
        <x:f>SUM(F14:F52)</x:f>
      </x:c>
      <x:c r="G53" s="17">
        <x:f>SUM(G14:G52)</x:f>
      </x:c>
      <x:c r="H53" s="17">
        <x:f>F53-G53</x:f>
      </x:c>
      <x:c r="I53" s="17">
        <x:f>E53-H53</x:f>
      </x:c>
      <x:c r="J53" s="18">
        <x:f>IF(H53=0,"",I53/H53)</x:f>
      </x:c>
      <x:c r="K53" s="16" t="n"/>
      <x:c r="L53" s="16" t="n"/>
    </x:row>
    <x:row r="54">
      <x:c r="A54" s="19" t="inlineStr">
        <x:is>
          <x:t xml:space="preserve">Contrôle équilibre (Débit - Crédit)</x:t>
        </x:is>
      </x:c>
      <x:c r="B54" s="22" t="n"/>
      <x:c r="C54" s="23">
        <x:f>C53-D53</x:f>
      </x:c>
      <x:c r="D54" s="20" t="n"/>
      <x:c r="E54" s="20" t="n"/>
      <x:c r="F54" s="23">
        <x:f>F53-G53</x:f>
      </x:c>
      <x:c r="G54" s="20" t="n"/>
      <x:c r="H54" s="20" t="n"/>
      <x:c r="I54" s="20" t="n"/>
      <x:c r="J54" s="20" t="n"/>
      <x:c r="K54" s="20" t="n"/>
      <x:c r="L54" s="20" t="n"/>
    </x:row>
  </x:sheetData>
  <x:mergeCells>
    <x:mergeCell ref="B4:K4"/>
    <x:mergeCell ref="A6:K6"/>
    <x:mergeCell ref="A1:K1"/>
    <x:mergeCell ref="A54:B54"/>
  </x:mergeCells>
  <x:conditionalFormatting sqref="C54:C54">
    <x:cfRule type="cellIs" dxfId="0" priority="1" operator="notEqual">
      <x:formula>0</x:formula>
    </x:cfRule>
  </x:conditionalFormatting>
  <x:conditionalFormatting sqref="F54:F54">
    <x:cfRule type="cellIs" dxfId="0" priority="2" operator="notEqual">
      <x:formula>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459bee6aa2fa4d51"/>
  </x:tableParts>
</x:worksheet>
</file>