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ez_moi" sheetId="1" r:id="rId1"/>
    <sheet name="Paramètres" sheetId="2" r:id="rId2"/>
    <sheet name="Activités" sheetId="3" r:id="rId3"/>
    <sheet name="Tableau_de_bord" sheetId="4" r:id="rId4"/>
  </sheets>
  <definedNames>
    <definedName name="annee">Paramètres!$B$2</definedName>
    <definedName name="liste_categories">Paramètres!$B$11:$B$40</definedName>
    <definedName name="liste_priorites">Paramètres!$E$11:$E$30</definedName>
    <definedName name="liste_responsables">Paramètres!$C$11:$C$50</definedName>
    <definedName name="liste_sites">Paramètres!$D$11:$D$40</definedName>
    <definedName name="liste_statuts">Paramètres!$A$11:$A$40</definedName>
    <definedName name="objectif_taux">Paramètres!$B$6</definedName>
    <definedName name="objectif_terminees">Paramètres!$B$5</definedName>
    <definedName name="wip_max">Paramètres!$B$7</definedName>
  </definedNames>
  <calcPr calcId="124519" fullCalcOnLoad="1"/>
</workbook>
</file>

<file path=xl/sharedStrings.xml><?xml version="1.0" encoding="utf-8"?>
<sst xmlns="http://schemas.openxmlformats.org/spreadsheetml/2006/main" count="596" uniqueCount="147">
  <si>
    <t>Tableau de bord – Suivi d’activités (modèle Excel)</t>
  </si>
  <si>
    <t>Cette édition est largement préremplie (~60 lignes) pour tests et démos. Remplacez ou complétez selon vos besoins.</t>
  </si>
  <si>
    <t>Onglets fournis : Paramètres, Activités, Tableau_de_bord</t>
  </si>
  <si>
    <t>Année</t>
  </si>
  <si>
    <t>Objectifs (réglables)</t>
  </si>
  <si>
    <t>Objectif d’activités terminées (sur l’année)</t>
  </si>
  <si>
    <t>Objectif taux à l’heure (terminées à la date)</t>
  </si>
  <si>
    <t>WIP max par responsable (plafond recommandé)</t>
  </si>
  <si>
    <t>Listes (éditables)</t>
  </si>
  <si>
    <t>Statuts</t>
  </si>
  <si>
    <t>À planifier</t>
  </si>
  <si>
    <t>Planifié</t>
  </si>
  <si>
    <t>En cours</t>
  </si>
  <si>
    <t>Bloqué</t>
  </si>
  <si>
    <t>Terminé</t>
  </si>
  <si>
    <t>Catégories</t>
  </si>
  <si>
    <t>Projet &amp; produit</t>
  </si>
  <si>
    <t>Qualité &amp; audit</t>
  </si>
  <si>
    <t>Maintenance &amp; HSE</t>
  </si>
  <si>
    <t>Formation</t>
  </si>
  <si>
    <t>Commercial &amp; marketing</t>
  </si>
  <si>
    <t>IT &amp; data</t>
  </si>
  <si>
    <t>RH</t>
  </si>
  <si>
    <t>Logistique</t>
  </si>
  <si>
    <t>Événement</t>
  </si>
  <si>
    <t>Responsables (ex.)</t>
  </si>
  <si>
    <t>Claire</t>
  </si>
  <si>
    <t>Marc</t>
  </si>
  <si>
    <t>Hugo</t>
  </si>
  <si>
    <t>Julien</t>
  </si>
  <si>
    <t>Élodie</t>
  </si>
  <si>
    <t>Sophie</t>
  </si>
  <si>
    <t>Nadia</t>
  </si>
  <si>
    <t>Pauline</t>
  </si>
  <si>
    <t>Alexandre</t>
  </si>
  <si>
    <t>Inès</t>
  </si>
  <si>
    <t>Sites (ex.)</t>
  </si>
  <si>
    <t>Siège</t>
  </si>
  <si>
    <t>Atelier A</t>
  </si>
  <si>
    <t>Atelier B</t>
  </si>
  <si>
    <t>Client X</t>
  </si>
  <si>
    <t>Client Y</t>
  </si>
  <si>
    <t>Distanciel</t>
  </si>
  <si>
    <t>Priorités</t>
  </si>
  <si>
    <t>Basse</t>
  </si>
  <si>
    <t>Normale</t>
  </si>
  <si>
    <t>Haute</t>
  </si>
  <si>
    <t>Critique</t>
  </si>
  <si>
    <t>ID</t>
  </si>
  <si>
    <t>Titre</t>
  </si>
  <si>
    <t>Catégorie</t>
  </si>
  <si>
    <t>Responsable</t>
  </si>
  <si>
    <t>Site</t>
  </si>
  <si>
    <t>Début</t>
  </si>
  <si>
    <t>Fin planifiée</t>
  </si>
  <si>
    <t>Fin réelle</t>
  </si>
  <si>
    <t>Durée pl.</t>
  </si>
  <si>
    <t>Durée ré.</t>
  </si>
  <si>
    <t>Priorité</t>
  </si>
  <si>
    <t>Statut</t>
  </si>
  <si>
    <t>Avancement (%)</t>
  </si>
  <si>
    <t>Budget prévu</t>
  </si>
  <si>
    <t>Budget réalisé</t>
  </si>
  <si>
    <t>Écart (libellé)</t>
  </si>
  <si>
    <t>État temporel</t>
  </si>
  <si>
    <t>À l’heure ?</t>
  </si>
  <si>
    <t>Lien</t>
  </si>
  <si>
    <t>Tags</t>
  </si>
  <si>
    <t>Description</t>
  </si>
  <si>
    <t>Revue conception outillage</t>
  </si>
  <si>
    <t>qualité &amp; audit; distanciel</t>
  </si>
  <si>
    <t>Auto-prérempli (exemple).</t>
  </si>
  <si>
    <t>Revue qualité – Audit ISO 9001</t>
  </si>
  <si>
    <t>rh; siège</t>
  </si>
  <si>
    <t>Refonte fiche de poste</t>
  </si>
  <si>
    <t>formation; client y</t>
  </si>
  <si>
    <t>Roadshow client</t>
  </si>
  <si>
    <t>it &amp; data; siège</t>
  </si>
  <si>
    <t>Réception nouveaux équipements</t>
  </si>
  <si>
    <t>logistique; siège</t>
  </si>
  <si>
    <t>Atelier 5S – Assemblage</t>
  </si>
  <si>
    <t>formation; siège</t>
  </si>
  <si>
    <t>Inventaire &amp; maintenance préventive</t>
  </si>
  <si>
    <t>it &amp; data; atelier a</t>
  </si>
  <si>
    <t>logistique; atelier b</t>
  </si>
  <si>
    <t>Portes ouvertes</t>
  </si>
  <si>
    <t>commercial &amp; marketing; atelier a</t>
  </si>
  <si>
    <t>Campagne recrutement opérateurs</t>
  </si>
  <si>
    <t>événement; siège</t>
  </si>
  <si>
    <t>rh; client x</t>
  </si>
  <si>
    <t>Projet pilote IoT</t>
  </si>
  <si>
    <t>qualité &amp; audit; client x</t>
  </si>
  <si>
    <t>Formation sécurité machines</t>
  </si>
  <si>
    <t>commercial &amp; marketing; client y</t>
  </si>
  <si>
    <t>Formation Lean – VSM</t>
  </si>
  <si>
    <t>qualité &amp; audit; siège</t>
  </si>
  <si>
    <t>Amélioration poste soudure</t>
  </si>
  <si>
    <t>rh; client y</t>
  </si>
  <si>
    <t>Test charge machine CN</t>
  </si>
  <si>
    <t>Bilan trimestriel</t>
  </si>
  <si>
    <t>événement; atelier b</t>
  </si>
  <si>
    <t>logistique; atelier a</t>
  </si>
  <si>
    <t>projet &amp; produit; siège</t>
  </si>
  <si>
    <t>Standard de contrôle visuel</t>
  </si>
  <si>
    <t>logistique; client x</t>
  </si>
  <si>
    <t>projet &amp; produit; client x</t>
  </si>
  <si>
    <t>Tableau SMED atelier</t>
  </si>
  <si>
    <t>Plan de prévention chantier</t>
  </si>
  <si>
    <t>logistique; client y</t>
  </si>
  <si>
    <t>commercial &amp; marketing; distanciel</t>
  </si>
  <si>
    <t>Audit fournisseur</t>
  </si>
  <si>
    <t>qualité &amp; audit; atelier b</t>
  </si>
  <si>
    <t>Mise en production mini-ERP</t>
  </si>
  <si>
    <t>événement; distanciel</t>
  </si>
  <si>
    <t>Mise à jour procédure HSE</t>
  </si>
  <si>
    <t>projet &amp; produit; distanciel</t>
  </si>
  <si>
    <t>logistique; distanciel</t>
  </si>
  <si>
    <t>projet &amp; produit; client y</t>
  </si>
  <si>
    <t>it &amp; data; distanciel</t>
  </si>
  <si>
    <t>maintenance &amp; hse; atelier a</t>
  </si>
  <si>
    <t>maintenance &amp; hse; client x</t>
  </si>
  <si>
    <t>formation; distanciel</t>
  </si>
  <si>
    <t>it &amp; data; atelier b</t>
  </si>
  <si>
    <t>Campagne emailing B2B</t>
  </si>
  <si>
    <t>formation; client x</t>
  </si>
  <si>
    <t>Migration serveur applicatif</t>
  </si>
  <si>
    <t>événement; client y</t>
  </si>
  <si>
    <t>commercial &amp; marketing; client x</t>
  </si>
  <si>
    <t>commercial &amp; marketing; atelier b</t>
  </si>
  <si>
    <t>événement; atelier a</t>
  </si>
  <si>
    <t>Tableau de bord – Suivi d’activités</t>
  </si>
  <si>
    <t>KPIs clés</t>
  </si>
  <si>
    <t>Total activités</t>
  </si>
  <si>
    <t>Terminées</t>
  </si>
  <si>
    <t>En retard</t>
  </si>
  <si>
    <t>% à l’heure (sur terminées)</t>
  </si>
  <si>
    <t>Budget prévu (€)</t>
  </si>
  <si>
    <t>Budget réalisé (€)</t>
  </si>
  <si>
    <t>Écart total (€)</t>
  </si>
  <si>
    <t>Activités par mois (fin planifiée)</t>
  </si>
  <si>
    <t>Mois</t>
  </si>
  <si>
    <t>Nb</t>
  </si>
  <si>
    <t>Répartition par statut</t>
  </si>
  <si>
    <t>Cadence de clôture vs objectif</t>
  </si>
  <si>
    <t>Terminées (mois)</t>
  </si>
  <si>
    <t>Terminées (cumulé)</t>
  </si>
  <si>
    <t>Objectif (cumulé)</t>
  </si>
</sst>
</file>

<file path=xl/styles.xml><?xml version="1.0" encoding="utf-8"?>
<styleSheet xmlns="http://schemas.openxmlformats.org/spreadsheetml/2006/main">
  <numFmts count="3">
    <numFmt numFmtId="164" formatCode="0%"/>
    <numFmt numFmtId="165" formatCode="dd/mm/yyyy"/>
    <numFmt numFmtId="166" formatCode="#,##0.00 [$€-1]"/>
  </numFmts>
  <fonts count="7">
    <font>
      <sz val="11"/>
      <color theme="1"/>
      <name val="Calibri"/>
      <family val="2"/>
      <scheme val="minor"/>
    </font>
    <font>
      <b/>
      <sz val="18"/>
      <color rgb="FF111827"/>
      <name val="Calibri"/>
      <family val="2"/>
      <scheme val="minor"/>
    </font>
    <font>
      <sz val="10"/>
      <color rgb="FF111827"/>
      <name val="Calibri"/>
      <family val="2"/>
      <scheme val="minor"/>
    </font>
    <font>
      <b/>
      <sz val="12"/>
      <color rgb="FF111827"/>
      <name val="Calibri"/>
      <family val="2"/>
      <scheme val="minor"/>
    </font>
    <font>
      <b/>
      <sz val="14"/>
      <color rgb="FF111827"/>
      <name val="Calibri"/>
      <family val="2"/>
      <scheme val="minor"/>
    </font>
    <font>
      <b/>
      <sz val="11"/>
      <color rgb="FF111827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7FAFC"/>
        <bgColor indexed="64"/>
      </patternFill>
    </fill>
  </fills>
  <borders count="2">
    <border>
      <left/>
      <right/>
      <top/>
      <bottom/>
      <diagonal/>
    </border>
    <border>
      <left style="thin">
        <color rgb="FFE5E7EB"/>
      </left>
      <right style="thin">
        <color rgb="FFE5E7EB"/>
      </right>
      <top style="thin">
        <color rgb="FFE5E7EB"/>
      </top>
      <bottom style="thin">
        <color rgb="FFE5E7EB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0" fillId="0" borderId="1" xfId="0" applyBorder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left" vertical="center"/>
    </xf>
    <xf numFmtId="1" fontId="6" fillId="0" borderId="1" xfId="0" applyNumberFormat="1" applyFont="1" applyBorder="1"/>
    <xf numFmtId="164" fontId="6" fillId="0" borderId="1" xfId="0" applyNumberFormat="1" applyFont="1" applyBorder="1"/>
    <xf numFmtId="0" fontId="6" fillId="0" borderId="1" xfId="0" applyFont="1" applyBorder="1"/>
    <xf numFmtId="165" fontId="6" fillId="0" borderId="1" xfId="0" applyNumberFormat="1" applyFont="1" applyBorder="1"/>
    <xf numFmtId="166" fontId="6" fillId="0" borderId="1" xfId="0" applyNumberFormat="1" applyFont="1" applyBorder="1"/>
    <xf numFmtId="0" fontId="6" fillId="0" borderId="1" xfId="0" applyFont="1" applyBorder="1" applyAlignment="1">
      <alignment horizontal="center"/>
    </xf>
  </cellXfs>
  <cellStyles count="1">
    <cellStyle name="Normal" xfId="0" builtinId="0"/>
  </cellStyles>
  <dxfs count="6">
    <dxf>
      <font>
        <color rgb="FFFFFFFF"/>
      </font>
      <fill>
        <patternFill>
          <bgColor rgb="FF94A3B8"/>
        </patternFill>
      </fill>
    </dxf>
    <dxf>
      <font>
        <color rgb="FFFFFFFF"/>
      </font>
      <fill>
        <patternFill>
          <bgColor rgb="FF3B82F6"/>
        </patternFill>
      </fill>
    </dxf>
    <dxf>
      <font>
        <color rgb="FFFFFFFF"/>
      </font>
      <fill>
        <patternFill>
          <bgColor rgb="FF10B981"/>
        </patternFill>
      </fill>
    </dxf>
    <dxf>
      <font>
        <color rgb="FFFFFFFF"/>
      </font>
      <fill>
        <patternFill>
          <bgColor rgb="FFEF4444"/>
        </patternFill>
      </fill>
    </dxf>
    <dxf>
      <font>
        <color rgb="FFFFFFFF"/>
      </font>
      <fill>
        <patternFill>
          <bgColor rgb="FF0EA5A4"/>
        </patternFill>
      </fill>
    </dxf>
    <dxf>
      <font>
        <color rgb="FF111827"/>
      </font>
      <fill>
        <patternFill>
          <bgColor rgb="FFF59E0B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Activités par mois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Activités</c:v>
          </c:tx>
          <c:cat>
            <c:numRef>
              <c:f>Tableau_de_bord!$F$5:$F$16</c:f>
              <c:numCache>
                <c:formatCode>General</c:formatCode>
                <c:ptCount val="12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</c:numCache>
            </c:numRef>
          </c:cat>
          <c:val>
            <c:numRef>
              <c:f>Tableau_de_bord!$G$5:$G$16</c:f>
              <c:numCache>
                <c:formatCode>General</c:formatCode>
                <c:ptCount val="12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Nombre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Statuts</a:t>
            </a:r>
          </a:p>
        </c:rich>
      </c:tx>
      <c:layout/>
    </c:title>
    <c:plotArea>
      <c:layout/>
      <c:pieChart>
        <c:varyColors val="1"/>
        <c:ser>
          <c:idx val="0"/>
          <c:order val="0"/>
          <c:tx>
            <c:v>Répartition par statut</c:v>
          </c:tx>
          <c:dLbls>
            <c:showPercent val="1"/>
          </c:dLbls>
          <c:cat>
            <c:strRef>
              <c:f>Tableau_de_bord!$I$5:$I$9</c:f>
              <c:strCache>
                <c:ptCount val="5"/>
                <c:pt idx="1">
                  <c:v>À planifier</c:v>
                </c:pt>
                <c:pt idx="2">
                  <c:v>Planifié</c:v>
                </c:pt>
                <c:pt idx="3">
                  <c:v>En cours</c:v>
                </c:pt>
                <c:pt idx="4">
                  <c:v>Bloqué</c:v>
                </c:pt>
              </c:strCache>
            </c:strRef>
          </c:cat>
          <c:val>
            <c:numRef>
              <c:f>Tableau_de_bord!$J$5:$J$9</c:f>
              <c:numCache>
                <c:formatCode>General</c:formatCode>
                <c:ptCount val="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firstSliceAng val="0"/>
      </c:pie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Cadence de clôture vs objectif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Terminées (cumulé)</c:v>
          </c:tx>
          <c:marker>
            <c:symbol val="none"/>
          </c:marker>
          <c:cat>
            <c:numRef>
              <c:f>Tableau_de_bord!$L$5:$L$16</c:f>
              <c:numCache>
                <c:formatCode>General</c:formatCode>
                <c:ptCount val="12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</c:numCache>
            </c:numRef>
          </c:cat>
          <c:val>
            <c:numRef>
              <c:f>Tableau_de_bord!$N$5:$N$16</c:f>
              <c:numCache>
                <c:formatCode>General</c:formatCode>
                <c:ptCount val="12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ser>
          <c:idx val="1"/>
          <c:order val="1"/>
          <c:tx>
            <c:v>Objectif (cumulé)</c:v>
          </c:tx>
          <c:marker>
            <c:symbol val="none"/>
          </c:marker>
          <c:cat>
            <c:numRef>
              <c:f>Tableau_de_bord!$L$5:$L$16</c:f>
              <c:numCache>
                <c:formatCode>General</c:formatCode>
                <c:ptCount val="12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</c:numCache>
            </c:numRef>
          </c:cat>
          <c:val>
            <c:numRef>
              <c:f>Tableau_de_bord!$O$5:$O$16</c:f>
              <c:numCache>
                <c:formatCode>General</c:formatCode>
                <c:ptCount val="12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marker val="1"/>
        <c:axId val="50030001"/>
        <c:axId val="50030002"/>
      </c:lineChart>
      <c:catAx>
        <c:axId val="5003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numFmt formatCode="General" sourceLinked="1"/>
        <c:tickLblPos val="nextTo"/>
        <c:crossAx val="50030002"/>
        <c:crosses val="autoZero"/>
        <c:auto val="1"/>
        <c:lblAlgn val="ctr"/>
        <c:lblOffset val="100"/>
      </c:catAx>
      <c:valAx>
        <c:axId val="5003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Nombre</a:t>
                </a:r>
              </a:p>
            </c:rich>
          </c:tx>
          <c:layout/>
        </c:title>
        <c:numFmt formatCode="General" sourceLinked="1"/>
        <c:tickLblPos val="nextTo"/>
        <c:crossAx val="5003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17</xdr:row>
      <xdr:rowOff>0</xdr:rowOff>
    </xdr:from>
    <xdr:to>
      <xdr:col>10</xdr:col>
      <xdr:colOff>581025</xdr:colOff>
      <xdr:row>31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17</xdr:row>
      <xdr:rowOff>0</xdr:rowOff>
    </xdr:from>
    <xdr:to>
      <xdr:col>12</xdr:col>
      <xdr:colOff>885825</xdr:colOff>
      <xdr:row>29</xdr:row>
      <xdr:rowOff>133350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0</xdr:colOff>
      <xdr:row>17</xdr:row>
      <xdr:rowOff>0</xdr:rowOff>
    </xdr:from>
    <xdr:to>
      <xdr:col>16</xdr:col>
      <xdr:colOff>142875</xdr:colOff>
      <xdr:row>31</xdr:row>
      <xdr:rowOff>95250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Activites" displayName="tblActivites" ref="A1:U401" totalsRowShown="0">
  <autoFilter ref="A1:U401"/>
  <tableColumns count="21">
    <tableColumn id="1" name="ID"/>
    <tableColumn id="2" name="Titre"/>
    <tableColumn id="3" name="Catégorie"/>
    <tableColumn id="4" name="Responsable"/>
    <tableColumn id="5" name="Site"/>
    <tableColumn id="6" name="Début"/>
    <tableColumn id="7" name="Fin planifiée"/>
    <tableColumn id="8" name="Fin réelle"/>
    <tableColumn id="9" name="Durée pl.">
      <calculatedColumnFormula>IF(AND([[#This Row],Début]&lt;&gt;"",[[#This Row],[Fin planifiée]]&lt;&gt;""),[[#This Row],[Fin planifiée]]-[[#This Row],Début]+1,"")</calculatedColumnFormula>
    </tableColumn>
    <tableColumn id="10" name="Durée ré.">
      <calculatedColumnFormula>IF(AND([[#This Row],Début]&lt;&gt;"",[[#This Row],[Fin réelle]]&lt;&gt;""),[[#This Row],[Fin réelle]]-[[#This Row],Début]+1,"")</calculatedColumnFormula>
    </tableColumn>
    <tableColumn id="11" name="Priorité"/>
    <tableColumn id="12" name="Statut"/>
    <tableColumn id="13" name="Avancement (%)"/>
    <tableColumn id="14" name="Budget prévu"/>
    <tableColumn id="15" name="Budget réalisé"/>
    <tableColumn id="16" name="Écart (libellé)">
      <calculatedColumnFormula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calculatedColumnFormula>
    </tableColumn>
    <tableColumn id="17" name="État temporel">
      <calculatedColumnFormula>IF([[#This Row],Statut]="Terminé","Terminé",IF(AND([[#This Row],Début]&lt;&gt;"",[[#This Row],[Fin planifiée]]&lt;&gt;""),IF(TODAY()&lt;[[#This Row],Début],"À venir",IF(TODAY()&gt;[[#This Row],[Fin planifiée]],"En retard","En cours")),""))</calculatedColumnFormula>
    </tableColumn>
    <tableColumn id="18" name="À l’heure ?">
      <calculatedColumnFormula>IF(AND([[#This Row],Statut]="Terminé",[[#This Row],[Fin réelle]]&lt;&gt;""),IF([[#This Row],[Fin réelle]]&lt;=[[#This Row],[Fin planifiée]],"Oui","Non"),"")</calculatedColumnFormula>
    </tableColumn>
    <tableColumn id="19" name="Lien"/>
    <tableColumn id="20" name="Tags"/>
    <tableColumn id="21" name="Descrip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EA5A4"/>
  </sheetPr>
  <dimension ref="B2:B6"/>
  <sheetViews>
    <sheetView tabSelected="1" workbookViewId="0"/>
  </sheetViews>
  <sheetFormatPr defaultRowHeight="18" customHeight="1"/>
  <cols>
    <col min="1" max="1" width="2.7109375" customWidth="1"/>
    <col min="2" max="2" width="92.7109375" customWidth="1"/>
  </cols>
  <sheetData>
    <row r="2" spans="2:2" ht="18" customHeight="1">
      <c r="B2" s="1" t="s">
        <v>0</v>
      </c>
    </row>
    <row r="4" spans="2:2" ht="18" customHeight="1">
      <c r="B4" s="2" t="s">
        <v>1</v>
      </c>
    </row>
    <row r="6" spans="2:2" ht="18" customHeight="1">
      <c r="B6" s="2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10B981"/>
  </sheetPr>
  <dimension ref="A2:E20"/>
  <sheetViews>
    <sheetView workbookViewId="0"/>
  </sheetViews>
  <sheetFormatPr defaultRowHeight="18" customHeight="1"/>
  <cols>
    <col min="1" max="1" width="34.7109375" customWidth="1"/>
    <col min="2" max="4" width="20.7109375" customWidth="1"/>
    <col min="5" max="8" width="28.7109375" customWidth="1"/>
  </cols>
  <sheetData>
    <row r="2" spans="1:5" ht="18" customHeight="1">
      <c r="A2" s="3" t="s">
        <v>3</v>
      </c>
      <c r="B2" s="4">
        <v>2026</v>
      </c>
    </row>
    <row r="4" spans="1:5" ht="18" customHeight="1">
      <c r="A4" s="5" t="s">
        <v>4</v>
      </c>
    </row>
    <row r="5" spans="1:5" ht="18" customHeight="1">
      <c r="A5" s="6" t="s">
        <v>5</v>
      </c>
      <c r="B5" s="7">
        <v>150</v>
      </c>
    </row>
    <row r="6" spans="1:5" ht="18" customHeight="1">
      <c r="A6" s="6" t="s">
        <v>6</v>
      </c>
      <c r="B6" s="8">
        <v>0.9</v>
      </c>
    </row>
    <row r="7" spans="1:5" ht="18" customHeight="1">
      <c r="A7" s="6" t="s">
        <v>7</v>
      </c>
      <c r="B7" s="7">
        <v>6</v>
      </c>
    </row>
    <row r="9" spans="1:5" ht="18" customHeight="1">
      <c r="A9" s="5" t="s">
        <v>8</v>
      </c>
    </row>
    <row r="10" spans="1:5" ht="18" customHeight="1">
      <c r="A10" s="6" t="s">
        <v>9</v>
      </c>
      <c r="B10" s="6" t="s">
        <v>15</v>
      </c>
      <c r="C10" s="6" t="s">
        <v>25</v>
      </c>
      <c r="D10" s="6" t="s">
        <v>36</v>
      </c>
      <c r="E10" s="6" t="s">
        <v>43</v>
      </c>
    </row>
    <row r="11" spans="1:5" ht="18" customHeight="1">
      <c r="A11" s="9" t="s">
        <v>10</v>
      </c>
      <c r="B11" s="9" t="s">
        <v>16</v>
      </c>
      <c r="C11" s="9" t="s">
        <v>26</v>
      </c>
      <c r="D11" s="9" t="s">
        <v>37</v>
      </c>
      <c r="E11" s="9" t="s">
        <v>44</v>
      </c>
    </row>
    <row r="12" spans="1:5" ht="18" customHeight="1">
      <c r="A12" s="9" t="s">
        <v>11</v>
      </c>
      <c r="B12" s="9" t="s">
        <v>17</v>
      </c>
      <c r="C12" s="9" t="s">
        <v>27</v>
      </c>
      <c r="D12" s="9" t="s">
        <v>38</v>
      </c>
      <c r="E12" s="9" t="s">
        <v>45</v>
      </c>
    </row>
    <row r="13" spans="1:5" ht="18" customHeight="1">
      <c r="A13" s="9" t="s">
        <v>12</v>
      </c>
      <c r="B13" s="9" t="s">
        <v>18</v>
      </c>
      <c r="C13" s="9" t="s">
        <v>28</v>
      </c>
      <c r="D13" s="9" t="s">
        <v>39</v>
      </c>
      <c r="E13" s="9" t="s">
        <v>46</v>
      </c>
    </row>
    <row r="14" spans="1:5" ht="18" customHeight="1">
      <c r="A14" s="9" t="s">
        <v>13</v>
      </c>
      <c r="B14" s="9" t="s">
        <v>19</v>
      </c>
      <c r="C14" s="9" t="s">
        <v>29</v>
      </c>
      <c r="D14" s="9" t="s">
        <v>40</v>
      </c>
      <c r="E14" s="9" t="s">
        <v>47</v>
      </c>
    </row>
    <row r="15" spans="1:5" ht="18" customHeight="1">
      <c r="A15" s="9" t="s">
        <v>14</v>
      </c>
      <c r="B15" s="9" t="s">
        <v>20</v>
      </c>
      <c r="C15" s="9" t="s">
        <v>30</v>
      </c>
      <c r="D15" s="9" t="s">
        <v>41</v>
      </c>
    </row>
    <row r="16" spans="1:5" ht="18" customHeight="1">
      <c r="B16" s="9" t="s">
        <v>21</v>
      </c>
      <c r="C16" s="9" t="s">
        <v>31</v>
      </c>
      <c r="D16" s="9" t="s">
        <v>42</v>
      </c>
    </row>
    <row r="17" spans="2:3" ht="18" customHeight="1">
      <c r="B17" s="9" t="s">
        <v>22</v>
      </c>
      <c r="C17" s="9" t="s">
        <v>32</v>
      </c>
    </row>
    <row r="18" spans="2:3" ht="18" customHeight="1">
      <c r="B18" s="9" t="s">
        <v>23</v>
      </c>
      <c r="C18" s="9" t="s">
        <v>33</v>
      </c>
    </row>
    <row r="19" spans="2:3" ht="18" customHeight="1">
      <c r="B19" s="9" t="s">
        <v>24</v>
      </c>
      <c r="C19" s="9" t="s">
        <v>34</v>
      </c>
    </row>
    <row r="20" spans="2:3" ht="18" customHeight="1">
      <c r="C20" s="9" t="s">
        <v>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3B82F6"/>
  </sheetPr>
  <dimension ref="A1:U401"/>
  <sheetViews>
    <sheetView workbookViewId="0">
      <pane ySplit="1" topLeftCell="A2" activePane="bottomLeft" state="frozen"/>
      <selection pane="bottomLeft"/>
    </sheetView>
  </sheetViews>
  <sheetFormatPr defaultRowHeight="20" customHeight="1"/>
  <cols>
    <col min="1" max="1" width="7.7109375" customWidth="1"/>
    <col min="2" max="2" width="36.7109375" customWidth="1"/>
    <col min="3" max="3" width="20.7109375" customWidth="1"/>
    <col min="4" max="4" width="18.7109375" customWidth="1"/>
    <col min="5" max="5" width="16.7109375" customWidth="1"/>
    <col min="6" max="8" width="13.7109375" customWidth="1"/>
    <col min="9" max="11" width="11.7109375" customWidth="1"/>
    <col min="12" max="13" width="13.7109375" customWidth="1"/>
    <col min="14" max="15" width="14.7109375" customWidth="1"/>
    <col min="16" max="16" width="16.7109375" customWidth="1"/>
    <col min="17" max="17" width="14.7109375" customWidth="1"/>
    <col min="18" max="18" width="10.7109375" customWidth="1"/>
    <col min="19" max="19" width="22.7109375" customWidth="1"/>
    <col min="20" max="20" width="18.7109375" customWidth="1"/>
    <col min="21" max="21" width="50.7109375" customWidth="1"/>
  </cols>
  <sheetData>
    <row r="1" spans="1:21" ht="20" customHeight="1">
      <c r="A1" t="s">
        <v>48</v>
      </c>
      <c r="B1" t="s">
        <v>49</v>
      </c>
      <c r="C1" t="s">
        <v>50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  <c r="J1" t="s">
        <v>57</v>
      </c>
      <c r="K1" t="s">
        <v>58</v>
      </c>
      <c r="L1" t="s">
        <v>59</v>
      </c>
      <c r="M1" t="s">
        <v>60</v>
      </c>
      <c r="N1" t="s">
        <v>61</v>
      </c>
      <c r="O1" t="s">
        <v>62</v>
      </c>
      <c r="P1" t="s">
        <v>63</v>
      </c>
      <c r="Q1" t="s">
        <v>64</v>
      </c>
      <c r="R1" t="s">
        <v>65</v>
      </c>
      <c r="S1" t="s">
        <v>66</v>
      </c>
      <c r="T1" t="s">
        <v>67</v>
      </c>
      <c r="U1" t="s">
        <v>68</v>
      </c>
    </row>
    <row r="2" spans="1:21" ht="20" customHeight="1">
      <c r="A2" s="9">
        <v>1</v>
      </c>
      <c r="B2" s="9" t="s">
        <v>69</v>
      </c>
      <c r="C2" s="9" t="s">
        <v>17</v>
      </c>
      <c r="D2" s="9" t="s">
        <v>26</v>
      </c>
      <c r="E2" s="9" t="s">
        <v>42</v>
      </c>
      <c r="F2" s="10">
        <v>46031</v>
      </c>
      <c r="G2" s="10">
        <v>46032</v>
      </c>
      <c r="H2" s="9"/>
      <c r="I2" s="9"/>
      <c r="J2" s="9"/>
      <c r="K2" s="9" t="s">
        <v>45</v>
      </c>
      <c r="L2" s="9" t="s">
        <v>11</v>
      </c>
      <c r="M2" s="8">
        <v>0.1</v>
      </c>
      <c r="N2" s="11">
        <v>1800</v>
      </c>
      <c r="O2" s="11">
        <v>0</v>
      </c>
      <c r="P2" s="9"/>
      <c r="Q2" s="9"/>
      <c r="R2" s="9"/>
      <c r="S2" s="9"/>
      <c r="T2" s="9" t="s">
        <v>70</v>
      </c>
      <c r="U2" s="9" t="s">
        <v>71</v>
      </c>
    </row>
    <row r="3" spans="1:21" ht="20" customHeight="1">
      <c r="A3" s="9">
        <v>2</v>
      </c>
      <c r="B3" s="9" t="s">
        <v>72</v>
      </c>
      <c r="C3" s="9" t="s">
        <v>22</v>
      </c>
      <c r="D3" s="9" t="s">
        <v>26</v>
      </c>
      <c r="E3" s="9" t="s">
        <v>37</v>
      </c>
      <c r="F3" s="10">
        <v>46025</v>
      </c>
      <c r="G3" s="10">
        <v>46026</v>
      </c>
      <c r="H3" s="9"/>
      <c r="I3" s="9"/>
      <c r="J3" s="9"/>
      <c r="K3" s="9" t="s">
        <v>44</v>
      </c>
      <c r="L3" s="9" t="s">
        <v>11</v>
      </c>
      <c r="M3" s="8">
        <v>0.1</v>
      </c>
      <c r="N3" s="11">
        <v>1800</v>
      </c>
      <c r="O3" s="11">
        <v>0</v>
      </c>
      <c r="P3" s="9"/>
      <c r="Q3" s="9"/>
      <c r="R3" s="9"/>
      <c r="S3" s="9"/>
      <c r="T3" s="9" t="s">
        <v>73</v>
      </c>
      <c r="U3" s="9" t="s">
        <v>71</v>
      </c>
    </row>
    <row r="4" spans="1:21" ht="20" customHeight="1">
      <c r="A4" s="9">
        <v>3</v>
      </c>
      <c r="B4" s="9" t="s">
        <v>74</v>
      </c>
      <c r="C4" s="9" t="s">
        <v>19</v>
      </c>
      <c r="D4" s="9" t="s">
        <v>33</v>
      </c>
      <c r="E4" s="9" t="s">
        <v>41</v>
      </c>
      <c r="F4" s="10">
        <v>46031</v>
      </c>
      <c r="G4" s="10">
        <v>46031</v>
      </c>
      <c r="H4" s="9"/>
      <c r="I4" s="9"/>
      <c r="J4" s="9"/>
      <c r="K4" s="9" t="s">
        <v>47</v>
      </c>
      <c r="L4" s="9" t="s">
        <v>11</v>
      </c>
      <c r="M4" s="8">
        <v>0.1</v>
      </c>
      <c r="N4" s="11">
        <v>500</v>
      </c>
      <c r="O4" s="11">
        <v>0</v>
      </c>
      <c r="P4" s="9"/>
      <c r="Q4" s="9"/>
      <c r="R4" s="9"/>
      <c r="S4" s="9"/>
      <c r="T4" s="9" t="s">
        <v>75</v>
      </c>
      <c r="U4" s="9" t="s">
        <v>71</v>
      </c>
    </row>
    <row r="5" spans="1:21" ht="20" customHeight="1">
      <c r="A5" s="9">
        <v>4</v>
      </c>
      <c r="B5" s="9" t="s">
        <v>76</v>
      </c>
      <c r="C5" s="9" t="s">
        <v>21</v>
      </c>
      <c r="D5" s="9" t="s">
        <v>27</v>
      </c>
      <c r="E5" s="9" t="s">
        <v>37</v>
      </c>
      <c r="F5" s="10">
        <v>46035</v>
      </c>
      <c r="G5" s="10">
        <v>46035</v>
      </c>
      <c r="H5" s="9"/>
      <c r="I5" s="9"/>
      <c r="J5" s="9"/>
      <c r="K5" s="9" t="s">
        <v>46</v>
      </c>
      <c r="L5" s="9" t="s">
        <v>12</v>
      </c>
      <c r="M5" s="8">
        <v>0.7</v>
      </c>
      <c r="N5" s="11">
        <v>0</v>
      </c>
      <c r="O5" s="11">
        <v>0</v>
      </c>
      <c r="P5" s="9"/>
      <c r="Q5" s="9"/>
      <c r="R5" s="9"/>
      <c r="S5" s="9"/>
      <c r="T5" s="9" t="s">
        <v>77</v>
      </c>
      <c r="U5" s="9" t="s">
        <v>71</v>
      </c>
    </row>
    <row r="6" spans="1:21" ht="20" customHeight="1">
      <c r="A6" s="9">
        <v>5</v>
      </c>
      <c r="B6" s="9" t="s">
        <v>78</v>
      </c>
      <c r="C6" s="9" t="s">
        <v>23</v>
      </c>
      <c r="D6" s="9" t="s">
        <v>34</v>
      </c>
      <c r="E6" s="9" t="s">
        <v>37</v>
      </c>
      <c r="F6" s="10">
        <v>46035</v>
      </c>
      <c r="G6" s="10">
        <v>46035</v>
      </c>
      <c r="H6" s="10">
        <v>46036</v>
      </c>
      <c r="I6" s="9"/>
      <c r="J6" s="9"/>
      <c r="K6" s="9" t="s">
        <v>46</v>
      </c>
      <c r="L6" s="9" t="s">
        <v>14</v>
      </c>
      <c r="M6" s="8">
        <v>1</v>
      </c>
      <c r="N6" s="11">
        <v>800</v>
      </c>
      <c r="O6" s="11">
        <v>865</v>
      </c>
      <c r="P6" s="9"/>
      <c r="Q6" s="9"/>
      <c r="R6" s="9"/>
      <c r="S6" s="9"/>
      <c r="T6" s="9" t="s">
        <v>79</v>
      </c>
      <c r="U6" s="9" t="s">
        <v>71</v>
      </c>
    </row>
    <row r="7" spans="1:21" ht="20" customHeight="1">
      <c r="A7" s="9">
        <v>6</v>
      </c>
      <c r="B7" s="9" t="s">
        <v>80</v>
      </c>
      <c r="C7" s="9" t="s">
        <v>19</v>
      </c>
      <c r="D7" s="9" t="s">
        <v>30</v>
      </c>
      <c r="E7" s="9" t="s">
        <v>37</v>
      </c>
      <c r="F7" s="10">
        <v>46061</v>
      </c>
      <c r="G7" s="10">
        <v>46061</v>
      </c>
      <c r="H7" s="9"/>
      <c r="I7" s="9"/>
      <c r="J7" s="9"/>
      <c r="K7" s="9" t="s">
        <v>46</v>
      </c>
      <c r="L7" s="9" t="s">
        <v>13</v>
      </c>
      <c r="M7" s="8">
        <v>0.6</v>
      </c>
      <c r="N7" s="11">
        <v>2500</v>
      </c>
      <c r="O7" s="11">
        <v>0</v>
      </c>
      <c r="P7" s="9"/>
      <c r="Q7" s="9"/>
      <c r="R7" s="9"/>
      <c r="S7" s="9"/>
      <c r="T7" s="9" t="s">
        <v>81</v>
      </c>
      <c r="U7" s="9" t="s">
        <v>71</v>
      </c>
    </row>
    <row r="8" spans="1:21" ht="20" customHeight="1">
      <c r="A8" s="9">
        <v>7</v>
      </c>
      <c r="B8" s="9" t="s">
        <v>82</v>
      </c>
      <c r="C8" s="9" t="s">
        <v>21</v>
      </c>
      <c r="D8" s="9" t="s">
        <v>31</v>
      </c>
      <c r="E8" s="9" t="s">
        <v>38</v>
      </c>
      <c r="F8" s="10">
        <v>46075</v>
      </c>
      <c r="G8" s="10">
        <v>46076</v>
      </c>
      <c r="H8" s="9"/>
      <c r="I8" s="9"/>
      <c r="J8" s="9"/>
      <c r="K8" s="9" t="s">
        <v>45</v>
      </c>
      <c r="L8" s="9" t="s">
        <v>10</v>
      </c>
      <c r="M8" s="8">
        <v>0</v>
      </c>
      <c r="N8" s="11">
        <v>800</v>
      </c>
      <c r="O8" s="11">
        <v>0</v>
      </c>
      <c r="P8" s="9"/>
      <c r="Q8" s="9"/>
      <c r="R8" s="9"/>
      <c r="S8" s="9"/>
      <c r="T8" s="9" t="s">
        <v>83</v>
      </c>
      <c r="U8" s="9" t="s">
        <v>71</v>
      </c>
    </row>
    <row r="9" spans="1:21" ht="20" customHeight="1">
      <c r="A9" s="9">
        <v>8</v>
      </c>
      <c r="B9" s="9" t="s">
        <v>82</v>
      </c>
      <c r="C9" s="9" t="s">
        <v>23</v>
      </c>
      <c r="D9" s="9" t="s">
        <v>32</v>
      </c>
      <c r="E9" s="9" t="s">
        <v>39</v>
      </c>
      <c r="F9" s="10">
        <v>46074</v>
      </c>
      <c r="G9" s="10">
        <v>46077</v>
      </c>
      <c r="H9" s="10">
        <v>46077</v>
      </c>
      <c r="I9" s="9"/>
      <c r="J9" s="9"/>
      <c r="K9" s="9" t="s">
        <v>45</v>
      </c>
      <c r="L9" s="9" t="s">
        <v>14</v>
      </c>
      <c r="M9" s="8">
        <v>1</v>
      </c>
      <c r="N9" s="11">
        <v>0</v>
      </c>
      <c r="O9" s="11">
        <v>0</v>
      </c>
      <c r="P9" s="9"/>
      <c r="Q9" s="9"/>
      <c r="R9" s="9"/>
      <c r="S9" s="9"/>
      <c r="T9" s="9" t="s">
        <v>84</v>
      </c>
      <c r="U9" s="9" t="s">
        <v>71</v>
      </c>
    </row>
    <row r="10" spans="1:21" ht="20" customHeight="1">
      <c r="A10" s="9">
        <v>9</v>
      </c>
      <c r="B10" s="9" t="s">
        <v>85</v>
      </c>
      <c r="C10" s="9" t="s">
        <v>20</v>
      </c>
      <c r="D10" s="9" t="s">
        <v>27</v>
      </c>
      <c r="E10" s="9" t="s">
        <v>38</v>
      </c>
      <c r="F10" s="10">
        <v>46072</v>
      </c>
      <c r="G10" s="10">
        <v>46075</v>
      </c>
      <c r="H10" s="9"/>
      <c r="I10" s="9"/>
      <c r="J10" s="9"/>
      <c r="K10" s="9" t="s">
        <v>45</v>
      </c>
      <c r="L10" s="9" t="s">
        <v>12</v>
      </c>
      <c r="M10" s="8">
        <v>0.6</v>
      </c>
      <c r="N10" s="11">
        <v>0</v>
      </c>
      <c r="O10" s="11">
        <v>0</v>
      </c>
      <c r="P10" s="9"/>
      <c r="Q10" s="9"/>
      <c r="R10" s="9"/>
      <c r="S10" s="9"/>
      <c r="T10" s="9" t="s">
        <v>86</v>
      </c>
      <c r="U10" s="9" t="s">
        <v>71</v>
      </c>
    </row>
    <row r="11" spans="1:21" ht="20" customHeight="1">
      <c r="A11" s="9">
        <v>10</v>
      </c>
      <c r="B11" s="9" t="s">
        <v>87</v>
      </c>
      <c r="C11" s="9" t="s">
        <v>20</v>
      </c>
      <c r="D11" s="9" t="s">
        <v>28</v>
      </c>
      <c r="E11" s="9" t="s">
        <v>38</v>
      </c>
      <c r="F11" s="10">
        <v>46077</v>
      </c>
      <c r="G11" s="10">
        <v>46079</v>
      </c>
      <c r="H11" s="10">
        <v>46080</v>
      </c>
      <c r="I11" s="9"/>
      <c r="J11" s="9"/>
      <c r="K11" s="9" t="s">
        <v>46</v>
      </c>
      <c r="L11" s="9" t="s">
        <v>14</v>
      </c>
      <c r="M11" s="8">
        <v>1</v>
      </c>
      <c r="N11" s="11">
        <v>0</v>
      </c>
      <c r="O11" s="11">
        <v>0</v>
      </c>
      <c r="P11" s="9"/>
      <c r="Q11" s="9"/>
      <c r="R11" s="9"/>
      <c r="S11" s="9"/>
      <c r="T11" s="9" t="s">
        <v>86</v>
      </c>
      <c r="U11" s="9" t="s">
        <v>71</v>
      </c>
    </row>
    <row r="12" spans="1:21" ht="20" customHeight="1">
      <c r="A12" s="9">
        <v>11</v>
      </c>
      <c r="B12" s="9" t="s">
        <v>87</v>
      </c>
      <c r="C12" s="9" t="s">
        <v>24</v>
      </c>
      <c r="D12" s="9" t="s">
        <v>33</v>
      </c>
      <c r="E12" s="9" t="s">
        <v>37</v>
      </c>
      <c r="F12" s="10">
        <v>46083</v>
      </c>
      <c r="G12" s="10">
        <v>46083</v>
      </c>
      <c r="H12" s="9"/>
      <c r="I12" s="9"/>
      <c r="J12" s="9"/>
      <c r="K12" s="9" t="s">
        <v>45</v>
      </c>
      <c r="L12" s="9" t="s">
        <v>11</v>
      </c>
      <c r="M12" s="8">
        <v>0.1</v>
      </c>
      <c r="N12" s="11">
        <v>300</v>
      </c>
      <c r="O12" s="11">
        <v>0</v>
      </c>
      <c r="P12" s="9"/>
      <c r="Q12" s="9"/>
      <c r="R12" s="9"/>
      <c r="S12" s="9"/>
      <c r="T12" s="9" t="s">
        <v>88</v>
      </c>
      <c r="U12" s="9" t="s">
        <v>71</v>
      </c>
    </row>
    <row r="13" spans="1:21" ht="20" customHeight="1">
      <c r="A13" s="9">
        <v>12</v>
      </c>
      <c r="B13" s="9" t="s">
        <v>85</v>
      </c>
      <c r="C13" s="9" t="s">
        <v>22</v>
      </c>
      <c r="D13" s="9" t="s">
        <v>35</v>
      </c>
      <c r="E13" s="9" t="s">
        <v>40</v>
      </c>
      <c r="F13" s="10">
        <v>46098</v>
      </c>
      <c r="G13" s="10">
        <v>46099</v>
      </c>
      <c r="H13" s="10">
        <v>46100</v>
      </c>
      <c r="I13" s="9"/>
      <c r="J13" s="9"/>
      <c r="K13" s="9" t="s">
        <v>44</v>
      </c>
      <c r="L13" s="9" t="s">
        <v>14</v>
      </c>
      <c r="M13" s="8">
        <v>1</v>
      </c>
      <c r="N13" s="11">
        <v>1200</v>
      </c>
      <c r="O13" s="11">
        <v>1328</v>
      </c>
      <c r="P13" s="9"/>
      <c r="Q13" s="9"/>
      <c r="R13" s="9"/>
      <c r="S13" s="9"/>
      <c r="T13" s="9" t="s">
        <v>89</v>
      </c>
      <c r="U13" s="9" t="s">
        <v>71</v>
      </c>
    </row>
    <row r="14" spans="1:21" ht="20" customHeight="1">
      <c r="A14" s="9">
        <v>13</v>
      </c>
      <c r="B14" s="9" t="s">
        <v>90</v>
      </c>
      <c r="C14" s="9" t="s">
        <v>17</v>
      </c>
      <c r="D14" s="9" t="s">
        <v>30</v>
      </c>
      <c r="E14" s="9" t="s">
        <v>40</v>
      </c>
      <c r="F14" s="10">
        <v>46087</v>
      </c>
      <c r="G14" s="10">
        <v>46089</v>
      </c>
      <c r="H14" s="9"/>
      <c r="I14" s="9"/>
      <c r="J14" s="9"/>
      <c r="K14" s="9" t="s">
        <v>46</v>
      </c>
      <c r="L14" s="9" t="s">
        <v>10</v>
      </c>
      <c r="M14" s="8">
        <v>0</v>
      </c>
      <c r="N14" s="11">
        <v>1800</v>
      </c>
      <c r="O14" s="11">
        <v>0</v>
      </c>
      <c r="P14" s="9"/>
      <c r="Q14" s="9"/>
      <c r="R14" s="9"/>
      <c r="S14" s="9"/>
      <c r="T14" s="9" t="s">
        <v>91</v>
      </c>
      <c r="U14" s="9" t="s">
        <v>71</v>
      </c>
    </row>
    <row r="15" spans="1:21" ht="20" customHeight="1">
      <c r="A15" s="9">
        <v>14</v>
      </c>
      <c r="B15" s="9" t="s">
        <v>92</v>
      </c>
      <c r="C15" s="9" t="s">
        <v>20</v>
      </c>
      <c r="D15" s="9" t="s">
        <v>34</v>
      </c>
      <c r="E15" s="9" t="s">
        <v>41</v>
      </c>
      <c r="F15" s="10">
        <v>46088</v>
      </c>
      <c r="G15" s="10">
        <v>46089</v>
      </c>
      <c r="H15" s="9"/>
      <c r="I15" s="9"/>
      <c r="J15" s="9"/>
      <c r="K15" s="9" t="s">
        <v>45</v>
      </c>
      <c r="L15" s="9" t="s">
        <v>12</v>
      </c>
      <c r="M15" s="8">
        <v>0.7</v>
      </c>
      <c r="N15" s="11">
        <v>0</v>
      </c>
      <c r="O15" s="11">
        <v>0</v>
      </c>
      <c r="P15" s="9"/>
      <c r="Q15" s="9"/>
      <c r="R15" s="9"/>
      <c r="S15" s="9"/>
      <c r="T15" s="9" t="s">
        <v>93</v>
      </c>
      <c r="U15" s="9" t="s">
        <v>71</v>
      </c>
    </row>
    <row r="16" spans="1:21" ht="20" customHeight="1">
      <c r="A16" s="9">
        <v>15</v>
      </c>
      <c r="B16" s="9" t="s">
        <v>94</v>
      </c>
      <c r="C16" s="9" t="s">
        <v>21</v>
      </c>
      <c r="D16" s="9" t="s">
        <v>33</v>
      </c>
      <c r="E16" s="9" t="s">
        <v>37</v>
      </c>
      <c r="F16" s="10">
        <v>46085</v>
      </c>
      <c r="G16" s="10">
        <v>46086</v>
      </c>
      <c r="H16" s="9"/>
      <c r="I16" s="9"/>
      <c r="J16" s="9"/>
      <c r="K16" s="9" t="s">
        <v>45</v>
      </c>
      <c r="L16" s="9" t="s">
        <v>12</v>
      </c>
      <c r="M16" s="8">
        <v>0.3</v>
      </c>
      <c r="N16" s="11">
        <v>600</v>
      </c>
      <c r="O16" s="11">
        <v>0</v>
      </c>
      <c r="P16" s="9"/>
      <c r="Q16" s="9"/>
      <c r="R16" s="9"/>
      <c r="S16" s="9"/>
      <c r="T16" s="9" t="s">
        <v>77</v>
      </c>
      <c r="U16" s="9" t="s">
        <v>71</v>
      </c>
    </row>
    <row r="17" spans="1:21" ht="20" customHeight="1">
      <c r="A17" s="9">
        <v>16</v>
      </c>
      <c r="B17" s="9" t="s">
        <v>72</v>
      </c>
      <c r="C17" s="9" t="s">
        <v>17</v>
      </c>
      <c r="D17" s="9" t="s">
        <v>33</v>
      </c>
      <c r="E17" s="9" t="s">
        <v>37</v>
      </c>
      <c r="F17" s="10">
        <v>46130</v>
      </c>
      <c r="G17" s="10">
        <v>46131</v>
      </c>
      <c r="H17" s="9"/>
      <c r="I17" s="9"/>
      <c r="J17" s="9"/>
      <c r="K17" s="9" t="s">
        <v>47</v>
      </c>
      <c r="L17" s="9" t="s">
        <v>11</v>
      </c>
      <c r="M17" s="8">
        <v>0.1</v>
      </c>
      <c r="N17" s="11">
        <v>1200</v>
      </c>
      <c r="O17" s="11">
        <v>0</v>
      </c>
      <c r="P17" s="9"/>
      <c r="Q17" s="9"/>
      <c r="R17" s="9"/>
      <c r="S17" s="9"/>
      <c r="T17" s="9" t="s">
        <v>95</v>
      </c>
      <c r="U17" s="9" t="s">
        <v>71</v>
      </c>
    </row>
    <row r="18" spans="1:21" ht="20" customHeight="1">
      <c r="A18" s="9">
        <v>17</v>
      </c>
      <c r="B18" s="9" t="s">
        <v>96</v>
      </c>
      <c r="C18" s="9" t="s">
        <v>22</v>
      </c>
      <c r="D18" s="9" t="s">
        <v>29</v>
      </c>
      <c r="E18" s="9" t="s">
        <v>41</v>
      </c>
      <c r="F18" s="10">
        <v>46136</v>
      </c>
      <c r="G18" s="10">
        <v>46139</v>
      </c>
      <c r="H18" s="9"/>
      <c r="I18" s="9"/>
      <c r="J18" s="9"/>
      <c r="K18" s="9" t="s">
        <v>46</v>
      </c>
      <c r="L18" s="9" t="s">
        <v>11</v>
      </c>
      <c r="M18" s="8">
        <v>0.1</v>
      </c>
      <c r="N18" s="11">
        <v>2500</v>
      </c>
      <c r="O18" s="11">
        <v>0</v>
      </c>
      <c r="P18" s="9"/>
      <c r="Q18" s="9"/>
      <c r="R18" s="9"/>
      <c r="S18" s="9"/>
      <c r="T18" s="9" t="s">
        <v>97</v>
      </c>
      <c r="U18" s="9" t="s">
        <v>71</v>
      </c>
    </row>
    <row r="19" spans="1:21" ht="20" customHeight="1">
      <c r="A19" s="9">
        <v>18</v>
      </c>
      <c r="B19" s="9" t="s">
        <v>98</v>
      </c>
      <c r="C19" s="9" t="s">
        <v>24</v>
      </c>
      <c r="D19" s="9" t="s">
        <v>33</v>
      </c>
      <c r="E19" s="9" t="s">
        <v>37</v>
      </c>
      <c r="F19" s="10">
        <v>46120</v>
      </c>
      <c r="G19" s="10">
        <v>46121</v>
      </c>
      <c r="H19" s="9"/>
      <c r="I19" s="9"/>
      <c r="J19" s="9"/>
      <c r="K19" s="9" t="s">
        <v>46</v>
      </c>
      <c r="L19" s="9" t="s">
        <v>10</v>
      </c>
      <c r="M19" s="8">
        <v>0</v>
      </c>
      <c r="N19" s="11">
        <v>1800</v>
      </c>
      <c r="O19" s="11">
        <v>0</v>
      </c>
      <c r="P19" s="9"/>
      <c r="Q19" s="9"/>
      <c r="R19" s="9"/>
      <c r="S19" s="9"/>
      <c r="T19" s="9" t="s">
        <v>88</v>
      </c>
      <c r="U19" s="9" t="s">
        <v>71</v>
      </c>
    </row>
    <row r="20" spans="1:21" ht="20" customHeight="1">
      <c r="A20" s="9">
        <v>19</v>
      </c>
      <c r="B20" s="9" t="s">
        <v>99</v>
      </c>
      <c r="C20" s="9" t="s">
        <v>19</v>
      </c>
      <c r="D20" s="9" t="s">
        <v>26</v>
      </c>
      <c r="E20" s="9" t="s">
        <v>37</v>
      </c>
      <c r="F20" s="10">
        <v>46135</v>
      </c>
      <c r="G20" s="10">
        <v>46138</v>
      </c>
      <c r="H20" s="9"/>
      <c r="I20" s="9"/>
      <c r="J20" s="9"/>
      <c r="K20" s="9" t="s">
        <v>45</v>
      </c>
      <c r="L20" s="9" t="s">
        <v>10</v>
      </c>
      <c r="M20" s="8">
        <v>0</v>
      </c>
      <c r="N20" s="11">
        <v>2500</v>
      </c>
      <c r="O20" s="11">
        <v>0</v>
      </c>
      <c r="P20" s="9"/>
      <c r="Q20" s="9"/>
      <c r="R20" s="9"/>
      <c r="S20" s="9"/>
      <c r="T20" s="9" t="s">
        <v>81</v>
      </c>
      <c r="U20" s="9" t="s">
        <v>71</v>
      </c>
    </row>
    <row r="21" spans="1:21" ht="20" customHeight="1">
      <c r="A21" s="9">
        <v>20</v>
      </c>
      <c r="B21" s="9" t="s">
        <v>72</v>
      </c>
      <c r="C21" s="9" t="s">
        <v>24</v>
      </c>
      <c r="D21" s="9" t="s">
        <v>29</v>
      </c>
      <c r="E21" s="9" t="s">
        <v>39</v>
      </c>
      <c r="F21" s="10">
        <v>46134</v>
      </c>
      <c r="G21" s="10">
        <v>46136</v>
      </c>
      <c r="H21" s="9"/>
      <c r="I21" s="9"/>
      <c r="J21" s="9"/>
      <c r="K21" s="9" t="s">
        <v>45</v>
      </c>
      <c r="L21" s="9" t="s">
        <v>11</v>
      </c>
      <c r="M21" s="8">
        <v>0.1</v>
      </c>
      <c r="N21" s="11">
        <v>0</v>
      </c>
      <c r="O21" s="11">
        <v>0</v>
      </c>
      <c r="P21" s="9"/>
      <c r="Q21" s="9"/>
      <c r="R21" s="9"/>
      <c r="S21" s="9"/>
      <c r="T21" s="9" t="s">
        <v>100</v>
      </c>
      <c r="U21" s="9" t="s">
        <v>71</v>
      </c>
    </row>
    <row r="22" spans="1:21" ht="20" customHeight="1">
      <c r="A22" s="9">
        <v>21</v>
      </c>
      <c r="B22" s="9" t="s">
        <v>99</v>
      </c>
      <c r="C22" s="9" t="s">
        <v>23</v>
      </c>
      <c r="D22" s="9" t="s">
        <v>32</v>
      </c>
      <c r="E22" s="9" t="s">
        <v>38</v>
      </c>
      <c r="F22" s="10">
        <v>46146</v>
      </c>
      <c r="G22" s="10">
        <v>46146</v>
      </c>
      <c r="H22" s="9"/>
      <c r="I22" s="9"/>
      <c r="J22" s="9"/>
      <c r="K22" s="9" t="s">
        <v>46</v>
      </c>
      <c r="L22" s="9" t="s">
        <v>13</v>
      </c>
      <c r="M22" s="8">
        <v>0.4</v>
      </c>
      <c r="N22" s="11">
        <v>0</v>
      </c>
      <c r="O22" s="11">
        <v>0</v>
      </c>
      <c r="P22" s="9"/>
      <c r="Q22" s="9"/>
      <c r="R22" s="9"/>
      <c r="S22" s="9"/>
      <c r="T22" s="9" t="s">
        <v>101</v>
      </c>
      <c r="U22" s="9" t="s">
        <v>71</v>
      </c>
    </row>
    <row r="23" spans="1:21" ht="20" customHeight="1">
      <c r="A23" s="9">
        <v>22</v>
      </c>
      <c r="B23" s="9" t="s">
        <v>78</v>
      </c>
      <c r="C23" s="9" t="s">
        <v>16</v>
      </c>
      <c r="D23" s="9" t="s">
        <v>27</v>
      </c>
      <c r="E23" s="9" t="s">
        <v>37</v>
      </c>
      <c r="F23" s="10">
        <v>46155</v>
      </c>
      <c r="G23" s="10">
        <v>46158</v>
      </c>
      <c r="H23" s="9"/>
      <c r="I23" s="9"/>
      <c r="J23" s="9"/>
      <c r="K23" s="9" t="s">
        <v>44</v>
      </c>
      <c r="L23" s="9" t="s">
        <v>12</v>
      </c>
      <c r="M23" s="8">
        <v>0.4</v>
      </c>
      <c r="N23" s="11">
        <v>800</v>
      </c>
      <c r="O23" s="11">
        <v>0</v>
      </c>
      <c r="P23" s="9"/>
      <c r="Q23" s="9"/>
      <c r="R23" s="9"/>
      <c r="S23" s="9"/>
      <c r="T23" s="9" t="s">
        <v>102</v>
      </c>
      <c r="U23" s="9" t="s">
        <v>71</v>
      </c>
    </row>
    <row r="24" spans="1:21" ht="20" customHeight="1">
      <c r="A24" s="9">
        <v>23</v>
      </c>
      <c r="B24" s="9" t="s">
        <v>103</v>
      </c>
      <c r="C24" s="9" t="s">
        <v>23</v>
      </c>
      <c r="D24" s="9" t="s">
        <v>28</v>
      </c>
      <c r="E24" s="9" t="s">
        <v>40</v>
      </c>
      <c r="F24" s="10">
        <v>46148</v>
      </c>
      <c r="G24" s="10">
        <v>46149</v>
      </c>
      <c r="H24" s="9"/>
      <c r="I24" s="9"/>
      <c r="J24" s="9"/>
      <c r="K24" s="9" t="s">
        <v>45</v>
      </c>
      <c r="L24" s="9" t="s">
        <v>13</v>
      </c>
      <c r="M24" s="8">
        <v>0.4</v>
      </c>
      <c r="N24" s="11">
        <v>1800</v>
      </c>
      <c r="O24" s="11">
        <v>0</v>
      </c>
      <c r="P24" s="9"/>
      <c r="Q24" s="9"/>
      <c r="R24" s="9"/>
      <c r="S24" s="9"/>
      <c r="T24" s="9" t="s">
        <v>104</v>
      </c>
      <c r="U24" s="9" t="s">
        <v>71</v>
      </c>
    </row>
    <row r="25" spans="1:21" ht="20" customHeight="1">
      <c r="A25" s="9">
        <v>24</v>
      </c>
      <c r="B25" s="9" t="s">
        <v>92</v>
      </c>
      <c r="C25" s="9" t="s">
        <v>16</v>
      </c>
      <c r="D25" s="9" t="s">
        <v>34</v>
      </c>
      <c r="E25" s="9" t="s">
        <v>37</v>
      </c>
      <c r="F25" s="10">
        <v>46145</v>
      </c>
      <c r="G25" s="10">
        <v>46146</v>
      </c>
      <c r="H25" s="9"/>
      <c r="I25" s="9"/>
      <c r="J25" s="9"/>
      <c r="K25" s="9" t="s">
        <v>47</v>
      </c>
      <c r="L25" s="9" t="s">
        <v>11</v>
      </c>
      <c r="M25" s="8">
        <v>0.1</v>
      </c>
      <c r="N25" s="11">
        <v>800</v>
      </c>
      <c r="O25" s="11">
        <v>0</v>
      </c>
      <c r="P25" s="9"/>
      <c r="Q25" s="9"/>
      <c r="R25" s="9"/>
      <c r="S25" s="9"/>
      <c r="T25" s="9" t="s">
        <v>102</v>
      </c>
      <c r="U25" s="9" t="s">
        <v>71</v>
      </c>
    </row>
    <row r="26" spans="1:21" ht="20" customHeight="1">
      <c r="A26" s="9">
        <v>25</v>
      </c>
      <c r="B26" s="9" t="s">
        <v>85</v>
      </c>
      <c r="C26" s="9" t="s">
        <v>16</v>
      </c>
      <c r="D26" s="9" t="s">
        <v>28</v>
      </c>
      <c r="E26" s="9" t="s">
        <v>40</v>
      </c>
      <c r="F26" s="10">
        <v>46143</v>
      </c>
      <c r="G26" s="10">
        <v>46145</v>
      </c>
      <c r="H26" s="9"/>
      <c r="I26" s="9"/>
      <c r="J26" s="9"/>
      <c r="K26" s="9" t="s">
        <v>47</v>
      </c>
      <c r="L26" s="9" t="s">
        <v>12</v>
      </c>
      <c r="M26" s="8">
        <v>0.5</v>
      </c>
      <c r="N26" s="11">
        <v>1800</v>
      </c>
      <c r="O26" s="11">
        <v>0</v>
      </c>
      <c r="P26" s="9"/>
      <c r="Q26" s="9"/>
      <c r="R26" s="9"/>
      <c r="S26" s="9"/>
      <c r="T26" s="9" t="s">
        <v>105</v>
      </c>
      <c r="U26" s="9" t="s">
        <v>71</v>
      </c>
    </row>
    <row r="27" spans="1:21" ht="20" customHeight="1">
      <c r="A27" s="9">
        <v>26</v>
      </c>
      <c r="B27" s="9" t="s">
        <v>106</v>
      </c>
      <c r="C27" s="9" t="s">
        <v>23</v>
      </c>
      <c r="D27" s="9" t="s">
        <v>28</v>
      </c>
      <c r="E27" s="9" t="s">
        <v>38</v>
      </c>
      <c r="F27" s="10">
        <v>46183</v>
      </c>
      <c r="G27" s="10">
        <v>46184</v>
      </c>
      <c r="H27" s="9"/>
      <c r="I27" s="9"/>
      <c r="J27" s="9"/>
      <c r="K27" s="9" t="s">
        <v>44</v>
      </c>
      <c r="L27" s="9" t="s">
        <v>10</v>
      </c>
      <c r="M27" s="8">
        <v>0</v>
      </c>
      <c r="N27" s="11">
        <v>0</v>
      </c>
      <c r="O27" s="11">
        <v>0</v>
      </c>
      <c r="P27" s="9"/>
      <c r="Q27" s="9"/>
      <c r="R27" s="9"/>
      <c r="S27" s="9"/>
      <c r="T27" s="9" t="s">
        <v>101</v>
      </c>
      <c r="U27" s="9" t="s">
        <v>71</v>
      </c>
    </row>
    <row r="28" spans="1:21" ht="20" customHeight="1">
      <c r="A28" s="9">
        <v>27</v>
      </c>
      <c r="B28" s="9" t="s">
        <v>107</v>
      </c>
      <c r="C28" s="9" t="s">
        <v>23</v>
      </c>
      <c r="D28" s="9" t="s">
        <v>34</v>
      </c>
      <c r="E28" s="9" t="s">
        <v>41</v>
      </c>
      <c r="F28" s="10">
        <v>46179</v>
      </c>
      <c r="G28" s="10">
        <v>46179</v>
      </c>
      <c r="H28" s="10">
        <v>46180</v>
      </c>
      <c r="I28" s="9"/>
      <c r="J28" s="9"/>
      <c r="K28" s="9" t="s">
        <v>44</v>
      </c>
      <c r="L28" s="9" t="s">
        <v>14</v>
      </c>
      <c r="M28" s="8">
        <v>1</v>
      </c>
      <c r="N28" s="11">
        <v>300</v>
      </c>
      <c r="O28" s="11">
        <v>321</v>
      </c>
      <c r="P28" s="9"/>
      <c r="Q28" s="9"/>
      <c r="R28" s="9"/>
      <c r="S28" s="9"/>
      <c r="T28" s="9" t="s">
        <v>108</v>
      </c>
      <c r="U28" s="9" t="s">
        <v>71</v>
      </c>
    </row>
    <row r="29" spans="1:21" ht="20" customHeight="1">
      <c r="A29" s="9">
        <v>28</v>
      </c>
      <c r="B29" s="9" t="s">
        <v>99</v>
      </c>
      <c r="C29" s="9" t="s">
        <v>22</v>
      </c>
      <c r="D29" s="9" t="s">
        <v>27</v>
      </c>
      <c r="E29" s="9" t="s">
        <v>41</v>
      </c>
      <c r="F29" s="10">
        <v>46181</v>
      </c>
      <c r="G29" s="10">
        <v>46183</v>
      </c>
      <c r="H29" s="10">
        <v>46183</v>
      </c>
      <c r="I29" s="9"/>
      <c r="J29" s="9"/>
      <c r="K29" s="9" t="s">
        <v>44</v>
      </c>
      <c r="L29" s="9" t="s">
        <v>14</v>
      </c>
      <c r="M29" s="8">
        <v>1</v>
      </c>
      <c r="N29" s="11">
        <v>600</v>
      </c>
      <c r="O29" s="11">
        <v>615</v>
      </c>
      <c r="P29" s="9"/>
      <c r="Q29" s="9"/>
      <c r="R29" s="9"/>
      <c r="S29" s="9"/>
      <c r="T29" s="9" t="s">
        <v>97</v>
      </c>
      <c r="U29" s="9" t="s">
        <v>71</v>
      </c>
    </row>
    <row r="30" spans="1:21" ht="20" customHeight="1">
      <c r="A30" s="9">
        <v>29</v>
      </c>
      <c r="B30" s="9" t="s">
        <v>90</v>
      </c>
      <c r="C30" s="9" t="s">
        <v>20</v>
      </c>
      <c r="D30" s="9" t="s">
        <v>29</v>
      </c>
      <c r="E30" s="9" t="s">
        <v>42</v>
      </c>
      <c r="F30" s="10">
        <v>46196</v>
      </c>
      <c r="G30" s="10">
        <v>46197</v>
      </c>
      <c r="H30" s="9"/>
      <c r="I30" s="9"/>
      <c r="J30" s="9"/>
      <c r="K30" s="9" t="s">
        <v>46</v>
      </c>
      <c r="L30" s="9" t="s">
        <v>11</v>
      </c>
      <c r="M30" s="8">
        <v>0.1</v>
      </c>
      <c r="N30" s="11">
        <v>1200</v>
      </c>
      <c r="O30" s="11">
        <v>0</v>
      </c>
      <c r="P30" s="9"/>
      <c r="Q30" s="9"/>
      <c r="R30" s="9"/>
      <c r="S30" s="9"/>
      <c r="T30" s="9" t="s">
        <v>109</v>
      </c>
      <c r="U30" s="9" t="s">
        <v>71</v>
      </c>
    </row>
    <row r="31" spans="1:21" ht="20" customHeight="1">
      <c r="A31" s="9">
        <v>30</v>
      </c>
      <c r="B31" s="9" t="s">
        <v>98</v>
      </c>
      <c r="C31" s="9" t="s">
        <v>21</v>
      </c>
      <c r="D31" s="9" t="s">
        <v>27</v>
      </c>
      <c r="E31" s="9" t="s">
        <v>37</v>
      </c>
      <c r="F31" s="10">
        <v>46188</v>
      </c>
      <c r="G31" s="10">
        <v>46190</v>
      </c>
      <c r="H31" s="10">
        <v>46190</v>
      </c>
      <c r="I31" s="9"/>
      <c r="J31" s="9"/>
      <c r="K31" s="9" t="s">
        <v>44</v>
      </c>
      <c r="L31" s="9" t="s">
        <v>14</v>
      </c>
      <c r="M31" s="8">
        <v>1</v>
      </c>
      <c r="N31" s="11">
        <v>1800</v>
      </c>
      <c r="O31" s="11">
        <v>1630</v>
      </c>
      <c r="P31" s="9"/>
      <c r="Q31" s="9"/>
      <c r="R31" s="9"/>
      <c r="S31" s="9"/>
      <c r="T31" s="9" t="s">
        <v>77</v>
      </c>
      <c r="U31" s="9" t="s">
        <v>71</v>
      </c>
    </row>
    <row r="32" spans="1:21" ht="20" customHeight="1">
      <c r="A32" s="9">
        <v>31</v>
      </c>
      <c r="B32" s="9" t="s">
        <v>110</v>
      </c>
      <c r="C32" s="9" t="s">
        <v>17</v>
      </c>
      <c r="D32" s="9" t="s">
        <v>29</v>
      </c>
      <c r="E32" s="9" t="s">
        <v>39</v>
      </c>
      <c r="F32" s="10">
        <v>46213</v>
      </c>
      <c r="G32" s="10">
        <v>46214</v>
      </c>
      <c r="H32" s="9"/>
      <c r="I32" s="9"/>
      <c r="J32" s="9"/>
      <c r="K32" s="9" t="s">
        <v>46</v>
      </c>
      <c r="L32" s="9" t="s">
        <v>13</v>
      </c>
      <c r="M32" s="8">
        <v>0.6</v>
      </c>
      <c r="N32" s="11">
        <v>1800</v>
      </c>
      <c r="O32" s="11">
        <v>0</v>
      </c>
      <c r="P32" s="9"/>
      <c r="Q32" s="9"/>
      <c r="R32" s="9"/>
      <c r="S32" s="9"/>
      <c r="T32" s="9" t="s">
        <v>111</v>
      </c>
      <c r="U32" s="9" t="s">
        <v>71</v>
      </c>
    </row>
    <row r="33" spans="1:21" ht="20" customHeight="1">
      <c r="A33" s="9">
        <v>32</v>
      </c>
      <c r="B33" s="9" t="s">
        <v>112</v>
      </c>
      <c r="C33" s="9" t="s">
        <v>24</v>
      </c>
      <c r="D33" s="9" t="s">
        <v>30</v>
      </c>
      <c r="E33" s="9" t="s">
        <v>42</v>
      </c>
      <c r="F33" s="10">
        <v>46207</v>
      </c>
      <c r="G33" s="10">
        <v>46208</v>
      </c>
      <c r="H33" s="9"/>
      <c r="I33" s="9"/>
      <c r="J33" s="9"/>
      <c r="K33" s="9" t="s">
        <v>44</v>
      </c>
      <c r="L33" s="9" t="s">
        <v>12</v>
      </c>
      <c r="M33" s="8">
        <v>0.3</v>
      </c>
      <c r="N33" s="11">
        <v>1800</v>
      </c>
      <c r="O33" s="11">
        <v>0</v>
      </c>
      <c r="P33" s="9"/>
      <c r="Q33" s="9"/>
      <c r="R33" s="9"/>
      <c r="S33" s="9"/>
      <c r="T33" s="9" t="s">
        <v>113</v>
      </c>
      <c r="U33" s="9" t="s">
        <v>71</v>
      </c>
    </row>
    <row r="34" spans="1:21" ht="20" customHeight="1">
      <c r="A34" s="9">
        <v>33</v>
      </c>
      <c r="B34" s="9" t="s">
        <v>87</v>
      </c>
      <c r="C34" s="9" t="s">
        <v>20</v>
      </c>
      <c r="D34" s="9" t="s">
        <v>30</v>
      </c>
      <c r="E34" s="9" t="s">
        <v>41</v>
      </c>
      <c r="F34" s="10">
        <v>46210</v>
      </c>
      <c r="G34" s="10">
        <v>46213</v>
      </c>
      <c r="H34" s="9"/>
      <c r="I34" s="9"/>
      <c r="J34" s="9"/>
      <c r="K34" s="9" t="s">
        <v>45</v>
      </c>
      <c r="L34" s="9" t="s">
        <v>12</v>
      </c>
      <c r="M34" s="8">
        <v>0.5</v>
      </c>
      <c r="N34" s="11">
        <v>0</v>
      </c>
      <c r="O34" s="11">
        <v>0</v>
      </c>
      <c r="P34" s="9"/>
      <c r="Q34" s="9"/>
      <c r="R34" s="9"/>
      <c r="S34" s="9"/>
      <c r="T34" s="9" t="s">
        <v>93</v>
      </c>
      <c r="U34" s="9" t="s">
        <v>71</v>
      </c>
    </row>
    <row r="35" spans="1:21" ht="20" customHeight="1">
      <c r="A35" s="9">
        <v>34</v>
      </c>
      <c r="B35" s="9" t="s">
        <v>114</v>
      </c>
      <c r="C35" s="9" t="s">
        <v>16</v>
      </c>
      <c r="D35" s="9" t="s">
        <v>27</v>
      </c>
      <c r="E35" s="9" t="s">
        <v>42</v>
      </c>
      <c r="F35" s="10">
        <v>46217</v>
      </c>
      <c r="G35" s="10">
        <v>46218</v>
      </c>
      <c r="H35" s="9"/>
      <c r="I35" s="9"/>
      <c r="J35" s="9"/>
      <c r="K35" s="9" t="s">
        <v>44</v>
      </c>
      <c r="L35" s="9" t="s">
        <v>10</v>
      </c>
      <c r="M35" s="8">
        <v>0</v>
      </c>
      <c r="N35" s="11">
        <v>1200</v>
      </c>
      <c r="O35" s="11">
        <v>0</v>
      </c>
      <c r="P35" s="9"/>
      <c r="Q35" s="9"/>
      <c r="R35" s="9"/>
      <c r="S35" s="9"/>
      <c r="T35" s="9" t="s">
        <v>115</v>
      </c>
      <c r="U35" s="9" t="s">
        <v>71</v>
      </c>
    </row>
    <row r="36" spans="1:21" ht="20" customHeight="1">
      <c r="A36" s="9">
        <v>35</v>
      </c>
      <c r="B36" s="9" t="s">
        <v>82</v>
      </c>
      <c r="C36" s="9" t="s">
        <v>23</v>
      </c>
      <c r="D36" s="9" t="s">
        <v>34</v>
      </c>
      <c r="E36" s="9" t="s">
        <v>42</v>
      </c>
      <c r="F36" s="10">
        <v>46217</v>
      </c>
      <c r="G36" s="10">
        <v>46219</v>
      </c>
      <c r="H36" s="9"/>
      <c r="I36" s="9"/>
      <c r="J36" s="9"/>
      <c r="K36" s="9" t="s">
        <v>44</v>
      </c>
      <c r="L36" s="9" t="s">
        <v>10</v>
      </c>
      <c r="M36" s="8">
        <v>0</v>
      </c>
      <c r="N36" s="11">
        <v>500</v>
      </c>
      <c r="O36" s="11">
        <v>0</v>
      </c>
      <c r="P36" s="9"/>
      <c r="Q36" s="9"/>
      <c r="R36" s="9"/>
      <c r="S36" s="9"/>
      <c r="T36" s="9" t="s">
        <v>116</v>
      </c>
      <c r="U36" s="9" t="s">
        <v>71</v>
      </c>
    </row>
    <row r="37" spans="1:21" ht="20" customHeight="1">
      <c r="A37" s="9">
        <v>36</v>
      </c>
      <c r="B37" s="9" t="s">
        <v>103</v>
      </c>
      <c r="C37" s="9" t="s">
        <v>16</v>
      </c>
      <c r="D37" s="9" t="s">
        <v>31</v>
      </c>
      <c r="E37" s="9" t="s">
        <v>41</v>
      </c>
      <c r="F37" s="10">
        <v>46252</v>
      </c>
      <c r="G37" s="10">
        <v>46253</v>
      </c>
      <c r="H37" s="9"/>
      <c r="I37" s="9"/>
      <c r="J37" s="9"/>
      <c r="K37" s="9" t="s">
        <v>45</v>
      </c>
      <c r="L37" s="9" t="s">
        <v>13</v>
      </c>
      <c r="M37" s="8">
        <v>0.4</v>
      </c>
      <c r="N37" s="11">
        <v>2500</v>
      </c>
      <c r="O37" s="11">
        <v>0</v>
      </c>
      <c r="P37" s="9"/>
      <c r="Q37" s="9"/>
      <c r="R37" s="9"/>
      <c r="S37" s="9"/>
      <c r="T37" s="9" t="s">
        <v>117</v>
      </c>
      <c r="U37" s="9" t="s">
        <v>71</v>
      </c>
    </row>
    <row r="38" spans="1:21" ht="20" customHeight="1">
      <c r="A38" s="9">
        <v>37</v>
      </c>
      <c r="B38" s="9" t="s">
        <v>80</v>
      </c>
      <c r="C38" s="9" t="s">
        <v>21</v>
      </c>
      <c r="D38" s="9" t="s">
        <v>29</v>
      </c>
      <c r="E38" s="9" t="s">
        <v>42</v>
      </c>
      <c r="F38" s="10">
        <v>46242</v>
      </c>
      <c r="G38" s="10">
        <v>46245</v>
      </c>
      <c r="H38" s="9"/>
      <c r="I38" s="9"/>
      <c r="J38" s="9"/>
      <c r="K38" s="9" t="s">
        <v>46</v>
      </c>
      <c r="L38" s="9" t="s">
        <v>10</v>
      </c>
      <c r="M38" s="8">
        <v>0</v>
      </c>
      <c r="N38" s="11">
        <v>600</v>
      </c>
      <c r="O38" s="11">
        <v>0</v>
      </c>
      <c r="P38" s="9"/>
      <c r="Q38" s="9"/>
      <c r="R38" s="9"/>
      <c r="S38" s="9"/>
      <c r="T38" s="9" t="s">
        <v>118</v>
      </c>
      <c r="U38" s="9" t="s">
        <v>71</v>
      </c>
    </row>
    <row r="39" spans="1:21" ht="20" customHeight="1">
      <c r="A39" s="9">
        <v>38</v>
      </c>
      <c r="B39" s="9" t="s">
        <v>78</v>
      </c>
      <c r="C39" s="9" t="s">
        <v>18</v>
      </c>
      <c r="D39" s="9" t="s">
        <v>29</v>
      </c>
      <c r="E39" s="9" t="s">
        <v>38</v>
      </c>
      <c r="F39" s="10">
        <v>46240</v>
      </c>
      <c r="G39" s="10">
        <v>46242</v>
      </c>
      <c r="H39" s="9"/>
      <c r="I39" s="9"/>
      <c r="J39" s="9"/>
      <c r="K39" s="9" t="s">
        <v>45</v>
      </c>
      <c r="L39" s="9" t="s">
        <v>10</v>
      </c>
      <c r="M39" s="8">
        <v>0</v>
      </c>
      <c r="N39" s="11">
        <v>800</v>
      </c>
      <c r="O39" s="11">
        <v>0</v>
      </c>
      <c r="P39" s="9"/>
      <c r="Q39" s="9"/>
      <c r="R39" s="9"/>
      <c r="S39" s="9"/>
      <c r="T39" s="9" t="s">
        <v>119</v>
      </c>
      <c r="U39" s="9" t="s">
        <v>71</v>
      </c>
    </row>
    <row r="40" spans="1:21" ht="20" customHeight="1">
      <c r="A40" s="9">
        <v>39</v>
      </c>
      <c r="B40" s="9" t="s">
        <v>114</v>
      </c>
      <c r="C40" s="9" t="s">
        <v>18</v>
      </c>
      <c r="D40" s="9" t="s">
        <v>27</v>
      </c>
      <c r="E40" s="9" t="s">
        <v>40</v>
      </c>
      <c r="F40" s="10">
        <v>46236</v>
      </c>
      <c r="G40" s="10">
        <v>46238</v>
      </c>
      <c r="H40" s="9"/>
      <c r="I40" s="9"/>
      <c r="J40" s="9"/>
      <c r="K40" s="9" t="s">
        <v>45</v>
      </c>
      <c r="L40" s="9" t="s">
        <v>11</v>
      </c>
      <c r="M40" s="8">
        <v>0.1</v>
      </c>
      <c r="N40" s="11">
        <v>1200</v>
      </c>
      <c r="O40" s="11">
        <v>0</v>
      </c>
      <c r="P40" s="9"/>
      <c r="Q40" s="9"/>
      <c r="R40" s="9"/>
      <c r="S40" s="9"/>
      <c r="T40" s="9" t="s">
        <v>120</v>
      </c>
      <c r="U40" s="9" t="s">
        <v>71</v>
      </c>
    </row>
    <row r="41" spans="1:21" ht="20" customHeight="1">
      <c r="A41" s="9">
        <v>40</v>
      </c>
      <c r="B41" s="9" t="s">
        <v>99</v>
      </c>
      <c r="C41" s="9" t="s">
        <v>19</v>
      </c>
      <c r="D41" s="9" t="s">
        <v>26</v>
      </c>
      <c r="E41" s="9" t="s">
        <v>42</v>
      </c>
      <c r="F41" s="10">
        <v>46241</v>
      </c>
      <c r="G41" s="10">
        <v>46243</v>
      </c>
      <c r="H41" s="9"/>
      <c r="I41" s="9"/>
      <c r="J41" s="9"/>
      <c r="K41" s="9" t="s">
        <v>46</v>
      </c>
      <c r="L41" s="9" t="s">
        <v>12</v>
      </c>
      <c r="M41" s="8">
        <v>0.3</v>
      </c>
      <c r="N41" s="11">
        <v>2500</v>
      </c>
      <c r="O41" s="11">
        <v>0</v>
      </c>
      <c r="P41" s="9"/>
      <c r="Q41" s="9"/>
      <c r="R41" s="9"/>
      <c r="S41" s="9"/>
      <c r="T41" s="9" t="s">
        <v>121</v>
      </c>
      <c r="U41" s="9" t="s">
        <v>71</v>
      </c>
    </row>
    <row r="42" spans="1:21" ht="20" customHeight="1">
      <c r="A42" s="9">
        <v>41</v>
      </c>
      <c r="B42" s="9" t="s">
        <v>69</v>
      </c>
      <c r="C42" s="9" t="s">
        <v>24</v>
      </c>
      <c r="D42" s="9" t="s">
        <v>32</v>
      </c>
      <c r="E42" s="9" t="s">
        <v>42</v>
      </c>
      <c r="F42" s="10">
        <v>46283</v>
      </c>
      <c r="G42" s="10">
        <v>46284</v>
      </c>
      <c r="H42" s="9"/>
      <c r="I42" s="9"/>
      <c r="J42" s="9"/>
      <c r="K42" s="9" t="s">
        <v>44</v>
      </c>
      <c r="L42" s="9" t="s">
        <v>10</v>
      </c>
      <c r="M42" s="8">
        <v>0</v>
      </c>
      <c r="N42" s="11">
        <v>600</v>
      </c>
      <c r="O42" s="11">
        <v>0</v>
      </c>
      <c r="P42" s="9"/>
      <c r="Q42" s="9"/>
      <c r="R42" s="9"/>
      <c r="S42" s="9"/>
      <c r="T42" s="9" t="s">
        <v>113</v>
      </c>
      <c r="U42" s="9" t="s">
        <v>71</v>
      </c>
    </row>
    <row r="43" spans="1:21" ht="20" customHeight="1">
      <c r="A43" s="9">
        <v>42</v>
      </c>
      <c r="B43" s="9" t="s">
        <v>114</v>
      </c>
      <c r="C43" s="9" t="s">
        <v>16</v>
      </c>
      <c r="D43" s="9" t="s">
        <v>27</v>
      </c>
      <c r="E43" s="9" t="s">
        <v>41</v>
      </c>
      <c r="F43" s="10">
        <v>46279</v>
      </c>
      <c r="G43" s="10">
        <v>46280</v>
      </c>
      <c r="H43" s="9"/>
      <c r="I43" s="9"/>
      <c r="J43" s="9"/>
      <c r="K43" s="9" t="s">
        <v>47</v>
      </c>
      <c r="L43" s="9" t="s">
        <v>12</v>
      </c>
      <c r="M43" s="8">
        <v>0.7</v>
      </c>
      <c r="N43" s="11">
        <v>300</v>
      </c>
      <c r="O43" s="11">
        <v>0</v>
      </c>
      <c r="P43" s="9"/>
      <c r="Q43" s="9"/>
      <c r="R43" s="9"/>
      <c r="S43" s="9"/>
      <c r="T43" s="9" t="s">
        <v>117</v>
      </c>
      <c r="U43" s="9" t="s">
        <v>71</v>
      </c>
    </row>
    <row r="44" spans="1:21" ht="20" customHeight="1">
      <c r="A44" s="9">
        <v>43</v>
      </c>
      <c r="B44" s="9" t="s">
        <v>85</v>
      </c>
      <c r="C44" s="9" t="s">
        <v>19</v>
      </c>
      <c r="D44" s="9" t="s">
        <v>30</v>
      </c>
      <c r="E44" s="9" t="s">
        <v>37</v>
      </c>
      <c r="F44" s="10">
        <v>46288</v>
      </c>
      <c r="G44" s="10">
        <v>46290</v>
      </c>
      <c r="H44" s="9"/>
      <c r="I44" s="9"/>
      <c r="J44" s="9"/>
      <c r="K44" s="9" t="s">
        <v>45</v>
      </c>
      <c r="L44" s="9" t="s">
        <v>10</v>
      </c>
      <c r="M44" s="8">
        <v>0</v>
      </c>
      <c r="N44" s="11">
        <v>300</v>
      </c>
      <c r="O44" s="11">
        <v>0</v>
      </c>
      <c r="P44" s="9"/>
      <c r="Q44" s="9"/>
      <c r="R44" s="9"/>
      <c r="S44" s="9"/>
      <c r="T44" s="9" t="s">
        <v>81</v>
      </c>
      <c r="U44" s="9" t="s">
        <v>71</v>
      </c>
    </row>
    <row r="45" spans="1:21" ht="20" customHeight="1">
      <c r="A45" s="9">
        <v>44</v>
      </c>
      <c r="B45" s="9" t="s">
        <v>106</v>
      </c>
      <c r="C45" s="9" t="s">
        <v>21</v>
      </c>
      <c r="D45" s="9" t="s">
        <v>35</v>
      </c>
      <c r="E45" s="9" t="s">
        <v>39</v>
      </c>
      <c r="F45" s="10">
        <v>46287</v>
      </c>
      <c r="G45" s="10">
        <v>46287</v>
      </c>
      <c r="H45" s="9"/>
      <c r="I45" s="9"/>
      <c r="J45" s="9"/>
      <c r="K45" s="9" t="s">
        <v>46</v>
      </c>
      <c r="L45" s="9" t="s">
        <v>12</v>
      </c>
      <c r="M45" s="8">
        <v>0.6</v>
      </c>
      <c r="N45" s="11">
        <v>0</v>
      </c>
      <c r="O45" s="11">
        <v>0</v>
      </c>
      <c r="P45" s="9"/>
      <c r="Q45" s="9"/>
      <c r="R45" s="9"/>
      <c r="S45" s="9"/>
      <c r="T45" s="9" t="s">
        <v>122</v>
      </c>
      <c r="U45" s="9" t="s">
        <v>71</v>
      </c>
    </row>
    <row r="46" spans="1:21" ht="20" customHeight="1">
      <c r="A46" s="9">
        <v>45</v>
      </c>
      <c r="B46" s="9" t="s">
        <v>123</v>
      </c>
      <c r="C46" s="9" t="s">
        <v>20</v>
      </c>
      <c r="D46" s="9" t="s">
        <v>34</v>
      </c>
      <c r="E46" s="9" t="s">
        <v>38</v>
      </c>
      <c r="F46" s="10">
        <v>46272</v>
      </c>
      <c r="G46" s="10">
        <v>46274</v>
      </c>
      <c r="H46" s="9"/>
      <c r="I46" s="9"/>
      <c r="J46" s="9"/>
      <c r="K46" s="9" t="s">
        <v>45</v>
      </c>
      <c r="L46" s="9" t="s">
        <v>13</v>
      </c>
      <c r="M46" s="8">
        <v>0.6</v>
      </c>
      <c r="N46" s="11">
        <v>1200</v>
      </c>
      <c r="O46" s="11">
        <v>0</v>
      </c>
      <c r="P46" s="9"/>
      <c r="Q46" s="9"/>
      <c r="R46" s="9"/>
      <c r="S46" s="9"/>
      <c r="T46" s="9" t="s">
        <v>86</v>
      </c>
      <c r="U46" s="9" t="s">
        <v>71</v>
      </c>
    </row>
    <row r="47" spans="1:21" ht="20" customHeight="1">
      <c r="A47" s="9">
        <v>46</v>
      </c>
      <c r="B47" s="9" t="s">
        <v>85</v>
      </c>
      <c r="C47" s="9" t="s">
        <v>24</v>
      </c>
      <c r="D47" s="9" t="s">
        <v>26</v>
      </c>
      <c r="E47" s="9" t="s">
        <v>39</v>
      </c>
      <c r="F47" s="10">
        <v>46305</v>
      </c>
      <c r="G47" s="10">
        <v>46306</v>
      </c>
      <c r="H47" s="9"/>
      <c r="I47" s="9"/>
      <c r="J47" s="9"/>
      <c r="K47" s="9" t="s">
        <v>46</v>
      </c>
      <c r="L47" s="9" t="s">
        <v>13</v>
      </c>
      <c r="M47" s="8">
        <v>0.4</v>
      </c>
      <c r="N47" s="11">
        <v>0</v>
      </c>
      <c r="O47" s="11">
        <v>0</v>
      </c>
      <c r="P47" s="9"/>
      <c r="Q47" s="9"/>
      <c r="R47" s="9"/>
      <c r="S47" s="9"/>
      <c r="T47" s="9" t="s">
        <v>100</v>
      </c>
      <c r="U47" s="9" t="s">
        <v>71</v>
      </c>
    </row>
    <row r="48" spans="1:21" ht="20" customHeight="1">
      <c r="A48" s="9">
        <v>47</v>
      </c>
      <c r="B48" s="9" t="s">
        <v>106</v>
      </c>
      <c r="C48" s="9" t="s">
        <v>19</v>
      </c>
      <c r="D48" s="9" t="s">
        <v>34</v>
      </c>
      <c r="E48" s="9" t="s">
        <v>40</v>
      </c>
      <c r="F48" s="10">
        <v>46319</v>
      </c>
      <c r="G48" s="10">
        <v>46320</v>
      </c>
      <c r="H48" s="9"/>
      <c r="I48" s="9"/>
      <c r="J48" s="9"/>
      <c r="K48" s="9" t="s">
        <v>46</v>
      </c>
      <c r="L48" s="9" t="s">
        <v>10</v>
      </c>
      <c r="M48" s="8">
        <v>0</v>
      </c>
      <c r="N48" s="11">
        <v>600</v>
      </c>
      <c r="O48" s="11">
        <v>0</v>
      </c>
      <c r="P48" s="9"/>
      <c r="Q48" s="9"/>
      <c r="R48" s="9"/>
      <c r="S48" s="9"/>
      <c r="T48" s="9" t="s">
        <v>124</v>
      </c>
      <c r="U48" s="9" t="s">
        <v>71</v>
      </c>
    </row>
    <row r="49" spans="1:21" ht="20" customHeight="1">
      <c r="A49" s="9">
        <v>48</v>
      </c>
      <c r="B49" s="9" t="s">
        <v>90</v>
      </c>
      <c r="C49" s="9" t="s">
        <v>17</v>
      </c>
      <c r="D49" s="9" t="s">
        <v>29</v>
      </c>
      <c r="E49" s="9" t="s">
        <v>42</v>
      </c>
      <c r="F49" s="10">
        <v>46305</v>
      </c>
      <c r="G49" s="10">
        <v>46306</v>
      </c>
      <c r="H49" s="9"/>
      <c r="I49" s="9"/>
      <c r="J49" s="9"/>
      <c r="K49" s="9" t="s">
        <v>45</v>
      </c>
      <c r="L49" s="9" t="s">
        <v>11</v>
      </c>
      <c r="M49" s="8">
        <v>0.1</v>
      </c>
      <c r="N49" s="11">
        <v>800</v>
      </c>
      <c r="O49" s="11">
        <v>0</v>
      </c>
      <c r="P49" s="9"/>
      <c r="Q49" s="9"/>
      <c r="R49" s="9"/>
      <c r="S49" s="9"/>
      <c r="T49" s="9" t="s">
        <v>70</v>
      </c>
      <c r="U49" s="9" t="s">
        <v>71</v>
      </c>
    </row>
    <row r="50" spans="1:21" ht="20" customHeight="1">
      <c r="A50" s="9">
        <v>49</v>
      </c>
      <c r="B50" s="9" t="s">
        <v>125</v>
      </c>
      <c r="C50" s="9" t="s">
        <v>17</v>
      </c>
      <c r="D50" s="9" t="s">
        <v>33</v>
      </c>
      <c r="E50" s="9" t="s">
        <v>40</v>
      </c>
      <c r="F50" s="10">
        <v>46316</v>
      </c>
      <c r="G50" s="10">
        <v>46318</v>
      </c>
      <c r="H50" s="9"/>
      <c r="I50" s="9"/>
      <c r="J50" s="9"/>
      <c r="K50" s="9" t="s">
        <v>47</v>
      </c>
      <c r="L50" s="9" t="s">
        <v>11</v>
      </c>
      <c r="M50" s="8">
        <v>0.1</v>
      </c>
      <c r="N50" s="11">
        <v>800</v>
      </c>
      <c r="O50" s="11">
        <v>0</v>
      </c>
      <c r="P50" s="9"/>
      <c r="Q50" s="9"/>
      <c r="R50" s="9"/>
      <c r="S50" s="9"/>
      <c r="T50" s="9" t="s">
        <v>91</v>
      </c>
      <c r="U50" s="9" t="s">
        <v>71</v>
      </c>
    </row>
    <row r="51" spans="1:21" ht="20" customHeight="1">
      <c r="A51" s="9">
        <v>50</v>
      </c>
      <c r="B51" s="9" t="s">
        <v>87</v>
      </c>
      <c r="C51" s="9" t="s">
        <v>16</v>
      </c>
      <c r="D51" s="9" t="s">
        <v>27</v>
      </c>
      <c r="E51" s="9" t="s">
        <v>40</v>
      </c>
      <c r="F51" s="10">
        <v>46303</v>
      </c>
      <c r="G51" s="10">
        <v>46304</v>
      </c>
      <c r="H51" s="10">
        <v>46304</v>
      </c>
      <c r="I51" s="9"/>
      <c r="J51" s="9"/>
      <c r="K51" s="9" t="s">
        <v>47</v>
      </c>
      <c r="L51" s="9" t="s">
        <v>14</v>
      </c>
      <c r="M51" s="8">
        <v>1</v>
      </c>
      <c r="N51" s="11">
        <v>300</v>
      </c>
      <c r="O51" s="11">
        <v>294</v>
      </c>
      <c r="P51" s="9"/>
      <c r="Q51" s="9"/>
      <c r="R51" s="9"/>
      <c r="S51" s="9"/>
      <c r="T51" s="9" t="s">
        <v>105</v>
      </c>
      <c r="U51" s="9" t="s">
        <v>71</v>
      </c>
    </row>
    <row r="52" spans="1:21" ht="20" customHeight="1">
      <c r="A52" s="9">
        <v>51</v>
      </c>
      <c r="B52" s="9" t="s">
        <v>98</v>
      </c>
      <c r="C52" s="9" t="s">
        <v>24</v>
      </c>
      <c r="D52" s="9" t="s">
        <v>34</v>
      </c>
      <c r="E52" s="9" t="s">
        <v>41</v>
      </c>
      <c r="F52" s="10">
        <v>46337</v>
      </c>
      <c r="G52" s="10">
        <v>46339</v>
      </c>
      <c r="H52" s="10">
        <v>46339</v>
      </c>
      <c r="I52" s="9"/>
      <c r="J52" s="9"/>
      <c r="K52" s="9" t="s">
        <v>47</v>
      </c>
      <c r="L52" s="9" t="s">
        <v>14</v>
      </c>
      <c r="M52" s="8">
        <v>1</v>
      </c>
      <c r="N52" s="11">
        <v>0</v>
      </c>
      <c r="O52" s="11">
        <v>0</v>
      </c>
      <c r="P52" s="9"/>
      <c r="Q52" s="9"/>
      <c r="R52" s="9"/>
      <c r="S52" s="9"/>
      <c r="T52" s="9" t="s">
        <v>126</v>
      </c>
      <c r="U52" s="9" t="s">
        <v>71</v>
      </c>
    </row>
    <row r="53" spans="1:21" ht="20" customHeight="1">
      <c r="A53" s="9">
        <v>52</v>
      </c>
      <c r="B53" s="9" t="s">
        <v>99</v>
      </c>
      <c r="C53" s="9" t="s">
        <v>20</v>
      </c>
      <c r="D53" s="9" t="s">
        <v>34</v>
      </c>
      <c r="E53" s="9" t="s">
        <v>40</v>
      </c>
      <c r="F53" s="10">
        <v>46347</v>
      </c>
      <c r="G53" s="10">
        <v>46348</v>
      </c>
      <c r="H53" s="9"/>
      <c r="I53" s="9"/>
      <c r="J53" s="9"/>
      <c r="K53" s="9" t="s">
        <v>47</v>
      </c>
      <c r="L53" s="9" t="s">
        <v>12</v>
      </c>
      <c r="M53" s="8">
        <v>0.3</v>
      </c>
      <c r="N53" s="11">
        <v>1200</v>
      </c>
      <c r="O53" s="11">
        <v>0</v>
      </c>
      <c r="P53" s="9"/>
      <c r="Q53" s="9"/>
      <c r="R53" s="9"/>
      <c r="S53" s="9"/>
      <c r="T53" s="9" t="s">
        <v>127</v>
      </c>
      <c r="U53" s="9" t="s">
        <v>71</v>
      </c>
    </row>
    <row r="54" spans="1:21" ht="20" customHeight="1">
      <c r="A54" s="9">
        <v>53</v>
      </c>
      <c r="B54" s="9" t="s">
        <v>99</v>
      </c>
      <c r="C54" s="9" t="s">
        <v>20</v>
      </c>
      <c r="D54" s="9" t="s">
        <v>31</v>
      </c>
      <c r="E54" s="9" t="s">
        <v>39</v>
      </c>
      <c r="F54" s="10">
        <v>46344</v>
      </c>
      <c r="G54" s="10">
        <v>46344</v>
      </c>
      <c r="H54" s="9"/>
      <c r="I54" s="9"/>
      <c r="J54" s="9"/>
      <c r="K54" s="9" t="s">
        <v>45</v>
      </c>
      <c r="L54" s="9" t="s">
        <v>11</v>
      </c>
      <c r="M54" s="8">
        <v>0.1</v>
      </c>
      <c r="N54" s="11">
        <v>500</v>
      </c>
      <c r="O54" s="11">
        <v>0</v>
      </c>
      <c r="P54" s="9"/>
      <c r="Q54" s="9"/>
      <c r="R54" s="9"/>
      <c r="S54" s="9"/>
      <c r="T54" s="9" t="s">
        <v>128</v>
      </c>
      <c r="U54" s="9" t="s">
        <v>71</v>
      </c>
    </row>
    <row r="55" spans="1:21" ht="20" customHeight="1">
      <c r="A55" s="9">
        <v>54</v>
      </c>
      <c r="B55" s="9" t="s">
        <v>123</v>
      </c>
      <c r="C55" s="9" t="s">
        <v>19</v>
      </c>
      <c r="D55" s="9" t="s">
        <v>27</v>
      </c>
      <c r="E55" s="9" t="s">
        <v>40</v>
      </c>
      <c r="F55" s="10">
        <v>46340</v>
      </c>
      <c r="G55" s="10">
        <v>46341</v>
      </c>
      <c r="H55" s="10">
        <v>46341</v>
      </c>
      <c r="I55" s="9"/>
      <c r="J55" s="9"/>
      <c r="K55" s="9" t="s">
        <v>47</v>
      </c>
      <c r="L55" s="9" t="s">
        <v>14</v>
      </c>
      <c r="M55" s="8">
        <v>1</v>
      </c>
      <c r="N55" s="11">
        <v>0</v>
      </c>
      <c r="O55" s="11">
        <v>0</v>
      </c>
      <c r="P55" s="9"/>
      <c r="Q55" s="9"/>
      <c r="R55" s="9"/>
      <c r="S55" s="9"/>
      <c r="T55" s="9" t="s">
        <v>124</v>
      </c>
      <c r="U55" s="9" t="s">
        <v>71</v>
      </c>
    </row>
    <row r="56" spans="1:21" ht="20" customHeight="1">
      <c r="A56" s="9">
        <v>55</v>
      </c>
      <c r="B56" s="9" t="s">
        <v>107</v>
      </c>
      <c r="C56" s="9" t="s">
        <v>16</v>
      </c>
      <c r="D56" s="9" t="s">
        <v>35</v>
      </c>
      <c r="E56" s="9" t="s">
        <v>40</v>
      </c>
      <c r="F56" s="10">
        <v>46342</v>
      </c>
      <c r="G56" s="10">
        <v>46342</v>
      </c>
      <c r="H56" s="9"/>
      <c r="I56" s="9"/>
      <c r="J56" s="9"/>
      <c r="K56" s="9" t="s">
        <v>46</v>
      </c>
      <c r="L56" s="9" t="s">
        <v>12</v>
      </c>
      <c r="M56" s="8">
        <v>0.6</v>
      </c>
      <c r="N56" s="11">
        <v>1800</v>
      </c>
      <c r="O56" s="11">
        <v>0</v>
      </c>
      <c r="P56" s="9"/>
      <c r="Q56" s="9"/>
      <c r="R56" s="9"/>
      <c r="S56" s="9"/>
      <c r="T56" s="9" t="s">
        <v>105</v>
      </c>
      <c r="U56" s="9" t="s">
        <v>71</v>
      </c>
    </row>
    <row r="57" spans="1:21" ht="20" customHeight="1">
      <c r="A57" s="9">
        <v>56</v>
      </c>
      <c r="B57" s="9" t="s">
        <v>78</v>
      </c>
      <c r="C57" s="9" t="s">
        <v>24</v>
      </c>
      <c r="D57" s="9" t="s">
        <v>35</v>
      </c>
      <c r="E57" s="9" t="s">
        <v>38</v>
      </c>
      <c r="F57" s="10">
        <v>46372</v>
      </c>
      <c r="G57" s="10">
        <v>46373</v>
      </c>
      <c r="H57" s="9"/>
      <c r="I57" s="9"/>
      <c r="J57" s="9"/>
      <c r="K57" s="9" t="s">
        <v>47</v>
      </c>
      <c r="L57" s="9" t="s">
        <v>12</v>
      </c>
      <c r="M57" s="8">
        <v>0.6</v>
      </c>
      <c r="N57" s="11">
        <v>0</v>
      </c>
      <c r="O57" s="11">
        <v>0</v>
      </c>
      <c r="P57" s="9"/>
      <c r="Q57" s="9"/>
      <c r="R57" s="9"/>
      <c r="S57" s="9"/>
      <c r="T57" s="9" t="s">
        <v>129</v>
      </c>
      <c r="U57" s="9" t="s">
        <v>71</v>
      </c>
    </row>
    <row r="58" spans="1:21" ht="20" customHeight="1">
      <c r="A58" s="9">
        <v>57</v>
      </c>
      <c r="B58" s="9" t="s">
        <v>90</v>
      </c>
      <c r="C58" s="9" t="s">
        <v>22</v>
      </c>
      <c r="D58" s="9" t="s">
        <v>28</v>
      </c>
      <c r="E58" s="9" t="s">
        <v>40</v>
      </c>
      <c r="F58" s="10">
        <v>46361</v>
      </c>
      <c r="G58" s="10">
        <v>46363</v>
      </c>
      <c r="H58" s="10">
        <v>46364</v>
      </c>
      <c r="I58" s="9"/>
      <c r="J58" s="9"/>
      <c r="K58" s="9" t="s">
        <v>44</v>
      </c>
      <c r="L58" s="9" t="s">
        <v>14</v>
      </c>
      <c r="M58" s="8">
        <v>1</v>
      </c>
      <c r="N58" s="11">
        <v>0</v>
      </c>
      <c r="O58" s="11">
        <v>0</v>
      </c>
      <c r="P58" s="9"/>
      <c r="Q58" s="9"/>
      <c r="R58" s="9"/>
      <c r="S58" s="9"/>
      <c r="T58" s="9" t="s">
        <v>89</v>
      </c>
      <c r="U58" s="9" t="s">
        <v>71</v>
      </c>
    </row>
    <row r="59" spans="1:21" ht="20" customHeight="1">
      <c r="A59" s="9">
        <v>58</v>
      </c>
      <c r="B59" s="9" t="s">
        <v>74</v>
      </c>
      <c r="C59" s="9" t="s">
        <v>18</v>
      </c>
      <c r="D59" s="9" t="s">
        <v>33</v>
      </c>
      <c r="E59" s="9" t="s">
        <v>38</v>
      </c>
      <c r="F59" s="10">
        <v>46358</v>
      </c>
      <c r="G59" s="10">
        <v>46359</v>
      </c>
      <c r="H59" s="9"/>
      <c r="I59" s="9"/>
      <c r="J59" s="9"/>
      <c r="K59" s="9" t="s">
        <v>46</v>
      </c>
      <c r="L59" s="9" t="s">
        <v>13</v>
      </c>
      <c r="M59" s="8">
        <v>0.4</v>
      </c>
      <c r="N59" s="11">
        <v>2500</v>
      </c>
      <c r="O59" s="11">
        <v>0</v>
      </c>
      <c r="P59" s="9"/>
      <c r="Q59" s="9"/>
      <c r="R59" s="9"/>
      <c r="S59" s="9"/>
      <c r="T59" s="9" t="s">
        <v>119</v>
      </c>
      <c r="U59" s="9" t="s">
        <v>71</v>
      </c>
    </row>
    <row r="60" spans="1:21" ht="20" customHeight="1">
      <c r="A60" s="9">
        <v>59</v>
      </c>
      <c r="B60" s="9" t="s">
        <v>90</v>
      </c>
      <c r="C60" s="9" t="s">
        <v>22</v>
      </c>
      <c r="D60" s="9" t="s">
        <v>30</v>
      </c>
      <c r="E60" s="9" t="s">
        <v>40</v>
      </c>
      <c r="F60" s="10">
        <v>46365</v>
      </c>
      <c r="G60" s="10">
        <v>46365</v>
      </c>
      <c r="H60" s="9"/>
      <c r="I60" s="9"/>
      <c r="J60" s="9"/>
      <c r="K60" s="9" t="s">
        <v>44</v>
      </c>
      <c r="L60" s="9" t="s">
        <v>13</v>
      </c>
      <c r="M60" s="8">
        <v>0.2</v>
      </c>
      <c r="N60" s="11">
        <v>2500</v>
      </c>
      <c r="O60" s="11">
        <v>0</v>
      </c>
      <c r="P60" s="9"/>
      <c r="Q60" s="9"/>
      <c r="R60" s="9"/>
      <c r="S60" s="9"/>
      <c r="T60" s="9" t="s">
        <v>89</v>
      </c>
      <c r="U60" s="9" t="s">
        <v>71</v>
      </c>
    </row>
    <row r="61" spans="1:21" ht="20" customHeight="1">
      <c r="A61" s="9">
        <v>60</v>
      </c>
      <c r="B61" s="9" t="s">
        <v>99</v>
      </c>
      <c r="C61" s="9" t="s">
        <v>17</v>
      </c>
      <c r="D61" s="9" t="s">
        <v>26</v>
      </c>
      <c r="E61" s="9" t="s">
        <v>37</v>
      </c>
      <c r="F61" s="10">
        <v>46364</v>
      </c>
      <c r="G61" s="10">
        <v>46365</v>
      </c>
      <c r="H61" s="9"/>
      <c r="I61" s="9"/>
      <c r="J61" s="9"/>
      <c r="K61" s="9" t="s">
        <v>45</v>
      </c>
      <c r="L61" s="9" t="s">
        <v>10</v>
      </c>
      <c r="M61" s="8">
        <v>0</v>
      </c>
      <c r="N61" s="11">
        <v>0</v>
      </c>
      <c r="O61" s="11">
        <v>0</v>
      </c>
      <c r="P61" s="9"/>
      <c r="Q61" s="9"/>
      <c r="R61" s="9"/>
      <c r="S61" s="9"/>
      <c r="T61" s="9" t="s">
        <v>95</v>
      </c>
      <c r="U61" s="9" t="s">
        <v>71</v>
      </c>
    </row>
    <row r="62" spans="1:21" ht="20" customHeight="1">
      <c r="I62">
        <f>IF(AND([[#This Row],Début]&lt;&gt;"",[[#This Row],[Fin planifiée]]&lt;&gt;""),[[#This Row],[Fin planifiée]]-[[#This Row],Début]+1,"")</f>
        <v>0</v>
      </c>
      <c r="J62">
        <f>IF(AND([[#This Row],Début]&lt;&gt;"",[[#This Row],[Fin réelle]]&lt;&gt;""),[[#This Row],[Fin réelle]]-[[#This Row],Début]+1,"")</f>
        <v>0</v>
      </c>
      <c r="P6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6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62">
        <f>IF(AND([[#This Row],Statut]="Terminé",[[#This Row],[Fin réelle]]&lt;&gt;""),IF([[#This Row],[Fin réelle]]&lt;=[[#This Row],[Fin planifiée]],"Oui","Non"),"")</f>
        <v>0</v>
      </c>
    </row>
    <row r="63" spans="1:21" ht="20" customHeight="1">
      <c r="I63">
        <f>IF(AND([[#This Row],Début]&lt;&gt;"",[[#This Row],[Fin planifiée]]&lt;&gt;""),[[#This Row],[Fin planifiée]]-[[#This Row],Début]+1,"")</f>
        <v>0</v>
      </c>
      <c r="J63">
        <f>IF(AND([[#This Row],Début]&lt;&gt;"",[[#This Row],[Fin réelle]]&lt;&gt;""),[[#This Row],[Fin réelle]]-[[#This Row],Début]+1,"")</f>
        <v>0</v>
      </c>
      <c r="P6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6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63">
        <f>IF(AND([[#This Row],Statut]="Terminé",[[#This Row],[Fin réelle]]&lt;&gt;""),IF([[#This Row],[Fin réelle]]&lt;=[[#This Row],[Fin planifiée]],"Oui","Non"),"")</f>
        <v>0</v>
      </c>
    </row>
    <row r="64" spans="1:21" ht="20" customHeight="1">
      <c r="I64">
        <f>IF(AND([[#This Row],Début]&lt;&gt;"",[[#This Row],[Fin planifiée]]&lt;&gt;""),[[#This Row],[Fin planifiée]]-[[#This Row],Début]+1,"")</f>
        <v>0</v>
      </c>
      <c r="J64">
        <f>IF(AND([[#This Row],Début]&lt;&gt;"",[[#This Row],[Fin réelle]]&lt;&gt;""),[[#This Row],[Fin réelle]]-[[#This Row],Début]+1,"")</f>
        <v>0</v>
      </c>
      <c r="P6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6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64">
        <f>IF(AND([[#This Row],Statut]="Terminé",[[#This Row],[Fin réelle]]&lt;&gt;""),IF([[#This Row],[Fin réelle]]&lt;=[[#This Row],[Fin planifiée]],"Oui","Non"),"")</f>
        <v>0</v>
      </c>
    </row>
    <row r="65" spans="9:18" ht="20" customHeight="1">
      <c r="I65">
        <f>IF(AND([[#This Row],Début]&lt;&gt;"",[[#This Row],[Fin planifiée]]&lt;&gt;""),[[#This Row],[Fin planifiée]]-[[#This Row],Début]+1,"")</f>
        <v>0</v>
      </c>
      <c r="J65">
        <f>IF(AND([[#This Row],Début]&lt;&gt;"",[[#This Row],[Fin réelle]]&lt;&gt;""),[[#This Row],[Fin réelle]]-[[#This Row],Début]+1,"")</f>
        <v>0</v>
      </c>
      <c r="P6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6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65">
        <f>IF(AND([[#This Row],Statut]="Terminé",[[#This Row],[Fin réelle]]&lt;&gt;""),IF([[#This Row],[Fin réelle]]&lt;=[[#This Row],[Fin planifiée]],"Oui","Non"),"")</f>
        <v>0</v>
      </c>
    </row>
    <row r="66" spans="9:18" ht="20" customHeight="1">
      <c r="I66">
        <f>IF(AND([[#This Row],Début]&lt;&gt;"",[[#This Row],[Fin planifiée]]&lt;&gt;""),[[#This Row],[Fin planifiée]]-[[#This Row],Début]+1,"")</f>
        <v>0</v>
      </c>
      <c r="J66">
        <f>IF(AND([[#This Row],Début]&lt;&gt;"",[[#This Row],[Fin réelle]]&lt;&gt;""),[[#This Row],[Fin réelle]]-[[#This Row],Début]+1,"")</f>
        <v>0</v>
      </c>
      <c r="P6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6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66">
        <f>IF(AND([[#This Row],Statut]="Terminé",[[#This Row],[Fin réelle]]&lt;&gt;""),IF([[#This Row],[Fin réelle]]&lt;=[[#This Row],[Fin planifiée]],"Oui","Non"),"")</f>
        <v>0</v>
      </c>
    </row>
    <row r="67" spans="9:18" ht="20" customHeight="1">
      <c r="I67">
        <f>IF(AND([[#This Row],Début]&lt;&gt;"",[[#This Row],[Fin planifiée]]&lt;&gt;""),[[#This Row],[Fin planifiée]]-[[#This Row],Début]+1,"")</f>
        <v>0</v>
      </c>
      <c r="J67">
        <f>IF(AND([[#This Row],Début]&lt;&gt;"",[[#This Row],[Fin réelle]]&lt;&gt;""),[[#This Row],[Fin réelle]]-[[#This Row],Début]+1,"")</f>
        <v>0</v>
      </c>
      <c r="P6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6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67">
        <f>IF(AND([[#This Row],Statut]="Terminé",[[#This Row],[Fin réelle]]&lt;&gt;""),IF([[#This Row],[Fin réelle]]&lt;=[[#This Row],[Fin planifiée]],"Oui","Non"),"")</f>
        <v>0</v>
      </c>
    </row>
    <row r="68" spans="9:18" ht="20" customHeight="1">
      <c r="I68">
        <f>IF(AND([[#This Row],Début]&lt;&gt;"",[[#This Row],[Fin planifiée]]&lt;&gt;""),[[#This Row],[Fin planifiée]]-[[#This Row],Début]+1,"")</f>
        <v>0</v>
      </c>
      <c r="J68">
        <f>IF(AND([[#This Row],Début]&lt;&gt;"",[[#This Row],[Fin réelle]]&lt;&gt;""),[[#This Row],[Fin réelle]]-[[#This Row],Début]+1,"")</f>
        <v>0</v>
      </c>
      <c r="P6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6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68">
        <f>IF(AND([[#This Row],Statut]="Terminé",[[#This Row],[Fin réelle]]&lt;&gt;""),IF([[#This Row],[Fin réelle]]&lt;=[[#This Row],[Fin planifiée]],"Oui","Non"),"")</f>
        <v>0</v>
      </c>
    </row>
    <row r="69" spans="9:18" ht="20" customHeight="1">
      <c r="I69">
        <f>IF(AND([[#This Row],Début]&lt;&gt;"",[[#This Row],[Fin planifiée]]&lt;&gt;""),[[#This Row],[Fin planifiée]]-[[#This Row],Début]+1,"")</f>
        <v>0</v>
      </c>
      <c r="J69">
        <f>IF(AND([[#This Row],Début]&lt;&gt;"",[[#This Row],[Fin réelle]]&lt;&gt;""),[[#This Row],[Fin réelle]]-[[#This Row],Début]+1,"")</f>
        <v>0</v>
      </c>
      <c r="P6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6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69">
        <f>IF(AND([[#This Row],Statut]="Terminé",[[#This Row],[Fin réelle]]&lt;&gt;""),IF([[#This Row],[Fin réelle]]&lt;=[[#This Row],[Fin planifiée]],"Oui","Non"),"")</f>
        <v>0</v>
      </c>
    </row>
    <row r="70" spans="9:18" ht="20" customHeight="1">
      <c r="I70">
        <f>IF(AND([[#This Row],Début]&lt;&gt;"",[[#This Row],[Fin planifiée]]&lt;&gt;""),[[#This Row],[Fin planifiée]]-[[#This Row],Début]+1,"")</f>
        <v>0</v>
      </c>
      <c r="J70">
        <f>IF(AND([[#This Row],Début]&lt;&gt;"",[[#This Row],[Fin réelle]]&lt;&gt;""),[[#This Row],[Fin réelle]]-[[#This Row],Début]+1,"")</f>
        <v>0</v>
      </c>
      <c r="P7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7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70">
        <f>IF(AND([[#This Row],Statut]="Terminé",[[#This Row],[Fin réelle]]&lt;&gt;""),IF([[#This Row],[Fin réelle]]&lt;=[[#This Row],[Fin planifiée]],"Oui","Non"),"")</f>
        <v>0</v>
      </c>
    </row>
    <row r="71" spans="9:18" ht="20" customHeight="1">
      <c r="I71">
        <f>IF(AND([[#This Row],Début]&lt;&gt;"",[[#This Row],[Fin planifiée]]&lt;&gt;""),[[#This Row],[Fin planifiée]]-[[#This Row],Début]+1,"")</f>
        <v>0</v>
      </c>
      <c r="J71">
        <f>IF(AND([[#This Row],Début]&lt;&gt;"",[[#This Row],[Fin réelle]]&lt;&gt;""),[[#This Row],[Fin réelle]]-[[#This Row],Début]+1,"")</f>
        <v>0</v>
      </c>
      <c r="P7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7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71">
        <f>IF(AND([[#This Row],Statut]="Terminé",[[#This Row],[Fin réelle]]&lt;&gt;""),IF([[#This Row],[Fin réelle]]&lt;=[[#This Row],[Fin planifiée]],"Oui","Non"),"")</f>
        <v>0</v>
      </c>
    </row>
    <row r="72" spans="9:18" ht="20" customHeight="1">
      <c r="I72">
        <f>IF(AND([[#This Row],Début]&lt;&gt;"",[[#This Row],[Fin planifiée]]&lt;&gt;""),[[#This Row],[Fin planifiée]]-[[#This Row],Début]+1,"")</f>
        <v>0</v>
      </c>
      <c r="J72">
        <f>IF(AND([[#This Row],Début]&lt;&gt;"",[[#This Row],[Fin réelle]]&lt;&gt;""),[[#This Row],[Fin réelle]]-[[#This Row],Début]+1,"")</f>
        <v>0</v>
      </c>
      <c r="P7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7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72">
        <f>IF(AND([[#This Row],Statut]="Terminé",[[#This Row],[Fin réelle]]&lt;&gt;""),IF([[#This Row],[Fin réelle]]&lt;=[[#This Row],[Fin planifiée]],"Oui","Non"),"")</f>
        <v>0</v>
      </c>
    </row>
    <row r="73" spans="9:18" ht="20" customHeight="1">
      <c r="I73">
        <f>IF(AND([[#This Row],Début]&lt;&gt;"",[[#This Row],[Fin planifiée]]&lt;&gt;""),[[#This Row],[Fin planifiée]]-[[#This Row],Début]+1,"")</f>
        <v>0</v>
      </c>
      <c r="J73">
        <f>IF(AND([[#This Row],Début]&lt;&gt;"",[[#This Row],[Fin réelle]]&lt;&gt;""),[[#This Row],[Fin réelle]]-[[#This Row],Début]+1,"")</f>
        <v>0</v>
      </c>
      <c r="P7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7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73">
        <f>IF(AND([[#This Row],Statut]="Terminé",[[#This Row],[Fin réelle]]&lt;&gt;""),IF([[#This Row],[Fin réelle]]&lt;=[[#This Row],[Fin planifiée]],"Oui","Non"),"")</f>
        <v>0</v>
      </c>
    </row>
    <row r="74" spans="9:18" ht="20" customHeight="1">
      <c r="I74">
        <f>IF(AND([[#This Row],Début]&lt;&gt;"",[[#This Row],[Fin planifiée]]&lt;&gt;""),[[#This Row],[Fin planifiée]]-[[#This Row],Début]+1,"")</f>
        <v>0</v>
      </c>
      <c r="J74">
        <f>IF(AND([[#This Row],Début]&lt;&gt;"",[[#This Row],[Fin réelle]]&lt;&gt;""),[[#This Row],[Fin réelle]]-[[#This Row],Début]+1,"")</f>
        <v>0</v>
      </c>
      <c r="P7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7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74">
        <f>IF(AND([[#This Row],Statut]="Terminé",[[#This Row],[Fin réelle]]&lt;&gt;""),IF([[#This Row],[Fin réelle]]&lt;=[[#This Row],[Fin planifiée]],"Oui","Non"),"")</f>
        <v>0</v>
      </c>
    </row>
    <row r="75" spans="9:18" ht="20" customHeight="1">
      <c r="I75">
        <f>IF(AND([[#This Row],Début]&lt;&gt;"",[[#This Row],[Fin planifiée]]&lt;&gt;""),[[#This Row],[Fin planifiée]]-[[#This Row],Début]+1,"")</f>
        <v>0</v>
      </c>
      <c r="J75">
        <f>IF(AND([[#This Row],Début]&lt;&gt;"",[[#This Row],[Fin réelle]]&lt;&gt;""),[[#This Row],[Fin réelle]]-[[#This Row],Début]+1,"")</f>
        <v>0</v>
      </c>
      <c r="P7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7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75">
        <f>IF(AND([[#This Row],Statut]="Terminé",[[#This Row],[Fin réelle]]&lt;&gt;""),IF([[#This Row],[Fin réelle]]&lt;=[[#This Row],[Fin planifiée]],"Oui","Non"),"")</f>
        <v>0</v>
      </c>
    </row>
    <row r="76" spans="9:18" ht="20" customHeight="1">
      <c r="I76">
        <f>IF(AND([[#This Row],Début]&lt;&gt;"",[[#This Row],[Fin planifiée]]&lt;&gt;""),[[#This Row],[Fin planifiée]]-[[#This Row],Début]+1,"")</f>
        <v>0</v>
      </c>
      <c r="J76">
        <f>IF(AND([[#This Row],Début]&lt;&gt;"",[[#This Row],[Fin réelle]]&lt;&gt;""),[[#This Row],[Fin réelle]]-[[#This Row],Début]+1,"")</f>
        <v>0</v>
      </c>
      <c r="P7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7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76">
        <f>IF(AND([[#This Row],Statut]="Terminé",[[#This Row],[Fin réelle]]&lt;&gt;""),IF([[#This Row],[Fin réelle]]&lt;=[[#This Row],[Fin planifiée]],"Oui","Non"),"")</f>
        <v>0</v>
      </c>
    </row>
    <row r="77" spans="9:18" ht="20" customHeight="1">
      <c r="I77">
        <f>IF(AND([[#This Row],Début]&lt;&gt;"",[[#This Row],[Fin planifiée]]&lt;&gt;""),[[#This Row],[Fin planifiée]]-[[#This Row],Début]+1,"")</f>
        <v>0</v>
      </c>
      <c r="J77">
        <f>IF(AND([[#This Row],Début]&lt;&gt;"",[[#This Row],[Fin réelle]]&lt;&gt;""),[[#This Row],[Fin réelle]]-[[#This Row],Début]+1,"")</f>
        <v>0</v>
      </c>
      <c r="P7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7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77">
        <f>IF(AND([[#This Row],Statut]="Terminé",[[#This Row],[Fin réelle]]&lt;&gt;""),IF([[#This Row],[Fin réelle]]&lt;=[[#This Row],[Fin planifiée]],"Oui","Non"),"")</f>
        <v>0</v>
      </c>
    </row>
    <row r="78" spans="9:18" ht="20" customHeight="1">
      <c r="I78">
        <f>IF(AND([[#This Row],Début]&lt;&gt;"",[[#This Row],[Fin planifiée]]&lt;&gt;""),[[#This Row],[Fin planifiée]]-[[#This Row],Début]+1,"")</f>
        <v>0</v>
      </c>
      <c r="J78">
        <f>IF(AND([[#This Row],Début]&lt;&gt;"",[[#This Row],[Fin réelle]]&lt;&gt;""),[[#This Row],[Fin réelle]]-[[#This Row],Début]+1,"")</f>
        <v>0</v>
      </c>
      <c r="P7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7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78">
        <f>IF(AND([[#This Row],Statut]="Terminé",[[#This Row],[Fin réelle]]&lt;&gt;""),IF([[#This Row],[Fin réelle]]&lt;=[[#This Row],[Fin planifiée]],"Oui","Non"),"")</f>
        <v>0</v>
      </c>
    </row>
    <row r="79" spans="9:18" ht="20" customHeight="1">
      <c r="I79">
        <f>IF(AND([[#This Row],Début]&lt;&gt;"",[[#This Row],[Fin planifiée]]&lt;&gt;""),[[#This Row],[Fin planifiée]]-[[#This Row],Début]+1,"")</f>
        <v>0</v>
      </c>
      <c r="J79">
        <f>IF(AND([[#This Row],Début]&lt;&gt;"",[[#This Row],[Fin réelle]]&lt;&gt;""),[[#This Row],[Fin réelle]]-[[#This Row],Début]+1,"")</f>
        <v>0</v>
      </c>
      <c r="P7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7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79">
        <f>IF(AND([[#This Row],Statut]="Terminé",[[#This Row],[Fin réelle]]&lt;&gt;""),IF([[#This Row],[Fin réelle]]&lt;=[[#This Row],[Fin planifiée]],"Oui","Non"),"")</f>
        <v>0</v>
      </c>
    </row>
    <row r="80" spans="9:18" ht="20" customHeight="1">
      <c r="I80">
        <f>IF(AND([[#This Row],Début]&lt;&gt;"",[[#This Row],[Fin planifiée]]&lt;&gt;""),[[#This Row],[Fin planifiée]]-[[#This Row],Début]+1,"")</f>
        <v>0</v>
      </c>
      <c r="J80">
        <f>IF(AND([[#This Row],Début]&lt;&gt;"",[[#This Row],[Fin réelle]]&lt;&gt;""),[[#This Row],[Fin réelle]]-[[#This Row],Début]+1,"")</f>
        <v>0</v>
      </c>
      <c r="P8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8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80">
        <f>IF(AND([[#This Row],Statut]="Terminé",[[#This Row],[Fin réelle]]&lt;&gt;""),IF([[#This Row],[Fin réelle]]&lt;=[[#This Row],[Fin planifiée]],"Oui","Non"),"")</f>
        <v>0</v>
      </c>
    </row>
    <row r="81" spans="9:18" ht="20" customHeight="1">
      <c r="I81">
        <f>IF(AND([[#This Row],Début]&lt;&gt;"",[[#This Row],[Fin planifiée]]&lt;&gt;""),[[#This Row],[Fin planifiée]]-[[#This Row],Début]+1,"")</f>
        <v>0</v>
      </c>
      <c r="J81">
        <f>IF(AND([[#This Row],Début]&lt;&gt;"",[[#This Row],[Fin réelle]]&lt;&gt;""),[[#This Row],[Fin réelle]]-[[#This Row],Début]+1,"")</f>
        <v>0</v>
      </c>
      <c r="P8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8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81">
        <f>IF(AND([[#This Row],Statut]="Terminé",[[#This Row],[Fin réelle]]&lt;&gt;""),IF([[#This Row],[Fin réelle]]&lt;=[[#This Row],[Fin planifiée]],"Oui","Non"),"")</f>
        <v>0</v>
      </c>
    </row>
    <row r="82" spans="9:18" ht="20" customHeight="1">
      <c r="I82">
        <f>IF(AND([[#This Row],Début]&lt;&gt;"",[[#This Row],[Fin planifiée]]&lt;&gt;""),[[#This Row],[Fin planifiée]]-[[#This Row],Début]+1,"")</f>
        <v>0</v>
      </c>
      <c r="J82">
        <f>IF(AND([[#This Row],Début]&lt;&gt;"",[[#This Row],[Fin réelle]]&lt;&gt;""),[[#This Row],[Fin réelle]]-[[#This Row],Début]+1,"")</f>
        <v>0</v>
      </c>
      <c r="P8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8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82">
        <f>IF(AND([[#This Row],Statut]="Terminé",[[#This Row],[Fin réelle]]&lt;&gt;""),IF([[#This Row],[Fin réelle]]&lt;=[[#This Row],[Fin planifiée]],"Oui","Non"),"")</f>
        <v>0</v>
      </c>
    </row>
    <row r="83" spans="9:18" ht="20" customHeight="1">
      <c r="I83">
        <f>IF(AND([[#This Row],Début]&lt;&gt;"",[[#This Row],[Fin planifiée]]&lt;&gt;""),[[#This Row],[Fin planifiée]]-[[#This Row],Début]+1,"")</f>
        <v>0</v>
      </c>
      <c r="J83">
        <f>IF(AND([[#This Row],Début]&lt;&gt;"",[[#This Row],[Fin réelle]]&lt;&gt;""),[[#This Row],[Fin réelle]]-[[#This Row],Début]+1,"")</f>
        <v>0</v>
      </c>
      <c r="P8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8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83">
        <f>IF(AND([[#This Row],Statut]="Terminé",[[#This Row],[Fin réelle]]&lt;&gt;""),IF([[#This Row],[Fin réelle]]&lt;=[[#This Row],[Fin planifiée]],"Oui","Non"),"")</f>
        <v>0</v>
      </c>
    </row>
    <row r="84" spans="9:18" ht="20" customHeight="1">
      <c r="I84">
        <f>IF(AND([[#This Row],Début]&lt;&gt;"",[[#This Row],[Fin planifiée]]&lt;&gt;""),[[#This Row],[Fin planifiée]]-[[#This Row],Début]+1,"")</f>
        <v>0</v>
      </c>
      <c r="J84">
        <f>IF(AND([[#This Row],Début]&lt;&gt;"",[[#This Row],[Fin réelle]]&lt;&gt;""),[[#This Row],[Fin réelle]]-[[#This Row],Début]+1,"")</f>
        <v>0</v>
      </c>
      <c r="P8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8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84">
        <f>IF(AND([[#This Row],Statut]="Terminé",[[#This Row],[Fin réelle]]&lt;&gt;""),IF([[#This Row],[Fin réelle]]&lt;=[[#This Row],[Fin planifiée]],"Oui","Non"),"")</f>
        <v>0</v>
      </c>
    </row>
    <row r="85" spans="9:18" ht="20" customHeight="1">
      <c r="I85">
        <f>IF(AND([[#This Row],Début]&lt;&gt;"",[[#This Row],[Fin planifiée]]&lt;&gt;""),[[#This Row],[Fin planifiée]]-[[#This Row],Début]+1,"")</f>
        <v>0</v>
      </c>
      <c r="J85">
        <f>IF(AND([[#This Row],Début]&lt;&gt;"",[[#This Row],[Fin réelle]]&lt;&gt;""),[[#This Row],[Fin réelle]]-[[#This Row],Début]+1,"")</f>
        <v>0</v>
      </c>
      <c r="P8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8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85">
        <f>IF(AND([[#This Row],Statut]="Terminé",[[#This Row],[Fin réelle]]&lt;&gt;""),IF([[#This Row],[Fin réelle]]&lt;=[[#This Row],[Fin planifiée]],"Oui","Non"),"")</f>
        <v>0</v>
      </c>
    </row>
    <row r="86" spans="9:18" ht="20" customHeight="1">
      <c r="I86">
        <f>IF(AND([[#This Row],Début]&lt;&gt;"",[[#This Row],[Fin planifiée]]&lt;&gt;""),[[#This Row],[Fin planifiée]]-[[#This Row],Début]+1,"")</f>
        <v>0</v>
      </c>
      <c r="J86">
        <f>IF(AND([[#This Row],Début]&lt;&gt;"",[[#This Row],[Fin réelle]]&lt;&gt;""),[[#This Row],[Fin réelle]]-[[#This Row],Début]+1,"")</f>
        <v>0</v>
      </c>
      <c r="P8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8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86">
        <f>IF(AND([[#This Row],Statut]="Terminé",[[#This Row],[Fin réelle]]&lt;&gt;""),IF([[#This Row],[Fin réelle]]&lt;=[[#This Row],[Fin planifiée]],"Oui","Non"),"")</f>
        <v>0</v>
      </c>
    </row>
    <row r="87" spans="9:18" ht="20" customHeight="1">
      <c r="I87">
        <f>IF(AND([[#This Row],Début]&lt;&gt;"",[[#This Row],[Fin planifiée]]&lt;&gt;""),[[#This Row],[Fin planifiée]]-[[#This Row],Début]+1,"")</f>
        <v>0</v>
      </c>
      <c r="J87">
        <f>IF(AND([[#This Row],Début]&lt;&gt;"",[[#This Row],[Fin réelle]]&lt;&gt;""),[[#This Row],[Fin réelle]]-[[#This Row],Début]+1,"")</f>
        <v>0</v>
      </c>
      <c r="P8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8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87">
        <f>IF(AND([[#This Row],Statut]="Terminé",[[#This Row],[Fin réelle]]&lt;&gt;""),IF([[#This Row],[Fin réelle]]&lt;=[[#This Row],[Fin planifiée]],"Oui","Non"),"")</f>
        <v>0</v>
      </c>
    </row>
    <row r="88" spans="9:18" ht="20" customHeight="1">
      <c r="I88">
        <f>IF(AND([[#This Row],Début]&lt;&gt;"",[[#This Row],[Fin planifiée]]&lt;&gt;""),[[#This Row],[Fin planifiée]]-[[#This Row],Début]+1,"")</f>
        <v>0</v>
      </c>
      <c r="J88">
        <f>IF(AND([[#This Row],Début]&lt;&gt;"",[[#This Row],[Fin réelle]]&lt;&gt;""),[[#This Row],[Fin réelle]]-[[#This Row],Début]+1,"")</f>
        <v>0</v>
      </c>
      <c r="P8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8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88">
        <f>IF(AND([[#This Row],Statut]="Terminé",[[#This Row],[Fin réelle]]&lt;&gt;""),IF([[#This Row],[Fin réelle]]&lt;=[[#This Row],[Fin planifiée]],"Oui","Non"),"")</f>
        <v>0</v>
      </c>
    </row>
    <row r="89" spans="9:18" ht="20" customHeight="1">
      <c r="I89">
        <f>IF(AND([[#This Row],Début]&lt;&gt;"",[[#This Row],[Fin planifiée]]&lt;&gt;""),[[#This Row],[Fin planifiée]]-[[#This Row],Début]+1,"")</f>
        <v>0</v>
      </c>
      <c r="J89">
        <f>IF(AND([[#This Row],Début]&lt;&gt;"",[[#This Row],[Fin réelle]]&lt;&gt;""),[[#This Row],[Fin réelle]]-[[#This Row],Début]+1,"")</f>
        <v>0</v>
      </c>
      <c r="P8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8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89">
        <f>IF(AND([[#This Row],Statut]="Terminé",[[#This Row],[Fin réelle]]&lt;&gt;""),IF([[#This Row],[Fin réelle]]&lt;=[[#This Row],[Fin planifiée]],"Oui","Non"),"")</f>
        <v>0</v>
      </c>
    </row>
    <row r="90" spans="9:18" ht="20" customHeight="1">
      <c r="I90">
        <f>IF(AND([[#This Row],Début]&lt;&gt;"",[[#This Row],[Fin planifiée]]&lt;&gt;""),[[#This Row],[Fin planifiée]]-[[#This Row],Début]+1,"")</f>
        <v>0</v>
      </c>
      <c r="J90">
        <f>IF(AND([[#This Row],Début]&lt;&gt;"",[[#This Row],[Fin réelle]]&lt;&gt;""),[[#This Row],[Fin réelle]]-[[#This Row],Début]+1,"")</f>
        <v>0</v>
      </c>
      <c r="P9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9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90">
        <f>IF(AND([[#This Row],Statut]="Terminé",[[#This Row],[Fin réelle]]&lt;&gt;""),IF([[#This Row],[Fin réelle]]&lt;=[[#This Row],[Fin planifiée]],"Oui","Non"),"")</f>
        <v>0</v>
      </c>
    </row>
    <row r="91" spans="9:18" ht="20" customHeight="1">
      <c r="I91">
        <f>IF(AND([[#This Row],Début]&lt;&gt;"",[[#This Row],[Fin planifiée]]&lt;&gt;""),[[#This Row],[Fin planifiée]]-[[#This Row],Début]+1,"")</f>
        <v>0</v>
      </c>
      <c r="J91">
        <f>IF(AND([[#This Row],Début]&lt;&gt;"",[[#This Row],[Fin réelle]]&lt;&gt;""),[[#This Row],[Fin réelle]]-[[#This Row],Début]+1,"")</f>
        <v>0</v>
      </c>
      <c r="P9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9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91">
        <f>IF(AND([[#This Row],Statut]="Terminé",[[#This Row],[Fin réelle]]&lt;&gt;""),IF([[#This Row],[Fin réelle]]&lt;=[[#This Row],[Fin planifiée]],"Oui","Non"),"")</f>
        <v>0</v>
      </c>
    </row>
    <row r="92" spans="9:18" ht="20" customHeight="1">
      <c r="I92">
        <f>IF(AND([[#This Row],Début]&lt;&gt;"",[[#This Row],[Fin planifiée]]&lt;&gt;""),[[#This Row],[Fin planifiée]]-[[#This Row],Début]+1,"")</f>
        <v>0</v>
      </c>
      <c r="J92">
        <f>IF(AND([[#This Row],Début]&lt;&gt;"",[[#This Row],[Fin réelle]]&lt;&gt;""),[[#This Row],[Fin réelle]]-[[#This Row],Début]+1,"")</f>
        <v>0</v>
      </c>
      <c r="P9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9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92">
        <f>IF(AND([[#This Row],Statut]="Terminé",[[#This Row],[Fin réelle]]&lt;&gt;""),IF([[#This Row],[Fin réelle]]&lt;=[[#This Row],[Fin planifiée]],"Oui","Non"),"")</f>
        <v>0</v>
      </c>
    </row>
    <row r="93" spans="9:18" ht="20" customHeight="1">
      <c r="I93">
        <f>IF(AND([[#This Row],Début]&lt;&gt;"",[[#This Row],[Fin planifiée]]&lt;&gt;""),[[#This Row],[Fin planifiée]]-[[#This Row],Début]+1,"")</f>
        <v>0</v>
      </c>
      <c r="J93">
        <f>IF(AND([[#This Row],Début]&lt;&gt;"",[[#This Row],[Fin réelle]]&lt;&gt;""),[[#This Row],[Fin réelle]]-[[#This Row],Début]+1,"")</f>
        <v>0</v>
      </c>
      <c r="P9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9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93">
        <f>IF(AND([[#This Row],Statut]="Terminé",[[#This Row],[Fin réelle]]&lt;&gt;""),IF([[#This Row],[Fin réelle]]&lt;=[[#This Row],[Fin planifiée]],"Oui","Non"),"")</f>
        <v>0</v>
      </c>
    </row>
    <row r="94" spans="9:18" ht="20" customHeight="1">
      <c r="I94">
        <f>IF(AND([[#This Row],Début]&lt;&gt;"",[[#This Row],[Fin planifiée]]&lt;&gt;""),[[#This Row],[Fin planifiée]]-[[#This Row],Début]+1,"")</f>
        <v>0</v>
      </c>
      <c r="J94">
        <f>IF(AND([[#This Row],Début]&lt;&gt;"",[[#This Row],[Fin réelle]]&lt;&gt;""),[[#This Row],[Fin réelle]]-[[#This Row],Début]+1,"")</f>
        <v>0</v>
      </c>
      <c r="P9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9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94">
        <f>IF(AND([[#This Row],Statut]="Terminé",[[#This Row],[Fin réelle]]&lt;&gt;""),IF([[#This Row],[Fin réelle]]&lt;=[[#This Row],[Fin planifiée]],"Oui","Non"),"")</f>
        <v>0</v>
      </c>
    </row>
    <row r="95" spans="9:18" ht="20" customHeight="1">
      <c r="I95">
        <f>IF(AND([[#This Row],Début]&lt;&gt;"",[[#This Row],[Fin planifiée]]&lt;&gt;""),[[#This Row],[Fin planifiée]]-[[#This Row],Début]+1,"")</f>
        <v>0</v>
      </c>
      <c r="J95">
        <f>IF(AND([[#This Row],Début]&lt;&gt;"",[[#This Row],[Fin réelle]]&lt;&gt;""),[[#This Row],[Fin réelle]]-[[#This Row],Début]+1,"")</f>
        <v>0</v>
      </c>
      <c r="P9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9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95">
        <f>IF(AND([[#This Row],Statut]="Terminé",[[#This Row],[Fin réelle]]&lt;&gt;""),IF([[#This Row],[Fin réelle]]&lt;=[[#This Row],[Fin planifiée]],"Oui","Non"),"")</f>
        <v>0</v>
      </c>
    </row>
    <row r="96" spans="9:18" ht="20" customHeight="1">
      <c r="I96">
        <f>IF(AND([[#This Row],Début]&lt;&gt;"",[[#This Row],[Fin planifiée]]&lt;&gt;""),[[#This Row],[Fin planifiée]]-[[#This Row],Début]+1,"")</f>
        <v>0</v>
      </c>
      <c r="J96">
        <f>IF(AND([[#This Row],Début]&lt;&gt;"",[[#This Row],[Fin réelle]]&lt;&gt;""),[[#This Row],[Fin réelle]]-[[#This Row],Début]+1,"")</f>
        <v>0</v>
      </c>
      <c r="P9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9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96">
        <f>IF(AND([[#This Row],Statut]="Terminé",[[#This Row],[Fin réelle]]&lt;&gt;""),IF([[#This Row],[Fin réelle]]&lt;=[[#This Row],[Fin planifiée]],"Oui","Non"),"")</f>
        <v>0</v>
      </c>
    </row>
    <row r="97" spans="9:18" ht="20" customHeight="1">
      <c r="I97">
        <f>IF(AND([[#This Row],Début]&lt;&gt;"",[[#This Row],[Fin planifiée]]&lt;&gt;""),[[#This Row],[Fin planifiée]]-[[#This Row],Début]+1,"")</f>
        <v>0</v>
      </c>
      <c r="J97">
        <f>IF(AND([[#This Row],Début]&lt;&gt;"",[[#This Row],[Fin réelle]]&lt;&gt;""),[[#This Row],[Fin réelle]]-[[#This Row],Début]+1,"")</f>
        <v>0</v>
      </c>
      <c r="P9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9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97">
        <f>IF(AND([[#This Row],Statut]="Terminé",[[#This Row],[Fin réelle]]&lt;&gt;""),IF([[#This Row],[Fin réelle]]&lt;=[[#This Row],[Fin planifiée]],"Oui","Non"),"")</f>
        <v>0</v>
      </c>
    </row>
    <row r="98" spans="9:18" ht="20" customHeight="1">
      <c r="I98">
        <f>IF(AND([[#This Row],Début]&lt;&gt;"",[[#This Row],[Fin planifiée]]&lt;&gt;""),[[#This Row],[Fin planifiée]]-[[#This Row],Début]+1,"")</f>
        <v>0</v>
      </c>
      <c r="J98">
        <f>IF(AND([[#This Row],Début]&lt;&gt;"",[[#This Row],[Fin réelle]]&lt;&gt;""),[[#This Row],[Fin réelle]]-[[#This Row],Début]+1,"")</f>
        <v>0</v>
      </c>
      <c r="P9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9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98">
        <f>IF(AND([[#This Row],Statut]="Terminé",[[#This Row],[Fin réelle]]&lt;&gt;""),IF([[#This Row],[Fin réelle]]&lt;=[[#This Row],[Fin planifiée]],"Oui","Non"),"")</f>
        <v>0</v>
      </c>
    </row>
    <row r="99" spans="9:18" ht="20" customHeight="1">
      <c r="I99">
        <f>IF(AND([[#This Row],Début]&lt;&gt;"",[[#This Row],[Fin planifiée]]&lt;&gt;""),[[#This Row],[Fin planifiée]]-[[#This Row],Début]+1,"")</f>
        <v>0</v>
      </c>
      <c r="J99">
        <f>IF(AND([[#This Row],Début]&lt;&gt;"",[[#This Row],[Fin réelle]]&lt;&gt;""),[[#This Row],[Fin réelle]]-[[#This Row],Début]+1,"")</f>
        <v>0</v>
      </c>
      <c r="P9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9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99">
        <f>IF(AND([[#This Row],Statut]="Terminé",[[#This Row],[Fin réelle]]&lt;&gt;""),IF([[#This Row],[Fin réelle]]&lt;=[[#This Row],[Fin planifiée]],"Oui","Non"),"")</f>
        <v>0</v>
      </c>
    </row>
    <row r="100" spans="9:18" ht="20" customHeight="1">
      <c r="I100">
        <f>IF(AND([[#This Row],Début]&lt;&gt;"",[[#This Row],[Fin planifiée]]&lt;&gt;""),[[#This Row],[Fin planifiée]]-[[#This Row],Début]+1,"")</f>
        <v>0</v>
      </c>
      <c r="J100">
        <f>IF(AND([[#This Row],Début]&lt;&gt;"",[[#This Row],[Fin réelle]]&lt;&gt;""),[[#This Row],[Fin réelle]]-[[#This Row],Début]+1,"")</f>
        <v>0</v>
      </c>
      <c r="P10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0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00">
        <f>IF(AND([[#This Row],Statut]="Terminé",[[#This Row],[Fin réelle]]&lt;&gt;""),IF([[#This Row],[Fin réelle]]&lt;=[[#This Row],[Fin planifiée]],"Oui","Non"),"")</f>
        <v>0</v>
      </c>
    </row>
    <row r="101" spans="9:18" ht="20" customHeight="1">
      <c r="I101">
        <f>IF(AND([[#This Row],Début]&lt;&gt;"",[[#This Row],[Fin planifiée]]&lt;&gt;""),[[#This Row],[Fin planifiée]]-[[#This Row],Début]+1,"")</f>
        <v>0</v>
      </c>
      <c r="J101">
        <f>IF(AND([[#This Row],Début]&lt;&gt;"",[[#This Row],[Fin réelle]]&lt;&gt;""),[[#This Row],[Fin réelle]]-[[#This Row],Début]+1,"")</f>
        <v>0</v>
      </c>
      <c r="P10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0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01">
        <f>IF(AND([[#This Row],Statut]="Terminé",[[#This Row],[Fin réelle]]&lt;&gt;""),IF([[#This Row],[Fin réelle]]&lt;=[[#This Row],[Fin planifiée]],"Oui","Non"),"")</f>
        <v>0</v>
      </c>
    </row>
    <row r="102" spans="9:18" ht="20" customHeight="1">
      <c r="I102">
        <f>IF(AND([[#This Row],Début]&lt;&gt;"",[[#This Row],[Fin planifiée]]&lt;&gt;""),[[#This Row],[Fin planifiée]]-[[#This Row],Début]+1,"")</f>
        <v>0</v>
      </c>
      <c r="J102">
        <f>IF(AND([[#This Row],Début]&lt;&gt;"",[[#This Row],[Fin réelle]]&lt;&gt;""),[[#This Row],[Fin réelle]]-[[#This Row],Début]+1,"")</f>
        <v>0</v>
      </c>
      <c r="P10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0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02">
        <f>IF(AND([[#This Row],Statut]="Terminé",[[#This Row],[Fin réelle]]&lt;&gt;""),IF([[#This Row],[Fin réelle]]&lt;=[[#This Row],[Fin planifiée]],"Oui","Non"),"")</f>
        <v>0</v>
      </c>
    </row>
    <row r="103" spans="9:18" ht="20" customHeight="1">
      <c r="I103">
        <f>IF(AND([[#This Row],Début]&lt;&gt;"",[[#This Row],[Fin planifiée]]&lt;&gt;""),[[#This Row],[Fin planifiée]]-[[#This Row],Début]+1,"")</f>
        <v>0</v>
      </c>
      <c r="J103">
        <f>IF(AND([[#This Row],Début]&lt;&gt;"",[[#This Row],[Fin réelle]]&lt;&gt;""),[[#This Row],[Fin réelle]]-[[#This Row],Début]+1,"")</f>
        <v>0</v>
      </c>
      <c r="P10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0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03">
        <f>IF(AND([[#This Row],Statut]="Terminé",[[#This Row],[Fin réelle]]&lt;&gt;""),IF([[#This Row],[Fin réelle]]&lt;=[[#This Row],[Fin planifiée]],"Oui","Non"),"")</f>
        <v>0</v>
      </c>
    </row>
    <row r="104" spans="9:18" ht="20" customHeight="1">
      <c r="I104">
        <f>IF(AND([[#This Row],Début]&lt;&gt;"",[[#This Row],[Fin planifiée]]&lt;&gt;""),[[#This Row],[Fin planifiée]]-[[#This Row],Début]+1,"")</f>
        <v>0</v>
      </c>
      <c r="J104">
        <f>IF(AND([[#This Row],Début]&lt;&gt;"",[[#This Row],[Fin réelle]]&lt;&gt;""),[[#This Row],[Fin réelle]]-[[#This Row],Début]+1,"")</f>
        <v>0</v>
      </c>
      <c r="P10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0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04">
        <f>IF(AND([[#This Row],Statut]="Terminé",[[#This Row],[Fin réelle]]&lt;&gt;""),IF([[#This Row],[Fin réelle]]&lt;=[[#This Row],[Fin planifiée]],"Oui","Non"),"")</f>
        <v>0</v>
      </c>
    </row>
    <row r="105" spans="9:18" ht="20" customHeight="1">
      <c r="I105">
        <f>IF(AND([[#This Row],Début]&lt;&gt;"",[[#This Row],[Fin planifiée]]&lt;&gt;""),[[#This Row],[Fin planifiée]]-[[#This Row],Début]+1,"")</f>
        <v>0</v>
      </c>
      <c r="J105">
        <f>IF(AND([[#This Row],Début]&lt;&gt;"",[[#This Row],[Fin réelle]]&lt;&gt;""),[[#This Row],[Fin réelle]]-[[#This Row],Début]+1,"")</f>
        <v>0</v>
      </c>
      <c r="P10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0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05">
        <f>IF(AND([[#This Row],Statut]="Terminé",[[#This Row],[Fin réelle]]&lt;&gt;""),IF([[#This Row],[Fin réelle]]&lt;=[[#This Row],[Fin planifiée]],"Oui","Non"),"")</f>
        <v>0</v>
      </c>
    </row>
    <row r="106" spans="9:18" ht="20" customHeight="1">
      <c r="I106">
        <f>IF(AND([[#This Row],Début]&lt;&gt;"",[[#This Row],[Fin planifiée]]&lt;&gt;""),[[#This Row],[Fin planifiée]]-[[#This Row],Début]+1,"")</f>
        <v>0</v>
      </c>
      <c r="J106">
        <f>IF(AND([[#This Row],Début]&lt;&gt;"",[[#This Row],[Fin réelle]]&lt;&gt;""),[[#This Row],[Fin réelle]]-[[#This Row],Début]+1,"")</f>
        <v>0</v>
      </c>
      <c r="P10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0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06">
        <f>IF(AND([[#This Row],Statut]="Terminé",[[#This Row],[Fin réelle]]&lt;&gt;""),IF([[#This Row],[Fin réelle]]&lt;=[[#This Row],[Fin planifiée]],"Oui","Non"),"")</f>
        <v>0</v>
      </c>
    </row>
    <row r="107" spans="9:18" ht="20" customHeight="1">
      <c r="I107">
        <f>IF(AND([[#This Row],Début]&lt;&gt;"",[[#This Row],[Fin planifiée]]&lt;&gt;""),[[#This Row],[Fin planifiée]]-[[#This Row],Début]+1,"")</f>
        <v>0</v>
      </c>
      <c r="J107">
        <f>IF(AND([[#This Row],Début]&lt;&gt;"",[[#This Row],[Fin réelle]]&lt;&gt;""),[[#This Row],[Fin réelle]]-[[#This Row],Début]+1,"")</f>
        <v>0</v>
      </c>
      <c r="P10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0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07">
        <f>IF(AND([[#This Row],Statut]="Terminé",[[#This Row],[Fin réelle]]&lt;&gt;""),IF([[#This Row],[Fin réelle]]&lt;=[[#This Row],[Fin planifiée]],"Oui","Non"),"")</f>
        <v>0</v>
      </c>
    </row>
    <row r="108" spans="9:18" ht="20" customHeight="1">
      <c r="I108">
        <f>IF(AND([[#This Row],Début]&lt;&gt;"",[[#This Row],[Fin planifiée]]&lt;&gt;""),[[#This Row],[Fin planifiée]]-[[#This Row],Début]+1,"")</f>
        <v>0</v>
      </c>
      <c r="J108">
        <f>IF(AND([[#This Row],Début]&lt;&gt;"",[[#This Row],[Fin réelle]]&lt;&gt;""),[[#This Row],[Fin réelle]]-[[#This Row],Début]+1,"")</f>
        <v>0</v>
      </c>
      <c r="P10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0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08">
        <f>IF(AND([[#This Row],Statut]="Terminé",[[#This Row],[Fin réelle]]&lt;&gt;""),IF([[#This Row],[Fin réelle]]&lt;=[[#This Row],[Fin planifiée]],"Oui","Non"),"")</f>
        <v>0</v>
      </c>
    </row>
    <row r="109" spans="9:18" ht="20" customHeight="1">
      <c r="I109">
        <f>IF(AND([[#This Row],Début]&lt;&gt;"",[[#This Row],[Fin planifiée]]&lt;&gt;""),[[#This Row],[Fin planifiée]]-[[#This Row],Début]+1,"")</f>
        <v>0</v>
      </c>
      <c r="J109">
        <f>IF(AND([[#This Row],Début]&lt;&gt;"",[[#This Row],[Fin réelle]]&lt;&gt;""),[[#This Row],[Fin réelle]]-[[#This Row],Début]+1,"")</f>
        <v>0</v>
      </c>
      <c r="P10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0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09">
        <f>IF(AND([[#This Row],Statut]="Terminé",[[#This Row],[Fin réelle]]&lt;&gt;""),IF([[#This Row],[Fin réelle]]&lt;=[[#This Row],[Fin planifiée]],"Oui","Non"),"")</f>
        <v>0</v>
      </c>
    </row>
    <row r="110" spans="9:18" ht="20" customHeight="1">
      <c r="I110">
        <f>IF(AND([[#This Row],Début]&lt;&gt;"",[[#This Row],[Fin planifiée]]&lt;&gt;""),[[#This Row],[Fin planifiée]]-[[#This Row],Début]+1,"")</f>
        <v>0</v>
      </c>
      <c r="J110">
        <f>IF(AND([[#This Row],Début]&lt;&gt;"",[[#This Row],[Fin réelle]]&lt;&gt;""),[[#This Row],[Fin réelle]]-[[#This Row],Début]+1,"")</f>
        <v>0</v>
      </c>
      <c r="P11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1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10">
        <f>IF(AND([[#This Row],Statut]="Terminé",[[#This Row],[Fin réelle]]&lt;&gt;""),IF([[#This Row],[Fin réelle]]&lt;=[[#This Row],[Fin planifiée]],"Oui","Non"),"")</f>
        <v>0</v>
      </c>
    </row>
    <row r="111" spans="9:18" ht="20" customHeight="1">
      <c r="I111">
        <f>IF(AND([[#This Row],Début]&lt;&gt;"",[[#This Row],[Fin planifiée]]&lt;&gt;""),[[#This Row],[Fin planifiée]]-[[#This Row],Début]+1,"")</f>
        <v>0</v>
      </c>
      <c r="J111">
        <f>IF(AND([[#This Row],Début]&lt;&gt;"",[[#This Row],[Fin réelle]]&lt;&gt;""),[[#This Row],[Fin réelle]]-[[#This Row],Début]+1,"")</f>
        <v>0</v>
      </c>
      <c r="P11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1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11">
        <f>IF(AND([[#This Row],Statut]="Terminé",[[#This Row],[Fin réelle]]&lt;&gt;""),IF([[#This Row],[Fin réelle]]&lt;=[[#This Row],[Fin planifiée]],"Oui","Non"),"")</f>
        <v>0</v>
      </c>
    </row>
    <row r="112" spans="9:18" ht="20" customHeight="1">
      <c r="I112">
        <f>IF(AND([[#This Row],Début]&lt;&gt;"",[[#This Row],[Fin planifiée]]&lt;&gt;""),[[#This Row],[Fin planifiée]]-[[#This Row],Début]+1,"")</f>
        <v>0</v>
      </c>
      <c r="J112">
        <f>IF(AND([[#This Row],Début]&lt;&gt;"",[[#This Row],[Fin réelle]]&lt;&gt;""),[[#This Row],[Fin réelle]]-[[#This Row],Début]+1,"")</f>
        <v>0</v>
      </c>
      <c r="P11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1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12">
        <f>IF(AND([[#This Row],Statut]="Terminé",[[#This Row],[Fin réelle]]&lt;&gt;""),IF([[#This Row],[Fin réelle]]&lt;=[[#This Row],[Fin planifiée]],"Oui","Non"),"")</f>
        <v>0</v>
      </c>
    </row>
    <row r="113" spans="9:18" ht="20" customHeight="1">
      <c r="I113">
        <f>IF(AND([[#This Row],Début]&lt;&gt;"",[[#This Row],[Fin planifiée]]&lt;&gt;""),[[#This Row],[Fin planifiée]]-[[#This Row],Début]+1,"")</f>
        <v>0</v>
      </c>
      <c r="J113">
        <f>IF(AND([[#This Row],Début]&lt;&gt;"",[[#This Row],[Fin réelle]]&lt;&gt;""),[[#This Row],[Fin réelle]]-[[#This Row],Début]+1,"")</f>
        <v>0</v>
      </c>
      <c r="P11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1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13">
        <f>IF(AND([[#This Row],Statut]="Terminé",[[#This Row],[Fin réelle]]&lt;&gt;""),IF([[#This Row],[Fin réelle]]&lt;=[[#This Row],[Fin planifiée]],"Oui","Non"),"")</f>
        <v>0</v>
      </c>
    </row>
    <row r="114" spans="9:18" ht="20" customHeight="1">
      <c r="I114">
        <f>IF(AND([[#This Row],Début]&lt;&gt;"",[[#This Row],[Fin planifiée]]&lt;&gt;""),[[#This Row],[Fin planifiée]]-[[#This Row],Début]+1,"")</f>
        <v>0</v>
      </c>
      <c r="J114">
        <f>IF(AND([[#This Row],Début]&lt;&gt;"",[[#This Row],[Fin réelle]]&lt;&gt;""),[[#This Row],[Fin réelle]]-[[#This Row],Début]+1,"")</f>
        <v>0</v>
      </c>
      <c r="P11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1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14">
        <f>IF(AND([[#This Row],Statut]="Terminé",[[#This Row],[Fin réelle]]&lt;&gt;""),IF([[#This Row],[Fin réelle]]&lt;=[[#This Row],[Fin planifiée]],"Oui","Non"),"")</f>
        <v>0</v>
      </c>
    </row>
    <row r="115" spans="9:18" ht="20" customHeight="1">
      <c r="I115">
        <f>IF(AND([[#This Row],Début]&lt;&gt;"",[[#This Row],[Fin planifiée]]&lt;&gt;""),[[#This Row],[Fin planifiée]]-[[#This Row],Début]+1,"")</f>
        <v>0</v>
      </c>
      <c r="J115">
        <f>IF(AND([[#This Row],Début]&lt;&gt;"",[[#This Row],[Fin réelle]]&lt;&gt;""),[[#This Row],[Fin réelle]]-[[#This Row],Début]+1,"")</f>
        <v>0</v>
      </c>
      <c r="P11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1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15">
        <f>IF(AND([[#This Row],Statut]="Terminé",[[#This Row],[Fin réelle]]&lt;&gt;""),IF([[#This Row],[Fin réelle]]&lt;=[[#This Row],[Fin planifiée]],"Oui","Non"),"")</f>
        <v>0</v>
      </c>
    </row>
    <row r="116" spans="9:18" ht="20" customHeight="1">
      <c r="I116">
        <f>IF(AND([[#This Row],Début]&lt;&gt;"",[[#This Row],[Fin planifiée]]&lt;&gt;""),[[#This Row],[Fin planifiée]]-[[#This Row],Début]+1,"")</f>
        <v>0</v>
      </c>
      <c r="J116">
        <f>IF(AND([[#This Row],Début]&lt;&gt;"",[[#This Row],[Fin réelle]]&lt;&gt;""),[[#This Row],[Fin réelle]]-[[#This Row],Début]+1,"")</f>
        <v>0</v>
      </c>
      <c r="P11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1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16">
        <f>IF(AND([[#This Row],Statut]="Terminé",[[#This Row],[Fin réelle]]&lt;&gt;""),IF([[#This Row],[Fin réelle]]&lt;=[[#This Row],[Fin planifiée]],"Oui","Non"),"")</f>
        <v>0</v>
      </c>
    </row>
    <row r="117" spans="9:18" ht="20" customHeight="1">
      <c r="I117">
        <f>IF(AND([[#This Row],Début]&lt;&gt;"",[[#This Row],[Fin planifiée]]&lt;&gt;""),[[#This Row],[Fin planifiée]]-[[#This Row],Début]+1,"")</f>
        <v>0</v>
      </c>
      <c r="J117">
        <f>IF(AND([[#This Row],Début]&lt;&gt;"",[[#This Row],[Fin réelle]]&lt;&gt;""),[[#This Row],[Fin réelle]]-[[#This Row],Début]+1,"")</f>
        <v>0</v>
      </c>
      <c r="P11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1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17">
        <f>IF(AND([[#This Row],Statut]="Terminé",[[#This Row],[Fin réelle]]&lt;&gt;""),IF([[#This Row],[Fin réelle]]&lt;=[[#This Row],[Fin planifiée]],"Oui","Non"),"")</f>
        <v>0</v>
      </c>
    </row>
    <row r="118" spans="9:18" ht="20" customHeight="1">
      <c r="I118">
        <f>IF(AND([[#This Row],Début]&lt;&gt;"",[[#This Row],[Fin planifiée]]&lt;&gt;""),[[#This Row],[Fin planifiée]]-[[#This Row],Début]+1,"")</f>
        <v>0</v>
      </c>
      <c r="J118">
        <f>IF(AND([[#This Row],Début]&lt;&gt;"",[[#This Row],[Fin réelle]]&lt;&gt;""),[[#This Row],[Fin réelle]]-[[#This Row],Début]+1,"")</f>
        <v>0</v>
      </c>
      <c r="P11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1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18">
        <f>IF(AND([[#This Row],Statut]="Terminé",[[#This Row],[Fin réelle]]&lt;&gt;""),IF([[#This Row],[Fin réelle]]&lt;=[[#This Row],[Fin planifiée]],"Oui","Non"),"")</f>
        <v>0</v>
      </c>
    </row>
    <row r="119" spans="9:18" ht="20" customHeight="1">
      <c r="I119">
        <f>IF(AND([[#This Row],Début]&lt;&gt;"",[[#This Row],[Fin planifiée]]&lt;&gt;""),[[#This Row],[Fin planifiée]]-[[#This Row],Début]+1,"")</f>
        <v>0</v>
      </c>
      <c r="J119">
        <f>IF(AND([[#This Row],Début]&lt;&gt;"",[[#This Row],[Fin réelle]]&lt;&gt;""),[[#This Row],[Fin réelle]]-[[#This Row],Début]+1,"")</f>
        <v>0</v>
      </c>
      <c r="P11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1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19">
        <f>IF(AND([[#This Row],Statut]="Terminé",[[#This Row],[Fin réelle]]&lt;&gt;""),IF([[#This Row],[Fin réelle]]&lt;=[[#This Row],[Fin planifiée]],"Oui","Non"),"")</f>
        <v>0</v>
      </c>
    </row>
    <row r="120" spans="9:18" ht="20" customHeight="1">
      <c r="I120">
        <f>IF(AND([[#This Row],Début]&lt;&gt;"",[[#This Row],[Fin planifiée]]&lt;&gt;""),[[#This Row],[Fin planifiée]]-[[#This Row],Début]+1,"")</f>
        <v>0</v>
      </c>
      <c r="J120">
        <f>IF(AND([[#This Row],Début]&lt;&gt;"",[[#This Row],[Fin réelle]]&lt;&gt;""),[[#This Row],[Fin réelle]]-[[#This Row],Début]+1,"")</f>
        <v>0</v>
      </c>
      <c r="P12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2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20">
        <f>IF(AND([[#This Row],Statut]="Terminé",[[#This Row],[Fin réelle]]&lt;&gt;""),IF([[#This Row],[Fin réelle]]&lt;=[[#This Row],[Fin planifiée]],"Oui","Non"),"")</f>
        <v>0</v>
      </c>
    </row>
    <row r="121" spans="9:18" ht="20" customHeight="1">
      <c r="I121">
        <f>IF(AND([[#This Row],Début]&lt;&gt;"",[[#This Row],[Fin planifiée]]&lt;&gt;""),[[#This Row],[Fin planifiée]]-[[#This Row],Début]+1,"")</f>
        <v>0</v>
      </c>
      <c r="J121">
        <f>IF(AND([[#This Row],Début]&lt;&gt;"",[[#This Row],[Fin réelle]]&lt;&gt;""),[[#This Row],[Fin réelle]]-[[#This Row],Début]+1,"")</f>
        <v>0</v>
      </c>
      <c r="P12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2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21">
        <f>IF(AND([[#This Row],Statut]="Terminé",[[#This Row],[Fin réelle]]&lt;&gt;""),IF([[#This Row],[Fin réelle]]&lt;=[[#This Row],[Fin planifiée]],"Oui","Non"),"")</f>
        <v>0</v>
      </c>
    </row>
    <row r="122" spans="9:18" ht="20" customHeight="1">
      <c r="I122">
        <f>IF(AND([[#This Row],Début]&lt;&gt;"",[[#This Row],[Fin planifiée]]&lt;&gt;""),[[#This Row],[Fin planifiée]]-[[#This Row],Début]+1,"")</f>
        <v>0</v>
      </c>
      <c r="J122">
        <f>IF(AND([[#This Row],Début]&lt;&gt;"",[[#This Row],[Fin réelle]]&lt;&gt;""),[[#This Row],[Fin réelle]]-[[#This Row],Début]+1,"")</f>
        <v>0</v>
      </c>
      <c r="P12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2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22">
        <f>IF(AND([[#This Row],Statut]="Terminé",[[#This Row],[Fin réelle]]&lt;&gt;""),IF([[#This Row],[Fin réelle]]&lt;=[[#This Row],[Fin planifiée]],"Oui","Non"),"")</f>
        <v>0</v>
      </c>
    </row>
    <row r="123" spans="9:18" ht="20" customHeight="1">
      <c r="I123">
        <f>IF(AND([[#This Row],Début]&lt;&gt;"",[[#This Row],[Fin planifiée]]&lt;&gt;""),[[#This Row],[Fin planifiée]]-[[#This Row],Début]+1,"")</f>
        <v>0</v>
      </c>
      <c r="J123">
        <f>IF(AND([[#This Row],Début]&lt;&gt;"",[[#This Row],[Fin réelle]]&lt;&gt;""),[[#This Row],[Fin réelle]]-[[#This Row],Début]+1,"")</f>
        <v>0</v>
      </c>
      <c r="P12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2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23">
        <f>IF(AND([[#This Row],Statut]="Terminé",[[#This Row],[Fin réelle]]&lt;&gt;""),IF([[#This Row],[Fin réelle]]&lt;=[[#This Row],[Fin planifiée]],"Oui","Non"),"")</f>
        <v>0</v>
      </c>
    </row>
    <row r="124" spans="9:18" ht="20" customHeight="1">
      <c r="I124">
        <f>IF(AND([[#This Row],Début]&lt;&gt;"",[[#This Row],[Fin planifiée]]&lt;&gt;""),[[#This Row],[Fin planifiée]]-[[#This Row],Début]+1,"")</f>
        <v>0</v>
      </c>
      <c r="J124">
        <f>IF(AND([[#This Row],Début]&lt;&gt;"",[[#This Row],[Fin réelle]]&lt;&gt;""),[[#This Row],[Fin réelle]]-[[#This Row],Début]+1,"")</f>
        <v>0</v>
      </c>
      <c r="P12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2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24">
        <f>IF(AND([[#This Row],Statut]="Terminé",[[#This Row],[Fin réelle]]&lt;&gt;""),IF([[#This Row],[Fin réelle]]&lt;=[[#This Row],[Fin planifiée]],"Oui","Non"),"")</f>
        <v>0</v>
      </c>
    </row>
    <row r="125" spans="9:18" ht="20" customHeight="1">
      <c r="I125">
        <f>IF(AND([[#This Row],Début]&lt;&gt;"",[[#This Row],[Fin planifiée]]&lt;&gt;""),[[#This Row],[Fin planifiée]]-[[#This Row],Début]+1,"")</f>
        <v>0</v>
      </c>
      <c r="J125">
        <f>IF(AND([[#This Row],Début]&lt;&gt;"",[[#This Row],[Fin réelle]]&lt;&gt;""),[[#This Row],[Fin réelle]]-[[#This Row],Début]+1,"")</f>
        <v>0</v>
      </c>
      <c r="P12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2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25">
        <f>IF(AND([[#This Row],Statut]="Terminé",[[#This Row],[Fin réelle]]&lt;&gt;""),IF([[#This Row],[Fin réelle]]&lt;=[[#This Row],[Fin planifiée]],"Oui","Non"),"")</f>
        <v>0</v>
      </c>
    </row>
    <row r="126" spans="9:18" ht="20" customHeight="1">
      <c r="I126">
        <f>IF(AND([[#This Row],Début]&lt;&gt;"",[[#This Row],[Fin planifiée]]&lt;&gt;""),[[#This Row],[Fin planifiée]]-[[#This Row],Début]+1,"")</f>
        <v>0</v>
      </c>
      <c r="J126">
        <f>IF(AND([[#This Row],Début]&lt;&gt;"",[[#This Row],[Fin réelle]]&lt;&gt;""),[[#This Row],[Fin réelle]]-[[#This Row],Début]+1,"")</f>
        <v>0</v>
      </c>
      <c r="P12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2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26">
        <f>IF(AND([[#This Row],Statut]="Terminé",[[#This Row],[Fin réelle]]&lt;&gt;""),IF([[#This Row],[Fin réelle]]&lt;=[[#This Row],[Fin planifiée]],"Oui","Non"),"")</f>
        <v>0</v>
      </c>
    </row>
    <row r="127" spans="9:18" ht="20" customHeight="1">
      <c r="I127">
        <f>IF(AND([[#This Row],Début]&lt;&gt;"",[[#This Row],[Fin planifiée]]&lt;&gt;""),[[#This Row],[Fin planifiée]]-[[#This Row],Début]+1,"")</f>
        <v>0</v>
      </c>
      <c r="J127">
        <f>IF(AND([[#This Row],Début]&lt;&gt;"",[[#This Row],[Fin réelle]]&lt;&gt;""),[[#This Row],[Fin réelle]]-[[#This Row],Début]+1,"")</f>
        <v>0</v>
      </c>
      <c r="P12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2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27">
        <f>IF(AND([[#This Row],Statut]="Terminé",[[#This Row],[Fin réelle]]&lt;&gt;""),IF([[#This Row],[Fin réelle]]&lt;=[[#This Row],[Fin planifiée]],"Oui","Non"),"")</f>
        <v>0</v>
      </c>
    </row>
    <row r="128" spans="9:18" ht="20" customHeight="1">
      <c r="I128">
        <f>IF(AND([[#This Row],Début]&lt;&gt;"",[[#This Row],[Fin planifiée]]&lt;&gt;""),[[#This Row],[Fin planifiée]]-[[#This Row],Début]+1,"")</f>
        <v>0</v>
      </c>
      <c r="J128">
        <f>IF(AND([[#This Row],Début]&lt;&gt;"",[[#This Row],[Fin réelle]]&lt;&gt;""),[[#This Row],[Fin réelle]]-[[#This Row],Début]+1,"")</f>
        <v>0</v>
      </c>
      <c r="P12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2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28">
        <f>IF(AND([[#This Row],Statut]="Terminé",[[#This Row],[Fin réelle]]&lt;&gt;""),IF([[#This Row],[Fin réelle]]&lt;=[[#This Row],[Fin planifiée]],"Oui","Non"),"")</f>
        <v>0</v>
      </c>
    </row>
    <row r="129" spans="9:18" ht="20" customHeight="1">
      <c r="I129">
        <f>IF(AND([[#This Row],Début]&lt;&gt;"",[[#This Row],[Fin planifiée]]&lt;&gt;""),[[#This Row],[Fin planifiée]]-[[#This Row],Début]+1,"")</f>
        <v>0</v>
      </c>
      <c r="J129">
        <f>IF(AND([[#This Row],Début]&lt;&gt;"",[[#This Row],[Fin réelle]]&lt;&gt;""),[[#This Row],[Fin réelle]]-[[#This Row],Début]+1,"")</f>
        <v>0</v>
      </c>
      <c r="P12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2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29">
        <f>IF(AND([[#This Row],Statut]="Terminé",[[#This Row],[Fin réelle]]&lt;&gt;""),IF([[#This Row],[Fin réelle]]&lt;=[[#This Row],[Fin planifiée]],"Oui","Non"),"")</f>
        <v>0</v>
      </c>
    </row>
    <row r="130" spans="9:18" ht="20" customHeight="1">
      <c r="I130">
        <f>IF(AND([[#This Row],Début]&lt;&gt;"",[[#This Row],[Fin planifiée]]&lt;&gt;""),[[#This Row],[Fin planifiée]]-[[#This Row],Début]+1,"")</f>
        <v>0</v>
      </c>
      <c r="J130">
        <f>IF(AND([[#This Row],Début]&lt;&gt;"",[[#This Row],[Fin réelle]]&lt;&gt;""),[[#This Row],[Fin réelle]]-[[#This Row],Début]+1,"")</f>
        <v>0</v>
      </c>
      <c r="P13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3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30">
        <f>IF(AND([[#This Row],Statut]="Terminé",[[#This Row],[Fin réelle]]&lt;&gt;""),IF([[#This Row],[Fin réelle]]&lt;=[[#This Row],[Fin planifiée]],"Oui","Non"),"")</f>
        <v>0</v>
      </c>
    </row>
    <row r="131" spans="9:18" ht="20" customHeight="1">
      <c r="I131">
        <f>IF(AND([[#This Row],Début]&lt;&gt;"",[[#This Row],[Fin planifiée]]&lt;&gt;""),[[#This Row],[Fin planifiée]]-[[#This Row],Début]+1,"")</f>
        <v>0</v>
      </c>
      <c r="J131">
        <f>IF(AND([[#This Row],Début]&lt;&gt;"",[[#This Row],[Fin réelle]]&lt;&gt;""),[[#This Row],[Fin réelle]]-[[#This Row],Début]+1,"")</f>
        <v>0</v>
      </c>
      <c r="P13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3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31">
        <f>IF(AND([[#This Row],Statut]="Terminé",[[#This Row],[Fin réelle]]&lt;&gt;""),IF([[#This Row],[Fin réelle]]&lt;=[[#This Row],[Fin planifiée]],"Oui","Non"),"")</f>
        <v>0</v>
      </c>
    </row>
    <row r="132" spans="9:18" ht="20" customHeight="1">
      <c r="I132">
        <f>IF(AND([[#This Row],Début]&lt;&gt;"",[[#This Row],[Fin planifiée]]&lt;&gt;""),[[#This Row],[Fin planifiée]]-[[#This Row],Début]+1,"")</f>
        <v>0</v>
      </c>
      <c r="J132">
        <f>IF(AND([[#This Row],Début]&lt;&gt;"",[[#This Row],[Fin réelle]]&lt;&gt;""),[[#This Row],[Fin réelle]]-[[#This Row],Début]+1,"")</f>
        <v>0</v>
      </c>
      <c r="P13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3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32">
        <f>IF(AND([[#This Row],Statut]="Terminé",[[#This Row],[Fin réelle]]&lt;&gt;""),IF([[#This Row],[Fin réelle]]&lt;=[[#This Row],[Fin planifiée]],"Oui","Non"),"")</f>
        <v>0</v>
      </c>
    </row>
    <row r="133" spans="9:18" ht="20" customHeight="1">
      <c r="I133">
        <f>IF(AND([[#This Row],Début]&lt;&gt;"",[[#This Row],[Fin planifiée]]&lt;&gt;""),[[#This Row],[Fin planifiée]]-[[#This Row],Début]+1,"")</f>
        <v>0</v>
      </c>
      <c r="J133">
        <f>IF(AND([[#This Row],Début]&lt;&gt;"",[[#This Row],[Fin réelle]]&lt;&gt;""),[[#This Row],[Fin réelle]]-[[#This Row],Début]+1,"")</f>
        <v>0</v>
      </c>
      <c r="P13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3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33">
        <f>IF(AND([[#This Row],Statut]="Terminé",[[#This Row],[Fin réelle]]&lt;&gt;""),IF([[#This Row],[Fin réelle]]&lt;=[[#This Row],[Fin planifiée]],"Oui","Non"),"")</f>
        <v>0</v>
      </c>
    </row>
    <row r="134" spans="9:18" ht="20" customHeight="1">
      <c r="I134">
        <f>IF(AND([[#This Row],Début]&lt;&gt;"",[[#This Row],[Fin planifiée]]&lt;&gt;""),[[#This Row],[Fin planifiée]]-[[#This Row],Début]+1,"")</f>
        <v>0</v>
      </c>
      <c r="J134">
        <f>IF(AND([[#This Row],Début]&lt;&gt;"",[[#This Row],[Fin réelle]]&lt;&gt;""),[[#This Row],[Fin réelle]]-[[#This Row],Début]+1,"")</f>
        <v>0</v>
      </c>
      <c r="P13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3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34">
        <f>IF(AND([[#This Row],Statut]="Terminé",[[#This Row],[Fin réelle]]&lt;&gt;""),IF([[#This Row],[Fin réelle]]&lt;=[[#This Row],[Fin planifiée]],"Oui","Non"),"")</f>
        <v>0</v>
      </c>
    </row>
    <row r="135" spans="9:18" ht="20" customHeight="1">
      <c r="I135">
        <f>IF(AND([[#This Row],Début]&lt;&gt;"",[[#This Row],[Fin planifiée]]&lt;&gt;""),[[#This Row],[Fin planifiée]]-[[#This Row],Début]+1,"")</f>
        <v>0</v>
      </c>
      <c r="J135">
        <f>IF(AND([[#This Row],Début]&lt;&gt;"",[[#This Row],[Fin réelle]]&lt;&gt;""),[[#This Row],[Fin réelle]]-[[#This Row],Début]+1,"")</f>
        <v>0</v>
      </c>
      <c r="P13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3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35">
        <f>IF(AND([[#This Row],Statut]="Terminé",[[#This Row],[Fin réelle]]&lt;&gt;""),IF([[#This Row],[Fin réelle]]&lt;=[[#This Row],[Fin planifiée]],"Oui","Non"),"")</f>
        <v>0</v>
      </c>
    </row>
    <row r="136" spans="9:18" ht="20" customHeight="1">
      <c r="I136">
        <f>IF(AND([[#This Row],Début]&lt;&gt;"",[[#This Row],[Fin planifiée]]&lt;&gt;""),[[#This Row],[Fin planifiée]]-[[#This Row],Début]+1,"")</f>
        <v>0</v>
      </c>
      <c r="J136">
        <f>IF(AND([[#This Row],Début]&lt;&gt;"",[[#This Row],[Fin réelle]]&lt;&gt;""),[[#This Row],[Fin réelle]]-[[#This Row],Début]+1,"")</f>
        <v>0</v>
      </c>
      <c r="P13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3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36">
        <f>IF(AND([[#This Row],Statut]="Terminé",[[#This Row],[Fin réelle]]&lt;&gt;""),IF([[#This Row],[Fin réelle]]&lt;=[[#This Row],[Fin planifiée]],"Oui","Non"),"")</f>
        <v>0</v>
      </c>
    </row>
    <row r="137" spans="9:18" ht="20" customHeight="1">
      <c r="I137">
        <f>IF(AND([[#This Row],Début]&lt;&gt;"",[[#This Row],[Fin planifiée]]&lt;&gt;""),[[#This Row],[Fin planifiée]]-[[#This Row],Début]+1,"")</f>
        <v>0</v>
      </c>
      <c r="J137">
        <f>IF(AND([[#This Row],Début]&lt;&gt;"",[[#This Row],[Fin réelle]]&lt;&gt;""),[[#This Row],[Fin réelle]]-[[#This Row],Début]+1,"")</f>
        <v>0</v>
      </c>
      <c r="P13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3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37">
        <f>IF(AND([[#This Row],Statut]="Terminé",[[#This Row],[Fin réelle]]&lt;&gt;""),IF([[#This Row],[Fin réelle]]&lt;=[[#This Row],[Fin planifiée]],"Oui","Non"),"")</f>
        <v>0</v>
      </c>
    </row>
    <row r="138" spans="9:18" ht="20" customHeight="1">
      <c r="I138">
        <f>IF(AND([[#This Row],Début]&lt;&gt;"",[[#This Row],[Fin planifiée]]&lt;&gt;""),[[#This Row],[Fin planifiée]]-[[#This Row],Début]+1,"")</f>
        <v>0</v>
      </c>
      <c r="J138">
        <f>IF(AND([[#This Row],Début]&lt;&gt;"",[[#This Row],[Fin réelle]]&lt;&gt;""),[[#This Row],[Fin réelle]]-[[#This Row],Début]+1,"")</f>
        <v>0</v>
      </c>
      <c r="P13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3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38">
        <f>IF(AND([[#This Row],Statut]="Terminé",[[#This Row],[Fin réelle]]&lt;&gt;""),IF([[#This Row],[Fin réelle]]&lt;=[[#This Row],[Fin planifiée]],"Oui","Non"),"")</f>
        <v>0</v>
      </c>
    </row>
    <row r="139" spans="9:18" ht="20" customHeight="1">
      <c r="I139">
        <f>IF(AND([[#This Row],Début]&lt;&gt;"",[[#This Row],[Fin planifiée]]&lt;&gt;""),[[#This Row],[Fin planifiée]]-[[#This Row],Début]+1,"")</f>
        <v>0</v>
      </c>
      <c r="J139">
        <f>IF(AND([[#This Row],Début]&lt;&gt;"",[[#This Row],[Fin réelle]]&lt;&gt;""),[[#This Row],[Fin réelle]]-[[#This Row],Début]+1,"")</f>
        <v>0</v>
      </c>
      <c r="P13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3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39">
        <f>IF(AND([[#This Row],Statut]="Terminé",[[#This Row],[Fin réelle]]&lt;&gt;""),IF([[#This Row],[Fin réelle]]&lt;=[[#This Row],[Fin planifiée]],"Oui","Non"),"")</f>
        <v>0</v>
      </c>
    </row>
    <row r="140" spans="9:18" ht="20" customHeight="1">
      <c r="I140">
        <f>IF(AND([[#This Row],Début]&lt;&gt;"",[[#This Row],[Fin planifiée]]&lt;&gt;""),[[#This Row],[Fin planifiée]]-[[#This Row],Début]+1,"")</f>
        <v>0</v>
      </c>
      <c r="J140">
        <f>IF(AND([[#This Row],Début]&lt;&gt;"",[[#This Row],[Fin réelle]]&lt;&gt;""),[[#This Row],[Fin réelle]]-[[#This Row],Début]+1,"")</f>
        <v>0</v>
      </c>
      <c r="P14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4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40">
        <f>IF(AND([[#This Row],Statut]="Terminé",[[#This Row],[Fin réelle]]&lt;&gt;""),IF([[#This Row],[Fin réelle]]&lt;=[[#This Row],[Fin planifiée]],"Oui","Non"),"")</f>
        <v>0</v>
      </c>
    </row>
    <row r="141" spans="9:18" ht="20" customHeight="1">
      <c r="I141">
        <f>IF(AND([[#This Row],Début]&lt;&gt;"",[[#This Row],[Fin planifiée]]&lt;&gt;""),[[#This Row],[Fin planifiée]]-[[#This Row],Début]+1,"")</f>
        <v>0</v>
      </c>
      <c r="J141">
        <f>IF(AND([[#This Row],Début]&lt;&gt;"",[[#This Row],[Fin réelle]]&lt;&gt;""),[[#This Row],[Fin réelle]]-[[#This Row],Début]+1,"")</f>
        <v>0</v>
      </c>
      <c r="P14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4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41">
        <f>IF(AND([[#This Row],Statut]="Terminé",[[#This Row],[Fin réelle]]&lt;&gt;""),IF([[#This Row],[Fin réelle]]&lt;=[[#This Row],[Fin planifiée]],"Oui","Non"),"")</f>
        <v>0</v>
      </c>
    </row>
    <row r="142" spans="9:18" ht="20" customHeight="1">
      <c r="I142">
        <f>IF(AND([[#This Row],Début]&lt;&gt;"",[[#This Row],[Fin planifiée]]&lt;&gt;""),[[#This Row],[Fin planifiée]]-[[#This Row],Début]+1,"")</f>
        <v>0</v>
      </c>
      <c r="J142">
        <f>IF(AND([[#This Row],Début]&lt;&gt;"",[[#This Row],[Fin réelle]]&lt;&gt;""),[[#This Row],[Fin réelle]]-[[#This Row],Début]+1,"")</f>
        <v>0</v>
      </c>
      <c r="P14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4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42">
        <f>IF(AND([[#This Row],Statut]="Terminé",[[#This Row],[Fin réelle]]&lt;&gt;""),IF([[#This Row],[Fin réelle]]&lt;=[[#This Row],[Fin planifiée]],"Oui","Non"),"")</f>
        <v>0</v>
      </c>
    </row>
    <row r="143" spans="9:18" ht="20" customHeight="1">
      <c r="I143">
        <f>IF(AND([[#This Row],Début]&lt;&gt;"",[[#This Row],[Fin planifiée]]&lt;&gt;""),[[#This Row],[Fin planifiée]]-[[#This Row],Début]+1,"")</f>
        <v>0</v>
      </c>
      <c r="J143">
        <f>IF(AND([[#This Row],Début]&lt;&gt;"",[[#This Row],[Fin réelle]]&lt;&gt;""),[[#This Row],[Fin réelle]]-[[#This Row],Début]+1,"")</f>
        <v>0</v>
      </c>
      <c r="P14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4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43">
        <f>IF(AND([[#This Row],Statut]="Terminé",[[#This Row],[Fin réelle]]&lt;&gt;""),IF([[#This Row],[Fin réelle]]&lt;=[[#This Row],[Fin planifiée]],"Oui","Non"),"")</f>
        <v>0</v>
      </c>
    </row>
    <row r="144" spans="9:18" ht="20" customHeight="1">
      <c r="I144">
        <f>IF(AND([[#This Row],Début]&lt;&gt;"",[[#This Row],[Fin planifiée]]&lt;&gt;""),[[#This Row],[Fin planifiée]]-[[#This Row],Début]+1,"")</f>
        <v>0</v>
      </c>
      <c r="J144">
        <f>IF(AND([[#This Row],Début]&lt;&gt;"",[[#This Row],[Fin réelle]]&lt;&gt;""),[[#This Row],[Fin réelle]]-[[#This Row],Début]+1,"")</f>
        <v>0</v>
      </c>
      <c r="P14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4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44">
        <f>IF(AND([[#This Row],Statut]="Terminé",[[#This Row],[Fin réelle]]&lt;&gt;""),IF([[#This Row],[Fin réelle]]&lt;=[[#This Row],[Fin planifiée]],"Oui","Non"),"")</f>
        <v>0</v>
      </c>
    </row>
    <row r="145" spans="9:18" ht="20" customHeight="1">
      <c r="I145">
        <f>IF(AND([[#This Row],Début]&lt;&gt;"",[[#This Row],[Fin planifiée]]&lt;&gt;""),[[#This Row],[Fin planifiée]]-[[#This Row],Début]+1,"")</f>
        <v>0</v>
      </c>
      <c r="J145">
        <f>IF(AND([[#This Row],Début]&lt;&gt;"",[[#This Row],[Fin réelle]]&lt;&gt;""),[[#This Row],[Fin réelle]]-[[#This Row],Début]+1,"")</f>
        <v>0</v>
      </c>
      <c r="P14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4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45">
        <f>IF(AND([[#This Row],Statut]="Terminé",[[#This Row],[Fin réelle]]&lt;&gt;""),IF([[#This Row],[Fin réelle]]&lt;=[[#This Row],[Fin planifiée]],"Oui","Non"),"")</f>
        <v>0</v>
      </c>
    </row>
    <row r="146" spans="9:18" ht="20" customHeight="1">
      <c r="I146">
        <f>IF(AND([[#This Row],Début]&lt;&gt;"",[[#This Row],[Fin planifiée]]&lt;&gt;""),[[#This Row],[Fin planifiée]]-[[#This Row],Début]+1,"")</f>
        <v>0</v>
      </c>
      <c r="J146">
        <f>IF(AND([[#This Row],Début]&lt;&gt;"",[[#This Row],[Fin réelle]]&lt;&gt;""),[[#This Row],[Fin réelle]]-[[#This Row],Début]+1,"")</f>
        <v>0</v>
      </c>
      <c r="P14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4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46">
        <f>IF(AND([[#This Row],Statut]="Terminé",[[#This Row],[Fin réelle]]&lt;&gt;""),IF([[#This Row],[Fin réelle]]&lt;=[[#This Row],[Fin planifiée]],"Oui","Non"),"")</f>
        <v>0</v>
      </c>
    </row>
    <row r="147" spans="9:18" ht="20" customHeight="1">
      <c r="I147">
        <f>IF(AND([[#This Row],Début]&lt;&gt;"",[[#This Row],[Fin planifiée]]&lt;&gt;""),[[#This Row],[Fin planifiée]]-[[#This Row],Début]+1,"")</f>
        <v>0</v>
      </c>
      <c r="J147">
        <f>IF(AND([[#This Row],Début]&lt;&gt;"",[[#This Row],[Fin réelle]]&lt;&gt;""),[[#This Row],[Fin réelle]]-[[#This Row],Début]+1,"")</f>
        <v>0</v>
      </c>
      <c r="P14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4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47">
        <f>IF(AND([[#This Row],Statut]="Terminé",[[#This Row],[Fin réelle]]&lt;&gt;""),IF([[#This Row],[Fin réelle]]&lt;=[[#This Row],[Fin planifiée]],"Oui","Non"),"")</f>
        <v>0</v>
      </c>
    </row>
    <row r="148" spans="9:18" ht="20" customHeight="1">
      <c r="I148">
        <f>IF(AND([[#This Row],Début]&lt;&gt;"",[[#This Row],[Fin planifiée]]&lt;&gt;""),[[#This Row],[Fin planifiée]]-[[#This Row],Début]+1,"")</f>
        <v>0</v>
      </c>
      <c r="J148">
        <f>IF(AND([[#This Row],Début]&lt;&gt;"",[[#This Row],[Fin réelle]]&lt;&gt;""),[[#This Row],[Fin réelle]]-[[#This Row],Début]+1,"")</f>
        <v>0</v>
      </c>
      <c r="P14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4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48">
        <f>IF(AND([[#This Row],Statut]="Terminé",[[#This Row],[Fin réelle]]&lt;&gt;""),IF([[#This Row],[Fin réelle]]&lt;=[[#This Row],[Fin planifiée]],"Oui","Non"),"")</f>
        <v>0</v>
      </c>
    </row>
    <row r="149" spans="9:18" ht="20" customHeight="1">
      <c r="I149">
        <f>IF(AND([[#This Row],Début]&lt;&gt;"",[[#This Row],[Fin planifiée]]&lt;&gt;""),[[#This Row],[Fin planifiée]]-[[#This Row],Début]+1,"")</f>
        <v>0</v>
      </c>
      <c r="J149">
        <f>IF(AND([[#This Row],Début]&lt;&gt;"",[[#This Row],[Fin réelle]]&lt;&gt;""),[[#This Row],[Fin réelle]]-[[#This Row],Début]+1,"")</f>
        <v>0</v>
      </c>
      <c r="P14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4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49">
        <f>IF(AND([[#This Row],Statut]="Terminé",[[#This Row],[Fin réelle]]&lt;&gt;""),IF([[#This Row],[Fin réelle]]&lt;=[[#This Row],[Fin planifiée]],"Oui","Non"),"")</f>
        <v>0</v>
      </c>
    </row>
    <row r="150" spans="9:18" ht="20" customHeight="1">
      <c r="I150">
        <f>IF(AND([[#This Row],Début]&lt;&gt;"",[[#This Row],[Fin planifiée]]&lt;&gt;""),[[#This Row],[Fin planifiée]]-[[#This Row],Début]+1,"")</f>
        <v>0</v>
      </c>
      <c r="J150">
        <f>IF(AND([[#This Row],Début]&lt;&gt;"",[[#This Row],[Fin réelle]]&lt;&gt;""),[[#This Row],[Fin réelle]]-[[#This Row],Début]+1,"")</f>
        <v>0</v>
      </c>
      <c r="P15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5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50">
        <f>IF(AND([[#This Row],Statut]="Terminé",[[#This Row],[Fin réelle]]&lt;&gt;""),IF([[#This Row],[Fin réelle]]&lt;=[[#This Row],[Fin planifiée]],"Oui","Non"),"")</f>
        <v>0</v>
      </c>
    </row>
    <row r="151" spans="9:18" ht="20" customHeight="1">
      <c r="I151">
        <f>IF(AND([[#This Row],Début]&lt;&gt;"",[[#This Row],[Fin planifiée]]&lt;&gt;""),[[#This Row],[Fin planifiée]]-[[#This Row],Début]+1,"")</f>
        <v>0</v>
      </c>
      <c r="J151">
        <f>IF(AND([[#This Row],Début]&lt;&gt;"",[[#This Row],[Fin réelle]]&lt;&gt;""),[[#This Row],[Fin réelle]]-[[#This Row],Début]+1,"")</f>
        <v>0</v>
      </c>
      <c r="P15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5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51">
        <f>IF(AND([[#This Row],Statut]="Terminé",[[#This Row],[Fin réelle]]&lt;&gt;""),IF([[#This Row],[Fin réelle]]&lt;=[[#This Row],[Fin planifiée]],"Oui","Non"),"")</f>
        <v>0</v>
      </c>
    </row>
    <row r="152" spans="9:18" ht="20" customHeight="1">
      <c r="I152">
        <f>IF(AND([[#This Row],Début]&lt;&gt;"",[[#This Row],[Fin planifiée]]&lt;&gt;""),[[#This Row],[Fin planifiée]]-[[#This Row],Début]+1,"")</f>
        <v>0</v>
      </c>
      <c r="J152">
        <f>IF(AND([[#This Row],Début]&lt;&gt;"",[[#This Row],[Fin réelle]]&lt;&gt;""),[[#This Row],[Fin réelle]]-[[#This Row],Début]+1,"")</f>
        <v>0</v>
      </c>
      <c r="P15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5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52">
        <f>IF(AND([[#This Row],Statut]="Terminé",[[#This Row],[Fin réelle]]&lt;&gt;""),IF([[#This Row],[Fin réelle]]&lt;=[[#This Row],[Fin planifiée]],"Oui","Non"),"")</f>
        <v>0</v>
      </c>
    </row>
    <row r="153" spans="9:18" ht="20" customHeight="1">
      <c r="I153">
        <f>IF(AND([[#This Row],Début]&lt;&gt;"",[[#This Row],[Fin planifiée]]&lt;&gt;""),[[#This Row],[Fin planifiée]]-[[#This Row],Début]+1,"")</f>
        <v>0</v>
      </c>
      <c r="J153">
        <f>IF(AND([[#This Row],Début]&lt;&gt;"",[[#This Row],[Fin réelle]]&lt;&gt;""),[[#This Row],[Fin réelle]]-[[#This Row],Début]+1,"")</f>
        <v>0</v>
      </c>
      <c r="P15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5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53">
        <f>IF(AND([[#This Row],Statut]="Terminé",[[#This Row],[Fin réelle]]&lt;&gt;""),IF([[#This Row],[Fin réelle]]&lt;=[[#This Row],[Fin planifiée]],"Oui","Non"),"")</f>
        <v>0</v>
      </c>
    </row>
    <row r="154" spans="9:18" ht="20" customHeight="1">
      <c r="I154">
        <f>IF(AND([[#This Row],Début]&lt;&gt;"",[[#This Row],[Fin planifiée]]&lt;&gt;""),[[#This Row],[Fin planifiée]]-[[#This Row],Début]+1,"")</f>
        <v>0</v>
      </c>
      <c r="J154">
        <f>IF(AND([[#This Row],Début]&lt;&gt;"",[[#This Row],[Fin réelle]]&lt;&gt;""),[[#This Row],[Fin réelle]]-[[#This Row],Début]+1,"")</f>
        <v>0</v>
      </c>
      <c r="P15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5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54">
        <f>IF(AND([[#This Row],Statut]="Terminé",[[#This Row],[Fin réelle]]&lt;&gt;""),IF([[#This Row],[Fin réelle]]&lt;=[[#This Row],[Fin planifiée]],"Oui","Non"),"")</f>
        <v>0</v>
      </c>
    </row>
    <row r="155" spans="9:18" ht="20" customHeight="1">
      <c r="I155">
        <f>IF(AND([[#This Row],Début]&lt;&gt;"",[[#This Row],[Fin planifiée]]&lt;&gt;""),[[#This Row],[Fin planifiée]]-[[#This Row],Début]+1,"")</f>
        <v>0</v>
      </c>
      <c r="J155">
        <f>IF(AND([[#This Row],Début]&lt;&gt;"",[[#This Row],[Fin réelle]]&lt;&gt;""),[[#This Row],[Fin réelle]]-[[#This Row],Début]+1,"")</f>
        <v>0</v>
      </c>
      <c r="P15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5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55">
        <f>IF(AND([[#This Row],Statut]="Terminé",[[#This Row],[Fin réelle]]&lt;&gt;""),IF([[#This Row],[Fin réelle]]&lt;=[[#This Row],[Fin planifiée]],"Oui","Non"),"")</f>
        <v>0</v>
      </c>
    </row>
    <row r="156" spans="9:18" ht="20" customHeight="1">
      <c r="I156">
        <f>IF(AND([[#This Row],Début]&lt;&gt;"",[[#This Row],[Fin planifiée]]&lt;&gt;""),[[#This Row],[Fin planifiée]]-[[#This Row],Début]+1,"")</f>
        <v>0</v>
      </c>
      <c r="J156">
        <f>IF(AND([[#This Row],Début]&lt;&gt;"",[[#This Row],[Fin réelle]]&lt;&gt;""),[[#This Row],[Fin réelle]]-[[#This Row],Début]+1,"")</f>
        <v>0</v>
      </c>
      <c r="P15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5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56">
        <f>IF(AND([[#This Row],Statut]="Terminé",[[#This Row],[Fin réelle]]&lt;&gt;""),IF([[#This Row],[Fin réelle]]&lt;=[[#This Row],[Fin planifiée]],"Oui","Non"),"")</f>
        <v>0</v>
      </c>
    </row>
    <row r="157" spans="9:18" ht="20" customHeight="1">
      <c r="I157">
        <f>IF(AND([[#This Row],Début]&lt;&gt;"",[[#This Row],[Fin planifiée]]&lt;&gt;""),[[#This Row],[Fin planifiée]]-[[#This Row],Début]+1,"")</f>
        <v>0</v>
      </c>
      <c r="J157">
        <f>IF(AND([[#This Row],Début]&lt;&gt;"",[[#This Row],[Fin réelle]]&lt;&gt;""),[[#This Row],[Fin réelle]]-[[#This Row],Début]+1,"")</f>
        <v>0</v>
      </c>
      <c r="P15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5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57">
        <f>IF(AND([[#This Row],Statut]="Terminé",[[#This Row],[Fin réelle]]&lt;&gt;""),IF([[#This Row],[Fin réelle]]&lt;=[[#This Row],[Fin planifiée]],"Oui","Non"),"")</f>
        <v>0</v>
      </c>
    </row>
    <row r="158" spans="9:18" ht="20" customHeight="1">
      <c r="I158">
        <f>IF(AND([[#This Row],Début]&lt;&gt;"",[[#This Row],[Fin planifiée]]&lt;&gt;""),[[#This Row],[Fin planifiée]]-[[#This Row],Début]+1,"")</f>
        <v>0</v>
      </c>
      <c r="J158">
        <f>IF(AND([[#This Row],Début]&lt;&gt;"",[[#This Row],[Fin réelle]]&lt;&gt;""),[[#This Row],[Fin réelle]]-[[#This Row],Début]+1,"")</f>
        <v>0</v>
      </c>
      <c r="P15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5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58">
        <f>IF(AND([[#This Row],Statut]="Terminé",[[#This Row],[Fin réelle]]&lt;&gt;""),IF([[#This Row],[Fin réelle]]&lt;=[[#This Row],[Fin planifiée]],"Oui","Non"),"")</f>
        <v>0</v>
      </c>
    </row>
    <row r="159" spans="9:18" ht="20" customHeight="1">
      <c r="I159">
        <f>IF(AND([[#This Row],Début]&lt;&gt;"",[[#This Row],[Fin planifiée]]&lt;&gt;""),[[#This Row],[Fin planifiée]]-[[#This Row],Début]+1,"")</f>
        <v>0</v>
      </c>
      <c r="J159">
        <f>IF(AND([[#This Row],Début]&lt;&gt;"",[[#This Row],[Fin réelle]]&lt;&gt;""),[[#This Row],[Fin réelle]]-[[#This Row],Début]+1,"")</f>
        <v>0</v>
      </c>
      <c r="P15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5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59">
        <f>IF(AND([[#This Row],Statut]="Terminé",[[#This Row],[Fin réelle]]&lt;&gt;""),IF([[#This Row],[Fin réelle]]&lt;=[[#This Row],[Fin planifiée]],"Oui","Non"),"")</f>
        <v>0</v>
      </c>
    </row>
    <row r="160" spans="9:18" ht="20" customHeight="1">
      <c r="I160">
        <f>IF(AND([[#This Row],Début]&lt;&gt;"",[[#This Row],[Fin planifiée]]&lt;&gt;""),[[#This Row],[Fin planifiée]]-[[#This Row],Début]+1,"")</f>
        <v>0</v>
      </c>
      <c r="J160">
        <f>IF(AND([[#This Row],Début]&lt;&gt;"",[[#This Row],[Fin réelle]]&lt;&gt;""),[[#This Row],[Fin réelle]]-[[#This Row],Début]+1,"")</f>
        <v>0</v>
      </c>
      <c r="P16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6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60">
        <f>IF(AND([[#This Row],Statut]="Terminé",[[#This Row],[Fin réelle]]&lt;&gt;""),IF([[#This Row],[Fin réelle]]&lt;=[[#This Row],[Fin planifiée]],"Oui","Non"),"")</f>
        <v>0</v>
      </c>
    </row>
    <row r="161" spans="9:18" ht="20" customHeight="1">
      <c r="I161">
        <f>IF(AND([[#This Row],Début]&lt;&gt;"",[[#This Row],[Fin planifiée]]&lt;&gt;""),[[#This Row],[Fin planifiée]]-[[#This Row],Début]+1,"")</f>
        <v>0</v>
      </c>
      <c r="J161">
        <f>IF(AND([[#This Row],Début]&lt;&gt;"",[[#This Row],[Fin réelle]]&lt;&gt;""),[[#This Row],[Fin réelle]]-[[#This Row],Début]+1,"")</f>
        <v>0</v>
      </c>
      <c r="P16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6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61">
        <f>IF(AND([[#This Row],Statut]="Terminé",[[#This Row],[Fin réelle]]&lt;&gt;""),IF([[#This Row],[Fin réelle]]&lt;=[[#This Row],[Fin planifiée]],"Oui","Non"),"")</f>
        <v>0</v>
      </c>
    </row>
    <row r="162" spans="9:18" ht="20" customHeight="1">
      <c r="I162">
        <f>IF(AND([[#This Row],Début]&lt;&gt;"",[[#This Row],[Fin planifiée]]&lt;&gt;""),[[#This Row],[Fin planifiée]]-[[#This Row],Début]+1,"")</f>
        <v>0</v>
      </c>
      <c r="J162">
        <f>IF(AND([[#This Row],Début]&lt;&gt;"",[[#This Row],[Fin réelle]]&lt;&gt;""),[[#This Row],[Fin réelle]]-[[#This Row],Début]+1,"")</f>
        <v>0</v>
      </c>
      <c r="P16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6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62">
        <f>IF(AND([[#This Row],Statut]="Terminé",[[#This Row],[Fin réelle]]&lt;&gt;""),IF([[#This Row],[Fin réelle]]&lt;=[[#This Row],[Fin planifiée]],"Oui","Non"),"")</f>
        <v>0</v>
      </c>
    </row>
    <row r="163" spans="9:18" ht="20" customHeight="1">
      <c r="I163">
        <f>IF(AND([[#This Row],Début]&lt;&gt;"",[[#This Row],[Fin planifiée]]&lt;&gt;""),[[#This Row],[Fin planifiée]]-[[#This Row],Début]+1,"")</f>
        <v>0</v>
      </c>
      <c r="J163">
        <f>IF(AND([[#This Row],Début]&lt;&gt;"",[[#This Row],[Fin réelle]]&lt;&gt;""),[[#This Row],[Fin réelle]]-[[#This Row],Début]+1,"")</f>
        <v>0</v>
      </c>
      <c r="P16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6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63">
        <f>IF(AND([[#This Row],Statut]="Terminé",[[#This Row],[Fin réelle]]&lt;&gt;""),IF([[#This Row],[Fin réelle]]&lt;=[[#This Row],[Fin planifiée]],"Oui","Non"),"")</f>
        <v>0</v>
      </c>
    </row>
    <row r="164" spans="9:18" ht="20" customHeight="1">
      <c r="I164">
        <f>IF(AND([[#This Row],Début]&lt;&gt;"",[[#This Row],[Fin planifiée]]&lt;&gt;""),[[#This Row],[Fin planifiée]]-[[#This Row],Début]+1,"")</f>
        <v>0</v>
      </c>
      <c r="J164">
        <f>IF(AND([[#This Row],Début]&lt;&gt;"",[[#This Row],[Fin réelle]]&lt;&gt;""),[[#This Row],[Fin réelle]]-[[#This Row],Début]+1,"")</f>
        <v>0</v>
      </c>
      <c r="P16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6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64">
        <f>IF(AND([[#This Row],Statut]="Terminé",[[#This Row],[Fin réelle]]&lt;&gt;""),IF([[#This Row],[Fin réelle]]&lt;=[[#This Row],[Fin planifiée]],"Oui","Non"),"")</f>
        <v>0</v>
      </c>
    </row>
    <row r="165" spans="9:18" ht="20" customHeight="1">
      <c r="I165">
        <f>IF(AND([[#This Row],Début]&lt;&gt;"",[[#This Row],[Fin planifiée]]&lt;&gt;""),[[#This Row],[Fin planifiée]]-[[#This Row],Début]+1,"")</f>
        <v>0</v>
      </c>
      <c r="J165">
        <f>IF(AND([[#This Row],Début]&lt;&gt;"",[[#This Row],[Fin réelle]]&lt;&gt;""),[[#This Row],[Fin réelle]]-[[#This Row],Début]+1,"")</f>
        <v>0</v>
      </c>
      <c r="P16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6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65">
        <f>IF(AND([[#This Row],Statut]="Terminé",[[#This Row],[Fin réelle]]&lt;&gt;""),IF([[#This Row],[Fin réelle]]&lt;=[[#This Row],[Fin planifiée]],"Oui","Non"),"")</f>
        <v>0</v>
      </c>
    </row>
    <row r="166" spans="9:18" ht="20" customHeight="1">
      <c r="I166">
        <f>IF(AND([[#This Row],Début]&lt;&gt;"",[[#This Row],[Fin planifiée]]&lt;&gt;""),[[#This Row],[Fin planifiée]]-[[#This Row],Début]+1,"")</f>
        <v>0</v>
      </c>
      <c r="J166">
        <f>IF(AND([[#This Row],Début]&lt;&gt;"",[[#This Row],[Fin réelle]]&lt;&gt;""),[[#This Row],[Fin réelle]]-[[#This Row],Début]+1,"")</f>
        <v>0</v>
      </c>
      <c r="P16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6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66">
        <f>IF(AND([[#This Row],Statut]="Terminé",[[#This Row],[Fin réelle]]&lt;&gt;""),IF([[#This Row],[Fin réelle]]&lt;=[[#This Row],[Fin planifiée]],"Oui","Non"),"")</f>
        <v>0</v>
      </c>
    </row>
    <row r="167" spans="9:18" ht="20" customHeight="1">
      <c r="I167">
        <f>IF(AND([[#This Row],Début]&lt;&gt;"",[[#This Row],[Fin planifiée]]&lt;&gt;""),[[#This Row],[Fin planifiée]]-[[#This Row],Début]+1,"")</f>
        <v>0</v>
      </c>
      <c r="J167">
        <f>IF(AND([[#This Row],Début]&lt;&gt;"",[[#This Row],[Fin réelle]]&lt;&gt;""),[[#This Row],[Fin réelle]]-[[#This Row],Début]+1,"")</f>
        <v>0</v>
      </c>
      <c r="P16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6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67">
        <f>IF(AND([[#This Row],Statut]="Terminé",[[#This Row],[Fin réelle]]&lt;&gt;""),IF([[#This Row],[Fin réelle]]&lt;=[[#This Row],[Fin planifiée]],"Oui","Non"),"")</f>
        <v>0</v>
      </c>
    </row>
    <row r="168" spans="9:18" ht="20" customHeight="1">
      <c r="I168">
        <f>IF(AND([[#This Row],Début]&lt;&gt;"",[[#This Row],[Fin planifiée]]&lt;&gt;""),[[#This Row],[Fin planifiée]]-[[#This Row],Début]+1,"")</f>
        <v>0</v>
      </c>
      <c r="J168">
        <f>IF(AND([[#This Row],Début]&lt;&gt;"",[[#This Row],[Fin réelle]]&lt;&gt;""),[[#This Row],[Fin réelle]]-[[#This Row],Début]+1,"")</f>
        <v>0</v>
      </c>
      <c r="P16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6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68">
        <f>IF(AND([[#This Row],Statut]="Terminé",[[#This Row],[Fin réelle]]&lt;&gt;""),IF([[#This Row],[Fin réelle]]&lt;=[[#This Row],[Fin planifiée]],"Oui","Non"),"")</f>
        <v>0</v>
      </c>
    </row>
    <row r="169" spans="9:18" ht="20" customHeight="1">
      <c r="I169">
        <f>IF(AND([[#This Row],Début]&lt;&gt;"",[[#This Row],[Fin planifiée]]&lt;&gt;""),[[#This Row],[Fin planifiée]]-[[#This Row],Début]+1,"")</f>
        <v>0</v>
      </c>
      <c r="J169">
        <f>IF(AND([[#This Row],Début]&lt;&gt;"",[[#This Row],[Fin réelle]]&lt;&gt;""),[[#This Row],[Fin réelle]]-[[#This Row],Début]+1,"")</f>
        <v>0</v>
      </c>
      <c r="P16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6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69">
        <f>IF(AND([[#This Row],Statut]="Terminé",[[#This Row],[Fin réelle]]&lt;&gt;""),IF([[#This Row],[Fin réelle]]&lt;=[[#This Row],[Fin planifiée]],"Oui","Non"),"")</f>
        <v>0</v>
      </c>
    </row>
    <row r="170" spans="9:18" ht="20" customHeight="1">
      <c r="I170">
        <f>IF(AND([[#This Row],Début]&lt;&gt;"",[[#This Row],[Fin planifiée]]&lt;&gt;""),[[#This Row],[Fin planifiée]]-[[#This Row],Début]+1,"")</f>
        <v>0</v>
      </c>
      <c r="J170">
        <f>IF(AND([[#This Row],Début]&lt;&gt;"",[[#This Row],[Fin réelle]]&lt;&gt;""),[[#This Row],[Fin réelle]]-[[#This Row],Début]+1,"")</f>
        <v>0</v>
      </c>
      <c r="P17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7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70">
        <f>IF(AND([[#This Row],Statut]="Terminé",[[#This Row],[Fin réelle]]&lt;&gt;""),IF([[#This Row],[Fin réelle]]&lt;=[[#This Row],[Fin planifiée]],"Oui","Non"),"")</f>
        <v>0</v>
      </c>
    </row>
    <row r="171" spans="9:18" ht="20" customHeight="1">
      <c r="I171">
        <f>IF(AND([[#This Row],Début]&lt;&gt;"",[[#This Row],[Fin planifiée]]&lt;&gt;""),[[#This Row],[Fin planifiée]]-[[#This Row],Début]+1,"")</f>
        <v>0</v>
      </c>
      <c r="J171">
        <f>IF(AND([[#This Row],Début]&lt;&gt;"",[[#This Row],[Fin réelle]]&lt;&gt;""),[[#This Row],[Fin réelle]]-[[#This Row],Début]+1,"")</f>
        <v>0</v>
      </c>
      <c r="P17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7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71">
        <f>IF(AND([[#This Row],Statut]="Terminé",[[#This Row],[Fin réelle]]&lt;&gt;""),IF([[#This Row],[Fin réelle]]&lt;=[[#This Row],[Fin planifiée]],"Oui","Non"),"")</f>
        <v>0</v>
      </c>
    </row>
    <row r="172" spans="9:18" ht="20" customHeight="1">
      <c r="I172">
        <f>IF(AND([[#This Row],Début]&lt;&gt;"",[[#This Row],[Fin planifiée]]&lt;&gt;""),[[#This Row],[Fin planifiée]]-[[#This Row],Début]+1,"")</f>
        <v>0</v>
      </c>
      <c r="J172">
        <f>IF(AND([[#This Row],Début]&lt;&gt;"",[[#This Row],[Fin réelle]]&lt;&gt;""),[[#This Row],[Fin réelle]]-[[#This Row],Début]+1,"")</f>
        <v>0</v>
      </c>
      <c r="P17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7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72">
        <f>IF(AND([[#This Row],Statut]="Terminé",[[#This Row],[Fin réelle]]&lt;&gt;""),IF([[#This Row],[Fin réelle]]&lt;=[[#This Row],[Fin planifiée]],"Oui","Non"),"")</f>
        <v>0</v>
      </c>
    </row>
    <row r="173" spans="9:18" ht="20" customHeight="1">
      <c r="I173">
        <f>IF(AND([[#This Row],Début]&lt;&gt;"",[[#This Row],[Fin planifiée]]&lt;&gt;""),[[#This Row],[Fin planifiée]]-[[#This Row],Début]+1,"")</f>
        <v>0</v>
      </c>
      <c r="J173">
        <f>IF(AND([[#This Row],Début]&lt;&gt;"",[[#This Row],[Fin réelle]]&lt;&gt;""),[[#This Row],[Fin réelle]]-[[#This Row],Début]+1,"")</f>
        <v>0</v>
      </c>
      <c r="P17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7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73">
        <f>IF(AND([[#This Row],Statut]="Terminé",[[#This Row],[Fin réelle]]&lt;&gt;""),IF([[#This Row],[Fin réelle]]&lt;=[[#This Row],[Fin planifiée]],"Oui","Non"),"")</f>
        <v>0</v>
      </c>
    </row>
    <row r="174" spans="9:18" ht="20" customHeight="1">
      <c r="I174">
        <f>IF(AND([[#This Row],Début]&lt;&gt;"",[[#This Row],[Fin planifiée]]&lt;&gt;""),[[#This Row],[Fin planifiée]]-[[#This Row],Début]+1,"")</f>
        <v>0</v>
      </c>
      <c r="J174">
        <f>IF(AND([[#This Row],Début]&lt;&gt;"",[[#This Row],[Fin réelle]]&lt;&gt;""),[[#This Row],[Fin réelle]]-[[#This Row],Début]+1,"")</f>
        <v>0</v>
      </c>
      <c r="P17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7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74">
        <f>IF(AND([[#This Row],Statut]="Terminé",[[#This Row],[Fin réelle]]&lt;&gt;""),IF([[#This Row],[Fin réelle]]&lt;=[[#This Row],[Fin planifiée]],"Oui","Non"),"")</f>
        <v>0</v>
      </c>
    </row>
    <row r="175" spans="9:18" ht="20" customHeight="1">
      <c r="I175">
        <f>IF(AND([[#This Row],Début]&lt;&gt;"",[[#This Row],[Fin planifiée]]&lt;&gt;""),[[#This Row],[Fin planifiée]]-[[#This Row],Début]+1,"")</f>
        <v>0</v>
      </c>
      <c r="J175">
        <f>IF(AND([[#This Row],Début]&lt;&gt;"",[[#This Row],[Fin réelle]]&lt;&gt;""),[[#This Row],[Fin réelle]]-[[#This Row],Début]+1,"")</f>
        <v>0</v>
      </c>
      <c r="P17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7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75">
        <f>IF(AND([[#This Row],Statut]="Terminé",[[#This Row],[Fin réelle]]&lt;&gt;""),IF([[#This Row],[Fin réelle]]&lt;=[[#This Row],[Fin planifiée]],"Oui","Non"),"")</f>
        <v>0</v>
      </c>
    </row>
    <row r="176" spans="9:18" ht="20" customHeight="1">
      <c r="I176">
        <f>IF(AND([[#This Row],Début]&lt;&gt;"",[[#This Row],[Fin planifiée]]&lt;&gt;""),[[#This Row],[Fin planifiée]]-[[#This Row],Début]+1,"")</f>
        <v>0</v>
      </c>
      <c r="J176">
        <f>IF(AND([[#This Row],Début]&lt;&gt;"",[[#This Row],[Fin réelle]]&lt;&gt;""),[[#This Row],[Fin réelle]]-[[#This Row],Début]+1,"")</f>
        <v>0</v>
      </c>
      <c r="P17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7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76">
        <f>IF(AND([[#This Row],Statut]="Terminé",[[#This Row],[Fin réelle]]&lt;&gt;""),IF([[#This Row],[Fin réelle]]&lt;=[[#This Row],[Fin planifiée]],"Oui","Non"),"")</f>
        <v>0</v>
      </c>
    </row>
    <row r="177" spans="9:18" ht="20" customHeight="1">
      <c r="I177">
        <f>IF(AND([[#This Row],Début]&lt;&gt;"",[[#This Row],[Fin planifiée]]&lt;&gt;""),[[#This Row],[Fin planifiée]]-[[#This Row],Début]+1,"")</f>
        <v>0</v>
      </c>
      <c r="J177">
        <f>IF(AND([[#This Row],Début]&lt;&gt;"",[[#This Row],[Fin réelle]]&lt;&gt;""),[[#This Row],[Fin réelle]]-[[#This Row],Début]+1,"")</f>
        <v>0</v>
      </c>
      <c r="P17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7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77">
        <f>IF(AND([[#This Row],Statut]="Terminé",[[#This Row],[Fin réelle]]&lt;&gt;""),IF([[#This Row],[Fin réelle]]&lt;=[[#This Row],[Fin planifiée]],"Oui","Non"),"")</f>
        <v>0</v>
      </c>
    </row>
    <row r="178" spans="9:18" ht="20" customHeight="1">
      <c r="I178">
        <f>IF(AND([[#This Row],Début]&lt;&gt;"",[[#This Row],[Fin planifiée]]&lt;&gt;""),[[#This Row],[Fin planifiée]]-[[#This Row],Début]+1,"")</f>
        <v>0</v>
      </c>
      <c r="J178">
        <f>IF(AND([[#This Row],Début]&lt;&gt;"",[[#This Row],[Fin réelle]]&lt;&gt;""),[[#This Row],[Fin réelle]]-[[#This Row],Début]+1,"")</f>
        <v>0</v>
      </c>
      <c r="P17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7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78">
        <f>IF(AND([[#This Row],Statut]="Terminé",[[#This Row],[Fin réelle]]&lt;&gt;""),IF([[#This Row],[Fin réelle]]&lt;=[[#This Row],[Fin planifiée]],"Oui","Non"),"")</f>
        <v>0</v>
      </c>
    </row>
    <row r="179" spans="9:18" ht="20" customHeight="1">
      <c r="I179">
        <f>IF(AND([[#This Row],Début]&lt;&gt;"",[[#This Row],[Fin planifiée]]&lt;&gt;""),[[#This Row],[Fin planifiée]]-[[#This Row],Début]+1,"")</f>
        <v>0</v>
      </c>
      <c r="J179">
        <f>IF(AND([[#This Row],Début]&lt;&gt;"",[[#This Row],[Fin réelle]]&lt;&gt;""),[[#This Row],[Fin réelle]]-[[#This Row],Début]+1,"")</f>
        <v>0</v>
      </c>
      <c r="P17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7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79">
        <f>IF(AND([[#This Row],Statut]="Terminé",[[#This Row],[Fin réelle]]&lt;&gt;""),IF([[#This Row],[Fin réelle]]&lt;=[[#This Row],[Fin planifiée]],"Oui","Non"),"")</f>
        <v>0</v>
      </c>
    </row>
    <row r="180" spans="9:18" ht="20" customHeight="1">
      <c r="I180">
        <f>IF(AND([[#This Row],Début]&lt;&gt;"",[[#This Row],[Fin planifiée]]&lt;&gt;""),[[#This Row],[Fin planifiée]]-[[#This Row],Début]+1,"")</f>
        <v>0</v>
      </c>
      <c r="J180">
        <f>IF(AND([[#This Row],Début]&lt;&gt;"",[[#This Row],[Fin réelle]]&lt;&gt;""),[[#This Row],[Fin réelle]]-[[#This Row],Début]+1,"")</f>
        <v>0</v>
      </c>
      <c r="P18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8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80">
        <f>IF(AND([[#This Row],Statut]="Terminé",[[#This Row],[Fin réelle]]&lt;&gt;""),IF([[#This Row],[Fin réelle]]&lt;=[[#This Row],[Fin planifiée]],"Oui","Non"),"")</f>
        <v>0</v>
      </c>
    </row>
    <row r="181" spans="9:18" ht="20" customHeight="1">
      <c r="I181">
        <f>IF(AND([[#This Row],Début]&lt;&gt;"",[[#This Row],[Fin planifiée]]&lt;&gt;""),[[#This Row],[Fin planifiée]]-[[#This Row],Début]+1,"")</f>
        <v>0</v>
      </c>
      <c r="J181">
        <f>IF(AND([[#This Row],Début]&lt;&gt;"",[[#This Row],[Fin réelle]]&lt;&gt;""),[[#This Row],[Fin réelle]]-[[#This Row],Début]+1,"")</f>
        <v>0</v>
      </c>
      <c r="P18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8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81">
        <f>IF(AND([[#This Row],Statut]="Terminé",[[#This Row],[Fin réelle]]&lt;&gt;""),IF([[#This Row],[Fin réelle]]&lt;=[[#This Row],[Fin planifiée]],"Oui","Non"),"")</f>
        <v>0</v>
      </c>
    </row>
    <row r="182" spans="9:18" ht="20" customHeight="1">
      <c r="I182">
        <f>IF(AND([[#This Row],Début]&lt;&gt;"",[[#This Row],[Fin planifiée]]&lt;&gt;""),[[#This Row],[Fin planifiée]]-[[#This Row],Début]+1,"")</f>
        <v>0</v>
      </c>
      <c r="J182">
        <f>IF(AND([[#This Row],Début]&lt;&gt;"",[[#This Row],[Fin réelle]]&lt;&gt;""),[[#This Row],[Fin réelle]]-[[#This Row],Début]+1,"")</f>
        <v>0</v>
      </c>
      <c r="P18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8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82">
        <f>IF(AND([[#This Row],Statut]="Terminé",[[#This Row],[Fin réelle]]&lt;&gt;""),IF([[#This Row],[Fin réelle]]&lt;=[[#This Row],[Fin planifiée]],"Oui","Non"),"")</f>
        <v>0</v>
      </c>
    </row>
    <row r="183" spans="9:18" ht="20" customHeight="1">
      <c r="I183">
        <f>IF(AND([[#This Row],Début]&lt;&gt;"",[[#This Row],[Fin planifiée]]&lt;&gt;""),[[#This Row],[Fin planifiée]]-[[#This Row],Début]+1,"")</f>
        <v>0</v>
      </c>
      <c r="J183">
        <f>IF(AND([[#This Row],Début]&lt;&gt;"",[[#This Row],[Fin réelle]]&lt;&gt;""),[[#This Row],[Fin réelle]]-[[#This Row],Début]+1,"")</f>
        <v>0</v>
      </c>
      <c r="P18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8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83">
        <f>IF(AND([[#This Row],Statut]="Terminé",[[#This Row],[Fin réelle]]&lt;&gt;""),IF([[#This Row],[Fin réelle]]&lt;=[[#This Row],[Fin planifiée]],"Oui","Non"),"")</f>
        <v>0</v>
      </c>
    </row>
    <row r="184" spans="9:18" ht="20" customHeight="1">
      <c r="I184">
        <f>IF(AND([[#This Row],Début]&lt;&gt;"",[[#This Row],[Fin planifiée]]&lt;&gt;""),[[#This Row],[Fin planifiée]]-[[#This Row],Début]+1,"")</f>
        <v>0</v>
      </c>
      <c r="J184">
        <f>IF(AND([[#This Row],Début]&lt;&gt;"",[[#This Row],[Fin réelle]]&lt;&gt;""),[[#This Row],[Fin réelle]]-[[#This Row],Début]+1,"")</f>
        <v>0</v>
      </c>
      <c r="P18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8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84">
        <f>IF(AND([[#This Row],Statut]="Terminé",[[#This Row],[Fin réelle]]&lt;&gt;""),IF([[#This Row],[Fin réelle]]&lt;=[[#This Row],[Fin planifiée]],"Oui","Non"),"")</f>
        <v>0</v>
      </c>
    </row>
    <row r="185" spans="9:18" ht="20" customHeight="1">
      <c r="I185">
        <f>IF(AND([[#This Row],Début]&lt;&gt;"",[[#This Row],[Fin planifiée]]&lt;&gt;""),[[#This Row],[Fin planifiée]]-[[#This Row],Début]+1,"")</f>
        <v>0</v>
      </c>
      <c r="J185">
        <f>IF(AND([[#This Row],Début]&lt;&gt;"",[[#This Row],[Fin réelle]]&lt;&gt;""),[[#This Row],[Fin réelle]]-[[#This Row],Début]+1,"")</f>
        <v>0</v>
      </c>
      <c r="P18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8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85">
        <f>IF(AND([[#This Row],Statut]="Terminé",[[#This Row],[Fin réelle]]&lt;&gt;""),IF([[#This Row],[Fin réelle]]&lt;=[[#This Row],[Fin planifiée]],"Oui","Non"),"")</f>
        <v>0</v>
      </c>
    </row>
    <row r="186" spans="9:18" ht="20" customHeight="1">
      <c r="I186">
        <f>IF(AND([[#This Row],Début]&lt;&gt;"",[[#This Row],[Fin planifiée]]&lt;&gt;""),[[#This Row],[Fin planifiée]]-[[#This Row],Début]+1,"")</f>
        <v>0</v>
      </c>
      <c r="J186">
        <f>IF(AND([[#This Row],Début]&lt;&gt;"",[[#This Row],[Fin réelle]]&lt;&gt;""),[[#This Row],[Fin réelle]]-[[#This Row],Début]+1,"")</f>
        <v>0</v>
      </c>
      <c r="P18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8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86">
        <f>IF(AND([[#This Row],Statut]="Terminé",[[#This Row],[Fin réelle]]&lt;&gt;""),IF([[#This Row],[Fin réelle]]&lt;=[[#This Row],[Fin planifiée]],"Oui","Non"),"")</f>
        <v>0</v>
      </c>
    </row>
    <row r="187" spans="9:18" ht="20" customHeight="1">
      <c r="I187">
        <f>IF(AND([[#This Row],Début]&lt;&gt;"",[[#This Row],[Fin planifiée]]&lt;&gt;""),[[#This Row],[Fin planifiée]]-[[#This Row],Début]+1,"")</f>
        <v>0</v>
      </c>
      <c r="J187">
        <f>IF(AND([[#This Row],Début]&lt;&gt;"",[[#This Row],[Fin réelle]]&lt;&gt;""),[[#This Row],[Fin réelle]]-[[#This Row],Début]+1,"")</f>
        <v>0</v>
      </c>
      <c r="P18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8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87">
        <f>IF(AND([[#This Row],Statut]="Terminé",[[#This Row],[Fin réelle]]&lt;&gt;""),IF([[#This Row],[Fin réelle]]&lt;=[[#This Row],[Fin planifiée]],"Oui","Non"),"")</f>
        <v>0</v>
      </c>
    </row>
    <row r="188" spans="9:18" ht="20" customHeight="1">
      <c r="I188">
        <f>IF(AND([[#This Row],Début]&lt;&gt;"",[[#This Row],[Fin planifiée]]&lt;&gt;""),[[#This Row],[Fin planifiée]]-[[#This Row],Début]+1,"")</f>
        <v>0</v>
      </c>
      <c r="J188">
        <f>IF(AND([[#This Row],Début]&lt;&gt;"",[[#This Row],[Fin réelle]]&lt;&gt;""),[[#This Row],[Fin réelle]]-[[#This Row],Début]+1,"")</f>
        <v>0</v>
      </c>
      <c r="P18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8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88">
        <f>IF(AND([[#This Row],Statut]="Terminé",[[#This Row],[Fin réelle]]&lt;&gt;""),IF([[#This Row],[Fin réelle]]&lt;=[[#This Row],[Fin planifiée]],"Oui","Non"),"")</f>
        <v>0</v>
      </c>
    </row>
    <row r="189" spans="9:18" ht="20" customHeight="1">
      <c r="I189">
        <f>IF(AND([[#This Row],Début]&lt;&gt;"",[[#This Row],[Fin planifiée]]&lt;&gt;""),[[#This Row],[Fin planifiée]]-[[#This Row],Début]+1,"")</f>
        <v>0</v>
      </c>
      <c r="J189">
        <f>IF(AND([[#This Row],Début]&lt;&gt;"",[[#This Row],[Fin réelle]]&lt;&gt;""),[[#This Row],[Fin réelle]]-[[#This Row],Début]+1,"")</f>
        <v>0</v>
      </c>
      <c r="P18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8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89">
        <f>IF(AND([[#This Row],Statut]="Terminé",[[#This Row],[Fin réelle]]&lt;&gt;""),IF([[#This Row],[Fin réelle]]&lt;=[[#This Row],[Fin planifiée]],"Oui","Non"),"")</f>
        <v>0</v>
      </c>
    </row>
    <row r="190" spans="9:18" ht="20" customHeight="1">
      <c r="I190">
        <f>IF(AND([[#This Row],Début]&lt;&gt;"",[[#This Row],[Fin planifiée]]&lt;&gt;""),[[#This Row],[Fin planifiée]]-[[#This Row],Début]+1,"")</f>
        <v>0</v>
      </c>
      <c r="J190">
        <f>IF(AND([[#This Row],Début]&lt;&gt;"",[[#This Row],[Fin réelle]]&lt;&gt;""),[[#This Row],[Fin réelle]]-[[#This Row],Début]+1,"")</f>
        <v>0</v>
      </c>
      <c r="P19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9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90">
        <f>IF(AND([[#This Row],Statut]="Terminé",[[#This Row],[Fin réelle]]&lt;&gt;""),IF([[#This Row],[Fin réelle]]&lt;=[[#This Row],[Fin planifiée]],"Oui","Non"),"")</f>
        <v>0</v>
      </c>
    </row>
    <row r="191" spans="9:18" ht="20" customHeight="1">
      <c r="I191">
        <f>IF(AND([[#This Row],Début]&lt;&gt;"",[[#This Row],[Fin planifiée]]&lt;&gt;""),[[#This Row],[Fin planifiée]]-[[#This Row],Début]+1,"")</f>
        <v>0</v>
      </c>
      <c r="J191">
        <f>IF(AND([[#This Row],Début]&lt;&gt;"",[[#This Row],[Fin réelle]]&lt;&gt;""),[[#This Row],[Fin réelle]]-[[#This Row],Début]+1,"")</f>
        <v>0</v>
      </c>
      <c r="P19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9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91">
        <f>IF(AND([[#This Row],Statut]="Terminé",[[#This Row],[Fin réelle]]&lt;&gt;""),IF([[#This Row],[Fin réelle]]&lt;=[[#This Row],[Fin planifiée]],"Oui","Non"),"")</f>
        <v>0</v>
      </c>
    </row>
    <row r="192" spans="9:18" ht="20" customHeight="1">
      <c r="I192">
        <f>IF(AND([[#This Row],Début]&lt;&gt;"",[[#This Row],[Fin planifiée]]&lt;&gt;""),[[#This Row],[Fin planifiée]]-[[#This Row],Début]+1,"")</f>
        <v>0</v>
      </c>
      <c r="J192">
        <f>IF(AND([[#This Row],Début]&lt;&gt;"",[[#This Row],[Fin réelle]]&lt;&gt;""),[[#This Row],[Fin réelle]]-[[#This Row],Début]+1,"")</f>
        <v>0</v>
      </c>
      <c r="P19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9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92">
        <f>IF(AND([[#This Row],Statut]="Terminé",[[#This Row],[Fin réelle]]&lt;&gt;""),IF([[#This Row],[Fin réelle]]&lt;=[[#This Row],[Fin planifiée]],"Oui","Non"),"")</f>
        <v>0</v>
      </c>
    </row>
    <row r="193" spans="9:18" ht="20" customHeight="1">
      <c r="I193">
        <f>IF(AND([[#This Row],Début]&lt;&gt;"",[[#This Row],[Fin planifiée]]&lt;&gt;""),[[#This Row],[Fin planifiée]]-[[#This Row],Début]+1,"")</f>
        <v>0</v>
      </c>
      <c r="J193">
        <f>IF(AND([[#This Row],Début]&lt;&gt;"",[[#This Row],[Fin réelle]]&lt;&gt;""),[[#This Row],[Fin réelle]]-[[#This Row],Début]+1,"")</f>
        <v>0</v>
      </c>
      <c r="P19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9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93">
        <f>IF(AND([[#This Row],Statut]="Terminé",[[#This Row],[Fin réelle]]&lt;&gt;""),IF([[#This Row],[Fin réelle]]&lt;=[[#This Row],[Fin planifiée]],"Oui","Non"),"")</f>
        <v>0</v>
      </c>
    </row>
    <row r="194" spans="9:18" ht="20" customHeight="1">
      <c r="I194">
        <f>IF(AND([[#This Row],Début]&lt;&gt;"",[[#This Row],[Fin planifiée]]&lt;&gt;""),[[#This Row],[Fin planifiée]]-[[#This Row],Début]+1,"")</f>
        <v>0</v>
      </c>
      <c r="J194">
        <f>IF(AND([[#This Row],Début]&lt;&gt;"",[[#This Row],[Fin réelle]]&lt;&gt;""),[[#This Row],[Fin réelle]]-[[#This Row],Début]+1,"")</f>
        <v>0</v>
      </c>
      <c r="P19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9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94">
        <f>IF(AND([[#This Row],Statut]="Terminé",[[#This Row],[Fin réelle]]&lt;&gt;""),IF([[#This Row],[Fin réelle]]&lt;=[[#This Row],[Fin planifiée]],"Oui","Non"),"")</f>
        <v>0</v>
      </c>
    </row>
    <row r="195" spans="9:18" ht="20" customHeight="1">
      <c r="I195">
        <f>IF(AND([[#This Row],Début]&lt;&gt;"",[[#This Row],[Fin planifiée]]&lt;&gt;""),[[#This Row],[Fin planifiée]]-[[#This Row],Début]+1,"")</f>
        <v>0</v>
      </c>
      <c r="J195">
        <f>IF(AND([[#This Row],Début]&lt;&gt;"",[[#This Row],[Fin réelle]]&lt;&gt;""),[[#This Row],[Fin réelle]]-[[#This Row],Début]+1,"")</f>
        <v>0</v>
      </c>
      <c r="P19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9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95">
        <f>IF(AND([[#This Row],Statut]="Terminé",[[#This Row],[Fin réelle]]&lt;&gt;""),IF([[#This Row],[Fin réelle]]&lt;=[[#This Row],[Fin planifiée]],"Oui","Non"),"")</f>
        <v>0</v>
      </c>
    </row>
    <row r="196" spans="9:18" ht="20" customHeight="1">
      <c r="I196">
        <f>IF(AND([[#This Row],Début]&lt;&gt;"",[[#This Row],[Fin planifiée]]&lt;&gt;""),[[#This Row],[Fin planifiée]]-[[#This Row],Début]+1,"")</f>
        <v>0</v>
      </c>
      <c r="J196">
        <f>IF(AND([[#This Row],Début]&lt;&gt;"",[[#This Row],[Fin réelle]]&lt;&gt;""),[[#This Row],[Fin réelle]]-[[#This Row],Début]+1,"")</f>
        <v>0</v>
      </c>
      <c r="P19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9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96">
        <f>IF(AND([[#This Row],Statut]="Terminé",[[#This Row],[Fin réelle]]&lt;&gt;""),IF([[#This Row],[Fin réelle]]&lt;=[[#This Row],[Fin planifiée]],"Oui","Non"),"")</f>
        <v>0</v>
      </c>
    </row>
    <row r="197" spans="9:18" ht="20" customHeight="1">
      <c r="I197">
        <f>IF(AND([[#This Row],Début]&lt;&gt;"",[[#This Row],[Fin planifiée]]&lt;&gt;""),[[#This Row],[Fin planifiée]]-[[#This Row],Début]+1,"")</f>
        <v>0</v>
      </c>
      <c r="J197">
        <f>IF(AND([[#This Row],Début]&lt;&gt;"",[[#This Row],[Fin réelle]]&lt;&gt;""),[[#This Row],[Fin réelle]]-[[#This Row],Début]+1,"")</f>
        <v>0</v>
      </c>
      <c r="P19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9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97">
        <f>IF(AND([[#This Row],Statut]="Terminé",[[#This Row],[Fin réelle]]&lt;&gt;""),IF([[#This Row],[Fin réelle]]&lt;=[[#This Row],[Fin planifiée]],"Oui","Non"),"")</f>
        <v>0</v>
      </c>
    </row>
    <row r="198" spans="9:18" ht="20" customHeight="1">
      <c r="I198">
        <f>IF(AND([[#This Row],Début]&lt;&gt;"",[[#This Row],[Fin planifiée]]&lt;&gt;""),[[#This Row],[Fin planifiée]]-[[#This Row],Début]+1,"")</f>
        <v>0</v>
      </c>
      <c r="J198">
        <f>IF(AND([[#This Row],Début]&lt;&gt;"",[[#This Row],[Fin réelle]]&lt;&gt;""),[[#This Row],[Fin réelle]]-[[#This Row],Début]+1,"")</f>
        <v>0</v>
      </c>
      <c r="P19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9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98">
        <f>IF(AND([[#This Row],Statut]="Terminé",[[#This Row],[Fin réelle]]&lt;&gt;""),IF([[#This Row],[Fin réelle]]&lt;=[[#This Row],[Fin planifiée]],"Oui","Non"),"")</f>
        <v>0</v>
      </c>
    </row>
    <row r="199" spans="9:18" ht="20" customHeight="1">
      <c r="I199">
        <f>IF(AND([[#This Row],Début]&lt;&gt;"",[[#This Row],[Fin planifiée]]&lt;&gt;""),[[#This Row],[Fin planifiée]]-[[#This Row],Début]+1,"")</f>
        <v>0</v>
      </c>
      <c r="J199">
        <f>IF(AND([[#This Row],Début]&lt;&gt;"",[[#This Row],[Fin réelle]]&lt;&gt;""),[[#This Row],[Fin réelle]]-[[#This Row],Début]+1,"")</f>
        <v>0</v>
      </c>
      <c r="P19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19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199">
        <f>IF(AND([[#This Row],Statut]="Terminé",[[#This Row],[Fin réelle]]&lt;&gt;""),IF([[#This Row],[Fin réelle]]&lt;=[[#This Row],[Fin planifiée]],"Oui","Non"),"")</f>
        <v>0</v>
      </c>
    </row>
    <row r="200" spans="9:18" ht="20" customHeight="1">
      <c r="I200">
        <f>IF(AND([[#This Row],Début]&lt;&gt;"",[[#This Row],[Fin planifiée]]&lt;&gt;""),[[#This Row],[Fin planifiée]]-[[#This Row],Début]+1,"")</f>
        <v>0</v>
      </c>
      <c r="J200">
        <f>IF(AND([[#This Row],Début]&lt;&gt;"",[[#This Row],[Fin réelle]]&lt;&gt;""),[[#This Row],[Fin réelle]]-[[#This Row],Début]+1,"")</f>
        <v>0</v>
      </c>
      <c r="P20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0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00">
        <f>IF(AND([[#This Row],Statut]="Terminé",[[#This Row],[Fin réelle]]&lt;&gt;""),IF([[#This Row],[Fin réelle]]&lt;=[[#This Row],[Fin planifiée]],"Oui","Non"),"")</f>
        <v>0</v>
      </c>
    </row>
    <row r="201" spans="9:18" ht="20" customHeight="1">
      <c r="I201">
        <f>IF(AND([[#This Row],Début]&lt;&gt;"",[[#This Row],[Fin planifiée]]&lt;&gt;""),[[#This Row],[Fin planifiée]]-[[#This Row],Début]+1,"")</f>
        <v>0</v>
      </c>
      <c r="J201">
        <f>IF(AND([[#This Row],Début]&lt;&gt;"",[[#This Row],[Fin réelle]]&lt;&gt;""),[[#This Row],[Fin réelle]]-[[#This Row],Début]+1,"")</f>
        <v>0</v>
      </c>
      <c r="P20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0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01">
        <f>IF(AND([[#This Row],Statut]="Terminé",[[#This Row],[Fin réelle]]&lt;&gt;""),IF([[#This Row],[Fin réelle]]&lt;=[[#This Row],[Fin planifiée]],"Oui","Non"),"")</f>
        <v>0</v>
      </c>
    </row>
    <row r="202" spans="9:18" ht="20" customHeight="1">
      <c r="I202">
        <f>IF(AND([[#This Row],Début]&lt;&gt;"",[[#This Row],[Fin planifiée]]&lt;&gt;""),[[#This Row],[Fin planifiée]]-[[#This Row],Début]+1,"")</f>
        <v>0</v>
      </c>
      <c r="J202">
        <f>IF(AND([[#This Row],Début]&lt;&gt;"",[[#This Row],[Fin réelle]]&lt;&gt;""),[[#This Row],[Fin réelle]]-[[#This Row],Début]+1,"")</f>
        <v>0</v>
      </c>
      <c r="P20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0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02">
        <f>IF(AND([[#This Row],Statut]="Terminé",[[#This Row],[Fin réelle]]&lt;&gt;""),IF([[#This Row],[Fin réelle]]&lt;=[[#This Row],[Fin planifiée]],"Oui","Non"),"")</f>
        <v>0</v>
      </c>
    </row>
    <row r="203" spans="9:18" ht="20" customHeight="1">
      <c r="I203">
        <f>IF(AND([[#This Row],Début]&lt;&gt;"",[[#This Row],[Fin planifiée]]&lt;&gt;""),[[#This Row],[Fin planifiée]]-[[#This Row],Début]+1,"")</f>
        <v>0</v>
      </c>
      <c r="J203">
        <f>IF(AND([[#This Row],Début]&lt;&gt;"",[[#This Row],[Fin réelle]]&lt;&gt;""),[[#This Row],[Fin réelle]]-[[#This Row],Début]+1,"")</f>
        <v>0</v>
      </c>
      <c r="P20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0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03">
        <f>IF(AND([[#This Row],Statut]="Terminé",[[#This Row],[Fin réelle]]&lt;&gt;""),IF([[#This Row],[Fin réelle]]&lt;=[[#This Row],[Fin planifiée]],"Oui","Non"),"")</f>
        <v>0</v>
      </c>
    </row>
    <row r="204" spans="9:18" ht="20" customHeight="1">
      <c r="I204">
        <f>IF(AND([[#This Row],Début]&lt;&gt;"",[[#This Row],[Fin planifiée]]&lt;&gt;""),[[#This Row],[Fin planifiée]]-[[#This Row],Début]+1,"")</f>
        <v>0</v>
      </c>
      <c r="J204">
        <f>IF(AND([[#This Row],Début]&lt;&gt;"",[[#This Row],[Fin réelle]]&lt;&gt;""),[[#This Row],[Fin réelle]]-[[#This Row],Début]+1,"")</f>
        <v>0</v>
      </c>
      <c r="P20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0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04">
        <f>IF(AND([[#This Row],Statut]="Terminé",[[#This Row],[Fin réelle]]&lt;&gt;""),IF([[#This Row],[Fin réelle]]&lt;=[[#This Row],[Fin planifiée]],"Oui","Non"),"")</f>
        <v>0</v>
      </c>
    </row>
    <row r="205" spans="9:18" ht="20" customHeight="1">
      <c r="I205">
        <f>IF(AND([[#This Row],Début]&lt;&gt;"",[[#This Row],[Fin planifiée]]&lt;&gt;""),[[#This Row],[Fin planifiée]]-[[#This Row],Début]+1,"")</f>
        <v>0</v>
      </c>
      <c r="J205">
        <f>IF(AND([[#This Row],Début]&lt;&gt;"",[[#This Row],[Fin réelle]]&lt;&gt;""),[[#This Row],[Fin réelle]]-[[#This Row],Début]+1,"")</f>
        <v>0</v>
      </c>
      <c r="P20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0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05">
        <f>IF(AND([[#This Row],Statut]="Terminé",[[#This Row],[Fin réelle]]&lt;&gt;""),IF([[#This Row],[Fin réelle]]&lt;=[[#This Row],[Fin planifiée]],"Oui","Non"),"")</f>
        <v>0</v>
      </c>
    </row>
    <row r="206" spans="9:18" ht="20" customHeight="1">
      <c r="I206">
        <f>IF(AND([[#This Row],Début]&lt;&gt;"",[[#This Row],[Fin planifiée]]&lt;&gt;""),[[#This Row],[Fin planifiée]]-[[#This Row],Début]+1,"")</f>
        <v>0</v>
      </c>
      <c r="J206">
        <f>IF(AND([[#This Row],Début]&lt;&gt;"",[[#This Row],[Fin réelle]]&lt;&gt;""),[[#This Row],[Fin réelle]]-[[#This Row],Début]+1,"")</f>
        <v>0</v>
      </c>
      <c r="P20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0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06">
        <f>IF(AND([[#This Row],Statut]="Terminé",[[#This Row],[Fin réelle]]&lt;&gt;""),IF([[#This Row],[Fin réelle]]&lt;=[[#This Row],[Fin planifiée]],"Oui","Non"),"")</f>
        <v>0</v>
      </c>
    </row>
    <row r="207" spans="9:18" ht="20" customHeight="1">
      <c r="I207">
        <f>IF(AND([[#This Row],Début]&lt;&gt;"",[[#This Row],[Fin planifiée]]&lt;&gt;""),[[#This Row],[Fin planifiée]]-[[#This Row],Début]+1,"")</f>
        <v>0</v>
      </c>
      <c r="J207">
        <f>IF(AND([[#This Row],Début]&lt;&gt;"",[[#This Row],[Fin réelle]]&lt;&gt;""),[[#This Row],[Fin réelle]]-[[#This Row],Début]+1,"")</f>
        <v>0</v>
      </c>
      <c r="P20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0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07">
        <f>IF(AND([[#This Row],Statut]="Terminé",[[#This Row],[Fin réelle]]&lt;&gt;""),IF([[#This Row],[Fin réelle]]&lt;=[[#This Row],[Fin planifiée]],"Oui","Non"),"")</f>
        <v>0</v>
      </c>
    </row>
    <row r="208" spans="9:18" ht="20" customHeight="1">
      <c r="I208">
        <f>IF(AND([[#This Row],Début]&lt;&gt;"",[[#This Row],[Fin planifiée]]&lt;&gt;""),[[#This Row],[Fin planifiée]]-[[#This Row],Début]+1,"")</f>
        <v>0</v>
      </c>
      <c r="J208">
        <f>IF(AND([[#This Row],Début]&lt;&gt;"",[[#This Row],[Fin réelle]]&lt;&gt;""),[[#This Row],[Fin réelle]]-[[#This Row],Début]+1,"")</f>
        <v>0</v>
      </c>
      <c r="P20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0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08">
        <f>IF(AND([[#This Row],Statut]="Terminé",[[#This Row],[Fin réelle]]&lt;&gt;""),IF([[#This Row],[Fin réelle]]&lt;=[[#This Row],[Fin planifiée]],"Oui","Non"),"")</f>
        <v>0</v>
      </c>
    </row>
    <row r="209" spans="9:18" ht="20" customHeight="1">
      <c r="I209">
        <f>IF(AND([[#This Row],Début]&lt;&gt;"",[[#This Row],[Fin planifiée]]&lt;&gt;""),[[#This Row],[Fin planifiée]]-[[#This Row],Début]+1,"")</f>
        <v>0</v>
      </c>
      <c r="J209">
        <f>IF(AND([[#This Row],Début]&lt;&gt;"",[[#This Row],[Fin réelle]]&lt;&gt;""),[[#This Row],[Fin réelle]]-[[#This Row],Début]+1,"")</f>
        <v>0</v>
      </c>
      <c r="P20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0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09">
        <f>IF(AND([[#This Row],Statut]="Terminé",[[#This Row],[Fin réelle]]&lt;&gt;""),IF([[#This Row],[Fin réelle]]&lt;=[[#This Row],[Fin planifiée]],"Oui","Non"),"")</f>
        <v>0</v>
      </c>
    </row>
    <row r="210" spans="9:18" ht="20" customHeight="1">
      <c r="I210">
        <f>IF(AND([[#This Row],Début]&lt;&gt;"",[[#This Row],[Fin planifiée]]&lt;&gt;""),[[#This Row],[Fin planifiée]]-[[#This Row],Début]+1,"")</f>
        <v>0</v>
      </c>
      <c r="J210">
        <f>IF(AND([[#This Row],Début]&lt;&gt;"",[[#This Row],[Fin réelle]]&lt;&gt;""),[[#This Row],[Fin réelle]]-[[#This Row],Début]+1,"")</f>
        <v>0</v>
      </c>
      <c r="P21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1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10">
        <f>IF(AND([[#This Row],Statut]="Terminé",[[#This Row],[Fin réelle]]&lt;&gt;""),IF([[#This Row],[Fin réelle]]&lt;=[[#This Row],[Fin planifiée]],"Oui","Non"),"")</f>
        <v>0</v>
      </c>
    </row>
    <row r="211" spans="9:18" ht="20" customHeight="1">
      <c r="I211">
        <f>IF(AND([[#This Row],Début]&lt;&gt;"",[[#This Row],[Fin planifiée]]&lt;&gt;""),[[#This Row],[Fin planifiée]]-[[#This Row],Début]+1,"")</f>
        <v>0</v>
      </c>
      <c r="J211">
        <f>IF(AND([[#This Row],Début]&lt;&gt;"",[[#This Row],[Fin réelle]]&lt;&gt;""),[[#This Row],[Fin réelle]]-[[#This Row],Début]+1,"")</f>
        <v>0</v>
      </c>
      <c r="P21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1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11">
        <f>IF(AND([[#This Row],Statut]="Terminé",[[#This Row],[Fin réelle]]&lt;&gt;""),IF([[#This Row],[Fin réelle]]&lt;=[[#This Row],[Fin planifiée]],"Oui","Non"),"")</f>
        <v>0</v>
      </c>
    </row>
    <row r="212" spans="9:18" ht="20" customHeight="1">
      <c r="I212">
        <f>IF(AND([[#This Row],Début]&lt;&gt;"",[[#This Row],[Fin planifiée]]&lt;&gt;""),[[#This Row],[Fin planifiée]]-[[#This Row],Début]+1,"")</f>
        <v>0</v>
      </c>
      <c r="J212">
        <f>IF(AND([[#This Row],Début]&lt;&gt;"",[[#This Row],[Fin réelle]]&lt;&gt;""),[[#This Row],[Fin réelle]]-[[#This Row],Début]+1,"")</f>
        <v>0</v>
      </c>
      <c r="P21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1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12">
        <f>IF(AND([[#This Row],Statut]="Terminé",[[#This Row],[Fin réelle]]&lt;&gt;""),IF([[#This Row],[Fin réelle]]&lt;=[[#This Row],[Fin planifiée]],"Oui","Non"),"")</f>
        <v>0</v>
      </c>
    </row>
    <row r="213" spans="9:18" ht="20" customHeight="1">
      <c r="I213">
        <f>IF(AND([[#This Row],Début]&lt;&gt;"",[[#This Row],[Fin planifiée]]&lt;&gt;""),[[#This Row],[Fin planifiée]]-[[#This Row],Début]+1,"")</f>
        <v>0</v>
      </c>
      <c r="J213">
        <f>IF(AND([[#This Row],Début]&lt;&gt;"",[[#This Row],[Fin réelle]]&lt;&gt;""),[[#This Row],[Fin réelle]]-[[#This Row],Début]+1,"")</f>
        <v>0</v>
      </c>
      <c r="P21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1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13">
        <f>IF(AND([[#This Row],Statut]="Terminé",[[#This Row],[Fin réelle]]&lt;&gt;""),IF([[#This Row],[Fin réelle]]&lt;=[[#This Row],[Fin planifiée]],"Oui","Non"),"")</f>
        <v>0</v>
      </c>
    </row>
    <row r="214" spans="9:18" ht="20" customHeight="1">
      <c r="I214">
        <f>IF(AND([[#This Row],Début]&lt;&gt;"",[[#This Row],[Fin planifiée]]&lt;&gt;""),[[#This Row],[Fin planifiée]]-[[#This Row],Début]+1,"")</f>
        <v>0</v>
      </c>
      <c r="J214">
        <f>IF(AND([[#This Row],Début]&lt;&gt;"",[[#This Row],[Fin réelle]]&lt;&gt;""),[[#This Row],[Fin réelle]]-[[#This Row],Début]+1,"")</f>
        <v>0</v>
      </c>
      <c r="P21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1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14">
        <f>IF(AND([[#This Row],Statut]="Terminé",[[#This Row],[Fin réelle]]&lt;&gt;""),IF([[#This Row],[Fin réelle]]&lt;=[[#This Row],[Fin planifiée]],"Oui","Non"),"")</f>
        <v>0</v>
      </c>
    </row>
    <row r="215" spans="9:18" ht="20" customHeight="1">
      <c r="I215">
        <f>IF(AND([[#This Row],Début]&lt;&gt;"",[[#This Row],[Fin planifiée]]&lt;&gt;""),[[#This Row],[Fin planifiée]]-[[#This Row],Début]+1,"")</f>
        <v>0</v>
      </c>
      <c r="J215">
        <f>IF(AND([[#This Row],Début]&lt;&gt;"",[[#This Row],[Fin réelle]]&lt;&gt;""),[[#This Row],[Fin réelle]]-[[#This Row],Début]+1,"")</f>
        <v>0</v>
      </c>
      <c r="P21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1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15">
        <f>IF(AND([[#This Row],Statut]="Terminé",[[#This Row],[Fin réelle]]&lt;&gt;""),IF([[#This Row],[Fin réelle]]&lt;=[[#This Row],[Fin planifiée]],"Oui","Non"),"")</f>
        <v>0</v>
      </c>
    </row>
    <row r="216" spans="9:18" ht="20" customHeight="1">
      <c r="I216">
        <f>IF(AND([[#This Row],Début]&lt;&gt;"",[[#This Row],[Fin planifiée]]&lt;&gt;""),[[#This Row],[Fin planifiée]]-[[#This Row],Début]+1,"")</f>
        <v>0</v>
      </c>
      <c r="J216">
        <f>IF(AND([[#This Row],Début]&lt;&gt;"",[[#This Row],[Fin réelle]]&lt;&gt;""),[[#This Row],[Fin réelle]]-[[#This Row],Début]+1,"")</f>
        <v>0</v>
      </c>
      <c r="P21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1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16">
        <f>IF(AND([[#This Row],Statut]="Terminé",[[#This Row],[Fin réelle]]&lt;&gt;""),IF([[#This Row],[Fin réelle]]&lt;=[[#This Row],[Fin planifiée]],"Oui","Non"),"")</f>
        <v>0</v>
      </c>
    </row>
    <row r="217" spans="9:18" ht="20" customHeight="1">
      <c r="I217">
        <f>IF(AND([[#This Row],Début]&lt;&gt;"",[[#This Row],[Fin planifiée]]&lt;&gt;""),[[#This Row],[Fin planifiée]]-[[#This Row],Début]+1,"")</f>
        <v>0</v>
      </c>
      <c r="J217">
        <f>IF(AND([[#This Row],Début]&lt;&gt;"",[[#This Row],[Fin réelle]]&lt;&gt;""),[[#This Row],[Fin réelle]]-[[#This Row],Début]+1,"")</f>
        <v>0</v>
      </c>
      <c r="P21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1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17">
        <f>IF(AND([[#This Row],Statut]="Terminé",[[#This Row],[Fin réelle]]&lt;&gt;""),IF([[#This Row],[Fin réelle]]&lt;=[[#This Row],[Fin planifiée]],"Oui","Non"),"")</f>
        <v>0</v>
      </c>
    </row>
    <row r="218" spans="9:18" ht="20" customHeight="1">
      <c r="I218">
        <f>IF(AND([[#This Row],Début]&lt;&gt;"",[[#This Row],[Fin planifiée]]&lt;&gt;""),[[#This Row],[Fin planifiée]]-[[#This Row],Début]+1,"")</f>
        <v>0</v>
      </c>
      <c r="J218">
        <f>IF(AND([[#This Row],Début]&lt;&gt;"",[[#This Row],[Fin réelle]]&lt;&gt;""),[[#This Row],[Fin réelle]]-[[#This Row],Début]+1,"")</f>
        <v>0</v>
      </c>
      <c r="P21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1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18">
        <f>IF(AND([[#This Row],Statut]="Terminé",[[#This Row],[Fin réelle]]&lt;&gt;""),IF([[#This Row],[Fin réelle]]&lt;=[[#This Row],[Fin planifiée]],"Oui","Non"),"")</f>
        <v>0</v>
      </c>
    </row>
    <row r="219" spans="9:18" ht="20" customHeight="1">
      <c r="I219">
        <f>IF(AND([[#This Row],Début]&lt;&gt;"",[[#This Row],[Fin planifiée]]&lt;&gt;""),[[#This Row],[Fin planifiée]]-[[#This Row],Début]+1,"")</f>
        <v>0</v>
      </c>
      <c r="J219">
        <f>IF(AND([[#This Row],Début]&lt;&gt;"",[[#This Row],[Fin réelle]]&lt;&gt;""),[[#This Row],[Fin réelle]]-[[#This Row],Début]+1,"")</f>
        <v>0</v>
      </c>
      <c r="P21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1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19">
        <f>IF(AND([[#This Row],Statut]="Terminé",[[#This Row],[Fin réelle]]&lt;&gt;""),IF([[#This Row],[Fin réelle]]&lt;=[[#This Row],[Fin planifiée]],"Oui","Non"),"")</f>
        <v>0</v>
      </c>
    </row>
    <row r="220" spans="9:18" ht="20" customHeight="1">
      <c r="I220">
        <f>IF(AND([[#This Row],Début]&lt;&gt;"",[[#This Row],[Fin planifiée]]&lt;&gt;""),[[#This Row],[Fin planifiée]]-[[#This Row],Début]+1,"")</f>
        <v>0</v>
      </c>
      <c r="J220">
        <f>IF(AND([[#This Row],Début]&lt;&gt;"",[[#This Row],[Fin réelle]]&lt;&gt;""),[[#This Row],[Fin réelle]]-[[#This Row],Début]+1,"")</f>
        <v>0</v>
      </c>
      <c r="P22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2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20">
        <f>IF(AND([[#This Row],Statut]="Terminé",[[#This Row],[Fin réelle]]&lt;&gt;""),IF([[#This Row],[Fin réelle]]&lt;=[[#This Row],[Fin planifiée]],"Oui","Non"),"")</f>
        <v>0</v>
      </c>
    </row>
    <row r="221" spans="9:18" ht="20" customHeight="1">
      <c r="I221">
        <f>IF(AND([[#This Row],Début]&lt;&gt;"",[[#This Row],[Fin planifiée]]&lt;&gt;""),[[#This Row],[Fin planifiée]]-[[#This Row],Début]+1,"")</f>
        <v>0</v>
      </c>
      <c r="J221">
        <f>IF(AND([[#This Row],Début]&lt;&gt;"",[[#This Row],[Fin réelle]]&lt;&gt;""),[[#This Row],[Fin réelle]]-[[#This Row],Début]+1,"")</f>
        <v>0</v>
      </c>
      <c r="P22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2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21">
        <f>IF(AND([[#This Row],Statut]="Terminé",[[#This Row],[Fin réelle]]&lt;&gt;""),IF([[#This Row],[Fin réelle]]&lt;=[[#This Row],[Fin planifiée]],"Oui","Non"),"")</f>
        <v>0</v>
      </c>
    </row>
    <row r="222" spans="9:18" ht="20" customHeight="1">
      <c r="I222">
        <f>IF(AND([[#This Row],Début]&lt;&gt;"",[[#This Row],[Fin planifiée]]&lt;&gt;""),[[#This Row],[Fin planifiée]]-[[#This Row],Début]+1,"")</f>
        <v>0</v>
      </c>
      <c r="J222">
        <f>IF(AND([[#This Row],Début]&lt;&gt;"",[[#This Row],[Fin réelle]]&lt;&gt;""),[[#This Row],[Fin réelle]]-[[#This Row],Début]+1,"")</f>
        <v>0</v>
      </c>
      <c r="P22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2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22">
        <f>IF(AND([[#This Row],Statut]="Terminé",[[#This Row],[Fin réelle]]&lt;&gt;""),IF([[#This Row],[Fin réelle]]&lt;=[[#This Row],[Fin planifiée]],"Oui","Non"),"")</f>
        <v>0</v>
      </c>
    </row>
    <row r="223" spans="9:18" ht="20" customHeight="1">
      <c r="I223">
        <f>IF(AND([[#This Row],Début]&lt;&gt;"",[[#This Row],[Fin planifiée]]&lt;&gt;""),[[#This Row],[Fin planifiée]]-[[#This Row],Début]+1,"")</f>
        <v>0</v>
      </c>
      <c r="J223">
        <f>IF(AND([[#This Row],Début]&lt;&gt;"",[[#This Row],[Fin réelle]]&lt;&gt;""),[[#This Row],[Fin réelle]]-[[#This Row],Début]+1,"")</f>
        <v>0</v>
      </c>
      <c r="P22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2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23">
        <f>IF(AND([[#This Row],Statut]="Terminé",[[#This Row],[Fin réelle]]&lt;&gt;""),IF([[#This Row],[Fin réelle]]&lt;=[[#This Row],[Fin planifiée]],"Oui","Non"),"")</f>
        <v>0</v>
      </c>
    </row>
    <row r="224" spans="9:18" ht="20" customHeight="1">
      <c r="I224">
        <f>IF(AND([[#This Row],Début]&lt;&gt;"",[[#This Row],[Fin planifiée]]&lt;&gt;""),[[#This Row],[Fin planifiée]]-[[#This Row],Début]+1,"")</f>
        <v>0</v>
      </c>
      <c r="J224">
        <f>IF(AND([[#This Row],Début]&lt;&gt;"",[[#This Row],[Fin réelle]]&lt;&gt;""),[[#This Row],[Fin réelle]]-[[#This Row],Début]+1,"")</f>
        <v>0</v>
      </c>
      <c r="P22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2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24">
        <f>IF(AND([[#This Row],Statut]="Terminé",[[#This Row],[Fin réelle]]&lt;&gt;""),IF([[#This Row],[Fin réelle]]&lt;=[[#This Row],[Fin planifiée]],"Oui","Non"),"")</f>
        <v>0</v>
      </c>
    </row>
    <row r="225" spans="9:18" ht="20" customHeight="1">
      <c r="I225">
        <f>IF(AND([[#This Row],Début]&lt;&gt;"",[[#This Row],[Fin planifiée]]&lt;&gt;""),[[#This Row],[Fin planifiée]]-[[#This Row],Début]+1,"")</f>
        <v>0</v>
      </c>
      <c r="J225">
        <f>IF(AND([[#This Row],Début]&lt;&gt;"",[[#This Row],[Fin réelle]]&lt;&gt;""),[[#This Row],[Fin réelle]]-[[#This Row],Début]+1,"")</f>
        <v>0</v>
      </c>
      <c r="P22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2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25">
        <f>IF(AND([[#This Row],Statut]="Terminé",[[#This Row],[Fin réelle]]&lt;&gt;""),IF([[#This Row],[Fin réelle]]&lt;=[[#This Row],[Fin planifiée]],"Oui","Non"),"")</f>
        <v>0</v>
      </c>
    </row>
    <row r="226" spans="9:18" ht="20" customHeight="1">
      <c r="I226">
        <f>IF(AND([[#This Row],Début]&lt;&gt;"",[[#This Row],[Fin planifiée]]&lt;&gt;""),[[#This Row],[Fin planifiée]]-[[#This Row],Début]+1,"")</f>
        <v>0</v>
      </c>
      <c r="J226">
        <f>IF(AND([[#This Row],Début]&lt;&gt;"",[[#This Row],[Fin réelle]]&lt;&gt;""),[[#This Row],[Fin réelle]]-[[#This Row],Début]+1,"")</f>
        <v>0</v>
      </c>
      <c r="P22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2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26">
        <f>IF(AND([[#This Row],Statut]="Terminé",[[#This Row],[Fin réelle]]&lt;&gt;""),IF([[#This Row],[Fin réelle]]&lt;=[[#This Row],[Fin planifiée]],"Oui","Non"),"")</f>
        <v>0</v>
      </c>
    </row>
    <row r="227" spans="9:18" ht="20" customHeight="1">
      <c r="I227">
        <f>IF(AND([[#This Row],Début]&lt;&gt;"",[[#This Row],[Fin planifiée]]&lt;&gt;""),[[#This Row],[Fin planifiée]]-[[#This Row],Début]+1,"")</f>
        <v>0</v>
      </c>
      <c r="J227">
        <f>IF(AND([[#This Row],Début]&lt;&gt;"",[[#This Row],[Fin réelle]]&lt;&gt;""),[[#This Row],[Fin réelle]]-[[#This Row],Début]+1,"")</f>
        <v>0</v>
      </c>
      <c r="P22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2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27">
        <f>IF(AND([[#This Row],Statut]="Terminé",[[#This Row],[Fin réelle]]&lt;&gt;""),IF([[#This Row],[Fin réelle]]&lt;=[[#This Row],[Fin planifiée]],"Oui","Non"),"")</f>
        <v>0</v>
      </c>
    </row>
    <row r="228" spans="9:18" ht="20" customHeight="1">
      <c r="I228">
        <f>IF(AND([[#This Row],Début]&lt;&gt;"",[[#This Row],[Fin planifiée]]&lt;&gt;""),[[#This Row],[Fin planifiée]]-[[#This Row],Début]+1,"")</f>
        <v>0</v>
      </c>
      <c r="J228">
        <f>IF(AND([[#This Row],Début]&lt;&gt;"",[[#This Row],[Fin réelle]]&lt;&gt;""),[[#This Row],[Fin réelle]]-[[#This Row],Début]+1,"")</f>
        <v>0</v>
      </c>
      <c r="P22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2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28">
        <f>IF(AND([[#This Row],Statut]="Terminé",[[#This Row],[Fin réelle]]&lt;&gt;""),IF([[#This Row],[Fin réelle]]&lt;=[[#This Row],[Fin planifiée]],"Oui","Non"),"")</f>
        <v>0</v>
      </c>
    </row>
    <row r="229" spans="9:18" ht="20" customHeight="1">
      <c r="I229">
        <f>IF(AND([[#This Row],Début]&lt;&gt;"",[[#This Row],[Fin planifiée]]&lt;&gt;""),[[#This Row],[Fin planifiée]]-[[#This Row],Début]+1,"")</f>
        <v>0</v>
      </c>
      <c r="J229">
        <f>IF(AND([[#This Row],Début]&lt;&gt;"",[[#This Row],[Fin réelle]]&lt;&gt;""),[[#This Row],[Fin réelle]]-[[#This Row],Début]+1,"")</f>
        <v>0</v>
      </c>
      <c r="P22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2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29">
        <f>IF(AND([[#This Row],Statut]="Terminé",[[#This Row],[Fin réelle]]&lt;&gt;""),IF([[#This Row],[Fin réelle]]&lt;=[[#This Row],[Fin planifiée]],"Oui","Non"),"")</f>
        <v>0</v>
      </c>
    </row>
    <row r="230" spans="9:18" ht="20" customHeight="1">
      <c r="I230">
        <f>IF(AND([[#This Row],Début]&lt;&gt;"",[[#This Row],[Fin planifiée]]&lt;&gt;""),[[#This Row],[Fin planifiée]]-[[#This Row],Début]+1,"")</f>
        <v>0</v>
      </c>
      <c r="J230">
        <f>IF(AND([[#This Row],Début]&lt;&gt;"",[[#This Row],[Fin réelle]]&lt;&gt;""),[[#This Row],[Fin réelle]]-[[#This Row],Début]+1,"")</f>
        <v>0</v>
      </c>
      <c r="P23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3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30">
        <f>IF(AND([[#This Row],Statut]="Terminé",[[#This Row],[Fin réelle]]&lt;&gt;""),IF([[#This Row],[Fin réelle]]&lt;=[[#This Row],[Fin planifiée]],"Oui","Non"),"")</f>
        <v>0</v>
      </c>
    </row>
    <row r="231" spans="9:18" ht="20" customHeight="1">
      <c r="I231">
        <f>IF(AND([[#This Row],Début]&lt;&gt;"",[[#This Row],[Fin planifiée]]&lt;&gt;""),[[#This Row],[Fin planifiée]]-[[#This Row],Début]+1,"")</f>
        <v>0</v>
      </c>
      <c r="J231">
        <f>IF(AND([[#This Row],Début]&lt;&gt;"",[[#This Row],[Fin réelle]]&lt;&gt;""),[[#This Row],[Fin réelle]]-[[#This Row],Début]+1,"")</f>
        <v>0</v>
      </c>
      <c r="P23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3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31">
        <f>IF(AND([[#This Row],Statut]="Terminé",[[#This Row],[Fin réelle]]&lt;&gt;""),IF([[#This Row],[Fin réelle]]&lt;=[[#This Row],[Fin planifiée]],"Oui","Non"),"")</f>
        <v>0</v>
      </c>
    </row>
    <row r="232" spans="9:18" ht="20" customHeight="1">
      <c r="I232">
        <f>IF(AND([[#This Row],Début]&lt;&gt;"",[[#This Row],[Fin planifiée]]&lt;&gt;""),[[#This Row],[Fin planifiée]]-[[#This Row],Début]+1,"")</f>
        <v>0</v>
      </c>
      <c r="J232">
        <f>IF(AND([[#This Row],Début]&lt;&gt;"",[[#This Row],[Fin réelle]]&lt;&gt;""),[[#This Row],[Fin réelle]]-[[#This Row],Début]+1,"")</f>
        <v>0</v>
      </c>
      <c r="P23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3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32">
        <f>IF(AND([[#This Row],Statut]="Terminé",[[#This Row],[Fin réelle]]&lt;&gt;""),IF([[#This Row],[Fin réelle]]&lt;=[[#This Row],[Fin planifiée]],"Oui","Non"),"")</f>
        <v>0</v>
      </c>
    </row>
    <row r="233" spans="9:18" ht="20" customHeight="1">
      <c r="I233">
        <f>IF(AND([[#This Row],Début]&lt;&gt;"",[[#This Row],[Fin planifiée]]&lt;&gt;""),[[#This Row],[Fin planifiée]]-[[#This Row],Début]+1,"")</f>
        <v>0</v>
      </c>
      <c r="J233">
        <f>IF(AND([[#This Row],Début]&lt;&gt;"",[[#This Row],[Fin réelle]]&lt;&gt;""),[[#This Row],[Fin réelle]]-[[#This Row],Début]+1,"")</f>
        <v>0</v>
      </c>
      <c r="P23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3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33">
        <f>IF(AND([[#This Row],Statut]="Terminé",[[#This Row],[Fin réelle]]&lt;&gt;""),IF([[#This Row],[Fin réelle]]&lt;=[[#This Row],[Fin planifiée]],"Oui","Non"),"")</f>
        <v>0</v>
      </c>
    </row>
    <row r="234" spans="9:18" ht="20" customHeight="1">
      <c r="I234">
        <f>IF(AND([[#This Row],Début]&lt;&gt;"",[[#This Row],[Fin planifiée]]&lt;&gt;""),[[#This Row],[Fin planifiée]]-[[#This Row],Début]+1,"")</f>
        <v>0</v>
      </c>
      <c r="J234">
        <f>IF(AND([[#This Row],Début]&lt;&gt;"",[[#This Row],[Fin réelle]]&lt;&gt;""),[[#This Row],[Fin réelle]]-[[#This Row],Début]+1,"")</f>
        <v>0</v>
      </c>
      <c r="P23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3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34">
        <f>IF(AND([[#This Row],Statut]="Terminé",[[#This Row],[Fin réelle]]&lt;&gt;""),IF([[#This Row],[Fin réelle]]&lt;=[[#This Row],[Fin planifiée]],"Oui","Non"),"")</f>
        <v>0</v>
      </c>
    </row>
    <row r="235" spans="9:18" ht="20" customHeight="1">
      <c r="I235">
        <f>IF(AND([[#This Row],Début]&lt;&gt;"",[[#This Row],[Fin planifiée]]&lt;&gt;""),[[#This Row],[Fin planifiée]]-[[#This Row],Début]+1,"")</f>
        <v>0</v>
      </c>
      <c r="J235">
        <f>IF(AND([[#This Row],Début]&lt;&gt;"",[[#This Row],[Fin réelle]]&lt;&gt;""),[[#This Row],[Fin réelle]]-[[#This Row],Début]+1,"")</f>
        <v>0</v>
      </c>
      <c r="P23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3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35">
        <f>IF(AND([[#This Row],Statut]="Terminé",[[#This Row],[Fin réelle]]&lt;&gt;""),IF([[#This Row],[Fin réelle]]&lt;=[[#This Row],[Fin planifiée]],"Oui","Non"),"")</f>
        <v>0</v>
      </c>
    </row>
    <row r="236" spans="9:18" ht="20" customHeight="1">
      <c r="I236">
        <f>IF(AND([[#This Row],Début]&lt;&gt;"",[[#This Row],[Fin planifiée]]&lt;&gt;""),[[#This Row],[Fin planifiée]]-[[#This Row],Début]+1,"")</f>
        <v>0</v>
      </c>
      <c r="J236">
        <f>IF(AND([[#This Row],Début]&lt;&gt;"",[[#This Row],[Fin réelle]]&lt;&gt;""),[[#This Row],[Fin réelle]]-[[#This Row],Début]+1,"")</f>
        <v>0</v>
      </c>
      <c r="P23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3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36">
        <f>IF(AND([[#This Row],Statut]="Terminé",[[#This Row],[Fin réelle]]&lt;&gt;""),IF([[#This Row],[Fin réelle]]&lt;=[[#This Row],[Fin planifiée]],"Oui","Non"),"")</f>
        <v>0</v>
      </c>
    </row>
    <row r="237" spans="9:18" ht="20" customHeight="1">
      <c r="I237">
        <f>IF(AND([[#This Row],Début]&lt;&gt;"",[[#This Row],[Fin planifiée]]&lt;&gt;""),[[#This Row],[Fin planifiée]]-[[#This Row],Début]+1,"")</f>
        <v>0</v>
      </c>
      <c r="J237">
        <f>IF(AND([[#This Row],Début]&lt;&gt;"",[[#This Row],[Fin réelle]]&lt;&gt;""),[[#This Row],[Fin réelle]]-[[#This Row],Début]+1,"")</f>
        <v>0</v>
      </c>
      <c r="P23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3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37">
        <f>IF(AND([[#This Row],Statut]="Terminé",[[#This Row],[Fin réelle]]&lt;&gt;""),IF([[#This Row],[Fin réelle]]&lt;=[[#This Row],[Fin planifiée]],"Oui","Non"),"")</f>
        <v>0</v>
      </c>
    </row>
    <row r="238" spans="9:18" ht="20" customHeight="1">
      <c r="I238">
        <f>IF(AND([[#This Row],Début]&lt;&gt;"",[[#This Row],[Fin planifiée]]&lt;&gt;""),[[#This Row],[Fin planifiée]]-[[#This Row],Début]+1,"")</f>
        <v>0</v>
      </c>
      <c r="J238">
        <f>IF(AND([[#This Row],Début]&lt;&gt;"",[[#This Row],[Fin réelle]]&lt;&gt;""),[[#This Row],[Fin réelle]]-[[#This Row],Début]+1,"")</f>
        <v>0</v>
      </c>
      <c r="P23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3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38">
        <f>IF(AND([[#This Row],Statut]="Terminé",[[#This Row],[Fin réelle]]&lt;&gt;""),IF([[#This Row],[Fin réelle]]&lt;=[[#This Row],[Fin planifiée]],"Oui","Non"),"")</f>
        <v>0</v>
      </c>
    </row>
    <row r="239" spans="9:18" ht="20" customHeight="1">
      <c r="I239">
        <f>IF(AND([[#This Row],Début]&lt;&gt;"",[[#This Row],[Fin planifiée]]&lt;&gt;""),[[#This Row],[Fin planifiée]]-[[#This Row],Début]+1,"")</f>
        <v>0</v>
      </c>
      <c r="J239">
        <f>IF(AND([[#This Row],Début]&lt;&gt;"",[[#This Row],[Fin réelle]]&lt;&gt;""),[[#This Row],[Fin réelle]]-[[#This Row],Début]+1,"")</f>
        <v>0</v>
      </c>
      <c r="P23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3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39">
        <f>IF(AND([[#This Row],Statut]="Terminé",[[#This Row],[Fin réelle]]&lt;&gt;""),IF([[#This Row],[Fin réelle]]&lt;=[[#This Row],[Fin planifiée]],"Oui","Non"),"")</f>
        <v>0</v>
      </c>
    </row>
    <row r="240" spans="9:18" ht="20" customHeight="1">
      <c r="I240">
        <f>IF(AND([[#This Row],Début]&lt;&gt;"",[[#This Row],[Fin planifiée]]&lt;&gt;""),[[#This Row],[Fin planifiée]]-[[#This Row],Début]+1,"")</f>
        <v>0</v>
      </c>
      <c r="J240">
        <f>IF(AND([[#This Row],Début]&lt;&gt;"",[[#This Row],[Fin réelle]]&lt;&gt;""),[[#This Row],[Fin réelle]]-[[#This Row],Début]+1,"")</f>
        <v>0</v>
      </c>
      <c r="P24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4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40">
        <f>IF(AND([[#This Row],Statut]="Terminé",[[#This Row],[Fin réelle]]&lt;&gt;""),IF([[#This Row],[Fin réelle]]&lt;=[[#This Row],[Fin planifiée]],"Oui","Non"),"")</f>
        <v>0</v>
      </c>
    </row>
    <row r="241" spans="9:18" ht="20" customHeight="1">
      <c r="I241">
        <f>IF(AND([[#This Row],Début]&lt;&gt;"",[[#This Row],[Fin planifiée]]&lt;&gt;""),[[#This Row],[Fin planifiée]]-[[#This Row],Début]+1,"")</f>
        <v>0</v>
      </c>
      <c r="J241">
        <f>IF(AND([[#This Row],Début]&lt;&gt;"",[[#This Row],[Fin réelle]]&lt;&gt;""),[[#This Row],[Fin réelle]]-[[#This Row],Début]+1,"")</f>
        <v>0</v>
      </c>
      <c r="P24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4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41">
        <f>IF(AND([[#This Row],Statut]="Terminé",[[#This Row],[Fin réelle]]&lt;&gt;""),IF([[#This Row],[Fin réelle]]&lt;=[[#This Row],[Fin planifiée]],"Oui","Non"),"")</f>
        <v>0</v>
      </c>
    </row>
    <row r="242" spans="9:18" ht="20" customHeight="1">
      <c r="I242">
        <f>IF(AND([[#This Row],Début]&lt;&gt;"",[[#This Row],[Fin planifiée]]&lt;&gt;""),[[#This Row],[Fin planifiée]]-[[#This Row],Début]+1,"")</f>
        <v>0</v>
      </c>
      <c r="J242">
        <f>IF(AND([[#This Row],Début]&lt;&gt;"",[[#This Row],[Fin réelle]]&lt;&gt;""),[[#This Row],[Fin réelle]]-[[#This Row],Début]+1,"")</f>
        <v>0</v>
      </c>
      <c r="P24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4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42">
        <f>IF(AND([[#This Row],Statut]="Terminé",[[#This Row],[Fin réelle]]&lt;&gt;""),IF([[#This Row],[Fin réelle]]&lt;=[[#This Row],[Fin planifiée]],"Oui","Non"),"")</f>
        <v>0</v>
      </c>
    </row>
    <row r="243" spans="9:18" ht="20" customHeight="1">
      <c r="I243">
        <f>IF(AND([[#This Row],Début]&lt;&gt;"",[[#This Row],[Fin planifiée]]&lt;&gt;""),[[#This Row],[Fin planifiée]]-[[#This Row],Début]+1,"")</f>
        <v>0</v>
      </c>
      <c r="J243">
        <f>IF(AND([[#This Row],Début]&lt;&gt;"",[[#This Row],[Fin réelle]]&lt;&gt;""),[[#This Row],[Fin réelle]]-[[#This Row],Début]+1,"")</f>
        <v>0</v>
      </c>
      <c r="P24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4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43">
        <f>IF(AND([[#This Row],Statut]="Terminé",[[#This Row],[Fin réelle]]&lt;&gt;""),IF([[#This Row],[Fin réelle]]&lt;=[[#This Row],[Fin planifiée]],"Oui","Non"),"")</f>
        <v>0</v>
      </c>
    </row>
    <row r="244" spans="9:18" ht="20" customHeight="1">
      <c r="I244">
        <f>IF(AND([[#This Row],Début]&lt;&gt;"",[[#This Row],[Fin planifiée]]&lt;&gt;""),[[#This Row],[Fin planifiée]]-[[#This Row],Début]+1,"")</f>
        <v>0</v>
      </c>
      <c r="J244">
        <f>IF(AND([[#This Row],Début]&lt;&gt;"",[[#This Row],[Fin réelle]]&lt;&gt;""),[[#This Row],[Fin réelle]]-[[#This Row],Début]+1,"")</f>
        <v>0</v>
      </c>
      <c r="P24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4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44">
        <f>IF(AND([[#This Row],Statut]="Terminé",[[#This Row],[Fin réelle]]&lt;&gt;""),IF([[#This Row],[Fin réelle]]&lt;=[[#This Row],[Fin planifiée]],"Oui","Non"),"")</f>
        <v>0</v>
      </c>
    </row>
    <row r="245" spans="9:18" ht="20" customHeight="1">
      <c r="I245">
        <f>IF(AND([[#This Row],Début]&lt;&gt;"",[[#This Row],[Fin planifiée]]&lt;&gt;""),[[#This Row],[Fin planifiée]]-[[#This Row],Début]+1,"")</f>
        <v>0</v>
      </c>
      <c r="J245">
        <f>IF(AND([[#This Row],Début]&lt;&gt;"",[[#This Row],[Fin réelle]]&lt;&gt;""),[[#This Row],[Fin réelle]]-[[#This Row],Début]+1,"")</f>
        <v>0</v>
      </c>
      <c r="P24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4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45">
        <f>IF(AND([[#This Row],Statut]="Terminé",[[#This Row],[Fin réelle]]&lt;&gt;""),IF([[#This Row],[Fin réelle]]&lt;=[[#This Row],[Fin planifiée]],"Oui","Non"),"")</f>
        <v>0</v>
      </c>
    </row>
    <row r="246" spans="9:18" ht="20" customHeight="1">
      <c r="I246">
        <f>IF(AND([[#This Row],Début]&lt;&gt;"",[[#This Row],[Fin planifiée]]&lt;&gt;""),[[#This Row],[Fin planifiée]]-[[#This Row],Début]+1,"")</f>
        <v>0</v>
      </c>
      <c r="J246">
        <f>IF(AND([[#This Row],Début]&lt;&gt;"",[[#This Row],[Fin réelle]]&lt;&gt;""),[[#This Row],[Fin réelle]]-[[#This Row],Début]+1,"")</f>
        <v>0</v>
      </c>
      <c r="P24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4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46">
        <f>IF(AND([[#This Row],Statut]="Terminé",[[#This Row],[Fin réelle]]&lt;&gt;""),IF([[#This Row],[Fin réelle]]&lt;=[[#This Row],[Fin planifiée]],"Oui","Non"),"")</f>
        <v>0</v>
      </c>
    </row>
    <row r="247" spans="9:18" ht="20" customHeight="1">
      <c r="I247">
        <f>IF(AND([[#This Row],Début]&lt;&gt;"",[[#This Row],[Fin planifiée]]&lt;&gt;""),[[#This Row],[Fin planifiée]]-[[#This Row],Début]+1,"")</f>
        <v>0</v>
      </c>
      <c r="J247">
        <f>IF(AND([[#This Row],Début]&lt;&gt;"",[[#This Row],[Fin réelle]]&lt;&gt;""),[[#This Row],[Fin réelle]]-[[#This Row],Début]+1,"")</f>
        <v>0</v>
      </c>
      <c r="P24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4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47">
        <f>IF(AND([[#This Row],Statut]="Terminé",[[#This Row],[Fin réelle]]&lt;&gt;""),IF([[#This Row],[Fin réelle]]&lt;=[[#This Row],[Fin planifiée]],"Oui","Non"),"")</f>
        <v>0</v>
      </c>
    </row>
    <row r="248" spans="9:18" ht="20" customHeight="1">
      <c r="I248">
        <f>IF(AND([[#This Row],Début]&lt;&gt;"",[[#This Row],[Fin planifiée]]&lt;&gt;""),[[#This Row],[Fin planifiée]]-[[#This Row],Début]+1,"")</f>
        <v>0</v>
      </c>
      <c r="J248">
        <f>IF(AND([[#This Row],Début]&lt;&gt;"",[[#This Row],[Fin réelle]]&lt;&gt;""),[[#This Row],[Fin réelle]]-[[#This Row],Début]+1,"")</f>
        <v>0</v>
      </c>
      <c r="P24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4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48">
        <f>IF(AND([[#This Row],Statut]="Terminé",[[#This Row],[Fin réelle]]&lt;&gt;""),IF([[#This Row],[Fin réelle]]&lt;=[[#This Row],[Fin planifiée]],"Oui","Non"),"")</f>
        <v>0</v>
      </c>
    </row>
    <row r="249" spans="9:18" ht="20" customHeight="1">
      <c r="I249">
        <f>IF(AND([[#This Row],Début]&lt;&gt;"",[[#This Row],[Fin planifiée]]&lt;&gt;""),[[#This Row],[Fin planifiée]]-[[#This Row],Début]+1,"")</f>
        <v>0</v>
      </c>
      <c r="J249">
        <f>IF(AND([[#This Row],Début]&lt;&gt;"",[[#This Row],[Fin réelle]]&lt;&gt;""),[[#This Row],[Fin réelle]]-[[#This Row],Début]+1,"")</f>
        <v>0</v>
      </c>
      <c r="P24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4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49">
        <f>IF(AND([[#This Row],Statut]="Terminé",[[#This Row],[Fin réelle]]&lt;&gt;""),IF([[#This Row],[Fin réelle]]&lt;=[[#This Row],[Fin planifiée]],"Oui","Non"),"")</f>
        <v>0</v>
      </c>
    </row>
    <row r="250" spans="9:18" ht="20" customHeight="1">
      <c r="I250">
        <f>IF(AND([[#This Row],Début]&lt;&gt;"",[[#This Row],[Fin planifiée]]&lt;&gt;""),[[#This Row],[Fin planifiée]]-[[#This Row],Début]+1,"")</f>
        <v>0</v>
      </c>
      <c r="J250">
        <f>IF(AND([[#This Row],Début]&lt;&gt;"",[[#This Row],[Fin réelle]]&lt;&gt;""),[[#This Row],[Fin réelle]]-[[#This Row],Début]+1,"")</f>
        <v>0</v>
      </c>
      <c r="P25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5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50">
        <f>IF(AND([[#This Row],Statut]="Terminé",[[#This Row],[Fin réelle]]&lt;&gt;""),IF([[#This Row],[Fin réelle]]&lt;=[[#This Row],[Fin planifiée]],"Oui","Non"),"")</f>
        <v>0</v>
      </c>
    </row>
    <row r="251" spans="9:18" ht="20" customHeight="1">
      <c r="I251">
        <f>IF(AND([[#This Row],Début]&lt;&gt;"",[[#This Row],[Fin planifiée]]&lt;&gt;""),[[#This Row],[Fin planifiée]]-[[#This Row],Début]+1,"")</f>
        <v>0</v>
      </c>
      <c r="J251">
        <f>IF(AND([[#This Row],Début]&lt;&gt;"",[[#This Row],[Fin réelle]]&lt;&gt;""),[[#This Row],[Fin réelle]]-[[#This Row],Début]+1,"")</f>
        <v>0</v>
      </c>
      <c r="P25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5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51">
        <f>IF(AND([[#This Row],Statut]="Terminé",[[#This Row],[Fin réelle]]&lt;&gt;""),IF([[#This Row],[Fin réelle]]&lt;=[[#This Row],[Fin planifiée]],"Oui","Non"),"")</f>
        <v>0</v>
      </c>
    </row>
    <row r="252" spans="9:18" ht="20" customHeight="1">
      <c r="I252">
        <f>IF(AND([[#This Row],Début]&lt;&gt;"",[[#This Row],[Fin planifiée]]&lt;&gt;""),[[#This Row],[Fin planifiée]]-[[#This Row],Début]+1,"")</f>
        <v>0</v>
      </c>
      <c r="J252">
        <f>IF(AND([[#This Row],Début]&lt;&gt;"",[[#This Row],[Fin réelle]]&lt;&gt;""),[[#This Row],[Fin réelle]]-[[#This Row],Début]+1,"")</f>
        <v>0</v>
      </c>
      <c r="P25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5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52">
        <f>IF(AND([[#This Row],Statut]="Terminé",[[#This Row],[Fin réelle]]&lt;&gt;""),IF([[#This Row],[Fin réelle]]&lt;=[[#This Row],[Fin planifiée]],"Oui","Non"),"")</f>
        <v>0</v>
      </c>
    </row>
    <row r="253" spans="9:18" ht="20" customHeight="1">
      <c r="I253">
        <f>IF(AND([[#This Row],Début]&lt;&gt;"",[[#This Row],[Fin planifiée]]&lt;&gt;""),[[#This Row],[Fin planifiée]]-[[#This Row],Début]+1,"")</f>
        <v>0</v>
      </c>
      <c r="J253">
        <f>IF(AND([[#This Row],Début]&lt;&gt;"",[[#This Row],[Fin réelle]]&lt;&gt;""),[[#This Row],[Fin réelle]]-[[#This Row],Début]+1,"")</f>
        <v>0</v>
      </c>
      <c r="P25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5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53">
        <f>IF(AND([[#This Row],Statut]="Terminé",[[#This Row],[Fin réelle]]&lt;&gt;""),IF([[#This Row],[Fin réelle]]&lt;=[[#This Row],[Fin planifiée]],"Oui","Non"),"")</f>
        <v>0</v>
      </c>
    </row>
    <row r="254" spans="9:18" ht="20" customHeight="1">
      <c r="I254">
        <f>IF(AND([[#This Row],Début]&lt;&gt;"",[[#This Row],[Fin planifiée]]&lt;&gt;""),[[#This Row],[Fin planifiée]]-[[#This Row],Début]+1,"")</f>
        <v>0</v>
      </c>
      <c r="J254">
        <f>IF(AND([[#This Row],Début]&lt;&gt;"",[[#This Row],[Fin réelle]]&lt;&gt;""),[[#This Row],[Fin réelle]]-[[#This Row],Début]+1,"")</f>
        <v>0</v>
      </c>
      <c r="P25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5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54">
        <f>IF(AND([[#This Row],Statut]="Terminé",[[#This Row],[Fin réelle]]&lt;&gt;""),IF([[#This Row],[Fin réelle]]&lt;=[[#This Row],[Fin planifiée]],"Oui","Non"),"")</f>
        <v>0</v>
      </c>
    </row>
    <row r="255" spans="9:18" ht="20" customHeight="1">
      <c r="I255">
        <f>IF(AND([[#This Row],Début]&lt;&gt;"",[[#This Row],[Fin planifiée]]&lt;&gt;""),[[#This Row],[Fin planifiée]]-[[#This Row],Début]+1,"")</f>
        <v>0</v>
      </c>
      <c r="J255">
        <f>IF(AND([[#This Row],Début]&lt;&gt;"",[[#This Row],[Fin réelle]]&lt;&gt;""),[[#This Row],[Fin réelle]]-[[#This Row],Début]+1,"")</f>
        <v>0</v>
      </c>
      <c r="P25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5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55">
        <f>IF(AND([[#This Row],Statut]="Terminé",[[#This Row],[Fin réelle]]&lt;&gt;""),IF([[#This Row],[Fin réelle]]&lt;=[[#This Row],[Fin planifiée]],"Oui","Non"),"")</f>
        <v>0</v>
      </c>
    </row>
    <row r="256" spans="9:18" ht="20" customHeight="1">
      <c r="I256">
        <f>IF(AND([[#This Row],Début]&lt;&gt;"",[[#This Row],[Fin planifiée]]&lt;&gt;""),[[#This Row],[Fin planifiée]]-[[#This Row],Début]+1,"")</f>
        <v>0</v>
      </c>
      <c r="J256">
        <f>IF(AND([[#This Row],Début]&lt;&gt;"",[[#This Row],[Fin réelle]]&lt;&gt;""),[[#This Row],[Fin réelle]]-[[#This Row],Début]+1,"")</f>
        <v>0</v>
      </c>
      <c r="P25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5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56">
        <f>IF(AND([[#This Row],Statut]="Terminé",[[#This Row],[Fin réelle]]&lt;&gt;""),IF([[#This Row],[Fin réelle]]&lt;=[[#This Row],[Fin planifiée]],"Oui","Non"),"")</f>
        <v>0</v>
      </c>
    </row>
    <row r="257" spans="9:18" ht="20" customHeight="1">
      <c r="I257">
        <f>IF(AND([[#This Row],Début]&lt;&gt;"",[[#This Row],[Fin planifiée]]&lt;&gt;""),[[#This Row],[Fin planifiée]]-[[#This Row],Début]+1,"")</f>
        <v>0</v>
      </c>
      <c r="J257">
        <f>IF(AND([[#This Row],Début]&lt;&gt;"",[[#This Row],[Fin réelle]]&lt;&gt;""),[[#This Row],[Fin réelle]]-[[#This Row],Début]+1,"")</f>
        <v>0</v>
      </c>
      <c r="P25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5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57">
        <f>IF(AND([[#This Row],Statut]="Terminé",[[#This Row],[Fin réelle]]&lt;&gt;""),IF([[#This Row],[Fin réelle]]&lt;=[[#This Row],[Fin planifiée]],"Oui","Non"),"")</f>
        <v>0</v>
      </c>
    </row>
    <row r="258" spans="9:18" ht="20" customHeight="1">
      <c r="I258">
        <f>IF(AND([[#This Row],Début]&lt;&gt;"",[[#This Row],[Fin planifiée]]&lt;&gt;""),[[#This Row],[Fin planifiée]]-[[#This Row],Début]+1,"")</f>
        <v>0</v>
      </c>
      <c r="J258">
        <f>IF(AND([[#This Row],Début]&lt;&gt;"",[[#This Row],[Fin réelle]]&lt;&gt;""),[[#This Row],[Fin réelle]]-[[#This Row],Début]+1,"")</f>
        <v>0</v>
      </c>
      <c r="P25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5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58">
        <f>IF(AND([[#This Row],Statut]="Terminé",[[#This Row],[Fin réelle]]&lt;&gt;""),IF([[#This Row],[Fin réelle]]&lt;=[[#This Row],[Fin planifiée]],"Oui","Non"),"")</f>
        <v>0</v>
      </c>
    </row>
    <row r="259" spans="9:18" ht="20" customHeight="1">
      <c r="I259">
        <f>IF(AND([[#This Row],Début]&lt;&gt;"",[[#This Row],[Fin planifiée]]&lt;&gt;""),[[#This Row],[Fin planifiée]]-[[#This Row],Début]+1,"")</f>
        <v>0</v>
      </c>
      <c r="J259">
        <f>IF(AND([[#This Row],Début]&lt;&gt;"",[[#This Row],[Fin réelle]]&lt;&gt;""),[[#This Row],[Fin réelle]]-[[#This Row],Début]+1,"")</f>
        <v>0</v>
      </c>
      <c r="P25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5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59">
        <f>IF(AND([[#This Row],Statut]="Terminé",[[#This Row],[Fin réelle]]&lt;&gt;""),IF([[#This Row],[Fin réelle]]&lt;=[[#This Row],[Fin planifiée]],"Oui","Non"),"")</f>
        <v>0</v>
      </c>
    </row>
    <row r="260" spans="9:18" ht="20" customHeight="1">
      <c r="I260">
        <f>IF(AND([[#This Row],Début]&lt;&gt;"",[[#This Row],[Fin planifiée]]&lt;&gt;""),[[#This Row],[Fin planifiée]]-[[#This Row],Début]+1,"")</f>
        <v>0</v>
      </c>
      <c r="J260">
        <f>IF(AND([[#This Row],Début]&lt;&gt;"",[[#This Row],[Fin réelle]]&lt;&gt;""),[[#This Row],[Fin réelle]]-[[#This Row],Début]+1,"")</f>
        <v>0</v>
      </c>
      <c r="P26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6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60">
        <f>IF(AND([[#This Row],Statut]="Terminé",[[#This Row],[Fin réelle]]&lt;&gt;""),IF([[#This Row],[Fin réelle]]&lt;=[[#This Row],[Fin planifiée]],"Oui","Non"),"")</f>
        <v>0</v>
      </c>
    </row>
    <row r="261" spans="9:18" ht="20" customHeight="1">
      <c r="I261">
        <f>IF(AND([[#This Row],Début]&lt;&gt;"",[[#This Row],[Fin planifiée]]&lt;&gt;""),[[#This Row],[Fin planifiée]]-[[#This Row],Début]+1,"")</f>
        <v>0</v>
      </c>
      <c r="J261">
        <f>IF(AND([[#This Row],Début]&lt;&gt;"",[[#This Row],[Fin réelle]]&lt;&gt;""),[[#This Row],[Fin réelle]]-[[#This Row],Début]+1,"")</f>
        <v>0</v>
      </c>
      <c r="P26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6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61">
        <f>IF(AND([[#This Row],Statut]="Terminé",[[#This Row],[Fin réelle]]&lt;&gt;""),IF([[#This Row],[Fin réelle]]&lt;=[[#This Row],[Fin planifiée]],"Oui","Non"),"")</f>
        <v>0</v>
      </c>
    </row>
    <row r="262" spans="9:18" ht="20" customHeight="1">
      <c r="I262">
        <f>IF(AND([[#This Row],Début]&lt;&gt;"",[[#This Row],[Fin planifiée]]&lt;&gt;""),[[#This Row],[Fin planifiée]]-[[#This Row],Début]+1,"")</f>
        <v>0</v>
      </c>
      <c r="J262">
        <f>IF(AND([[#This Row],Début]&lt;&gt;"",[[#This Row],[Fin réelle]]&lt;&gt;""),[[#This Row],[Fin réelle]]-[[#This Row],Début]+1,"")</f>
        <v>0</v>
      </c>
      <c r="P26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6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62">
        <f>IF(AND([[#This Row],Statut]="Terminé",[[#This Row],[Fin réelle]]&lt;&gt;""),IF([[#This Row],[Fin réelle]]&lt;=[[#This Row],[Fin planifiée]],"Oui","Non"),"")</f>
        <v>0</v>
      </c>
    </row>
    <row r="263" spans="9:18" ht="20" customHeight="1">
      <c r="I263">
        <f>IF(AND([[#This Row],Début]&lt;&gt;"",[[#This Row],[Fin planifiée]]&lt;&gt;""),[[#This Row],[Fin planifiée]]-[[#This Row],Début]+1,"")</f>
        <v>0</v>
      </c>
      <c r="J263">
        <f>IF(AND([[#This Row],Début]&lt;&gt;"",[[#This Row],[Fin réelle]]&lt;&gt;""),[[#This Row],[Fin réelle]]-[[#This Row],Début]+1,"")</f>
        <v>0</v>
      </c>
      <c r="P26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6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63">
        <f>IF(AND([[#This Row],Statut]="Terminé",[[#This Row],[Fin réelle]]&lt;&gt;""),IF([[#This Row],[Fin réelle]]&lt;=[[#This Row],[Fin planifiée]],"Oui","Non"),"")</f>
        <v>0</v>
      </c>
    </row>
    <row r="264" spans="9:18" ht="20" customHeight="1">
      <c r="I264">
        <f>IF(AND([[#This Row],Début]&lt;&gt;"",[[#This Row],[Fin planifiée]]&lt;&gt;""),[[#This Row],[Fin planifiée]]-[[#This Row],Début]+1,"")</f>
        <v>0</v>
      </c>
      <c r="J264">
        <f>IF(AND([[#This Row],Début]&lt;&gt;"",[[#This Row],[Fin réelle]]&lt;&gt;""),[[#This Row],[Fin réelle]]-[[#This Row],Début]+1,"")</f>
        <v>0</v>
      </c>
      <c r="P26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6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64">
        <f>IF(AND([[#This Row],Statut]="Terminé",[[#This Row],[Fin réelle]]&lt;&gt;""),IF([[#This Row],[Fin réelle]]&lt;=[[#This Row],[Fin planifiée]],"Oui","Non"),"")</f>
        <v>0</v>
      </c>
    </row>
    <row r="265" spans="9:18" ht="20" customHeight="1">
      <c r="I265">
        <f>IF(AND([[#This Row],Début]&lt;&gt;"",[[#This Row],[Fin planifiée]]&lt;&gt;""),[[#This Row],[Fin planifiée]]-[[#This Row],Début]+1,"")</f>
        <v>0</v>
      </c>
      <c r="J265">
        <f>IF(AND([[#This Row],Début]&lt;&gt;"",[[#This Row],[Fin réelle]]&lt;&gt;""),[[#This Row],[Fin réelle]]-[[#This Row],Début]+1,"")</f>
        <v>0</v>
      </c>
      <c r="P26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6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65">
        <f>IF(AND([[#This Row],Statut]="Terminé",[[#This Row],[Fin réelle]]&lt;&gt;""),IF([[#This Row],[Fin réelle]]&lt;=[[#This Row],[Fin planifiée]],"Oui","Non"),"")</f>
        <v>0</v>
      </c>
    </row>
    <row r="266" spans="9:18" ht="20" customHeight="1">
      <c r="I266">
        <f>IF(AND([[#This Row],Début]&lt;&gt;"",[[#This Row],[Fin planifiée]]&lt;&gt;""),[[#This Row],[Fin planifiée]]-[[#This Row],Début]+1,"")</f>
        <v>0</v>
      </c>
      <c r="J266">
        <f>IF(AND([[#This Row],Début]&lt;&gt;"",[[#This Row],[Fin réelle]]&lt;&gt;""),[[#This Row],[Fin réelle]]-[[#This Row],Début]+1,"")</f>
        <v>0</v>
      </c>
      <c r="P26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6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66">
        <f>IF(AND([[#This Row],Statut]="Terminé",[[#This Row],[Fin réelle]]&lt;&gt;""),IF([[#This Row],[Fin réelle]]&lt;=[[#This Row],[Fin planifiée]],"Oui","Non"),"")</f>
        <v>0</v>
      </c>
    </row>
    <row r="267" spans="9:18" ht="20" customHeight="1">
      <c r="I267">
        <f>IF(AND([[#This Row],Début]&lt;&gt;"",[[#This Row],[Fin planifiée]]&lt;&gt;""),[[#This Row],[Fin planifiée]]-[[#This Row],Début]+1,"")</f>
        <v>0</v>
      </c>
      <c r="J267">
        <f>IF(AND([[#This Row],Début]&lt;&gt;"",[[#This Row],[Fin réelle]]&lt;&gt;""),[[#This Row],[Fin réelle]]-[[#This Row],Début]+1,"")</f>
        <v>0</v>
      </c>
      <c r="P26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6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67">
        <f>IF(AND([[#This Row],Statut]="Terminé",[[#This Row],[Fin réelle]]&lt;&gt;""),IF([[#This Row],[Fin réelle]]&lt;=[[#This Row],[Fin planifiée]],"Oui","Non"),"")</f>
        <v>0</v>
      </c>
    </row>
    <row r="268" spans="9:18" ht="20" customHeight="1">
      <c r="I268">
        <f>IF(AND([[#This Row],Début]&lt;&gt;"",[[#This Row],[Fin planifiée]]&lt;&gt;""),[[#This Row],[Fin planifiée]]-[[#This Row],Début]+1,"")</f>
        <v>0</v>
      </c>
      <c r="J268">
        <f>IF(AND([[#This Row],Début]&lt;&gt;"",[[#This Row],[Fin réelle]]&lt;&gt;""),[[#This Row],[Fin réelle]]-[[#This Row],Début]+1,"")</f>
        <v>0</v>
      </c>
      <c r="P26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6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68">
        <f>IF(AND([[#This Row],Statut]="Terminé",[[#This Row],[Fin réelle]]&lt;&gt;""),IF([[#This Row],[Fin réelle]]&lt;=[[#This Row],[Fin planifiée]],"Oui","Non"),"")</f>
        <v>0</v>
      </c>
    </row>
    <row r="269" spans="9:18" ht="20" customHeight="1">
      <c r="I269">
        <f>IF(AND([[#This Row],Début]&lt;&gt;"",[[#This Row],[Fin planifiée]]&lt;&gt;""),[[#This Row],[Fin planifiée]]-[[#This Row],Début]+1,"")</f>
        <v>0</v>
      </c>
      <c r="J269">
        <f>IF(AND([[#This Row],Début]&lt;&gt;"",[[#This Row],[Fin réelle]]&lt;&gt;""),[[#This Row],[Fin réelle]]-[[#This Row],Début]+1,"")</f>
        <v>0</v>
      </c>
      <c r="P26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6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69">
        <f>IF(AND([[#This Row],Statut]="Terminé",[[#This Row],[Fin réelle]]&lt;&gt;""),IF([[#This Row],[Fin réelle]]&lt;=[[#This Row],[Fin planifiée]],"Oui","Non"),"")</f>
        <v>0</v>
      </c>
    </row>
    <row r="270" spans="9:18" ht="20" customHeight="1">
      <c r="I270">
        <f>IF(AND([[#This Row],Début]&lt;&gt;"",[[#This Row],[Fin planifiée]]&lt;&gt;""),[[#This Row],[Fin planifiée]]-[[#This Row],Début]+1,"")</f>
        <v>0</v>
      </c>
      <c r="J270">
        <f>IF(AND([[#This Row],Début]&lt;&gt;"",[[#This Row],[Fin réelle]]&lt;&gt;""),[[#This Row],[Fin réelle]]-[[#This Row],Début]+1,"")</f>
        <v>0</v>
      </c>
      <c r="P27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7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70">
        <f>IF(AND([[#This Row],Statut]="Terminé",[[#This Row],[Fin réelle]]&lt;&gt;""),IF([[#This Row],[Fin réelle]]&lt;=[[#This Row],[Fin planifiée]],"Oui","Non"),"")</f>
        <v>0</v>
      </c>
    </row>
    <row r="271" spans="9:18" ht="20" customHeight="1">
      <c r="I271">
        <f>IF(AND([[#This Row],Début]&lt;&gt;"",[[#This Row],[Fin planifiée]]&lt;&gt;""),[[#This Row],[Fin planifiée]]-[[#This Row],Début]+1,"")</f>
        <v>0</v>
      </c>
      <c r="J271">
        <f>IF(AND([[#This Row],Début]&lt;&gt;"",[[#This Row],[Fin réelle]]&lt;&gt;""),[[#This Row],[Fin réelle]]-[[#This Row],Début]+1,"")</f>
        <v>0</v>
      </c>
      <c r="P27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7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71">
        <f>IF(AND([[#This Row],Statut]="Terminé",[[#This Row],[Fin réelle]]&lt;&gt;""),IF([[#This Row],[Fin réelle]]&lt;=[[#This Row],[Fin planifiée]],"Oui","Non"),"")</f>
        <v>0</v>
      </c>
    </row>
    <row r="272" spans="9:18" ht="20" customHeight="1">
      <c r="I272">
        <f>IF(AND([[#This Row],Début]&lt;&gt;"",[[#This Row],[Fin planifiée]]&lt;&gt;""),[[#This Row],[Fin planifiée]]-[[#This Row],Début]+1,"")</f>
        <v>0</v>
      </c>
      <c r="J272">
        <f>IF(AND([[#This Row],Début]&lt;&gt;"",[[#This Row],[Fin réelle]]&lt;&gt;""),[[#This Row],[Fin réelle]]-[[#This Row],Début]+1,"")</f>
        <v>0</v>
      </c>
      <c r="P27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7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72">
        <f>IF(AND([[#This Row],Statut]="Terminé",[[#This Row],[Fin réelle]]&lt;&gt;""),IF([[#This Row],[Fin réelle]]&lt;=[[#This Row],[Fin planifiée]],"Oui","Non"),"")</f>
        <v>0</v>
      </c>
    </row>
    <row r="273" spans="9:18" ht="20" customHeight="1">
      <c r="I273">
        <f>IF(AND([[#This Row],Début]&lt;&gt;"",[[#This Row],[Fin planifiée]]&lt;&gt;""),[[#This Row],[Fin planifiée]]-[[#This Row],Début]+1,"")</f>
        <v>0</v>
      </c>
      <c r="J273">
        <f>IF(AND([[#This Row],Début]&lt;&gt;"",[[#This Row],[Fin réelle]]&lt;&gt;""),[[#This Row],[Fin réelle]]-[[#This Row],Début]+1,"")</f>
        <v>0</v>
      </c>
      <c r="P27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7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73">
        <f>IF(AND([[#This Row],Statut]="Terminé",[[#This Row],[Fin réelle]]&lt;&gt;""),IF([[#This Row],[Fin réelle]]&lt;=[[#This Row],[Fin planifiée]],"Oui","Non"),"")</f>
        <v>0</v>
      </c>
    </row>
    <row r="274" spans="9:18" ht="20" customHeight="1">
      <c r="I274">
        <f>IF(AND([[#This Row],Début]&lt;&gt;"",[[#This Row],[Fin planifiée]]&lt;&gt;""),[[#This Row],[Fin planifiée]]-[[#This Row],Début]+1,"")</f>
        <v>0</v>
      </c>
      <c r="J274">
        <f>IF(AND([[#This Row],Début]&lt;&gt;"",[[#This Row],[Fin réelle]]&lt;&gt;""),[[#This Row],[Fin réelle]]-[[#This Row],Début]+1,"")</f>
        <v>0</v>
      </c>
      <c r="P27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7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74">
        <f>IF(AND([[#This Row],Statut]="Terminé",[[#This Row],[Fin réelle]]&lt;&gt;""),IF([[#This Row],[Fin réelle]]&lt;=[[#This Row],[Fin planifiée]],"Oui","Non"),"")</f>
        <v>0</v>
      </c>
    </row>
    <row r="275" spans="9:18" ht="20" customHeight="1">
      <c r="I275">
        <f>IF(AND([[#This Row],Début]&lt;&gt;"",[[#This Row],[Fin planifiée]]&lt;&gt;""),[[#This Row],[Fin planifiée]]-[[#This Row],Début]+1,"")</f>
        <v>0</v>
      </c>
      <c r="J275">
        <f>IF(AND([[#This Row],Début]&lt;&gt;"",[[#This Row],[Fin réelle]]&lt;&gt;""),[[#This Row],[Fin réelle]]-[[#This Row],Début]+1,"")</f>
        <v>0</v>
      </c>
      <c r="P27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7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75">
        <f>IF(AND([[#This Row],Statut]="Terminé",[[#This Row],[Fin réelle]]&lt;&gt;""),IF([[#This Row],[Fin réelle]]&lt;=[[#This Row],[Fin planifiée]],"Oui","Non"),"")</f>
        <v>0</v>
      </c>
    </row>
    <row r="276" spans="9:18" ht="20" customHeight="1">
      <c r="I276">
        <f>IF(AND([[#This Row],Début]&lt;&gt;"",[[#This Row],[Fin planifiée]]&lt;&gt;""),[[#This Row],[Fin planifiée]]-[[#This Row],Début]+1,"")</f>
        <v>0</v>
      </c>
      <c r="J276">
        <f>IF(AND([[#This Row],Début]&lt;&gt;"",[[#This Row],[Fin réelle]]&lt;&gt;""),[[#This Row],[Fin réelle]]-[[#This Row],Début]+1,"")</f>
        <v>0</v>
      </c>
      <c r="P27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7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76">
        <f>IF(AND([[#This Row],Statut]="Terminé",[[#This Row],[Fin réelle]]&lt;&gt;""),IF([[#This Row],[Fin réelle]]&lt;=[[#This Row],[Fin planifiée]],"Oui","Non"),"")</f>
        <v>0</v>
      </c>
    </row>
    <row r="277" spans="9:18" ht="20" customHeight="1">
      <c r="I277">
        <f>IF(AND([[#This Row],Début]&lt;&gt;"",[[#This Row],[Fin planifiée]]&lt;&gt;""),[[#This Row],[Fin planifiée]]-[[#This Row],Début]+1,"")</f>
        <v>0</v>
      </c>
      <c r="J277">
        <f>IF(AND([[#This Row],Début]&lt;&gt;"",[[#This Row],[Fin réelle]]&lt;&gt;""),[[#This Row],[Fin réelle]]-[[#This Row],Début]+1,"")</f>
        <v>0</v>
      </c>
      <c r="P27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7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77">
        <f>IF(AND([[#This Row],Statut]="Terminé",[[#This Row],[Fin réelle]]&lt;&gt;""),IF([[#This Row],[Fin réelle]]&lt;=[[#This Row],[Fin planifiée]],"Oui","Non"),"")</f>
        <v>0</v>
      </c>
    </row>
    <row r="278" spans="9:18" ht="20" customHeight="1">
      <c r="I278">
        <f>IF(AND([[#This Row],Début]&lt;&gt;"",[[#This Row],[Fin planifiée]]&lt;&gt;""),[[#This Row],[Fin planifiée]]-[[#This Row],Début]+1,"")</f>
        <v>0</v>
      </c>
      <c r="J278">
        <f>IF(AND([[#This Row],Début]&lt;&gt;"",[[#This Row],[Fin réelle]]&lt;&gt;""),[[#This Row],[Fin réelle]]-[[#This Row],Début]+1,"")</f>
        <v>0</v>
      </c>
      <c r="P27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7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78">
        <f>IF(AND([[#This Row],Statut]="Terminé",[[#This Row],[Fin réelle]]&lt;&gt;""),IF([[#This Row],[Fin réelle]]&lt;=[[#This Row],[Fin planifiée]],"Oui","Non"),"")</f>
        <v>0</v>
      </c>
    </row>
    <row r="279" spans="9:18" ht="20" customHeight="1">
      <c r="I279">
        <f>IF(AND([[#This Row],Début]&lt;&gt;"",[[#This Row],[Fin planifiée]]&lt;&gt;""),[[#This Row],[Fin planifiée]]-[[#This Row],Début]+1,"")</f>
        <v>0</v>
      </c>
      <c r="J279">
        <f>IF(AND([[#This Row],Début]&lt;&gt;"",[[#This Row],[Fin réelle]]&lt;&gt;""),[[#This Row],[Fin réelle]]-[[#This Row],Début]+1,"")</f>
        <v>0</v>
      </c>
      <c r="P27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7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79">
        <f>IF(AND([[#This Row],Statut]="Terminé",[[#This Row],[Fin réelle]]&lt;&gt;""),IF([[#This Row],[Fin réelle]]&lt;=[[#This Row],[Fin planifiée]],"Oui","Non"),"")</f>
        <v>0</v>
      </c>
    </row>
    <row r="280" spans="9:18" ht="20" customHeight="1">
      <c r="I280">
        <f>IF(AND([[#This Row],Début]&lt;&gt;"",[[#This Row],[Fin planifiée]]&lt;&gt;""),[[#This Row],[Fin planifiée]]-[[#This Row],Début]+1,"")</f>
        <v>0</v>
      </c>
      <c r="J280">
        <f>IF(AND([[#This Row],Début]&lt;&gt;"",[[#This Row],[Fin réelle]]&lt;&gt;""),[[#This Row],[Fin réelle]]-[[#This Row],Début]+1,"")</f>
        <v>0</v>
      </c>
      <c r="P28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8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80">
        <f>IF(AND([[#This Row],Statut]="Terminé",[[#This Row],[Fin réelle]]&lt;&gt;""),IF([[#This Row],[Fin réelle]]&lt;=[[#This Row],[Fin planifiée]],"Oui","Non"),"")</f>
        <v>0</v>
      </c>
    </row>
    <row r="281" spans="9:18" ht="20" customHeight="1">
      <c r="I281">
        <f>IF(AND([[#This Row],Début]&lt;&gt;"",[[#This Row],[Fin planifiée]]&lt;&gt;""),[[#This Row],[Fin planifiée]]-[[#This Row],Début]+1,"")</f>
        <v>0</v>
      </c>
      <c r="J281">
        <f>IF(AND([[#This Row],Début]&lt;&gt;"",[[#This Row],[Fin réelle]]&lt;&gt;""),[[#This Row],[Fin réelle]]-[[#This Row],Début]+1,"")</f>
        <v>0</v>
      </c>
      <c r="P28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8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81">
        <f>IF(AND([[#This Row],Statut]="Terminé",[[#This Row],[Fin réelle]]&lt;&gt;""),IF([[#This Row],[Fin réelle]]&lt;=[[#This Row],[Fin planifiée]],"Oui","Non"),"")</f>
        <v>0</v>
      </c>
    </row>
    <row r="282" spans="9:18" ht="20" customHeight="1">
      <c r="I282">
        <f>IF(AND([[#This Row],Début]&lt;&gt;"",[[#This Row],[Fin planifiée]]&lt;&gt;""),[[#This Row],[Fin planifiée]]-[[#This Row],Début]+1,"")</f>
        <v>0</v>
      </c>
      <c r="J282">
        <f>IF(AND([[#This Row],Début]&lt;&gt;"",[[#This Row],[Fin réelle]]&lt;&gt;""),[[#This Row],[Fin réelle]]-[[#This Row],Début]+1,"")</f>
        <v>0</v>
      </c>
      <c r="P28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8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82">
        <f>IF(AND([[#This Row],Statut]="Terminé",[[#This Row],[Fin réelle]]&lt;&gt;""),IF([[#This Row],[Fin réelle]]&lt;=[[#This Row],[Fin planifiée]],"Oui","Non"),"")</f>
        <v>0</v>
      </c>
    </row>
    <row r="283" spans="9:18" ht="20" customHeight="1">
      <c r="I283">
        <f>IF(AND([[#This Row],Début]&lt;&gt;"",[[#This Row],[Fin planifiée]]&lt;&gt;""),[[#This Row],[Fin planifiée]]-[[#This Row],Début]+1,"")</f>
        <v>0</v>
      </c>
      <c r="J283">
        <f>IF(AND([[#This Row],Début]&lt;&gt;"",[[#This Row],[Fin réelle]]&lt;&gt;""),[[#This Row],[Fin réelle]]-[[#This Row],Début]+1,"")</f>
        <v>0</v>
      </c>
      <c r="P28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8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83">
        <f>IF(AND([[#This Row],Statut]="Terminé",[[#This Row],[Fin réelle]]&lt;&gt;""),IF([[#This Row],[Fin réelle]]&lt;=[[#This Row],[Fin planifiée]],"Oui","Non"),"")</f>
        <v>0</v>
      </c>
    </row>
    <row r="284" spans="9:18" ht="20" customHeight="1">
      <c r="I284">
        <f>IF(AND([[#This Row],Début]&lt;&gt;"",[[#This Row],[Fin planifiée]]&lt;&gt;""),[[#This Row],[Fin planifiée]]-[[#This Row],Début]+1,"")</f>
        <v>0</v>
      </c>
      <c r="J284">
        <f>IF(AND([[#This Row],Début]&lt;&gt;"",[[#This Row],[Fin réelle]]&lt;&gt;""),[[#This Row],[Fin réelle]]-[[#This Row],Début]+1,"")</f>
        <v>0</v>
      </c>
      <c r="P28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8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84">
        <f>IF(AND([[#This Row],Statut]="Terminé",[[#This Row],[Fin réelle]]&lt;&gt;""),IF([[#This Row],[Fin réelle]]&lt;=[[#This Row],[Fin planifiée]],"Oui","Non"),"")</f>
        <v>0</v>
      </c>
    </row>
    <row r="285" spans="9:18" ht="20" customHeight="1">
      <c r="I285">
        <f>IF(AND([[#This Row],Début]&lt;&gt;"",[[#This Row],[Fin planifiée]]&lt;&gt;""),[[#This Row],[Fin planifiée]]-[[#This Row],Début]+1,"")</f>
        <v>0</v>
      </c>
      <c r="J285">
        <f>IF(AND([[#This Row],Début]&lt;&gt;"",[[#This Row],[Fin réelle]]&lt;&gt;""),[[#This Row],[Fin réelle]]-[[#This Row],Début]+1,"")</f>
        <v>0</v>
      </c>
      <c r="P28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8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85">
        <f>IF(AND([[#This Row],Statut]="Terminé",[[#This Row],[Fin réelle]]&lt;&gt;""),IF([[#This Row],[Fin réelle]]&lt;=[[#This Row],[Fin planifiée]],"Oui","Non"),"")</f>
        <v>0</v>
      </c>
    </row>
    <row r="286" spans="9:18" ht="20" customHeight="1">
      <c r="I286">
        <f>IF(AND([[#This Row],Début]&lt;&gt;"",[[#This Row],[Fin planifiée]]&lt;&gt;""),[[#This Row],[Fin planifiée]]-[[#This Row],Début]+1,"")</f>
        <v>0</v>
      </c>
      <c r="J286">
        <f>IF(AND([[#This Row],Début]&lt;&gt;"",[[#This Row],[Fin réelle]]&lt;&gt;""),[[#This Row],[Fin réelle]]-[[#This Row],Début]+1,"")</f>
        <v>0</v>
      </c>
      <c r="P28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8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86">
        <f>IF(AND([[#This Row],Statut]="Terminé",[[#This Row],[Fin réelle]]&lt;&gt;""),IF([[#This Row],[Fin réelle]]&lt;=[[#This Row],[Fin planifiée]],"Oui","Non"),"")</f>
        <v>0</v>
      </c>
    </row>
    <row r="287" spans="9:18" ht="20" customHeight="1">
      <c r="I287">
        <f>IF(AND([[#This Row],Début]&lt;&gt;"",[[#This Row],[Fin planifiée]]&lt;&gt;""),[[#This Row],[Fin planifiée]]-[[#This Row],Début]+1,"")</f>
        <v>0</v>
      </c>
      <c r="J287">
        <f>IF(AND([[#This Row],Début]&lt;&gt;"",[[#This Row],[Fin réelle]]&lt;&gt;""),[[#This Row],[Fin réelle]]-[[#This Row],Début]+1,"")</f>
        <v>0</v>
      </c>
      <c r="P28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8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87">
        <f>IF(AND([[#This Row],Statut]="Terminé",[[#This Row],[Fin réelle]]&lt;&gt;""),IF([[#This Row],[Fin réelle]]&lt;=[[#This Row],[Fin planifiée]],"Oui","Non"),"")</f>
        <v>0</v>
      </c>
    </row>
    <row r="288" spans="9:18" ht="20" customHeight="1">
      <c r="I288">
        <f>IF(AND([[#This Row],Début]&lt;&gt;"",[[#This Row],[Fin planifiée]]&lt;&gt;""),[[#This Row],[Fin planifiée]]-[[#This Row],Début]+1,"")</f>
        <v>0</v>
      </c>
      <c r="J288">
        <f>IF(AND([[#This Row],Début]&lt;&gt;"",[[#This Row],[Fin réelle]]&lt;&gt;""),[[#This Row],[Fin réelle]]-[[#This Row],Début]+1,"")</f>
        <v>0</v>
      </c>
      <c r="P28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8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88">
        <f>IF(AND([[#This Row],Statut]="Terminé",[[#This Row],[Fin réelle]]&lt;&gt;""),IF([[#This Row],[Fin réelle]]&lt;=[[#This Row],[Fin planifiée]],"Oui","Non"),"")</f>
        <v>0</v>
      </c>
    </row>
    <row r="289" spans="9:18" ht="20" customHeight="1">
      <c r="I289">
        <f>IF(AND([[#This Row],Début]&lt;&gt;"",[[#This Row],[Fin planifiée]]&lt;&gt;""),[[#This Row],[Fin planifiée]]-[[#This Row],Début]+1,"")</f>
        <v>0</v>
      </c>
      <c r="J289">
        <f>IF(AND([[#This Row],Début]&lt;&gt;"",[[#This Row],[Fin réelle]]&lt;&gt;""),[[#This Row],[Fin réelle]]-[[#This Row],Début]+1,"")</f>
        <v>0</v>
      </c>
      <c r="P28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8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89">
        <f>IF(AND([[#This Row],Statut]="Terminé",[[#This Row],[Fin réelle]]&lt;&gt;""),IF([[#This Row],[Fin réelle]]&lt;=[[#This Row],[Fin planifiée]],"Oui","Non"),"")</f>
        <v>0</v>
      </c>
    </row>
    <row r="290" spans="9:18" ht="20" customHeight="1">
      <c r="I290">
        <f>IF(AND([[#This Row],Début]&lt;&gt;"",[[#This Row],[Fin planifiée]]&lt;&gt;""),[[#This Row],[Fin planifiée]]-[[#This Row],Début]+1,"")</f>
        <v>0</v>
      </c>
      <c r="J290">
        <f>IF(AND([[#This Row],Début]&lt;&gt;"",[[#This Row],[Fin réelle]]&lt;&gt;""),[[#This Row],[Fin réelle]]-[[#This Row],Début]+1,"")</f>
        <v>0</v>
      </c>
      <c r="P29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9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90">
        <f>IF(AND([[#This Row],Statut]="Terminé",[[#This Row],[Fin réelle]]&lt;&gt;""),IF([[#This Row],[Fin réelle]]&lt;=[[#This Row],[Fin planifiée]],"Oui","Non"),"")</f>
        <v>0</v>
      </c>
    </row>
    <row r="291" spans="9:18" ht="20" customHeight="1">
      <c r="I291">
        <f>IF(AND([[#This Row],Début]&lt;&gt;"",[[#This Row],[Fin planifiée]]&lt;&gt;""),[[#This Row],[Fin planifiée]]-[[#This Row],Début]+1,"")</f>
        <v>0</v>
      </c>
      <c r="J291">
        <f>IF(AND([[#This Row],Début]&lt;&gt;"",[[#This Row],[Fin réelle]]&lt;&gt;""),[[#This Row],[Fin réelle]]-[[#This Row],Début]+1,"")</f>
        <v>0</v>
      </c>
      <c r="P29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9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91">
        <f>IF(AND([[#This Row],Statut]="Terminé",[[#This Row],[Fin réelle]]&lt;&gt;""),IF([[#This Row],[Fin réelle]]&lt;=[[#This Row],[Fin planifiée]],"Oui","Non"),"")</f>
        <v>0</v>
      </c>
    </row>
    <row r="292" spans="9:18" ht="20" customHeight="1">
      <c r="I292">
        <f>IF(AND([[#This Row],Début]&lt;&gt;"",[[#This Row],[Fin planifiée]]&lt;&gt;""),[[#This Row],[Fin planifiée]]-[[#This Row],Début]+1,"")</f>
        <v>0</v>
      </c>
      <c r="J292">
        <f>IF(AND([[#This Row],Début]&lt;&gt;"",[[#This Row],[Fin réelle]]&lt;&gt;""),[[#This Row],[Fin réelle]]-[[#This Row],Début]+1,"")</f>
        <v>0</v>
      </c>
      <c r="P29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9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92">
        <f>IF(AND([[#This Row],Statut]="Terminé",[[#This Row],[Fin réelle]]&lt;&gt;""),IF([[#This Row],[Fin réelle]]&lt;=[[#This Row],[Fin planifiée]],"Oui","Non"),"")</f>
        <v>0</v>
      </c>
    </row>
    <row r="293" spans="9:18" ht="20" customHeight="1">
      <c r="I293">
        <f>IF(AND([[#This Row],Début]&lt;&gt;"",[[#This Row],[Fin planifiée]]&lt;&gt;""),[[#This Row],[Fin planifiée]]-[[#This Row],Début]+1,"")</f>
        <v>0</v>
      </c>
      <c r="J293">
        <f>IF(AND([[#This Row],Début]&lt;&gt;"",[[#This Row],[Fin réelle]]&lt;&gt;""),[[#This Row],[Fin réelle]]-[[#This Row],Début]+1,"")</f>
        <v>0</v>
      </c>
      <c r="P29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9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93">
        <f>IF(AND([[#This Row],Statut]="Terminé",[[#This Row],[Fin réelle]]&lt;&gt;""),IF([[#This Row],[Fin réelle]]&lt;=[[#This Row],[Fin planifiée]],"Oui","Non"),"")</f>
        <v>0</v>
      </c>
    </row>
    <row r="294" spans="9:18" ht="20" customHeight="1">
      <c r="I294">
        <f>IF(AND([[#This Row],Début]&lt;&gt;"",[[#This Row],[Fin planifiée]]&lt;&gt;""),[[#This Row],[Fin planifiée]]-[[#This Row],Début]+1,"")</f>
        <v>0</v>
      </c>
      <c r="J294">
        <f>IF(AND([[#This Row],Début]&lt;&gt;"",[[#This Row],[Fin réelle]]&lt;&gt;""),[[#This Row],[Fin réelle]]-[[#This Row],Début]+1,"")</f>
        <v>0</v>
      </c>
      <c r="P29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9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94">
        <f>IF(AND([[#This Row],Statut]="Terminé",[[#This Row],[Fin réelle]]&lt;&gt;""),IF([[#This Row],[Fin réelle]]&lt;=[[#This Row],[Fin planifiée]],"Oui","Non"),"")</f>
        <v>0</v>
      </c>
    </row>
    <row r="295" spans="9:18" ht="20" customHeight="1">
      <c r="I295">
        <f>IF(AND([[#This Row],Début]&lt;&gt;"",[[#This Row],[Fin planifiée]]&lt;&gt;""),[[#This Row],[Fin planifiée]]-[[#This Row],Début]+1,"")</f>
        <v>0</v>
      </c>
      <c r="J295">
        <f>IF(AND([[#This Row],Début]&lt;&gt;"",[[#This Row],[Fin réelle]]&lt;&gt;""),[[#This Row],[Fin réelle]]-[[#This Row],Début]+1,"")</f>
        <v>0</v>
      </c>
      <c r="P29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9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95">
        <f>IF(AND([[#This Row],Statut]="Terminé",[[#This Row],[Fin réelle]]&lt;&gt;""),IF([[#This Row],[Fin réelle]]&lt;=[[#This Row],[Fin planifiée]],"Oui","Non"),"")</f>
        <v>0</v>
      </c>
    </row>
    <row r="296" spans="9:18" ht="20" customHeight="1">
      <c r="I296">
        <f>IF(AND([[#This Row],Début]&lt;&gt;"",[[#This Row],[Fin planifiée]]&lt;&gt;""),[[#This Row],[Fin planifiée]]-[[#This Row],Début]+1,"")</f>
        <v>0</v>
      </c>
      <c r="J296">
        <f>IF(AND([[#This Row],Début]&lt;&gt;"",[[#This Row],[Fin réelle]]&lt;&gt;""),[[#This Row],[Fin réelle]]-[[#This Row],Début]+1,"")</f>
        <v>0</v>
      </c>
      <c r="P29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9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96">
        <f>IF(AND([[#This Row],Statut]="Terminé",[[#This Row],[Fin réelle]]&lt;&gt;""),IF([[#This Row],[Fin réelle]]&lt;=[[#This Row],[Fin planifiée]],"Oui","Non"),"")</f>
        <v>0</v>
      </c>
    </row>
    <row r="297" spans="9:18" ht="20" customHeight="1">
      <c r="I297">
        <f>IF(AND([[#This Row],Début]&lt;&gt;"",[[#This Row],[Fin planifiée]]&lt;&gt;""),[[#This Row],[Fin planifiée]]-[[#This Row],Début]+1,"")</f>
        <v>0</v>
      </c>
      <c r="J297">
        <f>IF(AND([[#This Row],Début]&lt;&gt;"",[[#This Row],[Fin réelle]]&lt;&gt;""),[[#This Row],[Fin réelle]]-[[#This Row],Début]+1,"")</f>
        <v>0</v>
      </c>
      <c r="P29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9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97">
        <f>IF(AND([[#This Row],Statut]="Terminé",[[#This Row],[Fin réelle]]&lt;&gt;""),IF([[#This Row],[Fin réelle]]&lt;=[[#This Row],[Fin planifiée]],"Oui","Non"),"")</f>
        <v>0</v>
      </c>
    </row>
    <row r="298" spans="9:18" ht="20" customHeight="1">
      <c r="I298">
        <f>IF(AND([[#This Row],Début]&lt;&gt;"",[[#This Row],[Fin planifiée]]&lt;&gt;""),[[#This Row],[Fin planifiée]]-[[#This Row],Début]+1,"")</f>
        <v>0</v>
      </c>
      <c r="J298">
        <f>IF(AND([[#This Row],Début]&lt;&gt;"",[[#This Row],[Fin réelle]]&lt;&gt;""),[[#This Row],[Fin réelle]]-[[#This Row],Début]+1,"")</f>
        <v>0</v>
      </c>
      <c r="P29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9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98">
        <f>IF(AND([[#This Row],Statut]="Terminé",[[#This Row],[Fin réelle]]&lt;&gt;""),IF([[#This Row],[Fin réelle]]&lt;=[[#This Row],[Fin planifiée]],"Oui","Non"),"")</f>
        <v>0</v>
      </c>
    </row>
    <row r="299" spans="9:18" ht="20" customHeight="1">
      <c r="I299">
        <f>IF(AND([[#This Row],Début]&lt;&gt;"",[[#This Row],[Fin planifiée]]&lt;&gt;""),[[#This Row],[Fin planifiée]]-[[#This Row],Début]+1,"")</f>
        <v>0</v>
      </c>
      <c r="J299">
        <f>IF(AND([[#This Row],Début]&lt;&gt;"",[[#This Row],[Fin réelle]]&lt;&gt;""),[[#This Row],[Fin réelle]]-[[#This Row],Début]+1,"")</f>
        <v>0</v>
      </c>
      <c r="P29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29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299">
        <f>IF(AND([[#This Row],Statut]="Terminé",[[#This Row],[Fin réelle]]&lt;&gt;""),IF([[#This Row],[Fin réelle]]&lt;=[[#This Row],[Fin planifiée]],"Oui","Non"),"")</f>
        <v>0</v>
      </c>
    </row>
    <row r="300" spans="9:18" ht="20" customHeight="1">
      <c r="I300">
        <f>IF(AND([[#This Row],Début]&lt;&gt;"",[[#This Row],[Fin planifiée]]&lt;&gt;""),[[#This Row],[Fin planifiée]]-[[#This Row],Début]+1,"")</f>
        <v>0</v>
      </c>
      <c r="J300">
        <f>IF(AND([[#This Row],Début]&lt;&gt;"",[[#This Row],[Fin réelle]]&lt;&gt;""),[[#This Row],[Fin réelle]]-[[#This Row],Début]+1,"")</f>
        <v>0</v>
      </c>
      <c r="P30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0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00">
        <f>IF(AND([[#This Row],Statut]="Terminé",[[#This Row],[Fin réelle]]&lt;&gt;""),IF([[#This Row],[Fin réelle]]&lt;=[[#This Row],[Fin planifiée]],"Oui","Non"),"")</f>
        <v>0</v>
      </c>
    </row>
    <row r="301" spans="9:18" ht="20" customHeight="1">
      <c r="I301">
        <f>IF(AND([[#This Row],Début]&lt;&gt;"",[[#This Row],[Fin planifiée]]&lt;&gt;""),[[#This Row],[Fin planifiée]]-[[#This Row],Début]+1,"")</f>
        <v>0</v>
      </c>
      <c r="J301">
        <f>IF(AND([[#This Row],Début]&lt;&gt;"",[[#This Row],[Fin réelle]]&lt;&gt;""),[[#This Row],[Fin réelle]]-[[#This Row],Début]+1,"")</f>
        <v>0</v>
      </c>
      <c r="P30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0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01">
        <f>IF(AND([[#This Row],Statut]="Terminé",[[#This Row],[Fin réelle]]&lt;&gt;""),IF([[#This Row],[Fin réelle]]&lt;=[[#This Row],[Fin planifiée]],"Oui","Non"),"")</f>
        <v>0</v>
      </c>
    </row>
    <row r="302" spans="9:18" ht="20" customHeight="1">
      <c r="I302">
        <f>IF(AND([[#This Row],Début]&lt;&gt;"",[[#This Row],[Fin planifiée]]&lt;&gt;""),[[#This Row],[Fin planifiée]]-[[#This Row],Début]+1,"")</f>
        <v>0</v>
      </c>
      <c r="J302">
        <f>IF(AND([[#This Row],Début]&lt;&gt;"",[[#This Row],[Fin réelle]]&lt;&gt;""),[[#This Row],[Fin réelle]]-[[#This Row],Début]+1,"")</f>
        <v>0</v>
      </c>
      <c r="P30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0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02">
        <f>IF(AND([[#This Row],Statut]="Terminé",[[#This Row],[Fin réelle]]&lt;&gt;""),IF([[#This Row],[Fin réelle]]&lt;=[[#This Row],[Fin planifiée]],"Oui","Non"),"")</f>
        <v>0</v>
      </c>
    </row>
    <row r="303" spans="9:18" ht="20" customHeight="1">
      <c r="I303">
        <f>IF(AND([[#This Row],Début]&lt;&gt;"",[[#This Row],[Fin planifiée]]&lt;&gt;""),[[#This Row],[Fin planifiée]]-[[#This Row],Début]+1,"")</f>
        <v>0</v>
      </c>
      <c r="J303">
        <f>IF(AND([[#This Row],Début]&lt;&gt;"",[[#This Row],[Fin réelle]]&lt;&gt;""),[[#This Row],[Fin réelle]]-[[#This Row],Début]+1,"")</f>
        <v>0</v>
      </c>
      <c r="P30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0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03">
        <f>IF(AND([[#This Row],Statut]="Terminé",[[#This Row],[Fin réelle]]&lt;&gt;""),IF([[#This Row],[Fin réelle]]&lt;=[[#This Row],[Fin planifiée]],"Oui","Non"),"")</f>
        <v>0</v>
      </c>
    </row>
    <row r="304" spans="9:18" ht="20" customHeight="1">
      <c r="I304">
        <f>IF(AND([[#This Row],Début]&lt;&gt;"",[[#This Row],[Fin planifiée]]&lt;&gt;""),[[#This Row],[Fin planifiée]]-[[#This Row],Début]+1,"")</f>
        <v>0</v>
      </c>
      <c r="J304">
        <f>IF(AND([[#This Row],Début]&lt;&gt;"",[[#This Row],[Fin réelle]]&lt;&gt;""),[[#This Row],[Fin réelle]]-[[#This Row],Début]+1,"")</f>
        <v>0</v>
      </c>
      <c r="P30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0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04">
        <f>IF(AND([[#This Row],Statut]="Terminé",[[#This Row],[Fin réelle]]&lt;&gt;""),IF([[#This Row],[Fin réelle]]&lt;=[[#This Row],[Fin planifiée]],"Oui","Non"),"")</f>
        <v>0</v>
      </c>
    </row>
    <row r="305" spans="9:18" ht="20" customHeight="1">
      <c r="I305">
        <f>IF(AND([[#This Row],Début]&lt;&gt;"",[[#This Row],[Fin planifiée]]&lt;&gt;""),[[#This Row],[Fin planifiée]]-[[#This Row],Début]+1,"")</f>
        <v>0</v>
      </c>
      <c r="J305">
        <f>IF(AND([[#This Row],Début]&lt;&gt;"",[[#This Row],[Fin réelle]]&lt;&gt;""),[[#This Row],[Fin réelle]]-[[#This Row],Début]+1,"")</f>
        <v>0</v>
      </c>
      <c r="P30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0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05">
        <f>IF(AND([[#This Row],Statut]="Terminé",[[#This Row],[Fin réelle]]&lt;&gt;""),IF([[#This Row],[Fin réelle]]&lt;=[[#This Row],[Fin planifiée]],"Oui","Non"),"")</f>
        <v>0</v>
      </c>
    </row>
    <row r="306" spans="9:18" ht="20" customHeight="1">
      <c r="I306">
        <f>IF(AND([[#This Row],Début]&lt;&gt;"",[[#This Row],[Fin planifiée]]&lt;&gt;""),[[#This Row],[Fin planifiée]]-[[#This Row],Début]+1,"")</f>
        <v>0</v>
      </c>
      <c r="J306">
        <f>IF(AND([[#This Row],Début]&lt;&gt;"",[[#This Row],[Fin réelle]]&lt;&gt;""),[[#This Row],[Fin réelle]]-[[#This Row],Début]+1,"")</f>
        <v>0</v>
      </c>
      <c r="P30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0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06">
        <f>IF(AND([[#This Row],Statut]="Terminé",[[#This Row],[Fin réelle]]&lt;&gt;""),IF([[#This Row],[Fin réelle]]&lt;=[[#This Row],[Fin planifiée]],"Oui","Non"),"")</f>
        <v>0</v>
      </c>
    </row>
    <row r="307" spans="9:18" ht="20" customHeight="1">
      <c r="I307">
        <f>IF(AND([[#This Row],Début]&lt;&gt;"",[[#This Row],[Fin planifiée]]&lt;&gt;""),[[#This Row],[Fin planifiée]]-[[#This Row],Début]+1,"")</f>
        <v>0</v>
      </c>
      <c r="J307">
        <f>IF(AND([[#This Row],Début]&lt;&gt;"",[[#This Row],[Fin réelle]]&lt;&gt;""),[[#This Row],[Fin réelle]]-[[#This Row],Début]+1,"")</f>
        <v>0</v>
      </c>
      <c r="P30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0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07">
        <f>IF(AND([[#This Row],Statut]="Terminé",[[#This Row],[Fin réelle]]&lt;&gt;""),IF([[#This Row],[Fin réelle]]&lt;=[[#This Row],[Fin planifiée]],"Oui","Non"),"")</f>
        <v>0</v>
      </c>
    </row>
    <row r="308" spans="9:18" ht="20" customHeight="1">
      <c r="I308">
        <f>IF(AND([[#This Row],Début]&lt;&gt;"",[[#This Row],[Fin planifiée]]&lt;&gt;""),[[#This Row],[Fin planifiée]]-[[#This Row],Début]+1,"")</f>
        <v>0</v>
      </c>
      <c r="J308">
        <f>IF(AND([[#This Row],Début]&lt;&gt;"",[[#This Row],[Fin réelle]]&lt;&gt;""),[[#This Row],[Fin réelle]]-[[#This Row],Début]+1,"")</f>
        <v>0</v>
      </c>
      <c r="P30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0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08">
        <f>IF(AND([[#This Row],Statut]="Terminé",[[#This Row],[Fin réelle]]&lt;&gt;""),IF([[#This Row],[Fin réelle]]&lt;=[[#This Row],[Fin planifiée]],"Oui","Non"),"")</f>
        <v>0</v>
      </c>
    </row>
    <row r="309" spans="9:18" ht="20" customHeight="1">
      <c r="I309">
        <f>IF(AND([[#This Row],Début]&lt;&gt;"",[[#This Row],[Fin planifiée]]&lt;&gt;""),[[#This Row],[Fin planifiée]]-[[#This Row],Début]+1,"")</f>
        <v>0</v>
      </c>
      <c r="J309">
        <f>IF(AND([[#This Row],Début]&lt;&gt;"",[[#This Row],[Fin réelle]]&lt;&gt;""),[[#This Row],[Fin réelle]]-[[#This Row],Début]+1,"")</f>
        <v>0</v>
      </c>
      <c r="P30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0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09">
        <f>IF(AND([[#This Row],Statut]="Terminé",[[#This Row],[Fin réelle]]&lt;&gt;""),IF([[#This Row],[Fin réelle]]&lt;=[[#This Row],[Fin planifiée]],"Oui","Non"),"")</f>
        <v>0</v>
      </c>
    </row>
    <row r="310" spans="9:18" ht="20" customHeight="1">
      <c r="I310">
        <f>IF(AND([[#This Row],Début]&lt;&gt;"",[[#This Row],[Fin planifiée]]&lt;&gt;""),[[#This Row],[Fin planifiée]]-[[#This Row],Début]+1,"")</f>
        <v>0</v>
      </c>
      <c r="J310">
        <f>IF(AND([[#This Row],Début]&lt;&gt;"",[[#This Row],[Fin réelle]]&lt;&gt;""),[[#This Row],[Fin réelle]]-[[#This Row],Début]+1,"")</f>
        <v>0</v>
      </c>
      <c r="P31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1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10">
        <f>IF(AND([[#This Row],Statut]="Terminé",[[#This Row],[Fin réelle]]&lt;&gt;""),IF([[#This Row],[Fin réelle]]&lt;=[[#This Row],[Fin planifiée]],"Oui","Non"),"")</f>
        <v>0</v>
      </c>
    </row>
    <row r="311" spans="9:18" ht="20" customHeight="1">
      <c r="I311">
        <f>IF(AND([[#This Row],Début]&lt;&gt;"",[[#This Row],[Fin planifiée]]&lt;&gt;""),[[#This Row],[Fin planifiée]]-[[#This Row],Début]+1,"")</f>
        <v>0</v>
      </c>
      <c r="J311">
        <f>IF(AND([[#This Row],Début]&lt;&gt;"",[[#This Row],[Fin réelle]]&lt;&gt;""),[[#This Row],[Fin réelle]]-[[#This Row],Début]+1,"")</f>
        <v>0</v>
      </c>
      <c r="P31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1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11">
        <f>IF(AND([[#This Row],Statut]="Terminé",[[#This Row],[Fin réelle]]&lt;&gt;""),IF([[#This Row],[Fin réelle]]&lt;=[[#This Row],[Fin planifiée]],"Oui","Non"),"")</f>
        <v>0</v>
      </c>
    </row>
    <row r="312" spans="9:18" ht="20" customHeight="1">
      <c r="I312">
        <f>IF(AND([[#This Row],Début]&lt;&gt;"",[[#This Row],[Fin planifiée]]&lt;&gt;""),[[#This Row],[Fin planifiée]]-[[#This Row],Début]+1,"")</f>
        <v>0</v>
      </c>
      <c r="J312">
        <f>IF(AND([[#This Row],Début]&lt;&gt;"",[[#This Row],[Fin réelle]]&lt;&gt;""),[[#This Row],[Fin réelle]]-[[#This Row],Début]+1,"")</f>
        <v>0</v>
      </c>
      <c r="P31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1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12">
        <f>IF(AND([[#This Row],Statut]="Terminé",[[#This Row],[Fin réelle]]&lt;&gt;""),IF([[#This Row],[Fin réelle]]&lt;=[[#This Row],[Fin planifiée]],"Oui","Non"),"")</f>
        <v>0</v>
      </c>
    </row>
    <row r="313" spans="9:18" ht="20" customHeight="1">
      <c r="I313">
        <f>IF(AND([[#This Row],Début]&lt;&gt;"",[[#This Row],[Fin planifiée]]&lt;&gt;""),[[#This Row],[Fin planifiée]]-[[#This Row],Début]+1,"")</f>
        <v>0</v>
      </c>
      <c r="J313">
        <f>IF(AND([[#This Row],Début]&lt;&gt;"",[[#This Row],[Fin réelle]]&lt;&gt;""),[[#This Row],[Fin réelle]]-[[#This Row],Début]+1,"")</f>
        <v>0</v>
      </c>
      <c r="P31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1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13">
        <f>IF(AND([[#This Row],Statut]="Terminé",[[#This Row],[Fin réelle]]&lt;&gt;""),IF([[#This Row],[Fin réelle]]&lt;=[[#This Row],[Fin planifiée]],"Oui","Non"),"")</f>
        <v>0</v>
      </c>
    </row>
    <row r="314" spans="9:18" ht="20" customHeight="1">
      <c r="I314">
        <f>IF(AND([[#This Row],Début]&lt;&gt;"",[[#This Row],[Fin planifiée]]&lt;&gt;""),[[#This Row],[Fin planifiée]]-[[#This Row],Début]+1,"")</f>
        <v>0</v>
      </c>
      <c r="J314">
        <f>IF(AND([[#This Row],Début]&lt;&gt;"",[[#This Row],[Fin réelle]]&lt;&gt;""),[[#This Row],[Fin réelle]]-[[#This Row],Début]+1,"")</f>
        <v>0</v>
      </c>
      <c r="P31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1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14">
        <f>IF(AND([[#This Row],Statut]="Terminé",[[#This Row],[Fin réelle]]&lt;&gt;""),IF([[#This Row],[Fin réelle]]&lt;=[[#This Row],[Fin planifiée]],"Oui","Non"),"")</f>
        <v>0</v>
      </c>
    </row>
    <row r="315" spans="9:18" ht="20" customHeight="1">
      <c r="I315">
        <f>IF(AND([[#This Row],Début]&lt;&gt;"",[[#This Row],[Fin planifiée]]&lt;&gt;""),[[#This Row],[Fin planifiée]]-[[#This Row],Début]+1,"")</f>
        <v>0</v>
      </c>
      <c r="J315">
        <f>IF(AND([[#This Row],Début]&lt;&gt;"",[[#This Row],[Fin réelle]]&lt;&gt;""),[[#This Row],[Fin réelle]]-[[#This Row],Début]+1,"")</f>
        <v>0</v>
      </c>
      <c r="P31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1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15">
        <f>IF(AND([[#This Row],Statut]="Terminé",[[#This Row],[Fin réelle]]&lt;&gt;""),IF([[#This Row],[Fin réelle]]&lt;=[[#This Row],[Fin planifiée]],"Oui","Non"),"")</f>
        <v>0</v>
      </c>
    </row>
    <row r="316" spans="9:18" ht="20" customHeight="1">
      <c r="I316">
        <f>IF(AND([[#This Row],Début]&lt;&gt;"",[[#This Row],[Fin planifiée]]&lt;&gt;""),[[#This Row],[Fin planifiée]]-[[#This Row],Début]+1,"")</f>
        <v>0</v>
      </c>
      <c r="J316">
        <f>IF(AND([[#This Row],Début]&lt;&gt;"",[[#This Row],[Fin réelle]]&lt;&gt;""),[[#This Row],[Fin réelle]]-[[#This Row],Début]+1,"")</f>
        <v>0</v>
      </c>
      <c r="P31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1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16">
        <f>IF(AND([[#This Row],Statut]="Terminé",[[#This Row],[Fin réelle]]&lt;&gt;""),IF([[#This Row],[Fin réelle]]&lt;=[[#This Row],[Fin planifiée]],"Oui","Non"),"")</f>
        <v>0</v>
      </c>
    </row>
    <row r="317" spans="9:18" ht="20" customHeight="1">
      <c r="I317">
        <f>IF(AND([[#This Row],Début]&lt;&gt;"",[[#This Row],[Fin planifiée]]&lt;&gt;""),[[#This Row],[Fin planifiée]]-[[#This Row],Début]+1,"")</f>
        <v>0</v>
      </c>
      <c r="J317">
        <f>IF(AND([[#This Row],Début]&lt;&gt;"",[[#This Row],[Fin réelle]]&lt;&gt;""),[[#This Row],[Fin réelle]]-[[#This Row],Début]+1,"")</f>
        <v>0</v>
      </c>
      <c r="P31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1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17">
        <f>IF(AND([[#This Row],Statut]="Terminé",[[#This Row],[Fin réelle]]&lt;&gt;""),IF([[#This Row],[Fin réelle]]&lt;=[[#This Row],[Fin planifiée]],"Oui","Non"),"")</f>
        <v>0</v>
      </c>
    </row>
    <row r="318" spans="9:18" ht="20" customHeight="1">
      <c r="I318">
        <f>IF(AND([[#This Row],Début]&lt;&gt;"",[[#This Row],[Fin planifiée]]&lt;&gt;""),[[#This Row],[Fin planifiée]]-[[#This Row],Début]+1,"")</f>
        <v>0</v>
      </c>
      <c r="J318">
        <f>IF(AND([[#This Row],Début]&lt;&gt;"",[[#This Row],[Fin réelle]]&lt;&gt;""),[[#This Row],[Fin réelle]]-[[#This Row],Début]+1,"")</f>
        <v>0</v>
      </c>
      <c r="P31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1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18">
        <f>IF(AND([[#This Row],Statut]="Terminé",[[#This Row],[Fin réelle]]&lt;&gt;""),IF([[#This Row],[Fin réelle]]&lt;=[[#This Row],[Fin planifiée]],"Oui","Non"),"")</f>
        <v>0</v>
      </c>
    </row>
    <row r="319" spans="9:18" ht="20" customHeight="1">
      <c r="I319">
        <f>IF(AND([[#This Row],Début]&lt;&gt;"",[[#This Row],[Fin planifiée]]&lt;&gt;""),[[#This Row],[Fin planifiée]]-[[#This Row],Début]+1,"")</f>
        <v>0</v>
      </c>
      <c r="J319">
        <f>IF(AND([[#This Row],Début]&lt;&gt;"",[[#This Row],[Fin réelle]]&lt;&gt;""),[[#This Row],[Fin réelle]]-[[#This Row],Début]+1,"")</f>
        <v>0</v>
      </c>
      <c r="P31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1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19">
        <f>IF(AND([[#This Row],Statut]="Terminé",[[#This Row],[Fin réelle]]&lt;&gt;""),IF([[#This Row],[Fin réelle]]&lt;=[[#This Row],[Fin planifiée]],"Oui","Non"),"")</f>
        <v>0</v>
      </c>
    </row>
    <row r="320" spans="9:18" ht="20" customHeight="1">
      <c r="I320">
        <f>IF(AND([[#This Row],Début]&lt;&gt;"",[[#This Row],[Fin planifiée]]&lt;&gt;""),[[#This Row],[Fin planifiée]]-[[#This Row],Début]+1,"")</f>
        <v>0</v>
      </c>
      <c r="J320">
        <f>IF(AND([[#This Row],Début]&lt;&gt;"",[[#This Row],[Fin réelle]]&lt;&gt;""),[[#This Row],[Fin réelle]]-[[#This Row],Début]+1,"")</f>
        <v>0</v>
      </c>
      <c r="P32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2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20">
        <f>IF(AND([[#This Row],Statut]="Terminé",[[#This Row],[Fin réelle]]&lt;&gt;""),IF([[#This Row],[Fin réelle]]&lt;=[[#This Row],[Fin planifiée]],"Oui","Non"),"")</f>
        <v>0</v>
      </c>
    </row>
    <row r="321" spans="9:18" ht="20" customHeight="1">
      <c r="I321">
        <f>IF(AND([[#This Row],Début]&lt;&gt;"",[[#This Row],[Fin planifiée]]&lt;&gt;""),[[#This Row],[Fin planifiée]]-[[#This Row],Début]+1,"")</f>
        <v>0</v>
      </c>
      <c r="J321">
        <f>IF(AND([[#This Row],Début]&lt;&gt;"",[[#This Row],[Fin réelle]]&lt;&gt;""),[[#This Row],[Fin réelle]]-[[#This Row],Début]+1,"")</f>
        <v>0</v>
      </c>
      <c r="P32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2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21">
        <f>IF(AND([[#This Row],Statut]="Terminé",[[#This Row],[Fin réelle]]&lt;&gt;""),IF([[#This Row],[Fin réelle]]&lt;=[[#This Row],[Fin planifiée]],"Oui","Non"),"")</f>
        <v>0</v>
      </c>
    </row>
    <row r="322" spans="9:18" ht="20" customHeight="1">
      <c r="I322">
        <f>IF(AND([[#This Row],Début]&lt;&gt;"",[[#This Row],[Fin planifiée]]&lt;&gt;""),[[#This Row],[Fin planifiée]]-[[#This Row],Début]+1,"")</f>
        <v>0</v>
      </c>
      <c r="J322">
        <f>IF(AND([[#This Row],Début]&lt;&gt;"",[[#This Row],[Fin réelle]]&lt;&gt;""),[[#This Row],[Fin réelle]]-[[#This Row],Début]+1,"")</f>
        <v>0</v>
      </c>
      <c r="P32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2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22">
        <f>IF(AND([[#This Row],Statut]="Terminé",[[#This Row],[Fin réelle]]&lt;&gt;""),IF([[#This Row],[Fin réelle]]&lt;=[[#This Row],[Fin planifiée]],"Oui","Non"),"")</f>
        <v>0</v>
      </c>
    </row>
    <row r="323" spans="9:18" ht="20" customHeight="1">
      <c r="I323">
        <f>IF(AND([[#This Row],Début]&lt;&gt;"",[[#This Row],[Fin planifiée]]&lt;&gt;""),[[#This Row],[Fin planifiée]]-[[#This Row],Début]+1,"")</f>
        <v>0</v>
      </c>
      <c r="J323">
        <f>IF(AND([[#This Row],Début]&lt;&gt;"",[[#This Row],[Fin réelle]]&lt;&gt;""),[[#This Row],[Fin réelle]]-[[#This Row],Début]+1,"")</f>
        <v>0</v>
      </c>
      <c r="P32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2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23">
        <f>IF(AND([[#This Row],Statut]="Terminé",[[#This Row],[Fin réelle]]&lt;&gt;""),IF([[#This Row],[Fin réelle]]&lt;=[[#This Row],[Fin planifiée]],"Oui","Non"),"")</f>
        <v>0</v>
      </c>
    </row>
    <row r="324" spans="9:18" ht="20" customHeight="1">
      <c r="I324">
        <f>IF(AND([[#This Row],Début]&lt;&gt;"",[[#This Row],[Fin planifiée]]&lt;&gt;""),[[#This Row],[Fin planifiée]]-[[#This Row],Début]+1,"")</f>
        <v>0</v>
      </c>
      <c r="J324">
        <f>IF(AND([[#This Row],Début]&lt;&gt;"",[[#This Row],[Fin réelle]]&lt;&gt;""),[[#This Row],[Fin réelle]]-[[#This Row],Début]+1,"")</f>
        <v>0</v>
      </c>
      <c r="P32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2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24">
        <f>IF(AND([[#This Row],Statut]="Terminé",[[#This Row],[Fin réelle]]&lt;&gt;""),IF([[#This Row],[Fin réelle]]&lt;=[[#This Row],[Fin planifiée]],"Oui","Non"),"")</f>
        <v>0</v>
      </c>
    </row>
    <row r="325" spans="9:18" ht="20" customHeight="1">
      <c r="I325">
        <f>IF(AND([[#This Row],Début]&lt;&gt;"",[[#This Row],[Fin planifiée]]&lt;&gt;""),[[#This Row],[Fin planifiée]]-[[#This Row],Début]+1,"")</f>
        <v>0</v>
      </c>
      <c r="J325">
        <f>IF(AND([[#This Row],Début]&lt;&gt;"",[[#This Row],[Fin réelle]]&lt;&gt;""),[[#This Row],[Fin réelle]]-[[#This Row],Début]+1,"")</f>
        <v>0</v>
      </c>
      <c r="P32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2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25">
        <f>IF(AND([[#This Row],Statut]="Terminé",[[#This Row],[Fin réelle]]&lt;&gt;""),IF([[#This Row],[Fin réelle]]&lt;=[[#This Row],[Fin planifiée]],"Oui","Non"),"")</f>
        <v>0</v>
      </c>
    </row>
    <row r="326" spans="9:18" ht="20" customHeight="1">
      <c r="I326">
        <f>IF(AND([[#This Row],Début]&lt;&gt;"",[[#This Row],[Fin planifiée]]&lt;&gt;""),[[#This Row],[Fin planifiée]]-[[#This Row],Début]+1,"")</f>
        <v>0</v>
      </c>
      <c r="J326">
        <f>IF(AND([[#This Row],Début]&lt;&gt;"",[[#This Row],[Fin réelle]]&lt;&gt;""),[[#This Row],[Fin réelle]]-[[#This Row],Début]+1,"")</f>
        <v>0</v>
      </c>
      <c r="P32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2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26">
        <f>IF(AND([[#This Row],Statut]="Terminé",[[#This Row],[Fin réelle]]&lt;&gt;""),IF([[#This Row],[Fin réelle]]&lt;=[[#This Row],[Fin planifiée]],"Oui","Non"),"")</f>
        <v>0</v>
      </c>
    </row>
    <row r="327" spans="9:18" ht="20" customHeight="1">
      <c r="I327">
        <f>IF(AND([[#This Row],Début]&lt;&gt;"",[[#This Row],[Fin planifiée]]&lt;&gt;""),[[#This Row],[Fin planifiée]]-[[#This Row],Début]+1,"")</f>
        <v>0</v>
      </c>
      <c r="J327">
        <f>IF(AND([[#This Row],Début]&lt;&gt;"",[[#This Row],[Fin réelle]]&lt;&gt;""),[[#This Row],[Fin réelle]]-[[#This Row],Début]+1,"")</f>
        <v>0</v>
      </c>
      <c r="P32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2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27">
        <f>IF(AND([[#This Row],Statut]="Terminé",[[#This Row],[Fin réelle]]&lt;&gt;""),IF([[#This Row],[Fin réelle]]&lt;=[[#This Row],[Fin planifiée]],"Oui","Non"),"")</f>
        <v>0</v>
      </c>
    </row>
    <row r="328" spans="9:18" ht="20" customHeight="1">
      <c r="I328">
        <f>IF(AND([[#This Row],Début]&lt;&gt;"",[[#This Row],[Fin planifiée]]&lt;&gt;""),[[#This Row],[Fin planifiée]]-[[#This Row],Début]+1,"")</f>
        <v>0</v>
      </c>
      <c r="J328">
        <f>IF(AND([[#This Row],Début]&lt;&gt;"",[[#This Row],[Fin réelle]]&lt;&gt;""),[[#This Row],[Fin réelle]]-[[#This Row],Début]+1,"")</f>
        <v>0</v>
      </c>
      <c r="P32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2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28">
        <f>IF(AND([[#This Row],Statut]="Terminé",[[#This Row],[Fin réelle]]&lt;&gt;""),IF([[#This Row],[Fin réelle]]&lt;=[[#This Row],[Fin planifiée]],"Oui","Non"),"")</f>
        <v>0</v>
      </c>
    </row>
    <row r="329" spans="9:18" ht="20" customHeight="1">
      <c r="I329">
        <f>IF(AND([[#This Row],Début]&lt;&gt;"",[[#This Row],[Fin planifiée]]&lt;&gt;""),[[#This Row],[Fin planifiée]]-[[#This Row],Début]+1,"")</f>
        <v>0</v>
      </c>
      <c r="J329">
        <f>IF(AND([[#This Row],Début]&lt;&gt;"",[[#This Row],[Fin réelle]]&lt;&gt;""),[[#This Row],[Fin réelle]]-[[#This Row],Début]+1,"")</f>
        <v>0</v>
      </c>
      <c r="P32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2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29">
        <f>IF(AND([[#This Row],Statut]="Terminé",[[#This Row],[Fin réelle]]&lt;&gt;""),IF([[#This Row],[Fin réelle]]&lt;=[[#This Row],[Fin planifiée]],"Oui","Non"),"")</f>
        <v>0</v>
      </c>
    </row>
    <row r="330" spans="9:18" ht="20" customHeight="1">
      <c r="I330">
        <f>IF(AND([[#This Row],Début]&lt;&gt;"",[[#This Row],[Fin planifiée]]&lt;&gt;""),[[#This Row],[Fin planifiée]]-[[#This Row],Début]+1,"")</f>
        <v>0</v>
      </c>
      <c r="J330">
        <f>IF(AND([[#This Row],Début]&lt;&gt;"",[[#This Row],[Fin réelle]]&lt;&gt;""),[[#This Row],[Fin réelle]]-[[#This Row],Début]+1,"")</f>
        <v>0</v>
      </c>
      <c r="P33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3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30">
        <f>IF(AND([[#This Row],Statut]="Terminé",[[#This Row],[Fin réelle]]&lt;&gt;""),IF([[#This Row],[Fin réelle]]&lt;=[[#This Row],[Fin planifiée]],"Oui","Non"),"")</f>
        <v>0</v>
      </c>
    </row>
    <row r="331" spans="9:18" ht="20" customHeight="1">
      <c r="I331">
        <f>IF(AND([[#This Row],Début]&lt;&gt;"",[[#This Row],[Fin planifiée]]&lt;&gt;""),[[#This Row],[Fin planifiée]]-[[#This Row],Début]+1,"")</f>
        <v>0</v>
      </c>
      <c r="J331">
        <f>IF(AND([[#This Row],Début]&lt;&gt;"",[[#This Row],[Fin réelle]]&lt;&gt;""),[[#This Row],[Fin réelle]]-[[#This Row],Début]+1,"")</f>
        <v>0</v>
      </c>
      <c r="P33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3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31">
        <f>IF(AND([[#This Row],Statut]="Terminé",[[#This Row],[Fin réelle]]&lt;&gt;""),IF([[#This Row],[Fin réelle]]&lt;=[[#This Row],[Fin planifiée]],"Oui","Non"),"")</f>
        <v>0</v>
      </c>
    </row>
    <row r="332" spans="9:18" ht="20" customHeight="1">
      <c r="I332">
        <f>IF(AND([[#This Row],Début]&lt;&gt;"",[[#This Row],[Fin planifiée]]&lt;&gt;""),[[#This Row],[Fin planifiée]]-[[#This Row],Début]+1,"")</f>
        <v>0</v>
      </c>
      <c r="J332">
        <f>IF(AND([[#This Row],Début]&lt;&gt;"",[[#This Row],[Fin réelle]]&lt;&gt;""),[[#This Row],[Fin réelle]]-[[#This Row],Début]+1,"")</f>
        <v>0</v>
      </c>
      <c r="P33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3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32">
        <f>IF(AND([[#This Row],Statut]="Terminé",[[#This Row],[Fin réelle]]&lt;&gt;""),IF([[#This Row],[Fin réelle]]&lt;=[[#This Row],[Fin planifiée]],"Oui","Non"),"")</f>
        <v>0</v>
      </c>
    </row>
    <row r="333" spans="9:18" ht="20" customHeight="1">
      <c r="I333">
        <f>IF(AND([[#This Row],Début]&lt;&gt;"",[[#This Row],[Fin planifiée]]&lt;&gt;""),[[#This Row],[Fin planifiée]]-[[#This Row],Début]+1,"")</f>
        <v>0</v>
      </c>
      <c r="J333">
        <f>IF(AND([[#This Row],Début]&lt;&gt;"",[[#This Row],[Fin réelle]]&lt;&gt;""),[[#This Row],[Fin réelle]]-[[#This Row],Début]+1,"")</f>
        <v>0</v>
      </c>
      <c r="P33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3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33">
        <f>IF(AND([[#This Row],Statut]="Terminé",[[#This Row],[Fin réelle]]&lt;&gt;""),IF([[#This Row],[Fin réelle]]&lt;=[[#This Row],[Fin planifiée]],"Oui","Non"),"")</f>
        <v>0</v>
      </c>
    </row>
    <row r="334" spans="9:18" ht="20" customHeight="1">
      <c r="I334">
        <f>IF(AND([[#This Row],Début]&lt;&gt;"",[[#This Row],[Fin planifiée]]&lt;&gt;""),[[#This Row],[Fin planifiée]]-[[#This Row],Début]+1,"")</f>
        <v>0</v>
      </c>
      <c r="J334">
        <f>IF(AND([[#This Row],Début]&lt;&gt;"",[[#This Row],[Fin réelle]]&lt;&gt;""),[[#This Row],[Fin réelle]]-[[#This Row],Début]+1,"")</f>
        <v>0</v>
      </c>
      <c r="P33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3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34">
        <f>IF(AND([[#This Row],Statut]="Terminé",[[#This Row],[Fin réelle]]&lt;&gt;""),IF([[#This Row],[Fin réelle]]&lt;=[[#This Row],[Fin planifiée]],"Oui","Non"),"")</f>
        <v>0</v>
      </c>
    </row>
    <row r="335" spans="9:18" ht="20" customHeight="1">
      <c r="I335">
        <f>IF(AND([[#This Row],Début]&lt;&gt;"",[[#This Row],[Fin planifiée]]&lt;&gt;""),[[#This Row],[Fin planifiée]]-[[#This Row],Début]+1,"")</f>
        <v>0</v>
      </c>
      <c r="J335">
        <f>IF(AND([[#This Row],Début]&lt;&gt;"",[[#This Row],[Fin réelle]]&lt;&gt;""),[[#This Row],[Fin réelle]]-[[#This Row],Début]+1,"")</f>
        <v>0</v>
      </c>
      <c r="P33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3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35">
        <f>IF(AND([[#This Row],Statut]="Terminé",[[#This Row],[Fin réelle]]&lt;&gt;""),IF([[#This Row],[Fin réelle]]&lt;=[[#This Row],[Fin planifiée]],"Oui","Non"),"")</f>
        <v>0</v>
      </c>
    </row>
    <row r="336" spans="9:18" ht="20" customHeight="1">
      <c r="I336">
        <f>IF(AND([[#This Row],Début]&lt;&gt;"",[[#This Row],[Fin planifiée]]&lt;&gt;""),[[#This Row],[Fin planifiée]]-[[#This Row],Début]+1,"")</f>
        <v>0</v>
      </c>
      <c r="J336">
        <f>IF(AND([[#This Row],Début]&lt;&gt;"",[[#This Row],[Fin réelle]]&lt;&gt;""),[[#This Row],[Fin réelle]]-[[#This Row],Début]+1,"")</f>
        <v>0</v>
      </c>
      <c r="P33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3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36">
        <f>IF(AND([[#This Row],Statut]="Terminé",[[#This Row],[Fin réelle]]&lt;&gt;""),IF([[#This Row],[Fin réelle]]&lt;=[[#This Row],[Fin planifiée]],"Oui","Non"),"")</f>
        <v>0</v>
      </c>
    </row>
    <row r="337" spans="9:18" ht="20" customHeight="1">
      <c r="I337">
        <f>IF(AND([[#This Row],Début]&lt;&gt;"",[[#This Row],[Fin planifiée]]&lt;&gt;""),[[#This Row],[Fin planifiée]]-[[#This Row],Début]+1,"")</f>
        <v>0</v>
      </c>
      <c r="J337">
        <f>IF(AND([[#This Row],Début]&lt;&gt;"",[[#This Row],[Fin réelle]]&lt;&gt;""),[[#This Row],[Fin réelle]]-[[#This Row],Début]+1,"")</f>
        <v>0</v>
      </c>
      <c r="P33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3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37">
        <f>IF(AND([[#This Row],Statut]="Terminé",[[#This Row],[Fin réelle]]&lt;&gt;""),IF([[#This Row],[Fin réelle]]&lt;=[[#This Row],[Fin planifiée]],"Oui","Non"),"")</f>
        <v>0</v>
      </c>
    </row>
    <row r="338" spans="9:18" ht="20" customHeight="1">
      <c r="I338">
        <f>IF(AND([[#This Row],Début]&lt;&gt;"",[[#This Row],[Fin planifiée]]&lt;&gt;""),[[#This Row],[Fin planifiée]]-[[#This Row],Début]+1,"")</f>
        <v>0</v>
      </c>
      <c r="J338">
        <f>IF(AND([[#This Row],Début]&lt;&gt;"",[[#This Row],[Fin réelle]]&lt;&gt;""),[[#This Row],[Fin réelle]]-[[#This Row],Début]+1,"")</f>
        <v>0</v>
      </c>
      <c r="P33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3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38">
        <f>IF(AND([[#This Row],Statut]="Terminé",[[#This Row],[Fin réelle]]&lt;&gt;""),IF([[#This Row],[Fin réelle]]&lt;=[[#This Row],[Fin planifiée]],"Oui","Non"),"")</f>
        <v>0</v>
      </c>
    </row>
    <row r="339" spans="9:18" ht="20" customHeight="1">
      <c r="I339">
        <f>IF(AND([[#This Row],Début]&lt;&gt;"",[[#This Row],[Fin planifiée]]&lt;&gt;""),[[#This Row],[Fin planifiée]]-[[#This Row],Début]+1,"")</f>
        <v>0</v>
      </c>
      <c r="J339">
        <f>IF(AND([[#This Row],Début]&lt;&gt;"",[[#This Row],[Fin réelle]]&lt;&gt;""),[[#This Row],[Fin réelle]]-[[#This Row],Début]+1,"")</f>
        <v>0</v>
      </c>
      <c r="P33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3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39">
        <f>IF(AND([[#This Row],Statut]="Terminé",[[#This Row],[Fin réelle]]&lt;&gt;""),IF([[#This Row],[Fin réelle]]&lt;=[[#This Row],[Fin planifiée]],"Oui","Non"),"")</f>
        <v>0</v>
      </c>
    </row>
    <row r="340" spans="9:18" ht="20" customHeight="1">
      <c r="I340">
        <f>IF(AND([[#This Row],Début]&lt;&gt;"",[[#This Row],[Fin planifiée]]&lt;&gt;""),[[#This Row],[Fin planifiée]]-[[#This Row],Début]+1,"")</f>
        <v>0</v>
      </c>
      <c r="J340">
        <f>IF(AND([[#This Row],Début]&lt;&gt;"",[[#This Row],[Fin réelle]]&lt;&gt;""),[[#This Row],[Fin réelle]]-[[#This Row],Début]+1,"")</f>
        <v>0</v>
      </c>
      <c r="P34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4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40">
        <f>IF(AND([[#This Row],Statut]="Terminé",[[#This Row],[Fin réelle]]&lt;&gt;""),IF([[#This Row],[Fin réelle]]&lt;=[[#This Row],[Fin planifiée]],"Oui","Non"),"")</f>
        <v>0</v>
      </c>
    </row>
    <row r="341" spans="9:18" ht="20" customHeight="1">
      <c r="I341">
        <f>IF(AND([[#This Row],Début]&lt;&gt;"",[[#This Row],[Fin planifiée]]&lt;&gt;""),[[#This Row],[Fin planifiée]]-[[#This Row],Début]+1,"")</f>
        <v>0</v>
      </c>
      <c r="J341">
        <f>IF(AND([[#This Row],Début]&lt;&gt;"",[[#This Row],[Fin réelle]]&lt;&gt;""),[[#This Row],[Fin réelle]]-[[#This Row],Début]+1,"")</f>
        <v>0</v>
      </c>
      <c r="P34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4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41">
        <f>IF(AND([[#This Row],Statut]="Terminé",[[#This Row],[Fin réelle]]&lt;&gt;""),IF([[#This Row],[Fin réelle]]&lt;=[[#This Row],[Fin planifiée]],"Oui","Non"),"")</f>
        <v>0</v>
      </c>
    </row>
    <row r="342" spans="9:18" ht="20" customHeight="1">
      <c r="I342">
        <f>IF(AND([[#This Row],Début]&lt;&gt;"",[[#This Row],[Fin planifiée]]&lt;&gt;""),[[#This Row],[Fin planifiée]]-[[#This Row],Début]+1,"")</f>
        <v>0</v>
      </c>
      <c r="J342">
        <f>IF(AND([[#This Row],Début]&lt;&gt;"",[[#This Row],[Fin réelle]]&lt;&gt;""),[[#This Row],[Fin réelle]]-[[#This Row],Début]+1,"")</f>
        <v>0</v>
      </c>
      <c r="P34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4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42">
        <f>IF(AND([[#This Row],Statut]="Terminé",[[#This Row],[Fin réelle]]&lt;&gt;""),IF([[#This Row],[Fin réelle]]&lt;=[[#This Row],[Fin planifiée]],"Oui","Non"),"")</f>
        <v>0</v>
      </c>
    </row>
    <row r="343" spans="9:18" ht="20" customHeight="1">
      <c r="I343">
        <f>IF(AND([[#This Row],Début]&lt;&gt;"",[[#This Row],[Fin planifiée]]&lt;&gt;""),[[#This Row],[Fin planifiée]]-[[#This Row],Début]+1,"")</f>
        <v>0</v>
      </c>
      <c r="J343">
        <f>IF(AND([[#This Row],Début]&lt;&gt;"",[[#This Row],[Fin réelle]]&lt;&gt;""),[[#This Row],[Fin réelle]]-[[#This Row],Début]+1,"")</f>
        <v>0</v>
      </c>
      <c r="P34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4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43">
        <f>IF(AND([[#This Row],Statut]="Terminé",[[#This Row],[Fin réelle]]&lt;&gt;""),IF([[#This Row],[Fin réelle]]&lt;=[[#This Row],[Fin planifiée]],"Oui","Non"),"")</f>
        <v>0</v>
      </c>
    </row>
    <row r="344" spans="9:18" ht="20" customHeight="1">
      <c r="I344">
        <f>IF(AND([[#This Row],Début]&lt;&gt;"",[[#This Row],[Fin planifiée]]&lt;&gt;""),[[#This Row],[Fin planifiée]]-[[#This Row],Début]+1,"")</f>
        <v>0</v>
      </c>
      <c r="J344">
        <f>IF(AND([[#This Row],Début]&lt;&gt;"",[[#This Row],[Fin réelle]]&lt;&gt;""),[[#This Row],[Fin réelle]]-[[#This Row],Début]+1,"")</f>
        <v>0</v>
      </c>
      <c r="P34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4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44">
        <f>IF(AND([[#This Row],Statut]="Terminé",[[#This Row],[Fin réelle]]&lt;&gt;""),IF([[#This Row],[Fin réelle]]&lt;=[[#This Row],[Fin planifiée]],"Oui","Non"),"")</f>
        <v>0</v>
      </c>
    </row>
    <row r="345" spans="9:18" ht="20" customHeight="1">
      <c r="I345">
        <f>IF(AND([[#This Row],Début]&lt;&gt;"",[[#This Row],[Fin planifiée]]&lt;&gt;""),[[#This Row],[Fin planifiée]]-[[#This Row],Début]+1,"")</f>
        <v>0</v>
      </c>
      <c r="J345">
        <f>IF(AND([[#This Row],Début]&lt;&gt;"",[[#This Row],[Fin réelle]]&lt;&gt;""),[[#This Row],[Fin réelle]]-[[#This Row],Début]+1,"")</f>
        <v>0</v>
      </c>
      <c r="P34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4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45">
        <f>IF(AND([[#This Row],Statut]="Terminé",[[#This Row],[Fin réelle]]&lt;&gt;""),IF([[#This Row],[Fin réelle]]&lt;=[[#This Row],[Fin planifiée]],"Oui","Non"),"")</f>
        <v>0</v>
      </c>
    </row>
    <row r="346" spans="9:18" ht="20" customHeight="1">
      <c r="I346">
        <f>IF(AND([[#This Row],Début]&lt;&gt;"",[[#This Row],[Fin planifiée]]&lt;&gt;""),[[#This Row],[Fin planifiée]]-[[#This Row],Début]+1,"")</f>
        <v>0</v>
      </c>
      <c r="J346">
        <f>IF(AND([[#This Row],Début]&lt;&gt;"",[[#This Row],[Fin réelle]]&lt;&gt;""),[[#This Row],[Fin réelle]]-[[#This Row],Début]+1,"")</f>
        <v>0</v>
      </c>
      <c r="P34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4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46">
        <f>IF(AND([[#This Row],Statut]="Terminé",[[#This Row],[Fin réelle]]&lt;&gt;""),IF([[#This Row],[Fin réelle]]&lt;=[[#This Row],[Fin planifiée]],"Oui","Non"),"")</f>
        <v>0</v>
      </c>
    </row>
    <row r="347" spans="9:18" ht="20" customHeight="1">
      <c r="I347">
        <f>IF(AND([[#This Row],Début]&lt;&gt;"",[[#This Row],[Fin planifiée]]&lt;&gt;""),[[#This Row],[Fin planifiée]]-[[#This Row],Début]+1,"")</f>
        <v>0</v>
      </c>
      <c r="J347">
        <f>IF(AND([[#This Row],Début]&lt;&gt;"",[[#This Row],[Fin réelle]]&lt;&gt;""),[[#This Row],[Fin réelle]]-[[#This Row],Début]+1,"")</f>
        <v>0</v>
      </c>
      <c r="P34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4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47">
        <f>IF(AND([[#This Row],Statut]="Terminé",[[#This Row],[Fin réelle]]&lt;&gt;""),IF([[#This Row],[Fin réelle]]&lt;=[[#This Row],[Fin planifiée]],"Oui","Non"),"")</f>
        <v>0</v>
      </c>
    </row>
    <row r="348" spans="9:18" ht="20" customHeight="1">
      <c r="I348">
        <f>IF(AND([[#This Row],Début]&lt;&gt;"",[[#This Row],[Fin planifiée]]&lt;&gt;""),[[#This Row],[Fin planifiée]]-[[#This Row],Début]+1,"")</f>
        <v>0</v>
      </c>
      <c r="J348">
        <f>IF(AND([[#This Row],Début]&lt;&gt;"",[[#This Row],[Fin réelle]]&lt;&gt;""),[[#This Row],[Fin réelle]]-[[#This Row],Début]+1,"")</f>
        <v>0</v>
      </c>
      <c r="P34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4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48">
        <f>IF(AND([[#This Row],Statut]="Terminé",[[#This Row],[Fin réelle]]&lt;&gt;""),IF([[#This Row],[Fin réelle]]&lt;=[[#This Row],[Fin planifiée]],"Oui","Non"),"")</f>
        <v>0</v>
      </c>
    </row>
    <row r="349" spans="9:18" ht="20" customHeight="1">
      <c r="I349">
        <f>IF(AND([[#This Row],Début]&lt;&gt;"",[[#This Row],[Fin planifiée]]&lt;&gt;""),[[#This Row],[Fin planifiée]]-[[#This Row],Début]+1,"")</f>
        <v>0</v>
      </c>
      <c r="J349">
        <f>IF(AND([[#This Row],Début]&lt;&gt;"",[[#This Row],[Fin réelle]]&lt;&gt;""),[[#This Row],[Fin réelle]]-[[#This Row],Début]+1,"")</f>
        <v>0</v>
      </c>
      <c r="P34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4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49">
        <f>IF(AND([[#This Row],Statut]="Terminé",[[#This Row],[Fin réelle]]&lt;&gt;""),IF([[#This Row],[Fin réelle]]&lt;=[[#This Row],[Fin planifiée]],"Oui","Non"),"")</f>
        <v>0</v>
      </c>
    </row>
    <row r="350" spans="9:18" ht="20" customHeight="1">
      <c r="I350">
        <f>IF(AND([[#This Row],Début]&lt;&gt;"",[[#This Row],[Fin planifiée]]&lt;&gt;""),[[#This Row],[Fin planifiée]]-[[#This Row],Début]+1,"")</f>
        <v>0</v>
      </c>
      <c r="J350">
        <f>IF(AND([[#This Row],Début]&lt;&gt;"",[[#This Row],[Fin réelle]]&lt;&gt;""),[[#This Row],[Fin réelle]]-[[#This Row],Début]+1,"")</f>
        <v>0</v>
      </c>
      <c r="P35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5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50">
        <f>IF(AND([[#This Row],Statut]="Terminé",[[#This Row],[Fin réelle]]&lt;&gt;""),IF([[#This Row],[Fin réelle]]&lt;=[[#This Row],[Fin planifiée]],"Oui","Non"),"")</f>
        <v>0</v>
      </c>
    </row>
    <row r="351" spans="9:18" ht="20" customHeight="1">
      <c r="I351">
        <f>IF(AND([[#This Row],Début]&lt;&gt;"",[[#This Row],[Fin planifiée]]&lt;&gt;""),[[#This Row],[Fin planifiée]]-[[#This Row],Début]+1,"")</f>
        <v>0</v>
      </c>
      <c r="J351">
        <f>IF(AND([[#This Row],Début]&lt;&gt;"",[[#This Row],[Fin réelle]]&lt;&gt;""),[[#This Row],[Fin réelle]]-[[#This Row],Début]+1,"")</f>
        <v>0</v>
      </c>
      <c r="P35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5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51">
        <f>IF(AND([[#This Row],Statut]="Terminé",[[#This Row],[Fin réelle]]&lt;&gt;""),IF([[#This Row],[Fin réelle]]&lt;=[[#This Row],[Fin planifiée]],"Oui","Non"),"")</f>
        <v>0</v>
      </c>
    </row>
    <row r="352" spans="9:18" ht="20" customHeight="1">
      <c r="I352">
        <f>IF(AND([[#This Row],Début]&lt;&gt;"",[[#This Row],[Fin planifiée]]&lt;&gt;""),[[#This Row],[Fin planifiée]]-[[#This Row],Début]+1,"")</f>
        <v>0</v>
      </c>
      <c r="J352">
        <f>IF(AND([[#This Row],Début]&lt;&gt;"",[[#This Row],[Fin réelle]]&lt;&gt;""),[[#This Row],[Fin réelle]]-[[#This Row],Début]+1,"")</f>
        <v>0</v>
      </c>
      <c r="P35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5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52">
        <f>IF(AND([[#This Row],Statut]="Terminé",[[#This Row],[Fin réelle]]&lt;&gt;""),IF([[#This Row],[Fin réelle]]&lt;=[[#This Row],[Fin planifiée]],"Oui","Non"),"")</f>
        <v>0</v>
      </c>
    </row>
    <row r="353" spans="9:18" ht="20" customHeight="1">
      <c r="I353">
        <f>IF(AND([[#This Row],Début]&lt;&gt;"",[[#This Row],[Fin planifiée]]&lt;&gt;""),[[#This Row],[Fin planifiée]]-[[#This Row],Début]+1,"")</f>
        <v>0</v>
      </c>
      <c r="J353">
        <f>IF(AND([[#This Row],Début]&lt;&gt;"",[[#This Row],[Fin réelle]]&lt;&gt;""),[[#This Row],[Fin réelle]]-[[#This Row],Début]+1,"")</f>
        <v>0</v>
      </c>
      <c r="P35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5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53">
        <f>IF(AND([[#This Row],Statut]="Terminé",[[#This Row],[Fin réelle]]&lt;&gt;""),IF([[#This Row],[Fin réelle]]&lt;=[[#This Row],[Fin planifiée]],"Oui","Non"),"")</f>
        <v>0</v>
      </c>
    </row>
    <row r="354" spans="9:18" ht="20" customHeight="1">
      <c r="I354">
        <f>IF(AND([[#This Row],Début]&lt;&gt;"",[[#This Row],[Fin planifiée]]&lt;&gt;""),[[#This Row],[Fin planifiée]]-[[#This Row],Début]+1,"")</f>
        <v>0</v>
      </c>
      <c r="J354">
        <f>IF(AND([[#This Row],Début]&lt;&gt;"",[[#This Row],[Fin réelle]]&lt;&gt;""),[[#This Row],[Fin réelle]]-[[#This Row],Début]+1,"")</f>
        <v>0</v>
      </c>
      <c r="P35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5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54">
        <f>IF(AND([[#This Row],Statut]="Terminé",[[#This Row],[Fin réelle]]&lt;&gt;""),IF([[#This Row],[Fin réelle]]&lt;=[[#This Row],[Fin planifiée]],"Oui","Non"),"")</f>
        <v>0</v>
      </c>
    </row>
    <row r="355" spans="9:18" ht="20" customHeight="1">
      <c r="I355">
        <f>IF(AND([[#This Row],Début]&lt;&gt;"",[[#This Row],[Fin planifiée]]&lt;&gt;""),[[#This Row],[Fin planifiée]]-[[#This Row],Début]+1,"")</f>
        <v>0</v>
      </c>
      <c r="J355">
        <f>IF(AND([[#This Row],Début]&lt;&gt;"",[[#This Row],[Fin réelle]]&lt;&gt;""),[[#This Row],[Fin réelle]]-[[#This Row],Début]+1,"")</f>
        <v>0</v>
      </c>
      <c r="P35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5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55">
        <f>IF(AND([[#This Row],Statut]="Terminé",[[#This Row],[Fin réelle]]&lt;&gt;""),IF([[#This Row],[Fin réelle]]&lt;=[[#This Row],[Fin planifiée]],"Oui","Non"),"")</f>
        <v>0</v>
      </c>
    </row>
    <row r="356" spans="9:18" ht="20" customHeight="1">
      <c r="I356">
        <f>IF(AND([[#This Row],Début]&lt;&gt;"",[[#This Row],[Fin planifiée]]&lt;&gt;""),[[#This Row],[Fin planifiée]]-[[#This Row],Début]+1,"")</f>
        <v>0</v>
      </c>
      <c r="J356">
        <f>IF(AND([[#This Row],Début]&lt;&gt;"",[[#This Row],[Fin réelle]]&lt;&gt;""),[[#This Row],[Fin réelle]]-[[#This Row],Début]+1,"")</f>
        <v>0</v>
      </c>
      <c r="P35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5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56">
        <f>IF(AND([[#This Row],Statut]="Terminé",[[#This Row],[Fin réelle]]&lt;&gt;""),IF([[#This Row],[Fin réelle]]&lt;=[[#This Row],[Fin planifiée]],"Oui","Non"),"")</f>
        <v>0</v>
      </c>
    </row>
    <row r="357" spans="9:18" ht="20" customHeight="1">
      <c r="I357">
        <f>IF(AND([[#This Row],Début]&lt;&gt;"",[[#This Row],[Fin planifiée]]&lt;&gt;""),[[#This Row],[Fin planifiée]]-[[#This Row],Début]+1,"")</f>
        <v>0</v>
      </c>
      <c r="J357">
        <f>IF(AND([[#This Row],Début]&lt;&gt;"",[[#This Row],[Fin réelle]]&lt;&gt;""),[[#This Row],[Fin réelle]]-[[#This Row],Début]+1,"")</f>
        <v>0</v>
      </c>
      <c r="P35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5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57">
        <f>IF(AND([[#This Row],Statut]="Terminé",[[#This Row],[Fin réelle]]&lt;&gt;""),IF([[#This Row],[Fin réelle]]&lt;=[[#This Row],[Fin planifiée]],"Oui","Non"),"")</f>
        <v>0</v>
      </c>
    </row>
    <row r="358" spans="9:18" ht="20" customHeight="1">
      <c r="I358">
        <f>IF(AND([[#This Row],Début]&lt;&gt;"",[[#This Row],[Fin planifiée]]&lt;&gt;""),[[#This Row],[Fin planifiée]]-[[#This Row],Début]+1,"")</f>
        <v>0</v>
      </c>
      <c r="J358">
        <f>IF(AND([[#This Row],Début]&lt;&gt;"",[[#This Row],[Fin réelle]]&lt;&gt;""),[[#This Row],[Fin réelle]]-[[#This Row],Début]+1,"")</f>
        <v>0</v>
      </c>
      <c r="P35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5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58">
        <f>IF(AND([[#This Row],Statut]="Terminé",[[#This Row],[Fin réelle]]&lt;&gt;""),IF([[#This Row],[Fin réelle]]&lt;=[[#This Row],[Fin planifiée]],"Oui","Non"),"")</f>
        <v>0</v>
      </c>
    </row>
    <row r="359" spans="9:18" ht="20" customHeight="1">
      <c r="I359">
        <f>IF(AND([[#This Row],Début]&lt;&gt;"",[[#This Row],[Fin planifiée]]&lt;&gt;""),[[#This Row],[Fin planifiée]]-[[#This Row],Début]+1,"")</f>
        <v>0</v>
      </c>
      <c r="J359">
        <f>IF(AND([[#This Row],Début]&lt;&gt;"",[[#This Row],[Fin réelle]]&lt;&gt;""),[[#This Row],[Fin réelle]]-[[#This Row],Début]+1,"")</f>
        <v>0</v>
      </c>
      <c r="P35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5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59">
        <f>IF(AND([[#This Row],Statut]="Terminé",[[#This Row],[Fin réelle]]&lt;&gt;""),IF([[#This Row],[Fin réelle]]&lt;=[[#This Row],[Fin planifiée]],"Oui","Non"),"")</f>
        <v>0</v>
      </c>
    </row>
    <row r="360" spans="9:18" ht="20" customHeight="1">
      <c r="I360">
        <f>IF(AND([[#This Row],Début]&lt;&gt;"",[[#This Row],[Fin planifiée]]&lt;&gt;""),[[#This Row],[Fin planifiée]]-[[#This Row],Début]+1,"")</f>
        <v>0</v>
      </c>
      <c r="J360">
        <f>IF(AND([[#This Row],Début]&lt;&gt;"",[[#This Row],[Fin réelle]]&lt;&gt;""),[[#This Row],[Fin réelle]]-[[#This Row],Début]+1,"")</f>
        <v>0</v>
      </c>
      <c r="P36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6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60">
        <f>IF(AND([[#This Row],Statut]="Terminé",[[#This Row],[Fin réelle]]&lt;&gt;""),IF([[#This Row],[Fin réelle]]&lt;=[[#This Row],[Fin planifiée]],"Oui","Non"),"")</f>
        <v>0</v>
      </c>
    </row>
    <row r="361" spans="9:18" ht="20" customHeight="1">
      <c r="I361">
        <f>IF(AND([[#This Row],Début]&lt;&gt;"",[[#This Row],[Fin planifiée]]&lt;&gt;""),[[#This Row],[Fin planifiée]]-[[#This Row],Début]+1,"")</f>
        <v>0</v>
      </c>
      <c r="J361">
        <f>IF(AND([[#This Row],Début]&lt;&gt;"",[[#This Row],[Fin réelle]]&lt;&gt;""),[[#This Row],[Fin réelle]]-[[#This Row],Début]+1,"")</f>
        <v>0</v>
      </c>
      <c r="P36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6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61">
        <f>IF(AND([[#This Row],Statut]="Terminé",[[#This Row],[Fin réelle]]&lt;&gt;""),IF([[#This Row],[Fin réelle]]&lt;=[[#This Row],[Fin planifiée]],"Oui","Non"),"")</f>
        <v>0</v>
      </c>
    </row>
    <row r="362" spans="9:18" ht="20" customHeight="1">
      <c r="I362">
        <f>IF(AND([[#This Row],Début]&lt;&gt;"",[[#This Row],[Fin planifiée]]&lt;&gt;""),[[#This Row],[Fin planifiée]]-[[#This Row],Début]+1,"")</f>
        <v>0</v>
      </c>
      <c r="J362">
        <f>IF(AND([[#This Row],Début]&lt;&gt;"",[[#This Row],[Fin réelle]]&lt;&gt;""),[[#This Row],[Fin réelle]]-[[#This Row],Début]+1,"")</f>
        <v>0</v>
      </c>
      <c r="P36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6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62">
        <f>IF(AND([[#This Row],Statut]="Terminé",[[#This Row],[Fin réelle]]&lt;&gt;""),IF([[#This Row],[Fin réelle]]&lt;=[[#This Row],[Fin planifiée]],"Oui","Non"),"")</f>
        <v>0</v>
      </c>
    </row>
    <row r="363" spans="9:18" ht="20" customHeight="1">
      <c r="I363">
        <f>IF(AND([[#This Row],Début]&lt;&gt;"",[[#This Row],[Fin planifiée]]&lt;&gt;""),[[#This Row],[Fin planifiée]]-[[#This Row],Début]+1,"")</f>
        <v>0</v>
      </c>
      <c r="J363">
        <f>IF(AND([[#This Row],Début]&lt;&gt;"",[[#This Row],[Fin réelle]]&lt;&gt;""),[[#This Row],[Fin réelle]]-[[#This Row],Début]+1,"")</f>
        <v>0</v>
      </c>
      <c r="P36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6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63">
        <f>IF(AND([[#This Row],Statut]="Terminé",[[#This Row],[Fin réelle]]&lt;&gt;""),IF([[#This Row],[Fin réelle]]&lt;=[[#This Row],[Fin planifiée]],"Oui","Non"),"")</f>
        <v>0</v>
      </c>
    </row>
    <row r="364" spans="9:18" ht="20" customHeight="1">
      <c r="I364">
        <f>IF(AND([[#This Row],Début]&lt;&gt;"",[[#This Row],[Fin planifiée]]&lt;&gt;""),[[#This Row],[Fin planifiée]]-[[#This Row],Début]+1,"")</f>
        <v>0</v>
      </c>
      <c r="J364">
        <f>IF(AND([[#This Row],Début]&lt;&gt;"",[[#This Row],[Fin réelle]]&lt;&gt;""),[[#This Row],[Fin réelle]]-[[#This Row],Début]+1,"")</f>
        <v>0</v>
      </c>
      <c r="P36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6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64">
        <f>IF(AND([[#This Row],Statut]="Terminé",[[#This Row],[Fin réelle]]&lt;&gt;""),IF([[#This Row],[Fin réelle]]&lt;=[[#This Row],[Fin planifiée]],"Oui","Non"),"")</f>
        <v>0</v>
      </c>
    </row>
    <row r="365" spans="9:18" ht="20" customHeight="1">
      <c r="I365">
        <f>IF(AND([[#This Row],Début]&lt;&gt;"",[[#This Row],[Fin planifiée]]&lt;&gt;""),[[#This Row],[Fin planifiée]]-[[#This Row],Début]+1,"")</f>
        <v>0</v>
      </c>
      <c r="J365">
        <f>IF(AND([[#This Row],Début]&lt;&gt;"",[[#This Row],[Fin réelle]]&lt;&gt;""),[[#This Row],[Fin réelle]]-[[#This Row],Début]+1,"")</f>
        <v>0</v>
      </c>
      <c r="P36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6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65">
        <f>IF(AND([[#This Row],Statut]="Terminé",[[#This Row],[Fin réelle]]&lt;&gt;""),IF([[#This Row],[Fin réelle]]&lt;=[[#This Row],[Fin planifiée]],"Oui","Non"),"")</f>
        <v>0</v>
      </c>
    </row>
    <row r="366" spans="9:18" ht="20" customHeight="1">
      <c r="I366">
        <f>IF(AND([[#This Row],Début]&lt;&gt;"",[[#This Row],[Fin planifiée]]&lt;&gt;""),[[#This Row],[Fin planifiée]]-[[#This Row],Début]+1,"")</f>
        <v>0</v>
      </c>
      <c r="J366">
        <f>IF(AND([[#This Row],Début]&lt;&gt;"",[[#This Row],[Fin réelle]]&lt;&gt;""),[[#This Row],[Fin réelle]]-[[#This Row],Début]+1,"")</f>
        <v>0</v>
      </c>
      <c r="P36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6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66">
        <f>IF(AND([[#This Row],Statut]="Terminé",[[#This Row],[Fin réelle]]&lt;&gt;""),IF([[#This Row],[Fin réelle]]&lt;=[[#This Row],[Fin planifiée]],"Oui","Non"),"")</f>
        <v>0</v>
      </c>
    </row>
    <row r="367" spans="9:18" ht="20" customHeight="1">
      <c r="I367">
        <f>IF(AND([[#This Row],Début]&lt;&gt;"",[[#This Row],[Fin planifiée]]&lt;&gt;""),[[#This Row],[Fin planifiée]]-[[#This Row],Début]+1,"")</f>
        <v>0</v>
      </c>
      <c r="J367">
        <f>IF(AND([[#This Row],Début]&lt;&gt;"",[[#This Row],[Fin réelle]]&lt;&gt;""),[[#This Row],[Fin réelle]]-[[#This Row],Début]+1,"")</f>
        <v>0</v>
      </c>
      <c r="P36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6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67">
        <f>IF(AND([[#This Row],Statut]="Terminé",[[#This Row],[Fin réelle]]&lt;&gt;""),IF([[#This Row],[Fin réelle]]&lt;=[[#This Row],[Fin planifiée]],"Oui","Non"),"")</f>
        <v>0</v>
      </c>
    </row>
    <row r="368" spans="9:18" ht="20" customHeight="1">
      <c r="I368">
        <f>IF(AND([[#This Row],Début]&lt;&gt;"",[[#This Row],[Fin planifiée]]&lt;&gt;""),[[#This Row],[Fin planifiée]]-[[#This Row],Début]+1,"")</f>
        <v>0</v>
      </c>
      <c r="J368">
        <f>IF(AND([[#This Row],Début]&lt;&gt;"",[[#This Row],[Fin réelle]]&lt;&gt;""),[[#This Row],[Fin réelle]]-[[#This Row],Début]+1,"")</f>
        <v>0</v>
      </c>
      <c r="P36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6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68">
        <f>IF(AND([[#This Row],Statut]="Terminé",[[#This Row],[Fin réelle]]&lt;&gt;""),IF([[#This Row],[Fin réelle]]&lt;=[[#This Row],[Fin planifiée]],"Oui","Non"),"")</f>
        <v>0</v>
      </c>
    </row>
    <row r="369" spans="9:18" ht="20" customHeight="1">
      <c r="I369">
        <f>IF(AND([[#This Row],Début]&lt;&gt;"",[[#This Row],[Fin planifiée]]&lt;&gt;""),[[#This Row],[Fin planifiée]]-[[#This Row],Début]+1,"")</f>
        <v>0</v>
      </c>
      <c r="J369">
        <f>IF(AND([[#This Row],Début]&lt;&gt;"",[[#This Row],[Fin réelle]]&lt;&gt;""),[[#This Row],[Fin réelle]]-[[#This Row],Début]+1,"")</f>
        <v>0</v>
      </c>
      <c r="P36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6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69">
        <f>IF(AND([[#This Row],Statut]="Terminé",[[#This Row],[Fin réelle]]&lt;&gt;""),IF([[#This Row],[Fin réelle]]&lt;=[[#This Row],[Fin planifiée]],"Oui","Non"),"")</f>
        <v>0</v>
      </c>
    </row>
    <row r="370" spans="9:18" ht="20" customHeight="1">
      <c r="I370">
        <f>IF(AND([[#This Row],Début]&lt;&gt;"",[[#This Row],[Fin planifiée]]&lt;&gt;""),[[#This Row],[Fin planifiée]]-[[#This Row],Début]+1,"")</f>
        <v>0</v>
      </c>
      <c r="J370">
        <f>IF(AND([[#This Row],Début]&lt;&gt;"",[[#This Row],[Fin réelle]]&lt;&gt;""),[[#This Row],[Fin réelle]]-[[#This Row],Début]+1,"")</f>
        <v>0</v>
      </c>
      <c r="P37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7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70">
        <f>IF(AND([[#This Row],Statut]="Terminé",[[#This Row],[Fin réelle]]&lt;&gt;""),IF([[#This Row],[Fin réelle]]&lt;=[[#This Row],[Fin planifiée]],"Oui","Non"),"")</f>
        <v>0</v>
      </c>
    </row>
    <row r="371" spans="9:18" ht="20" customHeight="1">
      <c r="I371">
        <f>IF(AND([[#This Row],Début]&lt;&gt;"",[[#This Row],[Fin planifiée]]&lt;&gt;""),[[#This Row],[Fin planifiée]]-[[#This Row],Début]+1,"")</f>
        <v>0</v>
      </c>
      <c r="J371">
        <f>IF(AND([[#This Row],Début]&lt;&gt;"",[[#This Row],[Fin réelle]]&lt;&gt;""),[[#This Row],[Fin réelle]]-[[#This Row],Début]+1,"")</f>
        <v>0</v>
      </c>
      <c r="P37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7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71">
        <f>IF(AND([[#This Row],Statut]="Terminé",[[#This Row],[Fin réelle]]&lt;&gt;""),IF([[#This Row],[Fin réelle]]&lt;=[[#This Row],[Fin planifiée]],"Oui","Non"),"")</f>
        <v>0</v>
      </c>
    </row>
    <row r="372" spans="9:18" ht="20" customHeight="1">
      <c r="I372">
        <f>IF(AND([[#This Row],Début]&lt;&gt;"",[[#This Row],[Fin planifiée]]&lt;&gt;""),[[#This Row],[Fin planifiée]]-[[#This Row],Début]+1,"")</f>
        <v>0</v>
      </c>
      <c r="J372">
        <f>IF(AND([[#This Row],Début]&lt;&gt;"",[[#This Row],[Fin réelle]]&lt;&gt;""),[[#This Row],[Fin réelle]]-[[#This Row],Début]+1,"")</f>
        <v>0</v>
      </c>
      <c r="P37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7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72">
        <f>IF(AND([[#This Row],Statut]="Terminé",[[#This Row],[Fin réelle]]&lt;&gt;""),IF([[#This Row],[Fin réelle]]&lt;=[[#This Row],[Fin planifiée]],"Oui","Non"),"")</f>
        <v>0</v>
      </c>
    </row>
    <row r="373" spans="9:18" ht="20" customHeight="1">
      <c r="I373">
        <f>IF(AND([[#This Row],Début]&lt;&gt;"",[[#This Row],[Fin planifiée]]&lt;&gt;""),[[#This Row],[Fin planifiée]]-[[#This Row],Début]+1,"")</f>
        <v>0</v>
      </c>
      <c r="J373">
        <f>IF(AND([[#This Row],Début]&lt;&gt;"",[[#This Row],[Fin réelle]]&lt;&gt;""),[[#This Row],[Fin réelle]]-[[#This Row],Début]+1,"")</f>
        <v>0</v>
      </c>
      <c r="P37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7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73">
        <f>IF(AND([[#This Row],Statut]="Terminé",[[#This Row],[Fin réelle]]&lt;&gt;""),IF([[#This Row],[Fin réelle]]&lt;=[[#This Row],[Fin planifiée]],"Oui","Non"),"")</f>
        <v>0</v>
      </c>
    </row>
    <row r="374" spans="9:18" ht="20" customHeight="1">
      <c r="I374">
        <f>IF(AND([[#This Row],Début]&lt;&gt;"",[[#This Row],[Fin planifiée]]&lt;&gt;""),[[#This Row],[Fin planifiée]]-[[#This Row],Début]+1,"")</f>
        <v>0</v>
      </c>
      <c r="J374">
        <f>IF(AND([[#This Row],Début]&lt;&gt;"",[[#This Row],[Fin réelle]]&lt;&gt;""),[[#This Row],[Fin réelle]]-[[#This Row],Début]+1,"")</f>
        <v>0</v>
      </c>
      <c r="P37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7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74">
        <f>IF(AND([[#This Row],Statut]="Terminé",[[#This Row],[Fin réelle]]&lt;&gt;""),IF([[#This Row],[Fin réelle]]&lt;=[[#This Row],[Fin planifiée]],"Oui","Non"),"")</f>
        <v>0</v>
      </c>
    </row>
    <row r="375" spans="9:18" ht="20" customHeight="1">
      <c r="I375">
        <f>IF(AND([[#This Row],Début]&lt;&gt;"",[[#This Row],[Fin planifiée]]&lt;&gt;""),[[#This Row],[Fin planifiée]]-[[#This Row],Début]+1,"")</f>
        <v>0</v>
      </c>
      <c r="J375">
        <f>IF(AND([[#This Row],Début]&lt;&gt;"",[[#This Row],[Fin réelle]]&lt;&gt;""),[[#This Row],[Fin réelle]]-[[#This Row],Début]+1,"")</f>
        <v>0</v>
      </c>
      <c r="P37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7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75">
        <f>IF(AND([[#This Row],Statut]="Terminé",[[#This Row],[Fin réelle]]&lt;&gt;""),IF([[#This Row],[Fin réelle]]&lt;=[[#This Row],[Fin planifiée]],"Oui","Non"),"")</f>
        <v>0</v>
      </c>
    </row>
    <row r="376" spans="9:18" ht="20" customHeight="1">
      <c r="I376">
        <f>IF(AND([[#This Row],Début]&lt;&gt;"",[[#This Row],[Fin planifiée]]&lt;&gt;""),[[#This Row],[Fin planifiée]]-[[#This Row],Début]+1,"")</f>
        <v>0</v>
      </c>
      <c r="J376">
        <f>IF(AND([[#This Row],Début]&lt;&gt;"",[[#This Row],[Fin réelle]]&lt;&gt;""),[[#This Row],[Fin réelle]]-[[#This Row],Début]+1,"")</f>
        <v>0</v>
      </c>
      <c r="P37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7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76">
        <f>IF(AND([[#This Row],Statut]="Terminé",[[#This Row],[Fin réelle]]&lt;&gt;""),IF([[#This Row],[Fin réelle]]&lt;=[[#This Row],[Fin planifiée]],"Oui","Non"),"")</f>
        <v>0</v>
      </c>
    </row>
    <row r="377" spans="9:18" ht="20" customHeight="1">
      <c r="I377">
        <f>IF(AND([[#This Row],Début]&lt;&gt;"",[[#This Row],[Fin planifiée]]&lt;&gt;""),[[#This Row],[Fin planifiée]]-[[#This Row],Début]+1,"")</f>
        <v>0</v>
      </c>
      <c r="J377">
        <f>IF(AND([[#This Row],Début]&lt;&gt;"",[[#This Row],[Fin réelle]]&lt;&gt;""),[[#This Row],[Fin réelle]]-[[#This Row],Début]+1,"")</f>
        <v>0</v>
      </c>
      <c r="P37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7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77">
        <f>IF(AND([[#This Row],Statut]="Terminé",[[#This Row],[Fin réelle]]&lt;&gt;""),IF([[#This Row],[Fin réelle]]&lt;=[[#This Row],[Fin planifiée]],"Oui","Non"),"")</f>
        <v>0</v>
      </c>
    </row>
    <row r="378" spans="9:18" ht="20" customHeight="1">
      <c r="I378">
        <f>IF(AND([[#This Row],Début]&lt;&gt;"",[[#This Row],[Fin planifiée]]&lt;&gt;""),[[#This Row],[Fin planifiée]]-[[#This Row],Début]+1,"")</f>
        <v>0</v>
      </c>
      <c r="J378">
        <f>IF(AND([[#This Row],Début]&lt;&gt;"",[[#This Row],[Fin réelle]]&lt;&gt;""),[[#This Row],[Fin réelle]]-[[#This Row],Début]+1,"")</f>
        <v>0</v>
      </c>
      <c r="P37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7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78">
        <f>IF(AND([[#This Row],Statut]="Terminé",[[#This Row],[Fin réelle]]&lt;&gt;""),IF([[#This Row],[Fin réelle]]&lt;=[[#This Row],[Fin planifiée]],"Oui","Non"),"")</f>
        <v>0</v>
      </c>
    </row>
    <row r="379" spans="9:18" ht="20" customHeight="1">
      <c r="I379">
        <f>IF(AND([[#This Row],Début]&lt;&gt;"",[[#This Row],[Fin planifiée]]&lt;&gt;""),[[#This Row],[Fin planifiée]]-[[#This Row],Début]+1,"")</f>
        <v>0</v>
      </c>
      <c r="J379">
        <f>IF(AND([[#This Row],Début]&lt;&gt;"",[[#This Row],[Fin réelle]]&lt;&gt;""),[[#This Row],[Fin réelle]]-[[#This Row],Début]+1,"")</f>
        <v>0</v>
      </c>
      <c r="P37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7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79">
        <f>IF(AND([[#This Row],Statut]="Terminé",[[#This Row],[Fin réelle]]&lt;&gt;""),IF([[#This Row],[Fin réelle]]&lt;=[[#This Row],[Fin planifiée]],"Oui","Non"),"")</f>
        <v>0</v>
      </c>
    </row>
    <row r="380" spans="9:18" ht="20" customHeight="1">
      <c r="I380">
        <f>IF(AND([[#This Row],Début]&lt;&gt;"",[[#This Row],[Fin planifiée]]&lt;&gt;""),[[#This Row],[Fin planifiée]]-[[#This Row],Début]+1,"")</f>
        <v>0</v>
      </c>
      <c r="J380">
        <f>IF(AND([[#This Row],Début]&lt;&gt;"",[[#This Row],[Fin réelle]]&lt;&gt;""),[[#This Row],[Fin réelle]]-[[#This Row],Début]+1,"")</f>
        <v>0</v>
      </c>
      <c r="P38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8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80">
        <f>IF(AND([[#This Row],Statut]="Terminé",[[#This Row],[Fin réelle]]&lt;&gt;""),IF([[#This Row],[Fin réelle]]&lt;=[[#This Row],[Fin planifiée]],"Oui","Non"),"")</f>
        <v>0</v>
      </c>
    </row>
    <row r="381" spans="9:18" ht="20" customHeight="1">
      <c r="I381">
        <f>IF(AND([[#This Row],Début]&lt;&gt;"",[[#This Row],[Fin planifiée]]&lt;&gt;""),[[#This Row],[Fin planifiée]]-[[#This Row],Début]+1,"")</f>
        <v>0</v>
      </c>
      <c r="J381">
        <f>IF(AND([[#This Row],Début]&lt;&gt;"",[[#This Row],[Fin réelle]]&lt;&gt;""),[[#This Row],[Fin réelle]]-[[#This Row],Début]+1,"")</f>
        <v>0</v>
      </c>
      <c r="P38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8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81">
        <f>IF(AND([[#This Row],Statut]="Terminé",[[#This Row],[Fin réelle]]&lt;&gt;""),IF([[#This Row],[Fin réelle]]&lt;=[[#This Row],[Fin planifiée]],"Oui","Non"),"")</f>
        <v>0</v>
      </c>
    </row>
    <row r="382" spans="9:18" ht="20" customHeight="1">
      <c r="I382">
        <f>IF(AND([[#This Row],Début]&lt;&gt;"",[[#This Row],[Fin planifiée]]&lt;&gt;""),[[#This Row],[Fin planifiée]]-[[#This Row],Début]+1,"")</f>
        <v>0</v>
      </c>
      <c r="J382">
        <f>IF(AND([[#This Row],Début]&lt;&gt;"",[[#This Row],[Fin réelle]]&lt;&gt;""),[[#This Row],[Fin réelle]]-[[#This Row],Début]+1,"")</f>
        <v>0</v>
      </c>
      <c r="P38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8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82">
        <f>IF(AND([[#This Row],Statut]="Terminé",[[#This Row],[Fin réelle]]&lt;&gt;""),IF([[#This Row],[Fin réelle]]&lt;=[[#This Row],[Fin planifiée]],"Oui","Non"),"")</f>
        <v>0</v>
      </c>
    </row>
    <row r="383" spans="9:18" ht="20" customHeight="1">
      <c r="I383">
        <f>IF(AND([[#This Row],Début]&lt;&gt;"",[[#This Row],[Fin planifiée]]&lt;&gt;""),[[#This Row],[Fin planifiée]]-[[#This Row],Début]+1,"")</f>
        <v>0</v>
      </c>
      <c r="J383">
        <f>IF(AND([[#This Row],Début]&lt;&gt;"",[[#This Row],[Fin réelle]]&lt;&gt;""),[[#This Row],[Fin réelle]]-[[#This Row],Début]+1,"")</f>
        <v>0</v>
      </c>
      <c r="P38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8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83">
        <f>IF(AND([[#This Row],Statut]="Terminé",[[#This Row],[Fin réelle]]&lt;&gt;""),IF([[#This Row],[Fin réelle]]&lt;=[[#This Row],[Fin planifiée]],"Oui","Non"),"")</f>
        <v>0</v>
      </c>
    </row>
    <row r="384" spans="9:18" ht="20" customHeight="1">
      <c r="I384">
        <f>IF(AND([[#This Row],Début]&lt;&gt;"",[[#This Row],[Fin planifiée]]&lt;&gt;""),[[#This Row],[Fin planifiée]]-[[#This Row],Début]+1,"")</f>
        <v>0</v>
      </c>
      <c r="J384">
        <f>IF(AND([[#This Row],Début]&lt;&gt;"",[[#This Row],[Fin réelle]]&lt;&gt;""),[[#This Row],[Fin réelle]]-[[#This Row],Début]+1,"")</f>
        <v>0</v>
      </c>
      <c r="P38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8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84">
        <f>IF(AND([[#This Row],Statut]="Terminé",[[#This Row],[Fin réelle]]&lt;&gt;""),IF([[#This Row],[Fin réelle]]&lt;=[[#This Row],[Fin planifiée]],"Oui","Non"),"")</f>
        <v>0</v>
      </c>
    </row>
    <row r="385" spans="9:18" ht="20" customHeight="1">
      <c r="I385">
        <f>IF(AND([[#This Row],Début]&lt;&gt;"",[[#This Row],[Fin planifiée]]&lt;&gt;""),[[#This Row],[Fin planifiée]]-[[#This Row],Début]+1,"")</f>
        <v>0</v>
      </c>
      <c r="J385">
        <f>IF(AND([[#This Row],Début]&lt;&gt;"",[[#This Row],[Fin réelle]]&lt;&gt;""),[[#This Row],[Fin réelle]]-[[#This Row],Début]+1,"")</f>
        <v>0</v>
      </c>
      <c r="P38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8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85">
        <f>IF(AND([[#This Row],Statut]="Terminé",[[#This Row],[Fin réelle]]&lt;&gt;""),IF([[#This Row],[Fin réelle]]&lt;=[[#This Row],[Fin planifiée]],"Oui","Non"),"")</f>
        <v>0</v>
      </c>
    </row>
    <row r="386" spans="9:18" ht="20" customHeight="1">
      <c r="I386">
        <f>IF(AND([[#This Row],Début]&lt;&gt;"",[[#This Row],[Fin planifiée]]&lt;&gt;""),[[#This Row],[Fin planifiée]]-[[#This Row],Début]+1,"")</f>
        <v>0</v>
      </c>
      <c r="J386">
        <f>IF(AND([[#This Row],Début]&lt;&gt;"",[[#This Row],[Fin réelle]]&lt;&gt;""),[[#This Row],[Fin réelle]]-[[#This Row],Début]+1,"")</f>
        <v>0</v>
      </c>
      <c r="P38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8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86">
        <f>IF(AND([[#This Row],Statut]="Terminé",[[#This Row],[Fin réelle]]&lt;&gt;""),IF([[#This Row],[Fin réelle]]&lt;=[[#This Row],[Fin planifiée]],"Oui","Non"),"")</f>
        <v>0</v>
      </c>
    </row>
    <row r="387" spans="9:18" ht="20" customHeight="1">
      <c r="I387">
        <f>IF(AND([[#This Row],Début]&lt;&gt;"",[[#This Row],[Fin planifiée]]&lt;&gt;""),[[#This Row],[Fin planifiée]]-[[#This Row],Début]+1,"")</f>
        <v>0</v>
      </c>
      <c r="J387">
        <f>IF(AND([[#This Row],Début]&lt;&gt;"",[[#This Row],[Fin réelle]]&lt;&gt;""),[[#This Row],[Fin réelle]]-[[#This Row],Début]+1,"")</f>
        <v>0</v>
      </c>
      <c r="P38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8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87">
        <f>IF(AND([[#This Row],Statut]="Terminé",[[#This Row],[Fin réelle]]&lt;&gt;""),IF([[#This Row],[Fin réelle]]&lt;=[[#This Row],[Fin planifiée]],"Oui","Non"),"")</f>
        <v>0</v>
      </c>
    </row>
    <row r="388" spans="9:18" ht="20" customHeight="1">
      <c r="I388">
        <f>IF(AND([[#This Row],Début]&lt;&gt;"",[[#This Row],[Fin planifiée]]&lt;&gt;""),[[#This Row],[Fin planifiée]]-[[#This Row],Début]+1,"")</f>
        <v>0</v>
      </c>
      <c r="J388">
        <f>IF(AND([[#This Row],Début]&lt;&gt;"",[[#This Row],[Fin réelle]]&lt;&gt;""),[[#This Row],[Fin réelle]]-[[#This Row],Début]+1,"")</f>
        <v>0</v>
      </c>
      <c r="P38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8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88">
        <f>IF(AND([[#This Row],Statut]="Terminé",[[#This Row],[Fin réelle]]&lt;&gt;""),IF([[#This Row],[Fin réelle]]&lt;=[[#This Row],[Fin planifiée]],"Oui","Non"),"")</f>
        <v>0</v>
      </c>
    </row>
    <row r="389" spans="9:18" ht="20" customHeight="1">
      <c r="I389">
        <f>IF(AND([[#This Row],Début]&lt;&gt;"",[[#This Row],[Fin planifiée]]&lt;&gt;""),[[#This Row],[Fin planifiée]]-[[#This Row],Début]+1,"")</f>
        <v>0</v>
      </c>
      <c r="J389">
        <f>IF(AND([[#This Row],Début]&lt;&gt;"",[[#This Row],[Fin réelle]]&lt;&gt;""),[[#This Row],[Fin réelle]]-[[#This Row],Début]+1,"")</f>
        <v>0</v>
      </c>
      <c r="P38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8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89">
        <f>IF(AND([[#This Row],Statut]="Terminé",[[#This Row],[Fin réelle]]&lt;&gt;""),IF([[#This Row],[Fin réelle]]&lt;=[[#This Row],[Fin planifiée]],"Oui","Non"),"")</f>
        <v>0</v>
      </c>
    </row>
    <row r="390" spans="9:18" ht="20" customHeight="1">
      <c r="I390">
        <f>IF(AND([[#This Row],Début]&lt;&gt;"",[[#This Row],[Fin planifiée]]&lt;&gt;""),[[#This Row],[Fin planifiée]]-[[#This Row],Début]+1,"")</f>
        <v>0</v>
      </c>
      <c r="J390">
        <f>IF(AND([[#This Row],Début]&lt;&gt;"",[[#This Row],[Fin réelle]]&lt;&gt;""),[[#This Row],[Fin réelle]]-[[#This Row],Début]+1,"")</f>
        <v>0</v>
      </c>
      <c r="P39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9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90">
        <f>IF(AND([[#This Row],Statut]="Terminé",[[#This Row],[Fin réelle]]&lt;&gt;""),IF([[#This Row],[Fin réelle]]&lt;=[[#This Row],[Fin planifiée]],"Oui","Non"),"")</f>
        <v>0</v>
      </c>
    </row>
    <row r="391" spans="9:18" ht="20" customHeight="1">
      <c r="I391">
        <f>IF(AND([[#This Row],Début]&lt;&gt;"",[[#This Row],[Fin planifiée]]&lt;&gt;""),[[#This Row],[Fin planifiée]]-[[#This Row],Début]+1,"")</f>
        <v>0</v>
      </c>
      <c r="J391">
        <f>IF(AND([[#This Row],Début]&lt;&gt;"",[[#This Row],[Fin réelle]]&lt;&gt;""),[[#This Row],[Fin réelle]]-[[#This Row],Début]+1,"")</f>
        <v>0</v>
      </c>
      <c r="P39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9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91">
        <f>IF(AND([[#This Row],Statut]="Terminé",[[#This Row],[Fin réelle]]&lt;&gt;""),IF([[#This Row],[Fin réelle]]&lt;=[[#This Row],[Fin planifiée]],"Oui","Non"),"")</f>
        <v>0</v>
      </c>
    </row>
    <row r="392" spans="9:18" ht="20" customHeight="1">
      <c r="I392">
        <f>IF(AND([[#This Row],Début]&lt;&gt;"",[[#This Row],[Fin planifiée]]&lt;&gt;""),[[#This Row],[Fin planifiée]]-[[#This Row],Début]+1,"")</f>
        <v>0</v>
      </c>
      <c r="J392">
        <f>IF(AND([[#This Row],Début]&lt;&gt;"",[[#This Row],[Fin réelle]]&lt;&gt;""),[[#This Row],[Fin réelle]]-[[#This Row],Début]+1,"")</f>
        <v>0</v>
      </c>
      <c r="P392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92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92">
        <f>IF(AND([[#This Row],Statut]="Terminé",[[#This Row],[Fin réelle]]&lt;&gt;""),IF([[#This Row],[Fin réelle]]&lt;=[[#This Row],[Fin planifiée]],"Oui","Non"),"")</f>
        <v>0</v>
      </c>
    </row>
    <row r="393" spans="9:18" ht="20" customHeight="1">
      <c r="I393">
        <f>IF(AND([[#This Row],Début]&lt;&gt;"",[[#This Row],[Fin planifiée]]&lt;&gt;""),[[#This Row],[Fin planifiée]]-[[#This Row],Début]+1,"")</f>
        <v>0</v>
      </c>
      <c r="J393">
        <f>IF(AND([[#This Row],Début]&lt;&gt;"",[[#This Row],[Fin réelle]]&lt;&gt;""),[[#This Row],[Fin réelle]]-[[#This Row],Début]+1,"")</f>
        <v>0</v>
      </c>
      <c r="P393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93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93">
        <f>IF(AND([[#This Row],Statut]="Terminé",[[#This Row],[Fin réelle]]&lt;&gt;""),IF([[#This Row],[Fin réelle]]&lt;=[[#This Row],[Fin planifiée]],"Oui","Non"),"")</f>
        <v>0</v>
      </c>
    </row>
    <row r="394" spans="9:18" ht="20" customHeight="1">
      <c r="I394">
        <f>IF(AND([[#This Row],Début]&lt;&gt;"",[[#This Row],[Fin planifiée]]&lt;&gt;""),[[#This Row],[Fin planifiée]]-[[#This Row],Début]+1,"")</f>
        <v>0</v>
      </c>
      <c r="J394">
        <f>IF(AND([[#This Row],Début]&lt;&gt;"",[[#This Row],[Fin réelle]]&lt;&gt;""),[[#This Row],[Fin réelle]]-[[#This Row],Début]+1,"")</f>
        <v>0</v>
      </c>
      <c r="P394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94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94">
        <f>IF(AND([[#This Row],Statut]="Terminé",[[#This Row],[Fin réelle]]&lt;&gt;""),IF([[#This Row],[Fin réelle]]&lt;=[[#This Row],[Fin planifiée]],"Oui","Non"),"")</f>
        <v>0</v>
      </c>
    </row>
    <row r="395" spans="9:18" ht="20" customHeight="1">
      <c r="I395">
        <f>IF(AND([[#This Row],Début]&lt;&gt;"",[[#This Row],[Fin planifiée]]&lt;&gt;""),[[#This Row],[Fin planifiée]]-[[#This Row],Début]+1,"")</f>
        <v>0</v>
      </c>
      <c r="J395">
        <f>IF(AND([[#This Row],Début]&lt;&gt;"",[[#This Row],[Fin réelle]]&lt;&gt;""),[[#This Row],[Fin réelle]]-[[#This Row],Début]+1,"")</f>
        <v>0</v>
      </c>
      <c r="P395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95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95">
        <f>IF(AND([[#This Row],Statut]="Terminé",[[#This Row],[Fin réelle]]&lt;&gt;""),IF([[#This Row],[Fin réelle]]&lt;=[[#This Row],[Fin planifiée]],"Oui","Non"),"")</f>
        <v>0</v>
      </c>
    </row>
    <row r="396" spans="9:18" ht="20" customHeight="1">
      <c r="I396">
        <f>IF(AND([[#This Row],Début]&lt;&gt;"",[[#This Row],[Fin planifiée]]&lt;&gt;""),[[#This Row],[Fin planifiée]]-[[#This Row],Début]+1,"")</f>
        <v>0</v>
      </c>
      <c r="J396">
        <f>IF(AND([[#This Row],Début]&lt;&gt;"",[[#This Row],[Fin réelle]]&lt;&gt;""),[[#This Row],[Fin réelle]]-[[#This Row],Début]+1,"")</f>
        <v>0</v>
      </c>
      <c r="P396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96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96">
        <f>IF(AND([[#This Row],Statut]="Terminé",[[#This Row],[Fin réelle]]&lt;&gt;""),IF([[#This Row],[Fin réelle]]&lt;=[[#This Row],[Fin planifiée]],"Oui","Non"),"")</f>
        <v>0</v>
      </c>
    </row>
    <row r="397" spans="9:18" ht="20" customHeight="1">
      <c r="I397">
        <f>IF(AND([[#This Row],Début]&lt;&gt;"",[[#This Row],[Fin planifiée]]&lt;&gt;""),[[#This Row],[Fin planifiée]]-[[#This Row],Début]+1,"")</f>
        <v>0</v>
      </c>
      <c r="J397">
        <f>IF(AND([[#This Row],Début]&lt;&gt;"",[[#This Row],[Fin réelle]]&lt;&gt;""),[[#This Row],[Fin réelle]]-[[#This Row],Début]+1,"")</f>
        <v>0</v>
      </c>
      <c r="P397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97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97">
        <f>IF(AND([[#This Row],Statut]="Terminé",[[#This Row],[Fin réelle]]&lt;&gt;""),IF([[#This Row],[Fin réelle]]&lt;=[[#This Row],[Fin planifiée]],"Oui","Non"),"")</f>
        <v>0</v>
      </c>
    </row>
    <row r="398" spans="9:18" ht="20" customHeight="1">
      <c r="I398">
        <f>IF(AND([[#This Row],Début]&lt;&gt;"",[[#This Row],[Fin planifiée]]&lt;&gt;""),[[#This Row],[Fin planifiée]]-[[#This Row],Début]+1,"")</f>
        <v>0</v>
      </c>
      <c r="J398">
        <f>IF(AND([[#This Row],Début]&lt;&gt;"",[[#This Row],[Fin réelle]]&lt;&gt;""),[[#This Row],[Fin réelle]]-[[#This Row],Début]+1,"")</f>
        <v>0</v>
      </c>
      <c r="P398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98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98">
        <f>IF(AND([[#This Row],Statut]="Terminé",[[#This Row],[Fin réelle]]&lt;&gt;""),IF([[#This Row],[Fin réelle]]&lt;=[[#This Row],[Fin planifiée]],"Oui","Non"),"")</f>
        <v>0</v>
      </c>
    </row>
    <row r="399" spans="9:18" ht="20" customHeight="1">
      <c r="I399">
        <f>IF(AND([[#This Row],Début]&lt;&gt;"",[[#This Row],[Fin planifiée]]&lt;&gt;""),[[#This Row],[Fin planifiée]]-[[#This Row],Début]+1,"")</f>
        <v>0</v>
      </c>
      <c r="J399">
        <f>IF(AND([[#This Row],Début]&lt;&gt;"",[[#This Row],[Fin réelle]]&lt;&gt;""),[[#This Row],[Fin réelle]]-[[#This Row],Début]+1,"")</f>
        <v>0</v>
      </c>
      <c r="P399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399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399">
        <f>IF(AND([[#This Row],Statut]="Terminé",[[#This Row],[Fin réelle]]&lt;&gt;""),IF([[#This Row],[Fin réelle]]&lt;=[[#This Row],[Fin planifiée]],"Oui","Non"),"")</f>
        <v>0</v>
      </c>
    </row>
    <row r="400" spans="9:18" ht="20" customHeight="1">
      <c r="I400">
        <f>IF(AND([[#This Row],Début]&lt;&gt;"",[[#This Row],[Fin planifiée]]&lt;&gt;""),[[#This Row],[Fin planifiée]]-[[#This Row],Début]+1,"")</f>
        <v>0</v>
      </c>
      <c r="J400">
        <f>IF(AND([[#This Row],Début]&lt;&gt;"",[[#This Row],[Fin réelle]]&lt;&gt;""),[[#This Row],[Fin réelle]]-[[#This Row],Début]+1,"")</f>
        <v>0</v>
      </c>
      <c r="P400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400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400">
        <f>IF(AND([[#This Row],Statut]="Terminé",[[#This Row],[Fin réelle]]&lt;&gt;""),IF([[#This Row],[Fin réelle]]&lt;=[[#This Row],[Fin planifiée]],"Oui","Non"),"")</f>
        <v>0</v>
      </c>
    </row>
    <row r="401" spans="9:18" ht="20" customHeight="1">
      <c r="I401">
        <f>IF(AND([[#This Row],Début]&lt;&gt;"",[[#This Row],[Fin planifiée]]&lt;&gt;""),[[#This Row],[Fin planifiée]]-[[#This Row],Début]+1,"")</f>
        <v>0</v>
      </c>
      <c r="J401">
        <f>IF(AND([[#This Row],Début]&lt;&gt;"",[[#This Row],[Fin réelle]]&lt;&gt;""),[[#This Row],[Fin réelle]]-[[#This Row],Début]+1,"")</f>
        <v>0</v>
      </c>
      <c r="P401">
        <f>IF(OR([[#This Row],[Budget prévu]]="",[[#This Row],[Budget réalisé]]=""),"",IFERROR(IF(VALUE(SUBSTITUTE(SUBSTITUTE(SUBSTITUTE([[#This Row],[Budget réalisé]],"€","")," ",""),CHAR(160),""))-VALUE(SUBSTITUTE(SUBSTITUTE(SUBSTITUTE([[#This Row],[Budget prévu]],"€","")," ",""),CHAR(160),""))=0,"À l'équilibre",IF(VALUE(SUBSTITUTE(SUBSTITUTE(SUBSTITUTE([[#This Row],[Budget réalisé]],"€","")," ",""),CHAR(160),""))-VALUE(SUBSTITUTE(SUBSTITUTE(SUBSTITUTE([[#This Row],[Budget prévu]],"€","")," ",""),CHAR(160),""))&gt;0,"Dépassement","Sous budget")),"Indéterminé"))</f>
        <v>0</v>
      </c>
      <c r="Q401">
        <f>IF([[#This Row],Statut]="Terminé","Terminé",IF(AND([[#This Row],Début]&lt;&gt;"",[[#This Row],[Fin planifiée]]&lt;&gt;""),IF(TODAY()&lt;[[#This Row],Début],"À venir",IF(TODAY()&gt;[[#This Row],[Fin planifiée]],"En retard","En cours")),""))</f>
        <v>0</v>
      </c>
      <c r="R401">
        <f>IF(AND([[#This Row],Statut]="Terminé",[[#This Row],[Fin réelle]]&lt;&gt;""),IF([[#This Row],[Fin réelle]]&lt;=[[#This Row],[Fin planifiée]],"Oui","Non"),"")</f>
        <v>0</v>
      </c>
    </row>
  </sheetData>
  <conditionalFormatting sqref="A2:U401">
    <cfRule type="expression" dxfId="0" priority="1">
      <formula>$L2="À planifier"</formula>
    </cfRule>
    <cfRule type="expression" dxfId="1" priority="2">
      <formula>$L2="Planifié"</formula>
    </cfRule>
    <cfRule type="expression" dxfId="2" priority="3">
      <formula>$L2="En cours"</formula>
    </cfRule>
    <cfRule type="expression" dxfId="3" priority="4">
      <formula>$L2="Bloqué"</formula>
    </cfRule>
    <cfRule type="expression" dxfId="4" priority="5">
      <formula>$L2="Terminé"</formula>
    </cfRule>
    <cfRule type="expression" dxfId="5" priority="6">
      <formula>$Q2="En retard"</formula>
    </cfRule>
  </conditionalFormatting>
  <dataValidations count="4400">
    <dataValidation type="list" allowBlank="1" showInputMessage="1" showErrorMessage="1" sqref="C2">
      <formula1>liste_categories</formula1>
    </dataValidation>
    <dataValidation type="list" allowBlank="1" showInputMessage="1" showErrorMessage="1" sqref="D2">
      <formula1>liste_responsables</formula1>
    </dataValidation>
    <dataValidation type="list" allowBlank="1" showInputMessage="1" showErrorMessage="1" sqref="E2">
      <formula1>liste_sites</formula1>
    </dataValidation>
    <dataValidation type="list" allowBlank="1" showInputMessage="1" showErrorMessage="1" sqref="K2">
      <formula1>liste_priorites</formula1>
    </dataValidation>
    <dataValidation type="list" allowBlank="1" showInputMessage="1" showErrorMessage="1" sqref="L2">
      <formula1>liste_statuts</formula1>
    </dataValidation>
    <dataValidation type="whole" allowBlank="1" showInputMessage="1" showErrorMessage="1" sqref="M2">
      <formula1>0</formula1>
      <formula2>100</formula2>
    </dataValidation>
    <dataValidation type="date" operator="greaterThanOrEqual" allowBlank="1" showInputMessage="1" showErrorMessage="1" sqref="F2">
      <formula1>730120</formula1>
    </dataValidation>
    <dataValidation type="date" operator="greaterThanOrEqual" allowBlank="1" showInputMessage="1" showErrorMessage="1" sqref="G2">
      <formula1>730120</formula1>
    </dataValidation>
    <dataValidation type="date" operator="greaterThanOrEqual" allowBlank="1" showInputMessage="1" showErrorMessage="1" sqref="H2">
      <formula1>730120</formula1>
    </dataValidation>
    <dataValidation type="decimal" operator="greaterThanOrEqual" allowBlank="1" showInputMessage="1" showErrorMessage="1" sqref="N2">
      <formula1>0</formula1>
    </dataValidation>
    <dataValidation type="decimal" operator="greaterThanOrEqual" allowBlank="1" showInputMessage="1" showErrorMessage="1" sqref="O2">
      <formula1>0</formula1>
    </dataValidation>
    <dataValidation type="list" allowBlank="1" showInputMessage="1" showErrorMessage="1" sqref="C3">
      <formula1>liste_categories</formula1>
    </dataValidation>
    <dataValidation type="list" allowBlank="1" showInputMessage="1" showErrorMessage="1" sqref="D3">
      <formula1>liste_responsables</formula1>
    </dataValidation>
    <dataValidation type="list" allowBlank="1" showInputMessage="1" showErrorMessage="1" sqref="E3">
      <formula1>liste_sites</formula1>
    </dataValidation>
    <dataValidation type="list" allowBlank="1" showInputMessage="1" showErrorMessage="1" sqref="K3">
      <formula1>liste_priorites</formula1>
    </dataValidation>
    <dataValidation type="list" allowBlank="1" showInputMessage="1" showErrorMessage="1" sqref="L3">
      <formula1>liste_statuts</formula1>
    </dataValidation>
    <dataValidation type="whole" allowBlank="1" showInputMessage="1" showErrorMessage="1" sqref="M3">
      <formula1>0</formula1>
      <formula2>100</formula2>
    </dataValidation>
    <dataValidation type="date" operator="greaterThanOrEqual" allowBlank="1" showInputMessage="1" showErrorMessage="1" sqref="F3">
      <formula1>730120</formula1>
    </dataValidation>
    <dataValidation type="date" operator="greaterThanOrEqual" allowBlank="1" showInputMessage="1" showErrorMessage="1" sqref="G3">
      <formula1>730120</formula1>
    </dataValidation>
    <dataValidation type="date" operator="greaterThanOrEqual" allowBlank="1" showInputMessage="1" showErrorMessage="1" sqref="H3">
      <formula1>730120</formula1>
    </dataValidation>
    <dataValidation type="decimal" operator="greaterThanOrEqual" allowBlank="1" showInputMessage="1" showErrorMessage="1" sqref="N3">
      <formula1>0</formula1>
    </dataValidation>
    <dataValidation type="decimal" operator="greaterThanOrEqual" allowBlank="1" showInputMessage="1" showErrorMessage="1" sqref="O3">
      <formula1>0</formula1>
    </dataValidation>
    <dataValidation type="list" allowBlank="1" showInputMessage="1" showErrorMessage="1" sqref="C4">
      <formula1>liste_categories</formula1>
    </dataValidation>
    <dataValidation type="list" allowBlank="1" showInputMessage="1" showErrorMessage="1" sqref="D4">
      <formula1>liste_responsables</formula1>
    </dataValidation>
    <dataValidation type="list" allowBlank="1" showInputMessage="1" showErrorMessage="1" sqref="E4">
      <formula1>liste_sites</formula1>
    </dataValidation>
    <dataValidation type="list" allowBlank="1" showInputMessage="1" showErrorMessage="1" sqref="K4">
      <formula1>liste_priorites</formula1>
    </dataValidation>
    <dataValidation type="list" allowBlank="1" showInputMessage="1" showErrorMessage="1" sqref="L4">
      <formula1>liste_statuts</formula1>
    </dataValidation>
    <dataValidation type="whole" allowBlank="1" showInputMessage="1" showErrorMessage="1" sqref="M4">
      <formula1>0</formula1>
      <formula2>100</formula2>
    </dataValidation>
    <dataValidation type="date" operator="greaterThanOrEqual" allowBlank="1" showInputMessage="1" showErrorMessage="1" sqref="F4">
      <formula1>730120</formula1>
    </dataValidation>
    <dataValidation type="date" operator="greaterThanOrEqual" allowBlank="1" showInputMessage="1" showErrorMessage="1" sqref="G4">
      <formula1>730120</formula1>
    </dataValidation>
    <dataValidation type="date" operator="greaterThanOrEqual" allowBlank="1" showInputMessage="1" showErrorMessage="1" sqref="H4">
      <formula1>730120</formula1>
    </dataValidation>
    <dataValidation type="decimal" operator="greaterThanOrEqual" allowBlank="1" showInputMessage="1" showErrorMessage="1" sqref="N4">
      <formula1>0</formula1>
    </dataValidation>
    <dataValidation type="decimal" operator="greaterThanOrEqual" allowBlank="1" showInputMessage="1" showErrorMessage="1" sqref="O4">
      <formula1>0</formula1>
    </dataValidation>
    <dataValidation type="list" allowBlank="1" showInputMessage="1" showErrorMessage="1" sqref="C5">
      <formula1>liste_categories</formula1>
    </dataValidation>
    <dataValidation type="list" allowBlank="1" showInputMessage="1" showErrorMessage="1" sqref="D5">
      <formula1>liste_responsables</formula1>
    </dataValidation>
    <dataValidation type="list" allowBlank="1" showInputMessage="1" showErrorMessage="1" sqref="E5">
      <formula1>liste_sites</formula1>
    </dataValidation>
    <dataValidation type="list" allowBlank="1" showInputMessage="1" showErrorMessage="1" sqref="K5">
      <formula1>liste_priorites</formula1>
    </dataValidation>
    <dataValidation type="list" allowBlank="1" showInputMessage="1" showErrorMessage="1" sqref="L5">
      <formula1>liste_statuts</formula1>
    </dataValidation>
    <dataValidation type="whole" allowBlank="1" showInputMessage="1" showErrorMessage="1" sqref="M5">
      <formula1>0</formula1>
      <formula2>100</formula2>
    </dataValidation>
    <dataValidation type="date" operator="greaterThanOrEqual" allowBlank="1" showInputMessage="1" showErrorMessage="1" sqref="F5">
      <formula1>730120</formula1>
    </dataValidation>
    <dataValidation type="date" operator="greaterThanOrEqual" allowBlank="1" showInputMessage="1" showErrorMessage="1" sqref="G5">
      <formula1>730120</formula1>
    </dataValidation>
    <dataValidation type="date" operator="greaterThanOrEqual" allowBlank="1" showInputMessage="1" showErrorMessage="1" sqref="H5">
      <formula1>730120</formula1>
    </dataValidation>
    <dataValidation type="decimal" operator="greaterThanOrEqual" allowBlank="1" showInputMessage="1" showErrorMessage="1" sqref="N5">
      <formula1>0</formula1>
    </dataValidation>
    <dataValidation type="decimal" operator="greaterThanOrEqual" allowBlank="1" showInputMessage="1" showErrorMessage="1" sqref="O5">
      <formula1>0</formula1>
    </dataValidation>
    <dataValidation type="list" allowBlank="1" showInputMessage="1" showErrorMessage="1" sqref="C6">
      <formula1>liste_categories</formula1>
    </dataValidation>
    <dataValidation type="list" allowBlank="1" showInputMessage="1" showErrorMessage="1" sqref="D6">
      <formula1>liste_responsables</formula1>
    </dataValidation>
    <dataValidation type="list" allowBlank="1" showInputMessage="1" showErrorMessage="1" sqref="E6">
      <formula1>liste_sites</formula1>
    </dataValidation>
    <dataValidation type="list" allowBlank="1" showInputMessage="1" showErrorMessage="1" sqref="K6">
      <formula1>liste_priorites</formula1>
    </dataValidation>
    <dataValidation type="list" allowBlank="1" showInputMessage="1" showErrorMessage="1" sqref="L6">
      <formula1>liste_statuts</formula1>
    </dataValidation>
    <dataValidation type="whole" allowBlank="1" showInputMessage="1" showErrorMessage="1" sqref="M6">
      <formula1>0</formula1>
      <formula2>100</formula2>
    </dataValidation>
    <dataValidation type="date" operator="greaterThanOrEqual" allowBlank="1" showInputMessage="1" showErrorMessage="1" sqref="F6">
      <formula1>730120</formula1>
    </dataValidation>
    <dataValidation type="date" operator="greaterThanOrEqual" allowBlank="1" showInputMessage="1" showErrorMessage="1" sqref="G6">
      <formula1>730120</formula1>
    </dataValidation>
    <dataValidation type="date" operator="greaterThanOrEqual" allowBlank="1" showInputMessage="1" showErrorMessage="1" sqref="H6">
      <formula1>730120</formula1>
    </dataValidation>
    <dataValidation type="decimal" operator="greaterThanOrEqual" allowBlank="1" showInputMessage="1" showErrorMessage="1" sqref="N6">
      <formula1>0</formula1>
    </dataValidation>
    <dataValidation type="decimal" operator="greaterThanOrEqual" allowBlank="1" showInputMessage="1" showErrorMessage="1" sqref="O6">
      <formula1>0</formula1>
    </dataValidation>
    <dataValidation type="list" allowBlank="1" showInputMessage="1" showErrorMessage="1" sqref="C7">
      <formula1>liste_categories</formula1>
    </dataValidation>
    <dataValidation type="list" allowBlank="1" showInputMessage="1" showErrorMessage="1" sqref="D7">
      <formula1>liste_responsables</formula1>
    </dataValidation>
    <dataValidation type="list" allowBlank="1" showInputMessage="1" showErrorMessage="1" sqref="E7">
      <formula1>liste_sites</formula1>
    </dataValidation>
    <dataValidation type="list" allowBlank="1" showInputMessage="1" showErrorMessage="1" sqref="K7">
      <formula1>liste_priorites</formula1>
    </dataValidation>
    <dataValidation type="list" allowBlank="1" showInputMessage="1" showErrorMessage="1" sqref="L7">
      <formula1>liste_statuts</formula1>
    </dataValidation>
    <dataValidation type="whole" allowBlank="1" showInputMessage="1" showErrorMessage="1" sqref="M7">
      <formula1>0</formula1>
      <formula2>100</formula2>
    </dataValidation>
    <dataValidation type="date" operator="greaterThanOrEqual" allowBlank="1" showInputMessage="1" showErrorMessage="1" sqref="F7">
      <formula1>730120</formula1>
    </dataValidation>
    <dataValidation type="date" operator="greaterThanOrEqual" allowBlank="1" showInputMessage="1" showErrorMessage="1" sqref="G7">
      <formula1>730120</formula1>
    </dataValidation>
    <dataValidation type="date" operator="greaterThanOrEqual" allowBlank="1" showInputMessage="1" showErrorMessage="1" sqref="H7">
      <formula1>730120</formula1>
    </dataValidation>
    <dataValidation type="decimal" operator="greaterThanOrEqual" allowBlank="1" showInputMessage="1" showErrorMessage="1" sqref="N7">
      <formula1>0</formula1>
    </dataValidation>
    <dataValidation type="decimal" operator="greaterThanOrEqual" allowBlank="1" showInputMessage="1" showErrorMessage="1" sqref="O7">
      <formula1>0</formula1>
    </dataValidation>
    <dataValidation type="list" allowBlank="1" showInputMessage="1" showErrorMessage="1" sqref="C8">
      <formula1>liste_categories</formula1>
    </dataValidation>
    <dataValidation type="list" allowBlank="1" showInputMessage="1" showErrorMessage="1" sqref="D8">
      <formula1>liste_responsables</formula1>
    </dataValidation>
    <dataValidation type="list" allowBlank="1" showInputMessage="1" showErrorMessage="1" sqref="E8">
      <formula1>liste_sites</formula1>
    </dataValidation>
    <dataValidation type="list" allowBlank="1" showInputMessage="1" showErrorMessage="1" sqref="K8">
      <formula1>liste_priorites</formula1>
    </dataValidation>
    <dataValidation type="list" allowBlank="1" showInputMessage="1" showErrorMessage="1" sqref="L8">
      <formula1>liste_statuts</formula1>
    </dataValidation>
    <dataValidation type="whole" allowBlank="1" showInputMessage="1" showErrorMessage="1" sqref="M8">
      <formula1>0</formula1>
      <formula2>100</formula2>
    </dataValidation>
    <dataValidation type="date" operator="greaterThanOrEqual" allowBlank="1" showInputMessage="1" showErrorMessage="1" sqref="F8">
      <formula1>730120</formula1>
    </dataValidation>
    <dataValidation type="date" operator="greaterThanOrEqual" allowBlank="1" showInputMessage="1" showErrorMessage="1" sqref="G8">
      <formula1>730120</formula1>
    </dataValidation>
    <dataValidation type="date" operator="greaterThanOrEqual" allowBlank="1" showInputMessage="1" showErrorMessage="1" sqref="H8">
      <formula1>730120</formula1>
    </dataValidation>
    <dataValidation type="decimal" operator="greaterThanOrEqual" allowBlank="1" showInputMessage="1" showErrorMessage="1" sqref="N8">
      <formula1>0</formula1>
    </dataValidation>
    <dataValidation type="decimal" operator="greaterThanOrEqual" allowBlank="1" showInputMessage="1" showErrorMessage="1" sqref="O8">
      <formula1>0</formula1>
    </dataValidation>
    <dataValidation type="list" allowBlank="1" showInputMessage="1" showErrorMessage="1" sqref="C9">
      <formula1>liste_categories</formula1>
    </dataValidation>
    <dataValidation type="list" allowBlank="1" showInputMessage="1" showErrorMessage="1" sqref="D9">
      <formula1>liste_responsables</formula1>
    </dataValidation>
    <dataValidation type="list" allowBlank="1" showInputMessage="1" showErrorMessage="1" sqref="E9">
      <formula1>liste_sites</formula1>
    </dataValidation>
    <dataValidation type="list" allowBlank="1" showInputMessage="1" showErrorMessage="1" sqref="K9">
      <formula1>liste_priorites</formula1>
    </dataValidation>
    <dataValidation type="list" allowBlank="1" showInputMessage="1" showErrorMessage="1" sqref="L9">
      <formula1>liste_statuts</formula1>
    </dataValidation>
    <dataValidation type="whole" allowBlank="1" showInputMessage="1" showErrorMessage="1" sqref="M9">
      <formula1>0</formula1>
      <formula2>100</formula2>
    </dataValidation>
    <dataValidation type="date" operator="greaterThanOrEqual" allowBlank="1" showInputMessage="1" showErrorMessage="1" sqref="F9">
      <formula1>730120</formula1>
    </dataValidation>
    <dataValidation type="date" operator="greaterThanOrEqual" allowBlank="1" showInputMessage="1" showErrorMessage="1" sqref="G9">
      <formula1>730120</formula1>
    </dataValidation>
    <dataValidation type="date" operator="greaterThanOrEqual" allowBlank="1" showInputMessage="1" showErrorMessage="1" sqref="H9">
      <formula1>730120</formula1>
    </dataValidation>
    <dataValidation type="decimal" operator="greaterThanOrEqual" allowBlank="1" showInputMessage="1" showErrorMessage="1" sqref="N9">
      <formula1>0</formula1>
    </dataValidation>
    <dataValidation type="decimal" operator="greaterThanOrEqual" allowBlank="1" showInputMessage="1" showErrorMessage="1" sqref="O9">
      <formula1>0</formula1>
    </dataValidation>
    <dataValidation type="list" allowBlank="1" showInputMessage="1" showErrorMessage="1" sqref="C10">
      <formula1>liste_categories</formula1>
    </dataValidation>
    <dataValidation type="list" allowBlank="1" showInputMessage="1" showErrorMessage="1" sqref="D10">
      <formula1>liste_responsables</formula1>
    </dataValidation>
    <dataValidation type="list" allowBlank="1" showInputMessage="1" showErrorMessage="1" sqref="E10">
      <formula1>liste_sites</formula1>
    </dataValidation>
    <dataValidation type="list" allowBlank="1" showInputMessage="1" showErrorMessage="1" sqref="K10">
      <formula1>liste_priorites</formula1>
    </dataValidation>
    <dataValidation type="list" allowBlank="1" showInputMessage="1" showErrorMessage="1" sqref="L10">
      <formula1>liste_statuts</formula1>
    </dataValidation>
    <dataValidation type="whole" allowBlank="1" showInputMessage="1" showErrorMessage="1" sqref="M10">
      <formula1>0</formula1>
      <formula2>100</formula2>
    </dataValidation>
    <dataValidation type="date" operator="greaterThanOrEqual" allowBlank="1" showInputMessage="1" showErrorMessage="1" sqref="F10">
      <formula1>730120</formula1>
    </dataValidation>
    <dataValidation type="date" operator="greaterThanOrEqual" allowBlank="1" showInputMessage="1" showErrorMessage="1" sqref="G10">
      <formula1>730120</formula1>
    </dataValidation>
    <dataValidation type="date" operator="greaterThanOrEqual" allowBlank="1" showInputMessage="1" showErrorMessage="1" sqref="H10">
      <formula1>730120</formula1>
    </dataValidation>
    <dataValidation type="decimal" operator="greaterThanOrEqual" allowBlank="1" showInputMessage="1" showErrorMessage="1" sqref="N10">
      <formula1>0</formula1>
    </dataValidation>
    <dataValidation type="decimal" operator="greaterThanOrEqual" allowBlank="1" showInputMessage="1" showErrorMessage="1" sqref="O10">
      <formula1>0</formula1>
    </dataValidation>
    <dataValidation type="list" allowBlank="1" showInputMessage="1" showErrorMessage="1" sqref="C11">
      <formula1>liste_categories</formula1>
    </dataValidation>
    <dataValidation type="list" allowBlank="1" showInputMessage="1" showErrorMessage="1" sqref="D11">
      <formula1>liste_responsables</formula1>
    </dataValidation>
    <dataValidation type="list" allowBlank="1" showInputMessage="1" showErrorMessage="1" sqref="E11">
      <formula1>liste_sites</formula1>
    </dataValidation>
    <dataValidation type="list" allowBlank="1" showInputMessage="1" showErrorMessage="1" sqref="K11">
      <formula1>liste_priorites</formula1>
    </dataValidation>
    <dataValidation type="list" allowBlank="1" showInputMessage="1" showErrorMessage="1" sqref="L11">
      <formula1>liste_statuts</formula1>
    </dataValidation>
    <dataValidation type="whole" allowBlank="1" showInputMessage="1" showErrorMessage="1" sqref="M11">
      <formula1>0</formula1>
      <formula2>100</formula2>
    </dataValidation>
    <dataValidation type="date" operator="greaterThanOrEqual" allowBlank="1" showInputMessage="1" showErrorMessage="1" sqref="F11">
      <formula1>730120</formula1>
    </dataValidation>
    <dataValidation type="date" operator="greaterThanOrEqual" allowBlank="1" showInputMessage="1" showErrorMessage="1" sqref="G11">
      <formula1>730120</formula1>
    </dataValidation>
    <dataValidation type="date" operator="greaterThanOrEqual" allowBlank="1" showInputMessage="1" showErrorMessage="1" sqref="H11">
      <formula1>730120</formula1>
    </dataValidation>
    <dataValidation type="decimal" operator="greaterThanOrEqual" allowBlank="1" showInputMessage="1" showErrorMessage="1" sqref="N11">
      <formula1>0</formula1>
    </dataValidation>
    <dataValidation type="decimal" operator="greaterThanOrEqual" allowBlank="1" showInputMessage="1" showErrorMessage="1" sqref="O11">
      <formula1>0</formula1>
    </dataValidation>
    <dataValidation type="list" allowBlank="1" showInputMessage="1" showErrorMessage="1" sqref="C12">
      <formula1>liste_categories</formula1>
    </dataValidation>
    <dataValidation type="list" allowBlank="1" showInputMessage="1" showErrorMessage="1" sqref="D12">
      <formula1>liste_responsables</formula1>
    </dataValidation>
    <dataValidation type="list" allowBlank="1" showInputMessage="1" showErrorMessage="1" sqref="E12">
      <formula1>liste_sites</formula1>
    </dataValidation>
    <dataValidation type="list" allowBlank="1" showInputMessage="1" showErrorMessage="1" sqref="K12">
      <formula1>liste_priorites</formula1>
    </dataValidation>
    <dataValidation type="list" allowBlank="1" showInputMessage="1" showErrorMessage="1" sqref="L12">
      <formula1>liste_statuts</formula1>
    </dataValidation>
    <dataValidation type="whole" allowBlank="1" showInputMessage="1" showErrorMessage="1" sqref="M12">
      <formula1>0</formula1>
      <formula2>100</formula2>
    </dataValidation>
    <dataValidation type="date" operator="greaterThanOrEqual" allowBlank="1" showInputMessage="1" showErrorMessage="1" sqref="F12">
      <formula1>730120</formula1>
    </dataValidation>
    <dataValidation type="date" operator="greaterThanOrEqual" allowBlank="1" showInputMessage="1" showErrorMessage="1" sqref="G12">
      <formula1>730120</formula1>
    </dataValidation>
    <dataValidation type="date" operator="greaterThanOrEqual" allowBlank="1" showInputMessage="1" showErrorMessage="1" sqref="H12">
      <formula1>730120</formula1>
    </dataValidation>
    <dataValidation type="decimal" operator="greaterThanOrEqual" allowBlank="1" showInputMessage="1" showErrorMessage="1" sqref="N12">
      <formula1>0</formula1>
    </dataValidation>
    <dataValidation type="decimal" operator="greaterThanOrEqual" allowBlank="1" showInputMessage="1" showErrorMessage="1" sqref="O12">
      <formula1>0</formula1>
    </dataValidation>
    <dataValidation type="list" allowBlank="1" showInputMessage="1" showErrorMessage="1" sqref="C13">
      <formula1>liste_categories</formula1>
    </dataValidation>
    <dataValidation type="list" allowBlank="1" showInputMessage="1" showErrorMessage="1" sqref="D13">
      <formula1>liste_responsables</formula1>
    </dataValidation>
    <dataValidation type="list" allowBlank="1" showInputMessage="1" showErrorMessage="1" sqref="E13">
      <formula1>liste_sites</formula1>
    </dataValidation>
    <dataValidation type="list" allowBlank="1" showInputMessage="1" showErrorMessage="1" sqref="K13">
      <formula1>liste_priorites</formula1>
    </dataValidation>
    <dataValidation type="list" allowBlank="1" showInputMessage="1" showErrorMessage="1" sqref="L13">
      <formula1>liste_statuts</formula1>
    </dataValidation>
    <dataValidation type="whole" allowBlank="1" showInputMessage="1" showErrorMessage="1" sqref="M13">
      <formula1>0</formula1>
      <formula2>100</formula2>
    </dataValidation>
    <dataValidation type="date" operator="greaterThanOrEqual" allowBlank="1" showInputMessage="1" showErrorMessage="1" sqref="F13">
      <formula1>730120</formula1>
    </dataValidation>
    <dataValidation type="date" operator="greaterThanOrEqual" allowBlank="1" showInputMessage="1" showErrorMessage="1" sqref="G13">
      <formula1>730120</formula1>
    </dataValidation>
    <dataValidation type="date" operator="greaterThanOrEqual" allowBlank="1" showInputMessage="1" showErrorMessage="1" sqref="H13">
      <formula1>730120</formula1>
    </dataValidation>
    <dataValidation type="decimal" operator="greaterThanOrEqual" allowBlank="1" showInputMessage="1" showErrorMessage="1" sqref="N13">
      <formula1>0</formula1>
    </dataValidation>
    <dataValidation type="decimal" operator="greaterThanOrEqual" allowBlank="1" showInputMessage="1" showErrorMessage="1" sqref="O13">
      <formula1>0</formula1>
    </dataValidation>
    <dataValidation type="list" allowBlank="1" showInputMessage="1" showErrorMessage="1" sqref="C14">
      <formula1>liste_categories</formula1>
    </dataValidation>
    <dataValidation type="list" allowBlank="1" showInputMessage="1" showErrorMessage="1" sqref="D14">
      <formula1>liste_responsables</formula1>
    </dataValidation>
    <dataValidation type="list" allowBlank="1" showInputMessage="1" showErrorMessage="1" sqref="E14">
      <formula1>liste_sites</formula1>
    </dataValidation>
    <dataValidation type="list" allowBlank="1" showInputMessage="1" showErrorMessage="1" sqref="K14">
      <formula1>liste_priorites</formula1>
    </dataValidation>
    <dataValidation type="list" allowBlank="1" showInputMessage="1" showErrorMessage="1" sqref="L14">
      <formula1>liste_statuts</formula1>
    </dataValidation>
    <dataValidation type="whole" allowBlank="1" showInputMessage="1" showErrorMessage="1" sqref="M14">
      <formula1>0</formula1>
      <formula2>100</formula2>
    </dataValidation>
    <dataValidation type="date" operator="greaterThanOrEqual" allowBlank="1" showInputMessage="1" showErrorMessage="1" sqref="F14">
      <formula1>730120</formula1>
    </dataValidation>
    <dataValidation type="date" operator="greaterThanOrEqual" allowBlank="1" showInputMessage="1" showErrorMessage="1" sqref="G14">
      <formula1>730120</formula1>
    </dataValidation>
    <dataValidation type="date" operator="greaterThanOrEqual" allowBlank="1" showInputMessage="1" showErrorMessage="1" sqref="H14">
      <formula1>730120</formula1>
    </dataValidation>
    <dataValidation type="decimal" operator="greaterThanOrEqual" allowBlank="1" showInputMessage="1" showErrorMessage="1" sqref="N14">
      <formula1>0</formula1>
    </dataValidation>
    <dataValidation type="decimal" operator="greaterThanOrEqual" allowBlank="1" showInputMessage="1" showErrorMessage="1" sqref="O14">
      <formula1>0</formula1>
    </dataValidation>
    <dataValidation type="list" allowBlank="1" showInputMessage="1" showErrorMessage="1" sqref="C15">
      <formula1>liste_categories</formula1>
    </dataValidation>
    <dataValidation type="list" allowBlank="1" showInputMessage="1" showErrorMessage="1" sqref="D15">
      <formula1>liste_responsables</formula1>
    </dataValidation>
    <dataValidation type="list" allowBlank="1" showInputMessage="1" showErrorMessage="1" sqref="E15">
      <formula1>liste_sites</formula1>
    </dataValidation>
    <dataValidation type="list" allowBlank="1" showInputMessage="1" showErrorMessage="1" sqref="K15">
      <formula1>liste_priorites</formula1>
    </dataValidation>
    <dataValidation type="list" allowBlank="1" showInputMessage="1" showErrorMessage="1" sqref="L15">
      <formula1>liste_statuts</formula1>
    </dataValidation>
    <dataValidation type="whole" allowBlank="1" showInputMessage="1" showErrorMessage="1" sqref="M15">
      <formula1>0</formula1>
      <formula2>100</formula2>
    </dataValidation>
    <dataValidation type="date" operator="greaterThanOrEqual" allowBlank="1" showInputMessage="1" showErrorMessage="1" sqref="F15">
      <formula1>730120</formula1>
    </dataValidation>
    <dataValidation type="date" operator="greaterThanOrEqual" allowBlank="1" showInputMessage="1" showErrorMessage="1" sqref="G15">
      <formula1>730120</formula1>
    </dataValidation>
    <dataValidation type="date" operator="greaterThanOrEqual" allowBlank="1" showInputMessage="1" showErrorMessage="1" sqref="H15">
      <formula1>730120</formula1>
    </dataValidation>
    <dataValidation type="decimal" operator="greaterThanOrEqual" allowBlank="1" showInputMessage="1" showErrorMessage="1" sqref="N15">
      <formula1>0</formula1>
    </dataValidation>
    <dataValidation type="decimal" operator="greaterThanOrEqual" allowBlank="1" showInputMessage="1" showErrorMessage="1" sqref="O15">
      <formula1>0</formula1>
    </dataValidation>
    <dataValidation type="list" allowBlank="1" showInputMessage="1" showErrorMessage="1" sqref="C16">
      <formula1>liste_categories</formula1>
    </dataValidation>
    <dataValidation type="list" allowBlank="1" showInputMessage="1" showErrorMessage="1" sqref="D16">
      <formula1>liste_responsables</formula1>
    </dataValidation>
    <dataValidation type="list" allowBlank="1" showInputMessage="1" showErrorMessage="1" sqref="E16">
      <formula1>liste_sites</formula1>
    </dataValidation>
    <dataValidation type="list" allowBlank="1" showInputMessage="1" showErrorMessage="1" sqref="K16">
      <formula1>liste_priorites</formula1>
    </dataValidation>
    <dataValidation type="list" allowBlank="1" showInputMessage="1" showErrorMessage="1" sqref="L16">
      <formula1>liste_statuts</formula1>
    </dataValidation>
    <dataValidation type="whole" allowBlank="1" showInputMessage="1" showErrorMessage="1" sqref="M16">
      <formula1>0</formula1>
      <formula2>100</formula2>
    </dataValidation>
    <dataValidation type="date" operator="greaterThanOrEqual" allowBlank="1" showInputMessage="1" showErrorMessage="1" sqref="F16">
      <formula1>730120</formula1>
    </dataValidation>
    <dataValidation type="date" operator="greaterThanOrEqual" allowBlank="1" showInputMessage="1" showErrorMessage="1" sqref="G16">
      <formula1>730120</formula1>
    </dataValidation>
    <dataValidation type="date" operator="greaterThanOrEqual" allowBlank="1" showInputMessage="1" showErrorMessage="1" sqref="H16">
      <formula1>730120</formula1>
    </dataValidation>
    <dataValidation type="decimal" operator="greaterThanOrEqual" allowBlank="1" showInputMessage="1" showErrorMessage="1" sqref="N16">
      <formula1>0</formula1>
    </dataValidation>
    <dataValidation type="decimal" operator="greaterThanOrEqual" allowBlank="1" showInputMessage="1" showErrorMessage="1" sqref="O16">
      <formula1>0</formula1>
    </dataValidation>
    <dataValidation type="list" allowBlank="1" showInputMessage="1" showErrorMessage="1" sqref="C17">
      <formula1>liste_categories</formula1>
    </dataValidation>
    <dataValidation type="list" allowBlank="1" showInputMessage="1" showErrorMessage="1" sqref="D17">
      <formula1>liste_responsables</formula1>
    </dataValidation>
    <dataValidation type="list" allowBlank="1" showInputMessage="1" showErrorMessage="1" sqref="E17">
      <formula1>liste_sites</formula1>
    </dataValidation>
    <dataValidation type="list" allowBlank="1" showInputMessage="1" showErrorMessage="1" sqref="K17">
      <formula1>liste_priorites</formula1>
    </dataValidation>
    <dataValidation type="list" allowBlank="1" showInputMessage="1" showErrorMessage="1" sqref="L17">
      <formula1>liste_statuts</formula1>
    </dataValidation>
    <dataValidation type="whole" allowBlank="1" showInputMessage="1" showErrorMessage="1" sqref="M17">
      <formula1>0</formula1>
      <formula2>100</formula2>
    </dataValidation>
    <dataValidation type="date" operator="greaterThanOrEqual" allowBlank="1" showInputMessage="1" showErrorMessage="1" sqref="F17">
      <formula1>730120</formula1>
    </dataValidation>
    <dataValidation type="date" operator="greaterThanOrEqual" allowBlank="1" showInputMessage="1" showErrorMessage="1" sqref="G17">
      <formula1>730120</formula1>
    </dataValidation>
    <dataValidation type="date" operator="greaterThanOrEqual" allowBlank="1" showInputMessage="1" showErrorMessage="1" sqref="H17">
      <formula1>730120</formula1>
    </dataValidation>
    <dataValidation type="decimal" operator="greaterThanOrEqual" allowBlank="1" showInputMessage="1" showErrorMessage="1" sqref="N17">
      <formula1>0</formula1>
    </dataValidation>
    <dataValidation type="decimal" operator="greaterThanOrEqual" allowBlank="1" showInputMessage="1" showErrorMessage="1" sqref="O17">
      <formula1>0</formula1>
    </dataValidation>
    <dataValidation type="list" allowBlank="1" showInputMessage="1" showErrorMessage="1" sqref="C18">
      <formula1>liste_categories</formula1>
    </dataValidation>
    <dataValidation type="list" allowBlank="1" showInputMessage="1" showErrorMessage="1" sqref="D18">
      <formula1>liste_responsables</formula1>
    </dataValidation>
    <dataValidation type="list" allowBlank="1" showInputMessage="1" showErrorMessage="1" sqref="E18">
      <formula1>liste_sites</formula1>
    </dataValidation>
    <dataValidation type="list" allowBlank="1" showInputMessage="1" showErrorMessage="1" sqref="K18">
      <formula1>liste_priorites</formula1>
    </dataValidation>
    <dataValidation type="list" allowBlank="1" showInputMessage="1" showErrorMessage="1" sqref="L18">
      <formula1>liste_statuts</formula1>
    </dataValidation>
    <dataValidation type="whole" allowBlank="1" showInputMessage="1" showErrorMessage="1" sqref="M18">
      <formula1>0</formula1>
      <formula2>100</formula2>
    </dataValidation>
    <dataValidation type="date" operator="greaterThanOrEqual" allowBlank="1" showInputMessage="1" showErrorMessage="1" sqref="F18">
      <formula1>730120</formula1>
    </dataValidation>
    <dataValidation type="date" operator="greaterThanOrEqual" allowBlank="1" showInputMessage="1" showErrorMessage="1" sqref="G18">
      <formula1>730120</formula1>
    </dataValidation>
    <dataValidation type="date" operator="greaterThanOrEqual" allowBlank="1" showInputMessage="1" showErrorMessage="1" sqref="H18">
      <formula1>730120</formula1>
    </dataValidation>
    <dataValidation type="decimal" operator="greaterThanOrEqual" allowBlank="1" showInputMessage="1" showErrorMessage="1" sqref="N18">
      <formula1>0</formula1>
    </dataValidation>
    <dataValidation type="decimal" operator="greaterThanOrEqual" allowBlank="1" showInputMessage="1" showErrorMessage="1" sqref="O18">
      <formula1>0</formula1>
    </dataValidation>
    <dataValidation type="list" allowBlank="1" showInputMessage="1" showErrorMessage="1" sqref="C19">
      <formula1>liste_categories</formula1>
    </dataValidation>
    <dataValidation type="list" allowBlank="1" showInputMessage="1" showErrorMessage="1" sqref="D19">
      <formula1>liste_responsables</formula1>
    </dataValidation>
    <dataValidation type="list" allowBlank="1" showInputMessage="1" showErrorMessage="1" sqref="E19">
      <formula1>liste_sites</formula1>
    </dataValidation>
    <dataValidation type="list" allowBlank="1" showInputMessage="1" showErrorMessage="1" sqref="K19">
      <formula1>liste_priorites</formula1>
    </dataValidation>
    <dataValidation type="list" allowBlank="1" showInputMessage="1" showErrorMessage="1" sqref="L19">
      <formula1>liste_statuts</formula1>
    </dataValidation>
    <dataValidation type="whole" allowBlank="1" showInputMessage="1" showErrorMessage="1" sqref="M19">
      <formula1>0</formula1>
      <formula2>100</formula2>
    </dataValidation>
    <dataValidation type="date" operator="greaterThanOrEqual" allowBlank="1" showInputMessage="1" showErrorMessage="1" sqref="F19">
      <formula1>730120</formula1>
    </dataValidation>
    <dataValidation type="date" operator="greaterThanOrEqual" allowBlank="1" showInputMessage="1" showErrorMessage="1" sqref="G19">
      <formula1>730120</formula1>
    </dataValidation>
    <dataValidation type="date" operator="greaterThanOrEqual" allowBlank="1" showInputMessage="1" showErrorMessage="1" sqref="H19">
      <formula1>730120</formula1>
    </dataValidation>
    <dataValidation type="decimal" operator="greaterThanOrEqual" allowBlank="1" showInputMessage="1" showErrorMessage="1" sqref="N19">
      <formula1>0</formula1>
    </dataValidation>
    <dataValidation type="decimal" operator="greaterThanOrEqual" allowBlank="1" showInputMessage="1" showErrorMessage="1" sqref="O19">
      <formula1>0</formula1>
    </dataValidation>
    <dataValidation type="list" allowBlank="1" showInputMessage="1" showErrorMessage="1" sqref="C20">
      <formula1>liste_categories</formula1>
    </dataValidation>
    <dataValidation type="list" allowBlank="1" showInputMessage="1" showErrorMessage="1" sqref="D20">
      <formula1>liste_responsables</formula1>
    </dataValidation>
    <dataValidation type="list" allowBlank="1" showInputMessage="1" showErrorMessage="1" sqref="E20">
      <formula1>liste_sites</formula1>
    </dataValidation>
    <dataValidation type="list" allowBlank="1" showInputMessage="1" showErrorMessage="1" sqref="K20">
      <formula1>liste_priorites</formula1>
    </dataValidation>
    <dataValidation type="list" allowBlank="1" showInputMessage="1" showErrorMessage="1" sqref="L20">
      <formula1>liste_statuts</formula1>
    </dataValidation>
    <dataValidation type="whole" allowBlank="1" showInputMessage="1" showErrorMessage="1" sqref="M20">
      <formula1>0</formula1>
      <formula2>100</formula2>
    </dataValidation>
    <dataValidation type="date" operator="greaterThanOrEqual" allowBlank="1" showInputMessage="1" showErrorMessage="1" sqref="F20">
      <formula1>730120</formula1>
    </dataValidation>
    <dataValidation type="date" operator="greaterThanOrEqual" allowBlank="1" showInputMessage="1" showErrorMessage="1" sqref="G20">
      <formula1>730120</formula1>
    </dataValidation>
    <dataValidation type="date" operator="greaterThanOrEqual" allowBlank="1" showInputMessage="1" showErrorMessage="1" sqref="H20">
      <formula1>730120</formula1>
    </dataValidation>
    <dataValidation type="decimal" operator="greaterThanOrEqual" allowBlank="1" showInputMessage="1" showErrorMessage="1" sqref="N20">
      <formula1>0</formula1>
    </dataValidation>
    <dataValidation type="decimal" operator="greaterThanOrEqual" allowBlank="1" showInputMessage="1" showErrorMessage="1" sqref="O20">
      <formula1>0</formula1>
    </dataValidation>
    <dataValidation type="list" allowBlank="1" showInputMessage="1" showErrorMessage="1" sqref="C21">
      <formula1>liste_categories</formula1>
    </dataValidation>
    <dataValidation type="list" allowBlank="1" showInputMessage="1" showErrorMessage="1" sqref="D21">
      <formula1>liste_responsables</formula1>
    </dataValidation>
    <dataValidation type="list" allowBlank="1" showInputMessage="1" showErrorMessage="1" sqref="E21">
      <formula1>liste_sites</formula1>
    </dataValidation>
    <dataValidation type="list" allowBlank="1" showInputMessage="1" showErrorMessage="1" sqref="K21">
      <formula1>liste_priorites</formula1>
    </dataValidation>
    <dataValidation type="list" allowBlank="1" showInputMessage="1" showErrorMessage="1" sqref="L21">
      <formula1>liste_statuts</formula1>
    </dataValidation>
    <dataValidation type="whole" allowBlank="1" showInputMessage="1" showErrorMessage="1" sqref="M21">
      <formula1>0</formula1>
      <formula2>100</formula2>
    </dataValidation>
    <dataValidation type="date" operator="greaterThanOrEqual" allowBlank="1" showInputMessage="1" showErrorMessage="1" sqref="F21">
      <formula1>730120</formula1>
    </dataValidation>
    <dataValidation type="date" operator="greaterThanOrEqual" allowBlank="1" showInputMessage="1" showErrorMessage="1" sqref="G21">
      <formula1>730120</formula1>
    </dataValidation>
    <dataValidation type="date" operator="greaterThanOrEqual" allowBlank="1" showInputMessage="1" showErrorMessage="1" sqref="H21">
      <formula1>730120</formula1>
    </dataValidation>
    <dataValidation type="decimal" operator="greaterThanOrEqual" allowBlank="1" showInputMessage="1" showErrorMessage="1" sqref="N21">
      <formula1>0</formula1>
    </dataValidation>
    <dataValidation type="decimal" operator="greaterThanOrEqual" allowBlank="1" showInputMessage="1" showErrorMessage="1" sqref="O21">
      <formula1>0</formula1>
    </dataValidation>
    <dataValidation type="list" allowBlank="1" showInputMessage="1" showErrorMessage="1" sqref="C22">
      <formula1>liste_categories</formula1>
    </dataValidation>
    <dataValidation type="list" allowBlank="1" showInputMessage="1" showErrorMessage="1" sqref="D22">
      <formula1>liste_responsables</formula1>
    </dataValidation>
    <dataValidation type="list" allowBlank="1" showInputMessage="1" showErrorMessage="1" sqref="E22">
      <formula1>liste_sites</formula1>
    </dataValidation>
    <dataValidation type="list" allowBlank="1" showInputMessage="1" showErrorMessage="1" sqref="K22">
      <formula1>liste_priorites</formula1>
    </dataValidation>
    <dataValidation type="list" allowBlank="1" showInputMessage="1" showErrorMessage="1" sqref="L22">
      <formula1>liste_statuts</formula1>
    </dataValidation>
    <dataValidation type="whole" allowBlank="1" showInputMessage="1" showErrorMessage="1" sqref="M22">
      <formula1>0</formula1>
      <formula2>100</formula2>
    </dataValidation>
    <dataValidation type="date" operator="greaterThanOrEqual" allowBlank="1" showInputMessage="1" showErrorMessage="1" sqref="F22">
      <formula1>730120</formula1>
    </dataValidation>
    <dataValidation type="date" operator="greaterThanOrEqual" allowBlank="1" showInputMessage="1" showErrorMessage="1" sqref="G22">
      <formula1>730120</formula1>
    </dataValidation>
    <dataValidation type="date" operator="greaterThanOrEqual" allowBlank="1" showInputMessage="1" showErrorMessage="1" sqref="H22">
      <formula1>730120</formula1>
    </dataValidation>
    <dataValidation type="decimal" operator="greaterThanOrEqual" allowBlank="1" showInputMessage="1" showErrorMessage="1" sqref="N22">
      <formula1>0</formula1>
    </dataValidation>
    <dataValidation type="decimal" operator="greaterThanOrEqual" allowBlank="1" showInputMessage="1" showErrorMessage="1" sqref="O22">
      <formula1>0</formula1>
    </dataValidation>
    <dataValidation type="list" allowBlank="1" showInputMessage="1" showErrorMessage="1" sqref="C23">
      <formula1>liste_categories</formula1>
    </dataValidation>
    <dataValidation type="list" allowBlank="1" showInputMessage="1" showErrorMessage="1" sqref="D23">
      <formula1>liste_responsables</formula1>
    </dataValidation>
    <dataValidation type="list" allowBlank="1" showInputMessage="1" showErrorMessage="1" sqref="E23">
      <formula1>liste_sites</formula1>
    </dataValidation>
    <dataValidation type="list" allowBlank="1" showInputMessage="1" showErrorMessage="1" sqref="K23">
      <formula1>liste_priorites</formula1>
    </dataValidation>
    <dataValidation type="list" allowBlank="1" showInputMessage="1" showErrorMessage="1" sqref="L23">
      <formula1>liste_statuts</formula1>
    </dataValidation>
    <dataValidation type="whole" allowBlank="1" showInputMessage="1" showErrorMessage="1" sqref="M23">
      <formula1>0</formula1>
      <formula2>100</formula2>
    </dataValidation>
    <dataValidation type="date" operator="greaterThanOrEqual" allowBlank="1" showInputMessage="1" showErrorMessage="1" sqref="F23">
      <formula1>730120</formula1>
    </dataValidation>
    <dataValidation type="date" operator="greaterThanOrEqual" allowBlank="1" showInputMessage="1" showErrorMessage="1" sqref="G23">
      <formula1>730120</formula1>
    </dataValidation>
    <dataValidation type="date" operator="greaterThanOrEqual" allowBlank="1" showInputMessage="1" showErrorMessage="1" sqref="H23">
      <formula1>730120</formula1>
    </dataValidation>
    <dataValidation type="decimal" operator="greaterThanOrEqual" allowBlank="1" showInputMessage="1" showErrorMessage="1" sqref="N23">
      <formula1>0</formula1>
    </dataValidation>
    <dataValidation type="decimal" operator="greaterThanOrEqual" allowBlank="1" showInputMessage="1" showErrorMessage="1" sqref="O23">
      <formula1>0</formula1>
    </dataValidation>
    <dataValidation type="list" allowBlank="1" showInputMessage="1" showErrorMessage="1" sqref="C24">
      <formula1>liste_categories</formula1>
    </dataValidation>
    <dataValidation type="list" allowBlank="1" showInputMessage="1" showErrorMessage="1" sqref="D24">
      <formula1>liste_responsables</formula1>
    </dataValidation>
    <dataValidation type="list" allowBlank="1" showInputMessage="1" showErrorMessage="1" sqref="E24">
      <formula1>liste_sites</formula1>
    </dataValidation>
    <dataValidation type="list" allowBlank="1" showInputMessage="1" showErrorMessage="1" sqref="K24">
      <formula1>liste_priorites</formula1>
    </dataValidation>
    <dataValidation type="list" allowBlank="1" showInputMessage="1" showErrorMessage="1" sqref="L24">
      <formula1>liste_statuts</formula1>
    </dataValidation>
    <dataValidation type="whole" allowBlank="1" showInputMessage="1" showErrorMessage="1" sqref="M24">
      <formula1>0</formula1>
      <formula2>100</formula2>
    </dataValidation>
    <dataValidation type="date" operator="greaterThanOrEqual" allowBlank="1" showInputMessage="1" showErrorMessage="1" sqref="F24">
      <formula1>730120</formula1>
    </dataValidation>
    <dataValidation type="date" operator="greaterThanOrEqual" allowBlank="1" showInputMessage="1" showErrorMessage="1" sqref="G24">
      <formula1>730120</formula1>
    </dataValidation>
    <dataValidation type="date" operator="greaterThanOrEqual" allowBlank="1" showInputMessage="1" showErrorMessage="1" sqref="H24">
      <formula1>730120</formula1>
    </dataValidation>
    <dataValidation type="decimal" operator="greaterThanOrEqual" allowBlank="1" showInputMessage="1" showErrorMessage="1" sqref="N24">
      <formula1>0</formula1>
    </dataValidation>
    <dataValidation type="decimal" operator="greaterThanOrEqual" allowBlank="1" showInputMessage="1" showErrorMessage="1" sqref="O24">
      <formula1>0</formula1>
    </dataValidation>
    <dataValidation type="list" allowBlank="1" showInputMessage="1" showErrorMessage="1" sqref="C25">
      <formula1>liste_categories</formula1>
    </dataValidation>
    <dataValidation type="list" allowBlank="1" showInputMessage="1" showErrorMessage="1" sqref="D25">
      <formula1>liste_responsables</formula1>
    </dataValidation>
    <dataValidation type="list" allowBlank="1" showInputMessage="1" showErrorMessage="1" sqref="E25">
      <formula1>liste_sites</formula1>
    </dataValidation>
    <dataValidation type="list" allowBlank="1" showInputMessage="1" showErrorMessage="1" sqref="K25">
      <formula1>liste_priorites</formula1>
    </dataValidation>
    <dataValidation type="list" allowBlank="1" showInputMessage="1" showErrorMessage="1" sqref="L25">
      <formula1>liste_statuts</formula1>
    </dataValidation>
    <dataValidation type="whole" allowBlank="1" showInputMessage="1" showErrorMessage="1" sqref="M25">
      <formula1>0</formula1>
      <formula2>100</formula2>
    </dataValidation>
    <dataValidation type="date" operator="greaterThanOrEqual" allowBlank="1" showInputMessage="1" showErrorMessage="1" sqref="F25">
      <formula1>730120</formula1>
    </dataValidation>
    <dataValidation type="date" operator="greaterThanOrEqual" allowBlank="1" showInputMessage="1" showErrorMessage="1" sqref="G25">
      <formula1>730120</formula1>
    </dataValidation>
    <dataValidation type="date" operator="greaterThanOrEqual" allowBlank="1" showInputMessage="1" showErrorMessage="1" sqref="H25">
      <formula1>730120</formula1>
    </dataValidation>
    <dataValidation type="decimal" operator="greaterThanOrEqual" allowBlank="1" showInputMessage="1" showErrorMessage="1" sqref="N25">
      <formula1>0</formula1>
    </dataValidation>
    <dataValidation type="decimal" operator="greaterThanOrEqual" allowBlank="1" showInputMessage="1" showErrorMessage="1" sqref="O25">
      <formula1>0</formula1>
    </dataValidation>
    <dataValidation type="list" allowBlank="1" showInputMessage="1" showErrorMessage="1" sqref="C26">
      <formula1>liste_categories</formula1>
    </dataValidation>
    <dataValidation type="list" allowBlank="1" showInputMessage="1" showErrorMessage="1" sqref="D26">
      <formula1>liste_responsables</formula1>
    </dataValidation>
    <dataValidation type="list" allowBlank="1" showInputMessage="1" showErrorMessage="1" sqref="E26">
      <formula1>liste_sites</formula1>
    </dataValidation>
    <dataValidation type="list" allowBlank="1" showInputMessage="1" showErrorMessage="1" sqref="K26">
      <formula1>liste_priorites</formula1>
    </dataValidation>
    <dataValidation type="list" allowBlank="1" showInputMessage="1" showErrorMessage="1" sqref="L26">
      <formula1>liste_statuts</formula1>
    </dataValidation>
    <dataValidation type="whole" allowBlank="1" showInputMessage="1" showErrorMessage="1" sqref="M26">
      <formula1>0</formula1>
      <formula2>100</formula2>
    </dataValidation>
    <dataValidation type="date" operator="greaterThanOrEqual" allowBlank="1" showInputMessage="1" showErrorMessage="1" sqref="F26">
      <formula1>730120</formula1>
    </dataValidation>
    <dataValidation type="date" operator="greaterThanOrEqual" allowBlank="1" showInputMessage="1" showErrorMessage="1" sqref="G26">
      <formula1>730120</formula1>
    </dataValidation>
    <dataValidation type="date" operator="greaterThanOrEqual" allowBlank="1" showInputMessage="1" showErrorMessage="1" sqref="H26">
      <formula1>730120</formula1>
    </dataValidation>
    <dataValidation type="decimal" operator="greaterThanOrEqual" allowBlank="1" showInputMessage="1" showErrorMessage="1" sqref="N26">
      <formula1>0</formula1>
    </dataValidation>
    <dataValidation type="decimal" operator="greaterThanOrEqual" allowBlank="1" showInputMessage="1" showErrorMessage="1" sqref="O26">
      <formula1>0</formula1>
    </dataValidation>
    <dataValidation type="list" allowBlank="1" showInputMessage="1" showErrorMessage="1" sqref="C27">
      <formula1>liste_categories</formula1>
    </dataValidation>
    <dataValidation type="list" allowBlank="1" showInputMessage="1" showErrorMessage="1" sqref="D27">
      <formula1>liste_responsables</formula1>
    </dataValidation>
    <dataValidation type="list" allowBlank="1" showInputMessage="1" showErrorMessage="1" sqref="E27">
      <formula1>liste_sites</formula1>
    </dataValidation>
    <dataValidation type="list" allowBlank="1" showInputMessage="1" showErrorMessage="1" sqref="K27">
      <formula1>liste_priorites</formula1>
    </dataValidation>
    <dataValidation type="list" allowBlank="1" showInputMessage="1" showErrorMessage="1" sqref="L27">
      <formula1>liste_statuts</formula1>
    </dataValidation>
    <dataValidation type="whole" allowBlank="1" showInputMessage="1" showErrorMessage="1" sqref="M27">
      <formula1>0</formula1>
      <formula2>100</formula2>
    </dataValidation>
    <dataValidation type="date" operator="greaterThanOrEqual" allowBlank="1" showInputMessage="1" showErrorMessage="1" sqref="F27">
      <formula1>730120</formula1>
    </dataValidation>
    <dataValidation type="date" operator="greaterThanOrEqual" allowBlank="1" showInputMessage="1" showErrorMessage="1" sqref="G27">
      <formula1>730120</formula1>
    </dataValidation>
    <dataValidation type="date" operator="greaterThanOrEqual" allowBlank="1" showInputMessage="1" showErrorMessage="1" sqref="H27">
      <formula1>730120</formula1>
    </dataValidation>
    <dataValidation type="decimal" operator="greaterThanOrEqual" allowBlank="1" showInputMessage="1" showErrorMessage="1" sqref="N27">
      <formula1>0</formula1>
    </dataValidation>
    <dataValidation type="decimal" operator="greaterThanOrEqual" allowBlank="1" showInputMessage="1" showErrorMessage="1" sqref="O27">
      <formula1>0</formula1>
    </dataValidation>
    <dataValidation type="list" allowBlank="1" showInputMessage="1" showErrorMessage="1" sqref="C28">
      <formula1>liste_categories</formula1>
    </dataValidation>
    <dataValidation type="list" allowBlank="1" showInputMessage="1" showErrorMessage="1" sqref="D28">
      <formula1>liste_responsables</formula1>
    </dataValidation>
    <dataValidation type="list" allowBlank="1" showInputMessage="1" showErrorMessage="1" sqref="E28">
      <formula1>liste_sites</formula1>
    </dataValidation>
    <dataValidation type="list" allowBlank="1" showInputMessage="1" showErrorMessage="1" sqref="K28">
      <formula1>liste_priorites</formula1>
    </dataValidation>
    <dataValidation type="list" allowBlank="1" showInputMessage="1" showErrorMessage="1" sqref="L28">
      <formula1>liste_statuts</formula1>
    </dataValidation>
    <dataValidation type="whole" allowBlank="1" showInputMessage="1" showErrorMessage="1" sqref="M28">
      <formula1>0</formula1>
      <formula2>100</formula2>
    </dataValidation>
    <dataValidation type="date" operator="greaterThanOrEqual" allowBlank="1" showInputMessage="1" showErrorMessage="1" sqref="F28">
      <formula1>730120</formula1>
    </dataValidation>
    <dataValidation type="date" operator="greaterThanOrEqual" allowBlank="1" showInputMessage="1" showErrorMessage="1" sqref="G28">
      <formula1>730120</formula1>
    </dataValidation>
    <dataValidation type="date" operator="greaterThanOrEqual" allowBlank="1" showInputMessage="1" showErrorMessage="1" sqref="H28">
      <formula1>730120</formula1>
    </dataValidation>
    <dataValidation type="decimal" operator="greaterThanOrEqual" allowBlank="1" showInputMessage="1" showErrorMessage="1" sqref="N28">
      <formula1>0</formula1>
    </dataValidation>
    <dataValidation type="decimal" operator="greaterThanOrEqual" allowBlank="1" showInputMessage="1" showErrorMessage="1" sqref="O28">
      <formula1>0</formula1>
    </dataValidation>
    <dataValidation type="list" allowBlank="1" showInputMessage="1" showErrorMessage="1" sqref="C29">
      <formula1>liste_categories</formula1>
    </dataValidation>
    <dataValidation type="list" allowBlank="1" showInputMessage="1" showErrorMessage="1" sqref="D29">
      <formula1>liste_responsables</formula1>
    </dataValidation>
    <dataValidation type="list" allowBlank="1" showInputMessage="1" showErrorMessage="1" sqref="E29">
      <formula1>liste_sites</formula1>
    </dataValidation>
    <dataValidation type="list" allowBlank="1" showInputMessage="1" showErrorMessage="1" sqref="K29">
      <formula1>liste_priorites</formula1>
    </dataValidation>
    <dataValidation type="list" allowBlank="1" showInputMessage="1" showErrorMessage="1" sqref="L29">
      <formula1>liste_statuts</formula1>
    </dataValidation>
    <dataValidation type="whole" allowBlank="1" showInputMessage="1" showErrorMessage="1" sqref="M29">
      <formula1>0</formula1>
      <formula2>100</formula2>
    </dataValidation>
    <dataValidation type="date" operator="greaterThanOrEqual" allowBlank="1" showInputMessage="1" showErrorMessage="1" sqref="F29">
      <formula1>730120</formula1>
    </dataValidation>
    <dataValidation type="date" operator="greaterThanOrEqual" allowBlank="1" showInputMessage="1" showErrorMessage="1" sqref="G29">
      <formula1>730120</formula1>
    </dataValidation>
    <dataValidation type="date" operator="greaterThanOrEqual" allowBlank="1" showInputMessage="1" showErrorMessage="1" sqref="H29">
      <formula1>730120</formula1>
    </dataValidation>
    <dataValidation type="decimal" operator="greaterThanOrEqual" allowBlank="1" showInputMessage="1" showErrorMessage="1" sqref="N29">
      <formula1>0</formula1>
    </dataValidation>
    <dataValidation type="decimal" operator="greaterThanOrEqual" allowBlank="1" showInputMessage="1" showErrorMessage="1" sqref="O29">
      <formula1>0</formula1>
    </dataValidation>
    <dataValidation type="list" allowBlank="1" showInputMessage="1" showErrorMessage="1" sqref="C30">
      <formula1>liste_categories</formula1>
    </dataValidation>
    <dataValidation type="list" allowBlank="1" showInputMessage="1" showErrorMessage="1" sqref="D30">
      <formula1>liste_responsables</formula1>
    </dataValidation>
    <dataValidation type="list" allowBlank="1" showInputMessage="1" showErrorMessage="1" sqref="E30">
      <formula1>liste_sites</formula1>
    </dataValidation>
    <dataValidation type="list" allowBlank="1" showInputMessage="1" showErrorMessage="1" sqref="K30">
      <formula1>liste_priorites</formula1>
    </dataValidation>
    <dataValidation type="list" allowBlank="1" showInputMessage="1" showErrorMessage="1" sqref="L30">
      <formula1>liste_statuts</formula1>
    </dataValidation>
    <dataValidation type="whole" allowBlank="1" showInputMessage="1" showErrorMessage="1" sqref="M30">
      <formula1>0</formula1>
      <formula2>100</formula2>
    </dataValidation>
    <dataValidation type="date" operator="greaterThanOrEqual" allowBlank="1" showInputMessage="1" showErrorMessage="1" sqref="F30">
      <formula1>730120</formula1>
    </dataValidation>
    <dataValidation type="date" operator="greaterThanOrEqual" allowBlank="1" showInputMessage="1" showErrorMessage="1" sqref="G30">
      <formula1>730120</formula1>
    </dataValidation>
    <dataValidation type="date" operator="greaterThanOrEqual" allowBlank="1" showInputMessage="1" showErrorMessage="1" sqref="H30">
      <formula1>730120</formula1>
    </dataValidation>
    <dataValidation type="decimal" operator="greaterThanOrEqual" allowBlank="1" showInputMessage="1" showErrorMessage="1" sqref="N30">
      <formula1>0</formula1>
    </dataValidation>
    <dataValidation type="decimal" operator="greaterThanOrEqual" allowBlank="1" showInputMessage="1" showErrorMessage="1" sqref="O30">
      <formula1>0</formula1>
    </dataValidation>
    <dataValidation type="list" allowBlank="1" showInputMessage="1" showErrorMessage="1" sqref="C31">
      <formula1>liste_categories</formula1>
    </dataValidation>
    <dataValidation type="list" allowBlank="1" showInputMessage="1" showErrorMessage="1" sqref="D31">
      <formula1>liste_responsables</formula1>
    </dataValidation>
    <dataValidation type="list" allowBlank="1" showInputMessage="1" showErrorMessage="1" sqref="E31">
      <formula1>liste_sites</formula1>
    </dataValidation>
    <dataValidation type="list" allowBlank="1" showInputMessage="1" showErrorMessage="1" sqref="K31">
      <formula1>liste_priorites</formula1>
    </dataValidation>
    <dataValidation type="list" allowBlank="1" showInputMessage="1" showErrorMessage="1" sqref="L31">
      <formula1>liste_statuts</formula1>
    </dataValidation>
    <dataValidation type="whole" allowBlank="1" showInputMessage="1" showErrorMessage="1" sqref="M31">
      <formula1>0</formula1>
      <formula2>100</formula2>
    </dataValidation>
    <dataValidation type="date" operator="greaterThanOrEqual" allowBlank="1" showInputMessage="1" showErrorMessage="1" sqref="F31">
      <formula1>730120</formula1>
    </dataValidation>
    <dataValidation type="date" operator="greaterThanOrEqual" allowBlank="1" showInputMessage="1" showErrorMessage="1" sqref="G31">
      <formula1>730120</formula1>
    </dataValidation>
    <dataValidation type="date" operator="greaterThanOrEqual" allowBlank="1" showInputMessage="1" showErrorMessage="1" sqref="H31">
      <formula1>730120</formula1>
    </dataValidation>
    <dataValidation type="decimal" operator="greaterThanOrEqual" allowBlank="1" showInputMessage="1" showErrorMessage="1" sqref="N31">
      <formula1>0</formula1>
    </dataValidation>
    <dataValidation type="decimal" operator="greaterThanOrEqual" allowBlank="1" showInputMessage="1" showErrorMessage="1" sqref="O31">
      <formula1>0</formula1>
    </dataValidation>
    <dataValidation type="list" allowBlank="1" showInputMessage="1" showErrorMessage="1" sqref="C32">
      <formula1>liste_categories</formula1>
    </dataValidation>
    <dataValidation type="list" allowBlank="1" showInputMessage="1" showErrorMessage="1" sqref="D32">
      <formula1>liste_responsables</formula1>
    </dataValidation>
    <dataValidation type="list" allowBlank="1" showInputMessage="1" showErrorMessage="1" sqref="E32">
      <formula1>liste_sites</formula1>
    </dataValidation>
    <dataValidation type="list" allowBlank="1" showInputMessage="1" showErrorMessage="1" sqref="K32">
      <formula1>liste_priorites</formula1>
    </dataValidation>
    <dataValidation type="list" allowBlank="1" showInputMessage="1" showErrorMessage="1" sqref="L32">
      <formula1>liste_statuts</formula1>
    </dataValidation>
    <dataValidation type="whole" allowBlank="1" showInputMessage="1" showErrorMessage="1" sqref="M32">
      <formula1>0</formula1>
      <formula2>100</formula2>
    </dataValidation>
    <dataValidation type="date" operator="greaterThanOrEqual" allowBlank="1" showInputMessage="1" showErrorMessage="1" sqref="F32">
      <formula1>730120</formula1>
    </dataValidation>
    <dataValidation type="date" operator="greaterThanOrEqual" allowBlank="1" showInputMessage="1" showErrorMessage="1" sqref="G32">
      <formula1>730120</formula1>
    </dataValidation>
    <dataValidation type="date" operator="greaterThanOrEqual" allowBlank="1" showInputMessage="1" showErrorMessage="1" sqref="H32">
      <formula1>730120</formula1>
    </dataValidation>
    <dataValidation type="decimal" operator="greaterThanOrEqual" allowBlank="1" showInputMessage="1" showErrorMessage="1" sqref="N32">
      <formula1>0</formula1>
    </dataValidation>
    <dataValidation type="decimal" operator="greaterThanOrEqual" allowBlank="1" showInputMessage="1" showErrorMessage="1" sqref="O32">
      <formula1>0</formula1>
    </dataValidation>
    <dataValidation type="list" allowBlank="1" showInputMessage="1" showErrorMessage="1" sqref="C33">
      <formula1>liste_categories</formula1>
    </dataValidation>
    <dataValidation type="list" allowBlank="1" showInputMessage="1" showErrorMessage="1" sqref="D33">
      <formula1>liste_responsables</formula1>
    </dataValidation>
    <dataValidation type="list" allowBlank="1" showInputMessage="1" showErrorMessage="1" sqref="E33">
      <formula1>liste_sites</formula1>
    </dataValidation>
    <dataValidation type="list" allowBlank="1" showInputMessage="1" showErrorMessage="1" sqref="K33">
      <formula1>liste_priorites</formula1>
    </dataValidation>
    <dataValidation type="list" allowBlank="1" showInputMessage="1" showErrorMessage="1" sqref="L33">
      <formula1>liste_statuts</formula1>
    </dataValidation>
    <dataValidation type="whole" allowBlank="1" showInputMessage="1" showErrorMessage="1" sqref="M33">
      <formula1>0</formula1>
      <formula2>100</formula2>
    </dataValidation>
    <dataValidation type="date" operator="greaterThanOrEqual" allowBlank="1" showInputMessage="1" showErrorMessage="1" sqref="F33">
      <formula1>730120</formula1>
    </dataValidation>
    <dataValidation type="date" operator="greaterThanOrEqual" allowBlank="1" showInputMessage="1" showErrorMessage="1" sqref="G33">
      <formula1>730120</formula1>
    </dataValidation>
    <dataValidation type="date" operator="greaterThanOrEqual" allowBlank="1" showInputMessage="1" showErrorMessage="1" sqref="H33">
      <formula1>730120</formula1>
    </dataValidation>
    <dataValidation type="decimal" operator="greaterThanOrEqual" allowBlank="1" showInputMessage="1" showErrorMessage="1" sqref="N33">
      <formula1>0</formula1>
    </dataValidation>
    <dataValidation type="decimal" operator="greaterThanOrEqual" allowBlank="1" showInputMessage="1" showErrorMessage="1" sqref="O33">
      <formula1>0</formula1>
    </dataValidation>
    <dataValidation type="list" allowBlank="1" showInputMessage="1" showErrorMessage="1" sqref="C34">
      <formula1>liste_categories</formula1>
    </dataValidation>
    <dataValidation type="list" allowBlank="1" showInputMessage="1" showErrorMessage="1" sqref="D34">
      <formula1>liste_responsables</formula1>
    </dataValidation>
    <dataValidation type="list" allowBlank="1" showInputMessage="1" showErrorMessage="1" sqref="E34">
      <formula1>liste_sites</formula1>
    </dataValidation>
    <dataValidation type="list" allowBlank="1" showInputMessage="1" showErrorMessage="1" sqref="K34">
      <formula1>liste_priorites</formula1>
    </dataValidation>
    <dataValidation type="list" allowBlank="1" showInputMessage="1" showErrorMessage="1" sqref="L34">
      <formula1>liste_statuts</formula1>
    </dataValidation>
    <dataValidation type="whole" allowBlank="1" showInputMessage="1" showErrorMessage="1" sqref="M34">
      <formula1>0</formula1>
      <formula2>100</formula2>
    </dataValidation>
    <dataValidation type="date" operator="greaterThanOrEqual" allowBlank="1" showInputMessage="1" showErrorMessage="1" sqref="F34">
      <formula1>730120</formula1>
    </dataValidation>
    <dataValidation type="date" operator="greaterThanOrEqual" allowBlank="1" showInputMessage="1" showErrorMessage="1" sqref="G34">
      <formula1>730120</formula1>
    </dataValidation>
    <dataValidation type="date" operator="greaterThanOrEqual" allowBlank="1" showInputMessage="1" showErrorMessage="1" sqref="H34">
      <formula1>730120</formula1>
    </dataValidation>
    <dataValidation type="decimal" operator="greaterThanOrEqual" allowBlank="1" showInputMessage="1" showErrorMessage="1" sqref="N34">
      <formula1>0</formula1>
    </dataValidation>
    <dataValidation type="decimal" operator="greaterThanOrEqual" allowBlank="1" showInputMessage="1" showErrorMessage="1" sqref="O34">
      <formula1>0</formula1>
    </dataValidation>
    <dataValidation type="list" allowBlank="1" showInputMessage="1" showErrorMessage="1" sqref="C35">
      <formula1>liste_categories</formula1>
    </dataValidation>
    <dataValidation type="list" allowBlank="1" showInputMessage="1" showErrorMessage="1" sqref="D35">
      <formula1>liste_responsables</formula1>
    </dataValidation>
    <dataValidation type="list" allowBlank="1" showInputMessage="1" showErrorMessage="1" sqref="E35">
      <formula1>liste_sites</formula1>
    </dataValidation>
    <dataValidation type="list" allowBlank="1" showInputMessage="1" showErrorMessage="1" sqref="K35">
      <formula1>liste_priorites</formula1>
    </dataValidation>
    <dataValidation type="list" allowBlank="1" showInputMessage="1" showErrorMessage="1" sqref="L35">
      <formula1>liste_statuts</formula1>
    </dataValidation>
    <dataValidation type="whole" allowBlank="1" showInputMessage="1" showErrorMessage="1" sqref="M35">
      <formula1>0</formula1>
      <formula2>100</formula2>
    </dataValidation>
    <dataValidation type="date" operator="greaterThanOrEqual" allowBlank="1" showInputMessage="1" showErrorMessage="1" sqref="F35">
      <formula1>730120</formula1>
    </dataValidation>
    <dataValidation type="date" operator="greaterThanOrEqual" allowBlank="1" showInputMessage="1" showErrorMessage="1" sqref="G35">
      <formula1>730120</formula1>
    </dataValidation>
    <dataValidation type="date" operator="greaterThanOrEqual" allowBlank="1" showInputMessage="1" showErrorMessage="1" sqref="H35">
      <formula1>730120</formula1>
    </dataValidation>
    <dataValidation type="decimal" operator="greaterThanOrEqual" allowBlank="1" showInputMessage="1" showErrorMessage="1" sqref="N35">
      <formula1>0</formula1>
    </dataValidation>
    <dataValidation type="decimal" operator="greaterThanOrEqual" allowBlank="1" showInputMessage="1" showErrorMessage="1" sqref="O35">
      <formula1>0</formula1>
    </dataValidation>
    <dataValidation type="list" allowBlank="1" showInputMessage="1" showErrorMessage="1" sqref="C36">
      <formula1>liste_categories</formula1>
    </dataValidation>
    <dataValidation type="list" allowBlank="1" showInputMessage="1" showErrorMessage="1" sqref="D36">
      <formula1>liste_responsables</formula1>
    </dataValidation>
    <dataValidation type="list" allowBlank="1" showInputMessage="1" showErrorMessage="1" sqref="E36">
      <formula1>liste_sites</formula1>
    </dataValidation>
    <dataValidation type="list" allowBlank="1" showInputMessage="1" showErrorMessage="1" sqref="K36">
      <formula1>liste_priorites</formula1>
    </dataValidation>
    <dataValidation type="list" allowBlank="1" showInputMessage="1" showErrorMessage="1" sqref="L36">
      <formula1>liste_statuts</formula1>
    </dataValidation>
    <dataValidation type="whole" allowBlank="1" showInputMessage="1" showErrorMessage="1" sqref="M36">
      <formula1>0</formula1>
      <formula2>100</formula2>
    </dataValidation>
    <dataValidation type="date" operator="greaterThanOrEqual" allowBlank="1" showInputMessage="1" showErrorMessage="1" sqref="F36">
      <formula1>730120</formula1>
    </dataValidation>
    <dataValidation type="date" operator="greaterThanOrEqual" allowBlank="1" showInputMessage="1" showErrorMessage="1" sqref="G36">
      <formula1>730120</formula1>
    </dataValidation>
    <dataValidation type="date" operator="greaterThanOrEqual" allowBlank="1" showInputMessage="1" showErrorMessage="1" sqref="H36">
      <formula1>730120</formula1>
    </dataValidation>
    <dataValidation type="decimal" operator="greaterThanOrEqual" allowBlank="1" showInputMessage="1" showErrorMessage="1" sqref="N36">
      <formula1>0</formula1>
    </dataValidation>
    <dataValidation type="decimal" operator="greaterThanOrEqual" allowBlank="1" showInputMessage="1" showErrorMessage="1" sqref="O36">
      <formula1>0</formula1>
    </dataValidation>
    <dataValidation type="list" allowBlank="1" showInputMessage="1" showErrorMessage="1" sqref="C37">
      <formula1>liste_categories</formula1>
    </dataValidation>
    <dataValidation type="list" allowBlank="1" showInputMessage="1" showErrorMessage="1" sqref="D37">
      <formula1>liste_responsables</formula1>
    </dataValidation>
    <dataValidation type="list" allowBlank="1" showInputMessage="1" showErrorMessage="1" sqref="E37">
      <formula1>liste_sites</formula1>
    </dataValidation>
    <dataValidation type="list" allowBlank="1" showInputMessage="1" showErrorMessage="1" sqref="K37">
      <formula1>liste_priorites</formula1>
    </dataValidation>
    <dataValidation type="list" allowBlank="1" showInputMessage="1" showErrorMessage="1" sqref="L37">
      <formula1>liste_statuts</formula1>
    </dataValidation>
    <dataValidation type="whole" allowBlank="1" showInputMessage="1" showErrorMessage="1" sqref="M37">
      <formula1>0</formula1>
      <formula2>100</formula2>
    </dataValidation>
    <dataValidation type="date" operator="greaterThanOrEqual" allowBlank="1" showInputMessage="1" showErrorMessage="1" sqref="F37">
      <formula1>730120</formula1>
    </dataValidation>
    <dataValidation type="date" operator="greaterThanOrEqual" allowBlank="1" showInputMessage="1" showErrorMessage="1" sqref="G37">
      <formula1>730120</formula1>
    </dataValidation>
    <dataValidation type="date" operator="greaterThanOrEqual" allowBlank="1" showInputMessage="1" showErrorMessage="1" sqref="H37">
      <formula1>730120</formula1>
    </dataValidation>
    <dataValidation type="decimal" operator="greaterThanOrEqual" allowBlank="1" showInputMessage="1" showErrorMessage="1" sqref="N37">
      <formula1>0</formula1>
    </dataValidation>
    <dataValidation type="decimal" operator="greaterThanOrEqual" allowBlank="1" showInputMessage="1" showErrorMessage="1" sqref="O37">
      <formula1>0</formula1>
    </dataValidation>
    <dataValidation type="list" allowBlank="1" showInputMessage="1" showErrorMessage="1" sqref="C38">
      <formula1>liste_categories</formula1>
    </dataValidation>
    <dataValidation type="list" allowBlank="1" showInputMessage="1" showErrorMessage="1" sqref="D38">
      <formula1>liste_responsables</formula1>
    </dataValidation>
    <dataValidation type="list" allowBlank="1" showInputMessage="1" showErrorMessage="1" sqref="E38">
      <formula1>liste_sites</formula1>
    </dataValidation>
    <dataValidation type="list" allowBlank="1" showInputMessage="1" showErrorMessage="1" sqref="K38">
      <formula1>liste_priorites</formula1>
    </dataValidation>
    <dataValidation type="list" allowBlank="1" showInputMessage="1" showErrorMessage="1" sqref="L38">
      <formula1>liste_statuts</formula1>
    </dataValidation>
    <dataValidation type="whole" allowBlank="1" showInputMessage="1" showErrorMessage="1" sqref="M38">
      <formula1>0</formula1>
      <formula2>100</formula2>
    </dataValidation>
    <dataValidation type="date" operator="greaterThanOrEqual" allowBlank="1" showInputMessage="1" showErrorMessage="1" sqref="F38">
      <formula1>730120</formula1>
    </dataValidation>
    <dataValidation type="date" operator="greaterThanOrEqual" allowBlank="1" showInputMessage="1" showErrorMessage="1" sqref="G38">
      <formula1>730120</formula1>
    </dataValidation>
    <dataValidation type="date" operator="greaterThanOrEqual" allowBlank="1" showInputMessage="1" showErrorMessage="1" sqref="H38">
      <formula1>730120</formula1>
    </dataValidation>
    <dataValidation type="decimal" operator="greaterThanOrEqual" allowBlank="1" showInputMessage="1" showErrorMessage="1" sqref="N38">
      <formula1>0</formula1>
    </dataValidation>
    <dataValidation type="decimal" operator="greaterThanOrEqual" allowBlank="1" showInputMessage="1" showErrorMessage="1" sqref="O38">
      <formula1>0</formula1>
    </dataValidation>
    <dataValidation type="list" allowBlank="1" showInputMessage="1" showErrorMessage="1" sqref="C39">
      <formula1>liste_categories</formula1>
    </dataValidation>
    <dataValidation type="list" allowBlank="1" showInputMessage="1" showErrorMessage="1" sqref="D39">
      <formula1>liste_responsables</formula1>
    </dataValidation>
    <dataValidation type="list" allowBlank="1" showInputMessage="1" showErrorMessage="1" sqref="E39">
      <formula1>liste_sites</formula1>
    </dataValidation>
    <dataValidation type="list" allowBlank="1" showInputMessage="1" showErrorMessage="1" sqref="K39">
      <formula1>liste_priorites</formula1>
    </dataValidation>
    <dataValidation type="list" allowBlank="1" showInputMessage="1" showErrorMessage="1" sqref="L39">
      <formula1>liste_statuts</formula1>
    </dataValidation>
    <dataValidation type="whole" allowBlank="1" showInputMessage="1" showErrorMessage="1" sqref="M39">
      <formula1>0</formula1>
      <formula2>100</formula2>
    </dataValidation>
    <dataValidation type="date" operator="greaterThanOrEqual" allowBlank="1" showInputMessage="1" showErrorMessage="1" sqref="F39">
      <formula1>730120</formula1>
    </dataValidation>
    <dataValidation type="date" operator="greaterThanOrEqual" allowBlank="1" showInputMessage="1" showErrorMessage="1" sqref="G39">
      <formula1>730120</formula1>
    </dataValidation>
    <dataValidation type="date" operator="greaterThanOrEqual" allowBlank="1" showInputMessage="1" showErrorMessage="1" sqref="H39">
      <formula1>730120</formula1>
    </dataValidation>
    <dataValidation type="decimal" operator="greaterThanOrEqual" allowBlank="1" showInputMessage="1" showErrorMessage="1" sqref="N39">
      <formula1>0</formula1>
    </dataValidation>
    <dataValidation type="decimal" operator="greaterThanOrEqual" allowBlank="1" showInputMessage="1" showErrorMessage="1" sqref="O39">
      <formula1>0</formula1>
    </dataValidation>
    <dataValidation type="list" allowBlank="1" showInputMessage="1" showErrorMessage="1" sqref="C40">
      <formula1>liste_categories</formula1>
    </dataValidation>
    <dataValidation type="list" allowBlank="1" showInputMessage="1" showErrorMessage="1" sqref="D40">
      <formula1>liste_responsables</formula1>
    </dataValidation>
    <dataValidation type="list" allowBlank="1" showInputMessage="1" showErrorMessage="1" sqref="E40">
      <formula1>liste_sites</formula1>
    </dataValidation>
    <dataValidation type="list" allowBlank="1" showInputMessage="1" showErrorMessage="1" sqref="K40">
      <formula1>liste_priorites</formula1>
    </dataValidation>
    <dataValidation type="list" allowBlank="1" showInputMessage="1" showErrorMessage="1" sqref="L40">
      <formula1>liste_statuts</formula1>
    </dataValidation>
    <dataValidation type="whole" allowBlank="1" showInputMessage="1" showErrorMessage="1" sqref="M40">
      <formula1>0</formula1>
      <formula2>100</formula2>
    </dataValidation>
    <dataValidation type="date" operator="greaterThanOrEqual" allowBlank="1" showInputMessage="1" showErrorMessage="1" sqref="F40">
      <formula1>730120</formula1>
    </dataValidation>
    <dataValidation type="date" operator="greaterThanOrEqual" allowBlank="1" showInputMessage="1" showErrorMessage="1" sqref="G40">
      <formula1>730120</formula1>
    </dataValidation>
    <dataValidation type="date" operator="greaterThanOrEqual" allowBlank="1" showInputMessage="1" showErrorMessage="1" sqref="H40">
      <formula1>730120</formula1>
    </dataValidation>
    <dataValidation type="decimal" operator="greaterThanOrEqual" allowBlank="1" showInputMessage="1" showErrorMessage="1" sqref="N40">
      <formula1>0</formula1>
    </dataValidation>
    <dataValidation type="decimal" operator="greaterThanOrEqual" allowBlank="1" showInputMessage="1" showErrorMessage="1" sqref="O40">
      <formula1>0</formula1>
    </dataValidation>
    <dataValidation type="list" allowBlank="1" showInputMessage="1" showErrorMessage="1" sqref="C41">
      <formula1>liste_categories</formula1>
    </dataValidation>
    <dataValidation type="list" allowBlank="1" showInputMessage="1" showErrorMessage="1" sqref="D41">
      <formula1>liste_responsables</formula1>
    </dataValidation>
    <dataValidation type="list" allowBlank="1" showInputMessage="1" showErrorMessage="1" sqref="E41">
      <formula1>liste_sites</formula1>
    </dataValidation>
    <dataValidation type="list" allowBlank="1" showInputMessage="1" showErrorMessage="1" sqref="K41">
      <formula1>liste_priorites</formula1>
    </dataValidation>
    <dataValidation type="list" allowBlank="1" showInputMessage="1" showErrorMessage="1" sqref="L41">
      <formula1>liste_statuts</formula1>
    </dataValidation>
    <dataValidation type="whole" allowBlank="1" showInputMessage="1" showErrorMessage="1" sqref="M41">
      <formula1>0</formula1>
      <formula2>100</formula2>
    </dataValidation>
    <dataValidation type="date" operator="greaterThanOrEqual" allowBlank="1" showInputMessage="1" showErrorMessage="1" sqref="F41">
      <formula1>730120</formula1>
    </dataValidation>
    <dataValidation type="date" operator="greaterThanOrEqual" allowBlank="1" showInputMessage="1" showErrorMessage="1" sqref="G41">
      <formula1>730120</formula1>
    </dataValidation>
    <dataValidation type="date" operator="greaterThanOrEqual" allowBlank="1" showInputMessage="1" showErrorMessage="1" sqref="H41">
      <formula1>730120</formula1>
    </dataValidation>
    <dataValidation type="decimal" operator="greaterThanOrEqual" allowBlank="1" showInputMessage="1" showErrorMessage="1" sqref="N41">
      <formula1>0</formula1>
    </dataValidation>
    <dataValidation type="decimal" operator="greaterThanOrEqual" allowBlank="1" showInputMessage="1" showErrorMessage="1" sqref="O41">
      <formula1>0</formula1>
    </dataValidation>
    <dataValidation type="list" allowBlank="1" showInputMessage="1" showErrorMessage="1" sqref="C42">
      <formula1>liste_categories</formula1>
    </dataValidation>
    <dataValidation type="list" allowBlank="1" showInputMessage="1" showErrorMessage="1" sqref="D42">
      <formula1>liste_responsables</formula1>
    </dataValidation>
    <dataValidation type="list" allowBlank="1" showInputMessage="1" showErrorMessage="1" sqref="E42">
      <formula1>liste_sites</formula1>
    </dataValidation>
    <dataValidation type="list" allowBlank="1" showInputMessage="1" showErrorMessage="1" sqref="K42">
      <formula1>liste_priorites</formula1>
    </dataValidation>
    <dataValidation type="list" allowBlank="1" showInputMessage="1" showErrorMessage="1" sqref="L42">
      <formula1>liste_statuts</formula1>
    </dataValidation>
    <dataValidation type="whole" allowBlank="1" showInputMessage="1" showErrorMessage="1" sqref="M42">
      <formula1>0</formula1>
      <formula2>100</formula2>
    </dataValidation>
    <dataValidation type="date" operator="greaterThanOrEqual" allowBlank="1" showInputMessage="1" showErrorMessage="1" sqref="F42">
      <formula1>730120</formula1>
    </dataValidation>
    <dataValidation type="date" operator="greaterThanOrEqual" allowBlank="1" showInputMessage="1" showErrorMessage="1" sqref="G42">
      <formula1>730120</formula1>
    </dataValidation>
    <dataValidation type="date" operator="greaterThanOrEqual" allowBlank="1" showInputMessage="1" showErrorMessage="1" sqref="H42">
      <formula1>730120</formula1>
    </dataValidation>
    <dataValidation type="decimal" operator="greaterThanOrEqual" allowBlank="1" showInputMessage="1" showErrorMessage="1" sqref="N42">
      <formula1>0</formula1>
    </dataValidation>
    <dataValidation type="decimal" operator="greaterThanOrEqual" allowBlank="1" showInputMessage="1" showErrorMessage="1" sqref="O42">
      <formula1>0</formula1>
    </dataValidation>
    <dataValidation type="list" allowBlank="1" showInputMessage="1" showErrorMessage="1" sqref="C43">
      <formula1>liste_categories</formula1>
    </dataValidation>
    <dataValidation type="list" allowBlank="1" showInputMessage="1" showErrorMessage="1" sqref="D43">
      <formula1>liste_responsables</formula1>
    </dataValidation>
    <dataValidation type="list" allowBlank="1" showInputMessage="1" showErrorMessage="1" sqref="E43">
      <formula1>liste_sites</formula1>
    </dataValidation>
    <dataValidation type="list" allowBlank="1" showInputMessage="1" showErrorMessage="1" sqref="K43">
      <formula1>liste_priorites</formula1>
    </dataValidation>
    <dataValidation type="list" allowBlank="1" showInputMessage="1" showErrorMessage="1" sqref="L43">
      <formula1>liste_statuts</formula1>
    </dataValidation>
    <dataValidation type="whole" allowBlank="1" showInputMessage="1" showErrorMessage="1" sqref="M43">
      <formula1>0</formula1>
      <formula2>100</formula2>
    </dataValidation>
    <dataValidation type="date" operator="greaterThanOrEqual" allowBlank="1" showInputMessage="1" showErrorMessage="1" sqref="F43">
      <formula1>730120</formula1>
    </dataValidation>
    <dataValidation type="date" operator="greaterThanOrEqual" allowBlank="1" showInputMessage="1" showErrorMessage="1" sqref="G43">
      <formula1>730120</formula1>
    </dataValidation>
    <dataValidation type="date" operator="greaterThanOrEqual" allowBlank="1" showInputMessage="1" showErrorMessage="1" sqref="H43">
      <formula1>730120</formula1>
    </dataValidation>
    <dataValidation type="decimal" operator="greaterThanOrEqual" allowBlank="1" showInputMessage="1" showErrorMessage="1" sqref="N43">
      <formula1>0</formula1>
    </dataValidation>
    <dataValidation type="decimal" operator="greaterThanOrEqual" allowBlank="1" showInputMessage="1" showErrorMessage="1" sqref="O43">
      <formula1>0</formula1>
    </dataValidation>
    <dataValidation type="list" allowBlank="1" showInputMessage="1" showErrorMessage="1" sqref="C44">
      <formula1>liste_categories</formula1>
    </dataValidation>
    <dataValidation type="list" allowBlank="1" showInputMessage="1" showErrorMessage="1" sqref="D44">
      <formula1>liste_responsables</formula1>
    </dataValidation>
    <dataValidation type="list" allowBlank="1" showInputMessage="1" showErrorMessage="1" sqref="E44">
      <formula1>liste_sites</formula1>
    </dataValidation>
    <dataValidation type="list" allowBlank="1" showInputMessage="1" showErrorMessage="1" sqref="K44">
      <formula1>liste_priorites</formula1>
    </dataValidation>
    <dataValidation type="list" allowBlank="1" showInputMessage="1" showErrorMessage="1" sqref="L44">
      <formula1>liste_statuts</formula1>
    </dataValidation>
    <dataValidation type="whole" allowBlank="1" showInputMessage="1" showErrorMessage="1" sqref="M44">
      <formula1>0</formula1>
      <formula2>100</formula2>
    </dataValidation>
    <dataValidation type="date" operator="greaterThanOrEqual" allowBlank="1" showInputMessage="1" showErrorMessage="1" sqref="F44">
      <formula1>730120</formula1>
    </dataValidation>
    <dataValidation type="date" operator="greaterThanOrEqual" allowBlank="1" showInputMessage="1" showErrorMessage="1" sqref="G44">
      <formula1>730120</formula1>
    </dataValidation>
    <dataValidation type="date" operator="greaterThanOrEqual" allowBlank="1" showInputMessage="1" showErrorMessage="1" sqref="H44">
      <formula1>730120</formula1>
    </dataValidation>
    <dataValidation type="decimal" operator="greaterThanOrEqual" allowBlank="1" showInputMessage="1" showErrorMessage="1" sqref="N44">
      <formula1>0</formula1>
    </dataValidation>
    <dataValidation type="decimal" operator="greaterThanOrEqual" allowBlank="1" showInputMessage="1" showErrorMessage="1" sqref="O44">
      <formula1>0</formula1>
    </dataValidation>
    <dataValidation type="list" allowBlank="1" showInputMessage="1" showErrorMessage="1" sqref="C45">
      <formula1>liste_categories</formula1>
    </dataValidation>
    <dataValidation type="list" allowBlank="1" showInputMessage="1" showErrorMessage="1" sqref="D45">
      <formula1>liste_responsables</formula1>
    </dataValidation>
    <dataValidation type="list" allowBlank="1" showInputMessage="1" showErrorMessage="1" sqref="E45">
      <formula1>liste_sites</formula1>
    </dataValidation>
    <dataValidation type="list" allowBlank="1" showInputMessage="1" showErrorMessage="1" sqref="K45">
      <formula1>liste_priorites</formula1>
    </dataValidation>
    <dataValidation type="list" allowBlank="1" showInputMessage="1" showErrorMessage="1" sqref="L45">
      <formula1>liste_statuts</formula1>
    </dataValidation>
    <dataValidation type="whole" allowBlank="1" showInputMessage="1" showErrorMessage="1" sqref="M45">
      <formula1>0</formula1>
      <formula2>100</formula2>
    </dataValidation>
    <dataValidation type="date" operator="greaterThanOrEqual" allowBlank="1" showInputMessage="1" showErrorMessage="1" sqref="F45">
      <formula1>730120</formula1>
    </dataValidation>
    <dataValidation type="date" operator="greaterThanOrEqual" allowBlank="1" showInputMessage="1" showErrorMessage="1" sqref="G45">
      <formula1>730120</formula1>
    </dataValidation>
    <dataValidation type="date" operator="greaterThanOrEqual" allowBlank="1" showInputMessage="1" showErrorMessage="1" sqref="H45">
      <formula1>730120</formula1>
    </dataValidation>
    <dataValidation type="decimal" operator="greaterThanOrEqual" allowBlank="1" showInputMessage="1" showErrorMessage="1" sqref="N45">
      <formula1>0</formula1>
    </dataValidation>
    <dataValidation type="decimal" operator="greaterThanOrEqual" allowBlank="1" showInputMessage="1" showErrorMessage="1" sqref="O45">
      <formula1>0</formula1>
    </dataValidation>
    <dataValidation type="list" allowBlank="1" showInputMessage="1" showErrorMessage="1" sqref="C46">
      <formula1>liste_categories</formula1>
    </dataValidation>
    <dataValidation type="list" allowBlank="1" showInputMessage="1" showErrorMessage="1" sqref="D46">
      <formula1>liste_responsables</formula1>
    </dataValidation>
    <dataValidation type="list" allowBlank="1" showInputMessage="1" showErrorMessage="1" sqref="E46">
      <formula1>liste_sites</formula1>
    </dataValidation>
    <dataValidation type="list" allowBlank="1" showInputMessage="1" showErrorMessage="1" sqref="K46">
      <formula1>liste_priorites</formula1>
    </dataValidation>
    <dataValidation type="list" allowBlank="1" showInputMessage="1" showErrorMessage="1" sqref="L46">
      <formula1>liste_statuts</formula1>
    </dataValidation>
    <dataValidation type="whole" allowBlank="1" showInputMessage="1" showErrorMessage="1" sqref="M46">
      <formula1>0</formula1>
      <formula2>100</formula2>
    </dataValidation>
    <dataValidation type="date" operator="greaterThanOrEqual" allowBlank="1" showInputMessage="1" showErrorMessage="1" sqref="F46">
      <formula1>730120</formula1>
    </dataValidation>
    <dataValidation type="date" operator="greaterThanOrEqual" allowBlank="1" showInputMessage="1" showErrorMessage="1" sqref="G46">
      <formula1>730120</formula1>
    </dataValidation>
    <dataValidation type="date" operator="greaterThanOrEqual" allowBlank="1" showInputMessage="1" showErrorMessage="1" sqref="H46">
      <formula1>730120</formula1>
    </dataValidation>
    <dataValidation type="decimal" operator="greaterThanOrEqual" allowBlank="1" showInputMessage="1" showErrorMessage="1" sqref="N46">
      <formula1>0</formula1>
    </dataValidation>
    <dataValidation type="decimal" operator="greaterThanOrEqual" allowBlank="1" showInputMessage="1" showErrorMessage="1" sqref="O46">
      <formula1>0</formula1>
    </dataValidation>
    <dataValidation type="list" allowBlank="1" showInputMessage="1" showErrorMessage="1" sqref="C47">
      <formula1>liste_categories</formula1>
    </dataValidation>
    <dataValidation type="list" allowBlank="1" showInputMessage="1" showErrorMessage="1" sqref="D47">
      <formula1>liste_responsables</formula1>
    </dataValidation>
    <dataValidation type="list" allowBlank="1" showInputMessage="1" showErrorMessage="1" sqref="E47">
      <formula1>liste_sites</formula1>
    </dataValidation>
    <dataValidation type="list" allowBlank="1" showInputMessage="1" showErrorMessage="1" sqref="K47">
      <formula1>liste_priorites</formula1>
    </dataValidation>
    <dataValidation type="list" allowBlank="1" showInputMessage="1" showErrorMessage="1" sqref="L47">
      <formula1>liste_statuts</formula1>
    </dataValidation>
    <dataValidation type="whole" allowBlank="1" showInputMessage="1" showErrorMessage="1" sqref="M47">
      <formula1>0</formula1>
      <formula2>100</formula2>
    </dataValidation>
    <dataValidation type="date" operator="greaterThanOrEqual" allowBlank="1" showInputMessage="1" showErrorMessage="1" sqref="F47">
      <formula1>730120</formula1>
    </dataValidation>
    <dataValidation type="date" operator="greaterThanOrEqual" allowBlank="1" showInputMessage="1" showErrorMessage="1" sqref="G47">
      <formula1>730120</formula1>
    </dataValidation>
    <dataValidation type="date" operator="greaterThanOrEqual" allowBlank="1" showInputMessage="1" showErrorMessage="1" sqref="H47">
      <formula1>730120</formula1>
    </dataValidation>
    <dataValidation type="decimal" operator="greaterThanOrEqual" allowBlank="1" showInputMessage="1" showErrorMessage="1" sqref="N47">
      <formula1>0</formula1>
    </dataValidation>
    <dataValidation type="decimal" operator="greaterThanOrEqual" allowBlank="1" showInputMessage="1" showErrorMessage="1" sqref="O47">
      <formula1>0</formula1>
    </dataValidation>
    <dataValidation type="list" allowBlank="1" showInputMessage="1" showErrorMessage="1" sqref="C48">
      <formula1>liste_categories</formula1>
    </dataValidation>
    <dataValidation type="list" allowBlank="1" showInputMessage="1" showErrorMessage="1" sqref="D48">
      <formula1>liste_responsables</formula1>
    </dataValidation>
    <dataValidation type="list" allowBlank="1" showInputMessage="1" showErrorMessage="1" sqref="E48">
      <formula1>liste_sites</formula1>
    </dataValidation>
    <dataValidation type="list" allowBlank="1" showInputMessage="1" showErrorMessage="1" sqref="K48">
      <formula1>liste_priorites</formula1>
    </dataValidation>
    <dataValidation type="list" allowBlank="1" showInputMessage="1" showErrorMessage="1" sqref="L48">
      <formula1>liste_statuts</formula1>
    </dataValidation>
    <dataValidation type="whole" allowBlank="1" showInputMessage="1" showErrorMessage="1" sqref="M48">
      <formula1>0</formula1>
      <formula2>100</formula2>
    </dataValidation>
    <dataValidation type="date" operator="greaterThanOrEqual" allowBlank="1" showInputMessage="1" showErrorMessage="1" sqref="F48">
      <formula1>730120</formula1>
    </dataValidation>
    <dataValidation type="date" operator="greaterThanOrEqual" allowBlank="1" showInputMessage="1" showErrorMessage="1" sqref="G48">
      <formula1>730120</formula1>
    </dataValidation>
    <dataValidation type="date" operator="greaterThanOrEqual" allowBlank="1" showInputMessage="1" showErrorMessage="1" sqref="H48">
      <formula1>730120</formula1>
    </dataValidation>
    <dataValidation type="decimal" operator="greaterThanOrEqual" allowBlank="1" showInputMessage="1" showErrorMessage="1" sqref="N48">
      <formula1>0</formula1>
    </dataValidation>
    <dataValidation type="decimal" operator="greaterThanOrEqual" allowBlank="1" showInputMessage="1" showErrorMessage="1" sqref="O48">
      <formula1>0</formula1>
    </dataValidation>
    <dataValidation type="list" allowBlank="1" showInputMessage="1" showErrorMessage="1" sqref="C49">
      <formula1>liste_categories</formula1>
    </dataValidation>
    <dataValidation type="list" allowBlank="1" showInputMessage="1" showErrorMessage="1" sqref="D49">
      <formula1>liste_responsables</formula1>
    </dataValidation>
    <dataValidation type="list" allowBlank="1" showInputMessage="1" showErrorMessage="1" sqref="E49">
      <formula1>liste_sites</formula1>
    </dataValidation>
    <dataValidation type="list" allowBlank="1" showInputMessage="1" showErrorMessage="1" sqref="K49">
      <formula1>liste_priorites</formula1>
    </dataValidation>
    <dataValidation type="list" allowBlank="1" showInputMessage="1" showErrorMessage="1" sqref="L49">
      <formula1>liste_statuts</formula1>
    </dataValidation>
    <dataValidation type="whole" allowBlank="1" showInputMessage="1" showErrorMessage="1" sqref="M49">
      <formula1>0</formula1>
      <formula2>100</formula2>
    </dataValidation>
    <dataValidation type="date" operator="greaterThanOrEqual" allowBlank="1" showInputMessage="1" showErrorMessage="1" sqref="F49">
      <formula1>730120</formula1>
    </dataValidation>
    <dataValidation type="date" operator="greaterThanOrEqual" allowBlank="1" showInputMessage="1" showErrorMessage="1" sqref="G49">
      <formula1>730120</formula1>
    </dataValidation>
    <dataValidation type="date" operator="greaterThanOrEqual" allowBlank="1" showInputMessage="1" showErrorMessage="1" sqref="H49">
      <formula1>730120</formula1>
    </dataValidation>
    <dataValidation type="decimal" operator="greaterThanOrEqual" allowBlank="1" showInputMessage="1" showErrorMessage="1" sqref="N49">
      <formula1>0</formula1>
    </dataValidation>
    <dataValidation type="decimal" operator="greaterThanOrEqual" allowBlank="1" showInputMessage="1" showErrorMessage="1" sqref="O49">
      <formula1>0</formula1>
    </dataValidation>
    <dataValidation type="list" allowBlank="1" showInputMessage="1" showErrorMessage="1" sqref="C50">
      <formula1>liste_categories</formula1>
    </dataValidation>
    <dataValidation type="list" allowBlank="1" showInputMessage="1" showErrorMessage="1" sqref="D50">
      <formula1>liste_responsables</formula1>
    </dataValidation>
    <dataValidation type="list" allowBlank="1" showInputMessage="1" showErrorMessage="1" sqref="E50">
      <formula1>liste_sites</formula1>
    </dataValidation>
    <dataValidation type="list" allowBlank="1" showInputMessage="1" showErrorMessage="1" sqref="K50">
      <formula1>liste_priorites</formula1>
    </dataValidation>
    <dataValidation type="list" allowBlank="1" showInputMessage="1" showErrorMessage="1" sqref="L50">
      <formula1>liste_statuts</formula1>
    </dataValidation>
    <dataValidation type="whole" allowBlank="1" showInputMessage="1" showErrorMessage="1" sqref="M50">
      <formula1>0</formula1>
      <formula2>100</formula2>
    </dataValidation>
    <dataValidation type="date" operator="greaterThanOrEqual" allowBlank="1" showInputMessage="1" showErrorMessage="1" sqref="F50">
      <formula1>730120</formula1>
    </dataValidation>
    <dataValidation type="date" operator="greaterThanOrEqual" allowBlank="1" showInputMessage="1" showErrorMessage="1" sqref="G50">
      <formula1>730120</formula1>
    </dataValidation>
    <dataValidation type="date" operator="greaterThanOrEqual" allowBlank="1" showInputMessage="1" showErrorMessage="1" sqref="H50">
      <formula1>730120</formula1>
    </dataValidation>
    <dataValidation type="decimal" operator="greaterThanOrEqual" allowBlank="1" showInputMessage="1" showErrorMessage="1" sqref="N50">
      <formula1>0</formula1>
    </dataValidation>
    <dataValidation type="decimal" operator="greaterThanOrEqual" allowBlank="1" showInputMessage="1" showErrorMessage="1" sqref="O50">
      <formula1>0</formula1>
    </dataValidation>
    <dataValidation type="list" allowBlank="1" showInputMessage="1" showErrorMessage="1" sqref="C51">
      <formula1>liste_categories</formula1>
    </dataValidation>
    <dataValidation type="list" allowBlank="1" showInputMessage="1" showErrorMessage="1" sqref="D51">
      <formula1>liste_responsables</formula1>
    </dataValidation>
    <dataValidation type="list" allowBlank="1" showInputMessage="1" showErrorMessage="1" sqref="E51">
      <formula1>liste_sites</formula1>
    </dataValidation>
    <dataValidation type="list" allowBlank="1" showInputMessage="1" showErrorMessage="1" sqref="K51">
      <formula1>liste_priorites</formula1>
    </dataValidation>
    <dataValidation type="list" allowBlank="1" showInputMessage="1" showErrorMessage="1" sqref="L51">
      <formula1>liste_statuts</formula1>
    </dataValidation>
    <dataValidation type="whole" allowBlank="1" showInputMessage="1" showErrorMessage="1" sqref="M51">
      <formula1>0</formula1>
      <formula2>100</formula2>
    </dataValidation>
    <dataValidation type="date" operator="greaterThanOrEqual" allowBlank="1" showInputMessage="1" showErrorMessage="1" sqref="F51">
      <formula1>730120</formula1>
    </dataValidation>
    <dataValidation type="date" operator="greaterThanOrEqual" allowBlank="1" showInputMessage="1" showErrorMessage="1" sqref="G51">
      <formula1>730120</formula1>
    </dataValidation>
    <dataValidation type="date" operator="greaterThanOrEqual" allowBlank="1" showInputMessage="1" showErrorMessage="1" sqref="H51">
      <formula1>730120</formula1>
    </dataValidation>
    <dataValidation type="decimal" operator="greaterThanOrEqual" allowBlank="1" showInputMessage="1" showErrorMessage="1" sqref="N51">
      <formula1>0</formula1>
    </dataValidation>
    <dataValidation type="decimal" operator="greaterThanOrEqual" allowBlank="1" showInputMessage="1" showErrorMessage="1" sqref="O51">
      <formula1>0</formula1>
    </dataValidation>
    <dataValidation type="list" allowBlank="1" showInputMessage="1" showErrorMessage="1" sqref="C52">
      <formula1>liste_categories</formula1>
    </dataValidation>
    <dataValidation type="list" allowBlank="1" showInputMessage="1" showErrorMessage="1" sqref="D52">
      <formula1>liste_responsables</formula1>
    </dataValidation>
    <dataValidation type="list" allowBlank="1" showInputMessage="1" showErrorMessage="1" sqref="E52">
      <formula1>liste_sites</formula1>
    </dataValidation>
    <dataValidation type="list" allowBlank="1" showInputMessage="1" showErrorMessage="1" sqref="K52">
      <formula1>liste_priorites</formula1>
    </dataValidation>
    <dataValidation type="list" allowBlank="1" showInputMessage="1" showErrorMessage="1" sqref="L52">
      <formula1>liste_statuts</formula1>
    </dataValidation>
    <dataValidation type="whole" allowBlank="1" showInputMessage="1" showErrorMessage="1" sqref="M52">
      <formula1>0</formula1>
      <formula2>100</formula2>
    </dataValidation>
    <dataValidation type="date" operator="greaterThanOrEqual" allowBlank="1" showInputMessage="1" showErrorMessage="1" sqref="F52">
      <formula1>730120</formula1>
    </dataValidation>
    <dataValidation type="date" operator="greaterThanOrEqual" allowBlank="1" showInputMessage="1" showErrorMessage="1" sqref="G52">
      <formula1>730120</formula1>
    </dataValidation>
    <dataValidation type="date" operator="greaterThanOrEqual" allowBlank="1" showInputMessage="1" showErrorMessage="1" sqref="H52">
      <formula1>730120</formula1>
    </dataValidation>
    <dataValidation type="decimal" operator="greaterThanOrEqual" allowBlank="1" showInputMessage="1" showErrorMessage="1" sqref="N52">
      <formula1>0</formula1>
    </dataValidation>
    <dataValidation type="decimal" operator="greaterThanOrEqual" allowBlank="1" showInputMessage="1" showErrorMessage="1" sqref="O52">
      <formula1>0</formula1>
    </dataValidation>
    <dataValidation type="list" allowBlank="1" showInputMessage="1" showErrorMessage="1" sqref="C53">
      <formula1>liste_categories</formula1>
    </dataValidation>
    <dataValidation type="list" allowBlank="1" showInputMessage="1" showErrorMessage="1" sqref="D53">
      <formula1>liste_responsables</formula1>
    </dataValidation>
    <dataValidation type="list" allowBlank="1" showInputMessage="1" showErrorMessage="1" sqref="E53">
      <formula1>liste_sites</formula1>
    </dataValidation>
    <dataValidation type="list" allowBlank="1" showInputMessage="1" showErrorMessage="1" sqref="K53">
      <formula1>liste_priorites</formula1>
    </dataValidation>
    <dataValidation type="list" allowBlank="1" showInputMessage="1" showErrorMessage="1" sqref="L53">
      <formula1>liste_statuts</formula1>
    </dataValidation>
    <dataValidation type="whole" allowBlank="1" showInputMessage="1" showErrorMessage="1" sqref="M53">
      <formula1>0</formula1>
      <formula2>100</formula2>
    </dataValidation>
    <dataValidation type="date" operator="greaterThanOrEqual" allowBlank="1" showInputMessage="1" showErrorMessage="1" sqref="F53">
      <formula1>730120</formula1>
    </dataValidation>
    <dataValidation type="date" operator="greaterThanOrEqual" allowBlank="1" showInputMessage="1" showErrorMessage="1" sqref="G53">
      <formula1>730120</formula1>
    </dataValidation>
    <dataValidation type="date" operator="greaterThanOrEqual" allowBlank="1" showInputMessage="1" showErrorMessage="1" sqref="H53">
      <formula1>730120</formula1>
    </dataValidation>
    <dataValidation type="decimal" operator="greaterThanOrEqual" allowBlank="1" showInputMessage="1" showErrorMessage="1" sqref="N53">
      <formula1>0</formula1>
    </dataValidation>
    <dataValidation type="decimal" operator="greaterThanOrEqual" allowBlank="1" showInputMessage="1" showErrorMessage="1" sqref="O53">
      <formula1>0</formula1>
    </dataValidation>
    <dataValidation type="list" allowBlank="1" showInputMessage="1" showErrorMessage="1" sqref="C54">
      <formula1>liste_categories</formula1>
    </dataValidation>
    <dataValidation type="list" allowBlank="1" showInputMessage="1" showErrorMessage="1" sqref="D54">
      <formula1>liste_responsables</formula1>
    </dataValidation>
    <dataValidation type="list" allowBlank="1" showInputMessage="1" showErrorMessage="1" sqref="E54">
      <formula1>liste_sites</formula1>
    </dataValidation>
    <dataValidation type="list" allowBlank="1" showInputMessage="1" showErrorMessage="1" sqref="K54">
      <formula1>liste_priorites</formula1>
    </dataValidation>
    <dataValidation type="list" allowBlank="1" showInputMessage="1" showErrorMessage="1" sqref="L54">
      <formula1>liste_statuts</formula1>
    </dataValidation>
    <dataValidation type="whole" allowBlank="1" showInputMessage="1" showErrorMessage="1" sqref="M54">
      <formula1>0</formula1>
      <formula2>100</formula2>
    </dataValidation>
    <dataValidation type="date" operator="greaterThanOrEqual" allowBlank="1" showInputMessage="1" showErrorMessage="1" sqref="F54">
      <formula1>730120</formula1>
    </dataValidation>
    <dataValidation type="date" operator="greaterThanOrEqual" allowBlank="1" showInputMessage="1" showErrorMessage="1" sqref="G54">
      <formula1>730120</formula1>
    </dataValidation>
    <dataValidation type="date" operator="greaterThanOrEqual" allowBlank="1" showInputMessage="1" showErrorMessage="1" sqref="H54">
      <formula1>730120</formula1>
    </dataValidation>
    <dataValidation type="decimal" operator="greaterThanOrEqual" allowBlank="1" showInputMessage="1" showErrorMessage="1" sqref="N54">
      <formula1>0</formula1>
    </dataValidation>
    <dataValidation type="decimal" operator="greaterThanOrEqual" allowBlank="1" showInputMessage="1" showErrorMessage="1" sqref="O54">
      <formula1>0</formula1>
    </dataValidation>
    <dataValidation type="list" allowBlank="1" showInputMessage="1" showErrorMessage="1" sqref="C55">
      <formula1>liste_categories</formula1>
    </dataValidation>
    <dataValidation type="list" allowBlank="1" showInputMessage="1" showErrorMessage="1" sqref="D55">
      <formula1>liste_responsables</formula1>
    </dataValidation>
    <dataValidation type="list" allowBlank="1" showInputMessage="1" showErrorMessage="1" sqref="E55">
      <formula1>liste_sites</formula1>
    </dataValidation>
    <dataValidation type="list" allowBlank="1" showInputMessage="1" showErrorMessage="1" sqref="K55">
      <formula1>liste_priorites</formula1>
    </dataValidation>
    <dataValidation type="list" allowBlank="1" showInputMessage="1" showErrorMessage="1" sqref="L55">
      <formula1>liste_statuts</formula1>
    </dataValidation>
    <dataValidation type="whole" allowBlank="1" showInputMessage="1" showErrorMessage="1" sqref="M55">
      <formula1>0</formula1>
      <formula2>100</formula2>
    </dataValidation>
    <dataValidation type="date" operator="greaterThanOrEqual" allowBlank="1" showInputMessage="1" showErrorMessage="1" sqref="F55">
      <formula1>730120</formula1>
    </dataValidation>
    <dataValidation type="date" operator="greaterThanOrEqual" allowBlank="1" showInputMessage="1" showErrorMessage="1" sqref="G55">
      <formula1>730120</formula1>
    </dataValidation>
    <dataValidation type="date" operator="greaterThanOrEqual" allowBlank="1" showInputMessage="1" showErrorMessage="1" sqref="H55">
      <formula1>730120</formula1>
    </dataValidation>
    <dataValidation type="decimal" operator="greaterThanOrEqual" allowBlank="1" showInputMessage="1" showErrorMessage="1" sqref="N55">
      <formula1>0</formula1>
    </dataValidation>
    <dataValidation type="decimal" operator="greaterThanOrEqual" allowBlank="1" showInputMessage="1" showErrorMessage="1" sqref="O55">
      <formula1>0</formula1>
    </dataValidation>
    <dataValidation type="list" allowBlank="1" showInputMessage="1" showErrorMessage="1" sqref="C56">
      <formula1>liste_categories</formula1>
    </dataValidation>
    <dataValidation type="list" allowBlank="1" showInputMessage="1" showErrorMessage="1" sqref="D56">
      <formula1>liste_responsables</formula1>
    </dataValidation>
    <dataValidation type="list" allowBlank="1" showInputMessage="1" showErrorMessage="1" sqref="E56">
      <formula1>liste_sites</formula1>
    </dataValidation>
    <dataValidation type="list" allowBlank="1" showInputMessage="1" showErrorMessage="1" sqref="K56">
      <formula1>liste_priorites</formula1>
    </dataValidation>
    <dataValidation type="list" allowBlank="1" showInputMessage="1" showErrorMessage="1" sqref="L56">
      <formula1>liste_statuts</formula1>
    </dataValidation>
    <dataValidation type="whole" allowBlank="1" showInputMessage="1" showErrorMessage="1" sqref="M56">
      <formula1>0</formula1>
      <formula2>100</formula2>
    </dataValidation>
    <dataValidation type="date" operator="greaterThanOrEqual" allowBlank="1" showInputMessage="1" showErrorMessage="1" sqref="F56">
      <formula1>730120</formula1>
    </dataValidation>
    <dataValidation type="date" operator="greaterThanOrEqual" allowBlank="1" showInputMessage="1" showErrorMessage="1" sqref="G56">
      <formula1>730120</formula1>
    </dataValidation>
    <dataValidation type="date" operator="greaterThanOrEqual" allowBlank="1" showInputMessage="1" showErrorMessage="1" sqref="H56">
      <formula1>730120</formula1>
    </dataValidation>
    <dataValidation type="decimal" operator="greaterThanOrEqual" allowBlank="1" showInputMessage="1" showErrorMessage="1" sqref="N56">
      <formula1>0</formula1>
    </dataValidation>
    <dataValidation type="decimal" operator="greaterThanOrEqual" allowBlank="1" showInputMessage="1" showErrorMessage="1" sqref="O56">
      <formula1>0</formula1>
    </dataValidation>
    <dataValidation type="list" allowBlank="1" showInputMessage="1" showErrorMessage="1" sqref="C57">
      <formula1>liste_categories</formula1>
    </dataValidation>
    <dataValidation type="list" allowBlank="1" showInputMessage="1" showErrorMessage="1" sqref="D57">
      <formula1>liste_responsables</formula1>
    </dataValidation>
    <dataValidation type="list" allowBlank="1" showInputMessage="1" showErrorMessage="1" sqref="E57">
      <formula1>liste_sites</formula1>
    </dataValidation>
    <dataValidation type="list" allowBlank="1" showInputMessage="1" showErrorMessage="1" sqref="K57">
      <formula1>liste_priorites</formula1>
    </dataValidation>
    <dataValidation type="list" allowBlank="1" showInputMessage="1" showErrorMessage="1" sqref="L57">
      <formula1>liste_statuts</formula1>
    </dataValidation>
    <dataValidation type="whole" allowBlank="1" showInputMessage="1" showErrorMessage="1" sqref="M57">
      <formula1>0</formula1>
      <formula2>100</formula2>
    </dataValidation>
    <dataValidation type="date" operator="greaterThanOrEqual" allowBlank="1" showInputMessage="1" showErrorMessage="1" sqref="F57">
      <formula1>730120</formula1>
    </dataValidation>
    <dataValidation type="date" operator="greaterThanOrEqual" allowBlank="1" showInputMessage="1" showErrorMessage="1" sqref="G57">
      <formula1>730120</formula1>
    </dataValidation>
    <dataValidation type="date" operator="greaterThanOrEqual" allowBlank="1" showInputMessage="1" showErrorMessage="1" sqref="H57">
      <formula1>730120</formula1>
    </dataValidation>
    <dataValidation type="decimal" operator="greaterThanOrEqual" allowBlank="1" showInputMessage="1" showErrorMessage="1" sqref="N57">
      <formula1>0</formula1>
    </dataValidation>
    <dataValidation type="decimal" operator="greaterThanOrEqual" allowBlank="1" showInputMessage="1" showErrorMessage="1" sqref="O57">
      <formula1>0</formula1>
    </dataValidation>
    <dataValidation type="list" allowBlank="1" showInputMessage="1" showErrorMessage="1" sqref="C58">
      <formula1>liste_categories</formula1>
    </dataValidation>
    <dataValidation type="list" allowBlank="1" showInputMessage="1" showErrorMessage="1" sqref="D58">
      <formula1>liste_responsables</formula1>
    </dataValidation>
    <dataValidation type="list" allowBlank="1" showInputMessage="1" showErrorMessage="1" sqref="E58">
      <formula1>liste_sites</formula1>
    </dataValidation>
    <dataValidation type="list" allowBlank="1" showInputMessage="1" showErrorMessage="1" sqref="K58">
      <formula1>liste_priorites</formula1>
    </dataValidation>
    <dataValidation type="list" allowBlank="1" showInputMessage="1" showErrorMessage="1" sqref="L58">
      <formula1>liste_statuts</formula1>
    </dataValidation>
    <dataValidation type="whole" allowBlank="1" showInputMessage="1" showErrorMessage="1" sqref="M58">
      <formula1>0</formula1>
      <formula2>100</formula2>
    </dataValidation>
    <dataValidation type="date" operator="greaterThanOrEqual" allowBlank="1" showInputMessage="1" showErrorMessage="1" sqref="F58">
      <formula1>730120</formula1>
    </dataValidation>
    <dataValidation type="date" operator="greaterThanOrEqual" allowBlank="1" showInputMessage="1" showErrorMessage="1" sqref="G58">
      <formula1>730120</formula1>
    </dataValidation>
    <dataValidation type="date" operator="greaterThanOrEqual" allowBlank="1" showInputMessage="1" showErrorMessage="1" sqref="H58">
      <formula1>730120</formula1>
    </dataValidation>
    <dataValidation type="decimal" operator="greaterThanOrEqual" allowBlank="1" showInputMessage="1" showErrorMessage="1" sqref="N58">
      <formula1>0</formula1>
    </dataValidation>
    <dataValidation type="decimal" operator="greaterThanOrEqual" allowBlank="1" showInputMessage="1" showErrorMessage="1" sqref="O58">
      <formula1>0</formula1>
    </dataValidation>
    <dataValidation type="list" allowBlank="1" showInputMessage="1" showErrorMessage="1" sqref="C59">
      <formula1>liste_categories</formula1>
    </dataValidation>
    <dataValidation type="list" allowBlank="1" showInputMessage="1" showErrorMessage="1" sqref="D59">
      <formula1>liste_responsables</formula1>
    </dataValidation>
    <dataValidation type="list" allowBlank="1" showInputMessage="1" showErrorMessage="1" sqref="E59">
      <formula1>liste_sites</formula1>
    </dataValidation>
    <dataValidation type="list" allowBlank="1" showInputMessage="1" showErrorMessage="1" sqref="K59">
      <formula1>liste_priorites</formula1>
    </dataValidation>
    <dataValidation type="list" allowBlank="1" showInputMessage="1" showErrorMessage="1" sqref="L59">
      <formula1>liste_statuts</formula1>
    </dataValidation>
    <dataValidation type="whole" allowBlank="1" showInputMessage="1" showErrorMessage="1" sqref="M59">
      <formula1>0</formula1>
      <formula2>100</formula2>
    </dataValidation>
    <dataValidation type="date" operator="greaterThanOrEqual" allowBlank="1" showInputMessage="1" showErrorMessage="1" sqref="F59">
      <formula1>730120</formula1>
    </dataValidation>
    <dataValidation type="date" operator="greaterThanOrEqual" allowBlank="1" showInputMessage="1" showErrorMessage="1" sqref="G59">
      <formula1>730120</formula1>
    </dataValidation>
    <dataValidation type="date" operator="greaterThanOrEqual" allowBlank="1" showInputMessage="1" showErrorMessage="1" sqref="H59">
      <formula1>730120</formula1>
    </dataValidation>
    <dataValidation type="decimal" operator="greaterThanOrEqual" allowBlank="1" showInputMessage="1" showErrorMessage="1" sqref="N59">
      <formula1>0</formula1>
    </dataValidation>
    <dataValidation type="decimal" operator="greaterThanOrEqual" allowBlank="1" showInputMessage="1" showErrorMessage="1" sqref="O59">
      <formula1>0</formula1>
    </dataValidation>
    <dataValidation type="list" allowBlank="1" showInputMessage="1" showErrorMessage="1" sqref="C60">
      <formula1>liste_categories</formula1>
    </dataValidation>
    <dataValidation type="list" allowBlank="1" showInputMessage="1" showErrorMessage="1" sqref="D60">
      <formula1>liste_responsables</formula1>
    </dataValidation>
    <dataValidation type="list" allowBlank="1" showInputMessage="1" showErrorMessage="1" sqref="E60">
      <formula1>liste_sites</formula1>
    </dataValidation>
    <dataValidation type="list" allowBlank="1" showInputMessage="1" showErrorMessage="1" sqref="K60">
      <formula1>liste_priorites</formula1>
    </dataValidation>
    <dataValidation type="list" allowBlank="1" showInputMessage="1" showErrorMessage="1" sqref="L60">
      <formula1>liste_statuts</formula1>
    </dataValidation>
    <dataValidation type="whole" allowBlank="1" showInputMessage="1" showErrorMessage="1" sqref="M60">
      <formula1>0</formula1>
      <formula2>100</formula2>
    </dataValidation>
    <dataValidation type="date" operator="greaterThanOrEqual" allowBlank="1" showInputMessage="1" showErrorMessage="1" sqref="F60">
      <formula1>730120</formula1>
    </dataValidation>
    <dataValidation type="date" operator="greaterThanOrEqual" allowBlank="1" showInputMessage="1" showErrorMessage="1" sqref="G60">
      <formula1>730120</formula1>
    </dataValidation>
    <dataValidation type="date" operator="greaterThanOrEqual" allowBlank="1" showInputMessage="1" showErrorMessage="1" sqref="H60">
      <formula1>730120</formula1>
    </dataValidation>
    <dataValidation type="decimal" operator="greaterThanOrEqual" allowBlank="1" showInputMessage="1" showErrorMessage="1" sqref="N60">
      <formula1>0</formula1>
    </dataValidation>
    <dataValidation type="decimal" operator="greaterThanOrEqual" allowBlank="1" showInputMessage="1" showErrorMessage="1" sqref="O60">
      <formula1>0</formula1>
    </dataValidation>
    <dataValidation type="list" allowBlank="1" showInputMessage="1" showErrorMessage="1" sqref="C61">
      <formula1>liste_categories</formula1>
    </dataValidation>
    <dataValidation type="list" allowBlank="1" showInputMessage="1" showErrorMessage="1" sqref="D61">
      <formula1>liste_responsables</formula1>
    </dataValidation>
    <dataValidation type="list" allowBlank="1" showInputMessage="1" showErrorMessage="1" sqref="E61">
      <formula1>liste_sites</formula1>
    </dataValidation>
    <dataValidation type="list" allowBlank="1" showInputMessage="1" showErrorMessage="1" sqref="K61">
      <formula1>liste_priorites</formula1>
    </dataValidation>
    <dataValidation type="list" allowBlank="1" showInputMessage="1" showErrorMessage="1" sqref="L61">
      <formula1>liste_statuts</formula1>
    </dataValidation>
    <dataValidation type="whole" allowBlank="1" showInputMessage="1" showErrorMessage="1" sqref="M61">
      <formula1>0</formula1>
      <formula2>100</formula2>
    </dataValidation>
    <dataValidation type="date" operator="greaterThanOrEqual" allowBlank="1" showInputMessage="1" showErrorMessage="1" sqref="F61">
      <formula1>730120</formula1>
    </dataValidation>
    <dataValidation type="date" operator="greaterThanOrEqual" allowBlank="1" showInputMessage="1" showErrorMessage="1" sqref="G61">
      <formula1>730120</formula1>
    </dataValidation>
    <dataValidation type="date" operator="greaterThanOrEqual" allowBlank="1" showInputMessage="1" showErrorMessage="1" sqref="H61">
      <formula1>730120</formula1>
    </dataValidation>
    <dataValidation type="decimal" operator="greaterThanOrEqual" allowBlank="1" showInputMessage="1" showErrorMessage="1" sqref="N61">
      <formula1>0</formula1>
    </dataValidation>
    <dataValidation type="decimal" operator="greaterThanOrEqual" allowBlank="1" showInputMessage="1" showErrorMessage="1" sqref="O61">
      <formula1>0</formula1>
    </dataValidation>
    <dataValidation type="list" allowBlank="1" showInputMessage="1" showErrorMessage="1" sqref="C62">
      <formula1>liste_categories</formula1>
    </dataValidation>
    <dataValidation type="list" allowBlank="1" showInputMessage="1" showErrorMessage="1" sqref="D62">
      <formula1>liste_responsables</formula1>
    </dataValidation>
    <dataValidation type="list" allowBlank="1" showInputMessage="1" showErrorMessage="1" sqref="E62">
      <formula1>liste_sites</formula1>
    </dataValidation>
    <dataValidation type="list" allowBlank="1" showInputMessage="1" showErrorMessage="1" sqref="K62">
      <formula1>liste_priorites</formula1>
    </dataValidation>
    <dataValidation type="list" allowBlank="1" showInputMessage="1" showErrorMessage="1" sqref="L62">
      <formula1>liste_statuts</formula1>
    </dataValidation>
    <dataValidation type="whole" allowBlank="1" showInputMessage="1" showErrorMessage="1" sqref="M62">
      <formula1>0</formula1>
      <formula2>100</formula2>
    </dataValidation>
    <dataValidation type="date" operator="greaterThanOrEqual" allowBlank="1" showInputMessage="1" showErrorMessage="1" sqref="F62">
      <formula1>730120</formula1>
    </dataValidation>
    <dataValidation type="date" operator="greaterThanOrEqual" allowBlank="1" showInputMessage="1" showErrorMessage="1" sqref="G62">
      <formula1>730120</formula1>
    </dataValidation>
    <dataValidation type="date" operator="greaterThanOrEqual" allowBlank="1" showInputMessage="1" showErrorMessage="1" sqref="H62">
      <formula1>730120</formula1>
    </dataValidation>
    <dataValidation type="decimal" operator="greaterThanOrEqual" allowBlank="1" showInputMessage="1" showErrorMessage="1" sqref="N62">
      <formula1>0</formula1>
    </dataValidation>
    <dataValidation type="decimal" operator="greaterThanOrEqual" allowBlank="1" showInputMessage="1" showErrorMessage="1" sqref="O62">
      <formula1>0</formula1>
    </dataValidation>
    <dataValidation type="list" allowBlank="1" showInputMessage="1" showErrorMessage="1" sqref="C63">
      <formula1>liste_categories</formula1>
    </dataValidation>
    <dataValidation type="list" allowBlank="1" showInputMessage="1" showErrorMessage="1" sqref="D63">
      <formula1>liste_responsables</formula1>
    </dataValidation>
    <dataValidation type="list" allowBlank="1" showInputMessage="1" showErrorMessage="1" sqref="E63">
      <formula1>liste_sites</formula1>
    </dataValidation>
    <dataValidation type="list" allowBlank="1" showInputMessage="1" showErrorMessage="1" sqref="K63">
      <formula1>liste_priorites</formula1>
    </dataValidation>
    <dataValidation type="list" allowBlank="1" showInputMessage="1" showErrorMessage="1" sqref="L63">
      <formula1>liste_statuts</formula1>
    </dataValidation>
    <dataValidation type="whole" allowBlank="1" showInputMessage="1" showErrorMessage="1" sqref="M63">
      <formula1>0</formula1>
      <formula2>100</formula2>
    </dataValidation>
    <dataValidation type="date" operator="greaterThanOrEqual" allowBlank="1" showInputMessage="1" showErrorMessage="1" sqref="F63">
      <formula1>730120</formula1>
    </dataValidation>
    <dataValidation type="date" operator="greaterThanOrEqual" allowBlank="1" showInputMessage="1" showErrorMessage="1" sqref="G63">
      <formula1>730120</formula1>
    </dataValidation>
    <dataValidation type="date" operator="greaterThanOrEqual" allowBlank="1" showInputMessage="1" showErrorMessage="1" sqref="H63">
      <formula1>730120</formula1>
    </dataValidation>
    <dataValidation type="decimal" operator="greaterThanOrEqual" allowBlank="1" showInputMessage="1" showErrorMessage="1" sqref="N63">
      <formula1>0</formula1>
    </dataValidation>
    <dataValidation type="decimal" operator="greaterThanOrEqual" allowBlank="1" showInputMessage="1" showErrorMessage="1" sqref="O63">
      <formula1>0</formula1>
    </dataValidation>
    <dataValidation type="list" allowBlank="1" showInputMessage="1" showErrorMessage="1" sqref="C64">
      <formula1>liste_categories</formula1>
    </dataValidation>
    <dataValidation type="list" allowBlank="1" showInputMessage="1" showErrorMessage="1" sqref="D64">
      <formula1>liste_responsables</formula1>
    </dataValidation>
    <dataValidation type="list" allowBlank="1" showInputMessage="1" showErrorMessage="1" sqref="E64">
      <formula1>liste_sites</formula1>
    </dataValidation>
    <dataValidation type="list" allowBlank="1" showInputMessage="1" showErrorMessage="1" sqref="K64">
      <formula1>liste_priorites</formula1>
    </dataValidation>
    <dataValidation type="list" allowBlank="1" showInputMessage="1" showErrorMessage="1" sqref="L64">
      <formula1>liste_statuts</formula1>
    </dataValidation>
    <dataValidation type="whole" allowBlank="1" showInputMessage="1" showErrorMessage="1" sqref="M64">
      <formula1>0</formula1>
      <formula2>100</formula2>
    </dataValidation>
    <dataValidation type="date" operator="greaterThanOrEqual" allowBlank="1" showInputMessage="1" showErrorMessage="1" sqref="F64">
      <formula1>730120</formula1>
    </dataValidation>
    <dataValidation type="date" operator="greaterThanOrEqual" allowBlank="1" showInputMessage="1" showErrorMessage="1" sqref="G64">
      <formula1>730120</formula1>
    </dataValidation>
    <dataValidation type="date" operator="greaterThanOrEqual" allowBlank="1" showInputMessage="1" showErrorMessage="1" sqref="H64">
      <formula1>730120</formula1>
    </dataValidation>
    <dataValidation type="decimal" operator="greaterThanOrEqual" allowBlank="1" showInputMessage="1" showErrorMessage="1" sqref="N64">
      <formula1>0</formula1>
    </dataValidation>
    <dataValidation type="decimal" operator="greaterThanOrEqual" allowBlank="1" showInputMessage="1" showErrorMessage="1" sqref="O64">
      <formula1>0</formula1>
    </dataValidation>
    <dataValidation type="list" allowBlank="1" showInputMessage="1" showErrorMessage="1" sqref="C65">
      <formula1>liste_categories</formula1>
    </dataValidation>
    <dataValidation type="list" allowBlank="1" showInputMessage="1" showErrorMessage="1" sqref="D65">
      <formula1>liste_responsables</formula1>
    </dataValidation>
    <dataValidation type="list" allowBlank="1" showInputMessage="1" showErrorMessage="1" sqref="E65">
      <formula1>liste_sites</formula1>
    </dataValidation>
    <dataValidation type="list" allowBlank="1" showInputMessage="1" showErrorMessage="1" sqref="K65">
      <formula1>liste_priorites</formula1>
    </dataValidation>
    <dataValidation type="list" allowBlank="1" showInputMessage="1" showErrorMessage="1" sqref="L65">
      <formula1>liste_statuts</formula1>
    </dataValidation>
    <dataValidation type="whole" allowBlank="1" showInputMessage="1" showErrorMessage="1" sqref="M65">
      <formula1>0</formula1>
      <formula2>100</formula2>
    </dataValidation>
    <dataValidation type="date" operator="greaterThanOrEqual" allowBlank="1" showInputMessage="1" showErrorMessage="1" sqref="F65">
      <formula1>730120</formula1>
    </dataValidation>
    <dataValidation type="date" operator="greaterThanOrEqual" allowBlank="1" showInputMessage="1" showErrorMessage="1" sqref="G65">
      <formula1>730120</formula1>
    </dataValidation>
    <dataValidation type="date" operator="greaterThanOrEqual" allowBlank="1" showInputMessage="1" showErrorMessage="1" sqref="H65">
      <formula1>730120</formula1>
    </dataValidation>
    <dataValidation type="decimal" operator="greaterThanOrEqual" allowBlank="1" showInputMessage="1" showErrorMessage="1" sqref="N65">
      <formula1>0</formula1>
    </dataValidation>
    <dataValidation type="decimal" operator="greaterThanOrEqual" allowBlank="1" showInputMessage="1" showErrorMessage="1" sqref="O65">
      <formula1>0</formula1>
    </dataValidation>
    <dataValidation type="list" allowBlank="1" showInputMessage="1" showErrorMessage="1" sqref="C66">
      <formula1>liste_categories</formula1>
    </dataValidation>
    <dataValidation type="list" allowBlank="1" showInputMessage="1" showErrorMessage="1" sqref="D66">
      <formula1>liste_responsables</formula1>
    </dataValidation>
    <dataValidation type="list" allowBlank="1" showInputMessage="1" showErrorMessage="1" sqref="E66">
      <formula1>liste_sites</formula1>
    </dataValidation>
    <dataValidation type="list" allowBlank="1" showInputMessage="1" showErrorMessage="1" sqref="K66">
      <formula1>liste_priorites</formula1>
    </dataValidation>
    <dataValidation type="list" allowBlank="1" showInputMessage="1" showErrorMessage="1" sqref="L66">
      <formula1>liste_statuts</formula1>
    </dataValidation>
    <dataValidation type="whole" allowBlank="1" showInputMessage="1" showErrorMessage="1" sqref="M66">
      <formula1>0</formula1>
      <formula2>100</formula2>
    </dataValidation>
    <dataValidation type="date" operator="greaterThanOrEqual" allowBlank="1" showInputMessage="1" showErrorMessage="1" sqref="F66">
      <formula1>730120</formula1>
    </dataValidation>
    <dataValidation type="date" operator="greaterThanOrEqual" allowBlank="1" showInputMessage="1" showErrorMessage="1" sqref="G66">
      <formula1>730120</formula1>
    </dataValidation>
    <dataValidation type="date" operator="greaterThanOrEqual" allowBlank="1" showInputMessage="1" showErrorMessage="1" sqref="H66">
      <formula1>730120</formula1>
    </dataValidation>
    <dataValidation type="decimal" operator="greaterThanOrEqual" allowBlank="1" showInputMessage="1" showErrorMessage="1" sqref="N66">
      <formula1>0</formula1>
    </dataValidation>
    <dataValidation type="decimal" operator="greaterThanOrEqual" allowBlank="1" showInputMessage="1" showErrorMessage="1" sqref="O66">
      <formula1>0</formula1>
    </dataValidation>
    <dataValidation type="list" allowBlank="1" showInputMessage="1" showErrorMessage="1" sqref="C67">
      <formula1>liste_categories</formula1>
    </dataValidation>
    <dataValidation type="list" allowBlank="1" showInputMessage="1" showErrorMessage="1" sqref="D67">
      <formula1>liste_responsables</formula1>
    </dataValidation>
    <dataValidation type="list" allowBlank="1" showInputMessage="1" showErrorMessage="1" sqref="E67">
      <formula1>liste_sites</formula1>
    </dataValidation>
    <dataValidation type="list" allowBlank="1" showInputMessage="1" showErrorMessage="1" sqref="K67">
      <formula1>liste_priorites</formula1>
    </dataValidation>
    <dataValidation type="list" allowBlank="1" showInputMessage="1" showErrorMessage="1" sqref="L67">
      <formula1>liste_statuts</formula1>
    </dataValidation>
    <dataValidation type="whole" allowBlank="1" showInputMessage="1" showErrorMessage="1" sqref="M67">
      <formula1>0</formula1>
      <formula2>100</formula2>
    </dataValidation>
    <dataValidation type="date" operator="greaterThanOrEqual" allowBlank="1" showInputMessage="1" showErrorMessage="1" sqref="F67">
      <formula1>730120</formula1>
    </dataValidation>
    <dataValidation type="date" operator="greaterThanOrEqual" allowBlank="1" showInputMessage="1" showErrorMessage="1" sqref="G67">
      <formula1>730120</formula1>
    </dataValidation>
    <dataValidation type="date" operator="greaterThanOrEqual" allowBlank="1" showInputMessage="1" showErrorMessage="1" sqref="H67">
      <formula1>730120</formula1>
    </dataValidation>
    <dataValidation type="decimal" operator="greaterThanOrEqual" allowBlank="1" showInputMessage="1" showErrorMessage="1" sqref="N67">
      <formula1>0</formula1>
    </dataValidation>
    <dataValidation type="decimal" operator="greaterThanOrEqual" allowBlank="1" showInputMessage="1" showErrorMessage="1" sqref="O67">
      <formula1>0</formula1>
    </dataValidation>
    <dataValidation type="list" allowBlank="1" showInputMessage="1" showErrorMessage="1" sqref="C68">
      <formula1>liste_categories</formula1>
    </dataValidation>
    <dataValidation type="list" allowBlank="1" showInputMessage="1" showErrorMessage="1" sqref="D68">
      <formula1>liste_responsables</formula1>
    </dataValidation>
    <dataValidation type="list" allowBlank="1" showInputMessage="1" showErrorMessage="1" sqref="E68">
      <formula1>liste_sites</formula1>
    </dataValidation>
    <dataValidation type="list" allowBlank="1" showInputMessage="1" showErrorMessage="1" sqref="K68">
      <formula1>liste_priorites</formula1>
    </dataValidation>
    <dataValidation type="list" allowBlank="1" showInputMessage="1" showErrorMessage="1" sqref="L68">
      <formula1>liste_statuts</formula1>
    </dataValidation>
    <dataValidation type="whole" allowBlank="1" showInputMessage="1" showErrorMessage="1" sqref="M68">
      <formula1>0</formula1>
      <formula2>100</formula2>
    </dataValidation>
    <dataValidation type="date" operator="greaterThanOrEqual" allowBlank="1" showInputMessage="1" showErrorMessage="1" sqref="F68">
      <formula1>730120</formula1>
    </dataValidation>
    <dataValidation type="date" operator="greaterThanOrEqual" allowBlank="1" showInputMessage="1" showErrorMessage="1" sqref="G68">
      <formula1>730120</formula1>
    </dataValidation>
    <dataValidation type="date" operator="greaterThanOrEqual" allowBlank="1" showInputMessage="1" showErrorMessage="1" sqref="H68">
      <formula1>730120</formula1>
    </dataValidation>
    <dataValidation type="decimal" operator="greaterThanOrEqual" allowBlank="1" showInputMessage="1" showErrorMessage="1" sqref="N68">
      <formula1>0</formula1>
    </dataValidation>
    <dataValidation type="decimal" operator="greaterThanOrEqual" allowBlank="1" showInputMessage="1" showErrorMessage="1" sqref="O68">
      <formula1>0</formula1>
    </dataValidation>
    <dataValidation type="list" allowBlank="1" showInputMessage="1" showErrorMessage="1" sqref="C69">
      <formula1>liste_categories</formula1>
    </dataValidation>
    <dataValidation type="list" allowBlank="1" showInputMessage="1" showErrorMessage="1" sqref="D69">
      <formula1>liste_responsables</formula1>
    </dataValidation>
    <dataValidation type="list" allowBlank="1" showInputMessage="1" showErrorMessage="1" sqref="E69">
      <formula1>liste_sites</formula1>
    </dataValidation>
    <dataValidation type="list" allowBlank="1" showInputMessage="1" showErrorMessage="1" sqref="K69">
      <formula1>liste_priorites</formula1>
    </dataValidation>
    <dataValidation type="list" allowBlank="1" showInputMessage="1" showErrorMessage="1" sqref="L69">
      <formula1>liste_statuts</formula1>
    </dataValidation>
    <dataValidation type="whole" allowBlank="1" showInputMessage="1" showErrorMessage="1" sqref="M69">
      <formula1>0</formula1>
      <formula2>100</formula2>
    </dataValidation>
    <dataValidation type="date" operator="greaterThanOrEqual" allowBlank="1" showInputMessage="1" showErrorMessage="1" sqref="F69">
      <formula1>730120</formula1>
    </dataValidation>
    <dataValidation type="date" operator="greaterThanOrEqual" allowBlank="1" showInputMessage="1" showErrorMessage="1" sqref="G69">
      <formula1>730120</formula1>
    </dataValidation>
    <dataValidation type="date" operator="greaterThanOrEqual" allowBlank="1" showInputMessage="1" showErrorMessage="1" sqref="H69">
      <formula1>730120</formula1>
    </dataValidation>
    <dataValidation type="decimal" operator="greaterThanOrEqual" allowBlank="1" showInputMessage="1" showErrorMessage="1" sqref="N69">
      <formula1>0</formula1>
    </dataValidation>
    <dataValidation type="decimal" operator="greaterThanOrEqual" allowBlank="1" showInputMessage="1" showErrorMessage="1" sqref="O69">
      <formula1>0</formula1>
    </dataValidation>
    <dataValidation type="list" allowBlank="1" showInputMessage="1" showErrorMessage="1" sqref="C70">
      <formula1>liste_categories</formula1>
    </dataValidation>
    <dataValidation type="list" allowBlank="1" showInputMessage="1" showErrorMessage="1" sqref="D70">
      <formula1>liste_responsables</formula1>
    </dataValidation>
    <dataValidation type="list" allowBlank="1" showInputMessage="1" showErrorMessage="1" sqref="E70">
      <formula1>liste_sites</formula1>
    </dataValidation>
    <dataValidation type="list" allowBlank="1" showInputMessage="1" showErrorMessage="1" sqref="K70">
      <formula1>liste_priorites</formula1>
    </dataValidation>
    <dataValidation type="list" allowBlank="1" showInputMessage="1" showErrorMessage="1" sqref="L70">
      <formula1>liste_statuts</formula1>
    </dataValidation>
    <dataValidation type="whole" allowBlank="1" showInputMessage="1" showErrorMessage="1" sqref="M70">
      <formula1>0</formula1>
      <formula2>100</formula2>
    </dataValidation>
    <dataValidation type="date" operator="greaterThanOrEqual" allowBlank="1" showInputMessage="1" showErrorMessage="1" sqref="F70">
      <formula1>730120</formula1>
    </dataValidation>
    <dataValidation type="date" operator="greaterThanOrEqual" allowBlank="1" showInputMessage="1" showErrorMessage="1" sqref="G70">
      <formula1>730120</formula1>
    </dataValidation>
    <dataValidation type="date" operator="greaterThanOrEqual" allowBlank="1" showInputMessage="1" showErrorMessage="1" sqref="H70">
      <formula1>730120</formula1>
    </dataValidation>
    <dataValidation type="decimal" operator="greaterThanOrEqual" allowBlank="1" showInputMessage="1" showErrorMessage="1" sqref="N70">
      <formula1>0</formula1>
    </dataValidation>
    <dataValidation type="decimal" operator="greaterThanOrEqual" allowBlank="1" showInputMessage="1" showErrorMessage="1" sqref="O70">
      <formula1>0</formula1>
    </dataValidation>
    <dataValidation type="list" allowBlank="1" showInputMessage="1" showErrorMessage="1" sqref="C71">
      <formula1>liste_categories</formula1>
    </dataValidation>
    <dataValidation type="list" allowBlank="1" showInputMessage="1" showErrorMessage="1" sqref="D71">
      <formula1>liste_responsables</formula1>
    </dataValidation>
    <dataValidation type="list" allowBlank="1" showInputMessage="1" showErrorMessage="1" sqref="E71">
      <formula1>liste_sites</formula1>
    </dataValidation>
    <dataValidation type="list" allowBlank="1" showInputMessage="1" showErrorMessage="1" sqref="K71">
      <formula1>liste_priorites</formula1>
    </dataValidation>
    <dataValidation type="list" allowBlank="1" showInputMessage="1" showErrorMessage="1" sqref="L71">
      <formula1>liste_statuts</formula1>
    </dataValidation>
    <dataValidation type="whole" allowBlank="1" showInputMessage="1" showErrorMessage="1" sqref="M71">
      <formula1>0</formula1>
      <formula2>100</formula2>
    </dataValidation>
    <dataValidation type="date" operator="greaterThanOrEqual" allowBlank="1" showInputMessage="1" showErrorMessage="1" sqref="F71">
      <formula1>730120</formula1>
    </dataValidation>
    <dataValidation type="date" operator="greaterThanOrEqual" allowBlank="1" showInputMessage="1" showErrorMessage="1" sqref="G71">
      <formula1>730120</formula1>
    </dataValidation>
    <dataValidation type="date" operator="greaterThanOrEqual" allowBlank="1" showInputMessage="1" showErrorMessage="1" sqref="H71">
      <formula1>730120</formula1>
    </dataValidation>
    <dataValidation type="decimal" operator="greaterThanOrEqual" allowBlank="1" showInputMessage="1" showErrorMessage="1" sqref="N71">
      <formula1>0</formula1>
    </dataValidation>
    <dataValidation type="decimal" operator="greaterThanOrEqual" allowBlank="1" showInputMessage="1" showErrorMessage="1" sqref="O71">
      <formula1>0</formula1>
    </dataValidation>
    <dataValidation type="list" allowBlank="1" showInputMessage="1" showErrorMessage="1" sqref="C72">
      <formula1>liste_categories</formula1>
    </dataValidation>
    <dataValidation type="list" allowBlank="1" showInputMessage="1" showErrorMessage="1" sqref="D72">
      <formula1>liste_responsables</formula1>
    </dataValidation>
    <dataValidation type="list" allowBlank="1" showInputMessage="1" showErrorMessage="1" sqref="E72">
      <formula1>liste_sites</formula1>
    </dataValidation>
    <dataValidation type="list" allowBlank="1" showInputMessage="1" showErrorMessage="1" sqref="K72">
      <formula1>liste_priorites</formula1>
    </dataValidation>
    <dataValidation type="list" allowBlank="1" showInputMessage="1" showErrorMessage="1" sqref="L72">
      <formula1>liste_statuts</formula1>
    </dataValidation>
    <dataValidation type="whole" allowBlank="1" showInputMessage="1" showErrorMessage="1" sqref="M72">
      <formula1>0</formula1>
      <formula2>100</formula2>
    </dataValidation>
    <dataValidation type="date" operator="greaterThanOrEqual" allowBlank="1" showInputMessage="1" showErrorMessage="1" sqref="F72">
      <formula1>730120</formula1>
    </dataValidation>
    <dataValidation type="date" operator="greaterThanOrEqual" allowBlank="1" showInputMessage="1" showErrorMessage="1" sqref="G72">
      <formula1>730120</formula1>
    </dataValidation>
    <dataValidation type="date" operator="greaterThanOrEqual" allowBlank="1" showInputMessage="1" showErrorMessage="1" sqref="H72">
      <formula1>730120</formula1>
    </dataValidation>
    <dataValidation type="decimal" operator="greaterThanOrEqual" allowBlank="1" showInputMessage="1" showErrorMessage="1" sqref="N72">
      <formula1>0</formula1>
    </dataValidation>
    <dataValidation type="decimal" operator="greaterThanOrEqual" allowBlank="1" showInputMessage="1" showErrorMessage="1" sqref="O72">
      <formula1>0</formula1>
    </dataValidation>
    <dataValidation type="list" allowBlank="1" showInputMessage="1" showErrorMessage="1" sqref="C73">
      <formula1>liste_categories</formula1>
    </dataValidation>
    <dataValidation type="list" allowBlank="1" showInputMessage="1" showErrorMessage="1" sqref="D73">
      <formula1>liste_responsables</formula1>
    </dataValidation>
    <dataValidation type="list" allowBlank="1" showInputMessage="1" showErrorMessage="1" sqref="E73">
      <formula1>liste_sites</formula1>
    </dataValidation>
    <dataValidation type="list" allowBlank="1" showInputMessage="1" showErrorMessage="1" sqref="K73">
      <formula1>liste_priorites</formula1>
    </dataValidation>
    <dataValidation type="list" allowBlank="1" showInputMessage="1" showErrorMessage="1" sqref="L73">
      <formula1>liste_statuts</formula1>
    </dataValidation>
    <dataValidation type="whole" allowBlank="1" showInputMessage="1" showErrorMessage="1" sqref="M73">
      <formula1>0</formula1>
      <formula2>100</formula2>
    </dataValidation>
    <dataValidation type="date" operator="greaterThanOrEqual" allowBlank="1" showInputMessage="1" showErrorMessage="1" sqref="F73">
      <formula1>730120</formula1>
    </dataValidation>
    <dataValidation type="date" operator="greaterThanOrEqual" allowBlank="1" showInputMessage="1" showErrorMessage="1" sqref="G73">
      <formula1>730120</formula1>
    </dataValidation>
    <dataValidation type="date" operator="greaterThanOrEqual" allowBlank="1" showInputMessage="1" showErrorMessage="1" sqref="H73">
      <formula1>730120</formula1>
    </dataValidation>
    <dataValidation type="decimal" operator="greaterThanOrEqual" allowBlank="1" showInputMessage="1" showErrorMessage="1" sqref="N73">
      <formula1>0</formula1>
    </dataValidation>
    <dataValidation type="decimal" operator="greaterThanOrEqual" allowBlank="1" showInputMessage="1" showErrorMessage="1" sqref="O73">
      <formula1>0</formula1>
    </dataValidation>
    <dataValidation type="list" allowBlank="1" showInputMessage="1" showErrorMessage="1" sqref="C74">
      <formula1>liste_categories</formula1>
    </dataValidation>
    <dataValidation type="list" allowBlank="1" showInputMessage="1" showErrorMessage="1" sqref="D74">
      <formula1>liste_responsables</formula1>
    </dataValidation>
    <dataValidation type="list" allowBlank="1" showInputMessage="1" showErrorMessage="1" sqref="E74">
      <formula1>liste_sites</formula1>
    </dataValidation>
    <dataValidation type="list" allowBlank="1" showInputMessage="1" showErrorMessage="1" sqref="K74">
      <formula1>liste_priorites</formula1>
    </dataValidation>
    <dataValidation type="list" allowBlank="1" showInputMessage="1" showErrorMessage="1" sqref="L74">
      <formula1>liste_statuts</formula1>
    </dataValidation>
    <dataValidation type="whole" allowBlank="1" showInputMessage="1" showErrorMessage="1" sqref="M74">
      <formula1>0</formula1>
      <formula2>100</formula2>
    </dataValidation>
    <dataValidation type="date" operator="greaterThanOrEqual" allowBlank="1" showInputMessage="1" showErrorMessage="1" sqref="F74">
      <formula1>730120</formula1>
    </dataValidation>
    <dataValidation type="date" operator="greaterThanOrEqual" allowBlank="1" showInputMessage="1" showErrorMessage="1" sqref="G74">
      <formula1>730120</formula1>
    </dataValidation>
    <dataValidation type="date" operator="greaterThanOrEqual" allowBlank="1" showInputMessage="1" showErrorMessage="1" sqref="H74">
      <formula1>730120</formula1>
    </dataValidation>
    <dataValidation type="decimal" operator="greaterThanOrEqual" allowBlank="1" showInputMessage="1" showErrorMessage="1" sqref="N74">
      <formula1>0</formula1>
    </dataValidation>
    <dataValidation type="decimal" operator="greaterThanOrEqual" allowBlank="1" showInputMessage="1" showErrorMessage="1" sqref="O74">
      <formula1>0</formula1>
    </dataValidation>
    <dataValidation type="list" allowBlank="1" showInputMessage="1" showErrorMessage="1" sqref="C75">
      <formula1>liste_categories</formula1>
    </dataValidation>
    <dataValidation type="list" allowBlank="1" showInputMessage="1" showErrorMessage="1" sqref="D75">
      <formula1>liste_responsables</formula1>
    </dataValidation>
    <dataValidation type="list" allowBlank="1" showInputMessage="1" showErrorMessage="1" sqref="E75">
      <formula1>liste_sites</formula1>
    </dataValidation>
    <dataValidation type="list" allowBlank="1" showInputMessage="1" showErrorMessage="1" sqref="K75">
      <formula1>liste_priorites</formula1>
    </dataValidation>
    <dataValidation type="list" allowBlank="1" showInputMessage="1" showErrorMessage="1" sqref="L75">
      <formula1>liste_statuts</formula1>
    </dataValidation>
    <dataValidation type="whole" allowBlank="1" showInputMessage="1" showErrorMessage="1" sqref="M75">
      <formula1>0</formula1>
      <formula2>100</formula2>
    </dataValidation>
    <dataValidation type="date" operator="greaterThanOrEqual" allowBlank="1" showInputMessage="1" showErrorMessage="1" sqref="F75">
      <formula1>730120</formula1>
    </dataValidation>
    <dataValidation type="date" operator="greaterThanOrEqual" allowBlank="1" showInputMessage="1" showErrorMessage="1" sqref="G75">
      <formula1>730120</formula1>
    </dataValidation>
    <dataValidation type="date" operator="greaterThanOrEqual" allowBlank="1" showInputMessage="1" showErrorMessage="1" sqref="H75">
      <formula1>730120</formula1>
    </dataValidation>
    <dataValidation type="decimal" operator="greaterThanOrEqual" allowBlank="1" showInputMessage="1" showErrorMessage="1" sqref="N75">
      <formula1>0</formula1>
    </dataValidation>
    <dataValidation type="decimal" operator="greaterThanOrEqual" allowBlank="1" showInputMessage="1" showErrorMessage="1" sqref="O75">
      <formula1>0</formula1>
    </dataValidation>
    <dataValidation type="list" allowBlank="1" showInputMessage="1" showErrorMessage="1" sqref="C76">
      <formula1>liste_categories</formula1>
    </dataValidation>
    <dataValidation type="list" allowBlank="1" showInputMessage="1" showErrorMessage="1" sqref="D76">
      <formula1>liste_responsables</formula1>
    </dataValidation>
    <dataValidation type="list" allowBlank="1" showInputMessage="1" showErrorMessage="1" sqref="E76">
      <formula1>liste_sites</formula1>
    </dataValidation>
    <dataValidation type="list" allowBlank="1" showInputMessage="1" showErrorMessage="1" sqref="K76">
      <formula1>liste_priorites</formula1>
    </dataValidation>
    <dataValidation type="list" allowBlank="1" showInputMessage="1" showErrorMessage="1" sqref="L76">
      <formula1>liste_statuts</formula1>
    </dataValidation>
    <dataValidation type="whole" allowBlank="1" showInputMessage="1" showErrorMessage="1" sqref="M76">
      <formula1>0</formula1>
      <formula2>100</formula2>
    </dataValidation>
    <dataValidation type="date" operator="greaterThanOrEqual" allowBlank="1" showInputMessage="1" showErrorMessage="1" sqref="F76">
      <formula1>730120</formula1>
    </dataValidation>
    <dataValidation type="date" operator="greaterThanOrEqual" allowBlank="1" showInputMessage="1" showErrorMessage="1" sqref="G76">
      <formula1>730120</formula1>
    </dataValidation>
    <dataValidation type="date" operator="greaterThanOrEqual" allowBlank="1" showInputMessage="1" showErrorMessage="1" sqref="H76">
      <formula1>730120</formula1>
    </dataValidation>
    <dataValidation type="decimal" operator="greaterThanOrEqual" allowBlank="1" showInputMessage="1" showErrorMessage="1" sqref="N76">
      <formula1>0</formula1>
    </dataValidation>
    <dataValidation type="decimal" operator="greaterThanOrEqual" allowBlank="1" showInputMessage="1" showErrorMessage="1" sqref="O76">
      <formula1>0</formula1>
    </dataValidation>
    <dataValidation type="list" allowBlank="1" showInputMessage="1" showErrorMessage="1" sqref="C77">
      <formula1>liste_categories</formula1>
    </dataValidation>
    <dataValidation type="list" allowBlank="1" showInputMessage="1" showErrorMessage="1" sqref="D77">
      <formula1>liste_responsables</formula1>
    </dataValidation>
    <dataValidation type="list" allowBlank="1" showInputMessage="1" showErrorMessage="1" sqref="E77">
      <formula1>liste_sites</formula1>
    </dataValidation>
    <dataValidation type="list" allowBlank="1" showInputMessage="1" showErrorMessage="1" sqref="K77">
      <formula1>liste_priorites</formula1>
    </dataValidation>
    <dataValidation type="list" allowBlank="1" showInputMessage="1" showErrorMessage="1" sqref="L77">
      <formula1>liste_statuts</formula1>
    </dataValidation>
    <dataValidation type="whole" allowBlank="1" showInputMessage="1" showErrorMessage="1" sqref="M77">
      <formula1>0</formula1>
      <formula2>100</formula2>
    </dataValidation>
    <dataValidation type="date" operator="greaterThanOrEqual" allowBlank="1" showInputMessage="1" showErrorMessage="1" sqref="F77">
      <formula1>730120</formula1>
    </dataValidation>
    <dataValidation type="date" operator="greaterThanOrEqual" allowBlank="1" showInputMessage="1" showErrorMessage="1" sqref="G77">
      <formula1>730120</formula1>
    </dataValidation>
    <dataValidation type="date" operator="greaterThanOrEqual" allowBlank="1" showInputMessage="1" showErrorMessage="1" sqref="H77">
      <formula1>730120</formula1>
    </dataValidation>
    <dataValidation type="decimal" operator="greaterThanOrEqual" allowBlank="1" showInputMessage="1" showErrorMessage="1" sqref="N77">
      <formula1>0</formula1>
    </dataValidation>
    <dataValidation type="decimal" operator="greaterThanOrEqual" allowBlank="1" showInputMessage="1" showErrorMessage="1" sqref="O77">
      <formula1>0</formula1>
    </dataValidation>
    <dataValidation type="list" allowBlank="1" showInputMessage="1" showErrorMessage="1" sqref="C78">
      <formula1>liste_categories</formula1>
    </dataValidation>
    <dataValidation type="list" allowBlank="1" showInputMessage="1" showErrorMessage="1" sqref="D78">
      <formula1>liste_responsables</formula1>
    </dataValidation>
    <dataValidation type="list" allowBlank="1" showInputMessage="1" showErrorMessage="1" sqref="E78">
      <formula1>liste_sites</formula1>
    </dataValidation>
    <dataValidation type="list" allowBlank="1" showInputMessage="1" showErrorMessage="1" sqref="K78">
      <formula1>liste_priorites</formula1>
    </dataValidation>
    <dataValidation type="list" allowBlank="1" showInputMessage="1" showErrorMessage="1" sqref="L78">
      <formula1>liste_statuts</formula1>
    </dataValidation>
    <dataValidation type="whole" allowBlank="1" showInputMessage="1" showErrorMessage="1" sqref="M78">
      <formula1>0</formula1>
      <formula2>100</formula2>
    </dataValidation>
    <dataValidation type="date" operator="greaterThanOrEqual" allowBlank="1" showInputMessage="1" showErrorMessage="1" sqref="F78">
      <formula1>730120</formula1>
    </dataValidation>
    <dataValidation type="date" operator="greaterThanOrEqual" allowBlank="1" showInputMessage="1" showErrorMessage="1" sqref="G78">
      <formula1>730120</formula1>
    </dataValidation>
    <dataValidation type="date" operator="greaterThanOrEqual" allowBlank="1" showInputMessage="1" showErrorMessage="1" sqref="H78">
      <formula1>730120</formula1>
    </dataValidation>
    <dataValidation type="decimal" operator="greaterThanOrEqual" allowBlank="1" showInputMessage="1" showErrorMessage="1" sqref="N78">
      <formula1>0</formula1>
    </dataValidation>
    <dataValidation type="decimal" operator="greaterThanOrEqual" allowBlank="1" showInputMessage="1" showErrorMessage="1" sqref="O78">
      <formula1>0</formula1>
    </dataValidation>
    <dataValidation type="list" allowBlank="1" showInputMessage="1" showErrorMessage="1" sqref="C79">
      <formula1>liste_categories</formula1>
    </dataValidation>
    <dataValidation type="list" allowBlank="1" showInputMessage="1" showErrorMessage="1" sqref="D79">
      <formula1>liste_responsables</formula1>
    </dataValidation>
    <dataValidation type="list" allowBlank="1" showInputMessage="1" showErrorMessage="1" sqref="E79">
      <formula1>liste_sites</formula1>
    </dataValidation>
    <dataValidation type="list" allowBlank="1" showInputMessage="1" showErrorMessage="1" sqref="K79">
      <formula1>liste_priorites</formula1>
    </dataValidation>
    <dataValidation type="list" allowBlank="1" showInputMessage="1" showErrorMessage="1" sqref="L79">
      <formula1>liste_statuts</formula1>
    </dataValidation>
    <dataValidation type="whole" allowBlank="1" showInputMessage="1" showErrorMessage="1" sqref="M79">
      <formula1>0</formula1>
      <formula2>100</formula2>
    </dataValidation>
    <dataValidation type="date" operator="greaterThanOrEqual" allowBlank="1" showInputMessage="1" showErrorMessage="1" sqref="F79">
      <formula1>730120</formula1>
    </dataValidation>
    <dataValidation type="date" operator="greaterThanOrEqual" allowBlank="1" showInputMessage="1" showErrorMessage="1" sqref="G79">
      <formula1>730120</formula1>
    </dataValidation>
    <dataValidation type="date" operator="greaterThanOrEqual" allowBlank="1" showInputMessage="1" showErrorMessage="1" sqref="H79">
      <formula1>730120</formula1>
    </dataValidation>
    <dataValidation type="decimal" operator="greaterThanOrEqual" allowBlank="1" showInputMessage="1" showErrorMessage="1" sqref="N79">
      <formula1>0</formula1>
    </dataValidation>
    <dataValidation type="decimal" operator="greaterThanOrEqual" allowBlank="1" showInputMessage="1" showErrorMessage="1" sqref="O79">
      <formula1>0</formula1>
    </dataValidation>
    <dataValidation type="list" allowBlank="1" showInputMessage="1" showErrorMessage="1" sqref="C80">
      <formula1>liste_categories</formula1>
    </dataValidation>
    <dataValidation type="list" allowBlank="1" showInputMessage="1" showErrorMessage="1" sqref="D80">
      <formula1>liste_responsables</formula1>
    </dataValidation>
    <dataValidation type="list" allowBlank="1" showInputMessage="1" showErrorMessage="1" sqref="E80">
      <formula1>liste_sites</formula1>
    </dataValidation>
    <dataValidation type="list" allowBlank="1" showInputMessage="1" showErrorMessage="1" sqref="K80">
      <formula1>liste_priorites</formula1>
    </dataValidation>
    <dataValidation type="list" allowBlank="1" showInputMessage="1" showErrorMessage="1" sqref="L80">
      <formula1>liste_statuts</formula1>
    </dataValidation>
    <dataValidation type="whole" allowBlank="1" showInputMessage="1" showErrorMessage="1" sqref="M80">
      <formula1>0</formula1>
      <formula2>100</formula2>
    </dataValidation>
    <dataValidation type="date" operator="greaterThanOrEqual" allowBlank="1" showInputMessage="1" showErrorMessage="1" sqref="F80">
      <formula1>730120</formula1>
    </dataValidation>
    <dataValidation type="date" operator="greaterThanOrEqual" allowBlank="1" showInputMessage="1" showErrorMessage="1" sqref="G80">
      <formula1>730120</formula1>
    </dataValidation>
    <dataValidation type="date" operator="greaterThanOrEqual" allowBlank="1" showInputMessage="1" showErrorMessage="1" sqref="H80">
      <formula1>730120</formula1>
    </dataValidation>
    <dataValidation type="decimal" operator="greaterThanOrEqual" allowBlank="1" showInputMessage="1" showErrorMessage="1" sqref="N80">
      <formula1>0</formula1>
    </dataValidation>
    <dataValidation type="decimal" operator="greaterThanOrEqual" allowBlank="1" showInputMessage="1" showErrorMessage="1" sqref="O80">
      <formula1>0</formula1>
    </dataValidation>
    <dataValidation type="list" allowBlank="1" showInputMessage="1" showErrorMessage="1" sqref="C81">
      <formula1>liste_categories</formula1>
    </dataValidation>
    <dataValidation type="list" allowBlank="1" showInputMessage="1" showErrorMessage="1" sqref="D81">
      <formula1>liste_responsables</formula1>
    </dataValidation>
    <dataValidation type="list" allowBlank="1" showInputMessage="1" showErrorMessage="1" sqref="E81">
      <formula1>liste_sites</formula1>
    </dataValidation>
    <dataValidation type="list" allowBlank="1" showInputMessage="1" showErrorMessage="1" sqref="K81">
      <formula1>liste_priorites</formula1>
    </dataValidation>
    <dataValidation type="list" allowBlank="1" showInputMessage="1" showErrorMessage="1" sqref="L81">
      <formula1>liste_statuts</formula1>
    </dataValidation>
    <dataValidation type="whole" allowBlank="1" showInputMessage="1" showErrorMessage="1" sqref="M81">
      <formula1>0</formula1>
      <formula2>100</formula2>
    </dataValidation>
    <dataValidation type="date" operator="greaterThanOrEqual" allowBlank="1" showInputMessage="1" showErrorMessage="1" sqref="F81">
      <formula1>730120</formula1>
    </dataValidation>
    <dataValidation type="date" operator="greaterThanOrEqual" allowBlank="1" showInputMessage="1" showErrorMessage="1" sqref="G81">
      <formula1>730120</formula1>
    </dataValidation>
    <dataValidation type="date" operator="greaterThanOrEqual" allowBlank="1" showInputMessage="1" showErrorMessage="1" sqref="H81">
      <formula1>730120</formula1>
    </dataValidation>
    <dataValidation type="decimal" operator="greaterThanOrEqual" allowBlank="1" showInputMessage="1" showErrorMessage="1" sqref="N81">
      <formula1>0</formula1>
    </dataValidation>
    <dataValidation type="decimal" operator="greaterThanOrEqual" allowBlank="1" showInputMessage="1" showErrorMessage="1" sqref="O81">
      <formula1>0</formula1>
    </dataValidation>
    <dataValidation type="list" allowBlank="1" showInputMessage="1" showErrorMessage="1" sqref="C82">
      <formula1>liste_categories</formula1>
    </dataValidation>
    <dataValidation type="list" allowBlank="1" showInputMessage="1" showErrorMessage="1" sqref="D82">
      <formula1>liste_responsables</formula1>
    </dataValidation>
    <dataValidation type="list" allowBlank="1" showInputMessage="1" showErrorMessage="1" sqref="E82">
      <formula1>liste_sites</formula1>
    </dataValidation>
    <dataValidation type="list" allowBlank="1" showInputMessage="1" showErrorMessage="1" sqref="K82">
      <formula1>liste_priorites</formula1>
    </dataValidation>
    <dataValidation type="list" allowBlank="1" showInputMessage="1" showErrorMessage="1" sqref="L82">
      <formula1>liste_statuts</formula1>
    </dataValidation>
    <dataValidation type="whole" allowBlank="1" showInputMessage="1" showErrorMessage="1" sqref="M82">
      <formula1>0</formula1>
      <formula2>100</formula2>
    </dataValidation>
    <dataValidation type="date" operator="greaterThanOrEqual" allowBlank="1" showInputMessage="1" showErrorMessage="1" sqref="F82">
      <formula1>730120</formula1>
    </dataValidation>
    <dataValidation type="date" operator="greaterThanOrEqual" allowBlank="1" showInputMessage="1" showErrorMessage="1" sqref="G82">
      <formula1>730120</formula1>
    </dataValidation>
    <dataValidation type="date" operator="greaterThanOrEqual" allowBlank="1" showInputMessage="1" showErrorMessage="1" sqref="H82">
      <formula1>730120</formula1>
    </dataValidation>
    <dataValidation type="decimal" operator="greaterThanOrEqual" allowBlank="1" showInputMessage="1" showErrorMessage="1" sqref="N82">
      <formula1>0</formula1>
    </dataValidation>
    <dataValidation type="decimal" operator="greaterThanOrEqual" allowBlank="1" showInputMessage="1" showErrorMessage="1" sqref="O82">
      <formula1>0</formula1>
    </dataValidation>
    <dataValidation type="list" allowBlank="1" showInputMessage="1" showErrorMessage="1" sqref="C83">
      <formula1>liste_categories</formula1>
    </dataValidation>
    <dataValidation type="list" allowBlank="1" showInputMessage="1" showErrorMessage="1" sqref="D83">
      <formula1>liste_responsables</formula1>
    </dataValidation>
    <dataValidation type="list" allowBlank="1" showInputMessage="1" showErrorMessage="1" sqref="E83">
      <formula1>liste_sites</formula1>
    </dataValidation>
    <dataValidation type="list" allowBlank="1" showInputMessage="1" showErrorMessage="1" sqref="K83">
      <formula1>liste_priorites</formula1>
    </dataValidation>
    <dataValidation type="list" allowBlank="1" showInputMessage="1" showErrorMessage="1" sqref="L83">
      <formula1>liste_statuts</formula1>
    </dataValidation>
    <dataValidation type="whole" allowBlank="1" showInputMessage="1" showErrorMessage="1" sqref="M83">
      <formula1>0</formula1>
      <formula2>100</formula2>
    </dataValidation>
    <dataValidation type="date" operator="greaterThanOrEqual" allowBlank="1" showInputMessage="1" showErrorMessage="1" sqref="F83">
      <formula1>730120</formula1>
    </dataValidation>
    <dataValidation type="date" operator="greaterThanOrEqual" allowBlank="1" showInputMessage="1" showErrorMessage="1" sqref="G83">
      <formula1>730120</formula1>
    </dataValidation>
    <dataValidation type="date" operator="greaterThanOrEqual" allowBlank="1" showInputMessage="1" showErrorMessage="1" sqref="H83">
      <formula1>730120</formula1>
    </dataValidation>
    <dataValidation type="decimal" operator="greaterThanOrEqual" allowBlank="1" showInputMessage="1" showErrorMessage="1" sqref="N83">
      <formula1>0</formula1>
    </dataValidation>
    <dataValidation type="decimal" operator="greaterThanOrEqual" allowBlank="1" showInputMessage="1" showErrorMessage="1" sqref="O83">
      <formula1>0</formula1>
    </dataValidation>
    <dataValidation type="list" allowBlank="1" showInputMessage="1" showErrorMessage="1" sqref="C84">
      <formula1>liste_categories</formula1>
    </dataValidation>
    <dataValidation type="list" allowBlank="1" showInputMessage="1" showErrorMessage="1" sqref="D84">
      <formula1>liste_responsables</formula1>
    </dataValidation>
    <dataValidation type="list" allowBlank="1" showInputMessage="1" showErrorMessage="1" sqref="E84">
      <formula1>liste_sites</formula1>
    </dataValidation>
    <dataValidation type="list" allowBlank="1" showInputMessage="1" showErrorMessage="1" sqref="K84">
      <formula1>liste_priorites</formula1>
    </dataValidation>
    <dataValidation type="list" allowBlank="1" showInputMessage="1" showErrorMessage="1" sqref="L84">
      <formula1>liste_statuts</formula1>
    </dataValidation>
    <dataValidation type="whole" allowBlank="1" showInputMessage="1" showErrorMessage="1" sqref="M84">
      <formula1>0</formula1>
      <formula2>100</formula2>
    </dataValidation>
    <dataValidation type="date" operator="greaterThanOrEqual" allowBlank="1" showInputMessage="1" showErrorMessage="1" sqref="F84">
      <formula1>730120</formula1>
    </dataValidation>
    <dataValidation type="date" operator="greaterThanOrEqual" allowBlank="1" showInputMessage="1" showErrorMessage="1" sqref="G84">
      <formula1>730120</formula1>
    </dataValidation>
    <dataValidation type="date" operator="greaterThanOrEqual" allowBlank="1" showInputMessage="1" showErrorMessage="1" sqref="H84">
      <formula1>730120</formula1>
    </dataValidation>
    <dataValidation type="decimal" operator="greaterThanOrEqual" allowBlank="1" showInputMessage="1" showErrorMessage="1" sqref="N84">
      <formula1>0</formula1>
    </dataValidation>
    <dataValidation type="decimal" operator="greaterThanOrEqual" allowBlank="1" showInputMessage="1" showErrorMessage="1" sqref="O84">
      <formula1>0</formula1>
    </dataValidation>
    <dataValidation type="list" allowBlank="1" showInputMessage="1" showErrorMessage="1" sqref="C85">
      <formula1>liste_categories</formula1>
    </dataValidation>
    <dataValidation type="list" allowBlank="1" showInputMessage="1" showErrorMessage="1" sqref="D85">
      <formula1>liste_responsables</formula1>
    </dataValidation>
    <dataValidation type="list" allowBlank="1" showInputMessage="1" showErrorMessage="1" sqref="E85">
      <formula1>liste_sites</formula1>
    </dataValidation>
    <dataValidation type="list" allowBlank="1" showInputMessage="1" showErrorMessage="1" sqref="K85">
      <formula1>liste_priorites</formula1>
    </dataValidation>
    <dataValidation type="list" allowBlank="1" showInputMessage="1" showErrorMessage="1" sqref="L85">
      <formula1>liste_statuts</formula1>
    </dataValidation>
    <dataValidation type="whole" allowBlank="1" showInputMessage="1" showErrorMessage="1" sqref="M85">
      <formula1>0</formula1>
      <formula2>100</formula2>
    </dataValidation>
    <dataValidation type="date" operator="greaterThanOrEqual" allowBlank="1" showInputMessage="1" showErrorMessage="1" sqref="F85">
      <formula1>730120</formula1>
    </dataValidation>
    <dataValidation type="date" operator="greaterThanOrEqual" allowBlank="1" showInputMessage="1" showErrorMessage="1" sqref="G85">
      <formula1>730120</formula1>
    </dataValidation>
    <dataValidation type="date" operator="greaterThanOrEqual" allowBlank="1" showInputMessage="1" showErrorMessage="1" sqref="H85">
      <formula1>730120</formula1>
    </dataValidation>
    <dataValidation type="decimal" operator="greaterThanOrEqual" allowBlank="1" showInputMessage="1" showErrorMessage="1" sqref="N85">
      <formula1>0</formula1>
    </dataValidation>
    <dataValidation type="decimal" operator="greaterThanOrEqual" allowBlank="1" showInputMessage="1" showErrorMessage="1" sqref="O85">
      <formula1>0</formula1>
    </dataValidation>
    <dataValidation type="list" allowBlank="1" showInputMessage="1" showErrorMessage="1" sqref="C86">
      <formula1>liste_categories</formula1>
    </dataValidation>
    <dataValidation type="list" allowBlank="1" showInputMessage="1" showErrorMessage="1" sqref="D86">
      <formula1>liste_responsables</formula1>
    </dataValidation>
    <dataValidation type="list" allowBlank="1" showInputMessage="1" showErrorMessage="1" sqref="E86">
      <formula1>liste_sites</formula1>
    </dataValidation>
    <dataValidation type="list" allowBlank="1" showInputMessage="1" showErrorMessage="1" sqref="K86">
      <formula1>liste_priorites</formula1>
    </dataValidation>
    <dataValidation type="list" allowBlank="1" showInputMessage="1" showErrorMessage="1" sqref="L86">
      <formula1>liste_statuts</formula1>
    </dataValidation>
    <dataValidation type="whole" allowBlank="1" showInputMessage="1" showErrorMessage="1" sqref="M86">
      <formula1>0</formula1>
      <formula2>100</formula2>
    </dataValidation>
    <dataValidation type="date" operator="greaterThanOrEqual" allowBlank="1" showInputMessage="1" showErrorMessage="1" sqref="F86">
      <formula1>730120</formula1>
    </dataValidation>
    <dataValidation type="date" operator="greaterThanOrEqual" allowBlank="1" showInputMessage="1" showErrorMessage="1" sqref="G86">
      <formula1>730120</formula1>
    </dataValidation>
    <dataValidation type="date" operator="greaterThanOrEqual" allowBlank="1" showInputMessage="1" showErrorMessage="1" sqref="H86">
      <formula1>730120</formula1>
    </dataValidation>
    <dataValidation type="decimal" operator="greaterThanOrEqual" allowBlank="1" showInputMessage="1" showErrorMessage="1" sqref="N86">
      <formula1>0</formula1>
    </dataValidation>
    <dataValidation type="decimal" operator="greaterThanOrEqual" allowBlank="1" showInputMessage="1" showErrorMessage="1" sqref="O86">
      <formula1>0</formula1>
    </dataValidation>
    <dataValidation type="list" allowBlank="1" showInputMessage="1" showErrorMessage="1" sqref="C87">
      <formula1>liste_categories</formula1>
    </dataValidation>
    <dataValidation type="list" allowBlank="1" showInputMessage="1" showErrorMessage="1" sqref="D87">
      <formula1>liste_responsables</formula1>
    </dataValidation>
    <dataValidation type="list" allowBlank="1" showInputMessage="1" showErrorMessage="1" sqref="E87">
      <formula1>liste_sites</formula1>
    </dataValidation>
    <dataValidation type="list" allowBlank="1" showInputMessage="1" showErrorMessage="1" sqref="K87">
      <formula1>liste_priorites</formula1>
    </dataValidation>
    <dataValidation type="list" allowBlank="1" showInputMessage="1" showErrorMessage="1" sqref="L87">
      <formula1>liste_statuts</formula1>
    </dataValidation>
    <dataValidation type="whole" allowBlank="1" showInputMessage="1" showErrorMessage="1" sqref="M87">
      <formula1>0</formula1>
      <formula2>100</formula2>
    </dataValidation>
    <dataValidation type="date" operator="greaterThanOrEqual" allowBlank="1" showInputMessage="1" showErrorMessage="1" sqref="F87">
      <formula1>730120</formula1>
    </dataValidation>
    <dataValidation type="date" operator="greaterThanOrEqual" allowBlank="1" showInputMessage="1" showErrorMessage="1" sqref="G87">
      <formula1>730120</formula1>
    </dataValidation>
    <dataValidation type="date" operator="greaterThanOrEqual" allowBlank="1" showInputMessage="1" showErrorMessage="1" sqref="H87">
      <formula1>730120</formula1>
    </dataValidation>
    <dataValidation type="decimal" operator="greaterThanOrEqual" allowBlank="1" showInputMessage="1" showErrorMessage="1" sqref="N87">
      <formula1>0</formula1>
    </dataValidation>
    <dataValidation type="decimal" operator="greaterThanOrEqual" allowBlank="1" showInputMessage="1" showErrorMessage="1" sqref="O87">
      <formula1>0</formula1>
    </dataValidation>
    <dataValidation type="list" allowBlank="1" showInputMessage="1" showErrorMessage="1" sqref="C88">
      <formula1>liste_categories</formula1>
    </dataValidation>
    <dataValidation type="list" allowBlank="1" showInputMessage="1" showErrorMessage="1" sqref="D88">
      <formula1>liste_responsables</formula1>
    </dataValidation>
    <dataValidation type="list" allowBlank="1" showInputMessage="1" showErrorMessage="1" sqref="E88">
      <formula1>liste_sites</formula1>
    </dataValidation>
    <dataValidation type="list" allowBlank="1" showInputMessage="1" showErrorMessage="1" sqref="K88">
      <formula1>liste_priorites</formula1>
    </dataValidation>
    <dataValidation type="list" allowBlank="1" showInputMessage="1" showErrorMessage="1" sqref="L88">
      <formula1>liste_statuts</formula1>
    </dataValidation>
    <dataValidation type="whole" allowBlank="1" showInputMessage="1" showErrorMessage="1" sqref="M88">
      <formula1>0</formula1>
      <formula2>100</formula2>
    </dataValidation>
    <dataValidation type="date" operator="greaterThanOrEqual" allowBlank="1" showInputMessage="1" showErrorMessage="1" sqref="F88">
      <formula1>730120</formula1>
    </dataValidation>
    <dataValidation type="date" operator="greaterThanOrEqual" allowBlank="1" showInputMessage="1" showErrorMessage="1" sqref="G88">
      <formula1>730120</formula1>
    </dataValidation>
    <dataValidation type="date" operator="greaterThanOrEqual" allowBlank="1" showInputMessage="1" showErrorMessage="1" sqref="H88">
      <formula1>730120</formula1>
    </dataValidation>
    <dataValidation type="decimal" operator="greaterThanOrEqual" allowBlank="1" showInputMessage="1" showErrorMessage="1" sqref="N88">
      <formula1>0</formula1>
    </dataValidation>
    <dataValidation type="decimal" operator="greaterThanOrEqual" allowBlank="1" showInputMessage="1" showErrorMessage="1" sqref="O88">
      <formula1>0</formula1>
    </dataValidation>
    <dataValidation type="list" allowBlank="1" showInputMessage="1" showErrorMessage="1" sqref="C89">
      <formula1>liste_categories</formula1>
    </dataValidation>
    <dataValidation type="list" allowBlank="1" showInputMessage="1" showErrorMessage="1" sqref="D89">
      <formula1>liste_responsables</formula1>
    </dataValidation>
    <dataValidation type="list" allowBlank="1" showInputMessage="1" showErrorMessage="1" sqref="E89">
      <formula1>liste_sites</formula1>
    </dataValidation>
    <dataValidation type="list" allowBlank="1" showInputMessage="1" showErrorMessage="1" sqref="K89">
      <formula1>liste_priorites</formula1>
    </dataValidation>
    <dataValidation type="list" allowBlank="1" showInputMessage="1" showErrorMessage="1" sqref="L89">
      <formula1>liste_statuts</formula1>
    </dataValidation>
    <dataValidation type="whole" allowBlank="1" showInputMessage="1" showErrorMessage="1" sqref="M89">
      <formula1>0</formula1>
      <formula2>100</formula2>
    </dataValidation>
    <dataValidation type="date" operator="greaterThanOrEqual" allowBlank="1" showInputMessage="1" showErrorMessage="1" sqref="F89">
      <formula1>730120</formula1>
    </dataValidation>
    <dataValidation type="date" operator="greaterThanOrEqual" allowBlank="1" showInputMessage="1" showErrorMessage="1" sqref="G89">
      <formula1>730120</formula1>
    </dataValidation>
    <dataValidation type="date" operator="greaterThanOrEqual" allowBlank="1" showInputMessage="1" showErrorMessage="1" sqref="H89">
      <formula1>730120</formula1>
    </dataValidation>
    <dataValidation type="decimal" operator="greaterThanOrEqual" allowBlank="1" showInputMessage="1" showErrorMessage="1" sqref="N89">
      <formula1>0</formula1>
    </dataValidation>
    <dataValidation type="decimal" operator="greaterThanOrEqual" allowBlank="1" showInputMessage="1" showErrorMessage="1" sqref="O89">
      <formula1>0</formula1>
    </dataValidation>
    <dataValidation type="list" allowBlank="1" showInputMessage="1" showErrorMessage="1" sqref="C90">
      <formula1>liste_categories</formula1>
    </dataValidation>
    <dataValidation type="list" allowBlank="1" showInputMessage="1" showErrorMessage="1" sqref="D90">
      <formula1>liste_responsables</formula1>
    </dataValidation>
    <dataValidation type="list" allowBlank="1" showInputMessage="1" showErrorMessage="1" sqref="E90">
      <formula1>liste_sites</formula1>
    </dataValidation>
    <dataValidation type="list" allowBlank="1" showInputMessage="1" showErrorMessage="1" sqref="K90">
      <formula1>liste_priorites</formula1>
    </dataValidation>
    <dataValidation type="list" allowBlank="1" showInputMessage="1" showErrorMessage="1" sqref="L90">
      <formula1>liste_statuts</formula1>
    </dataValidation>
    <dataValidation type="whole" allowBlank="1" showInputMessage="1" showErrorMessage="1" sqref="M90">
      <formula1>0</formula1>
      <formula2>100</formula2>
    </dataValidation>
    <dataValidation type="date" operator="greaterThanOrEqual" allowBlank="1" showInputMessage="1" showErrorMessage="1" sqref="F90">
      <formula1>730120</formula1>
    </dataValidation>
    <dataValidation type="date" operator="greaterThanOrEqual" allowBlank="1" showInputMessage="1" showErrorMessage="1" sqref="G90">
      <formula1>730120</formula1>
    </dataValidation>
    <dataValidation type="date" operator="greaterThanOrEqual" allowBlank="1" showInputMessage="1" showErrorMessage="1" sqref="H90">
      <formula1>730120</formula1>
    </dataValidation>
    <dataValidation type="decimal" operator="greaterThanOrEqual" allowBlank="1" showInputMessage="1" showErrorMessage="1" sqref="N90">
      <formula1>0</formula1>
    </dataValidation>
    <dataValidation type="decimal" operator="greaterThanOrEqual" allowBlank="1" showInputMessage="1" showErrorMessage="1" sqref="O90">
      <formula1>0</formula1>
    </dataValidation>
    <dataValidation type="list" allowBlank="1" showInputMessage="1" showErrorMessage="1" sqref="C91">
      <formula1>liste_categories</formula1>
    </dataValidation>
    <dataValidation type="list" allowBlank="1" showInputMessage="1" showErrorMessage="1" sqref="D91">
      <formula1>liste_responsables</formula1>
    </dataValidation>
    <dataValidation type="list" allowBlank="1" showInputMessage="1" showErrorMessage="1" sqref="E91">
      <formula1>liste_sites</formula1>
    </dataValidation>
    <dataValidation type="list" allowBlank="1" showInputMessage="1" showErrorMessage="1" sqref="K91">
      <formula1>liste_priorites</formula1>
    </dataValidation>
    <dataValidation type="list" allowBlank="1" showInputMessage="1" showErrorMessage="1" sqref="L91">
      <formula1>liste_statuts</formula1>
    </dataValidation>
    <dataValidation type="whole" allowBlank="1" showInputMessage="1" showErrorMessage="1" sqref="M91">
      <formula1>0</formula1>
      <formula2>100</formula2>
    </dataValidation>
    <dataValidation type="date" operator="greaterThanOrEqual" allowBlank="1" showInputMessage="1" showErrorMessage="1" sqref="F91">
      <formula1>730120</formula1>
    </dataValidation>
    <dataValidation type="date" operator="greaterThanOrEqual" allowBlank="1" showInputMessage="1" showErrorMessage="1" sqref="G91">
      <formula1>730120</formula1>
    </dataValidation>
    <dataValidation type="date" operator="greaterThanOrEqual" allowBlank="1" showInputMessage="1" showErrorMessage="1" sqref="H91">
      <formula1>730120</formula1>
    </dataValidation>
    <dataValidation type="decimal" operator="greaterThanOrEqual" allowBlank="1" showInputMessage="1" showErrorMessage="1" sqref="N91">
      <formula1>0</formula1>
    </dataValidation>
    <dataValidation type="decimal" operator="greaterThanOrEqual" allowBlank="1" showInputMessage="1" showErrorMessage="1" sqref="O91">
      <formula1>0</formula1>
    </dataValidation>
    <dataValidation type="list" allowBlank="1" showInputMessage="1" showErrorMessage="1" sqref="C92">
      <formula1>liste_categories</formula1>
    </dataValidation>
    <dataValidation type="list" allowBlank="1" showInputMessage="1" showErrorMessage="1" sqref="D92">
      <formula1>liste_responsables</formula1>
    </dataValidation>
    <dataValidation type="list" allowBlank="1" showInputMessage="1" showErrorMessage="1" sqref="E92">
      <formula1>liste_sites</formula1>
    </dataValidation>
    <dataValidation type="list" allowBlank="1" showInputMessage="1" showErrorMessage="1" sqref="K92">
      <formula1>liste_priorites</formula1>
    </dataValidation>
    <dataValidation type="list" allowBlank="1" showInputMessage="1" showErrorMessage="1" sqref="L92">
      <formula1>liste_statuts</formula1>
    </dataValidation>
    <dataValidation type="whole" allowBlank="1" showInputMessage="1" showErrorMessage="1" sqref="M92">
      <formula1>0</formula1>
      <formula2>100</formula2>
    </dataValidation>
    <dataValidation type="date" operator="greaterThanOrEqual" allowBlank="1" showInputMessage="1" showErrorMessage="1" sqref="F92">
      <formula1>730120</formula1>
    </dataValidation>
    <dataValidation type="date" operator="greaterThanOrEqual" allowBlank="1" showInputMessage="1" showErrorMessage="1" sqref="G92">
      <formula1>730120</formula1>
    </dataValidation>
    <dataValidation type="date" operator="greaterThanOrEqual" allowBlank="1" showInputMessage="1" showErrorMessage="1" sqref="H92">
      <formula1>730120</formula1>
    </dataValidation>
    <dataValidation type="decimal" operator="greaterThanOrEqual" allowBlank="1" showInputMessage="1" showErrorMessage="1" sqref="N92">
      <formula1>0</formula1>
    </dataValidation>
    <dataValidation type="decimal" operator="greaterThanOrEqual" allowBlank="1" showInputMessage="1" showErrorMessage="1" sqref="O92">
      <formula1>0</formula1>
    </dataValidation>
    <dataValidation type="list" allowBlank="1" showInputMessage="1" showErrorMessage="1" sqref="C93">
      <formula1>liste_categories</formula1>
    </dataValidation>
    <dataValidation type="list" allowBlank="1" showInputMessage="1" showErrorMessage="1" sqref="D93">
      <formula1>liste_responsables</formula1>
    </dataValidation>
    <dataValidation type="list" allowBlank="1" showInputMessage="1" showErrorMessage="1" sqref="E93">
      <formula1>liste_sites</formula1>
    </dataValidation>
    <dataValidation type="list" allowBlank="1" showInputMessage="1" showErrorMessage="1" sqref="K93">
      <formula1>liste_priorites</formula1>
    </dataValidation>
    <dataValidation type="list" allowBlank="1" showInputMessage="1" showErrorMessage="1" sqref="L93">
      <formula1>liste_statuts</formula1>
    </dataValidation>
    <dataValidation type="whole" allowBlank="1" showInputMessage="1" showErrorMessage="1" sqref="M93">
      <formula1>0</formula1>
      <formula2>100</formula2>
    </dataValidation>
    <dataValidation type="date" operator="greaterThanOrEqual" allowBlank="1" showInputMessage="1" showErrorMessage="1" sqref="F93">
      <formula1>730120</formula1>
    </dataValidation>
    <dataValidation type="date" operator="greaterThanOrEqual" allowBlank="1" showInputMessage="1" showErrorMessage="1" sqref="G93">
      <formula1>730120</formula1>
    </dataValidation>
    <dataValidation type="date" operator="greaterThanOrEqual" allowBlank="1" showInputMessage="1" showErrorMessage="1" sqref="H93">
      <formula1>730120</formula1>
    </dataValidation>
    <dataValidation type="decimal" operator="greaterThanOrEqual" allowBlank="1" showInputMessage="1" showErrorMessage="1" sqref="N93">
      <formula1>0</formula1>
    </dataValidation>
    <dataValidation type="decimal" operator="greaterThanOrEqual" allowBlank="1" showInputMessage="1" showErrorMessage="1" sqref="O93">
      <formula1>0</formula1>
    </dataValidation>
    <dataValidation type="list" allowBlank="1" showInputMessage="1" showErrorMessage="1" sqref="C94">
      <formula1>liste_categories</formula1>
    </dataValidation>
    <dataValidation type="list" allowBlank="1" showInputMessage="1" showErrorMessage="1" sqref="D94">
      <formula1>liste_responsables</formula1>
    </dataValidation>
    <dataValidation type="list" allowBlank="1" showInputMessage="1" showErrorMessage="1" sqref="E94">
      <formula1>liste_sites</formula1>
    </dataValidation>
    <dataValidation type="list" allowBlank="1" showInputMessage="1" showErrorMessage="1" sqref="K94">
      <formula1>liste_priorites</formula1>
    </dataValidation>
    <dataValidation type="list" allowBlank="1" showInputMessage="1" showErrorMessage="1" sqref="L94">
      <formula1>liste_statuts</formula1>
    </dataValidation>
    <dataValidation type="whole" allowBlank="1" showInputMessage="1" showErrorMessage="1" sqref="M94">
      <formula1>0</formula1>
      <formula2>100</formula2>
    </dataValidation>
    <dataValidation type="date" operator="greaterThanOrEqual" allowBlank="1" showInputMessage="1" showErrorMessage="1" sqref="F94">
      <formula1>730120</formula1>
    </dataValidation>
    <dataValidation type="date" operator="greaterThanOrEqual" allowBlank="1" showInputMessage="1" showErrorMessage="1" sqref="G94">
      <formula1>730120</formula1>
    </dataValidation>
    <dataValidation type="date" operator="greaterThanOrEqual" allowBlank="1" showInputMessage="1" showErrorMessage="1" sqref="H94">
      <formula1>730120</formula1>
    </dataValidation>
    <dataValidation type="decimal" operator="greaterThanOrEqual" allowBlank="1" showInputMessage="1" showErrorMessage="1" sqref="N94">
      <formula1>0</formula1>
    </dataValidation>
    <dataValidation type="decimal" operator="greaterThanOrEqual" allowBlank="1" showInputMessage="1" showErrorMessage="1" sqref="O94">
      <formula1>0</formula1>
    </dataValidation>
    <dataValidation type="list" allowBlank="1" showInputMessage="1" showErrorMessage="1" sqref="C95">
      <formula1>liste_categories</formula1>
    </dataValidation>
    <dataValidation type="list" allowBlank="1" showInputMessage="1" showErrorMessage="1" sqref="D95">
      <formula1>liste_responsables</formula1>
    </dataValidation>
    <dataValidation type="list" allowBlank="1" showInputMessage="1" showErrorMessage="1" sqref="E95">
      <formula1>liste_sites</formula1>
    </dataValidation>
    <dataValidation type="list" allowBlank="1" showInputMessage="1" showErrorMessage="1" sqref="K95">
      <formula1>liste_priorites</formula1>
    </dataValidation>
    <dataValidation type="list" allowBlank="1" showInputMessage="1" showErrorMessage="1" sqref="L95">
      <formula1>liste_statuts</formula1>
    </dataValidation>
    <dataValidation type="whole" allowBlank="1" showInputMessage="1" showErrorMessage="1" sqref="M95">
      <formula1>0</formula1>
      <formula2>100</formula2>
    </dataValidation>
    <dataValidation type="date" operator="greaterThanOrEqual" allowBlank="1" showInputMessage="1" showErrorMessage="1" sqref="F95">
      <formula1>730120</formula1>
    </dataValidation>
    <dataValidation type="date" operator="greaterThanOrEqual" allowBlank="1" showInputMessage="1" showErrorMessage="1" sqref="G95">
      <formula1>730120</formula1>
    </dataValidation>
    <dataValidation type="date" operator="greaterThanOrEqual" allowBlank="1" showInputMessage="1" showErrorMessage="1" sqref="H95">
      <formula1>730120</formula1>
    </dataValidation>
    <dataValidation type="decimal" operator="greaterThanOrEqual" allowBlank="1" showInputMessage="1" showErrorMessage="1" sqref="N95">
      <formula1>0</formula1>
    </dataValidation>
    <dataValidation type="decimal" operator="greaterThanOrEqual" allowBlank="1" showInputMessage="1" showErrorMessage="1" sqref="O95">
      <formula1>0</formula1>
    </dataValidation>
    <dataValidation type="list" allowBlank="1" showInputMessage="1" showErrorMessage="1" sqref="C96">
      <formula1>liste_categories</formula1>
    </dataValidation>
    <dataValidation type="list" allowBlank="1" showInputMessage="1" showErrorMessage="1" sqref="D96">
      <formula1>liste_responsables</formula1>
    </dataValidation>
    <dataValidation type="list" allowBlank="1" showInputMessage="1" showErrorMessage="1" sqref="E96">
      <formula1>liste_sites</formula1>
    </dataValidation>
    <dataValidation type="list" allowBlank="1" showInputMessage="1" showErrorMessage="1" sqref="K96">
      <formula1>liste_priorites</formula1>
    </dataValidation>
    <dataValidation type="list" allowBlank="1" showInputMessage="1" showErrorMessage="1" sqref="L96">
      <formula1>liste_statuts</formula1>
    </dataValidation>
    <dataValidation type="whole" allowBlank="1" showInputMessage="1" showErrorMessage="1" sqref="M96">
      <formula1>0</formula1>
      <formula2>100</formula2>
    </dataValidation>
    <dataValidation type="date" operator="greaterThanOrEqual" allowBlank="1" showInputMessage="1" showErrorMessage="1" sqref="F96">
      <formula1>730120</formula1>
    </dataValidation>
    <dataValidation type="date" operator="greaterThanOrEqual" allowBlank="1" showInputMessage="1" showErrorMessage="1" sqref="G96">
      <formula1>730120</formula1>
    </dataValidation>
    <dataValidation type="date" operator="greaterThanOrEqual" allowBlank="1" showInputMessage="1" showErrorMessage="1" sqref="H96">
      <formula1>730120</formula1>
    </dataValidation>
    <dataValidation type="decimal" operator="greaterThanOrEqual" allowBlank="1" showInputMessage="1" showErrorMessage="1" sqref="N96">
      <formula1>0</formula1>
    </dataValidation>
    <dataValidation type="decimal" operator="greaterThanOrEqual" allowBlank="1" showInputMessage="1" showErrorMessage="1" sqref="O96">
      <formula1>0</formula1>
    </dataValidation>
    <dataValidation type="list" allowBlank="1" showInputMessage="1" showErrorMessage="1" sqref="C97">
      <formula1>liste_categories</formula1>
    </dataValidation>
    <dataValidation type="list" allowBlank="1" showInputMessage="1" showErrorMessage="1" sqref="D97">
      <formula1>liste_responsables</formula1>
    </dataValidation>
    <dataValidation type="list" allowBlank="1" showInputMessage="1" showErrorMessage="1" sqref="E97">
      <formula1>liste_sites</formula1>
    </dataValidation>
    <dataValidation type="list" allowBlank="1" showInputMessage="1" showErrorMessage="1" sqref="K97">
      <formula1>liste_priorites</formula1>
    </dataValidation>
    <dataValidation type="list" allowBlank="1" showInputMessage="1" showErrorMessage="1" sqref="L97">
      <formula1>liste_statuts</formula1>
    </dataValidation>
    <dataValidation type="whole" allowBlank="1" showInputMessage="1" showErrorMessage="1" sqref="M97">
      <formula1>0</formula1>
      <formula2>100</formula2>
    </dataValidation>
    <dataValidation type="date" operator="greaterThanOrEqual" allowBlank="1" showInputMessage="1" showErrorMessage="1" sqref="F97">
      <formula1>730120</formula1>
    </dataValidation>
    <dataValidation type="date" operator="greaterThanOrEqual" allowBlank="1" showInputMessage="1" showErrorMessage="1" sqref="G97">
      <formula1>730120</formula1>
    </dataValidation>
    <dataValidation type="date" operator="greaterThanOrEqual" allowBlank="1" showInputMessage="1" showErrorMessage="1" sqref="H97">
      <formula1>730120</formula1>
    </dataValidation>
    <dataValidation type="decimal" operator="greaterThanOrEqual" allowBlank="1" showInputMessage="1" showErrorMessage="1" sqref="N97">
      <formula1>0</formula1>
    </dataValidation>
    <dataValidation type="decimal" operator="greaterThanOrEqual" allowBlank="1" showInputMessage="1" showErrorMessage="1" sqref="O97">
      <formula1>0</formula1>
    </dataValidation>
    <dataValidation type="list" allowBlank="1" showInputMessage="1" showErrorMessage="1" sqref="C98">
      <formula1>liste_categories</formula1>
    </dataValidation>
    <dataValidation type="list" allowBlank="1" showInputMessage="1" showErrorMessage="1" sqref="D98">
      <formula1>liste_responsables</formula1>
    </dataValidation>
    <dataValidation type="list" allowBlank="1" showInputMessage="1" showErrorMessage="1" sqref="E98">
      <formula1>liste_sites</formula1>
    </dataValidation>
    <dataValidation type="list" allowBlank="1" showInputMessage="1" showErrorMessage="1" sqref="K98">
      <formula1>liste_priorites</formula1>
    </dataValidation>
    <dataValidation type="list" allowBlank="1" showInputMessage="1" showErrorMessage="1" sqref="L98">
      <formula1>liste_statuts</formula1>
    </dataValidation>
    <dataValidation type="whole" allowBlank="1" showInputMessage="1" showErrorMessage="1" sqref="M98">
      <formula1>0</formula1>
      <formula2>100</formula2>
    </dataValidation>
    <dataValidation type="date" operator="greaterThanOrEqual" allowBlank="1" showInputMessage="1" showErrorMessage="1" sqref="F98">
      <formula1>730120</formula1>
    </dataValidation>
    <dataValidation type="date" operator="greaterThanOrEqual" allowBlank="1" showInputMessage="1" showErrorMessage="1" sqref="G98">
      <formula1>730120</formula1>
    </dataValidation>
    <dataValidation type="date" operator="greaterThanOrEqual" allowBlank="1" showInputMessage="1" showErrorMessage="1" sqref="H98">
      <formula1>730120</formula1>
    </dataValidation>
    <dataValidation type="decimal" operator="greaterThanOrEqual" allowBlank="1" showInputMessage="1" showErrorMessage="1" sqref="N98">
      <formula1>0</formula1>
    </dataValidation>
    <dataValidation type="decimal" operator="greaterThanOrEqual" allowBlank="1" showInputMessage="1" showErrorMessage="1" sqref="O98">
      <formula1>0</formula1>
    </dataValidation>
    <dataValidation type="list" allowBlank="1" showInputMessage="1" showErrorMessage="1" sqref="C99">
      <formula1>liste_categories</formula1>
    </dataValidation>
    <dataValidation type="list" allowBlank="1" showInputMessage="1" showErrorMessage="1" sqref="D99">
      <formula1>liste_responsables</formula1>
    </dataValidation>
    <dataValidation type="list" allowBlank="1" showInputMessage="1" showErrorMessage="1" sqref="E99">
      <formula1>liste_sites</formula1>
    </dataValidation>
    <dataValidation type="list" allowBlank="1" showInputMessage="1" showErrorMessage="1" sqref="K99">
      <formula1>liste_priorites</formula1>
    </dataValidation>
    <dataValidation type="list" allowBlank="1" showInputMessage="1" showErrorMessage="1" sqref="L99">
      <formula1>liste_statuts</formula1>
    </dataValidation>
    <dataValidation type="whole" allowBlank="1" showInputMessage="1" showErrorMessage="1" sqref="M99">
      <formula1>0</formula1>
      <formula2>100</formula2>
    </dataValidation>
    <dataValidation type="date" operator="greaterThanOrEqual" allowBlank="1" showInputMessage="1" showErrorMessage="1" sqref="F99">
      <formula1>730120</formula1>
    </dataValidation>
    <dataValidation type="date" operator="greaterThanOrEqual" allowBlank="1" showInputMessage="1" showErrorMessage="1" sqref="G99">
      <formula1>730120</formula1>
    </dataValidation>
    <dataValidation type="date" operator="greaterThanOrEqual" allowBlank="1" showInputMessage="1" showErrorMessage="1" sqref="H99">
      <formula1>730120</formula1>
    </dataValidation>
    <dataValidation type="decimal" operator="greaterThanOrEqual" allowBlank="1" showInputMessage="1" showErrorMessage="1" sqref="N99">
      <formula1>0</formula1>
    </dataValidation>
    <dataValidation type="decimal" operator="greaterThanOrEqual" allowBlank="1" showInputMessage="1" showErrorMessage="1" sqref="O99">
      <formula1>0</formula1>
    </dataValidation>
    <dataValidation type="list" allowBlank="1" showInputMessage="1" showErrorMessage="1" sqref="C100">
      <formula1>liste_categories</formula1>
    </dataValidation>
    <dataValidation type="list" allowBlank="1" showInputMessage="1" showErrorMessage="1" sqref="D100">
      <formula1>liste_responsables</formula1>
    </dataValidation>
    <dataValidation type="list" allowBlank="1" showInputMessage="1" showErrorMessage="1" sqref="E100">
      <formula1>liste_sites</formula1>
    </dataValidation>
    <dataValidation type="list" allowBlank="1" showInputMessage="1" showErrorMessage="1" sqref="K100">
      <formula1>liste_priorites</formula1>
    </dataValidation>
    <dataValidation type="list" allowBlank="1" showInputMessage="1" showErrorMessage="1" sqref="L100">
      <formula1>liste_statuts</formula1>
    </dataValidation>
    <dataValidation type="whole" allowBlank="1" showInputMessage="1" showErrorMessage="1" sqref="M100">
      <formula1>0</formula1>
      <formula2>100</formula2>
    </dataValidation>
    <dataValidation type="date" operator="greaterThanOrEqual" allowBlank="1" showInputMessage="1" showErrorMessage="1" sqref="F100">
      <formula1>730120</formula1>
    </dataValidation>
    <dataValidation type="date" operator="greaterThanOrEqual" allowBlank="1" showInputMessage="1" showErrorMessage="1" sqref="G100">
      <formula1>730120</formula1>
    </dataValidation>
    <dataValidation type="date" operator="greaterThanOrEqual" allowBlank="1" showInputMessage="1" showErrorMessage="1" sqref="H100">
      <formula1>730120</formula1>
    </dataValidation>
    <dataValidation type="decimal" operator="greaterThanOrEqual" allowBlank="1" showInputMessage="1" showErrorMessage="1" sqref="N100">
      <formula1>0</formula1>
    </dataValidation>
    <dataValidation type="decimal" operator="greaterThanOrEqual" allowBlank="1" showInputMessage="1" showErrorMessage="1" sqref="O100">
      <formula1>0</formula1>
    </dataValidation>
    <dataValidation type="list" allowBlank="1" showInputMessage="1" showErrorMessage="1" sqref="C101">
      <formula1>liste_categories</formula1>
    </dataValidation>
    <dataValidation type="list" allowBlank="1" showInputMessage="1" showErrorMessage="1" sqref="D101">
      <formula1>liste_responsables</formula1>
    </dataValidation>
    <dataValidation type="list" allowBlank="1" showInputMessage="1" showErrorMessage="1" sqref="E101">
      <formula1>liste_sites</formula1>
    </dataValidation>
    <dataValidation type="list" allowBlank="1" showInputMessage="1" showErrorMessage="1" sqref="K101">
      <formula1>liste_priorites</formula1>
    </dataValidation>
    <dataValidation type="list" allowBlank="1" showInputMessage="1" showErrorMessage="1" sqref="L101">
      <formula1>liste_statuts</formula1>
    </dataValidation>
    <dataValidation type="whole" allowBlank="1" showInputMessage="1" showErrorMessage="1" sqref="M101">
      <formula1>0</formula1>
      <formula2>100</formula2>
    </dataValidation>
    <dataValidation type="date" operator="greaterThanOrEqual" allowBlank="1" showInputMessage="1" showErrorMessage="1" sqref="F101">
      <formula1>730120</formula1>
    </dataValidation>
    <dataValidation type="date" operator="greaterThanOrEqual" allowBlank="1" showInputMessage="1" showErrorMessage="1" sqref="G101">
      <formula1>730120</formula1>
    </dataValidation>
    <dataValidation type="date" operator="greaterThanOrEqual" allowBlank="1" showInputMessage="1" showErrorMessage="1" sqref="H101">
      <formula1>730120</formula1>
    </dataValidation>
    <dataValidation type="decimal" operator="greaterThanOrEqual" allowBlank="1" showInputMessage="1" showErrorMessage="1" sqref="N101">
      <formula1>0</formula1>
    </dataValidation>
    <dataValidation type="decimal" operator="greaterThanOrEqual" allowBlank="1" showInputMessage="1" showErrorMessage="1" sqref="O101">
      <formula1>0</formula1>
    </dataValidation>
    <dataValidation type="list" allowBlank="1" showInputMessage="1" showErrorMessage="1" sqref="C102">
      <formula1>liste_categories</formula1>
    </dataValidation>
    <dataValidation type="list" allowBlank="1" showInputMessage="1" showErrorMessage="1" sqref="D102">
      <formula1>liste_responsables</formula1>
    </dataValidation>
    <dataValidation type="list" allowBlank="1" showInputMessage="1" showErrorMessage="1" sqref="E102">
      <formula1>liste_sites</formula1>
    </dataValidation>
    <dataValidation type="list" allowBlank="1" showInputMessage="1" showErrorMessage="1" sqref="K102">
      <formula1>liste_priorites</formula1>
    </dataValidation>
    <dataValidation type="list" allowBlank="1" showInputMessage="1" showErrorMessage="1" sqref="L102">
      <formula1>liste_statuts</formula1>
    </dataValidation>
    <dataValidation type="whole" allowBlank="1" showInputMessage="1" showErrorMessage="1" sqref="M102">
      <formula1>0</formula1>
      <formula2>100</formula2>
    </dataValidation>
    <dataValidation type="date" operator="greaterThanOrEqual" allowBlank="1" showInputMessage="1" showErrorMessage="1" sqref="F102">
      <formula1>730120</formula1>
    </dataValidation>
    <dataValidation type="date" operator="greaterThanOrEqual" allowBlank="1" showInputMessage="1" showErrorMessage="1" sqref="G102">
      <formula1>730120</formula1>
    </dataValidation>
    <dataValidation type="date" operator="greaterThanOrEqual" allowBlank="1" showInputMessage="1" showErrorMessage="1" sqref="H102">
      <formula1>730120</formula1>
    </dataValidation>
    <dataValidation type="decimal" operator="greaterThanOrEqual" allowBlank="1" showInputMessage="1" showErrorMessage="1" sqref="N102">
      <formula1>0</formula1>
    </dataValidation>
    <dataValidation type="decimal" operator="greaterThanOrEqual" allowBlank="1" showInputMessage="1" showErrorMessage="1" sqref="O102">
      <formula1>0</formula1>
    </dataValidation>
    <dataValidation type="list" allowBlank="1" showInputMessage="1" showErrorMessage="1" sqref="C103">
      <formula1>liste_categories</formula1>
    </dataValidation>
    <dataValidation type="list" allowBlank="1" showInputMessage="1" showErrorMessage="1" sqref="D103">
      <formula1>liste_responsables</formula1>
    </dataValidation>
    <dataValidation type="list" allowBlank="1" showInputMessage="1" showErrorMessage="1" sqref="E103">
      <formula1>liste_sites</formula1>
    </dataValidation>
    <dataValidation type="list" allowBlank="1" showInputMessage="1" showErrorMessage="1" sqref="K103">
      <formula1>liste_priorites</formula1>
    </dataValidation>
    <dataValidation type="list" allowBlank="1" showInputMessage="1" showErrorMessage="1" sqref="L103">
      <formula1>liste_statuts</formula1>
    </dataValidation>
    <dataValidation type="whole" allowBlank="1" showInputMessage="1" showErrorMessage="1" sqref="M103">
      <formula1>0</formula1>
      <formula2>100</formula2>
    </dataValidation>
    <dataValidation type="date" operator="greaterThanOrEqual" allowBlank="1" showInputMessage="1" showErrorMessage="1" sqref="F103">
      <formula1>730120</formula1>
    </dataValidation>
    <dataValidation type="date" operator="greaterThanOrEqual" allowBlank="1" showInputMessage="1" showErrorMessage="1" sqref="G103">
      <formula1>730120</formula1>
    </dataValidation>
    <dataValidation type="date" operator="greaterThanOrEqual" allowBlank="1" showInputMessage="1" showErrorMessage="1" sqref="H103">
      <formula1>730120</formula1>
    </dataValidation>
    <dataValidation type="decimal" operator="greaterThanOrEqual" allowBlank="1" showInputMessage="1" showErrorMessage="1" sqref="N103">
      <formula1>0</formula1>
    </dataValidation>
    <dataValidation type="decimal" operator="greaterThanOrEqual" allowBlank="1" showInputMessage="1" showErrorMessage="1" sqref="O103">
      <formula1>0</formula1>
    </dataValidation>
    <dataValidation type="list" allowBlank="1" showInputMessage="1" showErrorMessage="1" sqref="C104">
      <formula1>liste_categories</formula1>
    </dataValidation>
    <dataValidation type="list" allowBlank="1" showInputMessage="1" showErrorMessage="1" sqref="D104">
      <formula1>liste_responsables</formula1>
    </dataValidation>
    <dataValidation type="list" allowBlank="1" showInputMessage="1" showErrorMessage="1" sqref="E104">
      <formula1>liste_sites</formula1>
    </dataValidation>
    <dataValidation type="list" allowBlank="1" showInputMessage="1" showErrorMessage="1" sqref="K104">
      <formula1>liste_priorites</formula1>
    </dataValidation>
    <dataValidation type="list" allowBlank="1" showInputMessage="1" showErrorMessage="1" sqref="L104">
      <formula1>liste_statuts</formula1>
    </dataValidation>
    <dataValidation type="whole" allowBlank="1" showInputMessage="1" showErrorMessage="1" sqref="M104">
      <formula1>0</formula1>
      <formula2>100</formula2>
    </dataValidation>
    <dataValidation type="date" operator="greaterThanOrEqual" allowBlank="1" showInputMessage="1" showErrorMessage="1" sqref="F104">
      <formula1>730120</formula1>
    </dataValidation>
    <dataValidation type="date" operator="greaterThanOrEqual" allowBlank="1" showInputMessage="1" showErrorMessage="1" sqref="G104">
      <formula1>730120</formula1>
    </dataValidation>
    <dataValidation type="date" operator="greaterThanOrEqual" allowBlank="1" showInputMessage="1" showErrorMessage="1" sqref="H104">
      <formula1>730120</formula1>
    </dataValidation>
    <dataValidation type="decimal" operator="greaterThanOrEqual" allowBlank="1" showInputMessage="1" showErrorMessage="1" sqref="N104">
      <formula1>0</formula1>
    </dataValidation>
    <dataValidation type="decimal" operator="greaterThanOrEqual" allowBlank="1" showInputMessage="1" showErrorMessage="1" sqref="O104">
      <formula1>0</formula1>
    </dataValidation>
    <dataValidation type="list" allowBlank="1" showInputMessage="1" showErrorMessage="1" sqref="C105">
      <formula1>liste_categories</formula1>
    </dataValidation>
    <dataValidation type="list" allowBlank="1" showInputMessage="1" showErrorMessage="1" sqref="D105">
      <formula1>liste_responsables</formula1>
    </dataValidation>
    <dataValidation type="list" allowBlank="1" showInputMessage="1" showErrorMessage="1" sqref="E105">
      <formula1>liste_sites</formula1>
    </dataValidation>
    <dataValidation type="list" allowBlank="1" showInputMessage="1" showErrorMessage="1" sqref="K105">
      <formula1>liste_priorites</formula1>
    </dataValidation>
    <dataValidation type="list" allowBlank="1" showInputMessage="1" showErrorMessage="1" sqref="L105">
      <formula1>liste_statuts</formula1>
    </dataValidation>
    <dataValidation type="whole" allowBlank="1" showInputMessage="1" showErrorMessage="1" sqref="M105">
      <formula1>0</formula1>
      <formula2>100</formula2>
    </dataValidation>
    <dataValidation type="date" operator="greaterThanOrEqual" allowBlank="1" showInputMessage="1" showErrorMessage="1" sqref="F105">
      <formula1>730120</formula1>
    </dataValidation>
    <dataValidation type="date" operator="greaterThanOrEqual" allowBlank="1" showInputMessage="1" showErrorMessage="1" sqref="G105">
      <formula1>730120</formula1>
    </dataValidation>
    <dataValidation type="date" operator="greaterThanOrEqual" allowBlank="1" showInputMessage="1" showErrorMessage="1" sqref="H105">
      <formula1>730120</formula1>
    </dataValidation>
    <dataValidation type="decimal" operator="greaterThanOrEqual" allowBlank="1" showInputMessage="1" showErrorMessage="1" sqref="N105">
      <formula1>0</formula1>
    </dataValidation>
    <dataValidation type="decimal" operator="greaterThanOrEqual" allowBlank="1" showInputMessage="1" showErrorMessage="1" sqref="O105">
      <formula1>0</formula1>
    </dataValidation>
    <dataValidation type="list" allowBlank="1" showInputMessage="1" showErrorMessage="1" sqref="C106">
      <formula1>liste_categories</formula1>
    </dataValidation>
    <dataValidation type="list" allowBlank="1" showInputMessage="1" showErrorMessage="1" sqref="D106">
      <formula1>liste_responsables</formula1>
    </dataValidation>
    <dataValidation type="list" allowBlank="1" showInputMessage="1" showErrorMessage="1" sqref="E106">
      <formula1>liste_sites</formula1>
    </dataValidation>
    <dataValidation type="list" allowBlank="1" showInputMessage="1" showErrorMessage="1" sqref="K106">
      <formula1>liste_priorites</formula1>
    </dataValidation>
    <dataValidation type="list" allowBlank="1" showInputMessage="1" showErrorMessage="1" sqref="L106">
      <formula1>liste_statuts</formula1>
    </dataValidation>
    <dataValidation type="whole" allowBlank="1" showInputMessage="1" showErrorMessage="1" sqref="M106">
      <formula1>0</formula1>
      <formula2>100</formula2>
    </dataValidation>
    <dataValidation type="date" operator="greaterThanOrEqual" allowBlank="1" showInputMessage="1" showErrorMessage="1" sqref="F106">
      <formula1>730120</formula1>
    </dataValidation>
    <dataValidation type="date" operator="greaterThanOrEqual" allowBlank="1" showInputMessage="1" showErrorMessage="1" sqref="G106">
      <formula1>730120</formula1>
    </dataValidation>
    <dataValidation type="date" operator="greaterThanOrEqual" allowBlank="1" showInputMessage="1" showErrorMessage="1" sqref="H106">
      <formula1>730120</formula1>
    </dataValidation>
    <dataValidation type="decimal" operator="greaterThanOrEqual" allowBlank="1" showInputMessage="1" showErrorMessage="1" sqref="N106">
      <formula1>0</formula1>
    </dataValidation>
    <dataValidation type="decimal" operator="greaterThanOrEqual" allowBlank="1" showInputMessage="1" showErrorMessage="1" sqref="O106">
      <formula1>0</formula1>
    </dataValidation>
    <dataValidation type="list" allowBlank="1" showInputMessage="1" showErrorMessage="1" sqref="C107">
      <formula1>liste_categories</formula1>
    </dataValidation>
    <dataValidation type="list" allowBlank="1" showInputMessage="1" showErrorMessage="1" sqref="D107">
      <formula1>liste_responsables</formula1>
    </dataValidation>
    <dataValidation type="list" allowBlank="1" showInputMessage="1" showErrorMessage="1" sqref="E107">
      <formula1>liste_sites</formula1>
    </dataValidation>
    <dataValidation type="list" allowBlank="1" showInputMessage="1" showErrorMessage="1" sqref="K107">
      <formula1>liste_priorites</formula1>
    </dataValidation>
    <dataValidation type="list" allowBlank="1" showInputMessage="1" showErrorMessage="1" sqref="L107">
      <formula1>liste_statuts</formula1>
    </dataValidation>
    <dataValidation type="whole" allowBlank="1" showInputMessage="1" showErrorMessage="1" sqref="M107">
      <formula1>0</formula1>
      <formula2>100</formula2>
    </dataValidation>
    <dataValidation type="date" operator="greaterThanOrEqual" allowBlank="1" showInputMessage="1" showErrorMessage="1" sqref="F107">
      <formula1>730120</formula1>
    </dataValidation>
    <dataValidation type="date" operator="greaterThanOrEqual" allowBlank="1" showInputMessage="1" showErrorMessage="1" sqref="G107">
      <formula1>730120</formula1>
    </dataValidation>
    <dataValidation type="date" operator="greaterThanOrEqual" allowBlank="1" showInputMessage="1" showErrorMessage="1" sqref="H107">
      <formula1>730120</formula1>
    </dataValidation>
    <dataValidation type="decimal" operator="greaterThanOrEqual" allowBlank="1" showInputMessage="1" showErrorMessage="1" sqref="N107">
      <formula1>0</formula1>
    </dataValidation>
    <dataValidation type="decimal" operator="greaterThanOrEqual" allowBlank="1" showInputMessage="1" showErrorMessage="1" sqref="O107">
      <formula1>0</formula1>
    </dataValidation>
    <dataValidation type="list" allowBlank="1" showInputMessage="1" showErrorMessage="1" sqref="C108">
      <formula1>liste_categories</formula1>
    </dataValidation>
    <dataValidation type="list" allowBlank="1" showInputMessage="1" showErrorMessage="1" sqref="D108">
      <formula1>liste_responsables</formula1>
    </dataValidation>
    <dataValidation type="list" allowBlank="1" showInputMessage="1" showErrorMessage="1" sqref="E108">
      <formula1>liste_sites</formula1>
    </dataValidation>
    <dataValidation type="list" allowBlank="1" showInputMessage="1" showErrorMessage="1" sqref="K108">
      <formula1>liste_priorites</formula1>
    </dataValidation>
    <dataValidation type="list" allowBlank="1" showInputMessage="1" showErrorMessage="1" sqref="L108">
      <formula1>liste_statuts</formula1>
    </dataValidation>
    <dataValidation type="whole" allowBlank="1" showInputMessage="1" showErrorMessage="1" sqref="M108">
      <formula1>0</formula1>
      <formula2>100</formula2>
    </dataValidation>
    <dataValidation type="date" operator="greaterThanOrEqual" allowBlank="1" showInputMessage="1" showErrorMessage="1" sqref="F108">
      <formula1>730120</formula1>
    </dataValidation>
    <dataValidation type="date" operator="greaterThanOrEqual" allowBlank="1" showInputMessage="1" showErrorMessage="1" sqref="G108">
      <formula1>730120</formula1>
    </dataValidation>
    <dataValidation type="date" operator="greaterThanOrEqual" allowBlank="1" showInputMessage="1" showErrorMessage="1" sqref="H108">
      <formula1>730120</formula1>
    </dataValidation>
    <dataValidation type="decimal" operator="greaterThanOrEqual" allowBlank="1" showInputMessage="1" showErrorMessage="1" sqref="N108">
      <formula1>0</formula1>
    </dataValidation>
    <dataValidation type="decimal" operator="greaterThanOrEqual" allowBlank="1" showInputMessage="1" showErrorMessage="1" sqref="O108">
      <formula1>0</formula1>
    </dataValidation>
    <dataValidation type="list" allowBlank="1" showInputMessage="1" showErrorMessage="1" sqref="C109">
      <formula1>liste_categories</formula1>
    </dataValidation>
    <dataValidation type="list" allowBlank="1" showInputMessage="1" showErrorMessage="1" sqref="D109">
      <formula1>liste_responsables</formula1>
    </dataValidation>
    <dataValidation type="list" allowBlank="1" showInputMessage="1" showErrorMessage="1" sqref="E109">
      <formula1>liste_sites</formula1>
    </dataValidation>
    <dataValidation type="list" allowBlank="1" showInputMessage="1" showErrorMessage="1" sqref="K109">
      <formula1>liste_priorites</formula1>
    </dataValidation>
    <dataValidation type="list" allowBlank="1" showInputMessage="1" showErrorMessage="1" sqref="L109">
      <formula1>liste_statuts</formula1>
    </dataValidation>
    <dataValidation type="whole" allowBlank="1" showInputMessage="1" showErrorMessage="1" sqref="M109">
      <formula1>0</formula1>
      <formula2>100</formula2>
    </dataValidation>
    <dataValidation type="date" operator="greaterThanOrEqual" allowBlank="1" showInputMessage="1" showErrorMessage="1" sqref="F109">
      <formula1>730120</formula1>
    </dataValidation>
    <dataValidation type="date" operator="greaterThanOrEqual" allowBlank="1" showInputMessage="1" showErrorMessage="1" sqref="G109">
      <formula1>730120</formula1>
    </dataValidation>
    <dataValidation type="date" operator="greaterThanOrEqual" allowBlank="1" showInputMessage="1" showErrorMessage="1" sqref="H109">
      <formula1>730120</formula1>
    </dataValidation>
    <dataValidation type="decimal" operator="greaterThanOrEqual" allowBlank="1" showInputMessage="1" showErrorMessage="1" sqref="N109">
      <formula1>0</formula1>
    </dataValidation>
    <dataValidation type="decimal" operator="greaterThanOrEqual" allowBlank="1" showInputMessage="1" showErrorMessage="1" sqref="O109">
      <formula1>0</formula1>
    </dataValidation>
    <dataValidation type="list" allowBlank="1" showInputMessage="1" showErrorMessage="1" sqref="C110">
      <formula1>liste_categories</formula1>
    </dataValidation>
    <dataValidation type="list" allowBlank="1" showInputMessage="1" showErrorMessage="1" sqref="D110">
      <formula1>liste_responsables</formula1>
    </dataValidation>
    <dataValidation type="list" allowBlank="1" showInputMessage="1" showErrorMessage="1" sqref="E110">
      <formula1>liste_sites</formula1>
    </dataValidation>
    <dataValidation type="list" allowBlank="1" showInputMessage="1" showErrorMessage="1" sqref="K110">
      <formula1>liste_priorites</formula1>
    </dataValidation>
    <dataValidation type="list" allowBlank="1" showInputMessage="1" showErrorMessage="1" sqref="L110">
      <formula1>liste_statuts</formula1>
    </dataValidation>
    <dataValidation type="whole" allowBlank="1" showInputMessage="1" showErrorMessage="1" sqref="M110">
      <formula1>0</formula1>
      <formula2>100</formula2>
    </dataValidation>
    <dataValidation type="date" operator="greaterThanOrEqual" allowBlank="1" showInputMessage="1" showErrorMessage="1" sqref="F110">
      <formula1>730120</formula1>
    </dataValidation>
    <dataValidation type="date" operator="greaterThanOrEqual" allowBlank="1" showInputMessage="1" showErrorMessage="1" sqref="G110">
      <formula1>730120</formula1>
    </dataValidation>
    <dataValidation type="date" operator="greaterThanOrEqual" allowBlank="1" showInputMessage="1" showErrorMessage="1" sqref="H110">
      <formula1>730120</formula1>
    </dataValidation>
    <dataValidation type="decimal" operator="greaterThanOrEqual" allowBlank="1" showInputMessage="1" showErrorMessage="1" sqref="N110">
      <formula1>0</formula1>
    </dataValidation>
    <dataValidation type="decimal" operator="greaterThanOrEqual" allowBlank="1" showInputMessage="1" showErrorMessage="1" sqref="O110">
      <formula1>0</formula1>
    </dataValidation>
    <dataValidation type="list" allowBlank="1" showInputMessage="1" showErrorMessage="1" sqref="C111">
      <formula1>liste_categories</formula1>
    </dataValidation>
    <dataValidation type="list" allowBlank="1" showInputMessage="1" showErrorMessage="1" sqref="D111">
      <formula1>liste_responsables</formula1>
    </dataValidation>
    <dataValidation type="list" allowBlank="1" showInputMessage="1" showErrorMessage="1" sqref="E111">
      <formula1>liste_sites</formula1>
    </dataValidation>
    <dataValidation type="list" allowBlank="1" showInputMessage="1" showErrorMessage="1" sqref="K111">
      <formula1>liste_priorites</formula1>
    </dataValidation>
    <dataValidation type="list" allowBlank="1" showInputMessage="1" showErrorMessage="1" sqref="L111">
      <formula1>liste_statuts</formula1>
    </dataValidation>
    <dataValidation type="whole" allowBlank="1" showInputMessage="1" showErrorMessage="1" sqref="M111">
      <formula1>0</formula1>
      <formula2>100</formula2>
    </dataValidation>
    <dataValidation type="date" operator="greaterThanOrEqual" allowBlank="1" showInputMessage="1" showErrorMessage="1" sqref="F111">
      <formula1>730120</formula1>
    </dataValidation>
    <dataValidation type="date" operator="greaterThanOrEqual" allowBlank="1" showInputMessage="1" showErrorMessage="1" sqref="G111">
      <formula1>730120</formula1>
    </dataValidation>
    <dataValidation type="date" operator="greaterThanOrEqual" allowBlank="1" showInputMessage="1" showErrorMessage="1" sqref="H111">
      <formula1>730120</formula1>
    </dataValidation>
    <dataValidation type="decimal" operator="greaterThanOrEqual" allowBlank="1" showInputMessage="1" showErrorMessage="1" sqref="N111">
      <formula1>0</formula1>
    </dataValidation>
    <dataValidation type="decimal" operator="greaterThanOrEqual" allowBlank="1" showInputMessage="1" showErrorMessage="1" sqref="O111">
      <formula1>0</formula1>
    </dataValidation>
    <dataValidation type="list" allowBlank="1" showInputMessage="1" showErrorMessage="1" sqref="C112">
      <formula1>liste_categories</formula1>
    </dataValidation>
    <dataValidation type="list" allowBlank="1" showInputMessage="1" showErrorMessage="1" sqref="D112">
      <formula1>liste_responsables</formula1>
    </dataValidation>
    <dataValidation type="list" allowBlank="1" showInputMessage="1" showErrorMessage="1" sqref="E112">
      <formula1>liste_sites</formula1>
    </dataValidation>
    <dataValidation type="list" allowBlank="1" showInputMessage="1" showErrorMessage="1" sqref="K112">
      <formula1>liste_priorites</formula1>
    </dataValidation>
    <dataValidation type="list" allowBlank="1" showInputMessage="1" showErrorMessage="1" sqref="L112">
      <formula1>liste_statuts</formula1>
    </dataValidation>
    <dataValidation type="whole" allowBlank="1" showInputMessage="1" showErrorMessage="1" sqref="M112">
      <formula1>0</formula1>
      <formula2>100</formula2>
    </dataValidation>
    <dataValidation type="date" operator="greaterThanOrEqual" allowBlank="1" showInputMessage="1" showErrorMessage="1" sqref="F112">
      <formula1>730120</formula1>
    </dataValidation>
    <dataValidation type="date" operator="greaterThanOrEqual" allowBlank="1" showInputMessage="1" showErrorMessage="1" sqref="G112">
      <formula1>730120</formula1>
    </dataValidation>
    <dataValidation type="date" operator="greaterThanOrEqual" allowBlank="1" showInputMessage="1" showErrorMessage="1" sqref="H112">
      <formula1>730120</formula1>
    </dataValidation>
    <dataValidation type="decimal" operator="greaterThanOrEqual" allowBlank="1" showInputMessage="1" showErrorMessage="1" sqref="N112">
      <formula1>0</formula1>
    </dataValidation>
    <dataValidation type="decimal" operator="greaterThanOrEqual" allowBlank="1" showInputMessage="1" showErrorMessage="1" sqref="O112">
      <formula1>0</formula1>
    </dataValidation>
    <dataValidation type="list" allowBlank="1" showInputMessage="1" showErrorMessage="1" sqref="C113">
      <formula1>liste_categories</formula1>
    </dataValidation>
    <dataValidation type="list" allowBlank="1" showInputMessage="1" showErrorMessage="1" sqref="D113">
      <formula1>liste_responsables</formula1>
    </dataValidation>
    <dataValidation type="list" allowBlank="1" showInputMessage="1" showErrorMessage="1" sqref="E113">
      <formula1>liste_sites</formula1>
    </dataValidation>
    <dataValidation type="list" allowBlank="1" showInputMessage="1" showErrorMessage="1" sqref="K113">
      <formula1>liste_priorites</formula1>
    </dataValidation>
    <dataValidation type="list" allowBlank="1" showInputMessage="1" showErrorMessage="1" sqref="L113">
      <formula1>liste_statuts</formula1>
    </dataValidation>
    <dataValidation type="whole" allowBlank="1" showInputMessage="1" showErrorMessage="1" sqref="M113">
      <formula1>0</formula1>
      <formula2>100</formula2>
    </dataValidation>
    <dataValidation type="date" operator="greaterThanOrEqual" allowBlank="1" showInputMessage="1" showErrorMessage="1" sqref="F113">
      <formula1>730120</formula1>
    </dataValidation>
    <dataValidation type="date" operator="greaterThanOrEqual" allowBlank="1" showInputMessage="1" showErrorMessage="1" sqref="G113">
      <formula1>730120</formula1>
    </dataValidation>
    <dataValidation type="date" operator="greaterThanOrEqual" allowBlank="1" showInputMessage="1" showErrorMessage="1" sqref="H113">
      <formula1>730120</formula1>
    </dataValidation>
    <dataValidation type="decimal" operator="greaterThanOrEqual" allowBlank="1" showInputMessage="1" showErrorMessage="1" sqref="N113">
      <formula1>0</formula1>
    </dataValidation>
    <dataValidation type="decimal" operator="greaterThanOrEqual" allowBlank="1" showInputMessage="1" showErrorMessage="1" sqref="O113">
      <formula1>0</formula1>
    </dataValidation>
    <dataValidation type="list" allowBlank="1" showInputMessage="1" showErrorMessage="1" sqref="C114">
      <formula1>liste_categories</formula1>
    </dataValidation>
    <dataValidation type="list" allowBlank="1" showInputMessage="1" showErrorMessage="1" sqref="D114">
      <formula1>liste_responsables</formula1>
    </dataValidation>
    <dataValidation type="list" allowBlank="1" showInputMessage="1" showErrorMessage="1" sqref="E114">
      <formula1>liste_sites</formula1>
    </dataValidation>
    <dataValidation type="list" allowBlank="1" showInputMessage="1" showErrorMessage="1" sqref="K114">
      <formula1>liste_priorites</formula1>
    </dataValidation>
    <dataValidation type="list" allowBlank="1" showInputMessage="1" showErrorMessage="1" sqref="L114">
      <formula1>liste_statuts</formula1>
    </dataValidation>
    <dataValidation type="whole" allowBlank="1" showInputMessage="1" showErrorMessage="1" sqref="M114">
      <formula1>0</formula1>
      <formula2>100</formula2>
    </dataValidation>
    <dataValidation type="date" operator="greaterThanOrEqual" allowBlank="1" showInputMessage="1" showErrorMessage="1" sqref="F114">
      <formula1>730120</formula1>
    </dataValidation>
    <dataValidation type="date" operator="greaterThanOrEqual" allowBlank="1" showInputMessage="1" showErrorMessage="1" sqref="G114">
      <formula1>730120</formula1>
    </dataValidation>
    <dataValidation type="date" operator="greaterThanOrEqual" allowBlank="1" showInputMessage="1" showErrorMessage="1" sqref="H114">
      <formula1>730120</formula1>
    </dataValidation>
    <dataValidation type="decimal" operator="greaterThanOrEqual" allowBlank="1" showInputMessage="1" showErrorMessage="1" sqref="N114">
      <formula1>0</formula1>
    </dataValidation>
    <dataValidation type="decimal" operator="greaterThanOrEqual" allowBlank="1" showInputMessage="1" showErrorMessage="1" sqref="O114">
      <formula1>0</formula1>
    </dataValidation>
    <dataValidation type="list" allowBlank="1" showInputMessage="1" showErrorMessage="1" sqref="C115">
      <formula1>liste_categories</formula1>
    </dataValidation>
    <dataValidation type="list" allowBlank="1" showInputMessage="1" showErrorMessage="1" sqref="D115">
      <formula1>liste_responsables</formula1>
    </dataValidation>
    <dataValidation type="list" allowBlank="1" showInputMessage="1" showErrorMessage="1" sqref="E115">
      <formula1>liste_sites</formula1>
    </dataValidation>
    <dataValidation type="list" allowBlank="1" showInputMessage="1" showErrorMessage="1" sqref="K115">
      <formula1>liste_priorites</formula1>
    </dataValidation>
    <dataValidation type="list" allowBlank="1" showInputMessage="1" showErrorMessage="1" sqref="L115">
      <formula1>liste_statuts</formula1>
    </dataValidation>
    <dataValidation type="whole" allowBlank="1" showInputMessage="1" showErrorMessage="1" sqref="M115">
      <formula1>0</formula1>
      <formula2>100</formula2>
    </dataValidation>
    <dataValidation type="date" operator="greaterThanOrEqual" allowBlank="1" showInputMessage="1" showErrorMessage="1" sqref="F115">
      <formula1>730120</formula1>
    </dataValidation>
    <dataValidation type="date" operator="greaterThanOrEqual" allowBlank="1" showInputMessage="1" showErrorMessage="1" sqref="G115">
      <formula1>730120</formula1>
    </dataValidation>
    <dataValidation type="date" operator="greaterThanOrEqual" allowBlank="1" showInputMessage="1" showErrorMessage="1" sqref="H115">
      <formula1>730120</formula1>
    </dataValidation>
    <dataValidation type="decimal" operator="greaterThanOrEqual" allowBlank="1" showInputMessage="1" showErrorMessage="1" sqref="N115">
      <formula1>0</formula1>
    </dataValidation>
    <dataValidation type="decimal" operator="greaterThanOrEqual" allowBlank="1" showInputMessage="1" showErrorMessage="1" sqref="O115">
      <formula1>0</formula1>
    </dataValidation>
    <dataValidation type="list" allowBlank="1" showInputMessage="1" showErrorMessage="1" sqref="C116">
      <formula1>liste_categories</formula1>
    </dataValidation>
    <dataValidation type="list" allowBlank="1" showInputMessage="1" showErrorMessage="1" sqref="D116">
      <formula1>liste_responsables</formula1>
    </dataValidation>
    <dataValidation type="list" allowBlank="1" showInputMessage="1" showErrorMessage="1" sqref="E116">
      <formula1>liste_sites</formula1>
    </dataValidation>
    <dataValidation type="list" allowBlank="1" showInputMessage="1" showErrorMessage="1" sqref="K116">
      <formula1>liste_priorites</formula1>
    </dataValidation>
    <dataValidation type="list" allowBlank="1" showInputMessage="1" showErrorMessage="1" sqref="L116">
      <formula1>liste_statuts</formula1>
    </dataValidation>
    <dataValidation type="whole" allowBlank="1" showInputMessage="1" showErrorMessage="1" sqref="M116">
      <formula1>0</formula1>
      <formula2>100</formula2>
    </dataValidation>
    <dataValidation type="date" operator="greaterThanOrEqual" allowBlank="1" showInputMessage="1" showErrorMessage="1" sqref="F116">
      <formula1>730120</formula1>
    </dataValidation>
    <dataValidation type="date" operator="greaterThanOrEqual" allowBlank="1" showInputMessage="1" showErrorMessage="1" sqref="G116">
      <formula1>730120</formula1>
    </dataValidation>
    <dataValidation type="date" operator="greaterThanOrEqual" allowBlank="1" showInputMessage="1" showErrorMessage="1" sqref="H116">
      <formula1>730120</formula1>
    </dataValidation>
    <dataValidation type="decimal" operator="greaterThanOrEqual" allowBlank="1" showInputMessage="1" showErrorMessage="1" sqref="N116">
      <formula1>0</formula1>
    </dataValidation>
    <dataValidation type="decimal" operator="greaterThanOrEqual" allowBlank="1" showInputMessage="1" showErrorMessage="1" sqref="O116">
      <formula1>0</formula1>
    </dataValidation>
    <dataValidation type="list" allowBlank="1" showInputMessage="1" showErrorMessage="1" sqref="C117">
      <formula1>liste_categories</formula1>
    </dataValidation>
    <dataValidation type="list" allowBlank="1" showInputMessage="1" showErrorMessage="1" sqref="D117">
      <formula1>liste_responsables</formula1>
    </dataValidation>
    <dataValidation type="list" allowBlank="1" showInputMessage="1" showErrorMessage="1" sqref="E117">
      <formula1>liste_sites</formula1>
    </dataValidation>
    <dataValidation type="list" allowBlank="1" showInputMessage="1" showErrorMessage="1" sqref="K117">
      <formula1>liste_priorites</formula1>
    </dataValidation>
    <dataValidation type="list" allowBlank="1" showInputMessage="1" showErrorMessage="1" sqref="L117">
      <formula1>liste_statuts</formula1>
    </dataValidation>
    <dataValidation type="whole" allowBlank="1" showInputMessage="1" showErrorMessage="1" sqref="M117">
      <formula1>0</formula1>
      <formula2>100</formula2>
    </dataValidation>
    <dataValidation type="date" operator="greaterThanOrEqual" allowBlank="1" showInputMessage="1" showErrorMessage="1" sqref="F117">
      <formula1>730120</formula1>
    </dataValidation>
    <dataValidation type="date" operator="greaterThanOrEqual" allowBlank="1" showInputMessage="1" showErrorMessage="1" sqref="G117">
      <formula1>730120</formula1>
    </dataValidation>
    <dataValidation type="date" operator="greaterThanOrEqual" allowBlank="1" showInputMessage="1" showErrorMessage="1" sqref="H117">
      <formula1>730120</formula1>
    </dataValidation>
    <dataValidation type="decimal" operator="greaterThanOrEqual" allowBlank="1" showInputMessage="1" showErrorMessage="1" sqref="N117">
      <formula1>0</formula1>
    </dataValidation>
    <dataValidation type="decimal" operator="greaterThanOrEqual" allowBlank="1" showInputMessage="1" showErrorMessage="1" sqref="O117">
      <formula1>0</formula1>
    </dataValidation>
    <dataValidation type="list" allowBlank="1" showInputMessage="1" showErrorMessage="1" sqref="C118">
      <formula1>liste_categories</formula1>
    </dataValidation>
    <dataValidation type="list" allowBlank="1" showInputMessage="1" showErrorMessage="1" sqref="D118">
      <formula1>liste_responsables</formula1>
    </dataValidation>
    <dataValidation type="list" allowBlank="1" showInputMessage="1" showErrorMessage="1" sqref="E118">
      <formula1>liste_sites</formula1>
    </dataValidation>
    <dataValidation type="list" allowBlank="1" showInputMessage="1" showErrorMessage="1" sqref="K118">
      <formula1>liste_priorites</formula1>
    </dataValidation>
    <dataValidation type="list" allowBlank="1" showInputMessage="1" showErrorMessage="1" sqref="L118">
      <formula1>liste_statuts</formula1>
    </dataValidation>
    <dataValidation type="whole" allowBlank="1" showInputMessage="1" showErrorMessage="1" sqref="M118">
      <formula1>0</formula1>
      <formula2>100</formula2>
    </dataValidation>
    <dataValidation type="date" operator="greaterThanOrEqual" allowBlank="1" showInputMessage="1" showErrorMessage="1" sqref="F118">
      <formula1>730120</formula1>
    </dataValidation>
    <dataValidation type="date" operator="greaterThanOrEqual" allowBlank="1" showInputMessage="1" showErrorMessage="1" sqref="G118">
      <formula1>730120</formula1>
    </dataValidation>
    <dataValidation type="date" operator="greaterThanOrEqual" allowBlank="1" showInputMessage="1" showErrorMessage="1" sqref="H118">
      <formula1>730120</formula1>
    </dataValidation>
    <dataValidation type="decimal" operator="greaterThanOrEqual" allowBlank="1" showInputMessage="1" showErrorMessage="1" sqref="N118">
      <formula1>0</formula1>
    </dataValidation>
    <dataValidation type="decimal" operator="greaterThanOrEqual" allowBlank="1" showInputMessage="1" showErrorMessage="1" sqref="O118">
      <formula1>0</formula1>
    </dataValidation>
    <dataValidation type="list" allowBlank="1" showInputMessage="1" showErrorMessage="1" sqref="C119">
      <formula1>liste_categories</formula1>
    </dataValidation>
    <dataValidation type="list" allowBlank="1" showInputMessage="1" showErrorMessage="1" sqref="D119">
      <formula1>liste_responsables</formula1>
    </dataValidation>
    <dataValidation type="list" allowBlank="1" showInputMessage="1" showErrorMessage="1" sqref="E119">
      <formula1>liste_sites</formula1>
    </dataValidation>
    <dataValidation type="list" allowBlank="1" showInputMessage="1" showErrorMessage="1" sqref="K119">
      <formula1>liste_priorites</formula1>
    </dataValidation>
    <dataValidation type="list" allowBlank="1" showInputMessage="1" showErrorMessage="1" sqref="L119">
      <formula1>liste_statuts</formula1>
    </dataValidation>
    <dataValidation type="whole" allowBlank="1" showInputMessage="1" showErrorMessage="1" sqref="M119">
      <formula1>0</formula1>
      <formula2>100</formula2>
    </dataValidation>
    <dataValidation type="date" operator="greaterThanOrEqual" allowBlank="1" showInputMessage="1" showErrorMessage="1" sqref="F119">
      <formula1>730120</formula1>
    </dataValidation>
    <dataValidation type="date" operator="greaterThanOrEqual" allowBlank="1" showInputMessage="1" showErrorMessage="1" sqref="G119">
      <formula1>730120</formula1>
    </dataValidation>
    <dataValidation type="date" operator="greaterThanOrEqual" allowBlank="1" showInputMessage="1" showErrorMessage="1" sqref="H119">
      <formula1>730120</formula1>
    </dataValidation>
    <dataValidation type="decimal" operator="greaterThanOrEqual" allowBlank="1" showInputMessage="1" showErrorMessage="1" sqref="N119">
      <formula1>0</formula1>
    </dataValidation>
    <dataValidation type="decimal" operator="greaterThanOrEqual" allowBlank="1" showInputMessage="1" showErrorMessage="1" sqref="O119">
      <formula1>0</formula1>
    </dataValidation>
    <dataValidation type="list" allowBlank="1" showInputMessage="1" showErrorMessage="1" sqref="C120">
      <formula1>liste_categories</formula1>
    </dataValidation>
    <dataValidation type="list" allowBlank="1" showInputMessage="1" showErrorMessage="1" sqref="D120">
      <formula1>liste_responsables</formula1>
    </dataValidation>
    <dataValidation type="list" allowBlank="1" showInputMessage="1" showErrorMessage="1" sqref="E120">
      <formula1>liste_sites</formula1>
    </dataValidation>
    <dataValidation type="list" allowBlank="1" showInputMessage="1" showErrorMessage="1" sqref="K120">
      <formula1>liste_priorites</formula1>
    </dataValidation>
    <dataValidation type="list" allowBlank="1" showInputMessage="1" showErrorMessage="1" sqref="L120">
      <formula1>liste_statuts</formula1>
    </dataValidation>
    <dataValidation type="whole" allowBlank="1" showInputMessage="1" showErrorMessage="1" sqref="M120">
      <formula1>0</formula1>
      <formula2>100</formula2>
    </dataValidation>
    <dataValidation type="date" operator="greaterThanOrEqual" allowBlank="1" showInputMessage="1" showErrorMessage="1" sqref="F120">
      <formula1>730120</formula1>
    </dataValidation>
    <dataValidation type="date" operator="greaterThanOrEqual" allowBlank="1" showInputMessage="1" showErrorMessage="1" sqref="G120">
      <formula1>730120</formula1>
    </dataValidation>
    <dataValidation type="date" operator="greaterThanOrEqual" allowBlank="1" showInputMessage="1" showErrorMessage="1" sqref="H120">
      <formula1>730120</formula1>
    </dataValidation>
    <dataValidation type="decimal" operator="greaterThanOrEqual" allowBlank="1" showInputMessage="1" showErrorMessage="1" sqref="N120">
      <formula1>0</formula1>
    </dataValidation>
    <dataValidation type="decimal" operator="greaterThanOrEqual" allowBlank="1" showInputMessage="1" showErrorMessage="1" sqref="O120">
      <formula1>0</formula1>
    </dataValidation>
    <dataValidation type="list" allowBlank="1" showInputMessage="1" showErrorMessage="1" sqref="C121">
      <formula1>liste_categories</formula1>
    </dataValidation>
    <dataValidation type="list" allowBlank="1" showInputMessage="1" showErrorMessage="1" sqref="D121">
      <formula1>liste_responsables</formula1>
    </dataValidation>
    <dataValidation type="list" allowBlank="1" showInputMessage="1" showErrorMessage="1" sqref="E121">
      <formula1>liste_sites</formula1>
    </dataValidation>
    <dataValidation type="list" allowBlank="1" showInputMessage="1" showErrorMessage="1" sqref="K121">
      <formula1>liste_priorites</formula1>
    </dataValidation>
    <dataValidation type="list" allowBlank="1" showInputMessage="1" showErrorMessage="1" sqref="L121">
      <formula1>liste_statuts</formula1>
    </dataValidation>
    <dataValidation type="whole" allowBlank="1" showInputMessage="1" showErrorMessage="1" sqref="M121">
      <formula1>0</formula1>
      <formula2>100</formula2>
    </dataValidation>
    <dataValidation type="date" operator="greaterThanOrEqual" allowBlank="1" showInputMessage="1" showErrorMessage="1" sqref="F121">
      <formula1>730120</formula1>
    </dataValidation>
    <dataValidation type="date" operator="greaterThanOrEqual" allowBlank="1" showInputMessage="1" showErrorMessage="1" sqref="G121">
      <formula1>730120</formula1>
    </dataValidation>
    <dataValidation type="date" operator="greaterThanOrEqual" allowBlank="1" showInputMessage="1" showErrorMessage="1" sqref="H121">
      <formula1>730120</formula1>
    </dataValidation>
    <dataValidation type="decimal" operator="greaterThanOrEqual" allowBlank="1" showInputMessage="1" showErrorMessage="1" sqref="N121">
      <formula1>0</formula1>
    </dataValidation>
    <dataValidation type="decimal" operator="greaterThanOrEqual" allowBlank="1" showInputMessage="1" showErrorMessage="1" sqref="O121">
      <formula1>0</formula1>
    </dataValidation>
    <dataValidation type="list" allowBlank="1" showInputMessage="1" showErrorMessage="1" sqref="C122">
      <formula1>liste_categories</formula1>
    </dataValidation>
    <dataValidation type="list" allowBlank="1" showInputMessage="1" showErrorMessage="1" sqref="D122">
      <formula1>liste_responsables</formula1>
    </dataValidation>
    <dataValidation type="list" allowBlank="1" showInputMessage="1" showErrorMessage="1" sqref="E122">
      <formula1>liste_sites</formula1>
    </dataValidation>
    <dataValidation type="list" allowBlank="1" showInputMessage="1" showErrorMessage="1" sqref="K122">
      <formula1>liste_priorites</formula1>
    </dataValidation>
    <dataValidation type="list" allowBlank="1" showInputMessage="1" showErrorMessage="1" sqref="L122">
      <formula1>liste_statuts</formula1>
    </dataValidation>
    <dataValidation type="whole" allowBlank="1" showInputMessage="1" showErrorMessage="1" sqref="M122">
      <formula1>0</formula1>
      <formula2>100</formula2>
    </dataValidation>
    <dataValidation type="date" operator="greaterThanOrEqual" allowBlank="1" showInputMessage="1" showErrorMessage="1" sqref="F122">
      <formula1>730120</formula1>
    </dataValidation>
    <dataValidation type="date" operator="greaterThanOrEqual" allowBlank="1" showInputMessage="1" showErrorMessage="1" sqref="G122">
      <formula1>730120</formula1>
    </dataValidation>
    <dataValidation type="date" operator="greaterThanOrEqual" allowBlank="1" showInputMessage="1" showErrorMessage="1" sqref="H122">
      <formula1>730120</formula1>
    </dataValidation>
    <dataValidation type="decimal" operator="greaterThanOrEqual" allowBlank="1" showInputMessage="1" showErrorMessage="1" sqref="N122">
      <formula1>0</formula1>
    </dataValidation>
    <dataValidation type="decimal" operator="greaterThanOrEqual" allowBlank="1" showInputMessage="1" showErrorMessage="1" sqref="O122">
      <formula1>0</formula1>
    </dataValidation>
    <dataValidation type="list" allowBlank="1" showInputMessage="1" showErrorMessage="1" sqref="C123">
      <formula1>liste_categories</formula1>
    </dataValidation>
    <dataValidation type="list" allowBlank="1" showInputMessage="1" showErrorMessage="1" sqref="D123">
      <formula1>liste_responsables</formula1>
    </dataValidation>
    <dataValidation type="list" allowBlank="1" showInputMessage="1" showErrorMessage="1" sqref="E123">
      <formula1>liste_sites</formula1>
    </dataValidation>
    <dataValidation type="list" allowBlank="1" showInputMessage="1" showErrorMessage="1" sqref="K123">
      <formula1>liste_priorites</formula1>
    </dataValidation>
    <dataValidation type="list" allowBlank="1" showInputMessage="1" showErrorMessage="1" sqref="L123">
      <formula1>liste_statuts</formula1>
    </dataValidation>
    <dataValidation type="whole" allowBlank="1" showInputMessage="1" showErrorMessage="1" sqref="M123">
      <formula1>0</formula1>
      <formula2>100</formula2>
    </dataValidation>
    <dataValidation type="date" operator="greaterThanOrEqual" allowBlank="1" showInputMessage="1" showErrorMessage="1" sqref="F123">
      <formula1>730120</formula1>
    </dataValidation>
    <dataValidation type="date" operator="greaterThanOrEqual" allowBlank="1" showInputMessage="1" showErrorMessage="1" sqref="G123">
      <formula1>730120</formula1>
    </dataValidation>
    <dataValidation type="date" operator="greaterThanOrEqual" allowBlank="1" showInputMessage="1" showErrorMessage="1" sqref="H123">
      <formula1>730120</formula1>
    </dataValidation>
    <dataValidation type="decimal" operator="greaterThanOrEqual" allowBlank="1" showInputMessage="1" showErrorMessage="1" sqref="N123">
      <formula1>0</formula1>
    </dataValidation>
    <dataValidation type="decimal" operator="greaterThanOrEqual" allowBlank="1" showInputMessage="1" showErrorMessage="1" sqref="O123">
      <formula1>0</formula1>
    </dataValidation>
    <dataValidation type="list" allowBlank="1" showInputMessage="1" showErrorMessage="1" sqref="C124">
      <formula1>liste_categories</formula1>
    </dataValidation>
    <dataValidation type="list" allowBlank="1" showInputMessage="1" showErrorMessage="1" sqref="D124">
      <formula1>liste_responsables</formula1>
    </dataValidation>
    <dataValidation type="list" allowBlank="1" showInputMessage="1" showErrorMessage="1" sqref="E124">
      <formula1>liste_sites</formula1>
    </dataValidation>
    <dataValidation type="list" allowBlank="1" showInputMessage="1" showErrorMessage="1" sqref="K124">
      <formula1>liste_priorites</formula1>
    </dataValidation>
    <dataValidation type="list" allowBlank="1" showInputMessage="1" showErrorMessage="1" sqref="L124">
      <formula1>liste_statuts</formula1>
    </dataValidation>
    <dataValidation type="whole" allowBlank="1" showInputMessage="1" showErrorMessage="1" sqref="M124">
      <formula1>0</formula1>
      <formula2>100</formula2>
    </dataValidation>
    <dataValidation type="date" operator="greaterThanOrEqual" allowBlank="1" showInputMessage="1" showErrorMessage="1" sqref="F124">
      <formula1>730120</formula1>
    </dataValidation>
    <dataValidation type="date" operator="greaterThanOrEqual" allowBlank="1" showInputMessage="1" showErrorMessage="1" sqref="G124">
      <formula1>730120</formula1>
    </dataValidation>
    <dataValidation type="date" operator="greaterThanOrEqual" allowBlank="1" showInputMessage="1" showErrorMessage="1" sqref="H124">
      <formula1>730120</formula1>
    </dataValidation>
    <dataValidation type="decimal" operator="greaterThanOrEqual" allowBlank="1" showInputMessage="1" showErrorMessage="1" sqref="N124">
      <formula1>0</formula1>
    </dataValidation>
    <dataValidation type="decimal" operator="greaterThanOrEqual" allowBlank="1" showInputMessage="1" showErrorMessage="1" sqref="O124">
      <formula1>0</formula1>
    </dataValidation>
    <dataValidation type="list" allowBlank="1" showInputMessage="1" showErrorMessage="1" sqref="C125">
      <formula1>liste_categories</formula1>
    </dataValidation>
    <dataValidation type="list" allowBlank="1" showInputMessage="1" showErrorMessage="1" sqref="D125">
      <formula1>liste_responsables</formula1>
    </dataValidation>
    <dataValidation type="list" allowBlank="1" showInputMessage="1" showErrorMessage="1" sqref="E125">
      <formula1>liste_sites</formula1>
    </dataValidation>
    <dataValidation type="list" allowBlank="1" showInputMessage="1" showErrorMessage="1" sqref="K125">
      <formula1>liste_priorites</formula1>
    </dataValidation>
    <dataValidation type="list" allowBlank="1" showInputMessage="1" showErrorMessage="1" sqref="L125">
      <formula1>liste_statuts</formula1>
    </dataValidation>
    <dataValidation type="whole" allowBlank="1" showInputMessage="1" showErrorMessage="1" sqref="M125">
      <formula1>0</formula1>
      <formula2>100</formula2>
    </dataValidation>
    <dataValidation type="date" operator="greaterThanOrEqual" allowBlank="1" showInputMessage="1" showErrorMessage="1" sqref="F125">
      <formula1>730120</formula1>
    </dataValidation>
    <dataValidation type="date" operator="greaterThanOrEqual" allowBlank="1" showInputMessage="1" showErrorMessage="1" sqref="G125">
      <formula1>730120</formula1>
    </dataValidation>
    <dataValidation type="date" operator="greaterThanOrEqual" allowBlank="1" showInputMessage="1" showErrorMessage="1" sqref="H125">
      <formula1>730120</formula1>
    </dataValidation>
    <dataValidation type="decimal" operator="greaterThanOrEqual" allowBlank="1" showInputMessage="1" showErrorMessage="1" sqref="N125">
      <formula1>0</formula1>
    </dataValidation>
    <dataValidation type="decimal" operator="greaterThanOrEqual" allowBlank="1" showInputMessage="1" showErrorMessage="1" sqref="O125">
      <formula1>0</formula1>
    </dataValidation>
    <dataValidation type="list" allowBlank="1" showInputMessage="1" showErrorMessage="1" sqref="C126">
      <formula1>liste_categories</formula1>
    </dataValidation>
    <dataValidation type="list" allowBlank="1" showInputMessage="1" showErrorMessage="1" sqref="D126">
      <formula1>liste_responsables</formula1>
    </dataValidation>
    <dataValidation type="list" allowBlank="1" showInputMessage="1" showErrorMessage="1" sqref="E126">
      <formula1>liste_sites</formula1>
    </dataValidation>
    <dataValidation type="list" allowBlank="1" showInputMessage="1" showErrorMessage="1" sqref="K126">
      <formula1>liste_priorites</formula1>
    </dataValidation>
    <dataValidation type="list" allowBlank="1" showInputMessage="1" showErrorMessage="1" sqref="L126">
      <formula1>liste_statuts</formula1>
    </dataValidation>
    <dataValidation type="whole" allowBlank="1" showInputMessage="1" showErrorMessage="1" sqref="M126">
      <formula1>0</formula1>
      <formula2>100</formula2>
    </dataValidation>
    <dataValidation type="date" operator="greaterThanOrEqual" allowBlank="1" showInputMessage="1" showErrorMessage="1" sqref="F126">
      <formula1>730120</formula1>
    </dataValidation>
    <dataValidation type="date" operator="greaterThanOrEqual" allowBlank="1" showInputMessage="1" showErrorMessage="1" sqref="G126">
      <formula1>730120</formula1>
    </dataValidation>
    <dataValidation type="date" operator="greaterThanOrEqual" allowBlank="1" showInputMessage="1" showErrorMessage="1" sqref="H126">
      <formula1>730120</formula1>
    </dataValidation>
    <dataValidation type="decimal" operator="greaterThanOrEqual" allowBlank="1" showInputMessage="1" showErrorMessage="1" sqref="N126">
      <formula1>0</formula1>
    </dataValidation>
    <dataValidation type="decimal" operator="greaterThanOrEqual" allowBlank="1" showInputMessage="1" showErrorMessage="1" sqref="O126">
      <formula1>0</formula1>
    </dataValidation>
    <dataValidation type="list" allowBlank="1" showInputMessage="1" showErrorMessage="1" sqref="C127">
      <formula1>liste_categories</formula1>
    </dataValidation>
    <dataValidation type="list" allowBlank="1" showInputMessage="1" showErrorMessage="1" sqref="D127">
      <formula1>liste_responsables</formula1>
    </dataValidation>
    <dataValidation type="list" allowBlank="1" showInputMessage="1" showErrorMessage="1" sqref="E127">
      <formula1>liste_sites</formula1>
    </dataValidation>
    <dataValidation type="list" allowBlank="1" showInputMessage="1" showErrorMessage="1" sqref="K127">
      <formula1>liste_priorites</formula1>
    </dataValidation>
    <dataValidation type="list" allowBlank="1" showInputMessage="1" showErrorMessage="1" sqref="L127">
      <formula1>liste_statuts</formula1>
    </dataValidation>
    <dataValidation type="whole" allowBlank="1" showInputMessage="1" showErrorMessage="1" sqref="M127">
      <formula1>0</formula1>
      <formula2>100</formula2>
    </dataValidation>
    <dataValidation type="date" operator="greaterThanOrEqual" allowBlank="1" showInputMessage="1" showErrorMessage="1" sqref="F127">
      <formula1>730120</formula1>
    </dataValidation>
    <dataValidation type="date" operator="greaterThanOrEqual" allowBlank="1" showInputMessage="1" showErrorMessage="1" sqref="G127">
      <formula1>730120</formula1>
    </dataValidation>
    <dataValidation type="date" operator="greaterThanOrEqual" allowBlank="1" showInputMessage="1" showErrorMessage="1" sqref="H127">
      <formula1>730120</formula1>
    </dataValidation>
    <dataValidation type="decimal" operator="greaterThanOrEqual" allowBlank="1" showInputMessage="1" showErrorMessage="1" sqref="N127">
      <formula1>0</formula1>
    </dataValidation>
    <dataValidation type="decimal" operator="greaterThanOrEqual" allowBlank="1" showInputMessage="1" showErrorMessage="1" sqref="O127">
      <formula1>0</formula1>
    </dataValidation>
    <dataValidation type="list" allowBlank="1" showInputMessage="1" showErrorMessage="1" sqref="C128">
      <formula1>liste_categories</formula1>
    </dataValidation>
    <dataValidation type="list" allowBlank="1" showInputMessage="1" showErrorMessage="1" sqref="D128">
      <formula1>liste_responsables</formula1>
    </dataValidation>
    <dataValidation type="list" allowBlank="1" showInputMessage="1" showErrorMessage="1" sqref="E128">
      <formula1>liste_sites</formula1>
    </dataValidation>
    <dataValidation type="list" allowBlank="1" showInputMessage="1" showErrorMessage="1" sqref="K128">
      <formula1>liste_priorites</formula1>
    </dataValidation>
    <dataValidation type="list" allowBlank="1" showInputMessage="1" showErrorMessage="1" sqref="L128">
      <formula1>liste_statuts</formula1>
    </dataValidation>
    <dataValidation type="whole" allowBlank="1" showInputMessage="1" showErrorMessage="1" sqref="M128">
      <formula1>0</formula1>
      <formula2>100</formula2>
    </dataValidation>
    <dataValidation type="date" operator="greaterThanOrEqual" allowBlank="1" showInputMessage="1" showErrorMessage="1" sqref="F128">
      <formula1>730120</formula1>
    </dataValidation>
    <dataValidation type="date" operator="greaterThanOrEqual" allowBlank="1" showInputMessage="1" showErrorMessage="1" sqref="G128">
      <formula1>730120</formula1>
    </dataValidation>
    <dataValidation type="date" operator="greaterThanOrEqual" allowBlank="1" showInputMessage="1" showErrorMessage="1" sqref="H128">
      <formula1>730120</formula1>
    </dataValidation>
    <dataValidation type="decimal" operator="greaterThanOrEqual" allowBlank="1" showInputMessage="1" showErrorMessage="1" sqref="N128">
      <formula1>0</formula1>
    </dataValidation>
    <dataValidation type="decimal" operator="greaterThanOrEqual" allowBlank="1" showInputMessage="1" showErrorMessage="1" sqref="O128">
      <formula1>0</formula1>
    </dataValidation>
    <dataValidation type="list" allowBlank="1" showInputMessage="1" showErrorMessage="1" sqref="C129">
      <formula1>liste_categories</formula1>
    </dataValidation>
    <dataValidation type="list" allowBlank="1" showInputMessage="1" showErrorMessage="1" sqref="D129">
      <formula1>liste_responsables</formula1>
    </dataValidation>
    <dataValidation type="list" allowBlank="1" showInputMessage="1" showErrorMessage="1" sqref="E129">
      <formula1>liste_sites</formula1>
    </dataValidation>
    <dataValidation type="list" allowBlank="1" showInputMessage="1" showErrorMessage="1" sqref="K129">
      <formula1>liste_priorites</formula1>
    </dataValidation>
    <dataValidation type="list" allowBlank="1" showInputMessage="1" showErrorMessage="1" sqref="L129">
      <formula1>liste_statuts</formula1>
    </dataValidation>
    <dataValidation type="whole" allowBlank="1" showInputMessage="1" showErrorMessage="1" sqref="M129">
      <formula1>0</formula1>
      <formula2>100</formula2>
    </dataValidation>
    <dataValidation type="date" operator="greaterThanOrEqual" allowBlank="1" showInputMessage="1" showErrorMessage="1" sqref="F129">
      <formula1>730120</formula1>
    </dataValidation>
    <dataValidation type="date" operator="greaterThanOrEqual" allowBlank="1" showInputMessage="1" showErrorMessage="1" sqref="G129">
      <formula1>730120</formula1>
    </dataValidation>
    <dataValidation type="date" operator="greaterThanOrEqual" allowBlank="1" showInputMessage="1" showErrorMessage="1" sqref="H129">
      <formula1>730120</formula1>
    </dataValidation>
    <dataValidation type="decimal" operator="greaterThanOrEqual" allowBlank="1" showInputMessage="1" showErrorMessage="1" sqref="N129">
      <formula1>0</formula1>
    </dataValidation>
    <dataValidation type="decimal" operator="greaterThanOrEqual" allowBlank="1" showInputMessage="1" showErrorMessage="1" sqref="O129">
      <formula1>0</formula1>
    </dataValidation>
    <dataValidation type="list" allowBlank="1" showInputMessage="1" showErrorMessage="1" sqref="C130">
      <formula1>liste_categories</formula1>
    </dataValidation>
    <dataValidation type="list" allowBlank="1" showInputMessage="1" showErrorMessage="1" sqref="D130">
      <formula1>liste_responsables</formula1>
    </dataValidation>
    <dataValidation type="list" allowBlank="1" showInputMessage="1" showErrorMessage="1" sqref="E130">
      <formula1>liste_sites</formula1>
    </dataValidation>
    <dataValidation type="list" allowBlank="1" showInputMessage="1" showErrorMessage="1" sqref="K130">
      <formula1>liste_priorites</formula1>
    </dataValidation>
    <dataValidation type="list" allowBlank="1" showInputMessage="1" showErrorMessage="1" sqref="L130">
      <formula1>liste_statuts</formula1>
    </dataValidation>
    <dataValidation type="whole" allowBlank="1" showInputMessage="1" showErrorMessage="1" sqref="M130">
      <formula1>0</formula1>
      <formula2>100</formula2>
    </dataValidation>
    <dataValidation type="date" operator="greaterThanOrEqual" allowBlank="1" showInputMessage="1" showErrorMessage="1" sqref="F130">
      <formula1>730120</formula1>
    </dataValidation>
    <dataValidation type="date" operator="greaterThanOrEqual" allowBlank="1" showInputMessage="1" showErrorMessage="1" sqref="G130">
      <formula1>730120</formula1>
    </dataValidation>
    <dataValidation type="date" operator="greaterThanOrEqual" allowBlank="1" showInputMessage="1" showErrorMessage="1" sqref="H130">
      <formula1>730120</formula1>
    </dataValidation>
    <dataValidation type="decimal" operator="greaterThanOrEqual" allowBlank="1" showInputMessage="1" showErrorMessage="1" sqref="N130">
      <formula1>0</formula1>
    </dataValidation>
    <dataValidation type="decimal" operator="greaterThanOrEqual" allowBlank="1" showInputMessage="1" showErrorMessage="1" sqref="O130">
      <formula1>0</formula1>
    </dataValidation>
    <dataValidation type="list" allowBlank="1" showInputMessage="1" showErrorMessage="1" sqref="C131">
      <formula1>liste_categories</formula1>
    </dataValidation>
    <dataValidation type="list" allowBlank="1" showInputMessage="1" showErrorMessage="1" sqref="D131">
      <formula1>liste_responsables</formula1>
    </dataValidation>
    <dataValidation type="list" allowBlank="1" showInputMessage="1" showErrorMessage="1" sqref="E131">
      <formula1>liste_sites</formula1>
    </dataValidation>
    <dataValidation type="list" allowBlank="1" showInputMessage="1" showErrorMessage="1" sqref="K131">
      <formula1>liste_priorites</formula1>
    </dataValidation>
    <dataValidation type="list" allowBlank="1" showInputMessage="1" showErrorMessage="1" sqref="L131">
      <formula1>liste_statuts</formula1>
    </dataValidation>
    <dataValidation type="whole" allowBlank="1" showInputMessage="1" showErrorMessage="1" sqref="M131">
      <formula1>0</formula1>
      <formula2>100</formula2>
    </dataValidation>
    <dataValidation type="date" operator="greaterThanOrEqual" allowBlank="1" showInputMessage="1" showErrorMessage="1" sqref="F131">
      <formula1>730120</formula1>
    </dataValidation>
    <dataValidation type="date" operator="greaterThanOrEqual" allowBlank="1" showInputMessage="1" showErrorMessage="1" sqref="G131">
      <formula1>730120</formula1>
    </dataValidation>
    <dataValidation type="date" operator="greaterThanOrEqual" allowBlank="1" showInputMessage="1" showErrorMessage="1" sqref="H131">
      <formula1>730120</formula1>
    </dataValidation>
    <dataValidation type="decimal" operator="greaterThanOrEqual" allowBlank="1" showInputMessage="1" showErrorMessage="1" sqref="N131">
      <formula1>0</formula1>
    </dataValidation>
    <dataValidation type="decimal" operator="greaterThanOrEqual" allowBlank="1" showInputMessage="1" showErrorMessage="1" sqref="O131">
      <formula1>0</formula1>
    </dataValidation>
    <dataValidation type="list" allowBlank="1" showInputMessage="1" showErrorMessage="1" sqref="C132">
      <formula1>liste_categories</formula1>
    </dataValidation>
    <dataValidation type="list" allowBlank="1" showInputMessage="1" showErrorMessage="1" sqref="D132">
      <formula1>liste_responsables</formula1>
    </dataValidation>
    <dataValidation type="list" allowBlank="1" showInputMessage="1" showErrorMessage="1" sqref="E132">
      <formula1>liste_sites</formula1>
    </dataValidation>
    <dataValidation type="list" allowBlank="1" showInputMessage="1" showErrorMessage="1" sqref="K132">
      <formula1>liste_priorites</formula1>
    </dataValidation>
    <dataValidation type="list" allowBlank="1" showInputMessage="1" showErrorMessage="1" sqref="L132">
      <formula1>liste_statuts</formula1>
    </dataValidation>
    <dataValidation type="whole" allowBlank="1" showInputMessage="1" showErrorMessage="1" sqref="M132">
      <formula1>0</formula1>
      <formula2>100</formula2>
    </dataValidation>
    <dataValidation type="date" operator="greaterThanOrEqual" allowBlank="1" showInputMessage="1" showErrorMessage="1" sqref="F132">
      <formula1>730120</formula1>
    </dataValidation>
    <dataValidation type="date" operator="greaterThanOrEqual" allowBlank="1" showInputMessage="1" showErrorMessage="1" sqref="G132">
      <formula1>730120</formula1>
    </dataValidation>
    <dataValidation type="date" operator="greaterThanOrEqual" allowBlank="1" showInputMessage="1" showErrorMessage="1" sqref="H132">
      <formula1>730120</formula1>
    </dataValidation>
    <dataValidation type="decimal" operator="greaterThanOrEqual" allowBlank="1" showInputMessage="1" showErrorMessage="1" sqref="N132">
      <formula1>0</formula1>
    </dataValidation>
    <dataValidation type="decimal" operator="greaterThanOrEqual" allowBlank="1" showInputMessage="1" showErrorMessage="1" sqref="O132">
      <formula1>0</formula1>
    </dataValidation>
    <dataValidation type="list" allowBlank="1" showInputMessage="1" showErrorMessage="1" sqref="C133">
      <formula1>liste_categories</formula1>
    </dataValidation>
    <dataValidation type="list" allowBlank="1" showInputMessage="1" showErrorMessage="1" sqref="D133">
      <formula1>liste_responsables</formula1>
    </dataValidation>
    <dataValidation type="list" allowBlank="1" showInputMessage="1" showErrorMessage="1" sqref="E133">
      <formula1>liste_sites</formula1>
    </dataValidation>
    <dataValidation type="list" allowBlank="1" showInputMessage="1" showErrorMessage="1" sqref="K133">
      <formula1>liste_priorites</formula1>
    </dataValidation>
    <dataValidation type="list" allowBlank="1" showInputMessage="1" showErrorMessage="1" sqref="L133">
      <formula1>liste_statuts</formula1>
    </dataValidation>
    <dataValidation type="whole" allowBlank="1" showInputMessage="1" showErrorMessage="1" sqref="M133">
      <formula1>0</formula1>
      <formula2>100</formula2>
    </dataValidation>
    <dataValidation type="date" operator="greaterThanOrEqual" allowBlank="1" showInputMessage="1" showErrorMessage="1" sqref="F133">
      <formula1>730120</formula1>
    </dataValidation>
    <dataValidation type="date" operator="greaterThanOrEqual" allowBlank="1" showInputMessage="1" showErrorMessage="1" sqref="G133">
      <formula1>730120</formula1>
    </dataValidation>
    <dataValidation type="date" operator="greaterThanOrEqual" allowBlank="1" showInputMessage="1" showErrorMessage="1" sqref="H133">
      <formula1>730120</formula1>
    </dataValidation>
    <dataValidation type="decimal" operator="greaterThanOrEqual" allowBlank="1" showInputMessage="1" showErrorMessage="1" sqref="N133">
      <formula1>0</formula1>
    </dataValidation>
    <dataValidation type="decimal" operator="greaterThanOrEqual" allowBlank="1" showInputMessage="1" showErrorMessage="1" sqref="O133">
      <formula1>0</formula1>
    </dataValidation>
    <dataValidation type="list" allowBlank="1" showInputMessage="1" showErrorMessage="1" sqref="C134">
      <formula1>liste_categories</formula1>
    </dataValidation>
    <dataValidation type="list" allowBlank="1" showInputMessage="1" showErrorMessage="1" sqref="D134">
      <formula1>liste_responsables</formula1>
    </dataValidation>
    <dataValidation type="list" allowBlank="1" showInputMessage="1" showErrorMessage="1" sqref="E134">
      <formula1>liste_sites</formula1>
    </dataValidation>
    <dataValidation type="list" allowBlank="1" showInputMessage="1" showErrorMessage="1" sqref="K134">
      <formula1>liste_priorites</formula1>
    </dataValidation>
    <dataValidation type="list" allowBlank="1" showInputMessage="1" showErrorMessage="1" sqref="L134">
      <formula1>liste_statuts</formula1>
    </dataValidation>
    <dataValidation type="whole" allowBlank="1" showInputMessage="1" showErrorMessage="1" sqref="M134">
      <formula1>0</formula1>
      <formula2>100</formula2>
    </dataValidation>
    <dataValidation type="date" operator="greaterThanOrEqual" allowBlank="1" showInputMessage="1" showErrorMessage="1" sqref="F134">
      <formula1>730120</formula1>
    </dataValidation>
    <dataValidation type="date" operator="greaterThanOrEqual" allowBlank="1" showInputMessage="1" showErrorMessage="1" sqref="G134">
      <formula1>730120</formula1>
    </dataValidation>
    <dataValidation type="date" operator="greaterThanOrEqual" allowBlank="1" showInputMessage="1" showErrorMessage="1" sqref="H134">
      <formula1>730120</formula1>
    </dataValidation>
    <dataValidation type="decimal" operator="greaterThanOrEqual" allowBlank="1" showInputMessage="1" showErrorMessage="1" sqref="N134">
      <formula1>0</formula1>
    </dataValidation>
    <dataValidation type="decimal" operator="greaterThanOrEqual" allowBlank="1" showInputMessage="1" showErrorMessage="1" sqref="O134">
      <formula1>0</formula1>
    </dataValidation>
    <dataValidation type="list" allowBlank="1" showInputMessage="1" showErrorMessage="1" sqref="C135">
      <formula1>liste_categories</formula1>
    </dataValidation>
    <dataValidation type="list" allowBlank="1" showInputMessage="1" showErrorMessage="1" sqref="D135">
      <formula1>liste_responsables</formula1>
    </dataValidation>
    <dataValidation type="list" allowBlank="1" showInputMessage="1" showErrorMessage="1" sqref="E135">
      <formula1>liste_sites</formula1>
    </dataValidation>
    <dataValidation type="list" allowBlank="1" showInputMessage="1" showErrorMessage="1" sqref="K135">
      <formula1>liste_priorites</formula1>
    </dataValidation>
    <dataValidation type="list" allowBlank="1" showInputMessage="1" showErrorMessage="1" sqref="L135">
      <formula1>liste_statuts</formula1>
    </dataValidation>
    <dataValidation type="whole" allowBlank="1" showInputMessage="1" showErrorMessage="1" sqref="M135">
      <formula1>0</formula1>
      <formula2>100</formula2>
    </dataValidation>
    <dataValidation type="date" operator="greaterThanOrEqual" allowBlank="1" showInputMessage="1" showErrorMessage="1" sqref="F135">
      <formula1>730120</formula1>
    </dataValidation>
    <dataValidation type="date" operator="greaterThanOrEqual" allowBlank="1" showInputMessage="1" showErrorMessage="1" sqref="G135">
      <formula1>730120</formula1>
    </dataValidation>
    <dataValidation type="date" operator="greaterThanOrEqual" allowBlank="1" showInputMessage="1" showErrorMessage="1" sqref="H135">
      <formula1>730120</formula1>
    </dataValidation>
    <dataValidation type="decimal" operator="greaterThanOrEqual" allowBlank="1" showInputMessage="1" showErrorMessage="1" sqref="N135">
      <formula1>0</formula1>
    </dataValidation>
    <dataValidation type="decimal" operator="greaterThanOrEqual" allowBlank="1" showInputMessage="1" showErrorMessage="1" sqref="O135">
      <formula1>0</formula1>
    </dataValidation>
    <dataValidation type="list" allowBlank="1" showInputMessage="1" showErrorMessage="1" sqref="C136">
      <formula1>liste_categories</formula1>
    </dataValidation>
    <dataValidation type="list" allowBlank="1" showInputMessage="1" showErrorMessage="1" sqref="D136">
      <formula1>liste_responsables</formula1>
    </dataValidation>
    <dataValidation type="list" allowBlank="1" showInputMessage="1" showErrorMessage="1" sqref="E136">
      <formula1>liste_sites</formula1>
    </dataValidation>
    <dataValidation type="list" allowBlank="1" showInputMessage="1" showErrorMessage="1" sqref="K136">
      <formula1>liste_priorites</formula1>
    </dataValidation>
    <dataValidation type="list" allowBlank="1" showInputMessage="1" showErrorMessage="1" sqref="L136">
      <formula1>liste_statuts</formula1>
    </dataValidation>
    <dataValidation type="whole" allowBlank="1" showInputMessage="1" showErrorMessage="1" sqref="M136">
      <formula1>0</formula1>
      <formula2>100</formula2>
    </dataValidation>
    <dataValidation type="date" operator="greaterThanOrEqual" allowBlank="1" showInputMessage="1" showErrorMessage="1" sqref="F136">
      <formula1>730120</formula1>
    </dataValidation>
    <dataValidation type="date" operator="greaterThanOrEqual" allowBlank="1" showInputMessage="1" showErrorMessage="1" sqref="G136">
      <formula1>730120</formula1>
    </dataValidation>
    <dataValidation type="date" operator="greaterThanOrEqual" allowBlank="1" showInputMessage="1" showErrorMessage="1" sqref="H136">
      <formula1>730120</formula1>
    </dataValidation>
    <dataValidation type="decimal" operator="greaterThanOrEqual" allowBlank="1" showInputMessage="1" showErrorMessage="1" sqref="N136">
      <formula1>0</formula1>
    </dataValidation>
    <dataValidation type="decimal" operator="greaterThanOrEqual" allowBlank="1" showInputMessage="1" showErrorMessage="1" sqref="O136">
      <formula1>0</formula1>
    </dataValidation>
    <dataValidation type="list" allowBlank="1" showInputMessage="1" showErrorMessage="1" sqref="C137">
      <formula1>liste_categories</formula1>
    </dataValidation>
    <dataValidation type="list" allowBlank="1" showInputMessage="1" showErrorMessage="1" sqref="D137">
      <formula1>liste_responsables</formula1>
    </dataValidation>
    <dataValidation type="list" allowBlank="1" showInputMessage="1" showErrorMessage="1" sqref="E137">
      <formula1>liste_sites</formula1>
    </dataValidation>
    <dataValidation type="list" allowBlank="1" showInputMessage="1" showErrorMessage="1" sqref="K137">
      <formula1>liste_priorites</formula1>
    </dataValidation>
    <dataValidation type="list" allowBlank="1" showInputMessage="1" showErrorMessage="1" sqref="L137">
      <formula1>liste_statuts</formula1>
    </dataValidation>
    <dataValidation type="whole" allowBlank="1" showInputMessage="1" showErrorMessage="1" sqref="M137">
      <formula1>0</formula1>
      <formula2>100</formula2>
    </dataValidation>
    <dataValidation type="date" operator="greaterThanOrEqual" allowBlank="1" showInputMessage="1" showErrorMessage="1" sqref="F137">
      <formula1>730120</formula1>
    </dataValidation>
    <dataValidation type="date" operator="greaterThanOrEqual" allowBlank="1" showInputMessage="1" showErrorMessage="1" sqref="G137">
      <formula1>730120</formula1>
    </dataValidation>
    <dataValidation type="date" operator="greaterThanOrEqual" allowBlank="1" showInputMessage="1" showErrorMessage="1" sqref="H137">
      <formula1>730120</formula1>
    </dataValidation>
    <dataValidation type="decimal" operator="greaterThanOrEqual" allowBlank="1" showInputMessage="1" showErrorMessage="1" sqref="N137">
      <formula1>0</formula1>
    </dataValidation>
    <dataValidation type="decimal" operator="greaterThanOrEqual" allowBlank="1" showInputMessage="1" showErrorMessage="1" sqref="O137">
      <formula1>0</formula1>
    </dataValidation>
    <dataValidation type="list" allowBlank="1" showInputMessage="1" showErrorMessage="1" sqref="C138">
      <formula1>liste_categories</formula1>
    </dataValidation>
    <dataValidation type="list" allowBlank="1" showInputMessage="1" showErrorMessage="1" sqref="D138">
      <formula1>liste_responsables</formula1>
    </dataValidation>
    <dataValidation type="list" allowBlank="1" showInputMessage="1" showErrorMessage="1" sqref="E138">
      <formula1>liste_sites</formula1>
    </dataValidation>
    <dataValidation type="list" allowBlank="1" showInputMessage="1" showErrorMessage="1" sqref="K138">
      <formula1>liste_priorites</formula1>
    </dataValidation>
    <dataValidation type="list" allowBlank="1" showInputMessage="1" showErrorMessage="1" sqref="L138">
      <formula1>liste_statuts</formula1>
    </dataValidation>
    <dataValidation type="whole" allowBlank="1" showInputMessage="1" showErrorMessage="1" sqref="M138">
      <formula1>0</formula1>
      <formula2>100</formula2>
    </dataValidation>
    <dataValidation type="date" operator="greaterThanOrEqual" allowBlank="1" showInputMessage="1" showErrorMessage="1" sqref="F138">
      <formula1>730120</formula1>
    </dataValidation>
    <dataValidation type="date" operator="greaterThanOrEqual" allowBlank="1" showInputMessage="1" showErrorMessage="1" sqref="G138">
      <formula1>730120</formula1>
    </dataValidation>
    <dataValidation type="date" operator="greaterThanOrEqual" allowBlank="1" showInputMessage="1" showErrorMessage="1" sqref="H138">
      <formula1>730120</formula1>
    </dataValidation>
    <dataValidation type="decimal" operator="greaterThanOrEqual" allowBlank="1" showInputMessage="1" showErrorMessage="1" sqref="N138">
      <formula1>0</formula1>
    </dataValidation>
    <dataValidation type="decimal" operator="greaterThanOrEqual" allowBlank="1" showInputMessage="1" showErrorMessage="1" sqref="O138">
      <formula1>0</formula1>
    </dataValidation>
    <dataValidation type="list" allowBlank="1" showInputMessage="1" showErrorMessage="1" sqref="C139">
      <formula1>liste_categories</formula1>
    </dataValidation>
    <dataValidation type="list" allowBlank="1" showInputMessage="1" showErrorMessage="1" sqref="D139">
      <formula1>liste_responsables</formula1>
    </dataValidation>
    <dataValidation type="list" allowBlank="1" showInputMessage="1" showErrorMessage="1" sqref="E139">
      <formula1>liste_sites</formula1>
    </dataValidation>
    <dataValidation type="list" allowBlank="1" showInputMessage="1" showErrorMessage="1" sqref="K139">
      <formula1>liste_priorites</formula1>
    </dataValidation>
    <dataValidation type="list" allowBlank="1" showInputMessage="1" showErrorMessage="1" sqref="L139">
      <formula1>liste_statuts</formula1>
    </dataValidation>
    <dataValidation type="whole" allowBlank="1" showInputMessage="1" showErrorMessage="1" sqref="M139">
      <formula1>0</formula1>
      <formula2>100</formula2>
    </dataValidation>
    <dataValidation type="date" operator="greaterThanOrEqual" allowBlank="1" showInputMessage="1" showErrorMessage="1" sqref="F139">
      <formula1>730120</formula1>
    </dataValidation>
    <dataValidation type="date" operator="greaterThanOrEqual" allowBlank="1" showInputMessage="1" showErrorMessage="1" sqref="G139">
      <formula1>730120</formula1>
    </dataValidation>
    <dataValidation type="date" operator="greaterThanOrEqual" allowBlank="1" showInputMessage="1" showErrorMessage="1" sqref="H139">
      <formula1>730120</formula1>
    </dataValidation>
    <dataValidation type="decimal" operator="greaterThanOrEqual" allowBlank="1" showInputMessage="1" showErrorMessage="1" sqref="N139">
      <formula1>0</formula1>
    </dataValidation>
    <dataValidation type="decimal" operator="greaterThanOrEqual" allowBlank="1" showInputMessage="1" showErrorMessage="1" sqref="O139">
      <formula1>0</formula1>
    </dataValidation>
    <dataValidation type="list" allowBlank="1" showInputMessage="1" showErrorMessage="1" sqref="C140">
      <formula1>liste_categories</formula1>
    </dataValidation>
    <dataValidation type="list" allowBlank="1" showInputMessage="1" showErrorMessage="1" sqref="D140">
      <formula1>liste_responsables</formula1>
    </dataValidation>
    <dataValidation type="list" allowBlank="1" showInputMessage="1" showErrorMessage="1" sqref="E140">
      <formula1>liste_sites</formula1>
    </dataValidation>
    <dataValidation type="list" allowBlank="1" showInputMessage="1" showErrorMessage="1" sqref="K140">
      <formula1>liste_priorites</formula1>
    </dataValidation>
    <dataValidation type="list" allowBlank="1" showInputMessage="1" showErrorMessage="1" sqref="L140">
      <formula1>liste_statuts</formula1>
    </dataValidation>
    <dataValidation type="whole" allowBlank="1" showInputMessage="1" showErrorMessage="1" sqref="M140">
      <formula1>0</formula1>
      <formula2>100</formula2>
    </dataValidation>
    <dataValidation type="date" operator="greaterThanOrEqual" allowBlank="1" showInputMessage="1" showErrorMessage="1" sqref="F140">
      <formula1>730120</formula1>
    </dataValidation>
    <dataValidation type="date" operator="greaterThanOrEqual" allowBlank="1" showInputMessage="1" showErrorMessage="1" sqref="G140">
      <formula1>730120</formula1>
    </dataValidation>
    <dataValidation type="date" operator="greaterThanOrEqual" allowBlank="1" showInputMessage="1" showErrorMessage="1" sqref="H140">
      <formula1>730120</formula1>
    </dataValidation>
    <dataValidation type="decimal" operator="greaterThanOrEqual" allowBlank="1" showInputMessage="1" showErrorMessage="1" sqref="N140">
      <formula1>0</formula1>
    </dataValidation>
    <dataValidation type="decimal" operator="greaterThanOrEqual" allowBlank="1" showInputMessage="1" showErrorMessage="1" sqref="O140">
      <formula1>0</formula1>
    </dataValidation>
    <dataValidation type="list" allowBlank="1" showInputMessage="1" showErrorMessage="1" sqref="C141">
      <formula1>liste_categories</formula1>
    </dataValidation>
    <dataValidation type="list" allowBlank="1" showInputMessage="1" showErrorMessage="1" sqref="D141">
      <formula1>liste_responsables</formula1>
    </dataValidation>
    <dataValidation type="list" allowBlank="1" showInputMessage="1" showErrorMessage="1" sqref="E141">
      <formula1>liste_sites</formula1>
    </dataValidation>
    <dataValidation type="list" allowBlank="1" showInputMessage="1" showErrorMessage="1" sqref="K141">
      <formula1>liste_priorites</formula1>
    </dataValidation>
    <dataValidation type="list" allowBlank="1" showInputMessage="1" showErrorMessage="1" sqref="L141">
      <formula1>liste_statuts</formula1>
    </dataValidation>
    <dataValidation type="whole" allowBlank="1" showInputMessage="1" showErrorMessage="1" sqref="M141">
      <formula1>0</formula1>
      <formula2>100</formula2>
    </dataValidation>
    <dataValidation type="date" operator="greaterThanOrEqual" allowBlank="1" showInputMessage="1" showErrorMessage="1" sqref="F141">
      <formula1>730120</formula1>
    </dataValidation>
    <dataValidation type="date" operator="greaterThanOrEqual" allowBlank="1" showInputMessage="1" showErrorMessage="1" sqref="G141">
      <formula1>730120</formula1>
    </dataValidation>
    <dataValidation type="date" operator="greaterThanOrEqual" allowBlank="1" showInputMessage="1" showErrorMessage="1" sqref="H141">
      <formula1>730120</formula1>
    </dataValidation>
    <dataValidation type="decimal" operator="greaterThanOrEqual" allowBlank="1" showInputMessage="1" showErrorMessage="1" sqref="N141">
      <formula1>0</formula1>
    </dataValidation>
    <dataValidation type="decimal" operator="greaterThanOrEqual" allowBlank="1" showInputMessage="1" showErrorMessage="1" sqref="O141">
      <formula1>0</formula1>
    </dataValidation>
    <dataValidation type="list" allowBlank="1" showInputMessage="1" showErrorMessage="1" sqref="C142">
      <formula1>liste_categories</formula1>
    </dataValidation>
    <dataValidation type="list" allowBlank="1" showInputMessage="1" showErrorMessage="1" sqref="D142">
      <formula1>liste_responsables</formula1>
    </dataValidation>
    <dataValidation type="list" allowBlank="1" showInputMessage="1" showErrorMessage="1" sqref="E142">
      <formula1>liste_sites</formula1>
    </dataValidation>
    <dataValidation type="list" allowBlank="1" showInputMessage="1" showErrorMessage="1" sqref="K142">
      <formula1>liste_priorites</formula1>
    </dataValidation>
    <dataValidation type="list" allowBlank="1" showInputMessage="1" showErrorMessage="1" sqref="L142">
      <formula1>liste_statuts</formula1>
    </dataValidation>
    <dataValidation type="whole" allowBlank="1" showInputMessage="1" showErrorMessage="1" sqref="M142">
      <formula1>0</formula1>
      <formula2>100</formula2>
    </dataValidation>
    <dataValidation type="date" operator="greaterThanOrEqual" allowBlank="1" showInputMessage="1" showErrorMessage="1" sqref="F142">
      <formula1>730120</formula1>
    </dataValidation>
    <dataValidation type="date" operator="greaterThanOrEqual" allowBlank="1" showInputMessage="1" showErrorMessage="1" sqref="G142">
      <formula1>730120</formula1>
    </dataValidation>
    <dataValidation type="date" operator="greaterThanOrEqual" allowBlank="1" showInputMessage="1" showErrorMessage="1" sqref="H142">
      <formula1>730120</formula1>
    </dataValidation>
    <dataValidation type="decimal" operator="greaterThanOrEqual" allowBlank="1" showInputMessage="1" showErrorMessage="1" sqref="N142">
      <formula1>0</formula1>
    </dataValidation>
    <dataValidation type="decimal" operator="greaterThanOrEqual" allowBlank="1" showInputMessage="1" showErrorMessage="1" sqref="O142">
      <formula1>0</formula1>
    </dataValidation>
    <dataValidation type="list" allowBlank="1" showInputMessage="1" showErrorMessage="1" sqref="C143">
      <formula1>liste_categories</formula1>
    </dataValidation>
    <dataValidation type="list" allowBlank="1" showInputMessage="1" showErrorMessage="1" sqref="D143">
      <formula1>liste_responsables</formula1>
    </dataValidation>
    <dataValidation type="list" allowBlank="1" showInputMessage="1" showErrorMessage="1" sqref="E143">
      <formula1>liste_sites</formula1>
    </dataValidation>
    <dataValidation type="list" allowBlank="1" showInputMessage="1" showErrorMessage="1" sqref="K143">
      <formula1>liste_priorites</formula1>
    </dataValidation>
    <dataValidation type="list" allowBlank="1" showInputMessage="1" showErrorMessage="1" sqref="L143">
      <formula1>liste_statuts</formula1>
    </dataValidation>
    <dataValidation type="whole" allowBlank="1" showInputMessage="1" showErrorMessage="1" sqref="M143">
      <formula1>0</formula1>
      <formula2>100</formula2>
    </dataValidation>
    <dataValidation type="date" operator="greaterThanOrEqual" allowBlank="1" showInputMessage="1" showErrorMessage="1" sqref="F143">
      <formula1>730120</formula1>
    </dataValidation>
    <dataValidation type="date" operator="greaterThanOrEqual" allowBlank="1" showInputMessage="1" showErrorMessage="1" sqref="G143">
      <formula1>730120</formula1>
    </dataValidation>
    <dataValidation type="date" operator="greaterThanOrEqual" allowBlank="1" showInputMessage="1" showErrorMessage="1" sqref="H143">
      <formula1>730120</formula1>
    </dataValidation>
    <dataValidation type="decimal" operator="greaterThanOrEqual" allowBlank="1" showInputMessage="1" showErrorMessage="1" sqref="N143">
      <formula1>0</formula1>
    </dataValidation>
    <dataValidation type="decimal" operator="greaterThanOrEqual" allowBlank="1" showInputMessage="1" showErrorMessage="1" sqref="O143">
      <formula1>0</formula1>
    </dataValidation>
    <dataValidation type="list" allowBlank="1" showInputMessage="1" showErrorMessage="1" sqref="C144">
      <formula1>liste_categories</formula1>
    </dataValidation>
    <dataValidation type="list" allowBlank="1" showInputMessage="1" showErrorMessage="1" sqref="D144">
      <formula1>liste_responsables</formula1>
    </dataValidation>
    <dataValidation type="list" allowBlank="1" showInputMessage="1" showErrorMessage="1" sqref="E144">
      <formula1>liste_sites</formula1>
    </dataValidation>
    <dataValidation type="list" allowBlank="1" showInputMessage="1" showErrorMessage="1" sqref="K144">
      <formula1>liste_priorites</formula1>
    </dataValidation>
    <dataValidation type="list" allowBlank="1" showInputMessage="1" showErrorMessage="1" sqref="L144">
      <formula1>liste_statuts</formula1>
    </dataValidation>
    <dataValidation type="whole" allowBlank="1" showInputMessage="1" showErrorMessage="1" sqref="M144">
      <formula1>0</formula1>
      <formula2>100</formula2>
    </dataValidation>
    <dataValidation type="date" operator="greaterThanOrEqual" allowBlank="1" showInputMessage="1" showErrorMessage="1" sqref="F144">
      <formula1>730120</formula1>
    </dataValidation>
    <dataValidation type="date" operator="greaterThanOrEqual" allowBlank="1" showInputMessage="1" showErrorMessage="1" sqref="G144">
      <formula1>730120</formula1>
    </dataValidation>
    <dataValidation type="date" operator="greaterThanOrEqual" allowBlank="1" showInputMessage="1" showErrorMessage="1" sqref="H144">
      <formula1>730120</formula1>
    </dataValidation>
    <dataValidation type="decimal" operator="greaterThanOrEqual" allowBlank="1" showInputMessage="1" showErrorMessage="1" sqref="N144">
      <formula1>0</formula1>
    </dataValidation>
    <dataValidation type="decimal" operator="greaterThanOrEqual" allowBlank="1" showInputMessage="1" showErrorMessage="1" sqref="O144">
      <formula1>0</formula1>
    </dataValidation>
    <dataValidation type="list" allowBlank="1" showInputMessage="1" showErrorMessage="1" sqref="C145">
      <formula1>liste_categories</formula1>
    </dataValidation>
    <dataValidation type="list" allowBlank="1" showInputMessage="1" showErrorMessage="1" sqref="D145">
      <formula1>liste_responsables</formula1>
    </dataValidation>
    <dataValidation type="list" allowBlank="1" showInputMessage="1" showErrorMessage="1" sqref="E145">
      <formula1>liste_sites</formula1>
    </dataValidation>
    <dataValidation type="list" allowBlank="1" showInputMessage="1" showErrorMessage="1" sqref="K145">
      <formula1>liste_priorites</formula1>
    </dataValidation>
    <dataValidation type="list" allowBlank="1" showInputMessage="1" showErrorMessage="1" sqref="L145">
      <formula1>liste_statuts</formula1>
    </dataValidation>
    <dataValidation type="whole" allowBlank="1" showInputMessage="1" showErrorMessage="1" sqref="M145">
      <formula1>0</formula1>
      <formula2>100</formula2>
    </dataValidation>
    <dataValidation type="date" operator="greaterThanOrEqual" allowBlank="1" showInputMessage="1" showErrorMessage="1" sqref="F145">
      <formula1>730120</formula1>
    </dataValidation>
    <dataValidation type="date" operator="greaterThanOrEqual" allowBlank="1" showInputMessage="1" showErrorMessage="1" sqref="G145">
      <formula1>730120</formula1>
    </dataValidation>
    <dataValidation type="date" operator="greaterThanOrEqual" allowBlank="1" showInputMessage="1" showErrorMessage="1" sqref="H145">
      <formula1>730120</formula1>
    </dataValidation>
    <dataValidation type="decimal" operator="greaterThanOrEqual" allowBlank="1" showInputMessage="1" showErrorMessage="1" sqref="N145">
      <formula1>0</formula1>
    </dataValidation>
    <dataValidation type="decimal" operator="greaterThanOrEqual" allowBlank="1" showInputMessage="1" showErrorMessage="1" sqref="O145">
      <formula1>0</formula1>
    </dataValidation>
    <dataValidation type="list" allowBlank="1" showInputMessage="1" showErrorMessage="1" sqref="C146">
      <formula1>liste_categories</formula1>
    </dataValidation>
    <dataValidation type="list" allowBlank="1" showInputMessage="1" showErrorMessage="1" sqref="D146">
      <formula1>liste_responsables</formula1>
    </dataValidation>
    <dataValidation type="list" allowBlank="1" showInputMessage="1" showErrorMessage="1" sqref="E146">
      <formula1>liste_sites</formula1>
    </dataValidation>
    <dataValidation type="list" allowBlank="1" showInputMessage="1" showErrorMessage="1" sqref="K146">
      <formula1>liste_priorites</formula1>
    </dataValidation>
    <dataValidation type="list" allowBlank="1" showInputMessage="1" showErrorMessage="1" sqref="L146">
      <formula1>liste_statuts</formula1>
    </dataValidation>
    <dataValidation type="whole" allowBlank="1" showInputMessage="1" showErrorMessage="1" sqref="M146">
      <formula1>0</formula1>
      <formula2>100</formula2>
    </dataValidation>
    <dataValidation type="date" operator="greaterThanOrEqual" allowBlank="1" showInputMessage="1" showErrorMessage="1" sqref="F146">
      <formula1>730120</formula1>
    </dataValidation>
    <dataValidation type="date" operator="greaterThanOrEqual" allowBlank="1" showInputMessage="1" showErrorMessage="1" sqref="G146">
      <formula1>730120</formula1>
    </dataValidation>
    <dataValidation type="date" operator="greaterThanOrEqual" allowBlank="1" showInputMessage="1" showErrorMessage="1" sqref="H146">
      <formula1>730120</formula1>
    </dataValidation>
    <dataValidation type="decimal" operator="greaterThanOrEqual" allowBlank="1" showInputMessage="1" showErrorMessage="1" sqref="N146">
      <formula1>0</formula1>
    </dataValidation>
    <dataValidation type="decimal" operator="greaterThanOrEqual" allowBlank="1" showInputMessage="1" showErrorMessage="1" sqref="O146">
      <formula1>0</formula1>
    </dataValidation>
    <dataValidation type="list" allowBlank="1" showInputMessage="1" showErrorMessage="1" sqref="C147">
      <formula1>liste_categories</formula1>
    </dataValidation>
    <dataValidation type="list" allowBlank="1" showInputMessage="1" showErrorMessage="1" sqref="D147">
      <formula1>liste_responsables</formula1>
    </dataValidation>
    <dataValidation type="list" allowBlank="1" showInputMessage="1" showErrorMessage="1" sqref="E147">
      <formula1>liste_sites</formula1>
    </dataValidation>
    <dataValidation type="list" allowBlank="1" showInputMessage="1" showErrorMessage="1" sqref="K147">
      <formula1>liste_priorites</formula1>
    </dataValidation>
    <dataValidation type="list" allowBlank="1" showInputMessage="1" showErrorMessage="1" sqref="L147">
      <formula1>liste_statuts</formula1>
    </dataValidation>
    <dataValidation type="whole" allowBlank="1" showInputMessage="1" showErrorMessage="1" sqref="M147">
      <formula1>0</formula1>
      <formula2>100</formula2>
    </dataValidation>
    <dataValidation type="date" operator="greaterThanOrEqual" allowBlank="1" showInputMessage="1" showErrorMessage="1" sqref="F147">
      <formula1>730120</formula1>
    </dataValidation>
    <dataValidation type="date" operator="greaterThanOrEqual" allowBlank="1" showInputMessage="1" showErrorMessage="1" sqref="G147">
      <formula1>730120</formula1>
    </dataValidation>
    <dataValidation type="date" operator="greaterThanOrEqual" allowBlank="1" showInputMessage="1" showErrorMessage="1" sqref="H147">
      <formula1>730120</formula1>
    </dataValidation>
    <dataValidation type="decimal" operator="greaterThanOrEqual" allowBlank="1" showInputMessage="1" showErrorMessage="1" sqref="N147">
      <formula1>0</formula1>
    </dataValidation>
    <dataValidation type="decimal" operator="greaterThanOrEqual" allowBlank="1" showInputMessage="1" showErrorMessage="1" sqref="O147">
      <formula1>0</formula1>
    </dataValidation>
    <dataValidation type="list" allowBlank="1" showInputMessage="1" showErrorMessage="1" sqref="C148">
      <formula1>liste_categories</formula1>
    </dataValidation>
    <dataValidation type="list" allowBlank="1" showInputMessage="1" showErrorMessage="1" sqref="D148">
      <formula1>liste_responsables</formula1>
    </dataValidation>
    <dataValidation type="list" allowBlank="1" showInputMessage="1" showErrorMessage="1" sqref="E148">
      <formula1>liste_sites</formula1>
    </dataValidation>
    <dataValidation type="list" allowBlank="1" showInputMessage="1" showErrorMessage="1" sqref="K148">
      <formula1>liste_priorites</formula1>
    </dataValidation>
    <dataValidation type="list" allowBlank="1" showInputMessage="1" showErrorMessage="1" sqref="L148">
      <formula1>liste_statuts</formula1>
    </dataValidation>
    <dataValidation type="whole" allowBlank="1" showInputMessage="1" showErrorMessage="1" sqref="M148">
      <formula1>0</formula1>
      <formula2>100</formula2>
    </dataValidation>
    <dataValidation type="date" operator="greaterThanOrEqual" allowBlank="1" showInputMessage="1" showErrorMessage="1" sqref="F148">
      <formula1>730120</formula1>
    </dataValidation>
    <dataValidation type="date" operator="greaterThanOrEqual" allowBlank="1" showInputMessage="1" showErrorMessage="1" sqref="G148">
      <formula1>730120</formula1>
    </dataValidation>
    <dataValidation type="date" operator="greaterThanOrEqual" allowBlank="1" showInputMessage="1" showErrorMessage="1" sqref="H148">
      <formula1>730120</formula1>
    </dataValidation>
    <dataValidation type="decimal" operator="greaterThanOrEqual" allowBlank="1" showInputMessage="1" showErrorMessage="1" sqref="N148">
      <formula1>0</formula1>
    </dataValidation>
    <dataValidation type="decimal" operator="greaterThanOrEqual" allowBlank="1" showInputMessage="1" showErrorMessage="1" sqref="O148">
      <formula1>0</formula1>
    </dataValidation>
    <dataValidation type="list" allowBlank="1" showInputMessage="1" showErrorMessage="1" sqref="C149">
      <formula1>liste_categories</formula1>
    </dataValidation>
    <dataValidation type="list" allowBlank="1" showInputMessage="1" showErrorMessage="1" sqref="D149">
      <formula1>liste_responsables</formula1>
    </dataValidation>
    <dataValidation type="list" allowBlank="1" showInputMessage="1" showErrorMessage="1" sqref="E149">
      <formula1>liste_sites</formula1>
    </dataValidation>
    <dataValidation type="list" allowBlank="1" showInputMessage="1" showErrorMessage="1" sqref="K149">
      <formula1>liste_priorites</formula1>
    </dataValidation>
    <dataValidation type="list" allowBlank="1" showInputMessage="1" showErrorMessage="1" sqref="L149">
      <formula1>liste_statuts</formula1>
    </dataValidation>
    <dataValidation type="whole" allowBlank="1" showInputMessage="1" showErrorMessage="1" sqref="M149">
      <formula1>0</formula1>
      <formula2>100</formula2>
    </dataValidation>
    <dataValidation type="date" operator="greaterThanOrEqual" allowBlank="1" showInputMessage="1" showErrorMessage="1" sqref="F149">
      <formula1>730120</formula1>
    </dataValidation>
    <dataValidation type="date" operator="greaterThanOrEqual" allowBlank="1" showInputMessage="1" showErrorMessage="1" sqref="G149">
      <formula1>730120</formula1>
    </dataValidation>
    <dataValidation type="date" operator="greaterThanOrEqual" allowBlank="1" showInputMessage="1" showErrorMessage="1" sqref="H149">
      <formula1>730120</formula1>
    </dataValidation>
    <dataValidation type="decimal" operator="greaterThanOrEqual" allowBlank="1" showInputMessage="1" showErrorMessage="1" sqref="N149">
      <formula1>0</formula1>
    </dataValidation>
    <dataValidation type="decimal" operator="greaterThanOrEqual" allowBlank="1" showInputMessage="1" showErrorMessage="1" sqref="O149">
      <formula1>0</formula1>
    </dataValidation>
    <dataValidation type="list" allowBlank="1" showInputMessage="1" showErrorMessage="1" sqref="C150">
      <formula1>liste_categories</formula1>
    </dataValidation>
    <dataValidation type="list" allowBlank="1" showInputMessage="1" showErrorMessage="1" sqref="D150">
      <formula1>liste_responsables</formula1>
    </dataValidation>
    <dataValidation type="list" allowBlank="1" showInputMessage="1" showErrorMessage="1" sqref="E150">
      <formula1>liste_sites</formula1>
    </dataValidation>
    <dataValidation type="list" allowBlank="1" showInputMessage="1" showErrorMessage="1" sqref="K150">
      <formula1>liste_priorites</formula1>
    </dataValidation>
    <dataValidation type="list" allowBlank="1" showInputMessage="1" showErrorMessage="1" sqref="L150">
      <formula1>liste_statuts</formula1>
    </dataValidation>
    <dataValidation type="whole" allowBlank="1" showInputMessage="1" showErrorMessage="1" sqref="M150">
      <formula1>0</formula1>
      <formula2>100</formula2>
    </dataValidation>
    <dataValidation type="date" operator="greaterThanOrEqual" allowBlank="1" showInputMessage="1" showErrorMessage="1" sqref="F150">
      <formula1>730120</formula1>
    </dataValidation>
    <dataValidation type="date" operator="greaterThanOrEqual" allowBlank="1" showInputMessage="1" showErrorMessage="1" sqref="G150">
      <formula1>730120</formula1>
    </dataValidation>
    <dataValidation type="date" operator="greaterThanOrEqual" allowBlank="1" showInputMessage="1" showErrorMessage="1" sqref="H150">
      <formula1>730120</formula1>
    </dataValidation>
    <dataValidation type="decimal" operator="greaterThanOrEqual" allowBlank="1" showInputMessage="1" showErrorMessage="1" sqref="N150">
      <formula1>0</formula1>
    </dataValidation>
    <dataValidation type="decimal" operator="greaterThanOrEqual" allowBlank="1" showInputMessage="1" showErrorMessage="1" sqref="O150">
      <formula1>0</formula1>
    </dataValidation>
    <dataValidation type="list" allowBlank="1" showInputMessage="1" showErrorMessage="1" sqref="C151">
      <formula1>liste_categories</formula1>
    </dataValidation>
    <dataValidation type="list" allowBlank="1" showInputMessage="1" showErrorMessage="1" sqref="D151">
      <formula1>liste_responsables</formula1>
    </dataValidation>
    <dataValidation type="list" allowBlank="1" showInputMessage="1" showErrorMessage="1" sqref="E151">
      <formula1>liste_sites</formula1>
    </dataValidation>
    <dataValidation type="list" allowBlank="1" showInputMessage="1" showErrorMessage="1" sqref="K151">
      <formula1>liste_priorites</formula1>
    </dataValidation>
    <dataValidation type="list" allowBlank="1" showInputMessage="1" showErrorMessage="1" sqref="L151">
      <formula1>liste_statuts</formula1>
    </dataValidation>
    <dataValidation type="whole" allowBlank="1" showInputMessage="1" showErrorMessage="1" sqref="M151">
      <formula1>0</formula1>
      <formula2>100</formula2>
    </dataValidation>
    <dataValidation type="date" operator="greaterThanOrEqual" allowBlank="1" showInputMessage="1" showErrorMessage="1" sqref="F151">
      <formula1>730120</formula1>
    </dataValidation>
    <dataValidation type="date" operator="greaterThanOrEqual" allowBlank="1" showInputMessage="1" showErrorMessage="1" sqref="G151">
      <formula1>730120</formula1>
    </dataValidation>
    <dataValidation type="date" operator="greaterThanOrEqual" allowBlank="1" showInputMessage="1" showErrorMessage="1" sqref="H151">
      <formula1>730120</formula1>
    </dataValidation>
    <dataValidation type="decimal" operator="greaterThanOrEqual" allowBlank="1" showInputMessage="1" showErrorMessage="1" sqref="N151">
      <formula1>0</formula1>
    </dataValidation>
    <dataValidation type="decimal" operator="greaterThanOrEqual" allowBlank="1" showInputMessage="1" showErrorMessage="1" sqref="O151">
      <formula1>0</formula1>
    </dataValidation>
    <dataValidation type="list" allowBlank="1" showInputMessage="1" showErrorMessage="1" sqref="C152">
      <formula1>liste_categories</formula1>
    </dataValidation>
    <dataValidation type="list" allowBlank="1" showInputMessage="1" showErrorMessage="1" sqref="D152">
      <formula1>liste_responsables</formula1>
    </dataValidation>
    <dataValidation type="list" allowBlank="1" showInputMessage="1" showErrorMessage="1" sqref="E152">
      <formula1>liste_sites</formula1>
    </dataValidation>
    <dataValidation type="list" allowBlank="1" showInputMessage="1" showErrorMessage="1" sqref="K152">
      <formula1>liste_priorites</formula1>
    </dataValidation>
    <dataValidation type="list" allowBlank="1" showInputMessage="1" showErrorMessage="1" sqref="L152">
      <formula1>liste_statuts</formula1>
    </dataValidation>
    <dataValidation type="whole" allowBlank="1" showInputMessage="1" showErrorMessage="1" sqref="M152">
      <formula1>0</formula1>
      <formula2>100</formula2>
    </dataValidation>
    <dataValidation type="date" operator="greaterThanOrEqual" allowBlank="1" showInputMessage="1" showErrorMessage="1" sqref="F152">
      <formula1>730120</formula1>
    </dataValidation>
    <dataValidation type="date" operator="greaterThanOrEqual" allowBlank="1" showInputMessage="1" showErrorMessage="1" sqref="G152">
      <formula1>730120</formula1>
    </dataValidation>
    <dataValidation type="date" operator="greaterThanOrEqual" allowBlank="1" showInputMessage="1" showErrorMessage="1" sqref="H152">
      <formula1>730120</formula1>
    </dataValidation>
    <dataValidation type="decimal" operator="greaterThanOrEqual" allowBlank="1" showInputMessage="1" showErrorMessage="1" sqref="N152">
      <formula1>0</formula1>
    </dataValidation>
    <dataValidation type="decimal" operator="greaterThanOrEqual" allowBlank="1" showInputMessage="1" showErrorMessage="1" sqref="O152">
      <formula1>0</formula1>
    </dataValidation>
    <dataValidation type="list" allowBlank="1" showInputMessage="1" showErrorMessage="1" sqref="C153">
      <formula1>liste_categories</formula1>
    </dataValidation>
    <dataValidation type="list" allowBlank="1" showInputMessage="1" showErrorMessage="1" sqref="D153">
      <formula1>liste_responsables</formula1>
    </dataValidation>
    <dataValidation type="list" allowBlank="1" showInputMessage="1" showErrorMessage="1" sqref="E153">
      <formula1>liste_sites</formula1>
    </dataValidation>
    <dataValidation type="list" allowBlank="1" showInputMessage="1" showErrorMessage="1" sqref="K153">
      <formula1>liste_priorites</formula1>
    </dataValidation>
    <dataValidation type="list" allowBlank="1" showInputMessage="1" showErrorMessage="1" sqref="L153">
      <formula1>liste_statuts</formula1>
    </dataValidation>
    <dataValidation type="whole" allowBlank="1" showInputMessage="1" showErrorMessage="1" sqref="M153">
      <formula1>0</formula1>
      <formula2>100</formula2>
    </dataValidation>
    <dataValidation type="date" operator="greaterThanOrEqual" allowBlank="1" showInputMessage="1" showErrorMessage="1" sqref="F153">
      <formula1>730120</formula1>
    </dataValidation>
    <dataValidation type="date" operator="greaterThanOrEqual" allowBlank="1" showInputMessage="1" showErrorMessage="1" sqref="G153">
      <formula1>730120</formula1>
    </dataValidation>
    <dataValidation type="date" operator="greaterThanOrEqual" allowBlank="1" showInputMessage="1" showErrorMessage="1" sqref="H153">
      <formula1>730120</formula1>
    </dataValidation>
    <dataValidation type="decimal" operator="greaterThanOrEqual" allowBlank="1" showInputMessage="1" showErrorMessage="1" sqref="N153">
      <formula1>0</formula1>
    </dataValidation>
    <dataValidation type="decimal" operator="greaterThanOrEqual" allowBlank="1" showInputMessage="1" showErrorMessage="1" sqref="O153">
      <formula1>0</formula1>
    </dataValidation>
    <dataValidation type="list" allowBlank="1" showInputMessage="1" showErrorMessage="1" sqref="C154">
      <formula1>liste_categories</formula1>
    </dataValidation>
    <dataValidation type="list" allowBlank="1" showInputMessage="1" showErrorMessage="1" sqref="D154">
      <formula1>liste_responsables</formula1>
    </dataValidation>
    <dataValidation type="list" allowBlank="1" showInputMessage="1" showErrorMessage="1" sqref="E154">
      <formula1>liste_sites</formula1>
    </dataValidation>
    <dataValidation type="list" allowBlank="1" showInputMessage="1" showErrorMessage="1" sqref="K154">
      <formula1>liste_priorites</formula1>
    </dataValidation>
    <dataValidation type="list" allowBlank="1" showInputMessage="1" showErrorMessage="1" sqref="L154">
      <formula1>liste_statuts</formula1>
    </dataValidation>
    <dataValidation type="whole" allowBlank="1" showInputMessage="1" showErrorMessage="1" sqref="M154">
      <formula1>0</formula1>
      <formula2>100</formula2>
    </dataValidation>
    <dataValidation type="date" operator="greaterThanOrEqual" allowBlank="1" showInputMessage="1" showErrorMessage="1" sqref="F154">
      <formula1>730120</formula1>
    </dataValidation>
    <dataValidation type="date" operator="greaterThanOrEqual" allowBlank="1" showInputMessage="1" showErrorMessage="1" sqref="G154">
      <formula1>730120</formula1>
    </dataValidation>
    <dataValidation type="date" operator="greaterThanOrEqual" allowBlank="1" showInputMessage="1" showErrorMessage="1" sqref="H154">
      <formula1>730120</formula1>
    </dataValidation>
    <dataValidation type="decimal" operator="greaterThanOrEqual" allowBlank="1" showInputMessage="1" showErrorMessage="1" sqref="N154">
      <formula1>0</formula1>
    </dataValidation>
    <dataValidation type="decimal" operator="greaterThanOrEqual" allowBlank="1" showInputMessage="1" showErrorMessage="1" sqref="O154">
      <formula1>0</formula1>
    </dataValidation>
    <dataValidation type="list" allowBlank="1" showInputMessage="1" showErrorMessage="1" sqref="C155">
      <formula1>liste_categories</formula1>
    </dataValidation>
    <dataValidation type="list" allowBlank="1" showInputMessage="1" showErrorMessage="1" sqref="D155">
      <formula1>liste_responsables</formula1>
    </dataValidation>
    <dataValidation type="list" allowBlank="1" showInputMessage="1" showErrorMessage="1" sqref="E155">
      <formula1>liste_sites</formula1>
    </dataValidation>
    <dataValidation type="list" allowBlank="1" showInputMessage="1" showErrorMessage="1" sqref="K155">
      <formula1>liste_priorites</formula1>
    </dataValidation>
    <dataValidation type="list" allowBlank="1" showInputMessage="1" showErrorMessage="1" sqref="L155">
      <formula1>liste_statuts</formula1>
    </dataValidation>
    <dataValidation type="whole" allowBlank="1" showInputMessage="1" showErrorMessage="1" sqref="M155">
      <formula1>0</formula1>
      <formula2>100</formula2>
    </dataValidation>
    <dataValidation type="date" operator="greaterThanOrEqual" allowBlank="1" showInputMessage="1" showErrorMessage="1" sqref="F155">
      <formula1>730120</formula1>
    </dataValidation>
    <dataValidation type="date" operator="greaterThanOrEqual" allowBlank="1" showInputMessage="1" showErrorMessage="1" sqref="G155">
      <formula1>730120</formula1>
    </dataValidation>
    <dataValidation type="date" operator="greaterThanOrEqual" allowBlank="1" showInputMessage="1" showErrorMessage="1" sqref="H155">
      <formula1>730120</formula1>
    </dataValidation>
    <dataValidation type="decimal" operator="greaterThanOrEqual" allowBlank="1" showInputMessage="1" showErrorMessage="1" sqref="N155">
      <formula1>0</formula1>
    </dataValidation>
    <dataValidation type="decimal" operator="greaterThanOrEqual" allowBlank="1" showInputMessage="1" showErrorMessage="1" sqref="O155">
      <formula1>0</formula1>
    </dataValidation>
    <dataValidation type="list" allowBlank="1" showInputMessage="1" showErrorMessage="1" sqref="C156">
      <formula1>liste_categories</formula1>
    </dataValidation>
    <dataValidation type="list" allowBlank="1" showInputMessage="1" showErrorMessage="1" sqref="D156">
      <formula1>liste_responsables</formula1>
    </dataValidation>
    <dataValidation type="list" allowBlank="1" showInputMessage="1" showErrorMessage="1" sqref="E156">
      <formula1>liste_sites</formula1>
    </dataValidation>
    <dataValidation type="list" allowBlank="1" showInputMessage="1" showErrorMessage="1" sqref="K156">
      <formula1>liste_priorites</formula1>
    </dataValidation>
    <dataValidation type="list" allowBlank="1" showInputMessage="1" showErrorMessage="1" sqref="L156">
      <formula1>liste_statuts</formula1>
    </dataValidation>
    <dataValidation type="whole" allowBlank="1" showInputMessage="1" showErrorMessage="1" sqref="M156">
      <formula1>0</formula1>
      <formula2>100</formula2>
    </dataValidation>
    <dataValidation type="date" operator="greaterThanOrEqual" allowBlank="1" showInputMessage="1" showErrorMessage="1" sqref="F156">
      <formula1>730120</formula1>
    </dataValidation>
    <dataValidation type="date" operator="greaterThanOrEqual" allowBlank="1" showInputMessage="1" showErrorMessage="1" sqref="G156">
      <formula1>730120</formula1>
    </dataValidation>
    <dataValidation type="date" operator="greaterThanOrEqual" allowBlank="1" showInputMessage="1" showErrorMessage="1" sqref="H156">
      <formula1>730120</formula1>
    </dataValidation>
    <dataValidation type="decimal" operator="greaterThanOrEqual" allowBlank="1" showInputMessage="1" showErrorMessage="1" sqref="N156">
      <formula1>0</formula1>
    </dataValidation>
    <dataValidation type="decimal" operator="greaterThanOrEqual" allowBlank="1" showInputMessage="1" showErrorMessage="1" sqref="O156">
      <formula1>0</formula1>
    </dataValidation>
    <dataValidation type="list" allowBlank="1" showInputMessage="1" showErrorMessage="1" sqref="C157">
      <formula1>liste_categories</formula1>
    </dataValidation>
    <dataValidation type="list" allowBlank="1" showInputMessage="1" showErrorMessage="1" sqref="D157">
      <formula1>liste_responsables</formula1>
    </dataValidation>
    <dataValidation type="list" allowBlank="1" showInputMessage="1" showErrorMessage="1" sqref="E157">
      <formula1>liste_sites</formula1>
    </dataValidation>
    <dataValidation type="list" allowBlank="1" showInputMessage="1" showErrorMessage="1" sqref="K157">
      <formula1>liste_priorites</formula1>
    </dataValidation>
    <dataValidation type="list" allowBlank="1" showInputMessage="1" showErrorMessage="1" sqref="L157">
      <formula1>liste_statuts</formula1>
    </dataValidation>
    <dataValidation type="whole" allowBlank="1" showInputMessage="1" showErrorMessage="1" sqref="M157">
      <formula1>0</formula1>
      <formula2>100</formula2>
    </dataValidation>
    <dataValidation type="date" operator="greaterThanOrEqual" allowBlank="1" showInputMessage="1" showErrorMessage="1" sqref="F157">
      <formula1>730120</formula1>
    </dataValidation>
    <dataValidation type="date" operator="greaterThanOrEqual" allowBlank="1" showInputMessage="1" showErrorMessage="1" sqref="G157">
      <formula1>730120</formula1>
    </dataValidation>
    <dataValidation type="date" operator="greaterThanOrEqual" allowBlank="1" showInputMessage="1" showErrorMessage="1" sqref="H157">
      <formula1>730120</formula1>
    </dataValidation>
    <dataValidation type="decimal" operator="greaterThanOrEqual" allowBlank="1" showInputMessage="1" showErrorMessage="1" sqref="N157">
      <formula1>0</formula1>
    </dataValidation>
    <dataValidation type="decimal" operator="greaterThanOrEqual" allowBlank="1" showInputMessage="1" showErrorMessage="1" sqref="O157">
      <formula1>0</formula1>
    </dataValidation>
    <dataValidation type="list" allowBlank="1" showInputMessage="1" showErrorMessage="1" sqref="C158">
      <formula1>liste_categories</formula1>
    </dataValidation>
    <dataValidation type="list" allowBlank="1" showInputMessage="1" showErrorMessage="1" sqref="D158">
      <formula1>liste_responsables</formula1>
    </dataValidation>
    <dataValidation type="list" allowBlank="1" showInputMessage="1" showErrorMessage="1" sqref="E158">
      <formula1>liste_sites</formula1>
    </dataValidation>
    <dataValidation type="list" allowBlank="1" showInputMessage="1" showErrorMessage="1" sqref="K158">
      <formula1>liste_priorites</formula1>
    </dataValidation>
    <dataValidation type="list" allowBlank="1" showInputMessage="1" showErrorMessage="1" sqref="L158">
      <formula1>liste_statuts</formula1>
    </dataValidation>
    <dataValidation type="whole" allowBlank="1" showInputMessage="1" showErrorMessage="1" sqref="M158">
      <formula1>0</formula1>
      <formula2>100</formula2>
    </dataValidation>
    <dataValidation type="date" operator="greaterThanOrEqual" allowBlank="1" showInputMessage="1" showErrorMessage="1" sqref="F158">
      <formula1>730120</formula1>
    </dataValidation>
    <dataValidation type="date" operator="greaterThanOrEqual" allowBlank="1" showInputMessage="1" showErrorMessage="1" sqref="G158">
      <formula1>730120</formula1>
    </dataValidation>
    <dataValidation type="date" operator="greaterThanOrEqual" allowBlank="1" showInputMessage="1" showErrorMessage="1" sqref="H158">
      <formula1>730120</formula1>
    </dataValidation>
    <dataValidation type="decimal" operator="greaterThanOrEqual" allowBlank="1" showInputMessage="1" showErrorMessage="1" sqref="N158">
      <formula1>0</formula1>
    </dataValidation>
    <dataValidation type="decimal" operator="greaterThanOrEqual" allowBlank="1" showInputMessage="1" showErrorMessage="1" sqref="O158">
      <formula1>0</formula1>
    </dataValidation>
    <dataValidation type="list" allowBlank="1" showInputMessage="1" showErrorMessage="1" sqref="C159">
      <formula1>liste_categories</formula1>
    </dataValidation>
    <dataValidation type="list" allowBlank="1" showInputMessage="1" showErrorMessage="1" sqref="D159">
      <formula1>liste_responsables</formula1>
    </dataValidation>
    <dataValidation type="list" allowBlank="1" showInputMessage="1" showErrorMessage="1" sqref="E159">
      <formula1>liste_sites</formula1>
    </dataValidation>
    <dataValidation type="list" allowBlank="1" showInputMessage="1" showErrorMessage="1" sqref="K159">
      <formula1>liste_priorites</formula1>
    </dataValidation>
    <dataValidation type="list" allowBlank="1" showInputMessage="1" showErrorMessage="1" sqref="L159">
      <formula1>liste_statuts</formula1>
    </dataValidation>
    <dataValidation type="whole" allowBlank="1" showInputMessage="1" showErrorMessage="1" sqref="M159">
      <formula1>0</formula1>
      <formula2>100</formula2>
    </dataValidation>
    <dataValidation type="date" operator="greaterThanOrEqual" allowBlank="1" showInputMessage="1" showErrorMessage="1" sqref="F159">
      <formula1>730120</formula1>
    </dataValidation>
    <dataValidation type="date" operator="greaterThanOrEqual" allowBlank="1" showInputMessage="1" showErrorMessage="1" sqref="G159">
      <formula1>730120</formula1>
    </dataValidation>
    <dataValidation type="date" operator="greaterThanOrEqual" allowBlank="1" showInputMessage="1" showErrorMessage="1" sqref="H159">
      <formula1>730120</formula1>
    </dataValidation>
    <dataValidation type="decimal" operator="greaterThanOrEqual" allowBlank="1" showInputMessage="1" showErrorMessage="1" sqref="N159">
      <formula1>0</formula1>
    </dataValidation>
    <dataValidation type="decimal" operator="greaterThanOrEqual" allowBlank="1" showInputMessage="1" showErrorMessage="1" sqref="O159">
      <formula1>0</formula1>
    </dataValidation>
    <dataValidation type="list" allowBlank="1" showInputMessage="1" showErrorMessage="1" sqref="C160">
      <formula1>liste_categories</formula1>
    </dataValidation>
    <dataValidation type="list" allowBlank="1" showInputMessage="1" showErrorMessage="1" sqref="D160">
      <formula1>liste_responsables</formula1>
    </dataValidation>
    <dataValidation type="list" allowBlank="1" showInputMessage="1" showErrorMessage="1" sqref="E160">
      <formula1>liste_sites</formula1>
    </dataValidation>
    <dataValidation type="list" allowBlank="1" showInputMessage="1" showErrorMessage="1" sqref="K160">
      <formula1>liste_priorites</formula1>
    </dataValidation>
    <dataValidation type="list" allowBlank="1" showInputMessage="1" showErrorMessage="1" sqref="L160">
      <formula1>liste_statuts</formula1>
    </dataValidation>
    <dataValidation type="whole" allowBlank="1" showInputMessage="1" showErrorMessage="1" sqref="M160">
      <formula1>0</formula1>
      <formula2>100</formula2>
    </dataValidation>
    <dataValidation type="date" operator="greaterThanOrEqual" allowBlank="1" showInputMessage="1" showErrorMessage="1" sqref="F160">
      <formula1>730120</formula1>
    </dataValidation>
    <dataValidation type="date" operator="greaterThanOrEqual" allowBlank="1" showInputMessage="1" showErrorMessage="1" sqref="G160">
      <formula1>730120</formula1>
    </dataValidation>
    <dataValidation type="date" operator="greaterThanOrEqual" allowBlank="1" showInputMessage="1" showErrorMessage="1" sqref="H160">
      <formula1>730120</formula1>
    </dataValidation>
    <dataValidation type="decimal" operator="greaterThanOrEqual" allowBlank="1" showInputMessage="1" showErrorMessage="1" sqref="N160">
      <formula1>0</formula1>
    </dataValidation>
    <dataValidation type="decimal" operator="greaterThanOrEqual" allowBlank="1" showInputMessage="1" showErrorMessage="1" sqref="O160">
      <formula1>0</formula1>
    </dataValidation>
    <dataValidation type="list" allowBlank="1" showInputMessage="1" showErrorMessage="1" sqref="C161">
      <formula1>liste_categories</formula1>
    </dataValidation>
    <dataValidation type="list" allowBlank="1" showInputMessage="1" showErrorMessage="1" sqref="D161">
      <formula1>liste_responsables</formula1>
    </dataValidation>
    <dataValidation type="list" allowBlank="1" showInputMessage="1" showErrorMessage="1" sqref="E161">
      <formula1>liste_sites</formula1>
    </dataValidation>
    <dataValidation type="list" allowBlank="1" showInputMessage="1" showErrorMessage="1" sqref="K161">
      <formula1>liste_priorites</formula1>
    </dataValidation>
    <dataValidation type="list" allowBlank="1" showInputMessage="1" showErrorMessage="1" sqref="L161">
      <formula1>liste_statuts</formula1>
    </dataValidation>
    <dataValidation type="whole" allowBlank="1" showInputMessage="1" showErrorMessage="1" sqref="M161">
      <formula1>0</formula1>
      <formula2>100</formula2>
    </dataValidation>
    <dataValidation type="date" operator="greaterThanOrEqual" allowBlank="1" showInputMessage="1" showErrorMessage="1" sqref="F161">
      <formula1>730120</formula1>
    </dataValidation>
    <dataValidation type="date" operator="greaterThanOrEqual" allowBlank="1" showInputMessage="1" showErrorMessage="1" sqref="G161">
      <formula1>730120</formula1>
    </dataValidation>
    <dataValidation type="date" operator="greaterThanOrEqual" allowBlank="1" showInputMessage="1" showErrorMessage="1" sqref="H161">
      <formula1>730120</formula1>
    </dataValidation>
    <dataValidation type="decimal" operator="greaterThanOrEqual" allowBlank="1" showInputMessage="1" showErrorMessage="1" sqref="N161">
      <formula1>0</formula1>
    </dataValidation>
    <dataValidation type="decimal" operator="greaterThanOrEqual" allowBlank="1" showInputMessage="1" showErrorMessage="1" sqref="O161">
      <formula1>0</formula1>
    </dataValidation>
    <dataValidation type="list" allowBlank="1" showInputMessage="1" showErrorMessage="1" sqref="C162">
      <formula1>liste_categories</formula1>
    </dataValidation>
    <dataValidation type="list" allowBlank="1" showInputMessage="1" showErrorMessage="1" sqref="D162">
      <formula1>liste_responsables</formula1>
    </dataValidation>
    <dataValidation type="list" allowBlank="1" showInputMessage="1" showErrorMessage="1" sqref="E162">
      <formula1>liste_sites</formula1>
    </dataValidation>
    <dataValidation type="list" allowBlank="1" showInputMessage="1" showErrorMessage="1" sqref="K162">
      <formula1>liste_priorites</formula1>
    </dataValidation>
    <dataValidation type="list" allowBlank="1" showInputMessage="1" showErrorMessage="1" sqref="L162">
      <formula1>liste_statuts</formula1>
    </dataValidation>
    <dataValidation type="whole" allowBlank="1" showInputMessage="1" showErrorMessage="1" sqref="M162">
      <formula1>0</formula1>
      <formula2>100</formula2>
    </dataValidation>
    <dataValidation type="date" operator="greaterThanOrEqual" allowBlank="1" showInputMessage="1" showErrorMessage="1" sqref="F162">
      <formula1>730120</formula1>
    </dataValidation>
    <dataValidation type="date" operator="greaterThanOrEqual" allowBlank="1" showInputMessage="1" showErrorMessage="1" sqref="G162">
      <formula1>730120</formula1>
    </dataValidation>
    <dataValidation type="date" operator="greaterThanOrEqual" allowBlank="1" showInputMessage="1" showErrorMessage="1" sqref="H162">
      <formula1>730120</formula1>
    </dataValidation>
    <dataValidation type="decimal" operator="greaterThanOrEqual" allowBlank="1" showInputMessage="1" showErrorMessage="1" sqref="N162">
      <formula1>0</formula1>
    </dataValidation>
    <dataValidation type="decimal" operator="greaterThanOrEqual" allowBlank="1" showInputMessage="1" showErrorMessage="1" sqref="O162">
      <formula1>0</formula1>
    </dataValidation>
    <dataValidation type="list" allowBlank="1" showInputMessage="1" showErrorMessage="1" sqref="C163">
      <formula1>liste_categories</formula1>
    </dataValidation>
    <dataValidation type="list" allowBlank="1" showInputMessage="1" showErrorMessage="1" sqref="D163">
      <formula1>liste_responsables</formula1>
    </dataValidation>
    <dataValidation type="list" allowBlank="1" showInputMessage="1" showErrorMessage="1" sqref="E163">
      <formula1>liste_sites</formula1>
    </dataValidation>
    <dataValidation type="list" allowBlank="1" showInputMessage="1" showErrorMessage="1" sqref="K163">
      <formula1>liste_priorites</formula1>
    </dataValidation>
    <dataValidation type="list" allowBlank="1" showInputMessage="1" showErrorMessage="1" sqref="L163">
      <formula1>liste_statuts</formula1>
    </dataValidation>
    <dataValidation type="whole" allowBlank="1" showInputMessage="1" showErrorMessage="1" sqref="M163">
      <formula1>0</formula1>
      <formula2>100</formula2>
    </dataValidation>
    <dataValidation type="date" operator="greaterThanOrEqual" allowBlank="1" showInputMessage="1" showErrorMessage="1" sqref="F163">
      <formula1>730120</formula1>
    </dataValidation>
    <dataValidation type="date" operator="greaterThanOrEqual" allowBlank="1" showInputMessage="1" showErrorMessage="1" sqref="G163">
      <formula1>730120</formula1>
    </dataValidation>
    <dataValidation type="date" operator="greaterThanOrEqual" allowBlank="1" showInputMessage="1" showErrorMessage="1" sqref="H163">
      <formula1>730120</formula1>
    </dataValidation>
    <dataValidation type="decimal" operator="greaterThanOrEqual" allowBlank="1" showInputMessage="1" showErrorMessage="1" sqref="N163">
      <formula1>0</formula1>
    </dataValidation>
    <dataValidation type="decimal" operator="greaterThanOrEqual" allowBlank="1" showInputMessage="1" showErrorMessage="1" sqref="O163">
      <formula1>0</formula1>
    </dataValidation>
    <dataValidation type="list" allowBlank="1" showInputMessage="1" showErrorMessage="1" sqref="C164">
      <formula1>liste_categories</formula1>
    </dataValidation>
    <dataValidation type="list" allowBlank="1" showInputMessage="1" showErrorMessage="1" sqref="D164">
      <formula1>liste_responsables</formula1>
    </dataValidation>
    <dataValidation type="list" allowBlank="1" showInputMessage="1" showErrorMessage="1" sqref="E164">
      <formula1>liste_sites</formula1>
    </dataValidation>
    <dataValidation type="list" allowBlank="1" showInputMessage="1" showErrorMessage="1" sqref="K164">
      <formula1>liste_priorites</formula1>
    </dataValidation>
    <dataValidation type="list" allowBlank="1" showInputMessage="1" showErrorMessage="1" sqref="L164">
      <formula1>liste_statuts</formula1>
    </dataValidation>
    <dataValidation type="whole" allowBlank="1" showInputMessage="1" showErrorMessage="1" sqref="M164">
      <formula1>0</formula1>
      <formula2>100</formula2>
    </dataValidation>
    <dataValidation type="date" operator="greaterThanOrEqual" allowBlank="1" showInputMessage="1" showErrorMessage="1" sqref="F164">
      <formula1>730120</formula1>
    </dataValidation>
    <dataValidation type="date" operator="greaterThanOrEqual" allowBlank="1" showInputMessage="1" showErrorMessage="1" sqref="G164">
      <formula1>730120</formula1>
    </dataValidation>
    <dataValidation type="date" operator="greaterThanOrEqual" allowBlank="1" showInputMessage="1" showErrorMessage="1" sqref="H164">
      <formula1>730120</formula1>
    </dataValidation>
    <dataValidation type="decimal" operator="greaterThanOrEqual" allowBlank="1" showInputMessage="1" showErrorMessage="1" sqref="N164">
      <formula1>0</formula1>
    </dataValidation>
    <dataValidation type="decimal" operator="greaterThanOrEqual" allowBlank="1" showInputMessage="1" showErrorMessage="1" sqref="O164">
      <formula1>0</formula1>
    </dataValidation>
    <dataValidation type="list" allowBlank="1" showInputMessage="1" showErrorMessage="1" sqref="C165">
      <formula1>liste_categories</formula1>
    </dataValidation>
    <dataValidation type="list" allowBlank="1" showInputMessage="1" showErrorMessage="1" sqref="D165">
      <formula1>liste_responsables</formula1>
    </dataValidation>
    <dataValidation type="list" allowBlank="1" showInputMessage="1" showErrorMessage="1" sqref="E165">
      <formula1>liste_sites</formula1>
    </dataValidation>
    <dataValidation type="list" allowBlank="1" showInputMessage="1" showErrorMessage="1" sqref="K165">
      <formula1>liste_priorites</formula1>
    </dataValidation>
    <dataValidation type="list" allowBlank="1" showInputMessage="1" showErrorMessage="1" sqref="L165">
      <formula1>liste_statuts</formula1>
    </dataValidation>
    <dataValidation type="whole" allowBlank="1" showInputMessage="1" showErrorMessage="1" sqref="M165">
      <formula1>0</formula1>
      <formula2>100</formula2>
    </dataValidation>
    <dataValidation type="date" operator="greaterThanOrEqual" allowBlank="1" showInputMessage="1" showErrorMessage="1" sqref="F165">
      <formula1>730120</formula1>
    </dataValidation>
    <dataValidation type="date" operator="greaterThanOrEqual" allowBlank="1" showInputMessage="1" showErrorMessage="1" sqref="G165">
      <formula1>730120</formula1>
    </dataValidation>
    <dataValidation type="date" operator="greaterThanOrEqual" allowBlank="1" showInputMessage="1" showErrorMessage="1" sqref="H165">
      <formula1>730120</formula1>
    </dataValidation>
    <dataValidation type="decimal" operator="greaterThanOrEqual" allowBlank="1" showInputMessage="1" showErrorMessage="1" sqref="N165">
      <formula1>0</formula1>
    </dataValidation>
    <dataValidation type="decimal" operator="greaterThanOrEqual" allowBlank="1" showInputMessage="1" showErrorMessage="1" sqref="O165">
      <formula1>0</formula1>
    </dataValidation>
    <dataValidation type="list" allowBlank="1" showInputMessage="1" showErrorMessage="1" sqref="C166">
      <formula1>liste_categories</formula1>
    </dataValidation>
    <dataValidation type="list" allowBlank="1" showInputMessage="1" showErrorMessage="1" sqref="D166">
      <formula1>liste_responsables</formula1>
    </dataValidation>
    <dataValidation type="list" allowBlank="1" showInputMessage="1" showErrorMessage="1" sqref="E166">
      <formula1>liste_sites</formula1>
    </dataValidation>
    <dataValidation type="list" allowBlank="1" showInputMessage="1" showErrorMessage="1" sqref="K166">
      <formula1>liste_priorites</formula1>
    </dataValidation>
    <dataValidation type="list" allowBlank="1" showInputMessage="1" showErrorMessage="1" sqref="L166">
      <formula1>liste_statuts</formula1>
    </dataValidation>
    <dataValidation type="whole" allowBlank="1" showInputMessage="1" showErrorMessage="1" sqref="M166">
      <formula1>0</formula1>
      <formula2>100</formula2>
    </dataValidation>
    <dataValidation type="date" operator="greaterThanOrEqual" allowBlank="1" showInputMessage="1" showErrorMessage="1" sqref="F166">
      <formula1>730120</formula1>
    </dataValidation>
    <dataValidation type="date" operator="greaterThanOrEqual" allowBlank="1" showInputMessage="1" showErrorMessage="1" sqref="G166">
      <formula1>730120</formula1>
    </dataValidation>
    <dataValidation type="date" operator="greaterThanOrEqual" allowBlank="1" showInputMessage="1" showErrorMessage="1" sqref="H166">
      <formula1>730120</formula1>
    </dataValidation>
    <dataValidation type="decimal" operator="greaterThanOrEqual" allowBlank="1" showInputMessage="1" showErrorMessage="1" sqref="N166">
      <formula1>0</formula1>
    </dataValidation>
    <dataValidation type="decimal" operator="greaterThanOrEqual" allowBlank="1" showInputMessage="1" showErrorMessage="1" sqref="O166">
      <formula1>0</formula1>
    </dataValidation>
    <dataValidation type="list" allowBlank="1" showInputMessage="1" showErrorMessage="1" sqref="C167">
      <formula1>liste_categories</formula1>
    </dataValidation>
    <dataValidation type="list" allowBlank="1" showInputMessage="1" showErrorMessage="1" sqref="D167">
      <formula1>liste_responsables</formula1>
    </dataValidation>
    <dataValidation type="list" allowBlank="1" showInputMessage="1" showErrorMessage="1" sqref="E167">
      <formula1>liste_sites</formula1>
    </dataValidation>
    <dataValidation type="list" allowBlank="1" showInputMessage="1" showErrorMessage="1" sqref="K167">
      <formula1>liste_priorites</formula1>
    </dataValidation>
    <dataValidation type="list" allowBlank="1" showInputMessage="1" showErrorMessage="1" sqref="L167">
      <formula1>liste_statuts</formula1>
    </dataValidation>
    <dataValidation type="whole" allowBlank="1" showInputMessage="1" showErrorMessage="1" sqref="M167">
      <formula1>0</formula1>
      <formula2>100</formula2>
    </dataValidation>
    <dataValidation type="date" operator="greaterThanOrEqual" allowBlank="1" showInputMessage="1" showErrorMessage="1" sqref="F167">
      <formula1>730120</formula1>
    </dataValidation>
    <dataValidation type="date" operator="greaterThanOrEqual" allowBlank="1" showInputMessage="1" showErrorMessage="1" sqref="G167">
      <formula1>730120</formula1>
    </dataValidation>
    <dataValidation type="date" operator="greaterThanOrEqual" allowBlank="1" showInputMessage="1" showErrorMessage="1" sqref="H167">
      <formula1>730120</formula1>
    </dataValidation>
    <dataValidation type="decimal" operator="greaterThanOrEqual" allowBlank="1" showInputMessage="1" showErrorMessage="1" sqref="N167">
      <formula1>0</formula1>
    </dataValidation>
    <dataValidation type="decimal" operator="greaterThanOrEqual" allowBlank="1" showInputMessage="1" showErrorMessage="1" sqref="O167">
      <formula1>0</formula1>
    </dataValidation>
    <dataValidation type="list" allowBlank="1" showInputMessage="1" showErrorMessage="1" sqref="C168">
      <formula1>liste_categories</formula1>
    </dataValidation>
    <dataValidation type="list" allowBlank="1" showInputMessage="1" showErrorMessage="1" sqref="D168">
      <formula1>liste_responsables</formula1>
    </dataValidation>
    <dataValidation type="list" allowBlank="1" showInputMessage="1" showErrorMessage="1" sqref="E168">
      <formula1>liste_sites</formula1>
    </dataValidation>
    <dataValidation type="list" allowBlank="1" showInputMessage="1" showErrorMessage="1" sqref="K168">
      <formula1>liste_priorites</formula1>
    </dataValidation>
    <dataValidation type="list" allowBlank="1" showInputMessage="1" showErrorMessage="1" sqref="L168">
      <formula1>liste_statuts</formula1>
    </dataValidation>
    <dataValidation type="whole" allowBlank="1" showInputMessage="1" showErrorMessage="1" sqref="M168">
      <formula1>0</formula1>
      <formula2>100</formula2>
    </dataValidation>
    <dataValidation type="date" operator="greaterThanOrEqual" allowBlank="1" showInputMessage="1" showErrorMessage="1" sqref="F168">
      <formula1>730120</formula1>
    </dataValidation>
    <dataValidation type="date" operator="greaterThanOrEqual" allowBlank="1" showInputMessage="1" showErrorMessage="1" sqref="G168">
      <formula1>730120</formula1>
    </dataValidation>
    <dataValidation type="date" operator="greaterThanOrEqual" allowBlank="1" showInputMessage="1" showErrorMessage="1" sqref="H168">
      <formula1>730120</formula1>
    </dataValidation>
    <dataValidation type="decimal" operator="greaterThanOrEqual" allowBlank="1" showInputMessage="1" showErrorMessage="1" sqref="N168">
      <formula1>0</formula1>
    </dataValidation>
    <dataValidation type="decimal" operator="greaterThanOrEqual" allowBlank="1" showInputMessage="1" showErrorMessage="1" sqref="O168">
      <formula1>0</formula1>
    </dataValidation>
    <dataValidation type="list" allowBlank="1" showInputMessage="1" showErrorMessage="1" sqref="C169">
      <formula1>liste_categories</formula1>
    </dataValidation>
    <dataValidation type="list" allowBlank="1" showInputMessage="1" showErrorMessage="1" sqref="D169">
      <formula1>liste_responsables</formula1>
    </dataValidation>
    <dataValidation type="list" allowBlank="1" showInputMessage="1" showErrorMessage="1" sqref="E169">
      <formula1>liste_sites</formula1>
    </dataValidation>
    <dataValidation type="list" allowBlank="1" showInputMessage="1" showErrorMessage="1" sqref="K169">
      <formula1>liste_priorites</formula1>
    </dataValidation>
    <dataValidation type="list" allowBlank="1" showInputMessage="1" showErrorMessage="1" sqref="L169">
      <formula1>liste_statuts</formula1>
    </dataValidation>
    <dataValidation type="whole" allowBlank="1" showInputMessage="1" showErrorMessage="1" sqref="M169">
      <formula1>0</formula1>
      <formula2>100</formula2>
    </dataValidation>
    <dataValidation type="date" operator="greaterThanOrEqual" allowBlank="1" showInputMessage="1" showErrorMessage="1" sqref="F169">
      <formula1>730120</formula1>
    </dataValidation>
    <dataValidation type="date" operator="greaterThanOrEqual" allowBlank="1" showInputMessage="1" showErrorMessage="1" sqref="G169">
      <formula1>730120</formula1>
    </dataValidation>
    <dataValidation type="date" operator="greaterThanOrEqual" allowBlank="1" showInputMessage="1" showErrorMessage="1" sqref="H169">
      <formula1>730120</formula1>
    </dataValidation>
    <dataValidation type="decimal" operator="greaterThanOrEqual" allowBlank="1" showInputMessage="1" showErrorMessage="1" sqref="N169">
      <formula1>0</formula1>
    </dataValidation>
    <dataValidation type="decimal" operator="greaterThanOrEqual" allowBlank="1" showInputMessage="1" showErrorMessage="1" sqref="O169">
      <formula1>0</formula1>
    </dataValidation>
    <dataValidation type="list" allowBlank="1" showInputMessage="1" showErrorMessage="1" sqref="C170">
      <formula1>liste_categories</formula1>
    </dataValidation>
    <dataValidation type="list" allowBlank="1" showInputMessage="1" showErrorMessage="1" sqref="D170">
      <formula1>liste_responsables</formula1>
    </dataValidation>
    <dataValidation type="list" allowBlank="1" showInputMessage="1" showErrorMessage="1" sqref="E170">
      <formula1>liste_sites</formula1>
    </dataValidation>
    <dataValidation type="list" allowBlank="1" showInputMessage="1" showErrorMessage="1" sqref="K170">
      <formula1>liste_priorites</formula1>
    </dataValidation>
    <dataValidation type="list" allowBlank="1" showInputMessage="1" showErrorMessage="1" sqref="L170">
      <formula1>liste_statuts</formula1>
    </dataValidation>
    <dataValidation type="whole" allowBlank="1" showInputMessage="1" showErrorMessage="1" sqref="M170">
      <formula1>0</formula1>
      <formula2>100</formula2>
    </dataValidation>
    <dataValidation type="date" operator="greaterThanOrEqual" allowBlank="1" showInputMessage="1" showErrorMessage="1" sqref="F170">
      <formula1>730120</formula1>
    </dataValidation>
    <dataValidation type="date" operator="greaterThanOrEqual" allowBlank="1" showInputMessage="1" showErrorMessage="1" sqref="G170">
      <formula1>730120</formula1>
    </dataValidation>
    <dataValidation type="date" operator="greaterThanOrEqual" allowBlank="1" showInputMessage="1" showErrorMessage="1" sqref="H170">
      <formula1>730120</formula1>
    </dataValidation>
    <dataValidation type="decimal" operator="greaterThanOrEqual" allowBlank="1" showInputMessage="1" showErrorMessage="1" sqref="N170">
      <formula1>0</formula1>
    </dataValidation>
    <dataValidation type="decimal" operator="greaterThanOrEqual" allowBlank="1" showInputMessage="1" showErrorMessage="1" sqref="O170">
      <formula1>0</formula1>
    </dataValidation>
    <dataValidation type="list" allowBlank="1" showInputMessage="1" showErrorMessage="1" sqref="C171">
      <formula1>liste_categories</formula1>
    </dataValidation>
    <dataValidation type="list" allowBlank="1" showInputMessage="1" showErrorMessage="1" sqref="D171">
      <formula1>liste_responsables</formula1>
    </dataValidation>
    <dataValidation type="list" allowBlank="1" showInputMessage="1" showErrorMessage="1" sqref="E171">
      <formula1>liste_sites</formula1>
    </dataValidation>
    <dataValidation type="list" allowBlank="1" showInputMessage="1" showErrorMessage="1" sqref="K171">
      <formula1>liste_priorites</formula1>
    </dataValidation>
    <dataValidation type="list" allowBlank="1" showInputMessage="1" showErrorMessage="1" sqref="L171">
      <formula1>liste_statuts</formula1>
    </dataValidation>
    <dataValidation type="whole" allowBlank="1" showInputMessage="1" showErrorMessage="1" sqref="M171">
      <formula1>0</formula1>
      <formula2>100</formula2>
    </dataValidation>
    <dataValidation type="date" operator="greaterThanOrEqual" allowBlank="1" showInputMessage="1" showErrorMessage="1" sqref="F171">
      <formula1>730120</formula1>
    </dataValidation>
    <dataValidation type="date" operator="greaterThanOrEqual" allowBlank="1" showInputMessage="1" showErrorMessage="1" sqref="G171">
      <formula1>730120</formula1>
    </dataValidation>
    <dataValidation type="date" operator="greaterThanOrEqual" allowBlank="1" showInputMessage="1" showErrorMessage="1" sqref="H171">
      <formula1>730120</formula1>
    </dataValidation>
    <dataValidation type="decimal" operator="greaterThanOrEqual" allowBlank="1" showInputMessage="1" showErrorMessage="1" sqref="N171">
      <formula1>0</formula1>
    </dataValidation>
    <dataValidation type="decimal" operator="greaterThanOrEqual" allowBlank="1" showInputMessage="1" showErrorMessage="1" sqref="O171">
      <formula1>0</formula1>
    </dataValidation>
    <dataValidation type="list" allowBlank="1" showInputMessage="1" showErrorMessage="1" sqref="C172">
      <formula1>liste_categories</formula1>
    </dataValidation>
    <dataValidation type="list" allowBlank="1" showInputMessage="1" showErrorMessage="1" sqref="D172">
      <formula1>liste_responsables</formula1>
    </dataValidation>
    <dataValidation type="list" allowBlank="1" showInputMessage="1" showErrorMessage="1" sqref="E172">
      <formula1>liste_sites</formula1>
    </dataValidation>
    <dataValidation type="list" allowBlank="1" showInputMessage="1" showErrorMessage="1" sqref="K172">
      <formula1>liste_priorites</formula1>
    </dataValidation>
    <dataValidation type="list" allowBlank="1" showInputMessage="1" showErrorMessage="1" sqref="L172">
      <formula1>liste_statuts</formula1>
    </dataValidation>
    <dataValidation type="whole" allowBlank="1" showInputMessage="1" showErrorMessage="1" sqref="M172">
      <formula1>0</formula1>
      <formula2>100</formula2>
    </dataValidation>
    <dataValidation type="date" operator="greaterThanOrEqual" allowBlank="1" showInputMessage="1" showErrorMessage="1" sqref="F172">
      <formula1>730120</formula1>
    </dataValidation>
    <dataValidation type="date" operator="greaterThanOrEqual" allowBlank="1" showInputMessage="1" showErrorMessage="1" sqref="G172">
      <formula1>730120</formula1>
    </dataValidation>
    <dataValidation type="date" operator="greaterThanOrEqual" allowBlank="1" showInputMessage="1" showErrorMessage="1" sqref="H172">
      <formula1>730120</formula1>
    </dataValidation>
    <dataValidation type="decimal" operator="greaterThanOrEqual" allowBlank="1" showInputMessage="1" showErrorMessage="1" sqref="N172">
      <formula1>0</formula1>
    </dataValidation>
    <dataValidation type="decimal" operator="greaterThanOrEqual" allowBlank="1" showInputMessage="1" showErrorMessage="1" sqref="O172">
      <formula1>0</formula1>
    </dataValidation>
    <dataValidation type="list" allowBlank="1" showInputMessage="1" showErrorMessage="1" sqref="C173">
      <formula1>liste_categories</formula1>
    </dataValidation>
    <dataValidation type="list" allowBlank="1" showInputMessage="1" showErrorMessage="1" sqref="D173">
      <formula1>liste_responsables</formula1>
    </dataValidation>
    <dataValidation type="list" allowBlank="1" showInputMessage="1" showErrorMessage="1" sqref="E173">
      <formula1>liste_sites</formula1>
    </dataValidation>
    <dataValidation type="list" allowBlank="1" showInputMessage="1" showErrorMessage="1" sqref="K173">
      <formula1>liste_priorites</formula1>
    </dataValidation>
    <dataValidation type="list" allowBlank="1" showInputMessage="1" showErrorMessage="1" sqref="L173">
      <formula1>liste_statuts</formula1>
    </dataValidation>
    <dataValidation type="whole" allowBlank="1" showInputMessage="1" showErrorMessage="1" sqref="M173">
      <formula1>0</formula1>
      <formula2>100</formula2>
    </dataValidation>
    <dataValidation type="date" operator="greaterThanOrEqual" allowBlank="1" showInputMessage="1" showErrorMessage="1" sqref="F173">
      <formula1>730120</formula1>
    </dataValidation>
    <dataValidation type="date" operator="greaterThanOrEqual" allowBlank="1" showInputMessage="1" showErrorMessage="1" sqref="G173">
      <formula1>730120</formula1>
    </dataValidation>
    <dataValidation type="date" operator="greaterThanOrEqual" allowBlank="1" showInputMessage="1" showErrorMessage="1" sqref="H173">
      <formula1>730120</formula1>
    </dataValidation>
    <dataValidation type="decimal" operator="greaterThanOrEqual" allowBlank="1" showInputMessage="1" showErrorMessage="1" sqref="N173">
      <formula1>0</formula1>
    </dataValidation>
    <dataValidation type="decimal" operator="greaterThanOrEqual" allowBlank="1" showInputMessage="1" showErrorMessage="1" sqref="O173">
      <formula1>0</formula1>
    </dataValidation>
    <dataValidation type="list" allowBlank="1" showInputMessage="1" showErrorMessage="1" sqref="C174">
      <formula1>liste_categories</formula1>
    </dataValidation>
    <dataValidation type="list" allowBlank="1" showInputMessage="1" showErrorMessage="1" sqref="D174">
      <formula1>liste_responsables</formula1>
    </dataValidation>
    <dataValidation type="list" allowBlank="1" showInputMessage="1" showErrorMessage="1" sqref="E174">
      <formula1>liste_sites</formula1>
    </dataValidation>
    <dataValidation type="list" allowBlank="1" showInputMessage="1" showErrorMessage="1" sqref="K174">
      <formula1>liste_priorites</formula1>
    </dataValidation>
    <dataValidation type="list" allowBlank="1" showInputMessage="1" showErrorMessage="1" sqref="L174">
      <formula1>liste_statuts</formula1>
    </dataValidation>
    <dataValidation type="whole" allowBlank="1" showInputMessage="1" showErrorMessage="1" sqref="M174">
      <formula1>0</formula1>
      <formula2>100</formula2>
    </dataValidation>
    <dataValidation type="date" operator="greaterThanOrEqual" allowBlank="1" showInputMessage="1" showErrorMessage="1" sqref="F174">
      <formula1>730120</formula1>
    </dataValidation>
    <dataValidation type="date" operator="greaterThanOrEqual" allowBlank="1" showInputMessage="1" showErrorMessage="1" sqref="G174">
      <formula1>730120</formula1>
    </dataValidation>
    <dataValidation type="date" operator="greaterThanOrEqual" allowBlank="1" showInputMessage="1" showErrorMessage="1" sqref="H174">
      <formula1>730120</formula1>
    </dataValidation>
    <dataValidation type="decimal" operator="greaterThanOrEqual" allowBlank="1" showInputMessage="1" showErrorMessage="1" sqref="N174">
      <formula1>0</formula1>
    </dataValidation>
    <dataValidation type="decimal" operator="greaterThanOrEqual" allowBlank="1" showInputMessage="1" showErrorMessage="1" sqref="O174">
      <formula1>0</formula1>
    </dataValidation>
    <dataValidation type="list" allowBlank="1" showInputMessage="1" showErrorMessage="1" sqref="C175">
      <formula1>liste_categories</formula1>
    </dataValidation>
    <dataValidation type="list" allowBlank="1" showInputMessage="1" showErrorMessage="1" sqref="D175">
      <formula1>liste_responsables</formula1>
    </dataValidation>
    <dataValidation type="list" allowBlank="1" showInputMessage="1" showErrorMessage="1" sqref="E175">
      <formula1>liste_sites</formula1>
    </dataValidation>
    <dataValidation type="list" allowBlank="1" showInputMessage="1" showErrorMessage="1" sqref="K175">
      <formula1>liste_priorites</formula1>
    </dataValidation>
    <dataValidation type="list" allowBlank="1" showInputMessage="1" showErrorMessage="1" sqref="L175">
      <formula1>liste_statuts</formula1>
    </dataValidation>
    <dataValidation type="whole" allowBlank="1" showInputMessage="1" showErrorMessage="1" sqref="M175">
      <formula1>0</formula1>
      <formula2>100</formula2>
    </dataValidation>
    <dataValidation type="date" operator="greaterThanOrEqual" allowBlank="1" showInputMessage="1" showErrorMessage="1" sqref="F175">
      <formula1>730120</formula1>
    </dataValidation>
    <dataValidation type="date" operator="greaterThanOrEqual" allowBlank="1" showInputMessage="1" showErrorMessage="1" sqref="G175">
      <formula1>730120</formula1>
    </dataValidation>
    <dataValidation type="date" operator="greaterThanOrEqual" allowBlank="1" showInputMessage="1" showErrorMessage="1" sqref="H175">
      <formula1>730120</formula1>
    </dataValidation>
    <dataValidation type="decimal" operator="greaterThanOrEqual" allowBlank="1" showInputMessage="1" showErrorMessage="1" sqref="N175">
      <formula1>0</formula1>
    </dataValidation>
    <dataValidation type="decimal" operator="greaterThanOrEqual" allowBlank="1" showInputMessage="1" showErrorMessage="1" sqref="O175">
      <formula1>0</formula1>
    </dataValidation>
    <dataValidation type="list" allowBlank="1" showInputMessage="1" showErrorMessage="1" sqref="C176">
      <formula1>liste_categories</formula1>
    </dataValidation>
    <dataValidation type="list" allowBlank="1" showInputMessage="1" showErrorMessage="1" sqref="D176">
      <formula1>liste_responsables</formula1>
    </dataValidation>
    <dataValidation type="list" allowBlank="1" showInputMessage="1" showErrorMessage="1" sqref="E176">
      <formula1>liste_sites</formula1>
    </dataValidation>
    <dataValidation type="list" allowBlank="1" showInputMessage="1" showErrorMessage="1" sqref="K176">
      <formula1>liste_priorites</formula1>
    </dataValidation>
    <dataValidation type="list" allowBlank="1" showInputMessage="1" showErrorMessage="1" sqref="L176">
      <formula1>liste_statuts</formula1>
    </dataValidation>
    <dataValidation type="whole" allowBlank="1" showInputMessage="1" showErrorMessage="1" sqref="M176">
      <formula1>0</formula1>
      <formula2>100</formula2>
    </dataValidation>
    <dataValidation type="date" operator="greaterThanOrEqual" allowBlank="1" showInputMessage="1" showErrorMessage="1" sqref="F176">
      <formula1>730120</formula1>
    </dataValidation>
    <dataValidation type="date" operator="greaterThanOrEqual" allowBlank="1" showInputMessage="1" showErrorMessage="1" sqref="G176">
      <formula1>730120</formula1>
    </dataValidation>
    <dataValidation type="date" operator="greaterThanOrEqual" allowBlank="1" showInputMessage="1" showErrorMessage="1" sqref="H176">
      <formula1>730120</formula1>
    </dataValidation>
    <dataValidation type="decimal" operator="greaterThanOrEqual" allowBlank="1" showInputMessage="1" showErrorMessage="1" sqref="N176">
      <formula1>0</formula1>
    </dataValidation>
    <dataValidation type="decimal" operator="greaterThanOrEqual" allowBlank="1" showInputMessage="1" showErrorMessage="1" sqref="O176">
      <formula1>0</formula1>
    </dataValidation>
    <dataValidation type="list" allowBlank="1" showInputMessage="1" showErrorMessage="1" sqref="C177">
      <formula1>liste_categories</formula1>
    </dataValidation>
    <dataValidation type="list" allowBlank="1" showInputMessage="1" showErrorMessage="1" sqref="D177">
      <formula1>liste_responsables</formula1>
    </dataValidation>
    <dataValidation type="list" allowBlank="1" showInputMessage="1" showErrorMessage="1" sqref="E177">
      <formula1>liste_sites</formula1>
    </dataValidation>
    <dataValidation type="list" allowBlank="1" showInputMessage="1" showErrorMessage="1" sqref="K177">
      <formula1>liste_priorites</formula1>
    </dataValidation>
    <dataValidation type="list" allowBlank="1" showInputMessage="1" showErrorMessage="1" sqref="L177">
      <formula1>liste_statuts</formula1>
    </dataValidation>
    <dataValidation type="whole" allowBlank="1" showInputMessage="1" showErrorMessage="1" sqref="M177">
      <formula1>0</formula1>
      <formula2>100</formula2>
    </dataValidation>
    <dataValidation type="date" operator="greaterThanOrEqual" allowBlank="1" showInputMessage="1" showErrorMessage="1" sqref="F177">
      <formula1>730120</formula1>
    </dataValidation>
    <dataValidation type="date" operator="greaterThanOrEqual" allowBlank="1" showInputMessage="1" showErrorMessage="1" sqref="G177">
      <formula1>730120</formula1>
    </dataValidation>
    <dataValidation type="date" operator="greaterThanOrEqual" allowBlank="1" showInputMessage="1" showErrorMessage="1" sqref="H177">
      <formula1>730120</formula1>
    </dataValidation>
    <dataValidation type="decimal" operator="greaterThanOrEqual" allowBlank="1" showInputMessage="1" showErrorMessage="1" sqref="N177">
      <formula1>0</formula1>
    </dataValidation>
    <dataValidation type="decimal" operator="greaterThanOrEqual" allowBlank="1" showInputMessage="1" showErrorMessage="1" sqref="O177">
      <formula1>0</formula1>
    </dataValidation>
    <dataValidation type="list" allowBlank="1" showInputMessage="1" showErrorMessage="1" sqref="C178">
      <formula1>liste_categories</formula1>
    </dataValidation>
    <dataValidation type="list" allowBlank="1" showInputMessage="1" showErrorMessage="1" sqref="D178">
      <formula1>liste_responsables</formula1>
    </dataValidation>
    <dataValidation type="list" allowBlank="1" showInputMessage="1" showErrorMessage="1" sqref="E178">
      <formula1>liste_sites</formula1>
    </dataValidation>
    <dataValidation type="list" allowBlank="1" showInputMessage="1" showErrorMessage="1" sqref="K178">
      <formula1>liste_priorites</formula1>
    </dataValidation>
    <dataValidation type="list" allowBlank="1" showInputMessage="1" showErrorMessage="1" sqref="L178">
      <formula1>liste_statuts</formula1>
    </dataValidation>
    <dataValidation type="whole" allowBlank="1" showInputMessage="1" showErrorMessage="1" sqref="M178">
      <formula1>0</formula1>
      <formula2>100</formula2>
    </dataValidation>
    <dataValidation type="date" operator="greaterThanOrEqual" allowBlank="1" showInputMessage="1" showErrorMessage="1" sqref="F178">
      <formula1>730120</formula1>
    </dataValidation>
    <dataValidation type="date" operator="greaterThanOrEqual" allowBlank="1" showInputMessage="1" showErrorMessage="1" sqref="G178">
      <formula1>730120</formula1>
    </dataValidation>
    <dataValidation type="date" operator="greaterThanOrEqual" allowBlank="1" showInputMessage="1" showErrorMessage="1" sqref="H178">
      <formula1>730120</formula1>
    </dataValidation>
    <dataValidation type="decimal" operator="greaterThanOrEqual" allowBlank="1" showInputMessage="1" showErrorMessage="1" sqref="N178">
      <formula1>0</formula1>
    </dataValidation>
    <dataValidation type="decimal" operator="greaterThanOrEqual" allowBlank="1" showInputMessage="1" showErrorMessage="1" sqref="O178">
      <formula1>0</formula1>
    </dataValidation>
    <dataValidation type="list" allowBlank="1" showInputMessage="1" showErrorMessage="1" sqref="C179">
      <formula1>liste_categories</formula1>
    </dataValidation>
    <dataValidation type="list" allowBlank="1" showInputMessage="1" showErrorMessage="1" sqref="D179">
      <formula1>liste_responsables</formula1>
    </dataValidation>
    <dataValidation type="list" allowBlank="1" showInputMessage="1" showErrorMessage="1" sqref="E179">
      <formula1>liste_sites</formula1>
    </dataValidation>
    <dataValidation type="list" allowBlank="1" showInputMessage="1" showErrorMessage="1" sqref="K179">
      <formula1>liste_priorites</formula1>
    </dataValidation>
    <dataValidation type="list" allowBlank="1" showInputMessage="1" showErrorMessage="1" sqref="L179">
      <formula1>liste_statuts</formula1>
    </dataValidation>
    <dataValidation type="whole" allowBlank="1" showInputMessage="1" showErrorMessage="1" sqref="M179">
      <formula1>0</formula1>
      <formula2>100</formula2>
    </dataValidation>
    <dataValidation type="date" operator="greaterThanOrEqual" allowBlank="1" showInputMessage="1" showErrorMessage="1" sqref="F179">
      <formula1>730120</formula1>
    </dataValidation>
    <dataValidation type="date" operator="greaterThanOrEqual" allowBlank="1" showInputMessage="1" showErrorMessage="1" sqref="G179">
      <formula1>730120</formula1>
    </dataValidation>
    <dataValidation type="date" operator="greaterThanOrEqual" allowBlank="1" showInputMessage="1" showErrorMessage="1" sqref="H179">
      <formula1>730120</formula1>
    </dataValidation>
    <dataValidation type="decimal" operator="greaterThanOrEqual" allowBlank="1" showInputMessage="1" showErrorMessage="1" sqref="N179">
      <formula1>0</formula1>
    </dataValidation>
    <dataValidation type="decimal" operator="greaterThanOrEqual" allowBlank="1" showInputMessage="1" showErrorMessage="1" sqref="O179">
      <formula1>0</formula1>
    </dataValidation>
    <dataValidation type="list" allowBlank="1" showInputMessage="1" showErrorMessage="1" sqref="C180">
      <formula1>liste_categories</formula1>
    </dataValidation>
    <dataValidation type="list" allowBlank="1" showInputMessage="1" showErrorMessage="1" sqref="D180">
      <formula1>liste_responsables</formula1>
    </dataValidation>
    <dataValidation type="list" allowBlank="1" showInputMessage="1" showErrorMessage="1" sqref="E180">
      <formula1>liste_sites</formula1>
    </dataValidation>
    <dataValidation type="list" allowBlank="1" showInputMessage="1" showErrorMessage="1" sqref="K180">
      <formula1>liste_priorites</formula1>
    </dataValidation>
    <dataValidation type="list" allowBlank="1" showInputMessage="1" showErrorMessage="1" sqref="L180">
      <formula1>liste_statuts</formula1>
    </dataValidation>
    <dataValidation type="whole" allowBlank="1" showInputMessage="1" showErrorMessage="1" sqref="M180">
      <formula1>0</formula1>
      <formula2>100</formula2>
    </dataValidation>
    <dataValidation type="date" operator="greaterThanOrEqual" allowBlank="1" showInputMessage="1" showErrorMessage="1" sqref="F180">
      <formula1>730120</formula1>
    </dataValidation>
    <dataValidation type="date" operator="greaterThanOrEqual" allowBlank="1" showInputMessage="1" showErrorMessage="1" sqref="G180">
      <formula1>730120</formula1>
    </dataValidation>
    <dataValidation type="date" operator="greaterThanOrEqual" allowBlank="1" showInputMessage="1" showErrorMessage="1" sqref="H180">
      <formula1>730120</formula1>
    </dataValidation>
    <dataValidation type="decimal" operator="greaterThanOrEqual" allowBlank="1" showInputMessage="1" showErrorMessage="1" sqref="N180">
      <formula1>0</formula1>
    </dataValidation>
    <dataValidation type="decimal" operator="greaterThanOrEqual" allowBlank="1" showInputMessage="1" showErrorMessage="1" sqref="O180">
      <formula1>0</formula1>
    </dataValidation>
    <dataValidation type="list" allowBlank="1" showInputMessage="1" showErrorMessage="1" sqref="C181">
      <formula1>liste_categories</formula1>
    </dataValidation>
    <dataValidation type="list" allowBlank="1" showInputMessage="1" showErrorMessage="1" sqref="D181">
      <formula1>liste_responsables</formula1>
    </dataValidation>
    <dataValidation type="list" allowBlank="1" showInputMessage="1" showErrorMessage="1" sqref="E181">
      <formula1>liste_sites</formula1>
    </dataValidation>
    <dataValidation type="list" allowBlank="1" showInputMessage="1" showErrorMessage="1" sqref="K181">
      <formula1>liste_priorites</formula1>
    </dataValidation>
    <dataValidation type="list" allowBlank="1" showInputMessage="1" showErrorMessage="1" sqref="L181">
      <formula1>liste_statuts</formula1>
    </dataValidation>
    <dataValidation type="whole" allowBlank="1" showInputMessage="1" showErrorMessage="1" sqref="M181">
      <formula1>0</formula1>
      <formula2>100</formula2>
    </dataValidation>
    <dataValidation type="date" operator="greaterThanOrEqual" allowBlank="1" showInputMessage="1" showErrorMessage="1" sqref="F181">
      <formula1>730120</formula1>
    </dataValidation>
    <dataValidation type="date" operator="greaterThanOrEqual" allowBlank="1" showInputMessage="1" showErrorMessage="1" sqref="G181">
      <formula1>730120</formula1>
    </dataValidation>
    <dataValidation type="date" operator="greaterThanOrEqual" allowBlank="1" showInputMessage="1" showErrorMessage="1" sqref="H181">
      <formula1>730120</formula1>
    </dataValidation>
    <dataValidation type="decimal" operator="greaterThanOrEqual" allowBlank="1" showInputMessage="1" showErrorMessage="1" sqref="N181">
      <formula1>0</formula1>
    </dataValidation>
    <dataValidation type="decimal" operator="greaterThanOrEqual" allowBlank="1" showInputMessage="1" showErrorMessage="1" sqref="O181">
      <formula1>0</formula1>
    </dataValidation>
    <dataValidation type="list" allowBlank="1" showInputMessage="1" showErrorMessage="1" sqref="C182">
      <formula1>liste_categories</formula1>
    </dataValidation>
    <dataValidation type="list" allowBlank="1" showInputMessage="1" showErrorMessage="1" sqref="D182">
      <formula1>liste_responsables</formula1>
    </dataValidation>
    <dataValidation type="list" allowBlank="1" showInputMessage="1" showErrorMessage="1" sqref="E182">
      <formula1>liste_sites</formula1>
    </dataValidation>
    <dataValidation type="list" allowBlank="1" showInputMessage="1" showErrorMessage="1" sqref="K182">
      <formula1>liste_priorites</formula1>
    </dataValidation>
    <dataValidation type="list" allowBlank="1" showInputMessage="1" showErrorMessage="1" sqref="L182">
      <formula1>liste_statuts</formula1>
    </dataValidation>
    <dataValidation type="whole" allowBlank="1" showInputMessage="1" showErrorMessage="1" sqref="M182">
      <formula1>0</formula1>
      <formula2>100</formula2>
    </dataValidation>
    <dataValidation type="date" operator="greaterThanOrEqual" allowBlank="1" showInputMessage="1" showErrorMessage="1" sqref="F182">
      <formula1>730120</formula1>
    </dataValidation>
    <dataValidation type="date" operator="greaterThanOrEqual" allowBlank="1" showInputMessage="1" showErrorMessage="1" sqref="G182">
      <formula1>730120</formula1>
    </dataValidation>
    <dataValidation type="date" operator="greaterThanOrEqual" allowBlank="1" showInputMessage="1" showErrorMessage="1" sqref="H182">
      <formula1>730120</formula1>
    </dataValidation>
    <dataValidation type="decimal" operator="greaterThanOrEqual" allowBlank="1" showInputMessage="1" showErrorMessage="1" sqref="N182">
      <formula1>0</formula1>
    </dataValidation>
    <dataValidation type="decimal" operator="greaterThanOrEqual" allowBlank="1" showInputMessage="1" showErrorMessage="1" sqref="O182">
      <formula1>0</formula1>
    </dataValidation>
    <dataValidation type="list" allowBlank="1" showInputMessage="1" showErrorMessage="1" sqref="C183">
      <formula1>liste_categories</formula1>
    </dataValidation>
    <dataValidation type="list" allowBlank="1" showInputMessage="1" showErrorMessage="1" sqref="D183">
      <formula1>liste_responsables</formula1>
    </dataValidation>
    <dataValidation type="list" allowBlank="1" showInputMessage="1" showErrorMessage="1" sqref="E183">
      <formula1>liste_sites</formula1>
    </dataValidation>
    <dataValidation type="list" allowBlank="1" showInputMessage="1" showErrorMessage="1" sqref="K183">
      <formula1>liste_priorites</formula1>
    </dataValidation>
    <dataValidation type="list" allowBlank="1" showInputMessage="1" showErrorMessage="1" sqref="L183">
      <formula1>liste_statuts</formula1>
    </dataValidation>
    <dataValidation type="whole" allowBlank="1" showInputMessage="1" showErrorMessage="1" sqref="M183">
      <formula1>0</formula1>
      <formula2>100</formula2>
    </dataValidation>
    <dataValidation type="date" operator="greaterThanOrEqual" allowBlank="1" showInputMessage="1" showErrorMessage="1" sqref="F183">
      <formula1>730120</formula1>
    </dataValidation>
    <dataValidation type="date" operator="greaterThanOrEqual" allowBlank="1" showInputMessage="1" showErrorMessage="1" sqref="G183">
      <formula1>730120</formula1>
    </dataValidation>
    <dataValidation type="date" operator="greaterThanOrEqual" allowBlank="1" showInputMessage="1" showErrorMessage="1" sqref="H183">
      <formula1>730120</formula1>
    </dataValidation>
    <dataValidation type="decimal" operator="greaterThanOrEqual" allowBlank="1" showInputMessage="1" showErrorMessage="1" sqref="N183">
      <formula1>0</formula1>
    </dataValidation>
    <dataValidation type="decimal" operator="greaterThanOrEqual" allowBlank="1" showInputMessage="1" showErrorMessage="1" sqref="O183">
      <formula1>0</formula1>
    </dataValidation>
    <dataValidation type="list" allowBlank="1" showInputMessage="1" showErrorMessage="1" sqref="C184">
      <formula1>liste_categories</formula1>
    </dataValidation>
    <dataValidation type="list" allowBlank="1" showInputMessage="1" showErrorMessage="1" sqref="D184">
      <formula1>liste_responsables</formula1>
    </dataValidation>
    <dataValidation type="list" allowBlank="1" showInputMessage="1" showErrorMessage="1" sqref="E184">
      <formula1>liste_sites</formula1>
    </dataValidation>
    <dataValidation type="list" allowBlank="1" showInputMessage="1" showErrorMessage="1" sqref="K184">
      <formula1>liste_priorites</formula1>
    </dataValidation>
    <dataValidation type="list" allowBlank="1" showInputMessage="1" showErrorMessage="1" sqref="L184">
      <formula1>liste_statuts</formula1>
    </dataValidation>
    <dataValidation type="whole" allowBlank="1" showInputMessage="1" showErrorMessage="1" sqref="M184">
      <formula1>0</formula1>
      <formula2>100</formula2>
    </dataValidation>
    <dataValidation type="date" operator="greaterThanOrEqual" allowBlank="1" showInputMessage="1" showErrorMessage="1" sqref="F184">
      <formula1>730120</formula1>
    </dataValidation>
    <dataValidation type="date" operator="greaterThanOrEqual" allowBlank="1" showInputMessage="1" showErrorMessage="1" sqref="G184">
      <formula1>730120</formula1>
    </dataValidation>
    <dataValidation type="date" operator="greaterThanOrEqual" allowBlank="1" showInputMessage="1" showErrorMessage="1" sqref="H184">
      <formula1>730120</formula1>
    </dataValidation>
    <dataValidation type="decimal" operator="greaterThanOrEqual" allowBlank="1" showInputMessage="1" showErrorMessage="1" sqref="N184">
      <formula1>0</formula1>
    </dataValidation>
    <dataValidation type="decimal" operator="greaterThanOrEqual" allowBlank="1" showInputMessage="1" showErrorMessage="1" sqref="O184">
      <formula1>0</formula1>
    </dataValidation>
    <dataValidation type="list" allowBlank="1" showInputMessage="1" showErrorMessage="1" sqref="C185">
      <formula1>liste_categories</formula1>
    </dataValidation>
    <dataValidation type="list" allowBlank="1" showInputMessage="1" showErrorMessage="1" sqref="D185">
      <formula1>liste_responsables</formula1>
    </dataValidation>
    <dataValidation type="list" allowBlank="1" showInputMessage="1" showErrorMessage="1" sqref="E185">
      <formula1>liste_sites</formula1>
    </dataValidation>
    <dataValidation type="list" allowBlank="1" showInputMessage="1" showErrorMessage="1" sqref="K185">
      <formula1>liste_priorites</formula1>
    </dataValidation>
    <dataValidation type="list" allowBlank="1" showInputMessage="1" showErrorMessage="1" sqref="L185">
      <formula1>liste_statuts</formula1>
    </dataValidation>
    <dataValidation type="whole" allowBlank="1" showInputMessage="1" showErrorMessage="1" sqref="M185">
      <formula1>0</formula1>
      <formula2>100</formula2>
    </dataValidation>
    <dataValidation type="date" operator="greaterThanOrEqual" allowBlank="1" showInputMessage="1" showErrorMessage="1" sqref="F185">
      <formula1>730120</formula1>
    </dataValidation>
    <dataValidation type="date" operator="greaterThanOrEqual" allowBlank="1" showInputMessage="1" showErrorMessage="1" sqref="G185">
      <formula1>730120</formula1>
    </dataValidation>
    <dataValidation type="date" operator="greaterThanOrEqual" allowBlank="1" showInputMessage="1" showErrorMessage="1" sqref="H185">
      <formula1>730120</formula1>
    </dataValidation>
    <dataValidation type="decimal" operator="greaterThanOrEqual" allowBlank="1" showInputMessage="1" showErrorMessage="1" sqref="N185">
      <formula1>0</formula1>
    </dataValidation>
    <dataValidation type="decimal" operator="greaterThanOrEqual" allowBlank="1" showInputMessage="1" showErrorMessage="1" sqref="O185">
      <formula1>0</formula1>
    </dataValidation>
    <dataValidation type="list" allowBlank="1" showInputMessage="1" showErrorMessage="1" sqref="C186">
      <formula1>liste_categories</formula1>
    </dataValidation>
    <dataValidation type="list" allowBlank="1" showInputMessage="1" showErrorMessage="1" sqref="D186">
      <formula1>liste_responsables</formula1>
    </dataValidation>
    <dataValidation type="list" allowBlank="1" showInputMessage="1" showErrorMessage="1" sqref="E186">
      <formula1>liste_sites</formula1>
    </dataValidation>
    <dataValidation type="list" allowBlank="1" showInputMessage="1" showErrorMessage="1" sqref="K186">
      <formula1>liste_priorites</formula1>
    </dataValidation>
    <dataValidation type="list" allowBlank="1" showInputMessage="1" showErrorMessage="1" sqref="L186">
      <formula1>liste_statuts</formula1>
    </dataValidation>
    <dataValidation type="whole" allowBlank="1" showInputMessage="1" showErrorMessage="1" sqref="M186">
      <formula1>0</formula1>
      <formula2>100</formula2>
    </dataValidation>
    <dataValidation type="date" operator="greaterThanOrEqual" allowBlank="1" showInputMessage="1" showErrorMessage="1" sqref="F186">
      <formula1>730120</formula1>
    </dataValidation>
    <dataValidation type="date" operator="greaterThanOrEqual" allowBlank="1" showInputMessage="1" showErrorMessage="1" sqref="G186">
      <formula1>730120</formula1>
    </dataValidation>
    <dataValidation type="date" operator="greaterThanOrEqual" allowBlank="1" showInputMessage="1" showErrorMessage="1" sqref="H186">
      <formula1>730120</formula1>
    </dataValidation>
    <dataValidation type="decimal" operator="greaterThanOrEqual" allowBlank="1" showInputMessage="1" showErrorMessage="1" sqref="N186">
      <formula1>0</formula1>
    </dataValidation>
    <dataValidation type="decimal" operator="greaterThanOrEqual" allowBlank="1" showInputMessage="1" showErrorMessage="1" sqref="O186">
      <formula1>0</formula1>
    </dataValidation>
    <dataValidation type="list" allowBlank="1" showInputMessage="1" showErrorMessage="1" sqref="C187">
      <formula1>liste_categories</formula1>
    </dataValidation>
    <dataValidation type="list" allowBlank="1" showInputMessage="1" showErrorMessage="1" sqref="D187">
      <formula1>liste_responsables</formula1>
    </dataValidation>
    <dataValidation type="list" allowBlank="1" showInputMessage="1" showErrorMessage="1" sqref="E187">
      <formula1>liste_sites</formula1>
    </dataValidation>
    <dataValidation type="list" allowBlank="1" showInputMessage="1" showErrorMessage="1" sqref="K187">
      <formula1>liste_priorites</formula1>
    </dataValidation>
    <dataValidation type="list" allowBlank="1" showInputMessage="1" showErrorMessage="1" sqref="L187">
      <formula1>liste_statuts</formula1>
    </dataValidation>
    <dataValidation type="whole" allowBlank="1" showInputMessage="1" showErrorMessage="1" sqref="M187">
      <formula1>0</formula1>
      <formula2>100</formula2>
    </dataValidation>
    <dataValidation type="date" operator="greaterThanOrEqual" allowBlank="1" showInputMessage="1" showErrorMessage="1" sqref="F187">
      <formula1>730120</formula1>
    </dataValidation>
    <dataValidation type="date" operator="greaterThanOrEqual" allowBlank="1" showInputMessage="1" showErrorMessage="1" sqref="G187">
      <formula1>730120</formula1>
    </dataValidation>
    <dataValidation type="date" operator="greaterThanOrEqual" allowBlank="1" showInputMessage="1" showErrorMessage="1" sqref="H187">
      <formula1>730120</formula1>
    </dataValidation>
    <dataValidation type="decimal" operator="greaterThanOrEqual" allowBlank="1" showInputMessage="1" showErrorMessage="1" sqref="N187">
      <formula1>0</formula1>
    </dataValidation>
    <dataValidation type="decimal" operator="greaterThanOrEqual" allowBlank="1" showInputMessage="1" showErrorMessage="1" sqref="O187">
      <formula1>0</formula1>
    </dataValidation>
    <dataValidation type="list" allowBlank="1" showInputMessage="1" showErrorMessage="1" sqref="C188">
      <formula1>liste_categories</formula1>
    </dataValidation>
    <dataValidation type="list" allowBlank="1" showInputMessage="1" showErrorMessage="1" sqref="D188">
      <formula1>liste_responsables</formula1>
    </dataValidation>
    <dataValidation type="list" allowBlank="1" showInputMessage="1" showErrorMessage="1" sqref="E188">
      <formula1>liste_sites</formula1>
    </dataValidation>
    <dataValidation type="list" allowBlank="1" showInputMessage="1" showErrorMessage="1" sqref="K188">
      <formula1>liste_priorites</formula1>
    </dataValidation>
    <dataValidation type="list" allowBlank="1" showInputMessage="1" showErrorMessage="1" sqref="L188">
      <formula1>liste_statuts</formula1>
    </dataValidation>
    <dataValidation type="whole" allowBlank="1" showInputMessage="1" showErrorMessage="1" sqref="M188">
      <formula1>0</formula1>
      <formula2>100</formula2>
    </dataValidation>
    <dataValidation type="date" operator="greaterThanOrEqual" allowBlank="1" showInputMessage="1" showErrorMessage="1" sqref="F188">
      <formula1>730120</formula1>
    </dataValidation>
    <dataValidation type="date" operator="greaterThanOrEqual" allowBlank="1" showInputMessage="1" showErrorMessage="1" sqref="G188">
      <formula1>730120</formula1>
    </dataValidation>
    <dataValidation type="date" operator="greaterThanOrEqual" allowBlank="1" showInputMessage="1" showErrorMessage="1" sqref="H188">
      <formula1>730120</formula1>
    </dataValidation>
    <dataValidation type="decimal" operator="greaterThanOrEqual" allowBlank="1" showInputMessage="1" showErrorMessage="1" sqref="N188">
      <formula1>0</formula1>
    </dataValidation>
    <dataValidation type="decimal" operator="greaterThanOrEqual" allowBlank="1" showInputMessage="1" showErrorMessage="1" sqref="O188">
      <formula1>0</formula1>
    </dataValidation>
    <dataValidation type="list" allowBlank="1" showInputMessage="1" showErrorMessage="1" sqref="C189">
      <formula1>liste_categories</formula1>
    </dataValidation>
    <dataValidation type="list" allowBlank="1" showInputMessage="1" showErrorMessage="1" sqref="D189">
      <formula1>liste_responsables</formula1>
    </dataValidation>
    <dataValidation type="list" allowBlank="1" showInputMessage="1" showErrorMessage="1" sqref="E189">
      <formula1>liste_sites</formula1>
    </dataValidation>
    <dataValidation type="list" allowBlank="1" showInputMessage="1" showErrorMessage="1" sqref="K189">
      <formula1>liste_priorites</formula1>
    </dataValidation>
    <dataValidation type="list" allowBlank="1" showInputMessage="1" showErrorMessage="1" sqref="L189">
      <formula1>liste_statuts</formula1>
    </dataValidation>
    <dataValidation type="whole" allowBlank="1" showInputMessage="1" showErrorMessage="1" sqref="M189">
      <formula1>0</formula1>
      <formula2>100</formula2>
    </dataValidation>
    <dataValidation type="date" operator="greaterThanOrEqual" allowBlank="1" showInputMessage="1" showErrorMessage="1" sqref="F189">
      <formula1>730120</formula1>
    </dataValidation>
    <dataValidation type="date" operator="greaterThanOrEqual" allowBlank="1" showInputMessage="1" showErrorMessage="1" sqref="G189">
      <formula1>730120</formula1>
    </dataValidation>
    <dataValidation type="date" operator="greaterThanOrEqual" allowBlank="1" showInputMessage="1" showErrorMessage="1" sqref="H189">
      <formula1>730120</formula1>
    </dataValidation>
    <dataValidation type="decimal" operator="greaterThanOrEqual" allowBlank="1" showInputMessage="1" showErrorMessage="1" sqref="N189">
      <formula1>0</formula1>
    </dataValidation>
    <dataValidation type="decimal" operator="greaterThanOrEqual" allowBlank="1" showInputMessage="1" showErrorMessage="1" sqref="O189">
      <formula1>0</formula1>
    </dataValidation>
    <dataValidation type="list" allowBlank="1" showInputMessage="1" showErrorMessage="1" sqref="C190">
      <formula1>liste_categories</formula1>
    </dataValidation>
    <dataValidation type="list" allowBlank="1" showInputMessage="1" showErrorMessage="1" sqref="D190">
      <formula1>liste_responsables</formula1>
    </dataValidation>
    <dataValidation type="list" allowBlank="1" showInputMessage="1" showErrorMessage="1" sqref="E190">
      <formula1>liste_sites</formula1>
    </dataValidation>
    <dataValidation type="list" allowBlank="1" showInputMessage="1" showErrorMessage="1" sqref="K190">
      <formula1>liste_priorites</formula1>
    </dataValidation>
    <dataValidation type="list" allowBlank="1" showInputMessage="1" showErrorMessage="1" sqref="L190">
      <formula1>liste_statuts</formula1>
    </dataValidation>
    <dataValidation type="whole" allowBlank="1" showInputMessage="1" showErrorMessage="1" sqref="M190">
      <formula1>0</formula1>
      <formula2>100</formula2>
    </dataValidation>
    <dataValidation type="date" operator="greaterThanOrEqual" allowBlank="1" showInputMessage="1" showErrorMessage="1" sqref="F190">
      <formula1>730120</formula1>
    </dataValidation>
    <dataValidation type="date" operator="greaterThanOrEqual" allowBlank="1" showInputMessage="1" showErrorMessage="1" sqref="G190">
      <formula1>730120</formula1>
    </dataValidation>
    <dataValidation type="date" operator="greaterThanOrEqual" allowBlank="1" showInputMessage="1" showErrorMessage="1" sqref="H190">
      <formula1>730120</formula1>
    </dataValidation>
    <dataValidation type="decimal" operator="greaterThanOrEqual" allowBlank="1" showInputMessage="1" showErrorMessage="1" sqref="N190">
      <formula1>0</formula1>
    </dataValidation>
    <dataValidation type="decimal" operator="greaterThanOrEqual" allowBlank="1" showInputMessage="1" showErrorMessage="1" sqref="O190">
      <formula1>0</formula1>
    </dataValidation>
    <dataValidation type="list" allowBlank="1" showInputMessage="1" showErrorMessage="1" sqref="C191">
      <formula1>liste_categories</formula1>
    </dataValidation>
    <dataValidation type="list" allowBlank="1" showInputMessage="1" showErrorMessage="1" sqref="D191">
      <formula1>liste_responsables</formula1>
    </dataValidation>
    <dataValidation type="list" allowBlank="1" showInputMessage="1" showErrorMessage="1" sqref="E191">
      <formula1>liste_sites</formula1>
    </dataValidation>
    <dataValidation type="list" allowBlank="1" showInputMessage="1" showErrorMessage="1" sqref="K191">
      <formula1>liste_priorites</formula1>
    </dataValidation>
    <dataValidation type="list" allowBlank="1" showInputMessage="1" showErrorMessage="1" sqref="L191">
      <formula1>liste_statuts</formula1>
    </dataValidation>
    <dataValidation type="whole" allowBlank="1" showInputMessage="1" showErrorMessage="1" sqref="M191">
      <formula1>0</formula1>
      <formula2>100</formula2>
    </dataValidation>
    <dataValidation type="date" operator="greaterThanOrEqual" allowBlank="1" showInputMessage="1" showErrorMessage="1" sqref="F191">
      <formula1>730120</formula1>
    </dataValidation>
    <dataValidation type="date" operator="greaterThanOrEqual" allowBlank="1" showInputMessage="1" showErrorMessage="1" sqref="G191">
      <formula1>730120</formula1>
    </dataValidation>
    <dataValidation type="date" operator="greaterThanOrEqual" allowBlank="1" showInputMessage="1" showErrorMessage="1" sqref="H191">
      <formula1>730120</formula1>
    </dataValidation>
    <dataValidation type="decimal" operator="greaterThanOrEqual" allowBlank="1" showInputMessage="1" showErrorMessage="1" sqref="N191">
      <formula1>0</formula1>
    </dataValidation>
    <dataValidation type="decimal" operator="greaterThanOrEqual" allowBlank="1" showInputMessage="1" showErrorMessage="1" sqref="O191">
      <formula1>0</formula1>
    </dataValidation>
    <dataValidation type="list" allowBlank="1" showInputMessage="1" showErrorMessage="1" sqref="C192">
      <formula1>liste_categories</formula1>
    </dataValidation>
    <dataValidation type="list" allowBlank="1" showInputMessage="1" showErrorMessage="1" sqref="D192">
      <formula1>liste_responsables</formula1>
    </dataValidation>
    <dataValidation type="list" allowBlank="1" showInputMessage="1" showErrorMessage="1" sqref="E192">
      <formula1>liste_sites</formula1>
    </dataValidation>
    <dataValidation type="list" allowBlank="1" showInputMessage="1" showErrorMessage="1" sqref="K192">
      <formula1>liste_priorites</formula1>
    </dataValidation>
    <dataValidation type="list" allowBlank="1" showInputMessage="1" showErrorMessage="1" sqref="L192">
      <formula1>liste_statuts</formula1>
    </dataValidation>
    <dataValidation type="whole" allowBlank="1" showInputMessage="1" showErrorMessage="1" sqref="M192">
      <formula1>0</formula1>
      <formula2>100</formula2>
    </dataValidation>
    <dataValidation type="date" operator="greaterThanOrEqual" allowBlank="1" showInputMessage="1" showErrorMessage="1" sqref="F192">
      <formula1>730120</formula1>
    </dataValidation>
    <dataValidation type="date" operator="greaterThanOrEqual" allowBlank="1" showInputMessage="1" showErrorMessage="1" sqref="G192">
      <formula1>730120</formula1>
    </dataValidation>
    <dataValidation type="date" operator="greaterThanOrEqual" allowBlank="1" showInputMessage="1" showErrorMessage="1" sqref="H192">
      <formula1>730120</formula1>
    </dataValidation>
    <dataValidation type="decimal" operator="greaterThanOrEqual" allowBlank="1" showInputMessage="1" showErrorMessage="1" sqref="N192">
      <formula1>0</formula1>
    </dataValidation>
    <dataValidation type="decimal" operator="greaterThanOrEqual" allowBlank="1" showInputMessage="1" showErrorMessage="1" sqref="O192">
      <formula1>0</formula1>
    </dataValidation>
    <dataValidation type="list" allowBlank="1" showInputMessage="1" showErrorMessage="1" sqref="C193">
      <formula1>liste_categories</formula1>
    </dataValidation>
    <dataValidation type="list" allowBlank="1" showInputMessage="1" showErrorMessage="1" sqref="D193">
      <formula1>liste_responsables</formula1>
    </dataValidation>
    <dataValidation type="list" allowBlank="1" showInputMessage="1" showErrorMessage="1" sqref="E193">
      <formula1>liste_sites</formula1>
    </dataValidation>
    <dataValidation type="list" allowBlank="1" showInputMessage="1" showErrorMessage="1" sqref="K193">
      <formula1>liste_priorites</formula1>
    </dataValidation>
    <dataValidation type="list" allowBlank="1" showInputMessage="1" showErrorMessage="1" sqref="L193">
      <formula1>liste_statuts</formula1>
    </dataValidation>
    <dataValidation type="whole" allowBlank="1" showInputMessage="1" showErrorMessage="1" sqref="M193">
      <formula1>0</formula1>
      <formula2>100</formula2>
    </dataValidation>
    <dataValidation type="date" operator="greaterThanOrEqual" allowBlank="1" showInputMessage="1" showErrorMessage="1" sqref="F193">
      <formula1>730120</formula1>
    </dataValidation>
    <dataValidation type="date" operator="greaterThanOrEqual" allowBlank="1" showInputMessage="1" showErrorMessage="1" sqref="G193">
      <formula1>730120</formula1>
    </dataValidation>
    <dataValidation type="date" operator="greaterThanOrEqual" allowBlank="1" showInputMessage="1" showErrorMessage="1" sqref="H193">
      <formula1>730120</formula1>
    </dataValidation>
    <dataValidation type="decimal" operator="greaterThanOrEqual" allowBlank="1" showInputMessage="1" showErrorMessage="1" sqref="N193">
      <formula1>0</formula1>
    </dataValidation>
    <dataValidation type="decimal" operator="greaterThanOrEqual" allowBlank="1" showInputMessage="1" showErrorMessage="1" sqref="O193">
      <formula1>0</formula1>
    </dataValidation>
    <dataValidation type="list" allowBlank="1" showInputMessage="1" showErrorMessage="1" sqref="C194">
      <formula1>liste_categories</formula1>
    </dataValidation>
    <dataValidation type="list" allowBlank="1" showInputMessage="1" showErrorMessage="1" sqref="D194">
      <formula1>liste_responsables</formula1>
    </dataValidation>
    <dataValidation type="list" allowBlank="1" showInputMessage="1" showErrorMessage="1" sqref="E194">
      <formula1>liste_sites</formula1>
    </dataValidation>
    <dataValidation type="list" allowBlank="1" showInputMessage="1" showErrorMessage="1" sqref="K194">
      <formula1>liste_priorites</formula1>
    </dataValidation>
    <dataValidation type="list" allowBlank="1" showInputMessage="1" showErrorMessage="1" sqref="L194">
      <formula1>liste_statuts</formula1>
    </dataValidation>
    <dataValidation type="whole" allowBlank="1" showInputMessage="1" showErrorMessage="1" sqref="M194">
      <formula1>0</formula1>
      <formula2>100</formula2>
    </dataValidation>
    <dataValidation type="date" operator="greaterThanOrEqual" allowBlank="1" showInputMessage="1" showErrorMessage="1" sqref="F194">
      <formula1>730120</formula1>
    </dataValidation>
    <dataValidation type="date" operator="greaterThanOrEqual" allowBlank="1" showInputMessage="1" showErrorMessage="1" sqref="G194">
      <formula1>730120</formula1>
    </dataValidation>
    <dataValidation type="date" operator="greaterThanOrEqual" allowBlank="1" showInputMessage="1" showErrorMessage="1" sqref="H194">
      <formula1>730120</formula1>
    </dataValidation>
    <dataValidation type="decimal" operator="greaterThanOrEqual" allowBlank="1" showInputMessage="1" showErrorMessage="1" sqref="N194">
      <formula1>0</formula1>
    </dataValidation>
    <dataValidation type="decimal" operator="greaterThanOrEqual" allowBlank="1" showInputMessage="1" showErrorMessage="1" sqref="O194">
      <formula1>0</formula1>
    </dataValidation>
    <dataValidation type="list" allowBlank="1" showInputMessage="1" showErrorMessage="1" sqref="C195">
      <formula1>liste_categories</formula1>
    </dataValidation>
    <dataValidation type="list" allowBlank="1" showInputMessage="1" showErrorMessage="1" sqref="D195">
      <formula1>liste_responsables</formula1>
    </dataValidation>
    <dataValidation type="list" allowBlank="1" showInputMessage="1" showErrorMessage="1" sqref="E195">
      <formula1>liste_sites</formula1>
    </dataValidation>
    <dataValidation type="list" allowBlank="1" showInputMessage="1" showErrorMessage="1" sqref="K195">
      <formula1>liste_priorites</formula1>
    </dataValidation>
    <dataValidation type="list" allowBlank="1" showInputMessage="1" showErrorMessage="1" sqref="L195">
      <formula1>liste_statuts</formula1>
    </dataValidation>
    <dataValidation type="whole" allowBlank="1" showInputMessage="1" showErrorMessage="1" sqref="M195">
      <formula1>0</formula1>
      <formula2>100</formula2>
    </dataValidation>
    <dataValidation type="date" operator="greaterThanOrEqual" allowBlank="1" showInputMessage="1" showErrorMessage="1" sqref="F195">
      <formula1>730120</formula1>
    </dataValidation>
    <dataValidation type="date" operator="greaterThanOrEqual" allowBlank="1" showInputMessage="1" showErrorMessage="1" sqref="G195">
      <formula1>730120</formula1>
    </dataValidation>
    <dataValidation type="date" operator="greaterThanOrEqual" allowBlank="1" showInputMessage="1" showErrorMessage="1" sqref="H195">
      <formula1>730120</formula1>
    </dataValidation>
    <dataValidation type="decimal" operator="greaterThanOrEqual" allowBlank="1" showInputMessage="1" showErrorMessage="1" sqref="N195">
      <formula1>0</formula1>
    </dataValidation>
    <dataValidation type="decimal" operator="greaterThanOrEqual" allowBlank="1" showInputMessage="1" showErrorMessage="1" sqref="O195">
      <formula1>0</formula1>
    </dataValidation>
    <dataValidation type="list" allowBlank="1" showInputMessage="1" showErrorMessage="1" sqref="C196">
      <formula1>liste_categories</formula1>
    </dataValidation>
    <dataValidation type="list" allowBlank="1" showInputMessage="1" showErrorMessage="1" sqref="D196">
      <formula1>liste_responsables</formula1>
    </dataValidation>
    <dataValidation type="list" allowBlank="1" showInputMessage="1" showErrorMessage="1" sqref="E196">
      <formula1>liste_sites</formula1>
    </dataValidation>
    <dataValidation type="list" allowBlank="1" showInputMessage="1" showErrorMessage="1" sqref="K196">
      <formula1>liste_priorites</formula1>
    </dataValidation>
    <dataValidation type="list" allowBlank="1" showInputMessage="1" showErrorMessage="1" sqref="L196">
      <formula1>liste_statuts</formula1>
    </dataValidation>
    <dataValidation type="whole" allowBlank="1" showInputMessage="1" showErrorMessage="1" sqref="M196">
      <formula1>0</formula1>
      <formula2>100</formula2>
    </dataValidation>
    <dataValidation type="date" operator="greaterThanOrEqual" allowBlank="1" showInputMessage="1" showErrorMessage="1" sqref="F196">
      <formula1>730120</formula1>
    </dataValidation>
    <dataValidation type="date" operator="greaterThanOrEqual" allowBlank="1" showInputMessage="1" showErrorMessage="1" sqref="G196">
      <formula1>730120</formula1>
    </dataValidation>
    <dataValidation type="date" operator="greaterThanOrEqual" allowBlank="1" showInputMessage="1" showErrorMessage="1" sqref="H196">
      <formula1>730120</formula1>
    </dataValidation>
    <dataValidation type="decimal" operator="greaterThanOrEqual" allowBlank="1" showInputMessage="1" showErrorMessage="1" sqref="N196">
      <formula1>0</formula1>
    </dataValidation>
    <dataValidation type="decimal" operator="greaterThanOrEqual" allowBlank="1" showInputMessage="1" showErrorMessage="1" sqref="O196">
      <formula1>0</formula1>
    </dataValidation>
    <dataValidation type="list" allowBlank="1" showInputMessage="1" showErrorMessage="1" sqref="C197">
      <formula1>liste_categories</formula1>
    </dataValidation>
    <dataValidation type="list" allowBlank="1" showInputMessage="1" showErrorMessage="1" sqref="D197">
      <formula1>liste_responsables</formula1>
    </dataValidation>
    <dataValidation type="list" allowBlank="1" showInputMessage="1" showErrorMessage="1" sqref="E197">
      <formula1>liste_sites</formula1>
    </dataValidation>
    <dataValidation type="list" allowBlank="1" showInputMessage="1" showErrorMessage="1" sqref="K197">
      <formula1>liste_priorites</formula1>
    </dataValidation>
    <dataValidation type="list" allowBlank="1" showInputMessage="1" showErrorMessage="1" sqref="L197">
      <formula1>liste_statuts</formula1>
    </dataValidation>
    <dataValidation type="whole" allowBlank="1" showInputMessage="1" showErrorMessage="1" sqref="M197">
      <formula1>0</formula1>
      <formula2>100</formula2>
    </dataValidation>
    <dataValidation type="date" operator="greaterThanOrEqual" allowBlank="1" showInputMessage="1" showErrorMessage="1" sqref="F197">
      <formula1>730120</formula1>
    </dataValidation>
    <dataValidation type="date" operator="greaterThanOrEqual" allowBlank="1" showInputMessage="1" showErrorMessage="1" sqref="G197">
      <formula1>730120</formula1>
    </dataValidation>
    <dataValidation type="date" operator="greaterThanOrEqual" allowBlank="1" showInputMessage="1" showErrorMessage="1" sqref="H197">
      <formula1>730120</formula1>
    </dataValidation>
    <dataValidation type="decimal" operator="greaterThanOrEqual" allowBlank="1" showInputMessage="1" showErrorMessage="1" sqref="N197">
      <formula1>0</formula1>
    </dataValidation>
    <dataValidation type="decimal" operator="greaterThanOrEqual" allowBlank="1" showInputMessage="1" showErrorMessage="1" sqref="O197">
      <formula1>0</formula1>
    </dataValidation>
    <dataValidation type="list" allowBlank="1" showInputMessage="1" showErrorMessage="1" sqref="C198">
      <formula1>liste_categories</formula1>
    </dataValidation>
    <dataValidation type="list" allowBlank="1" showInputMessage="1" showErrorMessage="1" sqref="D198">
      <formula1>liste_responsables</formula1>
    </dataValidation>
    <dataValidation type="list" allowBlank="1" showInputMessage="1" showErrorMessage="1" sqref="E198">
      <formula1>liste_sites</formula1>
    </dataValidation>
    <dataValidation type="list" allowBlank="1" showInputMessage="1" showErrorMessage="1" sqref="K198">
      <formula1>liste_priorites</formula1>
    </dataValidation>
    <dataValidation type="list" allowBlank="1" showInputMessage="1" showErrorMessage="1" sqref="L198">
      <formula1>liste_statuts</formula1>
    </dataValidation>
    <dataValidation type="whole" allowBlank="1" showInputMessage="1" showErrorMessage="1" sqref="M198">
      <formula1>0</formula1>
      <formula2>100</formula2>
    </dataValidation>
    <dataValidation type="date" operator="greaterThanOrEqual" allowBlank="1" showInputMessage="1" showErrorMessage="1" sqref="F198">
      <formula1>730120</formula1>
    </dataValidation>
    <dataValidation type="date" operator="greaterThanOrEqual" allowBlank="1" showInputMessage="1" showErrorMessage="1" sqref="G198">
      <formula1>730120</formula1>
    </dataValidation>
    <dataValidation type="date" operator="greaterThanOrEqual" allowBlank="1" showInputMessage="1" showErrorMessage="1" sqref="H198">
      <formula1>730120</formula1>
    </dataValidation>
    <dataValidation type="decimal" operator="greaterThanOrEqual" allowBlank="1" showInputMessage="1" showErrorMessage="1" sqref="N198">
      <formula1>0</formula1>
    </dataValidation>
    <dataValidation type="decimal" operator="greaterThanOrEqual" allowBlank="1" showInputMessage="1" showErrorMessage="1" sqref="O198">
      <formula1>0</formula1>
    </dataValidation>
    <dataValidation type="list" allowBlank="1" showInputMessage="1" showErrorMessage="1" sqref="C199">
      <formula1>liste_categories</formula1>
    </dataValidation>
    <dataValidation type="list" allowBlank="1" showInputMessage="1" showErrorMessage="1" sqref="D199">
      <formula1>liste_responsables</formula1>
    </dataValidation>
    <dataValidation type="list" allowBlank="1" showInputMessage="1" showErrorMessage="1" sqref="E199">
      <formula1>liste_sites</formula1>
    </dataValidation>
    <dataValidation type="list" allowBlank="1" showInputMessage="1" showErrorMessage="1" sqref="K199">
      <formula1>liste_priorites</formula1>
    </dataValidation>
    <dataValidation type="list" allowBlank="1" showInputMessage="1" showErrorMessage="1" sqref="L199">
      <formula1>liste_statuts</formula1>
    </dataValidation>
    <dataValidation type="whole" allowBlank="1" showInputMessage="1" showErrorMessage="1" sqref="M199">
      <formula1>0</formula1>
      <formula2>100</formula2>
    </dataValidation>
    <dataValidation type="date" operator="greaterThanOrEqual" allowBlank="1" showInputMessage="1" showErrorMessage="1" sqref="F199">
      <formula1>730120</formula1>
    </dataValidation>
    <dataValidation type="date" operator="greaterThanOrEqual" allowBlank="1" showInputMessage="1" showErrorMessage="1" sqref="G199">
      <formula1>730120</formula1>
    </dataValidation>
    <dataValidation type="date" operator="greaterThanOrEqual" allowBlank="1" showInputMessage="1" showErrorMessage="1" sqref="H199">
      <formula1>730120</formula1>
    </dataValidation>
    <dataValidation type="decimal" operator="greaterThanOrEqual" allowBlank="1" showInputMessage="1" showErrorMessage="1" sqref="N199">
      <formula1>0</formula1>
    </dataValidation>
    <dataValidation type="decimal" operator="greaterThanOrEqual" allowBlank="1" showInputMessage="1" showErrorMessage="1" sqref="O199">
      <formula1>0</formula1>
    </dataValidation>
    <dataValidation type="list" allowBlank="1" showInputMessage="1" showErrorMessage="1" sqref="C200">
      <formula1>liste_categories</formula1>
    </dataValidation>
    <dataValidation type="list" allowBlank="1" showInputMessage="1" showErrorMessage="1" sqref="D200">
      <formula1>liste_responsables</formula1>
    </dataValidation>
    <dataValidation type="list" allowBlank="1" showInputMessage="1" showErrorMessage="1" sqref="E200">
      <formula1>liste_sites</formula1>
    </dataValidation>
    <dataValidation type="list" allowBlank="1" showInputMessage="1" showErrorMessage="1" sqref="K200">
      <formula1>liste_priorites</formula1>
    </dataValidation>
    <dataValidation type="list" allowBlank="1" showInputMessage="1" showErrorMessage="1" sqref="L200">
      <formula1>liste_statuts</formula1>
    </dataValidation>
    <dataValidation type="whole" allowBlank="1" showInputMessage="1" showErrorMessage="1" sqref="M200">
      <formula1>0</formula1>
      <formula2>100</formula2>
    </dataValidation>
    <dataValidation type="date" operator="greaterThanOrEqual" allowBlank="1" showInputMessage="1" showErrorMessage="1" sqref="F200">
      <formula1>730120</formula1>
    </dataValidation>
    <dataValidation type="date" operator="greaterThanOrEqual" allowBlank="1" showInputMessage="1" showErrorMessage="1" sqref="G200">
      <formula1>730120</formula1>
    </dataValidation>
    <dataValidation type="date" operator="greaterThanOrEqual" allowBlank="1" showInputMessage="1" showErrorMessage="1" sqref="H200">
      <formula1>730120</formula1>
    </dataValidation>
    <dataValidation type="decimal" operator="greaterThanOrEqual" allowBlank="1" showInputMessage="1" showErrorMessage="1" sqref="N200">
      <formula1>0</formula1>
    </dataValidation>
    <dataValidation type="decimal" operator="greaterThanOrEqual" allowBlank="1" showInputMessage="1" showErrorMessage="1" sqref="O200">
      <formula1>0</formula1>
    </dataValidation>
    <dataValidation type="list" allowBlank="1" showInputMessage="1" showErrorMessage="1" sqref="C201">
      <formula1>liste_categories</formula1>
    </dataValidation>
    <dataValidation type="list" allowBlank="1" showInputMessage="1" showErrorMessage="1" sqref="D201">
      <formula1>liste_responsables</formula1>
    </dataValidation>
    <dataValidation type="list" allowBlank="1" showInputMessage="1" showErrorMessage="1" sqref="E201">
      <formula1>liste_sites</formula1>
    </dataValidation>
    <dataValidation type="list" allowBlank="1" showInputMessage="1" showErrorMessage="1" sqref="K201">
      <formula1>liste_priorites</formula1>
    </dataValidation>
    <dataValidation type="list" allowBlank="1" showInputMessage="1" showErrorMessage="1" sqref="L201">
      <formula1>liste_statuts</formula1>
    </dataValidation>
    <dataValidation type="whole" allowBlank="1" showInputMessage="1" showErrorMessage="1" sqref="M201">
      <formula1>0</formula1>
      <formula2>100</formula2>
    </dataValidation>
    <dataValidation type="date" operator="greaterThanOrEqual" allowBlank="1" showInputMessage="1" showErrorMessage="1" sqref="F201">
      <formula1>730120</formula1>
    </dataValidation>
    <dataValidation type="date" operator="greaterThanOrEqual" allowBlank="1" showInputMessage="1" showErrorMessage="1" sqref="G201">
      <formula1>730120</formula1>
    </dataValidation>
    <dataValidation type="date" operator="greaterThanOrEqual" allowBlank="1" showInputMessage="1" showErrorMessage="1" sqref="H201">
      <formula1>730120</formula1>
    </dataValidation>
    <dataValidation type="decimal" operator="greaterThanOrEqual" allowBlank="1" showInputMessage="1" showErrorMessage="1" sqref="N201">
      <formula1>0</formula1>
    </dataValidation>
    <dataValidation type="decimal" operator="greaterThanOrEqual" allowBlank="1" showInputMessage="1" showErrorMessage="1" sqref="O201">
      <formula1>0</formula1>
    </dataValidation>
    <dataValidation type="list" allowBlank="1" showInputMessage="1" showErrorMessage="1" sqref="C202">
      <formula1>liste_categories</formula1>
    </dataValidation>
    <dataValidation type="list" allowBlank="1" showInputMessage="1" showErrorMessage="1" sqref="D202">
      <formula1>liste_responsables</formula1>
    </dataValidation>
    <dataValidation type="list" allowBlank="1" showInputMessage="1" showErrorMessage="1" sqref="E202">
      <formula1>liste_sites</formula1>
    </dataValidation>
    <dataValidation type="list" allowBlank="1" showInputMessage="1" showErrorMessage="1" sqref="K202">
      <formula1>liste_priorites</formula1>
    </dataValidation>
    <dataValidation type="list" allowBlank="1" showInputMessage="1" showErrorMessage="1" sqref="L202">
      <formula1>liste_statuts</formula1>
    </dataValidation>
    <dataValidation type="whole" allowBlank="1" showInputMessage="1" showErrorMessage="1" sqref="M202">
      <formula1>0</formula1>
      <formula2>100</formula2>
    </dataValidation>
    <dataValidation type="date" operator="greaterThanOrEqual" allowBlank="1" showInputMessage="1" showErrorMessage="1" sqref="F202">
      <formula1>730120</formula1>
    </dataValidation>
    <dataValidation type="date" operator="greaterThanOrEqual" allowBlank="1" showInputMessage="1" showErrorMessage="1" sqref="G202">
      <formula1>730120</formula1>
    </dataValidation>
    <dataValidation type="date" operator="greaterThanOrEqual" allowBlank="1" showInputMessage="1" showErrorMessage="1" sqref="H202">
      <formula1>730120</formula1>
    </dataValidation>
    <dataValidation type="decimal" operator="greaterThanOrEqual" allowBlank="1" showInputMessage="1" showErrorMessage="1" sqref="N202">
      <formula1>0</formula1>
    </dataValidation>
    <dataValidation type="decimal" operator="greaterThanOrEqual" allowBlank="1" showInputMessage="1" showErrorMessage="1" sqref="O202">
      <formula1>0</formula1>
    </dataValidation>
    <dataValidation type="list" allowBlank="1" showInputMessage="1" showErrorMessage="1" sqref="C203">
      <formula1>liste_categories</formula1>
    </dataValidation>
    <dataValidation type="list" allowBlank="1" showInputMessage="1" showErrorMessage="1" sqref="D203">
      <formula1>liste_responsables</formula1>
    </dataValidation>
    <dataValidation type="list" allowBlank="1" showInputMessage="1" showErrorMessage="1" sqref="E203">
      <formula1>liste_sites</formula1>
    </dataValidation>
    <dataValidation type="list" allowBlank="1" showInputMessage="1" showErrorMessage="1" sqref="K203">
      <formula1>liste_priorites</formula1>
    </dataValidation>
    <dataValidation type="list" allowBlank="1" showInputMessage="1" showErrorMessage="1" sqref="L203">
      <formula1>liste_statuts</formula1>
    </dataValidation>
    <dataValidation type="whole" allowBlank="1" showInputMessage="1" showErrorMessage="1" sqref="M203">
      <formula1>0</formula1>
      <formula2>100</formula2>
    </dataValidation>
    <dataValidation type="date" operator="greaterThanOrEqual" allowBlank="1" showInputMessage="1" showErrorMessage="1" sqref="F203">
      <formula1>730120</formula1>
    </dataValidation>
    <dataValidation type="date" operator="greaterThanOrEqual" allowBlank="1" showInputMessage="1" showErrorMessage="1" sqref="G203">
      <formula1>730120</formula1>
    </dataValidation>
    <dataValidation type="date" operator="greaterThanOrEqual" allowBlank="1" showInputMessage="1" showErrorMessage="1" sqref="H203">
      <formula1>730120</formula1>
    </dataValidation>
    <dataValidation type="decimal" operator="greaterThanOrEqual" allowBlank="1" showInputMessage="1" showErrorMessage="1" sqref="N203">
      <formula1>0</formula1>
    </dataValidation>
    <dataValidation type="decimal" operator="greaterThanOrEqual" allowBlank="1" showInputMessage="1" showErrorMessage="1" sqref="O203">
      <formula1>0</formula1>
    </dataValidation>
    <dataValidation type="list" allowBlank="1" showInputMessage="1" showErrorMessage="1" sqref="C204">
      <formula1>liste_categories</formula1>
    </dataValidation>
    <dataValidation type="list" allowBlank="1" showInputMessage="1" showErrorMessage="1" sqref="D204">
      <formula1>liste_responsables</formula1>
    </dataValidation>
    <dataValidation type="list" allowBlank="1" showInputMessage="1" showErrorMessage="1" sqref="E204">
      <formula1>liste_sites</formula1>
    </dataValidation>
    <dataValidation type="list" allowBlank="1" showInputMessage="1" showErrorMessage="1" sqref="K204">
      <formula1>liste_priorites</formula1>
    </dataValidation>
    <dataValidation type="list" allowBlank="1" showInputMessage="1" showErrorMessage="1" sqref="L204">
      <formula1>liste_statuts</formula1>
    </dataValidation>
    <dataValidation type="whole" allowBlank="1" showInputMessage="1" showErrorMessage="1" sqref="M204">
      <formula1>0</formula1>
      <formula2>100</formula2>
    </dataValidation>
    <dataValidation type="date" operator="greaterThanOrEqual" allowBlank="1" showInputMessage="1" showErrorMessage="1" sqref="F204">
      <formula1>730120</formula1>
    </dataValidation>
    <dataValidation type="date" operator="greaterThanOrEqual" allowBlank="1" showInputMessage="1" showErrorMessage="1" sqref="G204">
      <formula1>730120</formula1>
    </dataValidation>
    <dataValidation type="date" operator="greaterThanOrEqual" allowBlank="1" showInputMessage="1" showErrorMessage="1" sqref="H204">
      <formula1>730120</formula1>
    </dataValidation>
    <dataValidation type="decimal" operator="greaterThanOrEqual" allowBlank="1" showInputMessage="1" showErrorMessage="1" sqref="N204">
      <formula1>0</formula1>
    </dataValidation>
    <dataValidation type="decimal" operator="greaterThanOrEqual" allowBlank="1" showInputMessage="1" showErrorMessage="1" sqref="O204">
      <formula1>0</formula1>
    </dataValidation>
    <dataValidation type="list" allowBlank="1" showInputMessage="1" showErrorMessage="1" sqref="C205">
      <formula1>liste_categories</formula1>
    </dataValidation>
    <dataValidation type="list" allowBlank="1" showInputMessage="1" showErrorMessage="1" sqref="D205">
      <formula1>liste_responsables</formula1>
    </dataValidation>
    <dataValidation type="list" allowBlank="1" showInputMessage="1" showErrorMessage="1" sqref="E205">
      <formula1>liste_sites</formula1>
    </dataValidation>
    <dataValidation type="list" allowBlank="1" showInputMessage="1" showErrorMessage="1" sqref="K205">
      <formula1>liste_priorites</formula1>
    </dataValidation>
    <dataValidation type="list" allowBlank="1" showInputMessage="1" showErrorMessage="1" sqref="L205">
      <formula1>liste_statuts</formula1>
    </dataValidation>
    <dataValidation type="whole" allowBlank="1" showInputMessage="1" showErrorMessage="1" sqref="M205">
      <formula1>0</formula1>
      <formula2>100</formula2>
    </dataValidation>
    <dataValidation type="date" operator="greaterThanOrEqual" allowBlank="1" showInputMessage="1" showErrorMessage="1" sqref="F205">
      <formula1>730120</formula1>
    </dataValidation>
    <dataValidation type="date" operator="greaterThanOrEqual" allowBlank="1" showInputMessage="1" showErrorMessage="1" sqref="G205">
      <formula1>730120</formula1>
    </dataValidation>
    <dataValidation type="date" operator="greaterThanOrEqual" allowBlank="1" showInputMessage="1" showErrorMessage="1" sqref="H205">
      <formula1>730120</formula1>
    </dataValidation>
    <dataValidation type="decimal" operator="greaterThanOrEqual" allowBlank="1" showInputMessage="1" showErrorMessage="1" sqref="N205">
      <formula1>0</formula1>
    </dataValidation>
    <dataValidation type="decimal" operator="greaterThanOrEqual" allowBlank="1" showInputMessage="1" showErrorMessage="1" sqref="O205">
      <formula1>0</formula1>
    </dataValidation>
    <dataValidation type="list" allowBlank="1" showInputMessage="1" showErrorMessage="1" sqref="C206">
      <formula1>liste_categories</formula1>
    </dataValidation>
    <dataValidation type="list" allowBlank="1" showInputMessage="1" showErrorMessage="1" sqref="D206">
      <formula1>liste_responsables</formula1>
    </dataValidation>
    <dataValidation type="list" allowBlank="1" showInputMessage="1" showErrorMessage="1" sqref="E206">
      <formula1>liste_sites</formula1>
    </dataValidation>
    <dataValidation type="list" allowBlank="1" showInputMessage="1" showErrorMessage="1" sqref="K206">
      <formula1>liste_priorites</formula1>
    </dataValidation>
    <dataValidation type="list" allowBlank="1" showInputMessage="1" showErrorMessage="1" sqref="L206">
      <formula1>liste_statuts</formula1>
    </dataValidation>
    <dataValidation type="whole" allowBlank="1" showInputMessage="1" showErrorMessage="1" sqref="M206">
      <formula1>0</formula1>
      <formula2>100</formula2>
    </dataValidation>
    <dataValidation type="date" operator="greaterThanOrEqual" allowBlank="1" showInputMessage="1" showErrorMessage="1" sqref="F206">
      <formula1>730120</formula1>
    </dataValidation>
    <dataValidation type="date" operator="greaterThanOrEqual" allowBlank="1" showInputMessage="1" showErrorMessage="1" sqref="G206">
      <formula1>730120</formula1>
    </dataValidation>
    <dataValidation type="date" operator="greaterThanOrEqual" allowBlank="1" showInputMessage="1" showErrorMessage="1" sqref="H206">
      <formula1>730120</formula1>
    </dataValidation>
    <dataValidation type="decimal" operator="greaterThanOrEqual" allowBlank="1" showInputMessage="1" showErrorMessage="1" sqref="N206">
      <formula1>0</formula1>
    </dataValidation>
    <dataValidation type="decimal" operator="greaterThanOrEqual" allowBlank="1" showInputMessage="1" showErrorMessage="1" sqref="O206">
      <formula1>0</formula1>
    </dataValidation>
    <dataValidation type="list" allowBlank="1" showInputMessage="1" showErrorMessage="1" sqref="C207">
      <formula1>liste_categories</formula1>
    </dataValidation>
    <dataValidation type="list" allowBlank="1" showInputMessage="1" showErrorMessage="1" sqref="D207">
      <formula1>liste_responsables</formula1>
    </dataValidation>
    <dataValidation type="list" allowBlank="1" showInputMessage="1" showErrorMessage="1" sqref="E207">
      <formula1>liste_sites</formula1>
    </dataValidation>
    <dataValidation type="list" allowBlank="1" showInputMessage="1" showErrorMessage="1" sqref="K207">
      <formula1>liste_priorites</formula1>
    </dataValidation>
    <dataValidation type="list" allowBlank="1" showInputMessage="1" showErrorMessage="1" sqref="L207">
      <formula1>liste_statuts</formula1>
    </dataValidation>
    <dataValidation type="whole" allowBlank="1" showInputMessage="1" showErrorMessage="1" sqref="M207">
      <formula1>0</formula1>
      <formula2>100</formula2>
    </dataValidation>
    <dataValidation type="date" operator="greaterThanOrEqual" allowBlank="1" showInputMessage="1" showErrorMessage="1" sqref="F207">
      <formula1>730120</formula1>
    </dataValidation>
    <dataValidation type="date" operator="greaterThanOrEqual" allowBlank="1" showInputMessage="1" showErrorMessage="1" sqref="G207">
      <formula1>730120</formula1>
    </dataValidation>
    <dataValidation type="date" operator="greaterThanOrEqual" allowBlank="1" showInputMessage="1" showErrorMessage="1" sqref="H207">
      <formula1>730120</formula1>
    </dataValidation>
    <dataValidation type="decimal" operator="greaterThanOrEqual" allowBlank="1" showInputMessage="1" showErrorMessage="1" sqref="N207">
      <formula1>0</formula1>
    </dataValidation>
    <dataValidation type="decimal" operator="greaterThanOrEqual" allowBlank="1" showInputMessage="1" showErrorMessage="1" sqref="O207">
      <formula1>0</formula1>
    </dataValidation>
    <dataValidation type="list" allowBlank="1" showInputMessage="1" showErrorMessage="1" sqref="C208">
      <formula1>liste_categories</formula1>
    </dataValidation>
    <dataValidation type="list" allowBlank="1" showInputMessage="1" showErrorMessage="1" sqref="D208">
      <formula1>liste_responsables</formula1>
    </dataValidation>
    <dataValidation type="list" allowBlank="1" showInputMessage="1" showErrorMessage="1" sqref="E208">
      <formula1>liste_sites</formula1>
    </dataValidation>
    <dataValidation type="list" allowBlank="1" showInputMessage="1" showErrorMessage="1" sqref="K208">
      <formula1>liste_priorites</formula1>
    </dataValidation>
    <dataValidation type="list" allowBlank="1" showInputMessage="1" showErrorMessage="1" sqref="L208">
      <formula1>liste_statuts</formula1>
    </dataValidation>
    <dataValidation type="whole" allowBlank="1" showInputMessage="1" showErrorMessage="1" sqref="M208">
      <formula1>0</formula1>
      <formula2>100</formula2>
    </dataValidation>
    <dataValidation type="date" operator="greaterThanOrEqual" allowBlank="1" showInputMessage="1" showErrorMessage="1" sqref="F208">
      <formula1>730120</formula1>
    </dataValidation>
    <dataValidation type="date" operator="greaterThanOrEqual" allowBlank="1" showInputMessage="1" showErrorMessage="1" sqref="G208">
      <formula1>730120</formula1>
    </dataValidation>
    <dataValidation type="date" operator="greaterThanOrEqual" allowBlank="1" showInputMessage="1" showErrorMessage="1" sqref="H208">
      <formula1>730120</formula1>
    </dataValidation>
    <dataValidation type="decimal" operator="greaterThanOrEqual" allowBlank="1" showInputMessage="1" showErrorMessage="1" sqref="N208">
      <formula1>0</formula1>
    </dataValidation>
    <dataValidation type="decimal" operator="greaterThanOrEqual" allowBlank="1" showInputMessage="1" showErrorMessage="1" sqref="O208">
      <formula1>0</formula1>
    </dataValidation>
    <dataValidation type="list" allowBlank="1" showInputMessage="1" showErrorMessage="1" sqref="C209">
      <formula1>liste_categories</formula1>
    </dataValidation>
    <dataValidation type="list" allowBlank="1" showInputMessage="1" showErrorMessage="1" sqref="D209">
      <formula1>liste_responsables</formula1>
    </dataValidation>
    <dataValidation type="list" allowBlank="1" showInputMessage="1" showErrorMessage="1" sqref="E209">
      <formula1>liste_sites</formula1>
    </dataValidation>
    <dataValidation type="list" allowBlank="1" showInputMessage="1" showErrorMessage="1" sqref="K209">
      <formula1>liste_priorites</formula1>
    </dataValidation>
    <dataValidation type="list" allowBlank="1" showInputMessage="1" showErrorMessage="1" sqref="L209">
      <formula1>liste_statuts</formula1>
    </dataValidation>
    <dataValidation type="whole" allowBlank="1" showInputMessage="1" showErrorMessage="1" sqref="M209">
      <formula1>0</formula1>
      <formula2>100</formula2>
    </dataValidation>
    <dataValidation type="date" operator="greaterThanOrEqual" allowBlank="1" showInputMessage="1" showErrorMessage="1" sqref="F209">
      <formula1>730120</formula1>
    </dataValidation>
    <dataValidation type="date" operator="greaterThanOrEqual" allowBlank="1" showInputMessage="1" showErrorMessage="1" sqref="G209">
      <formula1>730120</formula1>
    </dataValidation>
    <dataValidation type="date" operator="greaterThanOrEqual" allowBlank="1" showInputMessage="1" showErrorMessage="1" sqref="H209">
      <formula1>730120</formula1>
    </dataValidation>
    <dataValidation type="decimal" operator="greaterThanOrEqual" allowBlank="1" showInputMessage="1" showErrorMessage="1" sqref="N209">
      <formula1>0</formula1>
    </dataValidation>
    <dataValidation type="decimal" operator="greaterThanOrEqual" allowBlank="1" showInputMessage="1" showErrorMessage="1" sqref="O209">
      <formula1>0</formula1>
    </dataValidation>
    <dataValidation type="list" allowBlank="1" showInputMessage="1" showErrorMessage="1" sqref="C210">
      <formula1>liste_categories</formula1>
    </dataValidation>
    <dataValidation type="list" allowBlank="1" showInputMessage="1" showErrorMessage="1" sqref="D210">
      <formula1>liste_responsables</formula1>
    </dataValidation>
    <dataValidation type="list" allowBlank="1" showInputMessage="1" showErrorMessage="1" sqref="E210">
      <formula1>liste_sites</formula1>
    </dataValidation>
    <dataValidation type="list" allowBlank="1" showInputMessage="1" showErrorMessage="1" sqref="K210">
      <formula1>liste_priorites</formula1>
    </dataValidation>
    <dataValidation type="list" allowBlank="1" showInputMessage="1" showErrorMessage="1" sqref="L210">
      <formula1>liste_statuts</formula1>
    </dataValidation>
    <dataValidation type="whole" allowBlank="1" showInputMessage="1" showErrorMessage="1" sqref="M210">
      <formula1>0</formula1>
      <formula2>100</formula2>
    </dataValidation>
    <dataValidation type="date" operator="greaterThanOrEqual" allowBlank="1" showInputMessage="1" showErrorMessage="1" sqref="F210">
      <formula1>730120</formula1>
    </dataValidation>
    <dataValidation type="date" operator="greaterThanOrEqual" allowBlank="1" showInputMessage="1" showErrorMessage="1" sqref="G210">
      <formula1>730120</formula1>
    </dataValidation>
    <dataValidation type="date" operator="greaterThanOrEqual" allowBlank="1" showInputMessage="1" showErrorMessage="1" sqref="H210">
      <formula1>730120</formula1>
    </dataValidation>
    <dataValidation type="decimal" operator="greaterThanOrEqual" allowBlank="1" showInputMessage="1" showErrorMessage="1" sqref="N210">
      <formula1>0</formula1>
    </dataValidation>
    <dataValidation type="decimal" operator="greaterThanOrEqual" allowBlank="1" showInputMessage="1" showErrorMessage="1" sqref="O210">
      <formula1>0</formula1>
    </dataValidation>
    <dataValidation type="list" allowBlank="1" showInputMessage="1" showErrorMessage="1" sqref="C211">
      <formula1>liste_categories</formula1>
    </dataValidation>
    <dataValidation type="list" allowBlank="1" showInputMessage="1" showErrorMessage="1" sqref="D211">
      <formula1>liste_responsables</formula1>
    </dataValidation>
    <dataValidation type="list" allowBlank="1" showInputMessage="1" showErrorMessage="1" sqref="E211">
      <formula1>liste_sites</formula1>
    </dataValidation>
    <dataValidation type="list" allowBlank="1" showInputMessage="1" showErrorMessage="1" sqref="K211">
      <formula1>liste_priorites</formula1>
    </dataValidation>
    <dataValidation type="list" allowBlank="1" showInputMessage="1" showErrorMessage="1" sqref="L211">
      <formula1>liste_statuts</formula1>
    </dataValidation>
    <dataValidation type="whole" allowBlank="1" showInputMessage="1" showErrorMessage="1" sqref="M211">
      <formula1>0</formula1>
      <formula2>100</formula2>
    </dataValidation>
    <dataValidation type="date" operator="greaterThanOrEqual" allowBlank="1" showInputMessage="1" showErrorMessage="1" sqref="F211">
      <formula1>730120</formula1>
    </dataValidation>
    <dataValidation type="date" operator="greaterThanOrEqual" allowBlank="1" showInputMessage="1" showErrorMessage="1" sqref="G211">
      <formula1>730120</formula1>
    </dataValidation>
    <dataValidation type="date" operator="greaterThanOrEqual" allowBlank="1" showInputMessage="1" showErrorMessage="1" sqref="H211">
      <formula1>730120</formula1>
    </dataValidation>
    <dataValidation type="decimal" operator="greaterThanOrEqual" allowBlank="1" showInputMessage="1" showErrorMessage="1" sqref="N211">
      <formula1>0</formula1>
    </dataValidation>
    <dataValidation type="decimal" operator="greaterThanOrEqual" allowBlank="1" showInputMessage="1" showErrorMessage="1" sqref="O211">
      <formula1>0</formula1>
    </dataValidation>
    <dataValidation type="list" allowBlank="1" showInputMessage="1" showErrorMessage="1" sqref="C212">
      <formula1>liste_categories</formula1>
    </dataValidation>
    <dataValidation type="list" allowBlank="1" showInputMessage="1" showErrorMessage="1" sqref="D212">
      <formula1>liste_responsables</formula1>
    </dataValidation>
    <dataValidation type="list" allowBlank="1" showInputMessage="1" showErrorMessage="1" sqref="E212">
      <formula1>liste_sites</formula1>
    </dataValidation>
    <dataValidation type="list" allowBlank="1" showInputMessage="1" showErrorMessage="1" sqref="K212">
      <formula1>liste_priorites</formula1>
    </dataValidation>
    <dataValidation type="list" allowBlank="1" showInputMessage="1" showErrorMessage="1" sqref="L212">
      <formula1>liste_statuts</formula1>
    </dataValidation>
    <dataValidation type="whole" allowBlank="1" showInputMessage="1" showErrorMessage="1" sqref="M212">
      <formula1>0</formula1>
      <formula2>100</formula2>
    </dataValidation>
    <dataValidation type="date" operator="greaterThanOrEqual" allowBlank="1" showInputMessage="1" showErrorMessage="1" sqref="F212">
      <formula1>730120</formula1>
    </dataValidation>
    <dataValidation type="date" operator="greaterThanOrEqual" allowBlank="1" showInputMessage="1" showErrorMessage="1" sqref="G212">
      <formula1>730120</formula1>
    </dataValidation>
    <dataValidation type="date" operator="greaterThanOrEqual" allowBlank="1" showInputMessage="1" showErrorMessage="1" sqref="H212">
      <formula1>730120</formula1>
    </dataValidation>
    <dataValidation type="decimal" operator="greaterThanOrEqual" allowBlank="1" showInputMessage="1" showErrorMessage="1" sqref="N212">
      <formula1>0</formula1>
    </dataValidation>
    <dataValidation type="decimal" operator="greaterThanOrEqual" allowBlank="1" showInputMessage="1" showErrorMessage="1" sqref="O212">
      <formula1>0</formula1>
    </dataValidation>
    <dataValidation type="list" allowBlank="1" showInputMessage="1" showErrorMessage="1" sqref="C213">
      <formula1>liste_categories</formula1>
    </dataValidation>
    <dataValidation type="list" allowBlank="1" showInputMessage="1" showErrorMessage="1" sqref="D213">
      <formula1>liste_responsables</formula1>
    </dataValidation>
    <dataValidation type="list" allowBlank="1" showInputMessage="1" showErrorMessage="1" sqref="E213">
      <formula1>liste_sites</formula1>
    </dataValidation>
    <dataValidation type="list" allowBlank="1" showInputMessage="1" showErrorMessage="1" sqref="K213">
      <formula1>liste_priorites</formula1>
    </dataValidation>
    <dataValidation type="list" allowBlank="1" showInputMessage="1" showErrorMessage="1" sqref="L213">
      <formula1>liste_statuts</formula1>
    </dataValidation>
    <dataValidation type="whole" allowBlank="1" showInputMessage="1" showErrorMessage="1" sqref="M213">
      <formula1>0</formula1>
      <formula2>100</formula2>
    </dataValidation>
    <dataValidation type="date" operator="greaterThanOrEqual" allowBlank="1" showInputMessage="1" showErrorMessage="1" sqref="F213">
      <formula1>730120</formula1>
    </dataValidation>
    <dataValidation type="date" operator="greaterThanOrEqual" allowBlank="1" showInputMessage="1" showErrorMessage="1" sqref="G213">
      <formula1>730120</formula1>
    </dataValidation>
    <dataValidation type="date" operator="greaterThanOrEqual" allowBlank="1" showInputMessage="1" showErrorMessage="1" sqref="H213">
      <formula1>730120</formula1>
    </dataValidation>
    <dataValidation type="decimal" operator="greaterThanOrEqual" allowBlank="1" showInputMessage="1" showErrorMessage="1" sqref="N213">
      <formula1>0</formula1>
    </dataValidation>
    <dataValidation type="decimal" operator="greaterThanOrEqual" allowBlank="1" showInputMessage="1" showErrorMessage="1" sqref="O213">
      <formula1>0</formula1>
    </dataValidation>
    <dataValidation type="list" allowBlank="1" showInputMessage="1" showErrorMessage="1" sqref="C214">
      <formula1>liste_categories</formula1>
    </dataValidation>
    <dataValidation type="list" allowBlank="1" showInputMessage="1" showErrorMessage="1" sqref="D214">
      <formula1>liste_responsables</formula1>
    </dataValidation>
    <dataValidation type="list" allowBlank="1" showInputMessage="1" showErrorMessage="1" sqref="E214">
      <formula1>liste_sites</formula1>
    </dataValidation>
    <dataValidation type="list" allowBlank="1" showInputMessage="1" showErrorMessage="1" sqref="K214">
      <formula1>liste_priorites</formula1>
    </dataValidation>
    <dataValidation type="list" allowBlank="1" showInputMessage="1" showErrorMessage="1" sqref="L214">
      <formula1>liste_statuts</formula1>
    </dataValidation>
    <dataValidation type="whole" allowBlank="1" showInputMessage="1" showErrorMessage="1" sqref="M214">
      <formula1>0</formula1>
      <formula2>100</formula2>
    </dataValidation>
    <dataValidation type="date" operator="greaterThanOrEqual" allowBlank="1" showInputMessage="1" showErrorMessage="1" sqref="F214">
      <formula1>730120</formula1>
    </dataValidation>
    <dataValidation type="date" operator="greaterThanOrEqual" allowBlank="1" showInputMessage="1" showErrorMessage="1" sqref="G214">
      <formula1>730120</formula1>
    </dataValidation>
    <dataValidation type="date" operator="greaterThanOrEqual" allowBlank="1" showInputMessage="1" showErrorMessage="1" sqref="H214">
      <formula1>730120</formula1>
    </dataValidation>
    <dataValidation type="decimal" operator="greaterThanOrEqual" allowBlank="1" showInputMessage="1" showErrorMessage="1" sqref="N214">
      <formula1>0</formula1>
    </dataValidation>
    <dataValidation type="decimal" operator="greaterThanOrEqual" allowBlank="1" showInputMessage="1" showErrorMessage="1" sqref="O214">
      <formula1>0</formula1>
    </dataValidation>
    <dataValidation type="list" allowBlank="1" showInputMessage="1" showErrorMessage="1" sqref="C215">
      <formula1>liste_categories</formula1>
    </dataValidation>
    <dataValidation type="list" allowBlank="1" showInputMessage="1" showErrorMessage="1" sqref="D215">
      <formula1>liste_responsables</formula1>
    </dataValidation>
    <dataValidation type="list" allowBlank="1" showInputMessage="1" showErrorMessage="1" sqref="E215">
      <formula1>liste_sites</formula1>
    </dataValidation>
    <dataValidation type="list" allowBlank="1" showInputMessage="1" showErrorMessage="1" sqref="K215">
      <formula1>liste_priorites</formula1>
    </dataValidation>
    <dataValidation type="list" allowBlank="1" showInputMessage="1" showErrorMessage="1" sqref="L215">
      <formula1>liste_statuts</formula1>
    </dataValidation>
    <dataValidation type="whole" allowBlank="1" showInputMessage="1" showErrorMessage="1" sqref="M215">
      <formula1>0</formula1>
      <formula2>100</formula2>
    </dataValidation>
    <dataValidation type="date" operator="greaterThanOrEqual" allowBlank="1" showInputMessage="1" showErrorMessage="1" sqref="F215">
      <formula1>730120</formula1>
    </dataValidation>
    <dataValidation type="date" operator="greaterThanOrEqual" allowBlank="1" showInputMessage="1" showErrorMessage="1" sqref="G215">
      <formula1>730120</formula1>
    </dataValidation>
    <dataValidation type="date" operator="greaterThanOrEqual" allowBlank="1" showInputMessage="1" showErrorMessage="1" sqref="H215">
      <formula1>730120</formula1>
    </dataValidation>
    <dataValidation type="decimal" operator="greaterThanOrEqual" allowBlank="1" showInputMessage="1" showErrorMessage="1" sqref="N215">
      <formula1>0</formula1>
    </dataValidation>
    <dataValidation type="decimal" operator="greaterThanOrEqual" allowBlank="1" showInputMessage="1" showErrorMessage="1" sqref="O215">
      <formula1>0</formula1>
    </dataValidation>
    <dataValidation type="list" allowBlank="1" showInputMessage="1" showErrorMessage="1" sqref="C216">
      <formula1>liste_categories</formula1>
    </dataValidation>
    <dataValidation type="list" allowBlank="1" showInputMessage="1" showErrorMessage="1" sqref="D216">
      <formula1>liste_responsables</formula1>
    </dataValidation>
    <dataValidation type="list" allowBlank="1" showInputMessage="1" showErrorMessage="1" sqref="E216">
      <formula1>liste_sites</formula1>
    </dataValidation>
    <dataValidation type="list" allowBlank="1" showInputMessage="1" showErrorMessage="1" sqref="K216">
      <formula1>liste_priorites</formula1>
    </dataValidation>
    <dataValidation type="list" allowBlank="1" showInputMessage="1" showErrorMessage="1" sqref="L216">
      <formula1>liste_statuts</formula1>
    </dataValidation>
    <dataValidation type="whole" allowBlank="1" showInputMessage="1" showErrorMessage="1" sqref="M216">
      <formula1>0</formula1>
      <formula2>100</formula2>
    </dataValidation>
    <dataValidation type="date" operator="greaterThanOrEqual" allowBlank="1" showInputMessage="1" showErrorMessage="1" sqref="F216">
      <formula1>730120</formula1>
    </dataValidation>
    <dataValidation type="date" operator="greaterThanOrEqual" allowBlank="1" showInputMessage="1" showErrorMessage="1" sqref="G216">
      <formula1>730120</formula1>
    </dataValidation>
    <dataValidation type="date" operator="greaterThanOrEqual" allowBlank="1" showInputMessage="1" showErrorMessage="1" sqref="H216">
      <formula1>730120</formula1>
    </dataValidation>
    <dataValidation type="decimal" operator="greaterThanOrEqual" allowBlank="1" showInputMessage="1" showErrorMessage="1" sqref="N216">
      <formula1>0</formula1>
    </dataValidation>
    <dataValidation type="decimal" operator="greaterThanOrEqual" allowBlank="1" showInputMessage="1" showErrorMessage="1" sqref="O216">
      <formula1>0</formula1>
    </dataValidation>
    <dataValidation type="list" allowBlank="1" showInputMessage="1" showErrorMessage="1" sqref="C217">
      <formula1>liste_categories</formula1>
    </dataValidation>
    <dataValidation type="list" allowBlank="1" showInputMessage="1" showErrorMessage="1" sqref="D217">
      <formula1>liste_responsables</formula1>
    </dataValidation>
    <dataValidation type="list" allowBlank="1" showInputMessage="1" showErrorMessage="1" sqref="E217">
      <formula1>liste_sites</formula1>
    </dataValidation>
    <dataValidation type="list" allowBlank="1" showInputMessage="1" showErrorMessage="1" sqref="K217">
      <formula1>liste_priorites</formula1>
    </dataValidation>
    <dataValidation type="list" allowBlank="1" showInputMessage="1" showErrorMessage="1" sqref="L217">
      <formula1>liste_statuts</formula1>
    </dataValidation>
    <dataValidation type="whole" allowBlank="1" showInputMessage="1" showErrorMessage="1" sqref="M217">
      <formula1>0</formula1>
      <formula2>100</formula2>
    </dataValidation>
    <dataValidation type="date" operator="greaterThanOrEqual" allowBlank="1" showInputMessage="1" showErrorMessage="1" sqref="F217">
      <formula1>730120</formula1>
    </dataValidation>
    <dataValidation type="date" operator="greaterThanOrEqual" allowBlank="1" showInputMessage="1" showErrorMessage="1" sqref="G217">
      <formula1>730120</formula1>
    </dataValidation>
    <dataValidation type="date" operator="greaterThanOrEqual" allowBlank="1" showInputMessage="1" showErrorMessage="1" sqref="H217">
      <formula1>730120</formula1>
    </dataValidation>
    <dataValidation type="decimal" operator="greaterThanOrEqual" allowBlank="1" showInputMessage="1" showErrorMessage="1" sqref="N217">
      <formula1>0</formula1>
    </dataValidation>
    <dataValidation type="decimal" operator="greaterThanOrEqual" allowBlank="1" showInputMessage="1" showErrorMessage="1" sqref="O217">
      <formula1>0</formula1>
    </dataValidation>
    <dataValidation type="list" allowBlank="1" showInputMessage="1" showErrorMessage="1" sqref="C218">
      <formula1>liste_categories</formula1>
    </dataValidation>
    <dataValidation type="list" allowBlank="1" showInputMessage="1" showErrorMessage="1" sqref="D218">
      <formula1>liste_responsables</formula1>
    </dataValidation>
    <dataValidation type="list" allowBlank="1" showInputMessage="1" showErrorMessage="1" sqref="E218">
      <formula1>liste_sites</formula1>
    </dataValidation>
    <dataValidation type="list" allowBlank="1" showInputMessage="1" showErrorMessage="1" sqref="K218">
      <formula1>liste_priorites</formula1>
    </dataValidation>
    <dataValidation type="list" allowBlank="1" showInputMessage="1" showErrorMessage="1" sqref="L218">
      <formula1>liste_statuts</formula1>
    </dataValidation>
    <dataValidation type="whole" allowBlank="1" showInputMessage="1" showErrorMessage="1" sqref="M218">
      <formula1>0</formula1>
      <formula2>100</formula2>
    </dataValidation>
    <dataValidation type="date" operator="greaterThanOrEqual" allowBlank="1" showInputMessage="1" showErrorMessage="1" sqref="F218">
      <formula1>730120</formula1>
    </dataValidation>
    <dataValidation type="date" operator="greaterThanOrEqual" allowBlank="1" showInputMessage="1" showErrorMessage="1" sqref="G218">
      <formula1>730120</formula1>
    </dataValidation>
    <dataValidation type="date" operator="greaterThanOrEqual" allowBlank="1" showInputMessage="1" showErrorMessage="1" sqref="H218">
      <formula1>730120</formula1>
    </dataValidation>
    <dataValidation type="decimal" operator="greaterThanOrEqual" allowBlank="1" showInputMessage="1" showErrorMessage="1" sqref="N218">
      <formula1>0</formula1>
    </dataValidation>
    <dataValidation type="decimal" operator="greaterThanOrEqual" allowBlank="1" showInputMessage="1" showErrorMessage="1" sqref="O218">
      <formula1>0</formula1>
    </dataValidation>
    <dataValidation type="list" allowBlank="1" showInputMessage="1" showErrorMessage="1" sqref="C219">
      <formula1>liste_categories</formula1>
    </dataValidation>
    <dataValidation type="list" allowBlank="1" showInputMessage="1" showErrorMessage="1" sqref="D219">
      <formula1>liste_responsables</formula1>
    </dataValidation>
    <dataValidation type="list" allowBlank="1" showInputMessage="1" showErrorMessage="1" sqref="E219">
      <formula1>liste_sites</formula1>
    </dataValidation>
    <dataValidation type="list" allowBlank="1" showInputMessage="1" showErrorMessage="1" sqref="K219">
      <formula1>liste_priorites</formula1>
    </dataValidation>
    <dataValidation type="list" allowBlank="1" showInputMessage="1" showErrorMessage="1" sqref="L219">
      <formula1>liste_statuts</formula1>
    </dataValidation>
    <dataValidation type="whole" allowBlank="1" showInputMessage="1" showErrorMessage="1" sqref="M219">
      <formula1>0</formula1>
      <formula2>100</formula2>
    </dataValidation>
    <dataValidation type="date" operator="greaterThanOrEqual" allowBlank="1" showInputMessage="1" showErrorMessage="1" sqref="F219">
      <formula1>730120</formula1>
    </dataValidation>
    <dataValidation type="date" operator="greaterThanOrEqual" allowBlank="1" showInputMessage="1" showErrorMessage="1" sqref="G219">
      <formula1>730120</formula1>
    </dataValidation>
    <dataValidation type="date" operator="greaterThanOrEqual" allowBlank="1" showInputMessage="1" showErrorMessage="1" sqref="H219">
      <formula1>730120</formula1>
    </dataValidation>
    <dataValidation type="decimal" operator="greaterThanOrEqual" allowBlank="1" showInputMessage="1" showErrorMessage="1" sqref="N219">
      <formula1>0</formula1>
    </dataValidation>
    <dataValidation type="decimal" operator="greaterThanOrEqual" allowBlank="1" showInputMessage="1" showErrorMessage="1" sqref="O219">
      <formula1>0</formula1>
    </dataValidation>
    <dataValidation type="list" allowBlank="1" showInputMessage="1" showErrorMessage="1" sqref="C220">
      <formula1>liste_categories</formula1>
    </dataValidation>
    <dataValidation type="list" allowBlank="1" showInputMessage="1" showErrorMessage="1" sqref="D220">
      <formula1>liste_responsables</formula1>
    </dataValidation>
    <dataValidation type="list" allowBlank="1" showInputMessage="1" showErrorMessage="1" sqref="E220">
      <formula1>liste_sites</formula1>
    </dataValidation>
    <dataValidation type="list" allowBlank="1" showInputMessage="1" showErrorMessage="1" sqref="K220">
      <formula1>liste_priorites</formula1>
    </dataValidation>
    <dataValidation type="list" allowBlank="1" showInputMessage="1" showErrorMessage="1" sqref="L220">
      <formula1>liste_statuts</formula1>
    </dataValidation>
    <dataValidation type="whole" allowBlank="1" showInputMessage="1" showErrorMessage="1" sqref="M220">
      <formula1>0</formula1>
      <formula2>100</formula2>
    </dataValidation>
    <dataValidation type="date" operator="greaterThanOrEqual" allowBlank="1" showInputMessage="1" showErrorMessage="1" sqref="F220">
      <formula1>730120</formula1>
    </dataValidation>
    <dataValidation type="date" operator="greaterThanOrEqual" allowBlank="1" showInputMessage="1" showErrorMessage="1" sqref="G220">
      <formula1>730120</formula1>
    </dataValidation>
    <dataValidation type="date" operator="greaterThanOrEqual" allowBlank="1" showInputMessage="1" showErrorMessage="1" sqref="H220">
      <formula1>730120</formula1>
    </dataValidation>
    <dataValidation type="decimal" operator="greaterThanOrEqual" allowBlank="1" showInputMessage="1" showErrorMessage="1" sqref="N220">
      <formula1>0</formula1>
    </dataValidation>
    <dataValidation type="decimal" operator="greaterThanOrEqual" allowBlank="1" showInputMessage="1" showErrorMessage="1" sqref="O220">
      <formula1>0</formula1>
    </dataValidation>
    <dataValidation type="list" allowBlank="1" showInputMessage="1" showErrorMessage="1" sqref="C221">
      <formula1>liste_categories</formula1>
    </dataValidation>
    <dataValidation type="list" allowBlank="1" showInputMessage="1" showErrorMessage="1" sqref="D221">
      <formula1>liste_responsables</formula1>
    </dataValidation>
    <dataValidation type="list" allowBlank="1" showInputMessage="1" showErrorMessage="1" sqref="E221">
      <formula1>liste_sites</formula1>
    </dataValidation>
    <dataValidation type="list" allowBlank="1" showInputMessage="1" showErrorMessage="1" sqref="K221">
      <formula1>liste_priorites</formula1>
    </dataValidation>
    <dataValidation type="list" allowBlank="1" showInputMessage="1" showErrorMessage="1" sqref="L221">
      <formula1>liste_statuts</formula1>
    </dataValidation>
    <dataValidation type="whole" allowBlank="1" showInputMessage="1" showErrorMessage="1" sqref="M221">
      <formula1>0</formula1>
      <formula2>100</formula2>
    </dataValidation>
    <dataValidation type="date" operator="greaterThanOrEqual" allowBlank="1" showInputMessage="1" showErrorMessage="1" sqref="F221">
      <formula1>730120</formula1>
    </dataValidation>
    <dataValidation type="date" operator="greaterThanOrEqual" allowBlank="1" showInputMessage="1" showErrorMessage="1" sqref="G221">
      <formula1>730120</formula1>
    </dataValidation>
    <dataValidation type="date" operator="greaterThanOrEqual" allowBlank="1" showInputMessage="1" showErrorMessage="1" sqref="H221">
      <formula1>730120</formula1>
    </dataValidation>
    <dataValidation type="decimal" operator="greaterThanOrEqual" allowBlank="1" showInputMessage="1" showErrorMessage="1" sqref="N221">
      <formula1>0</formula1>
    </dataValidation>
    <dataValidation type="decimal" operator="greaterThanOrEqual" allowBlank="1" showInputMessage="1" showErrorMessage="1" sqref="O221">
      <formula1>0</formula1>
    </dataValidation>
    <dataValidation type="list" allowBlank="1" showInputMessage="1" showErrorMessage="1" sqref="C222">
      <formula1>liste_categories</formula1>
    </dataValidation>
    <dataValidation type="list" allowBlank="1" showInputMessage="1" showErrorMessage="1" sqref="D222">
      <formula1>liste_responsables</formula1>
    </dataValidation>
    <dataValidation type="list" allowBlank="1" showInputMessage="1" showErrorMessage="1" sqref="E222">
      <formula1>liste_sites</formula1>
    </dataValidation>
    <dataValidation type="list" allowBlank="1" showInputMessage="1" showErrorMessage="1" sqref="K222">
      <formula1>liste_priorites</formula1>
    </dataValidation>
    <dataValidation type="list" allowBlank="1" showInputMessage="1" showErrorMessage="1" sqref="L222">
      <formula1>liste_statuts</formula1>
    </dataValidation>
    <dataValidation type="whole" allowBlank="1" showInputMessage="1" showErrorMessage="1" sqref="M222">
      <formula1>0</formula1>
      <formula2>100</formula2>
    </dataValidation>
    <dataValidation type="date" operator="greaterThanOrEqual" allowBlank="1" showInputMessage="1" showErrorMessage="1" sqref="F222">
      <formula1>730120</formula1>
    </dataValidation>
    <dataValidation type="date" operator="greaterThanOrEqual" allowBlank="1" showInputMessage="1" showErrorMessage="1" sqref="G222">
      <formula1>730120</formula1>
    </dataValidation>
    <dataValidation type="date" operator="greaterThanOrEqual" allowBlank="1" showInputMessage="1" showErrorMessage="1" sqref="H222">
      <formula1>730120</formula1>
    </dataValidation>
    <dataValidation type="decimal" operator="greaterThanOrEqual" allowBlank="1" showInputMessage="1" showErrorMessage="1" sqref="N222">
      <formula1>0</formula1>
    </dataValidation>
    <dataValidation type="decimal" operator="greaterThanOrEqual" allowBlank="1" showInputMessage="1" showErrorMessage="1" sqref="O222">
      <formula1>0</formula1>
    </dataValidation>
    <dataValidation type="list" allowBlank="1" showInputMessage="1" showErrorMessage="1" sqref="C223">
      <formula1>liste_categories</formula1>
    </dataValidation>
    <dataValidation type="list" allowBlank="1" showInputMessage="1" showErrorMessage="1" sqref="D223">
      <formula1>liste_responsables</formula1>
    </dataValidation>
    <dataValidation type="list" allowBlank="1" showInputMessage="1" showErrorMessage="1" sqref="E223">
      <formula1>liste_sites</formula1>
    </dataValidation>
    <dataValidation type="list" allowBlank="1" showInputMessage="1" showErrorMessage="1" sqref="K223">
      <formula1>liste_priorites</formula1>
    </dataValidation>
    <dataValidation type="list" allowBlank="1" showInputMessage="1" showErrorMessage="1" sqref="L223">
      <formula1>liste_statuts</formula1>
    </dataValidation>
    <dataValidation type="whole" allowBlank="1" showInputMessage="1" showErrorMessage="1" sqref="M223">
      <formula1>0</formula1>
      <formula2>100</formula2>
    </dataValidation>
    <dataValidation type="date" operator="greaterThanOrEqual" allowBlank="1" showInputMessage="1" showErrorMessage="1" sqref="F223">
      <formula1>730120</formula1>
    </dataValidation>
    <dataValidation type="date" operator="greaterThanOrEqual" allowBlank="1" showInputMessage="1" showErrorMessage="1" sqref="G223">
      <formula1>730120</formula1>
    </dataValidation>
    <dataValidation type="date" operator="greaterThanOrEqual" allowBlank="1" showInputMessage="1" showErrorMessage="1" sqref="H223">
      <formula1>730120</formula1>
    </dataValidation>
    <dataValidation type="decimal" operator="greaterThanOrEqual" allowBlank="1" showInputMessage="1" showErrorMessage="1" sqref="N223">
      <formula1>0</formula1>
    </dataValidation>
    <dataValidation type="decimal" operator="greaterThanOrEqual" allowBlank="1" showInputMessage="1" showErrorMessage="1" sqref="O223">
      <formula1>0</formula1>
    </dataValidation>
    <dataValidation type="list" allowBlank="1" showInputMessage="1" showErrorMessage="1" sqref="C224">
      <formula1>liste_categories</formula1>
    </dataValidation>
    <dataValidation type="list" allowBlank="1" showInputMessage="1" showErrorMessage="1" sqref="D224">
      <formula1>liste_responsables</formula1>
    </dataValidation>
    <dataValidation type="list" allowBlank="1" showInputMessage="1" showErrorMessage="1" sqref="E224">
      <formula1>liste_sites</formula1>
    </dataValidation>
    <dataValidation type="list" allowBlank="1" showInputMessage="1" showErrorMessage="1" sqref="K224">
      <formula1>liste_priorites</formula1>
    </dataValidation>
    <dataValidation type="list" allowBlank="1" showInputMessage="1" showErrorMessage="1" sqref="L224">
      <formula1>liste_statuts</formula1>
    </dataValidation>
    <dataValidation type="whole" allowBlank="1" showInputMessage="1" showErrorMessage="1" sqref="M224">
      <formula1>0</formula1>
      <formula2>100</formula2>
    </dataValidation>
    <dataValidation type="date" operator="greaterThanOrEqual" allowBlank="1" showInputMessage="1" showErrorMessage="1" sqref="F224">
      <formula1>730120</formula1>
    </dataValidation>
    <dataValidation type="date" operator="greaterThanOrEqual" allowBlank="1" showInputMessage="1" showErrorMessage="1" sqref="G224">
      <formula1>730120</formula1>
    </dataValidation>
    <dataValidation type="date" operator="greaterThanOrEqual" allowBlank="1" showInputMessage="1" showErrorMessage="1" sqref="H224">
      <formula1>730120</formula1>
    </dataValidation>
    <dataValidation type="decimal" operator="greaterThanOrEqual" allowBlank="1" showInputMessage="1" showErrorMessage="1" sqref="N224">
      <formula1>0</formula1>
    </dataValidation>
    <dataValidation type="decimal" operator="greaterThanOrEqual" allowBlank="1" showInputMessage="1" showErrorMessage="1" sqref="O224">
      <formula1>0</formula1>
    </dataValidation>
    <dataValidation type="list" allowBlank="1" showInputMessage="1" showErrorMessage="1" sqref="C225">
      <formula1>liste_categories</formula1>
    </dataValidation>
    <dataValidation type="list" allowBlank="1" showInputMessage="1" showErrorMessage="1" sqref="D225">
      <formula1>liste_responsables</formula1>
    </dataValidation>
    <dataValidation type="list" allowBlank="1" showInputMessage="1" showErrorMessage="1" sqref="E225">
      <formula1>liste_sites</formula1>
    </dataValidation>
    <dataValidation type="list" allowBlank="1" showInputMessage="1" showErrorMessage="1" sqref="K225">
      <formula1>liste_priorites</formula1>
    </dataValidation>
    <dataValidation type="list" allowBlank="1" showInputMessage="1" showErrorMessage="1" sqref="L225">
      <formula1>liste_statuts</formula1>
    </dataValidation>
    <dataValidation type="whole" allowBlank="1" showInputMessage="1" showErrorMessage="1" sqref="M225">
      <formula1>0</formula1>
      <formula2>100</formula2>
    </dataValidation>
    <dataValidation type="date" operator="greaterThanOrEqual" allowBlank="1" showInputMessage="1" showErrorMessage="1" sqref="F225">
      <formula1>730120</formula1>
    </dataValidation>
    <dataValidation type="date" operator="greaterThanOrEqual" allowBlank="1" showInputMessage="1" showErrorMessage="1" sqref="G225">
      <formula1>730120</formula1>
    </dataValidation>
    <dataValidation type="date" operator="greaterThanOrEqual" allowBlank="1" showInputMessage="1" showErrorMessage="1" sqref="H225">
      <formula1>730120</formula1>
    </dataValidation>
    <dataValidation type="decimal" operator="greaterThanOrEqual" allowBlank="1" showInputMessage="1" showErrorMessage="1" sqref="N225">
      <formula1>0</formula1>
    </dataValidation>
    <dataValidation type="decimal" operator="greaterThanOrEqual" allowBlank="1" showInputMessage="1" showErrorMessage="1" sqref="O225">
      <formula1>0</formula1>
    </dataValidation>
    <dataValidation type="list" allowBlank="1" showInputMessage="1" showErrorMessage="1" sqref="C226">
      <formula1>liste_categories</formula1>
    </dataValidation>
    <dataValidation type="list" allowBlank="1" showInputMessage="1" showErrorMessage="1" sqref="D226">
      <formula1>liste_responsables</formula1>
    </dataValidation>
    <dataValidation type="list" allowBlank="1" showInputMessage="1" showErrorMessage="1" sqref="E226">
      <formula1>liste_sites</formula1>
    </dataValidation>
    <dataValidation type="list" allowBlank="1" showInputMessage="1" showErrorMessage="1" sqref="K226">
      <formula1>liste_priorites</formula1>
    </dataValidation>
    <dataValidation type="list" allowBlank="1" showInputMessage="1" showErrorMessage="1" sqref="L226">
      <formula1>liste_statuts</formula1>
    </dataValidation>
    <dataValidation type="whole" allowBlank="1" showInputMessage="1" showErrorMessage="1" sqref="M226">
      <formula1>0</formula1>
      <formula2>100</formula2>
    </dataValidation>
    <dataValidation type="date" operator="greaterThanOrEqual" allowBlank="1" showInputMessage="1" showErrorMessage="1" sqref="F226">
      <formula1>730120</formula1>
    </dataValidation>
    <dataValidation type="date" operator="greaterThanOrEqual" allowBlank="1" showInputMessage="1" showErrorMessage="1" sqref="G226">
      <formula1>730120</formula1>
    </dataValidation>
    <dataValidation type="date" operator="greaterThanOrEqual" allowBlank="1" showInputMessage="1" showErrorMessage="1" sqref="H226">
      <formula1>730120</formula1>
    </dataValidation>
    <dataValidation type="decimal" operator="greaterThanOrEqual" allowBlank="1" showInputMessage="1" showErrorMessage="1" sqref="N226">
      <formula1>0</formula1>
    </dataValidation>
    <dataValidation type="decimal" operator="greaterThanOrEqual" allowBlank="1" showInputMessage="1" showErrorMessage="1" sqref="O226">
      <formula1>0</formula1>
    </dataValidation>
    <dataValidation type="list" allowBlank="1" showInputMessage="1" showErrorMessage="1" sqref="C227">
      <formula1>liste_categories</formula1>
    </dataValidation>
    <dataValidation type="list" allowBlank="1" showInputMessage="1" showErrorMessage="1" sqref="D227">
      <formula1>liste_responsables</formula1>
    </dataValidation>
    <dataValidation type="list" allowBlank="1" showInputMessage="1" showErrorMessage="1" sqref="E227">
      <formula1>liste_sites</formula1>
    </dataValidation>
    <dataValidation type="list" allowBlank="1" showInputMessage="1" showErrorMessage="1" sqref="K227">
      <formula1>liste_priorites</formula1>
    </dataValidation>
    <dataValidation type="list" allowBlank="1" showInputMessage="1" showErrorMessage="1" sqref="L227">
      <formula1>liste_statuts</formula1>
    </dataValidation>
    <dataValidation type="whole" allowBlank="1" showInputMessage="1" showErrorMessage="1" sqref="M227">
      <formula1>0</formula1>
      <formula2>100</formula2>
    </dataValidation>
    <dataValidation type="date" operator="greaterThanOrEqual" allowBlank="1" showInputMessage="1" showErrorMessage="1" sqref="F227">
      <formula1>730120</formula1>
    </dataValidation>
    <dataValidation type="date" operator="greaterThanOrEqual" allowBlank="1" showInputMessage="1" showErrorMessage="1" sqref="G227">
      <formula1>730120</formula1>
    </dataValidation>
    <dataValidation type="date" operator="greaterThanOrEqual" allowBlank="1" showInputMessage="1" showErrorMessage="1" sqref="H227">
      <formula1>730120</formula1>
    </dataValidation>
    <dataValidation type="decimal" operator="greaterThanOrEqual" allowBlank="1" showInputMessage="1" showErrorMessage="1" sqref="N227">
      <formula1>0</formula1>
    </dataValidation>
    <dataValidation type="decimal" operator="greaterThanOrEqual" allowBlank="1" showInputMessage="1" showErrorMessage="1" sqref="O227">
      <formula1>0</formula1>
    </dataValidation>
    <dataValidation type="list" allowBlank="1" showInputMessage="1" showErrorMessage="1" sqref="C228">
      <formula1>liste_categories</formula1>
    </dataValidation>
    <dataValidation type="list" allowBlank="1" showInputMessage="1" showErrorMessage="1" sqref="D228">
      <formula1>liste_responsables</formula1>
    </dataValidation>
    <dataValidation type="list" allowBlank="1" showInputMessage="1" showErrorMessage="1" sqref="E228">
      <formula1>liste_sites</formula1>
    </dataValidation>
    <dataValidation type="list" allowBlank="1" showInputMessage="1" showErrorMessage="1" sqref="K228">
      <formula1>liste_priorites</formula1>
    </dataValidation>
    <dataValidation type="list" allowBlank="1" showInputMessage="1" showErrorMessage="1" sqref="L228">
      <formula1>liste_statuts</formula1>
    </dataValidation>
    <dataValidation type="whole" allowBlank="1" showInputMessage="1" showErrorMessage="1" sqref="M228">
      <formula1>0</formula1>
      <formula2>100</formula2>
    </dataValidation>
    <dataValidation type="date" operator="greaterThanOrEqual" allowBlank="1" showInputMessage="1" showErrorMessage="1" sqref="F228">
      <formula1>730120</formula1>
    </dataValidation>
    <dataValidation type="date" operator="greaterThanOrEqual" allowBlank="1" showInputMessage="1" showErrorMessage="1" sqref="G228">
      <formula1>730120</formula1>
    </dataValidation>
    <dataValidation type="date" operator="greaterThanOrEqual" allowBlank="1" showInputMessage="1" showErrorMessage="1" sqref="H228">
      <formula1>730120</formula1>
    </dataValidation>
    <dataValidation type="decimal" operator="greaterThanOrEqual" allowBlank="1" showInputMessage="1" showErrorMessage="1" sqref="N228">
      <formula1>0</formula1>
    </dataValidation>
    <dataValidation type="decimal" operator="greaterThanOrEqual" allowBlank="1" showInputMessage="1" showErrorMessage="1" sqref="O228">
      <formula1>0</formula1>
    </dataValidation>
    <dataValidation type="list" allowBlank="1" showInputMessage="1" showErrorMessage="1" sqref="C229">
      <formula1>liste_categories</formula1>
    </dataValidation>
    <dataValidation type="list" allowBlank="1" showInputMessage="1" showErrorMessage="1" sqref="D229">
      <formula1>liste_responsables</formula1>
    </dataValidation>
    <dataValidation type="list" allowBlank="1" showInputMessage="1" showErrorMessage="1" sqref="E229">
      <formula1>liste_sites</formula1>
    </dataValidation>
    <dataValidation type="list" allowBlank="1" showInputMessage="1" showErrorMessage="1" sqref="K229">
      <formula1>liste_priorites</formula1>
    </dataValidation>
    <dataValidation type="list" allowBlank="1" showInputMessage="1" showErrorMessage="1" sqref="L229">
      <formula1>liste_statuts</formula1>
    </dataValidation>
    <dataValidation type="whole" allowBlank="1" showInputMessage="1" showErrorMessage="1" sqref="M229">
      <formula1>0</formula1>
      <formula2>100</formula2>
    </dataValidation>
    <dataValidation type="date" operator="greaterThanOrEqual" allowBlank="1" showInputMessage="1" showErrorMessage="1" sqref="F229">
      <formula1>730120</formula1>
    </dataValidation>
    <dataValidation type="date" operator="greaterThanOrEqual" allowBlank="1" showInputMessage="1" showErrorMessage="1" sqref="G229">
      <formula1>730120</formula1>
    </dataValidation>
    <dataValidation type="date" operator="greaterThanOrEqual" allowBlank="1" showInputMessage="1" showErrorMessage="1" sqref="H229">
      <formula1>730120</formula1>
    </dataValidation>
    <dataValidation type="decimal" operator="greaterThanOrEqual" allowBlank="1" showInputMessage="1" showErrorMessage="1" sqref="N229">
      <formula1>0</formula1>
    </dataValidation>
    <dataValidation type="decimal" operator="greaterThanOrEqual" allowBlank="1" showInputMessage="1" showErrorMessage="1" sqref="O229">
      <formula1>0</formula1>
    </dataValidation>
    <dataValidation type="list" allowBlank="1" showInputMessage="1" showErrorMessage="1" sqref="C230">
      <formula1>liste_categories</formula1>
    </dataValidation>
    <dataValidation type="list" allowBlank="1" showInputMessage="1" showErrorMessage="1" sqref="D230">
      <formula1>liste_responsables</formula1>
    </dataValidation>
    <dataValidation type="list" allowBlank="1" showInputMessage="1" showErrorMessage="1" sqref="E230">
      <formula1>liste_sites</formula1>
    </dataValidation>
    <dataValidation type="list" allowBlank="1" showInputMessage="1" showErrorMessage="1" sqref="K230">
      <formula1>liste_priorites</formula1>
    </dataValidation>
    <dataValidation type="list" allowBlank="1" showInputMessage="1" showErrorMessage="1" sqref="L230">
      <formula1>liste_statuts</formula1>
    </dataValidation>
    <dataValidation type="whole" allowBlank="1" showInputMessage="1" showErrorMessage="1" sqref="M230">
      <formula1>0</formula1>
      <formula2>100</formula2>
    </dataValidation>
    <dataValidation type="date" operator="greaterThanOrEqual" allowBlank="1" showInputMessage="1" showErrorMessage="1" sqref="F230">
      <formula1>730120</formula1>
    </dataValidation>
    <dataValidation type="date" operator="greaterThanOrEqual" allowBlank="1" showInputMessage="1" showErrorMessage="1" sqref="G230">
      <formula1>730120</formula1>
    </dataValidation>
    <dataValidation type="date" operator="greaterThanOrEqual" allowBlank="1" showInputMessage="1" showErrorMessage="1" sqref="H230">
      <formula1>730120</formula1>
    </dataValidation>
    <dataValidation type="decimal" operator="greaterThanOrEqual" allowBlank="1" showInputMessage="1" showErrorMessage="1" sqref="N230">
      <formula1>0</formula1>
    </dataValidation>
    <dataValidation type="decimal" operator="greaterThanOrEqual" allowBlank="1" showInputMessage="1" showErrorMessage="1" sqref="O230">
      <formula1>0</formula1>
    </dataValidation>
    <dataValidation type="list" allowBlank="1" showInputMessage="1" showErrorMessage="1" sqref="C231">
      <formula1>liste_categories</formula1>
    </dataValidation>
    <dataValidation type="list" allowBlank="1" showInputMessage="1" showErrorMessage="1" sqref="D231">
      <formula1>liste_responsables</formula1>
    </dataValidation>
    <dataValidation type="list" allowBlank="1" showInputMessage="1" showErrorMessage="1" sqref="E231">
      <formula1>liste_sites</formula1>
    </dataValidation>
    <dataValidation type="list" allowBlank="1" showInputMessage="1" showErrorMessage="1" sqref="K231">
      <formula1>liste_priorites</formula1>
    </dataValidation>
    <dataValidation type="list" allowBlank="1" showInputMessage="1" showErrorMessage="1" sqref="L231">
      <formula1>liste_statuts</formula1>
    </dataValidation>
    <dataValidation type="whole" allowBlank="1" showInputMessage="1" showErrorMessage="1" sqref="M231">
      <formula1>0</formula1>
      <formula2>100</formula2>
    </dataValidation>
    <dataValidation type="date" operator="greaterThanOrEqual" allowBlank="1" showInputMessage="1" showErrorMessage="1" sqref="F231">
      <formula1>730120</formula1>
    </dataValidation>
    <dataValidation type="date" operator="greaterThanOrEqual" allowBlank="1" showInputMessage="1" showErrorMessage="1" sqref="G231">
      <formula1>730120</formula1>
    </dataValidation>
    <dataValidation type="date" operator="greaterThanOrEqual" allowBlank="1" showInputMessage="1" showErrorMessage="1" sqref="H231">
      <formula1>730120</formula1>
    </dataValidation>
    <dataValidation type="decimal" operator="greaterThanOrEqual" allowBlank="1" showInputMessage="1" showErrorMessage="1" sqref="N231">
      <formula1>0</formula1>
    </dataValidation>
    <dataValidation type="decimal" operator="greaterThanOrEqual" allowBlank="1" showInputMessage="1" showErrorMessage="1" sqref="O231">
      <formula1>0</formula1>
    </dataValidation>
    <dataValidation type="list" allowBlank="1" showInputMessage="1" showErrorMessage="1" sqref="C232">
      <formula1>liste_categories</formula1>
    </dataValidation>
    <dataValidation type="list" allowBlank="1" showInputMessage="1" showErrorMessage="1" sqref="D232">
      <formula1>liste_responsables</formula1>
    </dataValidation>
    <dataValidation type="list" allowBlank="1" showInputMessage="1" showErrorMessage="1" sqref="E232">
      <formula1>liste_sites</formula1>
    </dataValidation>
    <dataValidation type="list" allowBlank="1" showInputMessage="1" showErrorMessage="1" sqref="K232">
      <formula1>liste_priorites</formula1>
    </dataValidation>
    <dataValidation type="list" allowBlank="1" showInputMessage="1" showErrorMessage="1" sqref="L232">
      <formula1>liste_statuts</formula1>
    </dataValidation>
    <dataValidation type="whole" allowBlank="1" showInputMessage="1" showErrorMessage="1" sqref="M232">
      <formula1>0</formula1>
      <formula2>100</formula2>
    </dataValidation>
    <dataValidation type="date" operator="greaterThanOrEqual" allowBlank="1" showInputMessage="1" showErrorMessage="1" sqref="F232">
      <formula1>730120</formula1>
    </dataValidation>
    <dataValidation type="date" operator="greaterThanOrEqual" allowBlank="1" showInputMessage="1" showErrorMessage="1" sqref="G232">
      <formula1>730120</formula1>
    </dataValidation>
    <dataValidation type="date" operator="greaterThanOrEqual" allowBlank="1" showInputMessage="1" showErrorMessage="1" sqref="H232">
      <formula1>730120</formula1>
    </dataValidation>
    <dataValidation type="decimal" operator="greaterThanOrEqual" allowBlank="1" showInputMessage="1" showErrorMessage="1" sqref="N232">
      <formula1>0</formula1>
    </dataValidation>
    <dataValidation type="decimal" operator="greaterThanOrEqual" allowBlank="1" showInputMessage="1" showErrorMessage="1" sqref="O232">
      <formula1>0</formula1>
    </dataValidation>
    <dataValidation type="list" allowBlank="1" showInputMessage="1" showErrorMessage="1" sqref="C233">
      <formula1>liste_categories</formula1>
    </dataValidation>
    <dataValidation type="list" allowBlank="1" showInputMessage="1" showErrorMessage="1" sqref="D233">
      <formula1>liste_responsables</formula1>
    </dataValidation>
    <dataValidation type="list" allowBlank="1" showInputMessage="1" showErrorMessage="1" sqref="E233">
      <formula1>liste_sites</formula1>
    </dataValidation>
    <dataValidation type="list" allowBlank="1" showInputMessage="1" showErrorMessage="1" sqref="K233">
      <formula1>liste_priorites</formula1>
    </dataValidation>
    <dataValidation type="list" allowBlank="1" showInputMessage="1" showErrorMessage="1" sqref="L233">
      <formula1>liste_statuts</formula1>
    </dataValidation>
    <dataValidation type="whole" allowBlank="1" showInputMessage="1" showErrorMessage="1" sqref="M233">
      <formula1>0</formula1>
      <formula2>100</formula2>
    </dataValidation>
    <dataValidation type="date" operator="greaterThanOrEqual" allowBlank="1" showInputMessage="1" showErrorMessage="1" sqref="F233">
      <formula1>730120</formula1>
    </dataValidation>
    <dataValidation type="date" operator="greaterThanOrEqual" allowBlank="1" showInputMessage="1" showErrorMessage="1" sqref="G233">
      <formula1>730120</formula1>
    </dataValidation>
    <dataValidation type="date" operator="greaterThanOrEqual" allowBlank="1" showInputMessage="1" showErrorMessage="1" sqref="H233">
      <formula1>730120</formula1>
    </dataValidation>
    <dataValidation type="decimal" operator="greaterThanOrEqual" allowBlank="1" showInputMessage="1" showErrorMessage="1" sqref="N233">
      <formula1>0</formula1>
    </dataValidation>
    <dataValidation type="decimal" operator="greaterThanOrEqual" allowBlank="1" showInputMessage="1" showErrorMessage="1" sqref="O233">
      <formula1>0</formula1>
    </dataValidation>
    <dataValidation type="list" allowBlank="1" showInputMessage="1" showErrorMessage="1" sqref="C234">
      <formula1>liste_categories</formula1>
    </dataValidation>
    <dataValidation type="list" allowBlank="1" showInputMessage="1" showErrorMessage="1" sqref="D234">
      <formula1>liste_responsables</formula1>
    </dataValidation>
    <dataValidation type="list" allowBlank="1" showInputMessage="1" showErrorMessage="1" sqref="E234">
      <formula1>liste_sites</formula1>
    </dataValidation>
    <dataValidation type="list" allowBlank="1" showInputMessage="1" showErrorMessage="1" sqref="K234">
      <formula1>liste_priorites</formula1>
    </dataValidation>
    <dataValidation type="list" allowBlank="1" showInputMessage="1" showErrorMessage="1" sqref="L234">
      <formula1>liste_statuts</formula1>
    </dataValidation>
    <dataValidation type="whole" allowBlank="1" showInputMessage="1" showErrorMessage="1" sqref="M234">
      <formula1>0</formula1>
      <formula2>100</formula2>
    </dataValidation>
    <dataValidation type="date" operator="greaterThanOrEqual" allowBlank="1" showInputMessage="1" showErrorMessage="1" sqref="F234">
      <formula1>730120</formula1>
    </dataValidation>
    <dataValidation type="date" operator="greaterThanOrEqual" allowBlank="1" showInputMessage="1" showErrorMessage="1" sqref="G234">
      <formula1>730120</formula1>
    </dataValidation>
    <dataValidation type="date" operator="greaterThanOrEqual" allowBlank="1" showInputMessage="1" showErrorMessage="1" sqref="H234">
      <formula1>730120</formula1>
    </dataValidation>
    <dataValidation type="decimal" operator="greaterThanOrEqual" allowBlank="1" showInputMessage="1" showErrorMessage="1" sqref="N234">
      <formula1>0</formula1>
    </dataValidation>
    <dataValidation type="decimal" operator="greaterThanOrEqual" allowBlank="1" showInputMessage="1" showErrorMessage="1" sqref="O234">
      <formula1>0</formula1>
    </dataValidation>
    <dataValidation type="list" allowBlank="1" showInputMessage="1" showErrorMessage="1" sqref="C235">
      <formula1>liste_categories</formula1>
    </dataValidation>
    <dataValidation type="list" allowBlank="1" showInputMessage="1" showErrorMessage="1" sqref="D235">
      <formula1>liste_responsables</formula1>
    </dataValidation>
    <dataValidation type="list" allowBlank="1" showInputMessage="1" showErrorMessage="1" sqref="E235">
      <formula1>liste_sites</formula1>
    </dataValidation>
    <dataValidation type="list" allowBlank="1" showInputMessage="1" showErrorMessage="1" sqref="K235">
      <formula1>liste_priorites</formula1>
    </dataValidation>
    <dataValidation type="list" allowBlank="1" showInputMessage="1" showErrorMessage="1" sqref="L235">
      <formula1>liste_statuts</formula1>
    </dataValidation>
    <dataValidation type="whole" allowBlank="1" showInputMessage="1" showErrorMessage="1" sqref="M235">
      <formula1>0</formula1>
      <formula2>100</formula2>
    </dataValidation>
    <dataValidation type="date" operator="greaterThanOrEqual" allowBlank="1" showInputMessage="1" showErrorMessage="1" sqref="F235">
      <formula1>730120</formula1>
    </dataValidation>
    <dataValidation type="date" operator="greaterThanOrEqual" allowBlank="1" showInputMessage="1" showErrorMessage="1" sqref="G235">
      <formula1>730120</formula1>
    </dataValidation>
    <dataValidation type="date" operator="greaterThanOrEqual" allowBlank="1" showInputMessage="1" showErrorMessage="1" sqref="H235">
      <formula1>730120</formula1>
    </dataValidation>
    <dataValidation type="decimal" operator="greaterThanOrEqual" allowBlank="1" showInputMessage="1" showErrorMessage="1" sqref="N235">
      <formula1>0</formula1>
    </dataValidation>
    <dataValidation type="decimal" operator="greaterThanOrEqual" allowBlank="1" showInputMessage="1" showErrorMessage="1" sqref="O235">
      <formula1>0</formula1>
    </dataValidation>
    <dataValidation type="list" allowBlank="1" showInputMessage="1" showErrorMessage="1" sqref="C236">
      <formula1>liste_categories</formula1>
    </dataValidation>
    <dataValidation type="list" allowBlank="1" showInputMessage="1" showErrorMessage="1" sqref="D236">
      <formula1>liste_responsables</formula1>
    </dataValidation>
    <dataValidation type="list" allowBlank="1" showInputMessage="1" showErrorMessage="1" sqref="E236">
      <formula1>liste_sites</formula1>
    </dataValidation>
    <dataValidation type="list" allowBlank="1" showInputMessage="1" showErrorMessage="1" sqref="K236">
      <formula1>liste_priorites</formula1>
    </dataValidation>
    <dataValidation type="list" allowBlank="1" showInputMessage="1" showErrorMessage="1" sqref="L236">
      <formula1>liste_statuts</formula1>
    </dataValidation>
    <dataValidation type="whole" allowBlank="1" showInputMessage="1" showErrorMessage="1" sqref="M236">
      <formula1>0</formula1>
      <formula2>100</formula2>
    </dataValidation>
    <dataValidation type="date" operator="greaterThanOrEqual" allowBlank="1" showInputMessage="1" showErrorMessage="1" sqref="F236">
      <formula1>730120</formula1>
    </dataValidation>
    <dataValidation type="date" operator="greaterThanOrEqual" allowBlank="1" showInputMessage="1" showErrorMessage="1" sqref="G236">
      <formula1>730120</formula1>
    </dataValidation>
    <dataValidation type="date" operator="greaterThanOrEqual" allowBlank="1" showInputMessage="1" showErrorMessage="1" sqref="H236">
      <formula1>730120</formula1>
    </dataValidation>
    <dataValidation type="decimal" operator="greaterThanOrEqual" allowBlank="1" showInputMessage="1" showErrorMessage="1" sqref="N236">
      <formula1>0</formula1>
    </dataValidation>
    <dataValidation type="decimal" operator="greaterThanOrEqual" allowBlank="1" showInputMessage="1" showErrorMessage="1" sqref="O236">
      <formula1>0</formula1>
    </dataValidation>
    <dataValidation type="list" allowBlank="1" showInputMessage="1" showErrorMessage="1" sqref="C237">
      <formula1>liste_categories</formula1>
    </dataValidation>
    <dataValidation type="list" allowBlank="1" showInputMessage="1" showErrorMessage="1" sqref="D237">
      <formula1>liste_responsables</formula1>
    </dataValidation>
    <dataValidation type="list" allowBlank="1" showInputMessage="1" showErrorMessage="1" sqref="E237">
      <formula1>liste_sites</formula1>
    </dataValidation>
    <dataValidation type="list" allowBlank="1" showInputMessage="1" showErrorMessage="1" sqref="K237">
      <formula1>liste_priorites</formula1>
    </dataValidation>
    <dataValidation type="list" allowBlank="1" showInputMessage="1" showErrorMessage="1" sqref="L237">
      <formula1>liste_statuts</formula1>
    </dataValidation>
    <dataValidation type="whole" allowBlank="1" showInputMessage="1" showErrorMessage="1" sqref="M237">
      <formula1>0</formula1>
      <formula2>100</formula2>
    </dataValidation>
    <dataValidation type="date" operator="greaterThanOrEqual" allowBlank="1" showInputMessage="1" showErrorMessage="1" sqref="F237">
      <formula1>730120</formula1>
    </dataValidation>
    <dataValidation type="date" operator="greaterThanOrEqual" allowBlank="1" showInputMessage="1" showErrorMessage="1" sqref="G237">
      <formula1>730120</formula1>
    </dataValidation>
    <dataValidation type="date" operator="greaterThanOrEqual" allowBlank="1" showInputMessage="1" showErrorMessage="1" sqref="H237">
      <formula1>730120</formula1>
    </dataValidation>
    <dataValidation type="decimal" operator="greaterThanOrEqual" allowBlank="1" showInputMessage="1" showErrorMessage="1" sqref="N237">
      <formula1>0</formula1>
    </dataValidation>
    <dataValidation type="decimal" operator="greaterThanOrEqual" allowBlank="1" showInputMessage="1" showErrorMessage="1" sqref="O237">
      <formula1>0</formula1>
    </dataValidation>
    <dataValidation type="list" allowBlank="1" showInputMessage="1" showErrorMessage="1" sqref="C238">
      <formula1>liste_categories</formula1>
    </dataValidation>
    <dataValidation type="list" allowBlank="1" showInputMessage="1" showErrorMessage="1" sqref="D238">
      <formula1>liste_responsables</formula1>
    </dataValidation>
    <dataValidation type="list" allowBlank="1" showInputMessage="1" showErrorMessage="1" sqref="E238">
      <formula1>liste_sites</formula1>
    </dataValidation>
    <dataValidation type="list" allowBlank="1" showInputMessage="1" showErrorMessage="1" sqref="K238">
      <formula1>liste_priorites</formula1>
    </dataValidation>
    <dataValidation type="list" allowBlank="1" showInputMessage="1" showErrorMessage="1" sqref="L238">
      <formula1>liste_statuts</formula1>
    </dataValidation>
    <dataValidation type="whole" allowBlank="1" showInputMessage="1" showErrorMessage="1" sqref="M238">
      <formula1>0</formula1>
      <formula2>100</formula2>
    </dataValidation>
    <dataValidation type="date" operator="greaterThanOrEqual" allowBlank="1" showInputMessage="1" showErrorMessage="1" sqref="F238">
      <formula1>730120</formula1>
    </dataValidation>
    <dataValidation type="date" operator="greaterThanOrEqual" allowBlank="1" showInputMessage="1" showErrorMessage="1" sqref="G238">
      <formula1>730120</formula1>
    </dataValidation>
    <dataValidation type="date" operator="greaterThanOrEqual" allowBlank="1" showInputMessage="1" showErrorMessage="1" sqref="H238">
      <formula1>730120</formula1>
    </dataValidation>
    <dataValidation type="decimal" operator="greaterThanOrEqual" allowBlank="1" showInputMessage="1" showErrorMessage="1" sqref="N238">
      <formula1>0</formula1>
    </dataValidation>
    <dataValidation type="decimal" operator="greaterThanOrEqual" allowBlank="1" showInputMessage="1" showErrorMessage="1" sqref="O238">
      <formula1>0</formula1>
    </dataValidation>
    <dataValidation type="list" allowBlank="1" showInputMessage="1" showErrorMessage="1" sqref="C239">
      <formula1>liste_categories</formula1>
    </dataValidation>
    <dataValidation type="list" allowBlank="1" showInputMessage="1" showErrorMessage="1" sqref="D239">
      <formula1>liste_responsables</formula1>
    </dataValidation>
    <dataValidation type="list" allowBlank="1" showInputMessage="1" showErrorMessage="1" sqref="E239">
      <formula1>liste_sites</formula1>
    </dataValidation>
    <dataValidation type="list" allowBlank="1" showInputMessage="1" showErrorMessage="1" sqref="K239">
      <formula1>liste_priorites</formula1>
    </dataValidation>
    <dataValidation type="list" allowBlank="1" showInputMessage="1" showErrorMessage="1" sqref="L239">
      <formula1>liste_statuts</formula1>
    </dataValidation>
    <dataValidation type="whole" allowBlank="1" showInputMessage="1" showErrorMessage="1" sqref="M239">
      <formula1>0</formula1>
      <formula2>100</formula2>
    </dataValidation>
    <dataValidation type="date" operator="greaterThanOrEqual" allowBlank="1" showInputMessage="1" showErrorMessage="1" sqref="F239">
      <formula1>730120</formula1>
    </dataValidation>
    <dataValidation type="date" operator="greaterThanOrEqual" allowBlank="1" showInputMessage="1" showErrorMessage="1" sqref="G239">
      <formula1>730120</formula1>
    </dataValidation>
    <dataValidation type="date" operator="greaterThanOrEqual" allowBlank="1" showInputMessage="1" showErrorMessage="1" sqref="H239">
      <formula1>730120</formula1>
    </dataValidation>
    <dataValidation type="decimal" operator="greaterThanOrEqual" allowBlank="1" showInputMessage="1" showErrorMessage="1" sqref="N239">
      <formula1>0</formula1>
    </dataValidation>
    <dataValidation type="decimal" operator="greaterThanOrEqual" allowBlank="1" showInputMessage="1" showErrorMessage="1" sqref="O239">
      <formula1>0</formula1>
    </dataValidation>
    <dataValidation type="list" allowBlank="1" showInputMessage="1" showErrorMessage="1" sqref="C240">
      <formula1>liste_categories</formula1>
    </dataValidation>
    <dataValidation type="list" allowBlank="1" showInputMessage="1" showErrorMessage="1" sqref="D240">
      <formula1>liste_responsables</formula1>
    </dataValidation>
    <dataValidation type="list" allowBlank="1" showInputMessage="1" showErrorMessage="1" sqref="E240">
      <formula1>liste_sites</formula1>
    </dataValidation>
    <dataValidation type="list" allowBlank="1" showInputMessage="1" showErrorMessage="1" sqref="K240">
      <formula1>liste_priorites</formula1>
    </dataValidation>
    <dataValidation type="list" allowBlank="1" showInputMessage="1" showErrorMessage="1" sqref="L240">
      <formula1>liste_statuts</formula1>
    </dataValidation>
    <dataValidation type="whole" allowBlank="1" showInputMessage="1" showErrorMessage="1" sqref="M240">
      <formula1>0</formula1>
      <formula2>100</formula2>
    </dataValidation>
    <dataValidation type="date" operator="greaterThanOrEqual" allowBlank="1" showInputMessage="1" showErrorMessage="1" sqref="F240">
      <formula1>730120</formula1>
    </dataValidation>
    <dataValidation type="date" operator="greaterThanOrEqual" allowBlank="1" showInputMessage="1" showErrorMessage="1" sqref="G240">
      <formula1>730120</formula1>
    </dataValidation>
    <dataValidation type="date" operator="greaterThanOrEqual" allowBlank="1" showInputMessage="1" showErrorMessage="1" sqref="H240">
      <formula1>730120</formula1>
    </dataValidation>
    <dataValidation type="decimal" operator="greaterThanOrEqual" allowBlank="1" showInputMessage="1" showErrorMessage="1" sqref="N240">
      <formula1>0</formula1>
    </dataValidation>
    <dataValidation type="decimal" operator="greaterThanOrEqual" allowBlank="1" showInputMessage="1" showErrorMessage="1" sqref="O240">
      <formula1>0</formula1>
    </dataValidation>
    <dataValidation type="list" allowBlank="1" showInputMessage="1" showErrorMessage="1" sqref="C241">
      <formula1>liste_categories</formula1>
    </dataValidation>
    <dataValidation type="list" allowBlank="1" showInputMessage="1" showErrorMessage="1" sqref="D241">
      <formula1>liste_responsables</formula1>
    </dataValidation>
    <dataValidation type="list" allowBlank="1" showInputMessage="1" showErrorMessage="1" sqref="E241">
      <formula1>liste_sites</formula1>
    </dataValidation>
    <dataValidation type="list" allowBlank="1" showInputMessage="1" showErrorMessage="1" sqref="K241">
      <formula1>liste_priorites</formula1>
    </dataValidation>
    <dataValidation type="list" allowBlank="1" showInputMessage="1" showErrorMessage="1" sqref="L241">
      <formula1>liste_statuts</formula1>
    </dataValidation>
    <dataValidation type="whole" allowBlank="1" showInputMessage="1" showErrorMessage="1" sqref="M241">
      <formula1>0</formula1>
      <formula2>100</formula2>
    </dataValidation>
    <dataValidation type="date" operator="greaterThanOrEqual" allowBlank="1" showInputMessage="1" showErrorMessage="1" sqref="F241">
      <formula1>730120</formula1>
    </dataValidation>
    <dataValidation type="date" operator="greaterThanOrEqual" allowBlank="1" showInputMessage="1" showErrorMessage="1" sqref="G241">
      <formula1>730120</formula1>
    </dataValidation>
    <dataValidation type="date" operator="greaterThanOrEqual" allowBlank="1" showInputMessage="1" showErrorMessage="1" sqref="H241">
      <formula1>730120</formula1>
    </dataValidation>
    <dataValidation type="decimal" operator="greaterThanOrEqual" allowBlank="1" showInputMessage="1" showErrorMessage="1" sqref="N241">
      <formula1>0</formula1>
    </dataValidation>
    <dataValidation type="decimal" operator="greaterThanOrEqual" allowBlank="1" showInputMessage="1" showErrorMessage="1" sqref="O241">
      <formula1>0</formula1>
    </dataValidation>
    <dataValidation type="list" allowBlank="1" showInputMessage="1" showErrorMessage="1" sqref="C242">
      <formula1>liste_categories</formula1>
    </dataValidation>
    <dataValidation type="list" allowBlank="1" showInputMessage="1" showErrorMessage="1" sqref="D242">
      <formula1>liste_responsables</formula1>
    </dataValidation>
    <dataValidation type="list" allowBlank="1" showInputMessage="1" showErrorMessage="1" sqref="E242">
      <formula1>liste_sites</formula1>
    </dataValidation>
    <dataValidation type="list" allowBlank="1" showInputMessage="1" showErrorMessage="1" sqref="K242">
      <formula1>liste_priorites</formula1>
    </dataValidation>
    <dataValidation type="list" allowBlank="1" showInputMessage="1" showErrorMessage="1" sqref="L242">
      <formula1>liste_statuts</formula1>
    </dataValidation>
    <dataValidation type="whole" allowBlank="1" showInputMessage="1" showErrorMessage="1" sqref="M242">
      <formula1>0</formula1>
      <formula2>100</formula2>
    </dataValidation>
    <dataValidation type="date" operator="greaterThanOrEqual" allowBlank="1" showInputMessage="1" showErrorMessage="1" sqref="F242">
      <formula1>730120</formula1>
    </dataValidation>
    <dataValidation type="date" operator="greaterThanOrEqual" allowBlank="1" showInputMessage="1" showErrorMessage="1" sqref="G242">
      <formula1>730120</formula1>
    </dataValidation>
    <dataValidation type="date" operator="greaterThanOrEqual" allowBlank="1" showInputMessage="1" showErrorMessage="1" sqref="H242">
      <formula1>730120</formula1>
    </dataValidation>
    <dataValidation type="decimal" operator="greaterThanOrEqual" allowBlank="1" showInputMessage="1" showErrorMessage="1" sqref="N242">
      <formula1>0</formula1>
    </dataValidation>
    <dataValidation type="decimal" operator="greaterThanOrEqual" allowBlank="1" showInputMessage="1" showErrorMessage="1" sqref="O242">
      <formula1>0</formula1>
    </dataValidation>
    <dataValidation type="list" allowBlank="1" showInputMessage="1" showErrorMessage="1" sqref="C243">
      <formula1>liste_categories</formula1>
    </dataValidation>
    <dataValidation type="list" allowBlank="1" showInputMessage="1" showErrorMessage="1" sqref="D243">
      <formula1>liste_responsables</formula1>
    </dataValidation>
    <dataValidation type="list" allowBlank="1" showInputMessage="1" showErrorMessage="1" sqref="E243">
      <formula1>liste_sites</formula1>
    </dataValidation>
    <dataValidation type="list" allowBlank="1" showInputMessage="1" showErrorMessage="1" sqref="K243">
      <formula1>liste_priorites</formula1>
    </dataValidation>
    <dataValidation type="list" allowBlank="1" showInputMessage="1" showErrorMessage="1" sqref="L243">
      <formula1>liste_statuts</formula1>
    </dataValidation>
    <dataValidation type="whole" allowBlank="1" showInputMessage="1" showErrorMessage="1" sqref="M243">
      <formula1>0</formula1>
      <formula2>100</formula2>
    </dataValidation>
    <dataValidation type="date" operator="greaterThanOrEqual" allowBlank="1" showInputMessage="1" showErrorMessage="1" sqref="F243">
      <formula1>730120</formula1>
    </dataValidation>
    <dataValidation type="date" operator="greaterThanOrEqual" allowBlank="1" showInputMessage="1" showErrorMessage="1" sqref="G243">
      <formula1>730120</formula1>
    </dataValidation>
    <dataValidation type="date" operator="greaterThanOrEqual" allowBlank="1" showInputMessage="1" showErrorMessage="1" sqref="H243">
      <formula1>730120</formula1>
    </dataValidation>
    <dataValidation type="decimal" operator="greaterThanOrEqual" allowBlank="1" showInputMessage="1" showErrorMessage="1" sqref="N243">
      <formula1>0</formula1>
    </dataValidation>
    <dataValidation type="decimal" operator="greaterThanOrEqual" allowBlank="1" showInputMessage="1" showErrorMessage="1" sqref="O243">
      <formula1>0</formula1>
    </dataValidation>
    <dataValidation type="list" allowBlank="1" showInputMessage="1" showErrorMessage="1" sqref="C244">
      <formula1>liste_categories</formula1>
    </dataValidation>
    <dataValidation type="list" allowBlank="1" showInputMessage="1" showErrorMessage="1" sqref="D244">
      <formula1>liste_responsables</formula1>
    </dataValidation>
    <dataValidation type="list" allowBlank="1" showInputMessage="1" showErrorMessage="1" sqref="E244">
      <formula1>liste_sites</formula1>
    </dataValidation>
    <dataValidation type="list" allowBlank="1" showInputMessage="1" showErrorMessage="1" sqref="K244">
      <formula1>liste_priorites</formula1>
    </dataValidation>
    <dataValidation type="list" allowBlank="1" showInputMessage="1" showErrorMessage="1" sqref="L244">
      <formula1>liste_statuts</formula1>
    </dataValidation>
    <dataValidation type="whole" allowBlank="1" showInputMessage="1" showErrorMessage="1" sqref="M244">
      <formula1>0</formula1>
      <formula2>100</formula2>
    </dataValidation>
    <dataValidation type="date" operator="greaterThanOrEqual" allowBlank="1" showInputMessage="1" showErrorMessage="1" sqref="F244">
      <formula1>730120</formula1>
    </dataValidation>
    <dataValidation type="date" operator="greaterThanOrEqual" allowBlank="1" showInputMessage="1" showErrorMessage="1" sqref="G244">
      <formula1>730120</formula1>
    </dataValidation>
    <dataValidation type="date" operator="greaterThanOrEqual" allowBlank="1" showInputMessage="1" showErrorMessage="1" sqref="H244">
      <formula1>730120</formula1>
    </dataValidation>
    <dataValidation type="decimal" operator="greaterThanOrEqual" allowBlank="1" showInputMessage="1" showErrorMessage="1" sqref="N244">
      <formula1>0</formula1>
    </dataValidation>
    <dataValidation type="decimal" operator="greaterThanOrEqual" allowBlank="1" showInputMessage="1" showErrorMessage="1" sqref="O244">
      <formula1>0</formula1>
    </dataValidation>
    <dataValidation type="list" allowBlank="1" showInputMessage="1" showErrorMessage="1" sqref="C245">
      <formula1>liste_categories</formula1>
    </dataValidation>
    <dataValidation type="list" allowBlank="1" showInputMessage="1" showErrorMessage="1" sqref="D245">
      <formula1>liste_responsables</formula1>
    </dataValidation>
    <dataValidation type="list" allowBlank="1" showInputMessage="1" showErrorMessage="1" sqref="E245">
      <formula1>liste_sites</formula1>
    </dataValidation>
    <dataValidation type="list" allowBlank="1" showInputMessage="1" showErrorMessage="1" sqref="K245">
      <formula1>liste_priorites</formula1>
    </dataValidation>
    <dataValidation type="list" allowBlank="1" showInputMessage="1" showErrorMessage="1" sqref="L245">
      <formula1>liste_statuts</formula1>
    </dataValidation>
    <dataValidation type="whole" allowBlank="1" showInputMessage="1" showErrorMessage="1" sqref="M245">
      <formula1>0</formula1>
      <formula2>100</formula2>
    </dataValidation>
    <dataValidation type="date" operator="greaterThanOrEqual" allowBlank="1" showInputMessage="1" showErrorMessage="1" sqref="F245">
      <formula1>730120</formula1>
    </dataValidation>
    <dataValidation type="date" operator="greaterThanOrEqual" allowBlank="1" showInputMessage="1" showErrorMessage="1" sqref="G245">
      <formula1>730120</formula1>
    </dataValidation>
    <dataValidation type="date" operator="greaterThanOrEqual" allowBlank="1" showInputMessage="1" showErrorMessage="1" sqref="H245">
      <formula1>730120</formula1>
    </dataValidation>
    <dataValidation type="decimal" operator="greaterThanOrEqual" allowBlank="1" showInputMessage="1" showErrorMessage="1" sqref="N245">
      <formula1>0</formula1>
    </dataValidation>
    <dataValidation type="decimal" operator="greaterThanOrEqual" allowBlank="1" showInputMessage="1" showErrorMessage="1" sqref="O245">
      <formula1>0</formula1>
    </dataValidation>
    <dataValidation type="list" allowBlank="1" showInputMessage="1" showErrorMessage="1" sqref="C246">
      <formula1>liste_categories</formula1>
    </dataValidation>
    <dataValidation type="list" allowBlank="1" showInputMessage="1" showErrorMessage="1" sqref="D246">
      <formula1>liste_responsables</formula1>
    </dataValidation>
    <dataValidation type="list" allowBlank="1" showInputMessage="1" showErrorMessage="1" sqref="E246">
      <formula1>liste_sites</formula1>
    </dataValidation>
    <dataValidation type="list" allowBlank="1" showInputMessage="1" showErrorMessage="1" sqref="K246">
      <formula1>liste_priorites</formula1>
    </dataValidation>
    <dataValidation type="list" allowBlank="1" showInputMessage="1" showErrorMessage="1" sqref="L246">
      <formula1>liste_statuts</formula1>
    </dataValidation>
    <dataValidation type="whole" allowBlank="1" showInputMessage="1" showErrorMessage="1" sqref="M246">
      <formula1>0</formula1>
      <formula2>100</formula2>
    </dataValidation>
    <dataValidation type="date" operator="greaterThanOrEqual" allowBlank="1" showInputMessage="1" showErrorMessage="1" sqref="F246">
      <formula1>730120</formula1>
    </dataValidation>
    <dataValidation type="date" operator="greaterThanOrEqual" allowBlank="1" showInputMessage="1" showErrorMessage="1" sqref="G246">
      <formula1>730120</formula1>
    </dataValidation>
    <dataValidation type="date" operator="greaterThanOrEqual" allowBlank="1" showInputMessage="1" showErrorMessage="1" sqref="H246">
      <formula1>730120</formula1>
    </dataValidation>
    <dataValidation type="decimal" operator="greaterThanOrEqual" allowBlank="1" showInputMessage="1" showErrorMessage="1" sqref="N246">
      <formula1>0</formula1>
    </dataValidation>
    <dataValidation type="decimal" operator="greaterThanOrEqual" allowBlank="1" showInputMessage="1" showErrorMessage="1" sqref="O246">
      <formula1>0</formula1>
    </dataValidation>
    <dataValidation type="list" allowBlank="1" showInputMessage="1" showErrorMessage="1" sqref="C247">
      <formula1>liste_categories</formula1>
    </dataValidation>
    <dataValidation type="list" allowBlank="1" showInputMessage="1" showErrorMessage="1" sqref="D247">
      <formula1>liste_responsables</formula1>
    </dataValidation>
    <dataValidation type="list" allowBlank="1" showInputMessage="1" showErrorMessage="1" sqref="E247">
      <formula1>liste_sites</formula1>
    </dataValidation>
    <dataValidation type="list" allowBlank="1" showInputMessage="1" showErrorMessage="1" sqref="K247">
      <formula1>liste_priorites</formula1>
    </dataValidation>
    <dataValidation type="list" allowBlank="1" showInputMessage="1" showErrorMessage="1" sqref="L247">
      <formula1>liste_statuts</formula1>
    </dataValidation>
    <dataValidation type="whole" allowBlank="1" showInputMessage="1" showErrorMessage="1" sqref="M247">
      <formula1>0</formula1>
      <formula2>100</formula2>
    </dataValidation>
    <dataValidation type="date" operator="greaterThanOrEqual" allowBlank="1" showInputMessage="1" showErrorMessage="1" sqref="F247">
      <formula1>730120</formula1>
    </dataValidation>
    <dataValidation type="date" operator="greaterThanOrEqual" allowBlank="1" showInputMessage="1" showErrorMessage="1" sqref="G247">
      <formula1>730120</formula1>
    </dataValidation>
    <dataValidation type="date" operator="greaterThanOrEqual" allowBlank="1" showInputMessage="1" showErrorMessage="1" sqref="H247">
      <formula1>730120</formula1>
    </dataValidation>
    <dataValidation type="decimal" operator="greaterThanOrEqual" allowBlank="1" showInputMessage="1" showErrorMessage="1" sqref="N247">
      <formula1>0</formula1>
    </dataValidation>
    <dataValidation type="decimal" operator="greaterThanOrEqual" allowBlank="1" showInputMessage="1" showErrorMessage="1" sqref="O247">
      <formula1>0</formula1>
    </dataValidation>
    <dataValidation type="list" allowBlank="1" showInputMessage="1" showErrorMessage="1" sqref="C248">
      <formula1>liste_categories</formula1>
    </dataValidation>
    <dataValidation type="list" allowBlank="1" showInputMessage="1" showErrorMessage="1" sqref="D248">
      <formula1>liste_responsables</formula1>
    </dataValidation>
    <dataValidation type="list" allowBlank="1" showInputMessage="1" showErrorMessage="1" sqref="E248">
      <formula1>liste_sites</formula1>
    </dataValidation>
    <dataValidation type="list" allowBlank="1" showInputMessage="1" showErrorMessage="1" sqref="K248">
      <formula1>liste_priorites</formula1>
    </dataValidation>
    <dataValidation type="list" allowBlank="1" showInputMessage="1" showErrorMessage="1" sqref="L248">
      <formula1>liste_statuts</formula1>
    </dataValidation>
    <dataValidation type="whole" allowBlank="1" showInputMessage="1" showErrorMessage="1" sqref="M248">
      <formula1>0</formula1>
      <formula2>100</formula2>
    </dataValidation>
    <dataValidation type="date" operator="greaterThanOrEqual" allowBlank="1" showInputMessage="1" showErrorMessage="1" sqref="F248">
      <formula1>730120</formula1>
    </dataValidation>
    <dataValidation type="date" operator="greaterThanOrEqual" allowBlank="1" showInputMessage="1" showErrorMessage="1" sqref="G248">
      <formula1>730120</formula1>
    </dataValidation>
    <dataValidation type="date" operator="greaterThanOrEqual" allowBlank="1" showInputMessage="1" showErrorMessage="1" sqref="H248">
      <formula1>730120</formula1>
    </dataValidation>
    <dataValidation type="decimal" operator="greaterThanOrEqual" allowBlank="1" showInputMessage="1" showErrorMessage="1" sqref="N248">
      <formula1>0</formula1>
    </dataValidation>
    <dataValidation type="decimal" operator="greaterThanOrEqual" allowBlank="1" showInputMessage="1" showErrorMessage="1" sqref="O248">
      <formula1>0</formula1>
    </dataValidation>
    <dataValidation type="list" allowBlank="1" showInputMessage="1" showErrorMessage="1" sqref="C249">
      <formula1>liste_categories</formula1>
    </dataValidation>
    <dataValidation type="list" allowBlank="1" showInputMessage="1" showErrorMessage="1" sqref="D249">
      <formula1>liste_responsables</formula1>
    </dataValidation>
    <dataValidation type="list" allowBlank="1" showInputMessage="1" showErrorMessage="1" sqref="E249">
      <formula1>liste_sites</formula1>
    </dataValidation>
    <dataValidation type="list" allowBlank="1" showInputMessage="1" showErrorMessage="1" sqref="K249">
      <formula1>liste_priorites</formula1>
    </dataValidation>
    <dataValidation type="list" allowBlank="1" showInputMessage="1" showErrorMessage="1" sqref="L249">
      <formula1>liste_statuts</formula1>
    </dataValidation>
    <dataValidation type="whole" allowBlank="1" showInputMessage="1" showErrorMessage="1" sqref="M249">
      <formula1>0</formula1>
      <formula2>100</formula2>
    </dataValidation>
    <dataValidation type="date" operator="greaterThanOrEqual" allowBlank="1" showInputMessage="1" showErrorMessage="1" sqref="F249">
      <formula1>730120</formula1>
    </dataValidation>
    <dataValidation type="date" operator="greaterThanOrEqual" allowBlank="1" showInputMessage="1" showErrorMessage="1" sqref="G249">
      <formula1>730120</formula1>
    </dataValidation>
    <dataValidation type="date" operator="greaterThanOrEqual" allowBlank="1" showInputMessage="1" showErrorMessage="1" sqref="H249">
      <formula1>730120</formula1>
    </dataValidation>
    <dataValidation type="decimal" operator="greaterThanOrEqual" allowBlank="1" showInputMessage="1" showErrorMessage="1" sqref="N249">
      <formula1>0</formula1>
    </dataValidation>
    <dataValidation type="decimal" operator="greaterThanOrEqual" allowBlank="1" showInputMessage="1" showErrorMessage="1" sqref="O249">
      <formula1>0</formula1>
    </dataValidation>
    <dataValidation type="list" allowBlank="1" showInputMessage="1" showErrorMessage="1" sqref="C250">
      <formula1>liste_categories</formula1>
    </dataValidation>
    <dataValidation type="list" allowBlank="1" showInputMessage="1" showErrorMessage="1" sqref="D250">
      <formula1>liste_responsables</formula1>
    </dataValidation>
    <dataValidation type="list" allowBlank="1" showInputMessage="1" showErrorMessage="1" sqref="E250">
      <formula1>liste_sites</formula1>
    </dataValidation>
    <dataValidation type="list" allowBlank="1" showInputMessage="1" showErrorMessage="1" sqref="K250">
      <formula1>liste_priorites</formula1>
    </dataValidation>
    <dataValidation type="list" allowBlank="1" showInputMessage="1" showErrorMessage="1" sqref="L250">
      <formula1>liste_statuts</formula1>
    </dataValidation>
    <dataValidation type="whole" allowBlank="1" showInputMessage="1" showErrorMessage="1" sqref="M250">
      <formula1>0</formula1>
      <formula2>100</formula2>
    </dataValidation>
    <dataValidation type="date" operator="greaterThanOrEqual" allowBlank="1" showInputMessage="1" showErrorMessage="1" sqref="F250">
      <formula1>730120</formula1>
    </dataValidation>
    <dataValidation type="date" operator="greaterThanOrEqual" allowBlank="1" showInputMessage="1" showErrorMessage="1" sqref="G250">
      <formula1>730120</formula1>
    </dataValidation>
    <dataValidation type="date" operator="greaterThanOrEqual" allowBlank="1" showInputMessage="1" showErrorMessage="1" sqref="H250">
      <formula1>730120</formula1>
    </dataValidation>
    <dataValidation type="decimal" operator="greaterThanOrEqual" allowBlank="1" showInputMessage="1" showErrorMessage="1" sqref="N250">
      <formula1>0</formula1>
    </dataValidation>
    <dataValidation type="decimal" operator="greaterThanOrEqual" allowBlank="1" showInputMessage="1" showErrorMessage="1" sqref="O250">
      <formula1>0</formula1>
    </dataValidation>
    <dataValidation type="list" allowBlank="1" showInputMessage="1" showErrorMessage="1" sqref="C251">
      <formula1>liste_categories</formula1>
    </dataValidation>
    <dataValidation type="list" allowBlank="1" showInputMessage="1" showErrorMessage="1" sqref="D251">
      <formula1>liste_responsables</formula1>
    </dataValidation>
    <dataValidation type="list" allowBlank="1" showInputMessage="1" showErrorMessage="1" sqref="E251">
      <formula1>liste_sites</formula1>
    </dataValidation>
    <dataValidation type="list" allowBlank="1" showInputMessage="1" showErrorMessage="1" sqref="K251">
      <formula1>liste_priorites</formula1>
    </dataValidation>
    <dataValidation type="list" allowBlank="1" showInputMessage="1" showErrorMessage="1" sqref="L251">
      <formula1>liste_statuts</formula1>
    </dataValidation>
    <dataValidation type="whole" allowBlank="1" showInputMessage="1" showErrorMessage="1" sqref="M251">
      <formula1>0</formula1>
      <formula2>100</formula2>
    </dataValidation>
    <dataValidation type="date" operator="greaterThanOrEqual" allowBlank="1" showInputMessage="1" showErrorMessage="1" sqref="F251">
      <formula1>730120</formula1>
    </dataValidation>
    <dataValidation type="date" operator="greaterThanOrEqual" allowBlank="1" showInputMessage="1" showErrorMessage="1" sqref="G251">
      <formula1>730120</formula1>
    </dataValidation>
    <dataValidation type="date" operator="greaterThanOrEqual" allowBlank="1" showInputMessage="1" showErrorMessage="1" sqref="H251">
      <formula1>730120</formula1>
    </dataValidation>
    <dataValidation type="decimal" operator="greaterThanOrEqual" allowBlank="1" showInputMessage="1" showErrorMessage="1" sqref="N251">
      <formula1>0</formula1>
    </dataValidation>
    <dataValidation type="decimal" operator="greaterThanOrEqual" allowBlank="1" showInputMessage="1" showErrorMessage="1" sqref="O251">
      <formula1>0</formula1>
    </dataValidation>
    <dataValidation type="list" allowBlank="1" showInputMessage="1" showErrorMessage="1" sqref="C252">
      <formula1>liste_categories</formula1>
    </dataValidation>
    <dataValidation type="list" allowBlank="1" showInputMessage="1" showErrorMessage="1" sqref="D252">
      <formula1>liste_responsables</formula1>
    </dataValidation>
    <dataValidation type="list" allowBlank="1" showInputMessage="1" showErrorMessage="1" sqref="E252">
      <formula1>liste_sites</formula1>
    </dataValidation>
    <dataValidation type="list" allowBlank="1" showInputMessage="1" showErrorMessage="1" sqref="K252">
      <formula1>liste_priorites</formula1>
    </dataValidation>
    <dataValidation type="list" allowBlank="1" showInputMessage="1" showErrorMessage="1" sqref="L252">
      <formula1>liste_statuts</formula1>
    </dataValidation>
    <dataValidation type="whole" allowBlank="1" showInputMessage="1" showErrorMessage="1" sqref="M252">
      <formula1>0</formula1>
      <formula2>100</formula2>
    </dataValidation>
    <dataValidation type="date" operator="greaterThanOrEqual" allowBlank="1" showInputMessage="1" showErrorMessage="1" sqref="F252">
      <formula1>730120</formula1>
    </dataValidation>
    <dataValidation type="date" operator="greaterThanOrEqual" allowBlank="1" showInputMessage="1" showErrorMessage="1" sqref="G252">
      <formula1>730120</formula1>
    </dataValidation>
    <dataValidation type="date" operator="greaterThanOrEqual" allowBlank="1" showInputMessage="1" showErrorMessage="1" sqref="H252">
      <formula1>730120</formula1>
    </dataValidation>
    <dataValidation type="decimal" operator="greaterThanOrEqual" allowBlank="1" showInputMessage="1" showErrorMessage="1" sqref="N252">
      <formula1>0</formula1>
    </dataValidation>
    <dataValidation type="decimal" operator="greaterThanOrEqual" allowBlank="1" showInputMessage="1" showErrorMessage="1" sqref="O252">
      <formula1>0</formula1>
    </dataValidation>
    <dataValidation type="list" allowBlank="1" showInputMessage="1" showErrorMessage="1" sqref="C253">
      <formula1>liste_categories</formula1>
    </dataValidation>
    <dataValidation type="list" allowBlank="1" showInputMessage="1" showErrorMessage="1" sqref="D253">
      <formula1>liste_responsables</formula1>
    </dataValidation>
    <dataValidation type="list" allowBlank="1" showInputMessage="1" showErrorMessage="1" sqref="E253">
      <formula1>liste_sites</formula1>
    </dataValidation>
    <dataValidation type="list" allowBlank="1" showInputMessage="1" showErrorMessage="1" sqref="K253">
      <formula1>liste_priorites</formula1>
    </dataValidation>
    <dataValidation type="list" allowBlank="1" showInputMessage="1" showErrorMessage="1" sqref="L253">
      <formula1>liste_statuts</formula1>
    </dataValidation>
    <dataValidation type="whole" allowBlank="1" showInputMessage="1" showErrorMessage="1" sqref="M253">
      <formula1>0</formula1>
      <formula2>100</formula2>
    </dataValidation>
    <dataValidation type="date" operator="greaterThanOrEqual" allowBlank="1" showInputMessage="1" showErrorMessage="1" sqref="F253">
      <formula1>730120</formula1>
    </dataValidation>
    <dataValidation type="date" operator="greaterThanOrEqual" allowBlank="1" showInputMessage="1" showErrorMessage="1" sqref="G253">
      <formula1>730120</formula1>
    </dataValidation>
    <dataValidation type="date" operator="greaterThanOrEqual" allowBlank="1" showInputMessage="1" showErrorMessage="1" sqref="H253">
      <formula1>730120</formula1>
    </dataValidation>
    <dataValidation type="decimal" operator="greaterThanOrEqual" allowBlank="1" showInputMessage="1" showErrorMessage="1" sqref="N253">
      <formula1>0</formula1>
    </dataValidation>
    <dataValidation type="decimal" operator="greaterThanOrEqual" allowBlank="1" showInputMessage="1" showErrorMessage="1" sqref="O253">
      <formula1>0</formula1>
    </dataValidation>
    <dataValidation type="list" allowBlank="1" showInputMessage="1" showErrorMessage="1" sqref="C254">
      <formula1>liste_categories</formula1>
    </dataValidation>
    <dataValidation type="list" allowBlank="1" showInputMessage="1" showErrorMessage="1" sqref="D254">
      <formula1>liste_responsables</formula1>
    </dataValidation>
    <dataValidation type="list" allowBlank="1" showInputMessage="1" showErrorMessage="1" sqref="E254">
      <formula1>liste_sites</formula1>
    </dataValidation>
    <dataValidation type="list" allowBlank="1" showInputMessage="1" showErrorMessage="1" sqref="K254">
      <formula1>liste_priorites</formula1>
    </dataValidation>
    <dataValidation type="list" allowBlank="1" showInputMessage="1" showErrorMessage="1" sqref="L254">
      <formula1>liste_statuts</formula1>
    </dataValidation>
    <dataValidation type="whole" allowBlank="1" showInputMessage="1" showErrorMessage="1" sqref="M254">
      <formula1>0</formula1>
      <formula2>100</formula2>
    </dataValidation>
    <dataValidation type="date" operator="greaterThanOrEqual" allowBlank="1" showInputMessage="1" showErrorMessage="1" sqref="F254">
      <formula1>730120</formula1>
    </dataValidation>
    <dataValidation type="date" operator="greaterThanOrEqual" allowBlank="1" showInputMessage="1" showErrorMessage="1" sqref="G254">
      <formula1>730120</formula1>
    </dataValidation>
    <dataValidation type="date" operator="greaterThanOrEqual" allowBlank="1" showInputMessage="1" showErrorMessage="1" sqref="H254">
      <formula1>730120</formula1>
    </dataValidation>
    <dataValidation type="decimal" operator="greaterThanOrEqual" allowBlank="1" showInputMessage="1" showErrorMessage="1" sqref="N254">
      <formula1>0</formula1>
    </dataValidation>
    <dataValidation type="decimal" operator="greaterThanOrEqual" allowBlank="1" showInputMessage="1" showErrorMessage="1" sqref="O254">
      <formula1>0</formula1>
    </dataValidation>
    <dataValidation type="list" allowBlank="1" showInputMessage="1" showErrorMessage="1" sqref="C255">
      <formula1>liste_categories</formula1>
    </dataValidation>
    <dataValidation type="list" allowBlank="1" showInputMessage="1" showErrorMessage="1" sqref="D255">
      <formula1>liste_responsables</formula1>
    </dataValidation>
    <dataValidation type="list" allowBlank="1" showInputMessage="1" showErrorMessage="1" sqref="E255">
      <formula1>liste_sites</formula1>
    </dataValidation>
    <dataValidation type="list" allowBlank="1" showInputMessage="1" showErrorMessage="1" sqref="K255">
      <formula1>liste_priorites</formula1>
    </dataValidation>
    <dataValidation type="list" allowBlank="1" showInputMessage="1" showErrorMessage="1" sqref="L255">
      <formula1>liste_statuts</formula1>
    </dataValidation>
    <dataValidation type="whole" allowBlank="1" showInputMessage="1" showErrorMessage="1" sqref="M255">
      <formula1>0</formula1>
      <formula2>100</formula2>
    </dataValidation>
    <dataValidation type="date" operator="greaterThanOrEqual" allowBlank="1" showInputMessage="1" showErrorMessage="1" sqref="F255">
      <formula1>730120</formula1>
    </dataValidation>
    <dataValidation type="date" operator="greaterThanOrEqual" allowBlank="1" showInputMessage="1" showErrorMessage="1" sqref="G255">
      <formula1>730120</formula1>
    </dataValidation>
    <dataValidation type="date" operator="greaterThanOrEqual" allowBlank="1" showInputMessage="1" showErrorMessage="1" sqref="H255">
      <formula1>730120</formula1>
    </dataValidation>
    <dataValidation type="decimal" operator="greaterThanOrEqual" allowBlank="1" showInputMessage="1" showErrorMessage="1" sqref="N255">
      <formula1>0</formula1>
    </dataValidation>
    <dataValidation type="decimal" operator="greaterThanOrEqual" allowBlank="1" showInputMessage="1" showErrorMessage="1" sqref="O255">
      <formula1>0</formula1>
    </dataValidation>
    <dataValidation type="list" allowBlank="1" showInputMessage="1" showErrorMessage="1" sqref="C256">
      <formula1>liste_categories</formula1>
    </dataValidation>
    <dataValidation type="list" allowBlank="1" showInputMessage="1" showErrorMessage="1" sqref="D256">
      <formula1>liste_responsables</formula1>
    </dataValidation>
    <dataValidation type="list" allowBlank="1" showInputMessage="1" showErrorMessage="1" sqref="E256">
      <formula1>liste_sites</formula1>
    </dataValidation>
    <dataValidation type="list" allowBlank="1" showInputMessage="1" showErrorMessage="1" sqref="K256">
      <formula1>liste_priorites</formula1>
    </dataValidation>
    <dataValidation type="list" allowBlank="1" showInputMessage="1" showErrorMessage="1" sqref="L256">
      <formula1>liste_statuts</formula1>
    </dataValidation>
    <dataValidation type="whole" allowBlank="1" showInputMessage="1" showErrorMessage="1" sqref="M256">
      <formula1>0</formula1>
      <formula2>100</formula2>
    </dataValidation>
    <dataValidation type="date" operator="greaterThanOrEqual" allowBlank="1" showInputMessage="1" showErrorMessage="1" sqref="F256">
      <formula1>730120</formula1>
    </dataValidation>
    <dataValidation type="date" operator="greaterThanOrEqual" allowBlank="1" showInputMessage="1" showErrorMessage="1" sqref="G256">
      <formula1>730120</formula1>
    </dataValidation>
    <dataValidation type="date" operator="greaterThanOrEqual" allowBlank="1" showInputMessage="1" showErrorMessage="1" sqref="H256">
      <formula1>730120</formula1>
    </dataValidation>
    <dataValidation type="decimal" operator="greaterThanOrEqual" allowBlank="1" showInputMessage="1" showErrorMessage="1" sqref="N256">
      <formula1>0</formula1>
    </dataValidation>
    <dataValidation type="decimal" operator="greaterThanOrEqual" allowBlank="1" showInputMessage="1" showErrorMessage="1" sqref="O256">
      <formula1>0</formula1>
    </dataValidation>
    <dataValidation type="list" allowBlank="1" showInputMessage="1" showErrorMessage="1" sqref="C257">
      <formula1>liste_categories</formula1>
    </dataValidation>
    <dataValidation type="list" allowBlank="1" showInputMessage="1" showErrorMessage="1" sqref="D257">
      <formula1>liste_responsables</formula1>
    </dataValidation>
    <dataValidation type="list" allowBlank="1" showInputMessage="1" showErrorMessage="1" sqref="E257">
      <formula1>liste_sites</formula1>
    </dataValidation>
    <dataValidation type="list" allowBlank="1" showInputMessage="1" showErrorMessage="1" sqref="K257">
      <formula1>liste_priorites</formula1>
    </dataValidation>
    <dataValidation type="list" allowBlank="1" showInputMessage="1" showErrorMessage="1" sqref="L257">
      <formula1>liste_statuts</formula1>
    </dataValidation>
    <dataValidation type="whole" allowBlank="1" showInputMessage="1" showErrorMessage="1" sqref="M257">
      <formula1>0</formula1>
      <formula2>100</formula2>
    </dataValidation>
    <dataValidation type="date" operator="greaterThanOrEqual" allowBlank="1" showInputMessage="1" showErrorMessage="1" sqref="F257">
      <formula1>730120</formula1>
    </dataValidation>
    <dataValidation type="date" operator="greaterThanOrEqual" allowBlank="1" showInputMessage="1" showErrorMessage="1" sqref="G257">
      <formula1>730120</formula1>
    </dataValidation>
    <dataValidation type="date" operator="greaterThanOrEqual" allowBlank="1" showInputMessage="1" showErrorMessage="1" sqref="H257">
      <formula1>730120</formula1>
    </dataValidation>
    <dataValidation type="decimal" operator="greaterThanOrEqual" allowBlank="1" showInputMessage="1" showErrorMessage="1" sqref="N257">
      <formula1>0</formula1>
    </dataValidation>
    <dataValidation type="decimal" operator="greaterThanOrEqual" allowBlank="1" showInputMessage="1" showErrorMessage="1" sqref="O257">
      <formula1>0</formula1>
    </dataValidation>
    <dataValidation type="list" allowBlank="1" showInputMessage="1" showErrorMessage="1" sqref="C258">
      <formula1>liste_categories</formula1>
    </dataValidation>
    <dataValidation type="list" allowBlank="1" showInputMessage="1" showErrorMessage="1" sqref="D258">
      <formula1>liste_responsables</formula1>
    </dataValidation>
    <dataValidation type="list" allowBlank="1" showInputMessage="1" showErrorMessage="1" sqref="E258">
      <formula1>liste_sites</formula1>
    </dataValidation>
    <dataValidation type="list" allowBlank="1" showInputMessage="1" showErrorMessage="1" sqref="K258">
      <formula1>liste_priorites</formula1>
    </dataValidation>
    <dataValidation type="list" allowBlank="1" showInputMessage="1" showErrorMessage="1" sqref="L258">
      <formula1>liste_statuts</formula1>
    </dataValidation>
    <dataValidation type="whole" allowBlank="1" showInputMessage="1" showErrorMessage="1" sqref="M258">
      <formula1>0</formula1>
      <formula2>100</formula2>
    </dataValidation>
    <dataValidation type="date" operator="greaterThanOrEqual" allowBlank="1" showInputMessage="1" showErrorMessage="1" sqref="F258">
      <formula1>730120</formula1>
    </dataValidation>
    <dataValidation type="date" operator="greaterThanOrEqual" allowBlank="1" showInputMessage="1" showErrorMessage="1" sqref="G258">
      <formula1>730120</formula1>
    </dataValidation>
    <dataValidation type="date" operator="greaterThanOrEqual" allowBlank="1" showInputMessage="1" showErrorMessage="1" sqref="H258">
      <formula1>730120</formula1>
    </dataValidation>
    <dataValidation type="decimal" operator="greaterThanOrEqual" allowBlank="1" showInputMessage="1" showErrorMessage="1" sqref="N258">
      <formula1>0</formula1>
    </dataValidation>
    <dataValidation type="decimal" operator="greaterThanOrEqual" allowBlank="1" showInputMessage="1" showErrorMessage="1" sqref="O258">
      <formula1>0</formula1>
    </dataValidation>
    <dataValidation type="list" allowBlank="1" showInputMessage="1" showErrorMessage="1" sqref="C259">
      <formula1>liste_categories</formula1>
    </dataValidation>
    <dataValidation type="list" allowBlank="1" showInputMessage="1" showErrorMessage="1" sqref="D259">
      <formula1>liste_responsables</formula1>
    </dataValidation>
    <dataValidation type="list" allowBlank="1" showInputMessage="1" showErrorMessage="1" sqref="E259">
      <formula1>liste_sites</formula1>
    </dataValidation>
    <dataValidation type="list" allowBlank="1" showInputMessage="1" showErrorMessage="1" sqref="K259">
      <formula1>liste_priorites</formula1>
    </dataValidation>
    <dataValidation type="list" allowBlank="1" showInputMessage="1" showErrorMessage="1" sqref="L259">
      <formula1>liste_statuts</formula1>
    </dataValidation>
    <dataValidation type="whole" allowBlank="1" showInputMessage="1" showErrorMessage="1" sqref="M259">
      <formula1>0</formula1>
      <formula2>100</formula2>
    </dataValidation>
    <dataValidation type="date" operator="greaterThanOrEqual" allowBlank="1" showInputMessage="1" showErrorMessage="1" sqref="F259">
      <formula1>730120</formula1>
    </dataValidation>
    <dataValidation type="date" operator="greaterThanOrEqual" allowBlank="1" showInputMessage="1" showErrorMessage="1" sqref="G259">
      <formula1>730120</formula1>
    </dataValidation>
    <dataValidation type="date" operator="greaterThanOrEqual" allowBlank="1" showInputMessage="1" showErrorMessage="1" sqref="H259">
      <formula1>730120</formula1>
    </dataValidation>
    <dataValidation type="decimal" operator="greaterThanOrEqual" allowBlank="1" showInputMessage="1" showErrorMessage="1" sqref="N259">
      <formula1>0</formula1>
    </dataValidation>
    <dataValidation type="decimal" operator="greaterThanOrEqual" allowBlank="1" showInputMessage="1" showErrorMessage="1" sqref="O259">
      <formula1>0</formula1>
    </dataValidation>
    <dataValidation type="list" allowBlank="1" showInputMessage="1" showErrorMessage="1" sqref="C260">
      <formula1>liste_categories</formula1>
    </dataValidation>
    <dataValidation type="list" allowBlank="1" showInputMessage="1" showErrorMessage="1" sqref="D260">
      <formula1>liste_responsables</formula1>
    </dataValidation>
    <dataValidation type="list" allowBlank="1" showInputMessage="1" showErrorMessage="1" sqref="E260">
      <formula1>liste_sites</formula1>
    </dataValidation>
    <dataValidation type="list" allowBlank="1" showInputMessage="1" showErrorMessage="1" sqref="K260">
      <formula1>liste_priorites</formula1>
    </dataValidation>
    <dataValidation type="list" allowBlank="1" showInputMessage="1" showErrorMessage="1" sqref="L260">
      <formula1>liste_statuts</formula1>
    </dataValidation>
    <dataValidation type="whole" allowBlank="1" showInputMessage="1" showErrorMessage="1" sqref="M260">
      <formula1>0</formula1>
      <formula2>100</formula2>
    </dataValidation>
    <dataValidation type="date" operator="greaterThanOrEqual" allowBlank="1" showInputMessage="1" showErrorMessage="1" sqref="F260">
      <formula1>730120</formula1>
    </dataValidation>
    <dataValidation type="date" operator="greaterThanOrEqual" allowBlank="1" showInputMessage="1" showErrorMessage="1" sqref="G260">
      <formula1>730120</formula1>
    </dataValidation>
    <dataValidation type="date" operator="greaterThanOrEqual" allowBlank="1" showInputMessage="1" showErrorMessage="1" sqref="H260">
      <formula1>730120</formula1>
    </dataValidation>
    <dataValidation type="decimal" operator="greaterThanOrEqual" allowBlank="1" showInputMessage="1" showErrorMessage="1" sqref="N260">
      <formula1>0</formula1>
    </dataValidation>
    <dataValidation type="decimal" operator="greaterThanOrEqual" allowBlank="1" showInputMessage="1" showErrorMessage="1" sqref="O260">
      <formula1>0</formula1>
    </dataValidation>
    <dataValidation type="list" allowBlank="1" showInputMessage="1" showErrorMessage="1" sqref="C261">
      <formula1>liste_categories</formula1>
    </dataValidation>
    <dataValidation type="list" allowBlank="1" showInputMessage="1" showErrorMessage="1" sqref="D261">
      <formula1>liste_responsables</formula1>
    </dataValidation>
    <dataValidation type="list" allowBlank="1" showInputMessage="1" showErrorMessage="1" sqref="E261">
      <formula1>liste_sites</formula1>
    </dataValidation>
    <dataValidation type="list" allowBlank="1" showInputMessage="1" showErrorMessage="1" sqref="K261">
      <formula1>liste_priorites</formula1>
    </dataValidation>
    <dataValidation type="list" allowBlank="1" showInputMessage="1" showErrorMessage="1" sqref="L261">
      <formula1>liste_statuts</formula1>
    </dataValidation>
    <dataValidation type="whole" allowBlank="1" showInputMessage="1" showErrorMessage="1" sqref="M261">
      <formula1>0</formula1>
      <formula2>100</formula2>
    </dataValidation>
    <dataValidation type="date" operator="greaterThanOrEqual" allowBlank="1" showInputMessage="1" showErrorMessage="1" sqref="F261">
      <formula1>730120</formula1>
    </dataValidation>
    <dataValidation type="date" operator="greaterThanOrEqual" allowBlank="1" showInputMessage="1" showErrorMessage="1" sqref="G261">
      <formula1>730120</formula1>
    </dataValidation>
    <dataValidation type="date" operator="greaterThanOrEqual" allowBlank="1" showInputMessage="1" showErrorMessage="1" sqref="H261">
      <formula1>730120</formula1>
    </dataValidation>
    <dataValidation type="decimal" operator="greaterThanOrEqual" allowBlank="1" showInputMessage="1" showErrorMessage="1" sqref="N261">
      <formula1>0</formula1>
    </dataValidation>
    <dataValidation type="decimal" operator="greaterThanOrEqual" allowBlank="1" showInputMessage="1" showErrorMessage="1" sqref="O261">
      <formula1>0</formula1>
    </dataValidation>
    <dataValidation type="list" allowBlank="1" showInputMessage="1" showErrorMessage="1" sqref="C262">
      <formula1>liste_categories</formula1>
    </dataValidation>
    <dataValidation type="list" allowBlank="1" showInputMessage="1" showErrorMessage="1" sqref="D262">
      <formula1>liste_responsables</formula1>
    </dataValidation>
    <dataValidation type="list" allowBlank="1" showInputMessage="1" showErrorMessage="1" sqref="E262">
      <formula1>liste_sites</formula1>
    </dataValidation>
    <dataValidation type="list" allowBlank="1" showInputMessage="1" showErrorMessage="1" sqref="K262">
      <formula1>liste_priorites</formula1>
    </dataValidation>
    <dataValidation type="list" allowBlank="1" showInputMessage="1" showErrorMessage="1" sqref="L262">
      <formula1>liste_statuts</formula1>
    </dataValidation>
    <dataValidation type="whole" allowBlank="1" showInputMessage="1" showErrorMessage="1" sqref="M262">
      <formula1>0</formula1>
      <formula2>100</formula2>
    </dataValidation>
    <dataValidation type="date" operator="greaterThanOrEqual" allowBlank="1" showInputMessage="1" showErrorMessage="1" sqref="F262">
      <formula1>730120</formula1>
    </dataValidation>
    <dataValidation type="date" operator="greaterThanOrEqual" allowBlank="1" showInputMessage="1" showErrorMessage="1" sqref="G262">
      <formula1>730120</formula1>
    </dataValidation>
    <dataValidation type="date" operator="greaterThanOrEqual" allowBlank="1" showInputMessage="1" showErrorMessage="1" sqref="H262">
      <formula1>730120</formula1>
    </dataValidation>
    <dataValidation type="decimal" operator="greaterThanOrEqual" allowBlank="1" showInputMessage="1" showErrorMessage="1" sqref="N262">
      <formula1>0</formula1>
    </dataValidation>
    <dataValidation type="decimal" operator="greaterThanOrEqual" allowBlank="1" showInputMessage="1" showErrorMessage="1" sqref="O262">
      <formula1>0</formula1>
    </dataValidation>
    <dataValidation type="list" allowBlank="1" showInputMessage="1" showErrorMessage="1" sqref="C263">
      <formula1>liste_categories</formula1>
    </dataValidation>
    <dataValidation type="list" allowBlank="1" showInputMessage="1" showErrorMessage="1" sqref="D263">
      <formula1>liste_responsables</formula1>
    </dataValidation>
    <dataValidation type="list" allowBlank="1" showInputMessage="1" showErrorMessage="1" sqref="E263">
      <formula1>liste_sites</formula1>
    </dataValidation>
    <dataValidation type="list" allowBlank="1" showInputMessage="1" showErrorMessage="1" sqref="K263">
      <formula1>liste_priorites</formula1>
    </dataValidation>
    <dataValidation type="list" allowBlank="1" showInputMessage="1" showErrorMessage="1" sqref="L263">
      <formula1>liste_statuts</formula1>
    </dataValidation>
    <dataValidation type="whole" allowBlank="1" showInputMessage="1" showErrorMessage="1" sqref="M263">
      <formula1>0</formula1>
      <formula2>100</formula2>
    </dataValidation>
    <dataValidation type="date" operator="greaterThanOrEqual" allowBlank="1" showInputMessage="1" showErrorMessage="1" sqref="F263">
      <formula1>730120</formula1>
    </dataValidation>
    <dataValidation type="date" operator="greaterThanOrEqual" allowBlank="1" showInputMessage="1" showErrorMessage="1" sqref="G263">
      <formula1>730120</formula1>
    </dataValidation>
    <dataValidation type="date" operator="greaterThanOrEqual" allowBlank="1" showInputMessage="1" showErrorMessage="1" sqref="H263">
      <formula1>730120</formula1>
    </dataValidation>
    <dataValidation type="decimal" operator="greaterThanOrEqual" allowBlank="1" showInputMessage="1" showErrorMessage="1" sqref="N263">
      <formula1>0</formula1>
    </dataValidation>
    <dataValidation type="decimal" operator="greaterThanOrEqual" allowBlank="1" showInputMessage="1" showErrorMessage="1" sqref="O263">
      <formula1>0</formula1>
    </dataValidation>
    <dataValidation type="list" allowBlank="1" showInputMessage="1" showErrorMessage="1" sqref="C264">
      <formula1>liste_categories</formula1>
    </dataValidation>
    <dataValidation type="list" allowBlank="1" showInputMessage="1" showErrorMessage="1" sqref="D264">
      <formula1>liste_responsables</formula1>
    </dataValidation>
    <dataValidation type="list" allowBlank="1" showInputMessage="1" showErrorMessage="1" sqref="E264">
      <formula1>liste_sites</formula1>
    </dataValidation>
    <dataValidation type="list" allowBlank="1" showInputMessage="1" showErrorMessage="1" sqref="K264">
      <formula1>liste_priorites</formula1>
    </dataValidation>
    <dataValidation type="list" allowBlank="1" showInputMessage="1" showErrorMessage="1" sqref="L264">
      <formula1>liste_statuts</formula1>
    </dataValidation>
    <dataValidation type="whole" allowBlank="1" showInputMessage="1" showErrorMessage="1" sqref="M264">
      <formula1>0</formula1>
      <formula2>100</formula2>
    </dataValidation>
    <dataValidation type="date" operator="greaterThanOrEqual" allowBlank="1" showInputMessage="1" showErrorMessage="1" sqref="F264">
      <formula1>730120</formula1>
    </dataValidation>
    <dataValidation type="date" operator="greaterThanOrEqual" allowBlank="1" showInputMessage="1" showErrorMessage="1" sqref="G264">
      <formula1>730120</formula1>
    </dataValidation>
    <dataValidation type="date" operator="greaterThanOrEqual" allowBlank="1" showInputMessage="1" showErrorMessage="1" sqref="H264">
      <formula1>730120</formula1>
    </dataValidation>
    <dataValidation type="decimal" operator="greaterThanOrEqual" allowBlank="1" showInputMessage="1" showErrorMessage="1" sqref="N264">
      <formula1>0</formula1>
    </dataValidation>
    <dataValidation type="decimal" operator="greaterThanOrEqual" allowBlank="1" showInputMessage="1" showErrorMessage="1" sqref="O264">
      <formula1>0</formula1>
    </dataValidation>
    <dataValidation type="list" allowBlank="1" showInputMessage="1" showErrorMessage="1" sqref="C265">
      <formula1>liste_categories</formula1>
    </dataValidation>
    <dataValidation type="list" allowBlank="1" showInputMessage="1" showErrorMessage="1" sqref="D265">
      <formula1>liste_responsables</formula1>
    </dataValidation>
    <dataValidation type="list" allowBlank="1" showInputMessage="1" showErrorMessage="1" sqref="E265">
      <formula1>liste_sites</formula1>
    </dataValidation>
    <dataValidation type="list" allowBlank="1" showInputMessage="1" showErrorMessage="1" sqref="K265">
      <formula1>liste_priorites</formula1>
    </dataValidation>
    <dataValidation type="list" allowBlank="1" showInputMessage="1" showErrorMessage="1" sqref="L265">
      <formula1>liste_statuts</formula1>
    </dataValidation>
    <dataValidation type="whole" allowBlank="1" showInputMessage="1" showErrorMessage="1" sqref="M265">
      <formula1>0</formula1>
      <formula2>100</formula2>
    </dataValidation>
    <dataValidation type="date" operator="greaterThanOrEqual" allowBlank="1" showInputMessage="1" showErrorMessage="1" sqref="F265">
      <formula1>730120</formula1>
    </dataValidation>
    <dataValidation type="date" operator="greaterThanOrEqual" allowBlank="1" showInputMessage="1" showErrorMessage="1" sqref="G265">
      <formula1>730120</formula1>
    </dataValidation>
    <dataValidation type="date" operator="greaterThanOrEqual" allowBlank="1" showInputMessage="1" showErrorMessage="1" sqref="H265">
      <formula1>730120</formula1>
    </dataValidation>
    <dataValidation type="decimal" operator="greaterThanOrEqual" allowBlank="1" showInputMessage="1" showErrorMessage="1" sqref="N265">
      <formula1>0</formula1>
    </dataValidation>
    <dataValidation type="decimal" operator="greaterThanOrEqual" allowBlank="1" showInputMessage="1" showErrorMessage="1" sqref="O265">
      <formula1>0</formula1>
    </dataValidation>
    <dataValidation type="list" allowBlank="1" showInputMessage="1" showErrorMessage="1" sqref="C266">
      <formula1>liste_categories</formula1>
    </dataValidation>
    <dataValidation type="list" allowBlank="1" showInputMessage="1" showErrorMessage="1" sqref="D266">
      <formula1>liste_responsables</formula1>
    </dataValidation>
    <dataValidation type="list" allowBlank="1" showInputMessage="1" showErrorMessage="1" sqref="E266">
      <formula1>liste_sites</formula1>
    </dataValidation>
    <dataValidation type="list" allowBlank="1" showInputMessage="1" showErrorMessage="1" sqref="K266">
      <formula1>liste_priorites</formula1>
    </dataValidation>
    <dataValidation type="list" allowBlank="1" showInputMessage="1" showErrorMessage="1" sqref="L266">
      <formula1>liste_statuts</formula1>
    </dataValidation>
    <dataValidation type="whole" allowBlank="1" showInputMessage="1" showErrorMessage="1" sqref="M266">
      <formula1>0</formula1>
      <formula2>100</formula2>
    </dataValidation>
    <dataValidation type="date" operator="greaterThanOrEqual" allowBlank="1" showInputMessage="1" showErrorMessage="1" sqref="F266">
      <formula1>730120</formula1>
    </dataValidation>
    <dataValidation type="date" operator="greaterThanOrEqual" allowBlank="1" showInputMessage="1" showErrorMessage="1" sqref="G266">
      <formula1>730120</formula1>
    </dataValidation>
    <dataValidation type="date" operator="greaterThanOrEqual" allowBlank="1" showInputMessage="1" showErrorMessage="1" sqref="H266">
      <formula1>730120</formula1>
    </dataValidation>
    <dataValidation type="decimal" operator="greaterThanOrEqual" allowBlank="1" showInputMessage="1" showErrorMessage="1" sqref="N266">
      <formula1>0</formula1>
    </dataValidation>
    <dataValidation type="decimal" operator="greaterThanOrEqual" allowBlank="1" showInputMessage="1" showErrorMessage="1" sqref="O266">
      <formula1>0</formula1>
    </dataValidation>
    <dataValidation type="list" allowBlank="1" showInputMessage="1" showErrorMessage="1" sqref="C267">
      <formula1>liste_categories</formula1>
    </dataValidation>
    <dataValidation type="list" allowBlank="1" showInputMessage="1" showErrorMessage="1" sqref="D267">
      <formula1>liste_responsables</formula1>
    </dataValidation>
    <dataValidation type="list" allowBlank="1" showInputMessage="1" showErrorMessage="1" sqref="E267">
      <formula1>liste_sites</formula1>
    </dataValidation>
    <dataValidation type="list" allowBlank="1" showInputMessage="1" showErrorMessage="1" sqref="K267">
      <formula1>liste_priorites</formula1>
    </dataValidation>
    <dataValidation type="list" allowBlank="1" showInputMessage="1" showErrorMessage="1" sqref="L267">
      <formula1>liste_statuts</formula1>
    </dataValidation>
    <dataValidation type="whole" allowBlank="1" showInputMessage="1" showErrorMessage="1" sqref="M267">
      <formula1>0</formula1>
      <formula2>100</formula2>
    </dataValidation>
    <dataValidation type="date" operator="greaterThanOrEqual" allowBlank="1" showInputMessage="1" showErrorMessage="1" sqref="F267">
      <formula1>730120</formula1>
    </dataValidation>
    <dataValidation type="date" operator="greaterThanOrEqual" allowBlank="1" showInputMessage="1" showErrorMessage="1" sqref="G267">
      <formula1>730120</formula1>
    </dataValidation>
    <dataValidation type="date" operator="greaterThanOrEqual" allowBlank="1" showInputMessage="1" showErrorMessage="1" sqref="H267">
      <formula1>730120</formula1>
    </dataValidation>
    <dataValidation type="decimal" operator="greaterThanOrEqual" allowBlank="1" showInputMessage="1" showErrorMessage="1" sqref="N267">
      <formula1>0</formula1>
    </dataValidation>
    <dataValidation type="decimal" operator="greaterThanOrEqual" allowBlank="1" showInputMessage="1" showErrorMessage="1" sqref="O267">
      <formula1>0</formula1>
    </dataValidation>
    <dataValidation type="list" allowBlank="1" showInputMessage="1" showErrorMessage="1" sqref="C268">
      <formula1>liste_categories</formula1>
    </dataValidation>
    <dataValidation type="list" allowBlank="1" showInputMessage="1" showErrorMessage="1" sqref="D268">
      <formula1>liste_responsables</formula1>
    </dataValidation>
    <dataValidation type="list" allowBlank="1" showInputMessage="1" showErrorMessage="1" sqref="E268">
      <formula1>liste_sites</formula1>
    </dataValidation>
    <dataValidation type="list" allowBlank="1" showInputMessage="1" showErrorMessage="1" sqref="K268">
      <formula1>liste_priorites</formula1>
    </dataValidation>
    <dataValidation type="list" allowBlank="1" showInputMessage="1" showErrorMessage="1" sqref="L268">
      <formula1>liste_statuts</formula1>
    </dataValidation>
    <dataValidation type="whole" allowBlank="1" showInputMessage="1" showErrorMessage="1" sqref="M268">
      <formula1>0</formula1>
      <formula2>100</formula2>
    </dataValidation>
    <dataValidation type="date" operator="greaterThanOrEqual" allowBlank="1" showInputMessage="1" showErrorMessage="1" sqref="F268">
      <formula1>730120</formula1>
    </dataValidation>
    <dataValidation type="date" operator="greaterThanOrEqual" allowBlank="1" showInputMessage="1" showErrorMessage="1" sqref="G268">
      <formula1>730120</formula1>
    </dataValidation>
    <dataValidation type="date" operator="greaterThanOrEqual" allowBlank="1" showInputMessage="1" showErrorMessage="1" sqref="H268">
      <formula1>730120</formula1>
    </dataValidation>
    <dataValidation type="decimal" operator="greaterThanOrEqual" allowBlank="1" showInputMessage="1" showErrorMessage="1" sqref="N268">
      <formula1>0</formula1>
    </dataValidation>
    <dataValidation type="decimal" operator="greaterThanOrEqual" allowBlank="1" showInputMessage="1" showErrorMessage="1" sqref="O268">
      <formula1>0</formula1>
    </dataValidation>
    <dataValidation type="list" allowBlank="1" showInputMessage="1" showErrorMessage="1" sqref="C269">
      <formula1>liste_categories</formula1>
    </dataValidation>
    <dataValidation type="list" allowBlank="1" showInputMessage="1" showErrorMessage="1" sqref="D269">
      <formula1>liste_responsables</formula1>
    </dataValidation>
    <dataValidation type="list" allowBlank="1" showInputMessage="1" showErrorMessage="1" sqref="E269">
      <formula1>liste_sites</formula1>
    </dataValidation>
    <dataValidation type="list" allowBlank="1" showInputMessage="1" showErrorMessage="1" sqref="K269">
      <formula1>liste_priorites</formula1>
    </dataValidation>
    <dataValidation type="list" allowBlank="1" showInputMessage="1" showErrorMessage="1" sqref="L269">
      <formula1>liste_statuts</formula1>
    </dataValidation>
    <dataValidation type="whole" allowBlank="1" showInputMessage="1" showErrorMessage="1" sqref="M269">
      <formula1>0</formula1>
      <formula2>100</formula2>
    </dataValidation>
    <dataValidation type="date" operator="greaterThanOrEqual" allowBlank="1" showInputMessage="1" showErrorMessage="1" sqref="F269">
      <formula1>730120</formula1>
    </dataValidation>
    <dataValidation type="date" operator="greaterThanOrEqual" allowBlank="1" showInputMessage="1" showErrorMessage="1" sqref="G269">
      <formula1>730120</formula1>
    </dataValidation>
    <dataValidation type="date" operator="greaterThanOrEqual" allowBlank="1" showInputMessage="1" showErrorMessage="1" sqref="H269">
      <formula1>730120</formula1>
    </dataValidation>
    <dataValidation type="decimal" operator="greaterThanOrEqual" allowBlank="1" showInputMessage="1" showErrorMessage="1" sqref="N269">
      <formula1>0</formula1>
    </dataValidation>
    <dataValidation type="decimal" operator="greaterThanOrEqual" allowBlank="1" showInputMessage="1" showErrorMessage="1" sqref="O269">
      <formula1>0</formula1>
    </dataValidation>
    <dataValidation type="list" allowBlank="1" showInputMessage="1" showErrorMessage="1" sqref="C270">
      <formula1>liste_categories</formula1>
    </dataValidation>
    <dataValidation type="list" allowBlank="1" showInputMessage="1" showErrorMessage="1" sqref="D270">
      <formula1>liste_responsables</formula1>
    </dataValidation>
    <dataValidation type="list" allowBlank="1" showInputMessage="1" showErrorMessage="1" sqref="E270">
      <formula1>liste_sites</formula1>
    </dataValidation>
    <dataValidation type="list" allowBlank="1" showInputMessage="1" showErrorMessage="1" sqref="K270">
      <formula1>liste_priorites</formula1>
    </dataValidation>
    <dataValidation type="list" allowBlank="1" showInputMessage="1" showErrorMessage="1" sqref="L270">
      <formula1>liste_statuts</formula1>
    </dataValidation>
    <dataValidation type="whole" allowBlank="1" showInputMessage="1" showErrorMessage="1" sqref="M270">
      <formula1>0</formula1>
      <formula2>100</formula2>
    </dataValidation>
    <dataValidation type="date" operator="greaterThanOrEqual" allowBlank="1" showInputMessage="1" showErrorMessage="1" sqref="F270">
      <formula1>730120</formula1>
    </dataValidation>
    <dataValidation type="date" operator="greaterThanOrEqual" allowBlank="1" showInputMessage="1" showErrorMessage="1" sqref="G270">
      <formula1>730120</formula1>
    </dataValidation>
    <dataValidation type="date" operator="greaterThanOrEqual" allowBlank="1" showInputMessage="1" showErrorMessage="1" sqref="H270">
      <formula1>730120</formula1>
    </dataValidation>
    <dataValidation type="decimal" operator="greaterThanOrEqual" allowBlank="1" showInputMessage="1" showErrorMessage="1" sqref="N270">
      <formula1>0</formula1>
    </dataValidation>
    <dataValidation type="decimal" operator="greaterThanOrEqual" allowBlank="1" showInputMessage="1" showErrorMessage="1" sqref="O270">
      <formula1>0</formula1>
    </dataValidation>
    <dataValidation type="list" allowBlank="1" showInputMessage="1" showErrorMessage="1" sqref="C271">
      <formula1>liste_categories</formula1>
    </dataValidation>
    <dataValidation type="list" allowBlank="1" showInputMessage="1" showErrorMessage="1" sqref="D271">
      <formula1>liste_responsables</formula1>
    </dataValidation>
    <dataValidation type="list" allowBlank="1" showInputMessage="1" showErrorMessage="1" sqref="E271">
      <formula1>liste_sites</formula1>
    </dataValidation>
    <dataValidation type="list" allowBlank="1" showInputMessage="1" showErrorMessage="1" sqref="K271">
      <formula1>liste_priorites</formula1>
    </dataValidation>
    <dataValidation type="list" allowBlank="1" showInputMessage="1" showErrorMessage="1" sqref="L271">
      <formula1>liste_statuts</formula1>
    </dataValidation>
    <dataValidation type="whole" allowBlank="1" showInputMessage="1" showErrorMessage="1" sqref="M271">
      <formula1>0</formula1>
      <formula2>100</formula2>
    </dataValidation>
    <dataValidation type="date" operator="greaterThanOrEqual" allowBlank="1" showInputMessage="1" showErrorMessage="1" sqref="F271">
      <formula1>730120</formula1>
    </dataValidation>
    <dataValidation type="date" operator="greaterThanOrEqual" allowBlank="1" showInputMessage="1" showErrorMessage="1" sqref="G271">
      <formula1>730120</formula1>
    </dataValidation>
    <dataValidation type="date" operator="greaterThanOrEqual" allowBlank="1" showInputMessage="1" showErrorMessage="1" sqref="H271">
      <formula1>730120</formula1>
    </dataValidation>
    <dataValidation type="decimal" operator="greaterThanOrEqual" allowBlank="1" showInputMessage="1" showErrorMessage="1" sqref="N271">
      <formula1>0</formula1>
    </dataValidation>
    <dataValidation type="decimal" operator="greaterThanOrEqual" allowBlank="1" showInputMessage="1" showErrorMessage="1" sqref="O271">
      <formula1>0</formula1>
    </dataValidation>
    <dataValidation type="list" allowBlank="1" showInputMessage="1" showErrorMessage="1" sqref="C272">
      <formula1>liste_categories</formula1>
    </dataValidation>
    <dataValidation type="list" allowBlank="1" showInputMessage="1" showErrorMessage="1" sqref="D272">
      <formula1>liste_responsables</formula1>
    </dataValidation>
    <dataValidation type="list" allowBlank="1" showInputMessage="1" showErrorMessage="1" sqref="E272">
      <formula1>liste_sites</formula1>
    </dataValidation>
    <dataValidation type="list" allowBlank="1" showInputMessage="1" showErrorMessage="1" sqref="K272">
      <formula1>liste_priorites</formula1>
    </dataValidation>
    <dataValidation type="list" allowBlank="1" showInputMessage="1" showErrorMessage="1" sqref="L272">
      <formula1>liste_statuts</formula1>
    </dataValidation>
    <dataValidation type="whole" allowBlank="1" showInputMessage="1" showErrorMessage="1" sqref="M272">
      <formula1>0</formula1>
      <formula2>100</formula2>
    </dataValidation>
    <dataValidation type="date" operator="greaterThanOrEqual" allowBlank="1" showInputMessage="1" showErrorMessage="1" sqref="F272">
      <formula1>730120</formula1>
    </dataValidation>
    <dataValidation type="date" operator="greaterThanOrEqual" allowBlank="1" showInputMessage="1" showErrorMessage="1" sqref="G272">
      <formula1>730120</formula1>
    </dataValidation>
    <dataValidation type="date" operator="greaterThanOrEqual" allowBlank="1" showInputMessage="1" showErrorMessage="1" sqref="H272">
      <formula1>730120</formula1>
    </dataValidation>
    <dataValidation type="decimal" operator="greaterThanOrEqual" allowBlank="1" showInputMessage="1" showErrorMessage="1" sqref="N272">
      <formula1>0</formula1>
    </dataValidation>
    <dataValidation type="decimal" operator="greaterThanOrEqual" allowBlank="1" showInputMessage="1" showErrorMessage="1" sqref="O272">
      <formula1>0</formula1>
    </dataValidation>
    <dataValidation type="list" allowBlank="1" showInputMessage="1" showErrorMessage="1" sqref="C273">
      <formula1>liste_categories</formula1>
    </dataValidation>
    <dataValidation type="list" allowBlank="1" showInputMessage="1" showErrorMessage="1" sqref="D273">
      <formula1>liste_responsables</formula1>
    </dataValidation>
    <dataValidation type="list" allowBlank="1" showInputMessage="1" showErrorMessage="1" sqref="E273">
      <formula1>liste_sites</formula1>
    </dataValidation>
    <dataValidation type="list" allowBlank="1" showInputMessage="1" showErrorMessage="1" sqref="K273">
      <formula1>liste_priorites</formula1>
    </dataValidation>
    <dataValidation type="list" allowBlank="1" showInputMessage="1" showErrorMessage="1" sqref="L273">
      <formula1>liste_statuts</formula1>
    </dataValidation>
    <dataValidation type="whole" allowBlank="1" showInputMessage="1" showErrorMessage="1" sqref="M273">
      <formula1>0</formula1>
      <formula2>100</formula2>
    </dataValidation>
    <dataValidation type="date" operator="greaterThanOrEqual" allowBlank="1" showInputMessage="1" showErrorMessage="1" sqref="F273">
      <formula1>730120</formula1>
    </dataValidation>
    <dataValidation type="date" operator="greaterThanOrEqual" allowBlank="1" showInputMessage="1" showErrorMessage="1" sqref="G273">
      <formula1>730120</formula1>
    </dataValidation>
    <dataValidation type="date" operator="greaterThanOrEqual" allowBlank="1" showInputMessage="1" showErrorMessage="1" sqref="H273">
      <formula1>730120</formula1>
    </dataValidation>
    <dataValidation type="decimal" operator="greaterThanOrEqual" allowBlank="1" showInputMessage="1" showErrorMessage="1" sqref="N273">
      <formula1>0</formula1>
    </dataValidation>
    <dataValidation type="decimal" operator="greaterThanOrEqual" allowBlank="1" showInputMessage="1" showErrorMessage="1" sqref="O273">
      <formula1>0</formula1>
    </dataValidation>
    <dataValidation type="list" allowBlank="1" showInputMessage="1" showErrorMessage="1" sqref="C274">
      <formula1>liste_categories</formula1>
    </dataValidation>
    <dataValidation type="list" allowBlank="1" showInputMessage="1" showErrorMessage="1" sqref="D274">
      <formula1>liste_responsables</formula1>
    </dataValidation>
    <dataValidation type="list" allowBlank="1" showInputMessage="1" showErrorMessage="1" sqref="E274">
      <formula1>liste_sites</formula1>
    </dataValidation>
    <dataValidation type="list" allowBlank="1" showInputMessage="1" showErrorMessage="1" sqref="K274">
      <formula1>liste_priorites</formula1>
    </dataValidation>
    <dataValidation type="list" allowBlank="1" showInputMessage="1" showErrorMessage="1" sqref="L274">
      <formula1>liste_statuts</formula1>
    </dataValidation>
    <dataValidation type="whole" allowBlank="1" showInputMessage="1" showErrorMessage="1" sqref="M274">
      <formula1>0</formula1>
      <formula2>100</formula2>
    </dataValidation>
    <dataValidation type="date" operator="greaterThanOrEqual" allowBlank="1" showInputMessage="1" showErrorMessage="1" sqref="F274">
      <formula1>730120</formula1>
    </dataValidation>
    <dataValidation type="date" operator="greaterThanOrEqual" allowBlank="1" showInputMessage="1" showErrorMessage="1" sqref="G274">
      <formula1>730120</formula1>
    </dataValidation>
    <dataValidation type="date" operator="greaterThanOrEqual" allowBlank="1" showInputMessage="1" showErrorMessage="1" sqref="H274">
      <formula1>730120</formula1>
    </dataValidation>
    <dataValidation type="decimal" operator="greaterThanOrEqual" allowBlank="1" showInputMessage="1" showErrorMessage="1" sqref="N274">
      <formula1>0</formula1>
    </dataValidation>
    <dataValidation type="decimal" operator="greaterThanOrEqual" allowBlank="1" showInputMessage="1" showErrorMessage="1" sqref="O274">
      <formula1>0</formula1>
    </dataValidation>
    <dataValidation type="list" allowBlank="1" showInputMessage="1" showErrorMessage="1" sqref="C275">
      <formula1>liste_categories</formula1>
    </dataValidation>
    <dataValidation type="list" allowBlank="1" showInputMessage="1" showErrorMessage="1" sqref="D275">
      <formula1>liste_responsables</formula1>
    </dataValidation>
    <dataValidation type="list" allowBlank="1" showInputMessage="1" showErrorMessage="1" sqref="E275">
      <formula1>liste_sites</formula1>
    </dataValidation>
    <dataValidation type="list" allowBlank="1" showInputMessage="1" showErrorMessage="1" sqref="K275">
      <formula1>liste_priorites</formula1>
    </dataValidation>
    <dataValidation type="list" allowBlank="1" showInputMessage="1" showErrorMessage="1" sqref="L275">
      <formula1>liste_statuts</formula1>
    </dataValidation>
    <dataValidation type="whole" allowBlank="1" showInputMessage="1" showErrorMessage="1" sqref="M275">
      <formula1>0</formula1>
      <formula2>100</formula2>
    </dataValidation>
    <dataValidation type="date" operator="greaterThanOrEqual" allowBlank="1" showInputMessage="1" showErrorMessage="1" sqref="F275">
      <formula1>730120</formula1>
    </dataValidation>
    <dataValidation type="date" operator="greaterThanOrEqual" allowBlank="1" showInputMessage="1" showErrorMessage="1" sqref="G275">
      <formula1>730120</formula1>
    </dataValidation>
    <dataValidation type="date" operator="greaterThanOrEqual" allowBlank="1" showInputMessage="1" showErrorMessage="1" sqref="H275">
      <formula1>730120</formula1>
    </dataValidation>
    <dataValidation type="decimal" operator="greaterThanOrEqual" allowBlank="1" showInputMessage="1" showErrorMessage="1" sqref="N275">
      <formula1>0</formula1>
    </dataValidation>
    <dataValidation type="decimal" operator="greaterThanOrEqual" allowBlank="1" showInputMessage="1" showErrorMessage="1" sqref="O275">
      <formula1>0</formula1>
    </dataValidation>
    <dataValidation type="list" allowBlank="1" showInputMessage="1" showErrorMessage="1" sqref="C276">
      <formula1>liste_categories</formula1>
    </dataValidation>
    <dataValidation type="list" allowBlank="1" showInputMessage="1" showErrorMessage="1" sqref="D276">
      <formula1>liste_responsables</formula1>
    </dataValidation>
    <dataValidation type="list" allowBlank="1" showInputMessage="1" showErrorMessage="1" sqref="E276">
      <formula1>liste_sites</formula1>
    </dataValidation>
    <dataValidation type="list" allowBlank="1" showInputMessage="1" showErrorMessage="1" sqref="K276">
      <formula1>liste_priorites</formula1>
    </dataValidation>
    <dataValidation type="list" allowBlank="1" showInputMessage="1" showErrorMessage="1" sqref="L276">
      <formula1>liste_statuts</formula1>
    </dataValidation>
    <dataValidation type="whole" allowBlank="1" showInputMessage="1" showErrorMessage="1" sqref="M276">
      <formula1>0</formula1>
      <formula2>100</formula2>
    </dataValidation>
    <dataValidation type="date" operator="greaterThanOrEqual" allowBlank="1" showInputMessage="1" showErrorMessage="1" sqref="F276">
      <formula1>730120</formula1>
    </dataValidation>
    <dataValidation type="date" operator="greaterThanOrEqual" allowBlank="1" showInputMessage="1" showErrorMessage="1" sqref="G276">
      <formula1>730120</formula1>
    </dataValidation>
    <dataValidation type="date" operator="greaterThanOrEqual" allowBlank="1" showInputMessage="1" showErrorMessage="1" sqref="H276">
      <formula1>730120</formula1>
    </dataValidation>
    <dataValidation type="decimal" operator="greaterThanOrEqual" allowBlank="1" showInputMessage="1" showErrorMessage="1" sqref="N276">
      <formula1>0</formula1>
    </dataValidation>
    <dataValidation type="decimal" operator="greaterThanOrEqual" allowBlank="1" showInputMessage="1" showErrorMessage="1" sqref="O276">
      <formula1>0</formula1>
    </dataValidation>
    <dataValidation type="list" allowBlank="1" showInputMessage="1" showErrorMessage="1" sqref="C277">
      <formula1>liste_categories</formula1>
    </dataValidation>
    <dataValidation type="list" allowBlank="1" showInputMessage="1" showErrorMessage="1" sqref="D277">
      <formula1>liste_responsables</formula1>
    </dataValidation>
    <dataValidation type="list" allowBlank="1" showInputMessage="1" showErrorMessage="1" sqref="E277">
      <formula1>liste_sites</formula1>
    </dataValidation>
    <dataValidation type="list" allowBlank="1" showInputMessage="1" showErrorMessage="1" sqref="K277">
      <formula1>liste_priorites</formula1>
    </dataValidation>
    <dataValidation type="list" allowBlank="1" showInputMessage="1" showErrorMessage="1" sqref="L277">
      <formula1>liste_statuts</formula1>
    </dataValidation>
    <dataValidation type="whole" allowBlank="1" showInputMessage="1" showErrorMessage="1" sqref="M277">
      <formula1>0</formula1>
      <formula2>100</formula2>
    </dataValidation>
    <dataValidation type="date" operator="greaterThanOrEqual" allowBlank="1" showInputMessage="1" showErrorMessage="1" sqref="F277">
      <formula1>730120</formula1>
    </dataValidation>
    <dataValidation type="date" operator="greaterThanOrEqual" allowBlank="1" showInputMessage="1" showErrorMessage="1" sqref="G277">
      <formula1>730120</formula1>
    </dataValidation>
    <dataValidation type="date" operator="greaterThanOrEqual" allowBlank="1" showInputMessage="1" showErrorMessage="1" sqref="H277">
      <formula1>730120</formula1>
    </dataValidation>
    <dataValidation type="decimal" operator="greaterThanOrEqual" allowBlank="1" showInputMessage="1" showErrorMessage="1" sqref="N277">
      <formula1>0</formula1>
    </dataValidation>
    <dataValidation type="decimal" operator="greaterThanOrEqual" allowBlank="1" showInputMessage="1" showErrorMessage="1" sqref="O277">
      <formula1>0</formula1>
    </dataValidation>
    <dataValidation type="list" allowBlank="1" showInputMessage="1" showErrorMessage="1" sqref="C278">
      <formula1>liste_categories</formula1>
    </dataValidation>
    <dataValidation type="list" allowBlank="1" showInputMessage="1" showErrorMessage="1" sqref="D278">
      <formula1>liste_responsables</formula1>
    </dataValidation>
    <dataValidation type="list" allowBlank="1" showInputMessage="1" showErrorMessage="1" sqref="E278">
      <formula1>liste_sites</formula1>
    </dataValidation>
    <dataValidation type="list" allowBlank="1" showInputMessage="1" showErrorMessage="1" sqref="K278">
      <formula1>liste_priorites</formula1>
    </dataValidation>
    <dataValidation type="list" allowBlank="1" showInputMessage="1" showErrorMessage="1" sqref="L278">
      <formula1>liste_statuts</formula1>
    </dataValidation>
    <dataValidation type="whole" allowBlank="1" showInputMessage="1" showErrorMessage="1" sqref="M278">
      <formula1>0</formula1>
      <formula2>100</formula2>
    </dataValidation>
    <dataValidation type="date" operator="greaterThanOrEqual" allowBlank="1" showInputMessage="1" showErrorMessage="1" sqref="F278">
      <formula1>730120</formula1>
    </dataValidation>
    <dataValidation type="date" operator="greaterThanOrEqual" allowBlank="1" showInputMessage="1" showErrorMessage="1" sqref="G278">
      <formula1>730120</formula1>
    </dataValidation>
    <dataValidation type="date" operator="greaterThanOrEqual" allowBlank="1" showInputMessage="1" showErrorMessage="1" sqref="H278">
      <formula1>730120</formula1>
    </dataValidation>
    <dataValidation type="decimal" operator="greaterThanOrEqual" allowBlank="1" showInputMessage="1" showErrorMessage="1" sqref="N278">
      <formula1>0</formula1>
    </dataValidation>
    <dataValidation type="decimal" operator="greaterThanOrEqual" allowBlank="1" showInputMessage="1" showErrorMessage="1" sqref="O278">
      <formula1>0</formula1>
    </dataValidation>
    <dataValidation type="list" allowBlank="1" showInputMessage="1" showErrorMessage="1" sqref="C279">
      <formula1>liste_categories</formula1>
    </dataValidation>
    <dataValidation type="list" allowBlank="1" showInputMessage="1" showErrorMessage="1" sqref="D279">
      <formula1>liste_responsables</formula1>
    </dataValidation>
    <dataValidation type="list" allowBlank="1" showInputMessage="1" showErrorMessage="1" sqref="E279">
      <formula1>liste_sites</formula1>
    </dataValidation>
    <dataValidation type="list" allowBlank="1" showInputMessage="1" showErrorMessage="1" sqref="K279">
      <formula1>liste_priorites</formula1>
    </dataValidation>
    <dataValidation type="list" allowBlank="1" showInputMessage="1" showErrorMessage="1" sqref="L279">
      <formula1>liste_statuts</formula1>
    </dataValidation>
    <dataValidation type="whole" allowBlank="1" showInputMessage="1" showErrorMessage="1" sqref="M279">
      <formula1>0</formula1>
      <formula2>100</formula2>
    </dataValidation>
    <dataValidation type="date" operator="greaterThanOrEqual" allowBlank="1" showInputMessage="1" showErrorMessage="1" sqref="F279">
      <formula1>730120</formula1>
    </dataValidation>
    <dataValidation type="date" operator="greaterThanOrEqual" allowBlank="1" showInputMessage="1" showErrorMessage="1" sqref="G279">
      <formula1>730120</formula1>
    </dataValidation>
    <dataValidation type="date" operator="greaterThanOrEqual" allowBlank="1" showInputMessage="1" showErrorMessage="1" sqref="H279">
      <formula1>730120</formula1>
    </dataValidation>
    <dataValidation type="decimal" operator="greaterThanOrEqual" allowBlank="1" showInputMessage="1" showErrorMessage="1" sqref="N279">
      <formula1>0</formula1>
    </dataValidation>
    <dataValidation type="decimal" operator="greaterThanOrEqual" allowBlank="1" showInputMessage="1" showErrorMessage="1" sqref="O279">
      <formula1>0</formula1>
    </dataValidation>
    <dataValidation type="list" allowBlank="1" showInputMessage="1" showErrorMessage="1" sqref="C280">
      <formula1>liste_categories</formula1>
    </dataValidation>
    <dataValidation type="list" allowBlank="1" showInputMessage="1" showErrorMessage="1" sqref="D280">
      <formula1>liste_responsables</formula1>
    </dataValidation>
    <dataValidation type="list" allowBlank="1" showInputMessage="1" showErrorMessage="1" sqref="E280">
      <formula1>liste_sites</formula1>
    </dataValidation>
    <dataValidation type="list" allowBlank="1" showInputMessage="1" showErrorMessage="1" sqref="K280">
      <formula1>liste_priorites</formula1>
    </dataValidation>
    <dataValidation type="list" allowBlank="1" showInputMessage="1" showErrorMessage="1" sqref="L280">
      <formula1>liste_statuts</formula1>
    </dataValidation>
    <dataValidation type="whole" allowBlank="1" showInputMessage="1" showErrorMessage="1" sqref="M280">
      <formula1>0</formula1>
      <formula2>100</formula2>
    </dataValidation>
    <dataValidation type="date" operator="greaterThanOrEqual" allowBlank="1" showInputMessage="1" showErrorMessage="1" sqref="F280">
      <formula1>730120</formula1>
    </dataValidation>
    <dataValidation type="date" operator="greaterThanOrEqual" allowBlank="1" showInputMessage="1" showErrorMessage="1" sqref="G280">
      <formula1>730120</formula1>
    </dataValidation>
    <dataValidation type="date" operator="greaterThanOrEqual" allowBlank="1" showInputMessage="1" showErrorMessage="1" sqref="H280">
      <formula1>730120</formula1>
    </dataValidation>
    <dataValidation type="decimal" operator="greaterThanOrEqual" allowBlank="1" showInputMessage="1" showErrorMessage="1" sqref="N280">
      <formula1>0</formula1>
    </dataValidation>
    <dataValidation type="decimal" operator="greaterThanOrEqual" allowBlank="1" showInputMessage="1" showErrorMessage="1" sqref="O280">
      <formula1>0</formula1>
    </dataValidation>
    <dataValidation type="list" allowBlank="1" showInputMessage="1" showErrorMessage="1" sqref="C281">
      <formula1>liste_categories</formula1>
    </dataValidation>
    <dataValidation type="list" allowBlank="1" showInputMessage="1" showErrorMessage="1" sqref="D281">
      <formula1>liste_responsables</formula1>
    </dataValidation>
    <dataValidation type="list" allowBlank="1" showInputMessage="1" showErrorMessage="1" sqref="E281">
      <formula1>liste_sites</formula1>
    </dataValidation>
    <dataValidation type="list" allowBlank="1" showInputMessage="1" showErrorMessage="1" sqref="K281">
      <formula1>liste_priorites</formula1>
    </dataValidation>
    <dataValidation type="list" allowBlank="1" showInputMessage="1" showErrorMessage="1" sqref="L281">
      <formula1>liste_statuts</formula1>
    </dataValidation>
    <dataValidation type="whole" allowBlank="1" showInputMessage="1" showErrorMessage="1" sqref="M281">
      <formula1>0</formula1>
      <formula2>100</formula2>
    </dataValidation>
    <dataValidation type="date" operator="greaterThanOrEqual" allowBlank="1" showInputMessage="1" showErrorMessage="1" sqref="F281">
      <formula1>730120</formula1>
    </dataValidation>
    <dataValidation type="date" operator="greaterThanOrEqual" allowBlank="1" showInputMessage="1" showErrorMessage="1" sqref="G281">
      <formula1>730120</formula1>
    </dataValidation>
    <dataValidation type="date" operator="greaterThanOrEqual" allowBlank="1" showInputMessage="1" showErrorMessage="1" sqref="H281">
      <formula1>730120</formula1>
    </dataValidation>
    <dataValidation type="decimal" operator="greaterThanOrEqual" allowBlank="1" showInputMessage="1" showErrorMessage="1" sqref="N281">
      <formula1>0</formula1>
    </dataValidation>
    <dataValidation type="decimal" operator="greaterThanOrEqual" allowBlank="1" showInputMessage="1" showErrorMessage="1" sqref="O281">
      <formula1>0</formula1>
    </dataValidation>
    <dataValidation type="list" allowBlank="1" showInputMessage="1" showErrorMessage="1" sqref="C282">
      <formula1>liste_categories</formula1>
    </dataValidation>
    <dataValidation type="list" allowBlank="1" showInputMessage="1" showErrorMessage="1" sqref="D282">
      <formula1>liste_responsables</formula1>
    </dataValidation>
    <dataValidation type="list" allowBlank="1" showInputMessage="1" showErrorMessage="1" sqref="E282">
      <formula1>liste_sites</formula1>
    </dataValidation>
    <dataValidation type="list" allowBlank="1" showInputMessage="1" showErrorMessage="1" sqref="K282">
      <formula1>liste_priorites</formula1>
    </dataValidation>
    <dataValidation type="list" allowBlank="1" showInputMessage="1" showErrorMessage="1" sqref="L282">
      <formula1>liste_statuts</formula1>
    </dataValidation>
    <dataValidation type="whole" allowBlank="1" showInputMessage="1" showErrorMessage="1" sqref="M282">
      <formula1>0</formula1>
      <formula2>100</formula2>
    </dataValidation>
    <dataValidation type="date" operator="greaterThanOrEqual" allowBlank="1" showInputMessage="1" showErrorMessage="1" sqref="F282">
      <formula1>730120</formula1>
    </dataValidation>
    <dataValidation type="date" operator="greaterThanOrEqual" allowBlank="1" showInputMessage="1" showErrorMessage="1" sqref="G282">
      <formula1>730120</formula1>
    </dataValidation>
    <dataValidation type="date" operator="greaterThanOrEqual" allowBlank="1" showInputMessage="1" showErrorMessage="1" sqref="H282">
      <formula1>730120</formula1>
    </dataValidation>
    <dataValidation type="decimal" operator="greaterThanOrEqual" allowBlank="1" showInputMessage="1" showErrorMessage="1" sqref="N282">
      <formula1>0</formula1>
    </dataValidation>
    <dataValidation type="decimal" operator="greaterThanOrEqual" allowBlank="1" showInputMessage="1" showErrorMessage="1" sqref="O282">
      <formula1>0</formula1>
    </dataValidation>
    <dataValidation type="list" allowBlank="1" showInputMessage="1" showErrorMessage="1" sqref="C283">
      <formula1>liste_categories</formula1>
    </dataValidation>
    <dataValidation type="list" allowBlank="1" showInputMessage="1" showErrorMessage="1" sqref="D283">
      <formula1>liste_responsables</formula1>
    </dataValidation>
    <dataValidation type="list" allowBlank="1" showInputMessage="1" showErrorMessage="1" sqref="E283">
      <formula1>liste_sites</formula1>
    </dataValidation>
    <dataValidation type="list" allowBlank="1" showInputMessage="1" showErrorMessage="1" sqref="K283">
      <formula1>liste_priorites</formula1>
    </dataValidation>
    <dataValidation type="list" allowBlank="1" showInputMessage="1" showErrorMessage="1" sqref="L283">
      <formula1>liste_statuts</formula1>
    </dataValidation>
    <dataValidation type="whole" allowBlank="1" showInputMessage="1" showErrorMessage="1" sqref="M283">
      <formula1>0</formula1>
      <formula2>100</formula2>
    </dataValidation>
    <dataValidation type="date" operator="greaterThanOrEqual" allowBlank="1" showInputMessage="1" showErrorMessage="1" sqref="F283">
      <formula1>730120</formula1>
    </dataValidation>
    <dataValidation type="date" operator="greaterThanOrEqual" allowBlank="1" showInputMessage="1" showErrorMessage="1" sqref="G283">
      <formula1>730120</formula1>
    </dataValidation>
    <dataValidation type="date" operator="greaterThanOrEqual" allowBlank="1" showInputMessage="1" showErrorMessage="1" sqref="H283">
      <formula1>730120</formula1>
    </dataValidation>
    <dataValidation type="decimal" operator="greaterThanOrEqual" allowBlank="1" showInputMessage="1" showErrorMessage="1" sqref="N283">
      <formula1>0</formula1>
    </dataValidation>
    <dataValidation type="decimal" operator="greaterThanOrEqual" allowBlank="1" showInputMessage="1" showErrorMessage="1" sqref="O283">
      <formula1>0</formula1>
    </dataValidation>
    <dataValidation type="list" allowBlank="1" showInputMessage="1" showErrorMessage="1" sqref="C284">
      <formula1>liste_categories</formula1>
    </dataValidation>
    <dataValidation type="list" allowBlank="1" showInputMessage="1" showErrorMessage="1" sqref="D284">
      <formula1>liste_responsables</formula1>
    </dataValidation>
    <dataValidation type="list" allowBlank="1" showInputMessage="1" showErrorMessage="1" sqref="E284">
      <formula1>liste_sites</formula1>
    </dataValidation>
    <dataValidation type="list" allowBlank="1" showInputMessage="1" showErrorMessage="1" sqref="K284">
      <formula1>liste_priorites</formula1>
    </dataValidation>
    <dataValidation type="list" allowBlank="1" showInputMessage="1" showErrorMessage="1" sqref="L284">
      <formula1>liste_statuts</formula1>
    </dataValidation>
    <dataValidation type="whole" allowBlank="1" showInputMessage="1" showErrorMessage="1" sqref="M284">
      <formula1>0</formula1>
      <formula2>100</formula2>
    </dataValidation>
    <dataValidation type="date" operator="greaterThanOrEqual" allowBlank="1" showInputMessage="1" showErrorMessage="1" sqref="F284">
      <formula1>730120</formula1>
    </dataValidation>
    <dataValidation type="date" operator="greaterThanOrEqual" allowBlank="1" showInputMessage="1" showErrorMessage="1" sqref="G284">
      <formula1>730120</formula1>
    </dataValidation>
    <dataValidation type="date" operator="greaterThanOrEqual" allowBlank="1" showInputMessage="1" showErrorMessage="1" sqref="H284">
      <formula1>730120</formula1>
    </dataValidation>
    <dataValidation type="decimal" operator="greaterThanOrEqual" allowBlank="1" showInputMessage="1" showErrorMessage="1" sqref="N284">
      <formula1>0</formula1>
    </dataValidation>
    <dataValidation type="decimal" operator="greaterThanOrEqual" allowBlank="1" showInputMessage="1" showErrorMessage="1" sqref="O284">
      <formula1>0</formula1>
    </dataValidation>
    <dataValidation type="list" allowBlank="1" showInputMessage="1" showErrorMessage="1" sqref="C285">
      <formula1>liste_categories</formula1>
    </dataValidation>
    <dataValidation type="list" allowBlank="1" showInputMessage="1" showErrorMessage="1" sqref="D285">
      <formula1>liste_responsables</formula1>
    </dataValidation>
    <dataValidation type="list" allowBlank="1" showInputMessage="1" showErrorMessage="1" sqref="E285">
      <formula1>liste_sites</formula1>
    </dataValidation>
    <dataValidation type="list" allowBlank="1" showInputMessage="1" showErrorMessage="1" sqref="K285">
      <formula1>liste_priorites</formula1>
    </dataValidation>
    <dataValidation type="list" allowBlank="1" showInputMessage="1" showErrorMessage="1" sqref="L285">
      <formula1>liste_statuts</formula1>
    </dataValidation>
    <dataValidation type="whole" allowBlank="1" showInputMessage="1" showErrorMessage="1" sqref="M285">
      <formula1>0</formula1>
      <formula2>100</formula2>
    </dataValidation>
    <dataValidation type="date" operator="greaterThanOrEqual" allowBlank="1" showInputMessage="1" showErrorMessage="1" sqref="F285">
      <formula1>730120</formula1>
    </dataValidation>
    <dataValidation type="date" operator="greaterThanOrEqual" allowBlank="1" showInputMessage="1" showErrorMessage="1" sqref="G285">
      <formula1>730120</formula1>
    </dataValidation>
    <dataValidation type="date" operator="greaterThanOrEqual" allowBlank="1" showInputMessage="1" showErrorMessage="1" sqref="H285">
      <formula1>730120</formula1>
    </dataValidation>
    <dataValidation type="decimal" operator="greaterThanOrEqual" allowBlank="1" showInputMessage="1" showErrorMessage="1" sqref="N285">
      <formula1>0</formula1>
    </dataValidation>
    <dataValidation type="decimal" operator="greaterThanOrEqual" allowBlank="1" showInputMessage="1" showErrorMessage="1" sqref="O285">
      <formula1>0</formula1>
    </dataValidation>
    <dataValidation type="list" allowBlank="1" showInputMessage="1" showErrorMessage="1" sqref="C286">
      <formula1>liste_categories</formula1>
    </dataValidation>
    <dataValidation type="list" allowBlank="1" showInputMessage="1" showErrorMessage="1" sqref="D286">
      <formula1>liste_responsables</formula1>
    </dataValidation>
    <dataValidation type="list" allowBlank="1" showInputMessage="1" showErrorMessage="1" sqref="E286">
      <formula1>liste_sites</formula1>
    </dataValidation>
    <dataValidation type="list" allowBlank="1" showInputMessage="1" showErrorMessage="1" sqref="K286">
      <formula1>liste_priorites</formula1>
    </dataValidation>
    <dataValidation type="list" allowBlank="1" showInputMessage="1" showErrorMessage="1" sqref="L286">
      <formula1>liste_statuts</formula1>
    </dataValidation>
    <dataValidation type="whole" allowBlank="1" showInputMessage="1" showErrorMessage="1" sqref="M286">
      <formula1>0</formula1>
      <formula2>100</formula2>
    </dataValidation>
    <dataValidation type="date" operator="greaterThanOrEqual" allowBlank="1" showInputMessage="1" showErrorMessage="1" sqref="F286">
      <formula1>730120</formula1>
    </dataValidation>
    <dataValidation type="date" operator="greaterThanOrEqual" allowBlank="1" showInputMessage="1" showErrorMessage="1" sqref="G286">
      <formula1>730120</formula1>
    </dataValidation>
    <dataValidation type="date" operator="greaterThanOrEqual" allowBlank="1" showInputMessage="1" showErrorMessage="1" sqref="H286">
      <formula1>730120</formula1>
    </dataValidation>
    <dataValidation type="decimal" operator="greaterThanOrEqual" allowBlank="1" showInputMessage="1" showErrorMessage="1" sqref="N286">
      <formula1>0</formula1>
    </dataValidation>
    <dataValidation type="decimal" operator="greaterThanOrEqual" allowBlank="1" showInputMessage="1" showErrorMessage="1" sqref="O286">
      <formula1>0</formula1>
    </dataValidation>
    <dataValidation type="list" allowBlank="1" showInputMessage="1" showErrorMessage="1" sqref="C287">
      <formula1>liste_categories</formula1>
    </dataValidation>
    <dataValidation type="list" allowBlank="1" showInputMessage="1" showErrorMessage="1" sqref="D287">
      <formula1>liste_responsables</formula1>
    </dataValidation>
    <dataValidation type="list" allowBlank="1" showInputMessage="1" showErrorMessage="1" sqref="E287">
      <formula1>liste_sites</formula1>
    </dataValidation>
    <dataValidation type="list" allowBlank="1" showInputMessage="1" showErrorMessage="1" sqref="K287">
      <formula1>liste_priorites</formula1>
    </dataValidation>
    <dataValidation type="list" allowBlank="1" showInputMessage="1" showErrorMessage="1" sqref="L287">
      <formula1>liste_statuts</formula1>
    </dataValidation>
    <dataValidation type="whole" allowBlank="1" showInputMessage="1" showErrorMessage="1" sqref="M287">
      <formula1>0</formula1>
      <formula2>100</formula2>
    </dataValidation>
    <dataValidation type="date" operator="greaterThanOrEqual" allowBlank="1" showInputMessage="1" showErrorMessage="1" sqref="F287">
      <formula1>730120</formula1>
    </dataValidation>
    <dataValidation type="date" operator="greaterThanOrEqual" allowBlank="1" showInputMessage="1" showErrorMessage="1" sqref="G287">
      <formula1>730120</formula1>
    </dataValidation>
    <dataValidation type="date" operator="greaterThanOrEqual" allowBlank="1" showInputMessage="1" showErrorMessage="1" sqref="H287">
      <formula1>730120</formula1>
    </dataValidation>
    <dataValidation type="decimal" operator="greaterThanOrEqual" allowBlank="1" showInputMessage="1" showErrorMessage="1" sqref="N287">
      <formula1>0</formula1>
    </dataValidation>
    <dataValidation type="decimal" operator="greaterThanOrEqual" allowBlank="1" showInputMessage="1" showErrorMessage="1" sqref="O287">
      <formula1>0</formula1>
    </dataValidation>
    <dataValidation type="list" allowBlank="1" showInputMessage="1" showErrorMessage="1" sqref="C288">
      <formula1>liste_categories</formula1>
    </dataValidation>
    <dataValidation type="list" allowBlank="1" showInputMessage="1" showErrorMessage="1" sqref="D288">
      <formula1>liste_responsables</formula1>
    </dataValidation>
    <dataValidation type="list" allowBlank="1" showInputMessage="1" showErrorMessage="1" sqref="E288">
      <formula1>liste_sites</formula1>
    </dataValidation>
    <dataValidation type="list" allowBlank="1" showInputMessage="1" showErrorMessage="1" sqref="K288">
      <formula1>liste_priorites</formula1>
    </dataValidation>
    <dataValidation type="list" allowBlank="1" showInputMessage="1" showErrorMessage="1" sqref="L288">
      <formula1>liste_statuts</formula1>
    </dataValidation>
    <dataValidation type="whole" allowBlank="1" showInputMessage="1" showErrorMessage="1" sqref="M288">
      <formula1>0</formula1>
      <formula2>100</formula2>
    </dataValidation>
    <dataValidation type="date" operator="greaterThanOrEqual" allowBlank="1" showInputMessage="1" showErrorMessage="1" sqref="F288">
      <formula1>730120</formula1>
    </dataValidation>
    <dataValidation type="date" operator="greaterThanOrEqual" allowBlank="1" showInputMessage="1" showErrorMessage="1" sqref="G288">
      <formula1>730120</formula1>
    </dataValidation>
    <dataValidation type="date" operator="greaterThanOrEqual" allowBlank="1" showInputMessage="1" showErrorMessage="1" sqref="H288">
      <formula1>730120</formula1>
    </dataValidation>
    <dataValidation type="decimal" operator="greaterThanOrEqual" allowBlank="1" showInputMessage="1" showErrorMessage="1" sqref="N288">
      <formula1>0</formula1>
    </dataValidation>
    <dataValidation type="decimal" operator="greaterThanOrEqual" allowBlank="1" showInputMessage="1" showErrorMessage="1" sqref="O288">
      <formula1>0</formula1>
    </dataValidation>
    <dataValidation type="list" allowBlank="1" showInputMessage="1" showErrorMessage="1" sqref="C289">
      <formula1>liste_categories</formula1>
    </dataValidation>
    <dataValidation type="list" allowBlank="1" showInputMessage="1" showErrorMessage="1" sqref="D289">
      <formula1>liste_responsables</formula1>
    </dataValidation>
    <dataValidation type="list" allowBlank="1" showInputMessage="1" showErrorMessage="1" sqref="E289">
      <formula1>liste_sites</formula1>
    </dataValidation>
    <dataValidation type="list" allowBlank="1" showInputMessage="1" showErrorMessage="1" sqref="K289">
      <formula1>liste_priorites</formula1>
    </dataValidation>
    <dataValidation type="list" allowBlank="1" showInputMessage="1" showErrorMessage="1" sqref="L289">
      <formula1>liste_statuts</formula1>
    </dataValidation>
    <dataValidation type="whole" allowBlank="1" showInputMessage="1" showErrorMessage="1" sqref="M289">
      <formula1>0</formula1>
      <formula2>100</formula2>
    </dataValidation>
    <dataValidation type="date" operator="greaterThanOrEqual" allowBlank="1" showInputMessage="1" showErrorMessage="1" sqref="F289">
      <formula1>730120</formula1>
    </dataValidation>
    <dataValidation type="date" operator="greaterThanOrEqual" allowBlank="1" showInputMessage="1" showErrorMessage="1" sqref="G289">
      <formula1>730120</formula1>
    </dataValidation>
    <dataValidation type="date" operator="greaterThanOrEqual" allowBlank="1" showInputMessage="1" showErrorMessage="1" sqref="H289">
      <formula1>730120</formula1>
    </dataValidation>
    <dataValidation type="decimal" operator="greaterThanOrEqual" allowBlank="1" showInputMessage="1" showErrorMessage="1" sqref="N289">
      <formula1>0</formula1>
    </dataValidation>
    <dataValidation type="decimal" operator="greaterThanOrEqual" allowBlank="1" showInputMessage="1" showErrorMessage="1" sqref="O289">
      <formula1>0</formula1>
    </dataValidation>
    <dataValidation type="list" allowBlank="1" showInputMessage="1" showErrorMessage="1" sqref="C290">
      <formula1>liste_categories</formula1>
    </dataValidation>
    <dataValidation type="list" allowBlank="1" showInputMessage="1" showErrorMessage="1" sqref="D290">
      <formula1>liste_responsables</formula1>
    </dataValidation>
    <dataValidation type="list" allowBlank="1" showInputMessage="1" showErrorMessage="1" sqref="E290">
      <formula1>liste_sites</formula1>
    </dataValidation>
    <dataValidation type="list" allowBlank="1" showInputMessage="1" showErrorMessage="1" sqref="K290">
      <formula1>liste_priorites</formula1>
    </dataValidation>
    <dataValidation type="list" allowBlank="1" showInputMessage="1" showErrorMessage="1" sqref="L290">
      <formula1>liste_statuts</formula1>
    </dataValidation>
    <dataValidation type="whole" allowBlank="1" showInputMessage="1" showErrorMessage="1" sqref="M290">
      <formula1>0</formula1>
      <formula2>100</formula2>
    </dataValidation>
    <dataValidation type="date" operator="greaterThanOrEqual" allowBlank="1" showInputMessage="1" showErrorMessage="1" sqref="F290">
      <formula1>730120</formula1>
    </dataValidation>
    <dataValidation type="date" operator="greaterThanOrEqual" allowBlank="1" showInputMessage="1" showErrorMessage="1" sqref="G290">
      <formula1>730120</formula1>
    </dataValidation>
    <dataValidation type="date" operator="greaterThanOrEqual" allowBlank="1" showInputMessage="1" showErrorMessage="1" sqref="H290">
      <formula1>730120</formula1>
    </dataValidation>
    <dataValidation type="decimal" operator="greaterThanOrEqual" allowBlank="1" showInputMessage="1" showErrorMessage="1" sqref="N290">
      <formula1>0</formula1>
    </dataValidation>
    <dataValidation type="decimal" operator="greaterThanOrEqual" allowBlank="1" showInputMessage="1" showErrorMessage="1" sqref="O290">
      <formula1>0</formula1>
    </dataValidation>
    <dataValidation type="list" allowBlank="1" showInputMessage="1" showErrorMessage="1" sqref="C291">
      <formula1>liste_categories</formula1>
    </dataValidation>
    <dataValidation type="list" allowBlank="1" showInputMessage="1" showErrorMessage="1" sqref="D291">
      <formula1>liste_responsables</formula1>
    </dataValidation>
    <dataValidation type="list" allowBlank="1" showInputMessage="1" showErrorMessage="1" sqref="E291">
      <formula1>liste_sites</formula1>
    </dataValidation>
    <dataValidation type="list" allowBlank="1" showInputMessage="1" showErrorMessage="1" sqref="K291">
      <formula1>liste_priorites</formula1>
    </dataValidation>
    <dataValidation type="list" allowBlank="1" showInputMessage="1" showErrorMessage="1" sqref="L291">
      <formula1>liste_statuts</formula1>
    </dataValidation>
    <dataValidation type="whole" allowBlank="1" showInputMessage="1" showErrorMessage="1" sqref="M291">
      <formula1>0</formula1>
      <formula2>100</formula2>
    </dataValidation>
    <dataValidation type="date" operator="greaterThanOrEqual" allowBlank="1" showInputMessage="1" showErrorMessage="1" sqref="F291">
      <formula1>730120</formula1>
    </dataValidation>
    <dataValidation type="date" operator="greaterThanOrEqual" allowBlank="1" showInputMessage="1" showErrorMessage="1" sqref="G291">
      <formula1>730120</formula1>
    </dataValidation>
    <dataValidation type="date" operator="greaterThanOrEqual" allowBlank="1" showInputMessage="1" showErrorMessage="1" sqref="H291">
      <formula1>730120</formula1>
    </dataValidation>
    <dataValidation type="decimal" operator="greaterThanOrEqual" allowBlank="1" showInputMessage="1" showErrorMessage="1" sqref="N291">
      <formula1>0</formula1>
    </dataValidation>
    <dataValidation type="decimal" operator="greaterThanOrEqual" allowBlank="1" showInputMessage="1" showErrorMessage="1" sqref="O291">
      <formula1>0</formula1>
    </dataValidation>
    <dataValidation type="list" allowBlank="1" showInputMessage="1" showErrorMessage="1" sqref="C292">
      <formula1>liste_categories</formula1>
    </dataValidation>
    <dataValidation type="list" allowBlank="1" showInputMessage="1" showErrorMessage="1" sqref="D292">
      <formula1>liste_responsables</formula1>
    </dataValidation>
    <dataValidation type="list" allowBlank="1" showInputMessage="1" showErrorMessage="1" sqref="E292">
      <formula1>liste_sites</formula1>
    </dataValidation>
    <dataValidation type="list" allowBlank="1" showInputMessage="1" showErrorMessage="1" sqref="K292">
      <formula1>liste_priorites</formula1>
    </dataValidation>
    <dataValidation type="list" allowBlank="1" showInputMessage="1" showErrorMessage="1" sqref="L292">
      <formula1>liste_statuts</formula1>
    </dataValidation>
    <dataValidation type="whole" allowBlank="1" showInputMessage="1" showErrorMessage="1" sqref="M292">
      <formula1>0</formula1>
      <formula2>100</formula2>
    </dataValidation>
    <dataValidation type="date" operator="greaterThanOrEqual" allowBlank="1" showInputMessage="1" showErrorMessage="1" sqref="F292">
      <formula1>730120</formula1>
    </dataValidation>
    <dataValidation type="date" operator="greaterThanOrEqual" allowBlank="1" showInputMessage="1" showErrorMessage="1" sqref="G292">
      <formula1>730120</formula1>
    </dataValidation>
    <dataValidation type="date" operator="greaterThanOrEqual" allowBlank="1" showInputMessage="1" showErrorMessage="1" sqref="H292">
      <formula1>730120</formula1>
    </dataValidation>
    <dataValidation type="decimal" operator="greaterThanOrEqual" allowBlank="1" showInputMessage="1" showErrorMessage="1" sqref="N292">
      <formula1>0</formula1>
    </dataValidation>
    <dataValidation type="decimal" operator="greaterThanOrEqual" allowBlank="1" showInputMessage="1" showErrorMessage="1" sqref="O292">
      <formula1>0</formula1>
    </dataValidation>
    <dataValidation type="list" allowBlank="1" showInputMessage="1" showErrorMessage="1" sqref="C293">
      <formula1>liste_categories</formula1>
    </dataValidation>
    <dataValidation type="list" allowBlank="1" showInputMessage="1" showErrorMessage="1" sqref="D293">
      <formula1>liste_responsables</formula1>
    </dataValidation>
    <dataValidation type="list" allowBlank="1" showInputMessage="1" showErrorMessage="1" sqref="E293">
      <formula1>liste_sites</formula1>
    </dataValidation>
    <dataValidation type="list" allowBlank="1" showInputMessage="1" showErrorMessage="1" sqref="K293">
      <formula1>liste_priorites</formula1>
    </dataValidation>
    <dataValidation type="list" allowBlank="1" showInputMessage="1" showErrorMessage="1" sqref="L293">
      <formula1>liste_statuts</formula1>
    </dataValidation>
    <dataValidation type="whole" allowBlank="1" showInputMessage="1" showErrorMessage="1" sqref="M293">
      <formula1>0</formula1>
      <formula2>100</formula2>
    </dataValidation>
    <dataValidation type="date" operator="greaterThanOrEqual" allowBlank="1" showInputMessage="1" showErrorMessage="1" sqref="F293">
      <formula1>730120</formula1>
    </dataValidation>
    <dataValidation type="date" operator="greaterThanOrEqual" allowBlank="1" showInputMessage="1" showErrorMessage="1" sqref="G293">
      <formula1>730120</formula1>
    </dataValidation>
    <dataValidation type="date" operator="greaterThanOrEqual" allowBlank="1" showInputMessage="1" showErrorMessage="1" sqref="H293">
      <formula1>730120</formula1>
    </dataValidation>
    <dataValidation type="decimal" operator="greaterThanOrEqual" allowBlank="1" showInputMessage="1" showErrorMessage="1" sqref="N293">
      <formula1>0</formula1>
    </dataValidation>
    <dataValidation type="decimal" operator="greaterThanOrEqual" allowBlank="1" showInputMessage="1" showErrorMessage="1" sqref="O293">
      <formula1>0</formula1>
    </dataValidation>
    <dataValidation type="list" allowBlank="1" showInputMessage="1" showErrorMessage="1" sqref="C294">
      <formula1>liste_categories</formula1>
    </dataValidation>
    <dataValidation type="list" allowBlank="1" showInputMessage="1" showErrorMessage="1" sqref="D294">
      <formula1>liste_responsables</formula1>
    </dataValidation>
    <dataValidation type="list" allowBlank="1" showInputMessage="1" showErrorMessage="1" sqref="E294">
      <formula1>liste_sites</formula1>
    </dataValidation>
    <dataValidation type="list" allowBlank="1" showInputMessage="1" showErrorMessage="1" sqref="K294">
      <formula1>liste_priorites</formula1>
    </dataValidation>
    <dataValidation type="list" allowBlank="1" showInputMessage="1" showErrorMessage="1" sqref="L294">
      <formula1>liste_statuts</formula1>
    </dataValidation>
    <dataValidation type="whole" allowBlank="1" showInputMessage="1" showErrorMessage="1" sqref="M294">
      <formula1>0</formula1>
      <formula2>100</formula2>
    </dataValidation>
    <dataValidation type="date" operator="greaterThanOrEqual" allowBlank="1" showInputMessage="1" showErrorMessage="1" sqref="F294">
      <formula1>730120</formula1>
    </dataValidation>
    <dataValidation type="date" operator="greaterThanOrEqual" allowBlank="1" showInputMessage="1" showErrorMessage="1" sqref="G294">
      <formula1>730120</formula1>
    </dataValidation>
    <dataValidation type="date" operator="greaterThanOrEqual" allowBlank="1" showInputMessage="1" showErrorMessage="1" sqref="H294">
      <formula1>730120</formula1>
    </dataValidation>
    <dataValidation type="decimal" operator="greaterThanOrEqual" allowBlank="1" showInputMessage="1" showErrorMessage="1" sqref="N294">
      <formula1>0</formula1>
    </dataValidation>
    <dataValidation type="decimal" operator="greaterThanOrEqual" allowBlank="1" showInputMessage="1" showErrorMessage="1" sqref="O294">
      <formula1>0</formula1>
    </dataValidation>
    <dataValidation type="list" allowBlank="1" showInputMessage="1" showErrorMessage="1" sqref="C295">
      <formula1>liste_categories</formula1>
    </dataValidation>
    <dataValidation type="list" allowBlank="1" showInputMessage="1" showErrorMessage="1" sqref="D295">
      <formula1>liste_responsables</formula1>
    </dataValidation>
    <dataValidation type="list" allowBlank="1" showInputMessage="1" showErrorMessage="1" sqref="E295">
      <formula1>liste_sites</formula1>
    </dataValidation>
    <dataValidation type="list" allowBlank="1" showInputMessage="1" showErrorMessage="1" sqref="K295">
      <formula1>liste_priorites</formula1>
    </dataValidation>
    <dataValidation type="list" allowBlank="1" showInputMessage="1" showErrorMessage="1" sqref="L295">
      <formula1>liste_statuts</formula1>
    </dataValidation>
    <dataValidation type="whole" allowBlank="1" showInputMessage="1" showErrorMessage="1" sqref="M295">
      <formula1>0</formula1>
      <formula2>100</formula2>
    </dataValidation>
    <dataValidation type="date" operator="greaterThanOrEqual" allowBlank="1" showInputMessage="1" showErrorMessage="1" sqref="F295">
      <formula1>730120</formula1>
    </dataValidation>
    <dataValidation type="date" operator="greaterThanOrEqual" allowBlank="1" showInputMessage="1" showErrorMessage="1" sqref="G295">
      <formula1>730120</formula1>
    </dataValidation>
    <dataValidation type="date" operator="greaterThanOrEqual" allowBlank="1" showInputMessage="1" showErrorMessage="1" sqref="H295">
      <formula1>730120</formula1>
    </dataValidation>
    <dataValidation type="decimal" operator="greaterThanOrEqual" allowBlank="1" showInputMessage="1" showErrorMessage="1" sqref="N295">
      <formula1>0</formula1>
    </dataValidation>
    <dataValidation type="decimal" operator="greaterThanOrEqual" allowBlank="1" showInputMessage="1" showErrorMessage="1" sqref="O295">
      <formula1>0</formula1>
    </dataValidation>
    <dataValidation type="list" allowBlank="1" showInputMessage="1" showErrorMessage="1" sqref="C296">
      <formula1>liste_categories</formula1>
    </dataValidation>
    <dataValidation type="list" allowBlank="1" showInputMessage="1" showErrorMessage="1" sqref="D296">
      <formula1>liste_responsables</formula1>
    </dataValidation>
    <dataValidation type="list" allowBlank="1" showInputMessage="1" showErrorMessage="1" sqref="E296">
      <formula1>liste_sites</formula1>
    </dataValidation>
    <dataValidation type="list" allowBlank="1" showInputMessage="1" showErrorMessage="1" sqref="K296">
      <formula1>liste_priorites</formula1>
    </dataValidation>
    <dataValidation type="list" allowBlank="1" showInputMessage="1" showErrorMessage="1" sqref="L296">
      <formula1>liste_statuts</formula1>
    </dataValidation>
    <dataValidation type="whole" allowBlank="1" showInputMessage="1" showErrorMessage="1" sqref="M296">
      <formula1>0</formula1>
      <formula2>100</formula2>
    </dataValidation>
    <dataValidation type="date" operator="greaterThanOrEqual" allowBlank="1" showInputMessage="1" showErrorMessage="1" sqref="F296">
      <formula1>730120</formula1>
    </dataValidation>
    <dataValidation type="date" operator="greaterThanOrEqual" allowBlank="1" showInputMessage="1" showErrorMessage="1" sqref="G296">
      <formula1>730120</formula1>
    </dataValidation>
    <dataValidation type="date" operator="greaterThanOrEqual" allowBlank="1" showInputMessage="1" showErrorMessage="1" sqref="H296">
      <formula1>730120</formula1>
    </dataValidation>
    <dataValidation type="decimal" operator="greaterThanOrEqual" allowBlank="1" showInputMessage="1" showErrorMessage="1" sqref="N296">
      <formula1>0</formula1>
    </dataValidation>
    <dataValidation type="decimal" operator="greaterThanOrEqual" allowBlank="1" showInputMessage="1" showErrorMessage="1" sqref="O296">
      <formula1>0</formula1>
    </dataValidation>
    <dataValidation type="list" allowBlank="1" showInputMessage="1" showErrorMessage="1" sqref="C297">
      <formula1>liste_categories</formula1>
    </dataValidation>
    <dataValidation type="list" allowBlank="1" showInputMessage="1" showErrorMessage="1" sqref="D297">
      <formula1>liste_responsables</formula1>
    </dataValidation>
    <dataValidation type="list" allowBlank="1" showInputMessage="1" showErrorMessage="1" sqref="E297">
      <formula1>liste_sites</formula1>
    </dataValidation>
    <dataValidation type="list" allowBlank="1" showInputMessage="1" showErrorMessage="1" sqref="K297">
      <formula1>liste_priorites</formula1>
    </dataValidation>
    <dataValidation type="list" allowBlank="1" showInputMessage="1" showErrorMessage="1" sqref="L297">
      <formula1>liste_statuts</formula1>
    </dataValidation>
    <dataValidation type="whole" allowBlank="1" showInputMessage="1" showErrorMessage="1" sqref="M297">
      <formula1>0</formula1>
      <formula2>100</formula2>
    </dataValidation>
    <dataValidation type="date" operator="greaterThanOrEqual" allowBlank="1" showInputMessage="1" showErrorMessage="1" sqref="F297">
      <formula1>730120</formula1>
    </dataValidation>
    <dataValidation type="date" operator="greaterThanOrEqual" allowBlank="1" showInputMessage="1" showErrorMessage="1" sqref="G297">
      <formula1>730120</formula1>
    </dataValidation>
    <dataValidation type="date" operator="greaterThanOrEqual" allowBlank="1" showInputMessage="1" showErrorMessage="1" sqref="H297">
      <formula1>730120</formula1>
    </dataValidation>
    <dataValidation type="decimal" operator="greaterThanOrEqual" allowBlank="1" showInputMessage="1" showErrorMessage="1" sqref="N297">
      <formula1>0</formula1>
    </dataValidation>
    <dataValidation type="decimal" operator="greaterThanOrEqual" allowBlank="1" showInputMessage="1" showErrorMessage="1" sqref="O297">
      <formula1>0</formula1>
    </dataValidation>
    <dataValidation type="list" allowBlank="1" showInputMessage="1" showErrorMessage="1" sqref="C298">
      <formula1>liste_categories</formula1>
    </dataValidation>
    <dataValidation type="list" allowBlank="1" showInputMessage="1" showErrorMessage="1" sqref="D298">
      <formula1>liste_responsables</formula1>
    </dataValidation>
    <dataValidation type="list" allowBlank="1" showInputMessage="1" showErrorMessage="1" sqref="E298">
      <formula1>liste_sites</formula1>
    </dataValidation>
    <dataValidation type="list" allowBlank="1" showInputMessage="1" showErrorMessage="1" sqref="K298">
      <formula1>liste_priorites</formula1>
    </dataValidation>
    <dataValidation type="list" allowBlank="1" showInputMessage="1" showErrorMessage="1" sqref="L298">
      <formula1>liste_statuts</formula1>
    </dataValidation>
    <dataValidation type="whole" allowBlank="1" showInputMessage="1" showErrorMessage="1" sqref="M298">
      <formula1>0</formula1>
      <formula2>100</formula2>
    </dataValidation>
    <dataValidation type="date" operator="greaterThanOrEqual" allowBlank="1" showInputMessage="1" showErrorMessage="1" sqref="F298">
      <formula1>730120</formula1>
    </dataValidation>
    <dataValidation type="date" operator="greaterThanOrEqual" allowBlank="1" showInputMessage="1" showErrorMessage="1" sqref="G298">
      <formula1>730120</formula1>
    </dataValidation>
    <dataValidation type="date" operator="greaterThanOrEqual" allowBlank="1" showInputMessage="1" showErrorMessage="1" sqref="H298">
      <formula1>730120</formula1>
    </dataValidation>
    <dataValidation type="decimal" operator="greaterThanOrEqual" allowBlank="1" showInputMessage="1" showErrorMessage="1" sqref="N298">
      <formula1>0</formula1>
    </dataValidation>
    <dataValidation type="decimal" operator="greaterThanOrEqual" allowBlank="1" showInputMessage="1" showErrorMessage="1" sqref="O298">
      <formula1>0</formula1>
    </dataValidation>
    <dataValidation type="list" allowBlank="1" showInputMessage="1" showErrorMessage="1" sqref="C299">
      <formula1>liste_categories</formula1>
    </dataValidation>
    <dataValidation type="list" allowBlank="1" showInputMessage="1" showErrorMessage="1" sqref="D299">
      <formula1>liste_responsables</formula1>
    </dataValidation>
    <dataValidation type="list" allowBlank="1" showInputMessage="1" showErrorMessage="1" sqref="E299">
      <formula1>liste_sites</formula1>
    </dataValidation>
    <dataValidation type="list" allowBlank="1" showInputMessage="1" showErrorMessage="1" sqref="K299">
      <formula1>liste_priorites</formula1>
    </dataValidation>
    <dataValidation type="list" allowBlank="1" showInputMessage="1" showErrorMessage="1" sqref="L299">
      <formula1>liste_statuts</formula1>
    </dataValidation>
    <dataValidation type="whole" allowBlank="1" showInputMessage="1" showErrorMessage="1" sqref="M299">
      <formula1>0</formula1>
      <formula2>100</formula2>
    </dataValidation>
    <dataValidation type="date" operator="greaterThanOrEqual" allowBlank="1" showInputMessage="1" showErrorMessage="1" sqref="F299">
      <formula1>730120</formula1>
    </dataValidation>
    <dataValidation type="date" operator="greaterThanOrEqual" allowBlank="1" showInputMessage="1" showErrorMessage="1" sqref="G299">
      <formula1>730120</formula1>
    </dataValidation>
    <dataValidation type="date" operator="greaterThanOrEqual" allowBlank="1" showInputMessage="1" showErrorMessage="1" sqref="H299">
      <formula1>730120</formula1>
    </dataValidation>
    <dataValidation type="decimal" operator="greaterThanOrEqual" allowBlank="1" showInputMessage="1" showErrorMessage="1" sqref="N299">
      <formula1>0</formula1>
    </dataValidation>
    <dataValidation type="decimal" operator="greaterThanOrEqual" allowBlank="1" showInputMessage="1" showErrorMessage="1" sqref="O299">
      <formula1>0</formula1>
    </dataValidation>
    <dataValidation type="list" allowBlank="1" showInputMessage="1" showErrorMessage="1" sqref="C300">
      <formula1>liste_categories</formula1>
    </dataValidation>
    <dataValidation type="list" allowBlank="1" showInputMessage="1" showErrorMessage="1" sqref="D300">
      <formula1>liste_responsables</formula1>
    </dataValidation>
    <dataValidation type="list" allowBlank="1" showInputMessage="1" showErrorMessage="1" sqref="E300">
      <formula1>liste_sites</formula1>
    </dataValidation>
    <dataValidation type="list" allowBlank="1" showInputMessage="1" showErrorMessage="1" sqref="K300">
      <formula1>liste_priorites</formula1>
    </dataValidation>
    <dataValidation type="list" allowBlank="1" showInputMessage="1" showErrorMessage="1" sqref="L300">
      <formula1>liste_statuts</formula1>
    </dataValidation>
    <dataValidation type="whole" allowBlank="1" showInputMessage="1" showErrorMessage="1" sqref="M300">
      <formula1>0</formula1>
      <formula2>100</formula2>
    </dataValidation>
    <dataValidation type="date" operator="greaterThanOrEqual" allowBlank="1" showInputMessage="1" showErrorMessage="1" sqref="F300">
      <formula1>730120</formula1>
    </dataValidation>
    <dataValidation type="date" operator="greaterThanOrEqual" allowBlank="1" showInputMessage="1" showErrorMessage="1" sqref="G300">
      <formula1>730120</formula1>
    </dataValidation>
    <dataValidation type="date" operator="greaterThanOrEqual" allowBlank="1" showInputMessage="1" showErrorMessage="1" sqref="H300">
      <formula1>730120</formula1>
    </dataValidation>
    <dataValidation type="decimal" operator="greaterThanOrEqual" allowBlank="1" showInputMessage="1" showErrorMessage="1" sqref="N300">
      <formula1>0</formula1>
    </dataValidation>
    <dataValidation type="decimal" operator="greaterThanOrEqual" allowBlank="1" showInputMessage="1" showErrorMessage="1" sqref="O300">
      <formula1>0</formula1>
    </dataValidation>
    <dataValidation type="list" allowBlank="1" showInputMessage="1" showErrorMessage="1" sqref="C301">
      <formula1>liste_categories</formula1>
    </dataValidation>
    <dataValidation type="list" allowBlank="1" showInputMessage="1" showErrorMessage="1" sqref="D301">
      <formula1>liste_responsables</formula1>
    </dataValidation>
    <dataValidation type="list" allowBlank="1" showInputMessage="1" showErrorMessage="1" sqref="E301">
      <formula1>liste_sites</formula1>
    </dataValidation>
    <dataValidation type="list" allowBlank="1" showInputMessage="1" showErrorMessage="1" sqref="K301">
      <formula1>liste_priorites</formula1>
    </dataValidation>
    <dataValidation type="list" allowBlank="1" showInputMessage="1" showErrorMessage="1" sqref="L301">
      <formula1>liste_statuts</formula1>
    </dataValidation>
    <dataValidation type="whole" allowBlank="1" showInputMessage="1" showErrorMessage="1" sqref="M301">
      <formula1>0</formula1>
      <formula2>100</formula2>
    </dataValidation>
    <dataValidation type="date" operator="greaterThanOrEqual" allowBlank="1" showInputMessage="1" showErrorMessage="1" sqref="F301">
      <formula1>730120</formula1>
    </dataValidation>
    <dataValidation type="date" operator="greaterThanOrEqual" allowBlank="1" showInputMessage="1" showErrorMessage="1" sqref="G301">
      <formula1>730120</formula1>
    </dataValidation>
    <dataValidation type="date" operator="greaterThanOrEqual" allowBlank="1" showInputMessage="1" showErrorMessage="1" sqref="H301">
      <formula1>730120</formula1>
    </dataValidation>
    <dataValidation type="decimal" operator="greaterThanOrEqual" allowBlank="1" showInputMessage="1" showErrorMessage="1" sqref="N301">
      <formula1>0</formula1>
    </dataValidation>
    <dataValidation type="decimal" operator="greaterThanOrEqual" allowBlank="1" showInputMessage="1" showErrorMessage="1" sqref="O301">
      <formula1>0</formula1>
    </dataValidation>
    <dataValidation type="list" allowBlank="1" showInputMessage="1" showErrorMessage="1" sqref="C302">
      <formula1>liste_categories</formula1>
    </dataValidation>
    <dataValidation type="list" allowBlank="1" showInputMessage="1" showErrorMessage="1" sqref="D302">
      <formula1>liste_responsables</formula1>
    </dataValidation>
    <dataValidation type="list" allowBlank="1" showInputMessage="1" showErrorMessage="1" sqref="E302">
      <formula1>liste_sites</formula1>
    </dataValidation>
    <dataValidation type="list" allowBlank="1" showInputMessage="1" showErrorMessage="1" sqref="K302">
      <formula1>liste_priorites</formula1>
    </dataValidation>
    <dataValidation type="list" allowBlank="1" showInputMessage="1" showErrorMessage="1" sqref="L302">
      <formula1>liste_statuts</formula1>
    </dataValidation>
    <dataValidation type="whole" allowBlank="1" showInputMessage="1" showErrorMessage="1" sqref="M302">
      <formula1>0</formula1>
      <formula2>100</formula2>
    </dataValidation>
    <dataValidation type="date" operator="greaterThanOrEqual" allowBlank="1" showInputMessage="1" showErrorMessage="1" sqref="F302">
      <formula1>730120</formula1>
    </dataValidation>
    <dataValidation type="date" operator="greaterThanOrEqual" allowBlank="1" showInputMessage="1" showErrorMessage="1" sqref="G302">
      <formula1>730120</formula1>
    </dataValidation>
    <dataValidation type="date" operator="greaterThanOrEqual" allowBlank="1" showInputMessage="1" showErrorMessage="1" sqref="H302">
      <formula1>730120</formula1>
    </dataValidation>
    <dataValidation type="decimal" operator="greaterThanOrEqual" allowBlank="1" showInputMessage="1" showErrorMessage="1" sqref="N302">
      <formula1>0</formula1>
    </dataValidation>
    <dataValidation type="decimal" operator="greaterThanOrEqual" allowBlank="1" showInputMessage="1" showErrorMessage="1" sqref="O302">
      <formula1>0</formula1>
    </dataValidation>
    <dataValidation type="list" allowBlank="1" showInputMessage="1" showErrorMessage="1" sqref="C303">
      <formula1>liste_categories</formula1>
    </dataValidation>
    <dataValidation type="list" allowBlank="1" showInputMessage="1" showErrorMessage="1" sqref="D303">
      <formula1>liste_responsables</formula1>
    </dataValidation>
    <dataValidation type="list" allowBlank="1" showInputMessage="1" showErrorMessage="1" sqref="E303">
      <formula1>liste_sites</formula1>
    </dataValidation>
    <dataValidation type="list" allowBlank="1" showInputMessage="1" showErrorMessage="1" sqref="K303">
      <formula1>liste_priorites</formula1>
    </dataValidation>
    <dataValidation type="list" allowBlank="1" showInputMessage="1" showErrorMessage="1" sqref="L303">
      <formula1>liste_statuts</formula1>
    </dataValidation>
    <dataValidation type="whole" allowBlank="1" showInputMessage="1" showErrorMessage="1" sqref="M303">
      <formula1>0</formula1>
      <formula2>100</formula2>
    </dataValidation>
    <dataValidation type="date" operator="greaterThanOrEqual" allowBlank="1" showInputMessage="1" showErrorMessage="1" sqref="F303">
      <formula1>730120</formula1>
    </dataValidation>
    <dataValidation type="date" operator="greaterThanOrEqual" allowBlank="1" showInputMessage="1" showErrorMessage="1" sqref="G303">
      <formula1>730120</formula1>
    </dataValidation>
    <dataValidation type="date" operator="greaterThanOrEqual" allowBlank="1" showInputMessage="1" showErrorMessage="1" sqref="H303">
      <formula1>730120</formula1>
    </dataValidation>
    <dataValidation type="decimal" operator="greaterThanOrEqual" allowBlank="1" showInputMessage="1" showErrorMessage="1" sqref="N303">
      <formula1>0</formula1>
    </dataValidation>
    <dataValidation type="decimal" operator="greaterThanOrEqual" allowBlank="1" showInputMessage="1" showErrorMessage="1" sqref="O303">
      <formula1>0</formula1>
    </dataValidation>
    <dataValidation type="list" allowBlank="1" showInputMessage="1" showErrorMessage="1" sqref="C304">
      <formula1>liste_categories</formula1>
    </dataValidation>
    <dataValidation type="list" allowBlank="1" showInputMessage="1" showErrorMessage="1" sqref="D304">
      <formula1>liste_responsables</formula1>
    </dataValidation>
    <dataValidation type="list" allowBlank="1" showInputMessage="1" showErrorMessage="1" sqref="E304">
      <formula1>liste_sites</formula1>
    </dataValidation>
    <dataValidation type="list" allowBlank="1" showInputMessage="1" showErrorMessage="1" sqref="K304">
      <formula1>liste_priorites</formula1>
    </dataValidation>
    <dataValidation type="list" allowBlank="1" showInputMessage="1" showErrorMessage="1" sqref="L304">
      <formula1>liste_statuts</formula1>
    </dataValidation>
    <dataValidation type="whole" allowBlank="1" showInputMessage="1" showErrorMessage="1" sqref="M304">
      <formula1>0</formula1>
      <formula2>100</formula2>
    </dataValidation>
    <dataValidation type="date" operator="greaterThanOrEqual" allowBlank="1" showInputMessage="1" showErrorMessage="1" sqref="F304">
      <formula1>730120</formula1>
    </dataValidation>
    <dataValidation type="date" operator="greaterThanOrEqual" allowBlank="1" showInputMessage="1" showErrorMessage="1" sqref="G304">
      <formula1>730120</formula1>
    </dataValidation>
    <dataValidation type="date" operator="greaterThanOrEqual" allowBlank="1" showInputMessage="1" showErrorMessage="1" sqref="H304">
      <formula1>730120</formula1>
    </dataValidation>
    <dataValidation type="decimal" operator="greaterThanOrEqual" allowBlank="1" showInputMessage="1" showErrorMessage="1" sqref="N304">
      <formula1>0</formula1>
    </dataValidation>
    <dataValidation type="decimal" operator="greaterThanOrEqual" allowBlank="1" showInputMessage="1" showErrorMessage="1" sqref="O304">
      <formula1>0</formula1>
    </dataValidation>
    <dataValidation type="list" allowBlank="1" showInputMessage="1" showErrorMessage="1" sqref="C305">
      <formula1>liste_categories</formula1>
    </dataValidation>
    <dataValidation type="list" allowBlank="1" showInputMessage="1" showErrorMessage="1" sqref="D305">
      <formula1>liste_responsables</formula1>
    </dataValidation>
    <dataValidation type="list" allowBlank="1" showInputMessage="1" showErrorMessage="1" sqref="E305">
      <formula1>liste_sites</formula1>
    </dataValidation>
    <dataValidation type="list" allowBlank="1" showInputMessage="1" showErrorMessage="1" sqref="K305">
      <formula1>liste_priorites</formula1>
    </dataValidation>
    <dataValidation type="list" allowBlank="1" showInputMessage="1" showErrorMessage="1" sqref="L305">
      <formula1>liste_statuts</formula1>
    </dataValidation>
    <dataValidation type="whole" allowBlank="1" showInputMessage="1" showErrorMessage="1" sqref="M305">
      <formula1>0</formula1>
      <formula2>100</formula2>
    </dataValidation>
    <dataValidation type="date" operator="greaterThanOrEqual" allowBlank="1" showInputMessage="1" showErrorMessage="1" sqref="F305">
      <formula1>730120</formula1>
    </dataValidation>
    <dataValidation type="date" operator="greaterThanOrEqual" allowBlank="1" showInputMessage="1" showErrorMessage="1" sqref="G305">
      <formula1>730120</formula1>
    </dataValidation>
    <dataValidation type="date" operator="greaterThanOrEqual" allowBlank="1" showInputMessage="1" showErrorMessage="1" sqref="H305">
      <formula1>730120</formula1>
    </dataValidation>
    <dataValidation type="decimal" operator="greaterThanOrEqual" allowBlank="1" showInputMessage="1" showErrorMessage="1" sqref="N305">
      <formula1>0</formula1>
    </dataValidation>
    <dataValidation type="decimal" operator="greaterThanOrEqual" allowBlank="1" showInputMessage="1" showErrorMessage="1" sqref="O305">
      <formula1>0</formula1>
    </dataValidation>
    <dataValidation type="list" allowBlank="1" showInputMessage="1" showErrorMessage="1" sqref="C306">
      <formula1>liste_categories</formula1>
    </dataValidation>
    <dataValidation type="list" allowBlank="1" showInputMessage="1" showErrorMessage="1" sqref="D306">
      <formula1>liste_responsables</formula1>
    </dataValidation>
    <dataValidation type="list" allowBlank="1" showInputMessage="1" showErrorMessage="1" sqref="E306">
      <formula1>liste_sites</formula1>
    </dataValidation>
    <dataValidation type="list" allowBlank="1" showInputMessage="1" showErrorMessage="1" sqref="K306">
      <formula1>liste_priorites</formula1>
    </dataValidation>
    <dataValidation type="list" allowBlank="1" showInputMessage="1" showErrorMessage="1" sqref="L306">
      <formula1>liste_statuts</formula1>
    </dataValidation>
    <dataValidation type="whole" allowBlank="1" showInputMessage="1" showErrorMessage="1" sqref="M306">
      <formula1>0</formula1>
      <formula2>100</formula2>
    </dataValidation>
    <dataValidation type="date" operator="greaterThanOrEqual" allowBlank="1" showInputMessage="1" showErrorMessage="1" sqref="F306">
      <formula1>730120</formula1>
    </dataValidation>
    <dataValidation type="date" operator="greaterThanOrEqual" allowBlank="1" showInputMessage="1" showErrorMessage="1" sqref="G306">
      <formula1>730120</formula1>
    </dataValidation>
    <dataValidation type="date" operator="greaterThanOrEqual" allowBlank="1" showInputMessage="1" showErrorMessage="1" sqref="H306">
      <formula1>730120</formula1>
    </dataValidation>
    <dataValidation type="decimal" operator="greaterThanOrEqual" allowBlank="1" showInputMessage="1" showErrorMessage="1" sqref="N306">
      <formula1>0</formula1>
    </dataValidation>
    <dataValidation type="decimal" operator="greaterThanOrEqual" allowBlank="1" showInputMessage="1" showErrorMessage="1" sqref="O306">
      <formula1>0</formula1>
    </dataValidation>
    <dataValidation type="list" allowBlank="1" showInputMessage="1" showErrorMessage="1" sqref="C307">
      <formula1>liste_categories</formula1>
    </dataValidation>
    <dataValidation type="list" allowBlank="1" showInputMessage="1" showErrorMessage="1" sqref="D307">
      <formula1>liste_responsables</formula1>
    </dataValidation>
    <dataValidation type="list" allowBlank="1" showInputMessage="1" showErrorMessage="1" sqref="E307">
      <formula1>liste_sites</formula1>
    </dataValidation>
    <dataValidation type="list" allowBlank="1" showInputMessage="1" showErrorMessage="1" sqref="K307">
      <formula1>liste_priorites</formula1>
    </dataValidation>
    <dataValidation type="list" allowBlank="1" showInputMessage="1" showErrorMessage="1" sqref="L307">
      <formula1>liste_statuts</formula1>
    </dataValidation>
    <dataValidation type="whole" allowBlank="1" showInputMessage="1" showErrorMessage="1" sqref="M307">
      <formula1>0</formula1>
      <formula2>100</formula2>
    </dataValidation>
    <dataValidation type="date" operator="greaterThanOrEqual" allowBlank="1" showInputMessage="1" showErrorMessage="1" sqref="F307">
      <formula1>730120</formula1>
    </dataValidation>
    <dataValidation type="date" operator="greaterThanOrEqual" allowBlank="1" showInputMessage="1" showErrorMessage="1" sqref="G307">
      <formula1>730120</formula1>
    </dataValidation>
    <dataValidation type="date" operator="greaterThanOrEqual" allowBlank="1" showInputMessage="1" showErrorMessage="1" sqref="H307">
      <formula1>730120</formula1>
    </dataValidation>
    <dataValidation type="decimal" operator="greaterThanOrEqual" allowBlank="1" showInputMessage="1" showErrorMessage="1" sqref="N307">
      <formula1>0</formula1>
    </dataValidation>
    <dataValidation type="decimal" operator="greaterThanOrEqual" allowBlank="1" showInputMessage="1" showErrorMessage="1" sqref="O307">
      <formula1>0</formula1>
    </dataValidation>
    <dataValidation type="list" allowBlank="1" showInputMessage="1" showErrorMessage="1" sqref="C308">
      <formula1>liste_categories</formula1>
    </dataValidation>
    <dataValidation type="list" allowBlank="1" showInputMessage="1" showErrorMessage="1" sqref="D308">
      <formula1>liste_responsables</formula1>
    </dataValidation>
    <dataValidation type="list" allowBlank="1" showInputMessage="1" showErrorMessage="1" sqref="E308">
      <formula1>liste_sites</formula1>
    </dataValidation>
    <dataValidation type="list" allowBlank="1" showInputMessage="1" showErrorMessage="1" sqref="K308">
      <formula1>liste_priorites</formula1>
    </dataValidation>
    <dataValidation type="list" allowBlank="1" showInputMessage="1" showErrorMessage="1" sqref="L308">
      <formula1>liste_statuts</formula1>
    </dataValidation>
    <dataValidation type="whole" allowBlank="1" showInputMessage="1" showErrorMessage="1" sqref="M308">
      <formula1>0</formula1>
      <formula2>100</formula2>
    </dataValidation>
    <dataValidation type="date" operator="greaterThanOrEqual" allowBlank="1" showInputMessage="1" showErrorMessage="1" sqref="F308">
      <formula1>730120</formula1>
    </dataValidation>
    <dataValidation type="date" operator="greaterThanOrEqual" allowBlank="1" showInputMessage="1" showErrorMessage="1" sqref="G308">
      <formula1>730120</formula1>
    </dataValidation>
    <dataValidation type="date" operator="greaterThanOrEqual" allowBlank="1" showInputMessage="1" showErrorMessage="1" sqref="H308">
      <formula1>730120</formula1>
    </dataValidation>
    <dataValidation type="decimal" operator="greaterThanOrEqual" allowBlank="1" showInputMessage="1" showErrorMessage="1" sqref="N308">
      <formula1>0</formula1>
    </dataValidation>
    <dataValidation type="decimal" operator="greaterThanOrEqual" allowBlank="1" showInputMessage="1" showErrorMessage="1" sqref="O308">
      <formula1>0</formula1>
    </dataValidation>
    <dataValidation type="list" allowBlank="1" showInputMessage="1" showErrorMessage="1" sqref="C309">
      <formula1>liste_categories</formula1>
    </dataValidation>
    <dataValidation type="list" allowBlank="1" showInputMessage="1" showErrorMessage="1" sqref="D309">
      <formula1>liste_responsables</formula1>
    </dataValidation>
    <dataValidation type="list" allowBlank="1" showInputMessage="1" showErrorMessage="1" sqref="E309">
      <formula1>liste_sites</formula1>
    </dataValidation>
    <dataValidation type="list" allowBlank="1" showInputMessage="1" showErrorMessage="1" sqref="K309">
      <formula1>liste_priorites</formula1>
    </dataValidation>
    <dataValidation type="list" allowBlank="1" showInputMessage="1" showErrorMessage="1" sqref="L309">
      <formula1>liste_statuts</formula1>
    </dataValidation>
    <dataValidation type="whole" allowBlank="1" showInputMessage="1" showErrorMessage="1" sqref="M309">
      <formula1>0</formula1>
      <formula2>100</formula2>
    </dataValidation>
    <dataValidation type="date" operator="greaterThanOrEqual" allowBlank="1" showInputMessage="1" showErrorMessage="1" sqref="F309">
      <formula1>730120</formula1>
    </dataValidation>
    <dataValidation type="date" operator="greaterThanOrEqual" allowBlank="1" showInputMessage="1" showErrorMessage="1" sqref="G309">
      <formula1>730120</formula1>
    </dataValidation>
    <dataValidation type="date" operator="greaterThanOrEqual" allowBlank="1" showInputMessage="1" showErrorMessage="1" sqref="H309">
      <formula1>730120</formula1>
    </dataValidation>
    <dataValidation type="decimal" operator="greaterThanOrEqual" allowBlank="1" showInputMessage="1" showErrorMessage="1" sqref="N309">
      <formula1>0</formula1>
    </dataValidation>
    <dataValidation type="decimal" operator="greaterThanOrEqual" allowBlank="1" showInputMessage="1" showErrorMessage="1" sqref="O309">
      <formula1>0</formula1>
    </dataValidation>
    <dataValidation type="list" allowBlank="1" showInputMessage="1" showErrorMessage="1" sqref="C310">
      <formula1>liste_categories</formula1>
    </dataValidation>
    <dataValidation type="list" allowBlank="1" showInputMessage="1" showErrorMessage="1" sqref="D310">
      <formula1>liste_responsables</formula1>
    </dataValidation>
    <dataValidation type="list" allowBlank="1" showInputMessage="1" showErrorMessage="1" sqref="E310">
      <formula1>liste_sites</formula1>
    </dataValidation>
    <dataValidation type="list" allowBlank="1" showInputMessage="1" showErrorMessage="1" sqref="K310">
      <formula1>liste_priorites</formula1>
    </dataValidation>
    <dataValidation type="list" allowBlank="1" showInputMessage="1" showErrorMessage="1" sqref="L310">
      <formula1>liste_statuts</formula1>
    </dataValidation>
    <dataValidation type="whole" allowBlank="1" showInputMessage="1" showErrorMessage="1" sqref="M310">
      <formula1>0</formula1>
      <formula2>100</formula2>
    </dataValidation>
    <dataValidation type="date" operator="greaterThanOrEqual" allowBlank="1" showInputMessage="1" showErrorMessage="1" sqref="F310">
      <formula1>730120</formula1>
    </dataValidation>
    <dataValidation type="date" operator="greaterThanOrEqual" allowBlank="1" showInputMessage="1" showErrorMessage="1" sqref="G310">
      <formula1>730120</formula1>
    </dataValidation>
    <dataValidation type="date" operator="greaterThanOrEqual" allowBlank="1" showInputMessage="1" showErrorMessage="1" sqref="H310">
      <formula1>730120</formula1>
    </dataValidation>
    <dataValidation type="decimal" operator="greaterThanOrEqual" allowBlank="1" showInputMessage="1" showErrorMessage="1" sqref="N310">
      <formula1>0</formula1>
    </dataValidation>
    <dataValidation type="decimal" operator="greaterThanOrEqual" allowBlank="1" showInputMessage="1" showErrorMessage="1" sqref="O310">
      <formula1>0</formula1>
    </dataValidation>
    <dataValidation type="list" allowBlank="1" showInputMessage="1" showErrorMessage="1" sqref="C311">
      <formula1>liste_categories</formula1>
    </dataValidation>
    <dataValidation type="list" allowBlank="1" showInputMessage="1" showErrorMessage="1" sqref="D311">
      <formula1>liste_responsables</formula1>
    </dataValidation>
    <dataValidation type="list" allowBlank="1" showInputMessage="1" showErrorMessage="1" sqref="E311">
      <formula1>liste_sites</formula1>
    </dataValidation>
    <dataValidation type="list" allowBlank="1" showInputMessage="1" showErrorMessage="1" sqref="K311">
      <formula1>liste_priorites</formula1>
    </dataValidation>
    <dataValidation type="list" allowBlank="1" showInputMessage="1" showErrorMessage="1" sqref="L311">
      <formula1>liste_statuts</formula1>
    </dataValidation>
    <dataValidation type="whole" allowBlank="1" showInputMessage="1" showErrorMessage="1" sqref="M311">
      <formula1>0</formula1>
      <formula2>100</formula2>
    </dataValidation>
    <dataValidation type="date" operator="greaterThanOrEqual" allowBlank="1" showInputMessage="1" showErrorMessage="1" sqref="F311">
      <formula1>730120</formula1>
    </dataValidation>
    <dataValidation type="date" operator="greaterThanOrEqual" allowBlank="1" showInputMessage="1" showErrorMessage="1" sqref="G311">
      <formula1>730120</formula1>
    </dataValidation>
    <dataValidation type="date" operator="greaterThanOrEqual" allowBlank="1" showInputMessage="1" showErrorMessage="1" sqref="H311">
      <formula1>730120</formula1>
    </dataValidation>
    <dataValidation type="decimal" operator="greaterThanOrEqual" allowBlank="1" showInputMessage="1" showErrorMessage="1" sqref="N311">
      <formula1>0</formula1>
    </dataValidation>
    <dataValidation type="decimal" operator="greaterThanOrEqual" allowBlank="1" showInputMessage="1" showErrorMessage="1" sqref="O311">
      <formula1>0</formula1>
    </dataValidation>
    <dataValidation type="list" allowBlank="1" showInputMessage="1" showErrorMessage="1" sqref="C312">
      <formula1>liste_categories</formula1>
    </dataValidation>
    <dataValidation type="list" allowBlank="1" showInputMessage="1" showErrorMessage="1" sqref="D312">
      <formula1>liste_responsables</formula1>
    </dataValidation>
    <dataValidation type="list" allowBlank="1" showInputMessage="1" showErrorMessage="1" sqref="E312">
      <formula1>liste_sites</formula1>
    </dataValidation>
    <dataValidation type="list" allowBlank="1" showInputMessage="1" showErrorMessage="1" sqref="K312">
      <formula1>liste_priorites</formula1>
    </dataValidation>
    <dataValidation type="list" allowBlank="1" showInputMessage="1" showErrorMessage="1" sqref="L312">
      <formula1>liste_statuts</formula1>
    </dataValidation>
    <dataValidation type="whole" allowBlank="1" showInputMessage="1" showErrorMessage="1" sqref="M312">
      <formula1>0</formula1>
      <formula2>100</formula2>
    </dataValidation>
    <dataValidation type="date" operator="greaterThanOrEqual" allowBlank="1" showInputMessage="1" showErrorMessage="1" sqref="F312">
      <formula1>730120</formula1>
    </dataValidation>
    <dataValidation type="date" operator="greaterThanOrEqual" allowBlank="1" showInputMessage="1" showErrorMessage="1" sqref="G312">
      <formula1>730120</formula1>
    </dataValidation>
    <dataValidation type="date" operator="greaterThanOrEqual" allowBlank="1" showInputMessage="1" showErrorMessage="1" sqref="H312">
      <formula1>730120</formula1>
    </dataValidation>
    <dataValidation type="decimal" operator="greaterThanOrEqual" allowBlank="1" showInputMessage="1" showErrorMessage="1" sqref="N312">
      <formula1>0</formula1>
    </dataValidation>
    <dataValidation type="decimal" operator="greaterThanOrEqual" allowBlank="1" showInputMessage="1" showErrorMessage="1" sqref="O312">
      <formula1>0</formula1>
    </dataValidation>
    <dataValidation type="list" allowBlank="1" showInputMessage="1" showErrorMessage="1" sqref="C313">
      <formula1>liste_categories</formula1>
    </dataValidation>
    <dataValidation type="list" allowBlank="1" showInputMessage="1" showErrorMessage="1" sqref="D313">
      <formula1>liste_responsables</formula1>
    </dataValidation>
    <dataValidation type="list" allowBlank="1" showInputMessage="1" showErrorMessage="1" sqref="E313">
      <formula1>liste_sites</formula1>
    </dataValidation>
    <dataValidation type="list" allowBlank="1" showInputMessage="1" showErrorMessage="1" sqref="K313">
      <formula1>liste_priorites</formula1>
    </dataValidation>
    <dataValidation type="list" allowBlank="1" showInputMessage="1" showErrorMessage="1" sqref="L313">
      <formula1>liste_statuts</formula1>
    </dataValidation>
    <dataValidation type="whole" allowBlank="1" showInputMessage="1" showErrorMessage="1" sqref="M313">
      <formula1>0</formula1>
      <formula2>100</formula2>
    </dataValidation>
    <dataValidation type="date" operator="greaterThanOrEqual" allowBlank="1" showInputMessage="1" showErrorMessage="1" sqref="F313">
      <formula1>730120</formula1>
    </dataValidation>
    <dataValidation type="date" operator="greaterThanOrEqual" allowBlank="1" showInputMessage="1" showErrorMessage="1" sqref="G313">
      <formula1>730120</formula1>
    </dataValidation>
    <dataValidation type="date" operator="greaterThanOrEqual" allowBlank="1" showInputMessage="1" showErrorMessage="1" sqref="H313">
      <formula1>730120</formula1>
    </dataValidation>
    <dataValidation type="decimal" operator="greaterThanOrEqual" allowBlank="1" showInputMessage="1" showErrorMessage="1" sqref="N313">
      <formula1>0</formula1>
    </dataValidation>
    <dataValidation type="decimal" operator="greaterThanOrEqual" allowBlank="1" showInputMessage="1" showErrorMessage="1" sqref="O313">
      <formula1>0</formula1>
    </dataValidation>
    <dataValidation type="list" allowBlank="1" showInputMessage="1" showErrorMessage="1" sqref="C314">
      <formula1>liste_categories</formula1>
    </dataValidation>
    <dataValidation type="list" allowBlank="1" showInputMessage="1" showErrorMessage="1" sqref="D314">
      <formula1>liste_responsables</formula1>
    </dataValidation>
    <dataValidation type="list" allowBlank="1" showInputMessage="1" showErrorMessage="1" sqref="E314">
      <formula1>liste_sites</formula1>
    </dataValidation>
    <dataValidation type="list" allowBlank="1" showInputMessage="1" showErrorMessage="1" sqref="K314">
      <formula1>liste_priorites</formula1>
    </dataValidation>
    <dataValidation type="list" allowBlank="1" showInputMessage="1" showErrorMessage="1" sqref="L314">
      <formula1>liste_statuts</formula1>
    </dataValidation>
    <dataValidation type="whole" allowBlank="1" showInputMessage="1" showErrorMessage="1" sqref="M314">
      <formula1>0</formula1>
      <formula2>100</formula2>
    </dataValidation>
    <dataValidation type="date" operator="greaterThanOrEqual" allowBlank="1" showInputMessage="1" showErrorMessage="1" sqref="F314">
      <formula1>730120</formula1>
    </dataValidation>
    <dataValidation type="date" operator="greaterThanOrEqual" allowBlank="1" showInputMessage="1" showErrorMessage="1" sqref="G314">
      <formula1>730120</formula1>
    </dataValidation>
    <dataValidation type="date" operator="greaterThanOrEqual" allowBlank="1" showInputMessage="1" showErrorMessage="1" sqref="H314">
      <formula1>730120</formula1>
    </dataValidation>
    <dataValidation type="decimal" operator="greaterThanOrEqual" allowBlank="1" showInputMessage="1" showErrorMessage="1" sqref="N314">
      <formula1>0</formula1>
    </dataValidation>
    <dataValidation type="decimal" operator="greaterThanOrEqual" allowBlank="1" showInputMessage="1" showErrorMessage="1" sqref="O314">
      <formula1>0</formula1>
    </dataValidation>
    <dataValidation type="list" allowBlank="1" showInputMessage="1" showErrorMessage="1" sqref="C315">
      <formula1>liste_categories</formula1>
    </dataValidation>
    <dataValidation type="list" allowBlank="1" showInputMessage="1" showErrorMessage="1" sqref="D315">
      <formula1>liste_responsables</formula1>
    </dataValidation>
    <dataValidation type="list" allowBlank="1" showInputMessage="1" showErrorMessage="1" sqref="E315">
      <formula1>liste_sites</formula1>
    </dataValidation>
    <dataValidation type="list" allowBlank="1" showInputMessage="1" showErrorMessage="1" sqref="K315">
      <formula1>liste_priorites</formula1>
    </dataValidation>
    <dataValidation type="list" allowBlank="1" showInputMessage="1" showErrorMessage="1" sqref="L315">
      <formula1>liste_statuts</formula1>
    </dataValidation>
    <dataValidation type="whole" allowBlank="1" showInputMessage="1" showErrorMessage="1" sqref="M315">
      <formula1>0</formula1>
      <formula2>100</formula2>
    </dataValidation>
    <dataValidation type="date" operator="greaterThanOrEqual" allowBlank="1" showInputMessage="1" showErrorMessage="1" sqref="F315">
      <formula1>730120</formula1>
    </dataValidation>
    <dataValidation type="date" operator="greaterThanOrEqual" allowBlank="1" showInputMessage="1" showErrorMessage="1" sqref="G315">
      <formula1>730120</formula1>
    </dataValidation>
    <dataValidation type="date" operator="greaterThanOrEqual" allowBlank="1" showInputMessage="1" showErrorMessage="1" sqref="H315">
      <formula1>730120</formula1>
    </dataValidation>
    <dataValidation type="decimal" operator="greaterThanOrEqual" allowBlank="1" showInputMessage="1" showErrorMessage="1" sqref="N315">
      <formula1>0</formula1>
    </dataValidation>
    <dataValidation type="decimal" operator="greaterThanOrEqual" allowBlank="1" showInputMessage="1" showErrorMessage="1" sqref="O315">
      <formula1>0</formula1>
    </dataValidation>
    <dataValidation type="list" allowBlank="1" showInputMessage="1" showErrorMessage="1" sqref="C316">
      <formula1>liste_categories</formula1>
    </dataValidation>
    <dataValidation type="list" allowBlank="1" showInputMessage="1" showErrorMessage="1" sqref="D316">
      <formula1>liste_responsables</formula1>
    </dataValidation>
    <dataValidation type="list" allowBlank="1" showInputMessage="1" showErrorMessage="1" sqref="E316">
      <formula1>liste_sites</formula1>
    </dataValidation>
    <dataValidation type="list" allowBlank="1" showInputMessage="1" showErrorMessage="1" sqref="K316">
      <formula1>liste_priorites</formula1>
    </dataValidation>
    <dataValidation type="list" allowBlank="1" showInputMessage="1" showErrorMessage="1" sqref="L316">
      <formula1>liste_statuts</formula1>
    </dataValidation>
    <dataValidation type="whole" allowBlank="1" showInputMessage="1" showErrorMessage="1" sqref="M316">
      <formula1>0</formula1>
      <formula2>100</formula2>
    </dataValidation>
    <dataValidation type="date" operator="greaterThanOrEqual" allowBlank="1" showInputMessage="1" showErrorMessage="1" sqref="F316">
      <formula1>730120</formula1>
    </dataValidation>
    <dataValidation type="date" operator="greaterThanOrEqual" allowBlank="1" showInputMessage="1" showErrorMessage="1" sqref="G316">
      <formula1>730120</formula1>
    </dataValidation>
    <dataValidation type="date" operator="greaterThanOrEqual" allowBlank="1" showInputMessage="1" showErrorMessage="1" sqref="H316">
      <formula1>730120</formula1>
    </dataValidation>
    <dataValidation type="decimal" operator="greaterThanOrEqual" allowBlank="1" showInputMessage="1" showErrorMessage="1" sqref="N316">
      <formula1>0</formula1>
    </dataValidation>
    <dataValidation type="decimal" operator="greaterThanOrEqual" allowBlank="1" showInputMessage="1" showErrorMessage="1" sqref="O316">
      <formula1>0</formula1>
    </dataValidation>
    <dataValidation type="list" allowBlank="1" showInputMessage="1" showErrorMessage="1" sqref="C317">
      <formula1>liste_categories</formula1>
    </dataValidation>
    <dataValidation type="list" allowBlank="1" showInputMessage="1" showErrorMessage="1" sqref="D317">
      <formula1>liste_responsables</formula1>
    </dataValidation>
    <dataValidation type="list" allowBlank="1" showInputMessage="1" showErrorMessage="1" sqref="E317">
      <formula1>liste_sites</formula1>
    </dataValidation>
    <dataValidation type="list" allowBlank="1" showInputMessage="1" showErrorMessage="1" sqref="K317">
      <formula1>liste_priorites</formula1>
    </dataValidation>
    <dataValidation type="list" allowBlank="1" showInputMessage="1" showErrorMessage="1" sqref="L317">
      <formula1>liste_statuts</formula1>
    </dataValidation>
    <dataValidation type="whole" allowBlank="1" showInputMessage="1" showErrorMessage="1" sqref="M317">
      <formula1>0</formula1>
      <formula2>100</formula2>
    </dataValidation>
    <dataValidation type="date" operator="greaterThanOrEqual" allowBlank="1" showInputMessage="1" showErrorMessage="1" sqref="F317">
      <formula1>730120</formula1>
    </dataValidation>
    <dataValidation type="date" operator="greaterThanOrEqual" allowBlank="1" showInputMessage="1" showErrorMessage="1" sqref="G317">
      <formula1>730120</formula1>
    </dataValidation>
    <dataValidation type="date" operator="greaterThanOrEqual" allowBlank="1" showInputMessage="1" showErrorMessage="1" sqref="H317">
      <formula1>730120</formula1>
    </dataValidation>
    <dataValidation type="decimal" operator="greaterThanOrEqual" allowBlank="1" showInputMessage="1" showErrorMessage="1" sqref="N317">
      <formula1>0</formula1>
    </dataValidation>
    <dataValidation type="decimal" operator="greaterThanOrEqual" allowBlank="1" showInputMessage="1" showErrorMessage="1" sqref="O317">
      <formula1>0</formula1>
    </dataValidation>
    <dataValidation type="list" allowBlank="1" showInputMessage="1" showErrorMessage="1" sqref="C318">
      <formula1>liste_categories</formula1>
    </dataValidation>
    <dataValidation type="list" allowBlank="1" showInputMessage="1" showErrorMessage="1" sqref="D318">
      <formula1>liste_responsables</formula1>
    </dataValidation>
    <dataValidation type="list" allowBlank="1" showInputMessage="1" showErrorMessage="1" sqref="E318">
      <formula1>liste_sites</formula1>
    </dataValidation>
    <dataValidation type="list" allowBlank="1" showInputMessage="1" showErrorMessage="1" sqref="K318">
      <formula1>liste_priorites</formula1>
    </dataValidation>
    <dataValidation type="list" allowBlank="1" showInputMessage="1" showErrorMessage="1" sqref="L318">
      <formula1>liste_statuts</formula1>
    </dataValidation>
    <dataValidation type="whole" allowBlank="1" showInputMessage="1" showErrorMessage="1" sqref="M318">
      <formula1>0</formula1>
      <formula2>100</formula2>
    </dataValidation>
    <dataValidation type="date" operator="greaterThanOrEqual" allowBlank="1" showInputMessage="1" showErrorMessage="1" sqref="F318">
      <formula1>730120</formula1>
    </dataValidation>
    <dataValidation type="date" operator="greaterThanOrEqual" allowBlank="1" showInputMessage="1" showErrorMessage="1" sqref="G318">
      <formula1>730120</formula1>
    </dataValidation>
    <dataValidation type="date" operator="greaterThanOrEqual" allowBlank="1" showInputMessage="1" showErrorMessage="1" sqref="H318">
      <formula1>730120</formula1>
    </dataValidation>
    <dataValidation type="decimal" operator="greaterThanOrEqual" allowBlank="1" showInputMessage="1" showErrorMessage="1" sqref="N318">
      <formula1>0</formula1>
    </dataValidation>
    <dataValidation type="decimal" operator="greaterThanOrEqual" allowBlank="1" showInputMessage="1" showErrorMessage="1" sqref="O318">
      <formula1>0</formula1>
    </dataValidation>
    <dataValidation type="list" allowBlank="1" showInputMessage="1" showErrorMessage="1" sqref="C319">
      <formula1>liste_categories</formula1>
    </dataValidation>
    <dataValidation type="list" allowBlank="1" showInputMessage="1" showErrorMessage="1" sqref="D319">
      <formula1>liste_responsables</formula1>
    </dataValidation>
    <dataValidation type="list" allowBlank="1" showInputMessage="1" showErrorMessage="1" sqref="E319">
      <formula1>liste_sites</formula1>
    </dataValidation>
    <dataValidation type="list" allowBlank="1" showInputMessage="1" showErrorMessage="1" sqref="K319">
      <formula1>liste_priorites</formula1>
    </dataValidation>
    <dataValidation type="list" allowBlank="1" showInputMessage="1" showErrorMessage="1" sqref="L319">
      <formula1>liste_statuts</formula1>
    </dataValidation>
    <dataValidation type="whole" allowBlank="1" showInputMessage="1" showErrorMessage="1" sqref="M319">
      <formula1>0</formula1>
      <formula2>100</formula2>
    </dataValidation>
    <dataValidation type="date" operator="greaterThanOrEqual" allowBlank="1" showInputMessage="1" showErrorMessage="1" sqref="F319">
      <formula1>730120</formula1>
    </dataValidation>
    <dataValidation type="date" operator="greaterThanOrEqual" allowBlank="1" showInputMessage="1" showErrorMessage="1" sqref="G319">
      <formula1>730120</formula1>
    </dataValidation>
    <dataValidation type="date" operator="greaterThanOrEqual" allowBlank="1" showInputMessage="1" showErrorMessage="1" sqref="H319">
      <formula1>730120</formula1>
    </dataValidation>
    <dataValidation type="decimal" operator="greaterThanOrEqual" allowBlank="1" showInputMessage="1" showErrorMessage="1" sqref="N319">
      <formula1>0</formula1>
    </dataValidation>
    <dataValidation type="decimal" operator="greaterThanOrEqual" allowBlank="1" showInputMessage="1" showErrorMessage="1" sqref="O319">
      <formula1>0</formula1>
    </dataValidation>
    <dataValidation type="list" allowBlank="1" showInputMessage="1" showErrorMessage="1" sqref="C320">
      <formula1>liste_categories</formula1>
    </dataValidation>
    <dataValidation type="list" allowBlank="1" showInputMessage="1" showErrorMessage="1" sqref="D320">
      <formula1>liste_responsables</formula1>
    </dataValidation>
    <dataValidation type="list" allowBlank="1" showInputMessage="1" showErrorMessage="1" sqref="E320">
      <formula1>liste_sites</formula1>
    </dataValidation>
    <dataValidation type="list" allowBlank="1" showInputMessage="1" showErrorMessage="1" sqref="K320">
      <formula1>liste_priorites</formula1>
    </dataValidation>
    <dataValidation type="list" allowBlank="1" showInputMessage="1" showErrorMessage="1" sqref="L320">
      <formula1>liste_statuts</formula1>
    </dataValidation>
    <dataValidation type="whole" allowBlank="1" showInputMessage="1" showErrorMessage="1" sqref="M320">
      <formula1>0</formula1>
      <formula2>100</formula2>
    </dataValidation>
    <dataValidation type="date" operator="greaterThanOrEqual" allowBlank="1" showInputMessage="1" showErrorMessage="1" sqref="F320">
      <formula1>730120</formula1>
    </dataValidation>
    <dataValidation type="date" operator="greaterThanOrEqual" allowBlank="1" showInputMessage="1" showErrorMessage="1" sqref="G320">
      <formula1>730120</formula1>
    </dataValidation>
    <dataValidation type="date" operator="greaterThanOrEqual" allowBlank="1" showInputMessage="1" showErrorMessage="1" sqref="H320">
      <formula1>730120</formula1>
    </dataValidation>
    <dataValidation type="decimal" operator="greaterThanOrEqual" allowBlank="1" showInputMessage="1" showErrorMessage="1" sqref="N320">
      <formula1>0</formula1>
    </dataValidation>
    <dataValidation type="decimal" operator="greaterThanOrEqual" allowBlank="1" showInputMessage="1" showErrorMessage="1" sqref="O320">
      <formula1>0</formula1>
    </dataValidation>
    <dataValidation type="list" allowBlank="1" showInputMessage="1" showErrorMessage="1" sqref="C321">
      <formula1>liste_categories</formula1>
    </dataValidation>
    <dataValidation type="list" allowBlank="1" showInputMessage="1" showErrorMessage="1" sqref="D321">
      <formula1>liste_responsables</formula1>
    </dataValidation>
    <dataValidation type="list" allowBlank="1" showInputMessage="1" showErrorMessage="1" sqref="E321">
      <formula1>liste_sites</formula1>
    </dataValidation>
    <dataValidation type="list" allowBlank="1" showInputMessage="1" showErrorMessage="1" sqref="K321">
      <formula1>liste_priorites</formula1>
    </dataValidation>
    <dataValidation type="list" allowBlank="1" showInputMessage="1" showErrorMessage="1" sqref="L321">
      <formula1>liste_statuts</formula1>
    </dataValidation>
    <dataValidation type="whole" allowBlank="1" showInputMessage="1" showErrorMessage="1" sqref="M321">
      <formula1>0</formula1>
      <formula2>100</formula2>
    </dataValidation>
    <dataValidation type="date" operator="greaterThanOrEqual" allowBlank="1" showInputMessage="1" showErrorMessage="1" sqref="F321">
      <formula1>730120</formula1>
    </dataValidation>
    <dataValidation type="date" operator="greaterThanOrEqual" allowBlank="1" showInputMessage="1" showErrorMessage="1" sqref="G321">
      <formula1>730120</formula1>
    </dataValidation>
    <dataValidation type="date" operator="greaterThanOrEqual" allowBlank="1" showInputMessage="1" showErrorMessage="1" sqref="H321">
      <formula1>730120</formula1>
    </dataValidation>
    <dataValidation type="decimal" operator="greaterThanOrEqual" allowBlank="1" showInputMessage="1" showErrorMessage="1" sqref="N321">
      <formula1>0</formula1>
    </dataValidation>
    <dataValidation type="decimal" operator="greaterThanOrEqual" allowBlank="1" showInputMessage="1" showErrorMessage="1" sqref="O321">
      <formula1>0</formula1>
    </dataValidation>
    <dataValidation type="list" allowBlank="1" showInputMessage="1" showErrorMessage="1" sqref="C322">
      <formula1>liste_categories</formula1>
    </dataValidation>
    <dataValidation type="list" allowBlank="1" showInputMessage="1" showErrorMessage="1" sqref="D322">
      <formula1>liste_responsables</formula1>
    </dataValidation>
    <dataValidation type="list" allowBlank="1" showInputMessage="1" showErrorMessage="1" sqref="E322">
      <formula1>liste_sites</formula1>
    </dataValidation>
    <dataValidation type="list" allowBlank="1" showInputMessage="1" showErrorMessage="1" sqref="K322">
      <formula1>liste_priorites</formula1>
    </dataValidation>
    <dataValidation type="list" allowBlank="1" showInputMessage="1" showErrorMessage="1" sqref="L322">
      <formula1>liste_statuts</formula1>
    </dataValidation>
    <dataValidation type="whole" allowBlank="1" showInputMessage="1" showErrorMessage="1" sqref="M322">
      <formula1>0</formula1>
      <formula2>100</formula2>
    </dataValidation>
    <dataValidation type="date" operator="greaterThanOrEqual" allowBlank="1" showInputMessage="1" showErrorMessage="1" sqref="F322">
      <formula1>730120</formula1>
    </dataValidation>
    <dataValidation type="date" operator="greaterThanOrEqual" allowBlank="1" showInputMessage="1" showErrorMessage="1" sqref="G322">
      <formula1>730120</formula1>
    </dataValidation>
    <dataValidation type="date" operator="greaterThanOrEqual" allowBlank="1" showInputMessage="1" showErrorMessage="1" sqref="H322">
      <formula1>730120</formula1>
    </dataValidation>
    <dataValidation type="decimal" operator="greaterThanOrEqual" allowBlank="1" showInputMessage="1" showErrorMessage="1" sqref="N322">
      <formula1>0</formula1>
    </dataValidation>
    <dataValidation type="decimal" operator="greaterThanOrEqual" allowBlank="1" showInputMessage="1" showErrorMessage="1" sqref="O322">
      <formula1>0</formula1>
    </dataValidation>
    <dataValidation type="list" allowBlank="1" showInputMessage="1" showErrorMessage="1" sqref="C323">
      <formula1>liste_categories</formula1>
    </dataValidation>
    <dataValidation type="list" allowBlank="1" showInputMessage="1" showErrorMessage="1" sqref="D323">
      <formula1>liste_responsables</formula1>
    </dataValidation>
    <dataValidation type="list" allowBlank="1" showInputMessage="1" showErrorMessage="1" sqref="E323">
      <formula1>liste_sites</formula1>
    </dataValidation>
    <dataValidation type="list" allowBlank="1" showInputMessage="1" showErrorMessage="1" sqref="K323">
      <formula1>liste_priorites</formula1>
    </dataValidation>
    <dataValidation type="list" allowBlank="1" showInputMessage="1" showErrorMessage="1" sqref="L323">
      <formula1>liste_statuts</formula1>
    </dataValidation>
    <dataValidation type="whole" allowBlank="1" showInputMessage="1" showErrorMessage="1" sqref="M323">
      <formula1>0</formula1>
      <formula2>100</formula2>
    </dataValidation>
    <dataValidation type="date" operator="greaterThanOrEqual" allowBlank="1" showInputMessage="1" showErrorMessage="1" sqref="F323">
      <formula1>730120</formula1>
    </dataValidation>
    <dataValidation type="date" operator="greaterThanOrEqual" allowBlank="1" showInputMessage="1" showErrorMessage="1" sqref="G323">
      <formula1>730120</formula1>
    </dataValidation>
    <dataValidation type="date" operator="greaterThanOrEqual" allowBlank="1" showInputMessage="1" showErrorMessage="1" sqref="H323">
      <formula1>730120</formula1>
    </dataValidation>
    <dataValidation type="decimal" operator="greaterThanOrEqual" allowBlank="1" showInputMessage="1" showErrorMessage="1" sqref="N323">
      <formula1>0</formula1>
    </dataValidation>
    <dataValidation type="decimal" operator="greaterThanOrEqual" allowBlank="1" showInputMessage="1" showErrorMessage="1" sqref="O323">
      <formula1>0</formula1>
    </dataValidation>
    <dataValidation type="list" allowBlank="1" showInputMessage="1" showErrorMessage="1" sqref="C324">
      <formula1>liste_categories</formula1>
    </dataValidation>
    <dataValidation type="list" allowBlank="1" showInputMessage="1" showErrorMessage="1" sqref="D324">
      <formula1>liste_responsables</formula1>
    </dataValidation>
    <dataValidation type="list" allowBlank="1" showInputMessage="1" showErrorMessage="1" sqref="E324">
      <formula1>liste_sites</formula1>
    </dataValidation>
    <dataValidation type="list" allowBlank="1" showInputMessage="1" showErrorMessage="1" sqref="K324">
      <formula1>liste_priorites</formula1>
    </dataValidation>
    <dataValidation type="list" allowBlank="1" showInputMessage="1" showErrorMessage="1" sqref="L324">
      <formula1>liste_statuts</formula1>
    </dataValidation>
    <dataValidation type="whole" allowBlank="1" showInputMessage="1" showErrorMessage="1" sqref="M324">
      <formula1>0</formula1>
      <formula2>100</formula2>
    </dataValidation>
    <dataValidation type="date" operator="greaterThanOrEqual" allowBlank="1" showInputMessage="1" showErrorMessage="1" sqref="F324">
      <formula1>730120</formula1>
    </dataValidation>
    <dataValidation type="date" operator="greaterThanOrEqual" allowBlank="1" showInputMessage="1" showErrorMessage="1" sqref="G324">
      <formula1>730120</formula1>
    </dataValidation>
    <dataValidation type="date" operator="greaterThanOrEqual" allowBlank="1" showInputMessage="1" showErrorMessage="1" sqref="H324">
      <formula1>730120</formula1>
    </dataValidation>
    <dataValidation type="decimal" operator="greaterThanOrEqual" allowBlank="1" showInputMessage="1" showErrorMessage="1" sqref="N324">
      <formula1>0</formula1>
    </dataValidation>
    <dataValidation type="decimal" operator="greaterThanOrEqual" allowBlank="1" showInputMessage="1" showErrorMessage="1" sqref="O324">
      <formula1>0</formula1>
    </dataValidation>
    <dataValidation type="list" allowBlank="1" showInputMessage="1" showErrorMessage="1" sqref="C325">
      <formula1>liste_categories</formula1>
    </dataValidation>
    <dataValidation type="list" allowBlank="1" showInputMessage="1" showErrorMessage="1" sqref="D325">
      <formula1>liste_responsables</formula1>
    </dataValidation>
    <dataValidation type="list" allowBlank="1" showInputMessage="1" showErrorMessage="1" sqref="E325">
      <formula1>liste_sites</formula1>
    </dataValidation>
    <dataValidation type="list" allowBlank="1" showInputMessage="1" showErrorMessage="1" sqref="K325">
      <formula1>liste_priorites</formula1>
    </dataValidation>
    <dataValidation type="list" allowBlank="1" showInputMessage="1" showErrorMessage="1" sqref="L325">
      <formula1>liste_statuts</formula1>
    </dataValidation>
    <dataValidation type="whole" allowBlank="1" showInputMessage="1" showErrorMessage="1" sqref="M325">
      <formula1>0</formula1>
      <formula2>100</formula2>
    </dataValidation>
    <dataValidation type="date" operator="greaterThanOrEqual" allowBlank="1" showInputMessage="1" showErrorMessage="1" sqref="F325">
      <formula1>730120</formula1>
    </dataValidation>
    <dataValidation type="date" operator="greaterThanOrEqual" allowBlank="1" showInputMessage="1" showErrorMessage="1" sqref="G325">
      <formula1>730120</formula1>
    </dataValidation>
    <dataValidation type="date" operator="greaterThanOrEqual" allowBlank="1" showInputMessage="1" showErrorMessage="1" sqref="H325">
      <formula1>730120</formula1>
    </dataValidation>
    <dataValidation type="decimal" operator="greaterThanOrEqual" allowBlank="1" showInputMessage="1" showErrorMessage="1" sqref="N325">
      <formula1>0</formula1>
    </dataValidation>
    <dataValidation type="decimal" operator="greaterThanOrEqual" allowBlank="1" showInputMessage="1" showErrorMessage="1" sqref="O325">
      <formula1>0</formula1>
    </dataValidation>
    <dataValidation type="list" allowBlank="1" showInputMessage="1" showErrorMessage="1" sqref="C326">
      <formula1>liste_categories</formula1>
    </dataValidation>
    <dataValidation type="list" allowBlank="1" showInputMessage="1" showErrorMessage="1" sqref="D326">
      <formula1>liste_responsables</formula1>
    </dataValidation>
    <dataValidation type="list" allowBlank="1" showInputMessage="1" showErrorMessage="1" sqref="E326">
      <formula1>liste_sites</formula1>
    </dataValidation>
    <dataValidation type="list" allowBlank="1" showInputMessage="1" showErrorMessage="1" sqref="K326">
      <formula1>liste_priorites</formula1>
    </dataValidation>
    <dataValidation type="list" allowBlank="1" showInputMessage="1" showErrorMessage="1" sqref="L326">
      <formula1>liste_statuts</formula1>
    </dataValidation>
    <dataValidation type="whole" allowBlank="1" showInputMessage="1" showErrorMessage="1" sqref="M326">
      <formula1>0</formula1>
      <formula2>100</formula2>
    </dataValidation>
    <dataValidation type="date" operator="greaterThanOrEqual" allowBlank="1" showInputMessage="1" showErrorMessage="1" sqref="F326">
      <formula1>730120</formula1>
    </dataValidation>
    <dataValidation type="date" operator="greaterThanOrEqual" allowBlank="1" showInputMessage="1" showErrorMessage="1" sqref="G326">
      <formula1>730120</formula1>
    </dataValidation>
    <dataValidation type="date" operator="greaterThanOrEqual" allowBlank="1" showInputMessage="1" showErrorMessage="1" sqref="H326">
      <formula1>730120</formula1>
    </dataValidation>
    <dataValidation type="decimal" operator="greaterThanOrEqual" allowBlank="1" showInputMessage="1" showErrorMessage="1" sqref="N326">
      <formula1>0</formula1>
    </dataValidation>
    <dataValidation type="decimal" operator="greaterThanOrEqual" allowBlank="1" showInputMessage="1" showErrorMessage="1" sqref="O326">
      <formula1>0</formula1>
    </dataValidation>
    <dataValidation type="list" allowBlank="1" showInputMessage="1" showErrorMessage="1" sqref="C327">
      <formula1>liste_categories</formula1>
    </dataValidation>
    <dataValidation type="list" allowBlank="1" showInputMessage="1" showErrorMessage="1" sqref="D327">
      <formula1>liste_responsables</formula1>
    </dataValidation>
    <dataValidation type="list" allowBlank="1" showInputMessage="1" showErrorMessage="1" sqref="E327">
      <formula1>liste_sites</formula1>
    </dataValidation>
    <dataValidation type="list" allowBlank="1" showInputMessage="1" showErrorMessage="1" sqref="K327">
      <formula1>liste_priorites</formula1>
    </dataValidation>
    <dataValidation type="list" allowBlank="1" showInputMessage="1" showErrorMessage="1" sqref="L327">
      <formula1>liste_statuts</formula1>
    </dataValidation>
    <dataValidation type="whole" allowBlank="1" showInputMessage="1" showErrorMessage="1" sqref="M327">
      <formula1>0</formula1>
      <formula2>100</formula2>
    </dataValidation>
    <dataValidation type="date" operator="greaterThanOrEqual" allowBlank="1" showInputMessage="1" showErrorMessage="1" sqref="F327">
      <formula1>730120</formula1>
    </dataValidation>
    <dataValidation type="date" operator="greaterThanOrEqual" allowBlank="1" showInputMessage="1" showErrorMessage="1" sqref="G327">
      <formula1>730120</formula1>
    </dataValidation>
    <dataValidation type="date" operator="greaterThanOrEqual" allowBlank="1" showInputMessage="1" showErrorMessage="1" sqref="H327">
      <formula1>730120</formula1>
    </dataValidation>
    <dataValidation type="decimal" operator="greaterThanOrEqual" allowBlank="1" showInputMessage="1" showErrorMessage="1" sqref="N327">
      <formula1>0</formula1>
    </dataValidation>
    <dataValidation type="decimal" operator="greaterThanOrEqual" allowBlank="1" showInputMessage="1" showErrorMessage="1" sqref="O327">
      <formula1>0</formula1>
    </dataValidation>
    <dataValidation type="list" allowBlank="1" showInputMessage="1" showErrorMessage="1" sqref="C328">
      <formula1>liste_categories</formula1>
    </dataValidation>
    <dataValidation type="list" allowBlank="1" showInputMessage="1" showErrorMessage="1" sqref="D328">
      <formula1>liste_responsables</formula1>
    </dataValidation>
    <dataValidation type="list" allowBlank="1" showInputMessage="1" showErrorMessage="1" sqref="E328">
      <formula1>liste_sites</formula1>
    </dataValidation>
    <dataValidation type="list" allowBlank="1" showInputMessage="1" showErrorMessage="1" sqref="K328">
      <formula1>liste_priorites</formula1>
    </dataValidation>
    <dataValidation type="list" allowBlank="1" showInputMessage="1" showErrorMessage="1" sqref="L328">
      <formula1>liste_statuts</formula1>
    </dataValidation>
    <dataValidation type="whole" allowBlank="1" showInputMessage="1" showErrorMessage="1" sqref="M328">
      <formula1>0</formula1>
      <formula2>100</formula2>
    </dataValidation>
    <dataValidation type="date" operator="greaterThanOrEqual" allowBlank="1" showInputMessage="1" showErrorMessage="1" sqref="F328">
      <formula1>730120</formula1>
    </dataValidation>
    <dataValidation type="date" operator="greaterThanOrEqual" allowBlank="1" showInputMessage="1" showErrorMessage="1" sqref="G328">
      <formula1>730120</formula1>
    </dataValidation>
    <dataValidation type="date" operator="greaterThanOrEqual" allowBlank="1" showInputMessage="1" showErrorMessage="1" sqref="H328">
      <formula1>730120</formula1>
    </dataValidation>
    <dataValidation type="decimal" operator="greaterThanOrEqual" allowBlank="1" showInputMessage="1" showErrorMessage="1" sqref="N328">
      <formula1>0</formula1>
    </dataValidation>
    <dataValidation type="decimal" operator="greaterThanOrEqual" allowBlank="1" showInputMessage="1" showErrorMessage="1" sqref="O328">
      <formula1>0</formula1>
    </dataValidation>
    <dataValidation type="list" allowBlank="1" showInputMessage="1" showErrorMessage="1" sqref="C329">
      <formula1>liste_categories</formula1>
    </dataValidation>
    <dataValidation type="list" allowBlank="1" showInputMessage="1" showErrorMessage="1" sqref="D329">
      <formula1>liste_responsables</formula1>
    </dataValidation>
    <dataValidation type="list" allowBlank="1" showInputMessage="1" showErrorMessage="1" sqref="E329">
      <formula1>liste_sites</formula1>
    </dataValidation>
    <dataValidation type="list" allowBlank="1" showInputMessage="1" showErrorMessage="1" sqref="K329">
      <formula1>liste_priorites</formula1>
    </dataValidation>
    <dataValidation type="list" allowBlank="1" showInputMessage="1" showErrorMessage="1" sqref="L329">
      <formula1>liste_statuts</formula1>
    </dataValidation>
    <dataValidation type="whole" allowBlank="1" showInputMessage="1" showErrorMessage="1" sqref="M329">
      <formula1>0</formula1>
      <formula2>100</formula2>
    </dataValidation>
    <dataValidation type="date" operator="greaterThanOrEqual" allowBlank="1" showInputMessage="1" showErrorMessage="1" sqref="F329">
      <formula1>730120</formula1>
    </dataValidation>
    <dataValidation type="date" operator="greaterThanOrEqual" allowBlank="1" showInputMessage="1" showErrorMessage="1" sqref="G329">
      <formula1>730120</formula1>
    </dataValidation>
    <dataValidation type="date" operator="greaterThanOrEqual" allowBlank="1" showInputMessage="1" showErrorMessage="1" sqref="H329">
      <formula1>730120</formula1>
    </dataValidation>
    <dataValidation type="decimal" operator="greaterThanOrEqual" allowBlank="1" showInputMessage="1" showErrorMessage="1" sqref="N329">
      <formula1>0</formula1>
    </dataValidation>
    <dataValidation type="decimal" operator="greaterThanOrEqual" allowBlank="1" showInputMessage="1" showErrorMessage="1" sqref="O329">
      <formula1>0</formula1>
    </dataValidation>
    <dataValidation type="list" allowBlank="1" showInputMessage="1" showErrorMessage="1" sqref="C330">
      <formula1>liste_categories</formula1>
    </dataValidation>
    <dataValidation type="list" allowBlank="1" showInputMessage="1" showErrorMessage="1" sqref="D330">
      <formula1>liste_responsables</formula1>
    </dataValidation>
    <dataValidation type="list" allowBlank="1" showInputMessage="1" showErrorMessage="1" sqref="E330">
      <formula1>liste_sites</formula1>
    </dataValidation>
    <dataValidation type="list" allowBlank="1" showInputMessage="1" showErrorMessage="1" sqref="K330">
      <formula1>liste_priorites</formula1>
    </dataValidation>
    <dataValidation type="list" allowBlank="1" showInputMessage="1" showErrorMessage="1" sqref="L330">
      <formula1>liste_statuts</formula1>
    </dataValidation>
    <dataValidation type="whole" allowBlank="1" showInputMessage="1" showErrorMessage="1" sqref="M330">
      <formula1>0</formula1>
      <formula2>100</formula2>
    </dataValidation>
    <dataValidation type="date" operator="greaterThanOrEqual" allowBlank="1" showInputMessage="1" showErrorMessage="1" sqref="F330">
      <formula1>730120</formula1>
    </dataValidation>
    <dataValidation type="date" operator="greaterThanOrEqual" allowBlank="1" showInputMessage="1" showErrorMessage="1" sqref="G330">
      <formula1>730120</formula1>
    </dataValidation>
    <dataValidation type="date" operator="greaterThanOrEqual" allowBlank="1" showInputMessage="1" showErrorMessage="1" sqref="H330">
      <formula1>730120</formula1>
    </dataValidation>
    <dataValidation type="decimal" operator="greaterThanOrEqual" allowBlank="1" showInputMessage="1" showErrorMessage="1" sqref="N330">
      <formula1>0</formula1>
    </dataValidation>
    <dataValidation type="decimal" operator="greaterThanOrEqual" allowBlank="1" showInputMessage="1" showErrorMessage="1" sqref="O330">
      <formula1>0</formula1>
    </dataValidation>
    <dataValidation type="list" allowBlank="1" showInputMessage="1" showErrorMessage="1" sqref="C331">
      <formula1>liste_categories</formula1>
    </dataValidation>
    <dataValidation type="list" allowBlank="1" showInputMessage="1" showErrorMessage="1" sqref="D331">
      <formula1>liste_responsables</formula1>
    </dataValidation>
    <dataValidation type="list" allowBlank="1" showInputMessage="1" showErrorMessage="1" sqref="E331">
      <formula1>liste_sites</formula1>
    </dataValidation>
    <dataValidation type="list" allowBlank="1" showInputMessage="1" showErrorMessage="1" sqref="K331">
      <formula1>liste_priorites</formula1>
    </dataValidation>
    <dataValidation type="list" allowBlank="1" showInputMessage="1" showErrorMessage="1" sqref="L331">
      <formula1>liste_statuts</formula1>
    </dataValidation>
    <dataValidation type="whole" allowBlank="1" showInputMessage="1" showErrorMessage="1" sqref="M331">
      <formula1>0</formula1>
      <formula2>100</formula2>
    </dataValidation>
    <dataValidation type="date" operator="greaterThanOrEqual" allowBlank="1" showInputMessage="1" showErrorMessage="1" sqref="F331">
      <formula1>730120</formula1>
    </dataValidation>
    <dataValidation type="date" operator="greaterThanOrEqual" allowBlank="1" showInputMessage="1" showErrorMessage="1" sqref="G331">
      <formula1>730120</formula1>
    </dataValidation>
    <dataValidation type="date" operator="greaterThanOrEqual" allowBlank="1" showInputMessage="1" showErrorMessage="1" sqref="H331">
      <formula1>730120</formula1>
    </dataValidation>
    <dataValidation type="decimal" operator="greaterThanOrEqual" allowBlank="1" showInputMessage="1" showErrorMessage="1" sqref="N331">
      <formula1>0</formula1>
    </dataValidation>
    <dataValidation type="decimal" operator="greaterThanOrEqual" allowBlank="1" showInputMessage="1" showErrorMessage="1" sqref="O331">
      <formula1>0</formula1>
    </dataValidation>
    <dataValidation type="list" allowBlank="1" showInputMessage="1" showErrorMessage="1" sqref="C332">
      <formula1>liste_categories</formula1>
    </dataValidation>
    <dataValidation type="list" allowBlank="1" showInputMessage="1" showErrorMessage="1" sqref="D332">
      <formula1>liste_responsables</formula1>
    </dataValidation>
    <dataValidation type="list" allowBlank="1" showInputMessage="1" showErrorMessage="1" sqref="E332">
      <formula1>liste_sites</formula1>
    </dataValidation>
    <dataValidation type="list" allowBlank="1" showInputMessage="1" showErrorMessage="1" sqref="K332">
      <formula1>liste_priorites</formula1>
    </dataValidation>
    <dataValidation type="list" allowBlank="1" showInputMessage="1" showErrorMessage="1" sqref="L332">
      <formula1>liste_statuts</formula1>
    </dataValidation>
    <dataValidation type="whole" allowBlank="1" showInputMessage="1" showErrorMessage="1" sqref="M332">
      <formula1>0</formula1>
      <formula2>100</formula2>
    </dataValidation>
    <dataValidation type="date" operator="greaterThanOrEqual" allowBlank="1" showInputMessage="1" showErrorMessage="1" sqref="F332">
      <formula1>730120</formula1>
    </dataValidation>
    <dataValidation type="date" operator="greaterThanOrEqual" allowBlank="1" showInputMessage="1" showErrorMessage="1" sqref="G332">
      <formula1>730120</formula1>
    </dataValidation>
    <dataValidation type="date" operator="greaterThanOrEqual" allowBlank="1" showInputMessage="1" showErrorMessage="1" sqref="H332">
      <formula1>730120</formula1>
    </dataValidation>
    <dataValidation type="decimal" operator="greaterThanOrEqual" allowBlank="1" showInputMessage="1" showErrorMessage="1" sqref="N332">
      <formula1>0</formula1>
    </dataValidation>
    <dataValidation type="decimal" operator="greaterThanOrEqual" allowBlank="1" showInputMessage="1" showErrorMessage="1" sqref="O332">
      <formula1>0</formula1>
    </dataValidation>
    <dataValidation type="list" allowBlank="1" showInputMessage="1" showErrorMessage="1" sqref="C333">
      <formula1>liste_categories</formula1>
    </dataValidation>
    <dataValidation type="list" allowBlank="1" showInputMessage="1" showErrorMessage="1" sqref="D333">
      <formula1>liste_responsables</formula1>
    </dataValidation>
    <dataValidation type="list" allowBlank="1" showInputMessage="1" showErrorMessage="1" sqref="E333">
      <formula1>liste_sites</formula1>
    </dataValidation>
    <dataValidation type="list" allowBlank="1" showInputMessage="1" showErrorMessage="1" sqref="K333">
      <formula1>liste_priorites</formula1>
    </dataValidation>
    <dataValidation type="list" allowBlank="1" showInputMessage="1" showErrorMessage="1" sqref="L333">
      <formula1>liste_statuts</formula1>
    </dataValidation>
    <dataValidation type="whole" allowBlank="1" showInputMessage="1" showErrorMessage="1" sqref="M333">
      <formula1>0</formula1>
      <formula2>100</formula2>
    </dataValidation>
    <dataValidation type="date" operator="greaterThanOrEqual" allowBlank="1" showInputMessage="1" showErrorMessage="1" sqref="F333">
      <formula1>730120</formula1>
    </dataValidation>
    <dataValidation type="date" operator="greaterThanOrEqual" allowBlank="1" showInputMessage="1" showErrorMessage="1" sqref="G333">
      <formula1>730120</formula1>
    </dataValidation>
    <dataValidation type="date" operator="greaterThanOrEqual" allowBlank="1" showInputMessage="1" showErrorMessage="1" sqref="H333">
      <formula1>730120</formula1>
    </dataValidation>
    <dataValidation type="decimal" operator="greaterThanOrEqual" allowBlank="1" showInputMessage="1" showErrorMessage="1" sqref="N333">
      <formula1>0</formula1>
    </dataValidation>
    <dataValidation type="decimal" operator="greaterThanOrEqual" allowBlank="1" showInputMessage="1" showErrorMessage="1" sqref="O333">
      <formula1>0</formula1>
    </dataValidation>
    <dataValidation type="list" allowBlank="1" showInputMessage="1" showErrorMessage="1" sqref="C334">
      <formula1>liste_categories</formula1>
    </dataValidation>
    <dataValidation type="list" allowBlank="1" showInputMessage="1" showErrorMessage="1" sqref="D334">
      <formula1>liste_responsables</formula1>
    </dataValidation>
    <dataValidation type="list" allowBlank="1" showInputMessage="1" showErrorMessage="1" sqref="E334">
      <formula1>liste_sites</formula1>
    </dataValidation>
    <dataValidation type="list" allowBlank="1" showInputMessage="1" showErrorMessage="1" sqref="K334">
      <formula1>liste_priorites</formula1>
    </dataValidation>
    <dataValidation type="list" allowBlank="1" showInputMessage="1" showErrorMessage="1" sqref="L334">
      <formula1>liste_statuts</formula1>
    </dataValidation>
    <dataValidation type="whole" allowBlank="1" showInputMessage="1" showErrorMessage="1" sqref="M334">
      <formula1>0</formula1>
      <formula2>100</formula2>
    </dataValidation>
    <dataValidation type="date" operator="greaterThanOrEqual" allowBlank="1" showInputMessage="1" showErrorMessage="1" sqref="F334">
      <formula1>730120</formula1>
    </dataValidation>
    <dataValidation type="date" operator="greaterThanOrEqual" allowBlank="1" showInputMessage="1" showErrorMessage="1" sqref="G334">
      <formula1>730120</formula1>
    </dataValidation>
    <dataValidation type="date" operator="greaterThanOrEqual" allowBlank="1" showInputMessage="1" showErrorMessage="1" sqref="H334">
      <formula1>730120</formula1>
    </dataValidation>
    <dataValidation type="decimal" operator="greaterThanOrEqual" allowBlank="1" showInputMessage="1" showErrorMessage="1" sqref="N334">
      <formula1>0</formula1>
    </dataValidation>
    <dataValidation type="decimal" operator="greaterThanOrEqual" allowBlank="1" showInputMessage="1" showErrorMessage="1" sqref="O334">
      <formula1>0</formula1>
    </dataValidation>
    <dataValidation type="list" allowBlank="1" showInputMessage="1" showErrorMessage="1" sqref="C335">
      <formula1>liste_categories</formula1>
    </dataValidation>
    <dataValidation type="list" allowBlank="1" showInputMessage="1" showErrorMessage="1" sqref="D335">
      <formula1>liste_responsables</formula1>
    </dataValidation>
    <dataValidation type="list" allowBlank="1" showInputMessage="1" showErrorMessage="1" sqref="E335">
      <formula1>liste_sites</formula1>
    </dataValidation>
    <dataValidation type="list" allowBlank="1" showInputMessage="1" showErrorMessage="1" sqref="K335">
      <formula1>liste_priorites</formula1>
    </dataValidation>
    <dataValidation type="list" allowBlank="1" showInputMessage="1" showErrorMessage="1" sqref="L335">
      <formula1>liste_statuts</formula1>
    </dataValidation>
    <dataValidation type="whole" allowBlank="1" showInputMessage="1" showErrorMessage="1" sqref="M335">
      <formula1>0</formula1>
      <formula2>100</formula2>
    </dataValidation>
    <dataValidation type="date" operator="greaterThanOrEqual" allowBlank="1" showInputMessage="1" showErrorMessage="1" sqref="F335">
      <formula1>730120</formula1>
    </dataValidation>
    <dataValidation type="date" operator="greaterThanOrEqual" allowBlank="1" showInputMessage="1" showErrorMessage="1" sqref="G335">
      <formula1>730120</formula1>
    </dataValidation>
    <dataValidation type="date" operator="greaterThanOrEqual" allowBlank="1" showInputMessage="1" showErrorMessage="1" sqref="H335">
      <formula1>730120</formula1>
    </dataValidation>
    <dataValidation type="decimal" operator="greaterThanOrEqual" allowBlank="1" showInputMessage="1" showErrorMessage="1" sqref="N335">
      <formula1>0</formula1>
    </dataValidation>
    <dataValidation type="decimal" operator="greaterThanOrEqual" allowBlank="1" showInputMessage="1" showErrorMessage="1" sqref="O335">
      <formula1>0</formula1>
    </dataValidation>
    <dataValidation type="list" allowBlank="1" showInputMessage="1" showErrorMessage="1" sqref="C336">
      <formula1>liste_categories</formula1>
    </dataValidation>
    <dataValidation type="list" allowBlank="1" showInputMessage="1" showErrorMessage="1" sqref="D336">
      <formula1>liste_responsables</formula1>
    </dataValidation>
    <dataValidation type="list" allowBlank="1" showInputMessage="1" showErrorMessage="1" sqref="E336">
      <formula1>liste_sites</formula1>
    </dataValidation>
    <dataValidation type="list" allowBlank="1" showInputMessage="1" showErrorMessage="1" sqref="K336">
      <formula1>liste_priorites</formula1>
    </dataValidation>
    <dataValidation type="list" allowBlank="1" showInputMessage="1" showErrorMessage="1" sqref="L336">
      <formula1>liste_statuts</formula1>
    </dataValidation>
    <dataValidation type="whole" allowBlank="1" showInputMessage="1" showErrorMessage="1" sqref="M336">
      <formula1>0</formula1>
      <formula2>100</formula2>
    </dataValidation>
    <dataValidation type="date" operator="greaterThanOrEqual" allowBlank="1" showInputMessage="1" showErrorMessage="1" sqref="F336">
      <formula1>730120</formula1>
    </dataValidation>
    <dataValidation type="date" operator="greaterThanOrEqual" allowBlank="1" showInputMessage="1" showErrorMessage="1" sqref="G336">
      <formula1>730120</formula1>
    </dataValidation>
    <dataValidation type="date" operator="greaterThanOrEqual" allowBlank="1" showInputMessage="1" showErrorMessage="1" sqref="H336">
      <formula1>730120</formula1>
    </dataValidation>
    <dataValidation type="decimal" operator="greaterThanOrEqual" allowBlank="1" showInputMessage="1" showErrorMessage="1" sqref="N336">
      <formula1>0</formula1>
    </dataValidation>
    <dataValidation type="decimal" operator="greaterThanOrEqual" allowBlank="1" showInputMessage="1" showErrorMessage="1" sqref="O336">
      <formula1>0</formula1>
    </dataValidation>
    <dataValidation type="list" allowBlank="1" showInputMessage="1" showErrorMessage="1" sqref="C337">
      <formula1>liste_categories</formula1>
    </dataValidation>
    <dataValidation type="list" allowBlank="1" showInputMessage="1" showErrorMessage="1" sqref="D337">
      <formula1>liste_responsables</formula1>
    </dataValidation>
    <dataValidation type="list" allowBlank="1" showInputMessage="1" showErrorMessage="1" sqref="E337">
      <formula1>liste_sites</formula1>
    </dataValidation>
    <dataValidation type="list" allowBlank="1" showInputMessage="1" showErrorMessage="1" sqref="K337">
      <formula1>liste_priorites</formula1>
    </dataValidation>
    <dataValidation type="list" allowBlank="1" showInputMessage="1" showErrorMessage="1" sqref="L337">
      <formula1>liste_statuts</formula1>
    </dataValidation>
    <dataValidation type="whole" allowBlank="1" showInputMessage="1" showErrorMessage="1" sqref="M337">
      <formula1>0</formula1>
      <formula2>100</formula2>
    </dataValidation>
    <dataValidation type="date" operator="greaterThanOrEqual" allowBlank="1" showInputMessage="1" showErrorMessage="1" sqref="F337">
      <formula1>730120</formula1>
    </dataValidation>
    <dataValidation type="date" operator="greaterThanOrEqual" allowBlank="1" showInputMessage="1" showErrorMessage="1" sqref="G337">
      <formula1>730120</formula1>
    </dataValidation>
    <dataValidation type="date" operator="greaterThanOrEqual" allowBlank="1" showInputMessage="1" showErrorMessage="1" sqref="H337">
      <formula1>730120</formula1>
    </dataValidation>
    <dataValidation type="decimal" operator="greaterThanOrEqual" allowBlank="1" showInputMessage="1" showErrorMessage="1" sqref="N337">
      <formula1>0</formula1>
    </dataValidation>
    <dataValidation type="decimal" operator="greaterThanOrEqual" allowBlank="1" showInputMessage="1" showErrorMessage="1" sqref="O337">
      <formula1>0</formula1>
    </dataValidation>
    <dataValidation type="list" allowBlank="1" showInputMessage="1" showErrorMessage="1" sqref="C338">
      <formula1>liste_categories</formula1>
    </dataValidation>
    <dataValidation type="list" allowBlank="1" showInputMessage="1" showErrorMessage="1" sqref="D338">
      <formula1>liste_responsables</formula1>
    </dataValidation>
    <dataValidation type="list" allowBlank="1" showInputMessage="1" showErrorMessage="1" sqref="E338">
      <formula1>liste_sites</formula1>
    </dataValidation>
    <dataValidation type="list" allowBlank="1" showInputMessage="1" showErrorMessage="1" sqref="K338">
      <formula1>liste_priorites</formula1>
    </dataValidation>
    <dataValidation type="list" allowBlank="1" showInputMessage="1" showErrorMessage="1" sqref="L338">
      <formula1>liste_statuts</formula1>
    </dataValidation>
    <dataValidation type="whole" allowBlank="1" showInputMessage="1" showErrorMessage="1" sqref="M338">
      <formula1>0</formula1>
      <formula2>100</formula2>
    </dataValidation>
    <dataValidation type="date" operator="greaterThanOrEqual" allowBlank="1" showInputMessage="1" showErrorMessage="1" sqref="F338">
      <formula1>730120</formula1>
    </dataValidation>
    <dataValidation type="date" operator="greaterThanOrEqual" allowBlank="1" showInputMessage="1" showErrorMessage="1" sqref="G338">
      <formula1>730120</formula1>
    </dataValidation>
    <dataValidation type="date" operator="greaterThanOrEqual" allowBlank="1" showInputMessage="1" showErrorMessage="1" sqref="H338">
      <formula1>730120</formula1>
    </dataValidation>
    <dataValidation type="decimal" operator="greaterThanOrEqual" allowBlank="1" showInputMessage="1" showErrorMessage="1" sqref="N338">
      <formula1>0</formula1>
    </dataValidation>
    <dataValidation type="decimal" operator="greaterThanOrEqual" allowBlank="1" showInputMessage="1" showErrorMessage="1" sqref="O338">
      <formula1>0</formula1>
    </dataValidation>
    <dataValidation type="list" allowBlank="1" showInputMessage="1" showErrorMessage="1" sqref="C339">
      <formula1>liste_categories</formula1>
    </dataValidation>
    <dataValidation type="list" allowBlank="1" showInputMessage="1" showErrorMessage="1" sqref="D339">
      <formula1>liste_responsables</formula1>
    </dataValidation>
    <dataValidation type="list" allowBlank="1" showInputMessage="1" showErrorMessage="1" sqref="E339">
      <formula1>liste_sites</formula1>
    </dataValidation>
    <dataValidation type="list" allowBlank="1" showInputMessage="1" showErrorMessage="1" sqref="K339">
      <formula1>liste_priorites</formula1>
    </dataValidation>
    <dataValidation type="list" allowBlank="1" showInputMessage="1" showErrorMessage="1" sqref="L339">
      <formula1>liste_statuts</formula1>
    </dataValidation>
    <dataValidation type="whole" allowBlank="1" showInputMessage="1" showErrorMessage="1" sqref="M339">
      <formula1>0</formula1>
      <formula2>100</formula2>
    </dataValidation>
    <dataValidation type="date" operator="greaterThanOrEqual" allowBlank="1" showInputMessage="1" showErrorMessage="1" sqref="F339">
      <formula1>730120</formula1>
    </dataValidation>
    <dataValidation type="date" operator="greaterThanOrEqual" allowBlank="1" showInputMessage="1" showErrorMessage="1" sqref="G339">
      <formula1>730120</formula1>
    </dataValidation>
    <dataValidation type="date" operator="greaterThanOrEqual" allowBlank="1" showInputMessage="1" showErrorMessage="1" sqref="H339">
      <formula1>730120</formula1>
    </dataValidation>
    <dataValidation type="decimal" operator="greaterThanOrEqual" allowBlank="1" showInputMessage="1" showErrorMessage="1" sqref="N339">
      <formula1>0</formula1>
    </dataValidation>
    <dataValidation type="decimal" operator="greaterThanOrEqual" allowBlank="1" showInputMessage="1" showErrorMessage="1" sqref="O339">
      <formula1>0</formula1>
    </dataValidation>
    <dataValidation type="list" allowBlank="1" showInputMessage="1" showErrorMessage="1" sqref="C340">
      <formula1>liste_categories</formula1>
    </dataValidation>
    <dataValidation type="list" allowBlank="1" showInputMessage="1" showErrorMessage="1" sqref="D340">
      <formula1>liste_responsables</formula1>
    </dataValidation>
    <dataValidation type="list" allowBlank="1" showInputMessage="1" showErrorMessage="1" sqref="E340">
      <formula1>liste_sites</formula1>
    </dataValidation>
    <dataValidation type="list" allowBlank="1" showInputMessage="1" showErrorMessage="1" sqref="K340">
      <formula1>liste_priorites</formula1>
    </dataValidation>
    <dataValidation type="list" allowBlank="1" showInputMessage="1" showErrorMessage="1" sqref="L340">
      <formula1>liste_statuts</formula1>
    </dataValidation>
    <dataValidation type="whole" allowBlank="1" showInputMessage="1" showErrorMessage="1" sqref="M340">
      <formula1>0</formula1>
      <formula2>100</formula2>
    </dataValidation>
    <dataValidation type="date" operator="greaterThanOrEqual" allowBlank="1" showInputMessage="1" showErrorMessage="1" sqref="F340">
      <formula1>730120</formula1>
    </dataValidation>
    <dataValidation type="date" operator="greaterThanOrEqual" allowBlank="1" showInputMessage="1" showErrorMessage="1" sqref="G340">
      <formula1>730120</formula1>
    </dataValidation>
    <dataValidation type="date" operator="greaterThanOrEqual" allowBlank="1" showInputMessage="1" showErrorMessage="1" sqref="H340">
      <formula1>730120</formula1>
    </dataValidation>
    <dataValidation type="decimal" operator="greaterThanOrEqual" allowBlank="1" showInputMessage="1" showErrorMessage="1" sqref="N340">
      <formula1>0</formula1>
    </dataValidation>
    <dataValidation type="decimal" operator="greaterThanOrEqual" allowBlank="1" showInputMessage="1" showErrorMessage="1" sqref="O340">
      <formula1>0</formula1>
    </dataValidation>
    <dataValidation type="list" allowBlank="1" showInputMessage="1" showErrorMessage="1" sqref="C341">
      <formula1>liste_categories</formula1>
    </dataValidation>
    <dataValidation type="list" allowBlank="1" showInputMessage="1" showErrorMessage="1" sqref="D341">
      <formula1>liste_responsables</formula1>
    </dataValidation>
    <dataValidation type="list" allowBlank="1" showInputMessage="1" showErrorMessage="1" sqref="E341">
      <formula1>liste_sites</formula1>
    </dataValidation>
    <dataValidation type="list" allowBlank="1" showInputMessage="1" showErrorMessage="1" sqref="K341">
      <formula1>liste_priorites</formula1>
    </dataValidation>
    <dataValidation type="list" allowBlank="1" showInputMessage="1" showErrorMessage="1" sqref="L341">
      <formula1>liste_statuts</formula1>
    </dataValidation>
    <dataValidation type="whole" allowBlank="1" showInputMessage="1" showErrorMessage="1" sqref="M341">
      <formula1>0</formula1>
      <formula2>100</formula2>
    </dataValidation>
    <dataValidation type="date" operator="greaterThanOrEqual" allowBlank="1" showInputMessage="1" showErrorMessage="1" sqref="F341">
      <formula1>730120</formula1>
    </dataValidation>
    <dataValidation type="date" operator="greaterThanOrEqual" allowBlank="1" showInputMessage="1" showErrorMessage="1" sqref="G341">
      <formula1>730120</formula1>
    </dataValidation>
    <dataValidation type="date" operator="greaterThanOrEqual" allowBlank="1" showInputMessage="1" showErrorMessage="1" sqref="H341">
      <formula1>730120</formula1>
    </dataValidation>
    <dataValidation type="decimal" operator="greaterThanOrEqual" allowBlank="1" showInputMessage="1" showErrorMessage="1" sqref="N341">
      <formula1>0</formula1>
    </dataValidation>
    <dataValidation type="decimal" operator="greaterThanOrEqual" allowBlank="1" showInputMessage="1" showErrorMessage="1" sqref="O341">
      <formula1>0</formula1>
    </dataValidation>
    <dataValidation type="list" allowBlank="1" showInputMessage="1" showErrorMessage="1" sqref="C342">
      <formula1>liste_categories</formula1>
    </dataValidation>
    <dataValidation type="list" allowBlank="1" showInputMessage="1" showErrorMessage="1" sqref="D342">
      <formula1>liste_responsables</formula1>
    </dataValidation>
    <dataValidation type="list" allowBlank="1" showInputMessage="1" showErrorMessage="1" sqref="E342">
      <formula1>liste_sites</formula1>
    </dataValidation>
    <dataValidation type="list" allowBlank="1" showInputMessage="1" showErrorMessage="1" sqref="K342">
      <formula1>liste_priorites</formula1>
    </dataValidation>
    <dataValidation type="list" allowBlank="1" showInputMessage="1" showErrorMessage="1" sqref="L342">
      <formula1>liste_statuts</formula1>
    </dataValidation>
    <dataValidation type="whole" allowBlank="1" showInputMessage="1" showErrorMessage="1" sqref="M342">
      <formula1>0</formula1>
      <formula2>100</formula2>
    </dataValidation>
    <dataValidation type="date" operator="greaterThanOrEqual" allowBlank="1" showInputMessage="1" showErrorMessage="1" sqref="F342">
      <formula1>730120</formula1>
    </dataValidation>
    <dataValidation type="date" operator="greaterThanOrEqual" allowBlank="1" showInputMessage="1" showErrorMessage="1" sqref="G342">
      <formula1>730120</formula1>
    </dataValidation>
    <dataValidation type="date" operator="greaterThanOrEqual" allowBlank="1" showInputMessage="1" showErrorMessage="1" sqref="H342">
      <formula1>730120</formula1>
    </dataValidation>
    <dataValidation type="decimal" operator="greaterThanOrEqual" allowBlank="1" showInputMessage="1" showErrorMessage="1" sqref="N342">
      <formula1>0</formula1>
    </dataValidation>
    <dataValidation type="decimal" operator="greaterThanOrEqual" allowBlank="1" showInputMessage="1" showErrorMessage="1" sqref="O342">
      <formula1>0</formula1>
    </dataValidation>
    <dataValidation type="list" allowBlank="1" showInputMessage="1" showErrorMessage="1" sqref="C343">
      <formula1>liste_categories</formula1>
    </dataValidation>
    <dataValidation type="list" allowBlank="1" showInputMessage="1" showErrorMessage="1" sqref="D343">
      <formula1>liste_responsables</formula1>
    </dataValidation>
    <dataValidation type="list" allowBlank="1" showInputMessage="1" showErrorMessage="1" sqref="E343">
      <formula1>liste_sites</formula1>
    </dataValidation>
    <dataValidation type="list" allowBlank="1" showInputMessage="1" showErrorMessage="1" sqref="K343">
      <formula1>liste_priorites</formula1>
    </dataValidation>
    <dataValidation type="list" allowBlank="1" showInputMessage="1" showErrorMessage="1" sqref="L343">
      <formula1>liste_statuts</formula1>
    </dataValidation>
    <dataValidation type="whole" allowBlank="1" showInputMessage="1" showErrorMessage="1" sqref="M343">
      <formula1>0</formula1>
      <formula2>100</formula2>
    </dataValidation>
    <dataValidation type="date" operator="greaterThanOrEqual" allowBlank="1" showInputMessage="1" showErrorMessage="1" sqref="F343">
      <formula1>730120</formula1>
    </dataValidation>
    <dataValidation type="date" operator="greaterThanOrEqual" allowBlank="1" showInputMessage="1" showErrorMessage="1" sqref="G343">
      <formula1>730120</formula1>
    </dataValidation>
    <dataValidation type="date" operator="greaterThanOrEqual" allowBlank="1" showInputMessage="1" showErrorMessage="1" sqref="H343">
      <formula1>730120</formula1>
    </dataValidation>
    <dataValidation type="decimal" operator="greaterThanOrEqual" allowBlank="1" showInputMessage="1" showErrorMessage="1" sqref="N343">
      <formula1>0</formula1>
    </dataValidation>
    <dataValidation type="decimal" operator="greaterThanOrEqual" allowBlank="1" showInputMessage="1" showErrorMessage="1" sqref="O343">
      <formula1>0</formula1>
    </dataValidation>
    <dataValidation type="list" allowBlank="1" showInputMessage="1" showErrorMessage="1" sqref="C344">
      <formula1>liste_categories</formula1>
    </dataValidation>
    <dataValidation type="list" allowBlank="1" showInputMessage="1" showErrorMessage="1" sqref="D344">
      <formula1>liste_responsables</formula1>
    </dataValidation>
    <dataValidation type="list" allowBlank="1" showInputMessage="1" showErrorMessage="1" sqref="E344">
      <formula1>liste_sites</formula1>
    </dataValidation>
    <dataValidation type="list" allowBlank="1" showInputMessage="1" showErrorMessage="1" sqref="K344">
      <formula1>liste_priorites</formula1>
    </dataValidation>
    <dataValidation type="list" allowBlank="1" showInputMessage="1" showErrorMessage="1" sqref="L344">
      <formula1>liste_statuts</formula1>
    </dataValidation>
    <dataValidation type="whole" allowBlank="1" showInputMessage="1" showErrorMessage="1" sqref="M344">
      <formula1>0</formula1>
      <formula2>100</formula2>
    </dataValidation>
    <dataValidation type="date" operator="greaterThanOrEqual" allowBlank="1" showInputMessage="1" showErrorMessage="1" sqref="F344">
      <formula1>730120</formula1>
    </dataValidation>
    <dataValidation type="date" operator="greaterThanOrEqual" allowBlank="1" showInputMessage="1" showErrorMessage="1" sqref="G344">
      <formula1>730120</formula1>
    </dataValidation>
    <dataValidation type="date" operator="greaterThanOrEqual" allowBlank="1" showInputMessage="1" showErrorMessage="1" sqref="H344">
      <formula1>730120</formula1>
    </dataValidation>
    <dataValidation type="decimal" operator="greaterThanOrEqual" allowBlank="1" showInputMessage="1" showErrorMessage="1" sqref="N344">
      <formula1>0</formula1>
    </dataValidation>
    <dataValidation type="decimal" operator="greaterThanOrEqual" allowBlank="1" showInputMessage="1" showErrorMessage="1" sqref="O344">
      <formula1>0</formula1>
    </dataValidation>
    <dataValidation type="list" allowBlank="1" showInputMessage="1" showErrorMessage="1" sqref="C345">
      <formula1>liste_categories</formula1>
    </dataValidation>
    <dataValidation type="list" allowBlank="1" showInputMessage="1" showErrorMessage="1" sqref="D345">
      <formula1>liste_responsables</formula1>
    </dataValidation>
    <dataValidation type="list" allowBlank="1" showInputMessage="1" showErrorMessage="1" sqref="E345">
      <formula1>liste_sites</formula1>
    </dataValidation>
    <dataValidation type="list" allowBlank="1" showInputMessage="1" showErrorMessage="1" sqref="K345">
      <formula1>liste_priorites</formula1>
    </dataValidation>
    <dataValidation type="list" allowBlank="1" showInputMessage="1" showErrorMessage="1" sqref="L345">
      <formula1>liste_statuts</formula1>
    </dataValidation>
    <dataValidation type="whole" allowBlank="1" showInputMessage="1" showErrorMessage="1" sqref="M345">
      <formula1>0</formula1>
      <formula2>100</formula2>
    </dataValidation>
    <dataValidation type="date" operator="greaterThanOrEqual" allowBlank="1" showInputMessage="1" showErrorMessage="1" sqref="F345">
      <formula1>730120</formula1>
    </dataValidation>
    <dataValidation type="date" operator="greaterThanOrEqual" allowBlank="1" showInputMessage="1" showErrorMessage="1" sqref="G345">
      <formula1>730120</formula1>
    </dataValidation>
    <dataValidation type="date" operator="greaterThanOrEqual" allowBlank="1" showInputMessage="1" showErrorMessage="1" sqref="H345">
      <formula1>730120</formula1>
    </dataValidation>
    <dataValidation type="decimal" operator="greaterThanOrEqual" allowBlank="1" showInputMessage="1" showErrorMessage="1" sqref="N345">
      <formula1>0</formula1>
    </dataValidation>
    <dataValidation type="decimal" operator="greaterThanOrEqual" allowBlank="1" showInputMessage="1" showErrorMessage="1" sqref="O345">
      <formula1>0</formula1>
    </dataValidation>
    <dataValidation type="list" allowBlank="1" showInputMessage="1" showErrorMessage="1" sqref="C346">
      <formula1>liste_categories</formula1>
    </dataValidation>
    <dataValidation type="list" allowBlank="1" showInputMessage="1" showErrorMessage="1" sqref="D346">
      <formula1>liste_responsables</formula1>
    </dataValidation>
    <dataValidation type="list" allowBlank="1" showInputMessage="1" showErrorMessage="1" sqref="E346">
      <formula1>liste_sites</formula1>
    </dataValidation>
    <dataValidation type="list" allowBlank="1" showInputMessage="1" showErrorMessage="1" sqref="K346">
      <formula1>liste_priorites</formula1>
    </dataValidation>
    <dataValidation type="list" allowBlank="1" showInputMessage="1" showErrorMessage="1" sqref="L346">
      <formula1>liste_statuts</formula1>
    </dataValidation>
    <dataValidation type="whole" allowBlank="1" showInputMessage="1" showErrorMessage="1" sqref="M346">
      <formula1>0</formula1>
      <formula2>100</formula2>
    </dataValidation>
    <dataValidation type="date" operator="greaterThanOrEqual" allowBlank="1" showInputMessage="1" showErrorMessage="1" sqref="F346">
      <formula1>730120</formula1>
    </dataValidation>
    <dataValidation type="date" operator="greaterThanOrEqual" allowBlank="1" showInputMessage="1" showErrorMessage="1" sqref="G346">
      <formula1>730120</formula1>
    </dataValidation>
    <dataValidation type="date" operator="greaterThanOrEqual" allowBlank="1" showInputMessage="1" showErrorMessage="1" sqref="H346">
      <formula1>730120</formula1>
    </dataValidation>
    <dataValidation type="decimal" operator="greaterThanOrEqual" allowBlank="1" showInputMessage="1" showErrorMessage="1" sqref="N346">
      <formula1>0</formula1>
    </dataValidation>
    <dataValidation type="decimal" operator="greaterThanOrEqual" allowBlank="1" showInputMessage="1" showErrorMessage="1" sqref="O346">
      <formula1>0</formula1>
    </dataValidation>
    <dataValidation type="list" allowBlank="1" showInputMessage="1" showErrorMessage="1" sqref="C347">
      <formula1>liste_categories</formula1>
    </dataValidation>
    <dataValidation type="list" allowBlank="1" showInputMessage="1" showErrorMessage="1" sqref="D347">
      <formula1>liste_responsables</formula1>
    </dataValidation>
    <dataValidation type="list" allowBlank="1" showInputMessage="1" showErrorMessage="1" sqref="E347">
      <formula1>liste_sites</formula1>
    </dataValidation>
    <dataValidation type="list" allowBlank="1" showInputMessage="1" showErrorMessage="1" sqref="K347">
      <formula1>liste_priorites</formula1>
    </dataValidation>
    <dataValidation type="list" allowBlank="1" showInputMessage="1" showErrorMessage="1" sqref="L347">
      <formula1>liste_statuts</formula1>
    </dataValidation>
    <dataValidation type="whole" allowBlank="1" showInputMessage="1" showErrorMessage="1" sqref="M347">
      <formula1>0</formula1>
      <formula2>100</formula2>
    </dataValidation>
    <dataValidation type="date" operator="greaterThanOrEqual" allowBlank="1" showInputMessage="1" showErrorMessage="1" sqref="F347">
      <formula1>730120</formula1>
    </dataValidation>
    <dataValidation type="date" operator="greaterThanOrEqual" allowBlank="1" showInputMessage="1" showErrorMessage="1" sqref="G347">
      <formula1>730120</formula1>
    </dataValidation>
    <dataValidation type="date" operator="greaterThanOrEqual" allowBlank="1" showInputMessage="1" showErrorMessage="1" sqref="H347">
      <formula1>730120</formula1>
    </dataValidation>
    <dataValidation type="decimal" operator="greaterThanOrEqual" allowBlank="1" showInputMessage="1" showErrorMessage="1" sqref="N347">
      <formula1>0</formula1>
    </dataValidation>
    <dataValidation type="decimal" operator="greaterThanOrEqual" allowBlank="1" showInputMessage="1" showErrorMessage="1" sqref="O347">
      <formula1>0</formula1>
    </dataValidation>
    <dataValidation type="list" allowBlank="1" showInputMessage="1" showErrorMessage="1" sqref="C348">
      <formula1>liste_categories</formula1>
    </dataValidation>
    <dataValidation type="list" allowBlank="1" showInputMessage="1" showErrorMessage="1" sqref="D348">
      <formula1>liste_responsables</formula1>
    </dataValidation>
    <dataValidation type="list" allowBlank="1" showInputMessage="1" showErrorMessage="1" sqref="E348">
      <formula1>liste_sites</formula1>
    </dataValidation>
    <dataValidation type="list" allowBlank="1" showInputMessage="1" showErrorMessage="1" sqref="K348">
      <formula1>liste_priorites</formula1>
    </dataValidation>
    <dataValidation type="list" allowBlank="1" showInputMessage="1" showErrorMessage="1" sqref="L348">
      <formula1>liste_statuts</formula1>
    </dataValidation>
    <dataValidation type="whole" allowBlank="1" showInputMessage="1" showErrorMessage="1" sqref="M348">
      <formula1>0</formula1>
      <formula2>100</formula2>
    </dataValidation>
    <dataValidation type="date" operator="greaterThanOrEqual" allowBlank="1" showInputMessage="1" showErrorMessage="1" sqref="F348">
      <formula1>730120</formula1>
    </dataValidation>
    <dataValidation type="date" operator="greaterThanOrEqual" allowBlank="1" showInputMessage="1" showErrorMessage="1" sqref="G348">
      <formula1>730120</formula1>
    </dataValidation>
    <dataValidation type="date" operator="greaterThanOrEqual" allowBlank="1" showInputMessage="1" showErrorMessage="1" sqref="H348">
      <formula1>730120</formula1>
    </dataValidation>
    <dataValidation type="decimal" operator="greaterThanOrEqual" allowBlank="1" showInputMessage="1" showErrorMessage="1" sqref="N348">
      <formula1>0</formula1>
    </dataValidation>
    <dataValidation type="decimal" operator="greaterThanOrEqual" allowBlank="1" showInputMessage="1" showErrorMessage="1" sqref="O348">
      <formula1>0</formula1>
    </dataValidation>
    <dataValidation type="list" allowBlank="1" showInputMessage="1" showErrorMessage="1" sqref="C349">
      <formula1>liste_categories</formula1>
    </dataValidation>
    <dataValidation type="list" allowBlank="1" showInputMessage="1" showErrorMessage="1" sqref="D349">
      <formula1>liste_responsables</formula1>
    </dataValidation>
    <dataValidation type="list" allowBlank="1" showInputMessage="1" showErrorMessage="1" sqref="E349">
      <formula1>liste_sites</formula1>
    </dataValidation>
    <dataValidation type="list" allowBlank="1" showInputMessage="1" showErrorMessage="1" sqref="K349">
      <formula1>liste_priorites</formula1>
    </dataValidation>
    <dataValidation type="list" allowBlank="1" showInputMessage="1" showErrorMessage="1" sqref="L349">
      <formula1>liste_statuts</formula1>
    </dataValidation>
    <dataValidation type="whole" allowBlank="1" showInputMessage="1" showErrorMessage="1" sqref="M349">
      <formula1>0</formula1>
      <formula2>100</formula2>
    </dataValidation>
    <dataValidation type="date" operator="greaterThanOrEqual" allowBlank="1" showInputMessage="1" showErrorMessage="1" sqref="F349">
      <formula1>730120</formula1>
    </dataValidation>
    <dataValidation type="date" operator="greaterThanOrEqual" allowBlank="1" showInputMessage="1" showErrorMessage="1" sqref="G349">
      <formula1>730120</formula1>
    </dataValidation>
    <dataValidation type="date" operator="greaterThanOrEqual" allowBlank="1" showInputMessage="1" showErrorMessage="1" sqref="H349">
      <formula1>730120</formula1>
    </dataValidation>
    <dataValidation type="decimal" operator="greaterThanOrEqual" allowBlank="1" showInputMessage="1" showErrorMessage="1" sqref="N349">
      <formula1>0</formula1>
    </dataValidation>
    <dataValidation type="decimal" operator="greaterThanOrEqual" allowBlank="1" showInputMessage="1" showErrorMessage="1" sqref="O349">
      <formula1>0</formula1>
    </dataValidation>
    <dataValidation type="list" allowBlank="1" showInputMessage="1" showErrorMessage="1" sqref="C350">
      <formula1>liste_categories</formula1>
    </dataValidation>
    <dataValidation type="list" allowBlank="1" showInputMessage="1" showErrorMessage="1" sqref="D350">
      <formula1>liste_responsables</formula1>
    </dataValidation>
    <dataValidation type="list" allowBlank="1" showInputMessage="1" showErrorMessage="1" sqref="E350">
      <formula1>liste_sites</formula1>
    </dataValidation>
    <dataValidation type="list" allowBlank="1" showInputMessage="1" showErrorMessage="1" sqref="K350">
      <formula1>liste_priorites</formula1>
    </dataValidation>
    <dataValidation type="list" allowBlank="1" showInputMessage="1" showErrorMessage="1" sqref="L350">
      <formula1>liste_statuts</formula1>
    </dataValidation>
    <dataValidation type="whole" allowBlank="1" showInputMessage="1" showErrorMessage="1" sqref="M350">
      <formula1>0</formula1>
      <formula2>100</formula2>
    </dataValidation>
    <dataValidation type="date" operator="greaterThanOrEqual" allowBlank="1" showInputMessage="1" showErrorMessage="1" sqref="F350">
      <formula1>730120</formula1>
    </dataValidation>
    <dataValidation type="date" operator="greaterThanOrEqual" allowBlank="1" showInputMessage="1" showErrorMessage="1" sqref="G350">
      <formula1>730120</formula1>
    </dataValidation>
    <dataValidation type="date" operator="greaterThanOrEqual" allowBlank="1" showInputMessage="1" showErrorMessage="1" sqref="H350">
      <formula1>730120</formula1>
    </dataValidation>
    <dataValidation type="decimal" operator="greaterThanOrEqual" allowBlank="1" showInputMessage="1" showErrorMessage="1" sqref="N350">
      <formula1>0</formula1>
    </dataValidation>
    <dataValidation type="decimal" operator="greaterThanOrEqual" allowBlank="1" showInputMessage="1" showErrorMessage="1" sqref="O350">
      <formula1>0</formula1>
    </dataValidation>
    <dataValidation type="list" allowBlank="1" showInputMessage="1" showErrorMessage="1" sqref="C351">
      <formula1>liste_categories</formula1>
    </dataValidation>
    <dataValidation type="list" allowBlank="1" showInputMessage="1" showErrorMessage="1" sqref="D351">
      <formula1>liste_responsables</formula1>
    </dataValidation>
    <dataValidation type="list" allowBlank="1" showInputMessage="1" showErrorMessage="1" sqref="E351">
      <formula1>liste_sites</formula1>
    </dataValidation>
    <dataValidation type="list" allowBlank="1" showInputMessage="1" showErrorMessage="1" sqref="K351">
      <formula1>liste_priorites</formula1>
    </dataValidation>
    <dataValidation type="list" allowBlank="1" showInputMessage="1" showErrorMessage="1" sqref="L351">
      <formula1>liste_statuts</formula1>
    </dataValidation>
    <dataValidation type="whole" allowBlank="1" showInputMessage="1" showErrorMessage="1" sqref="M351">
      <formula1>0</formula1>
      <formula2>100</formula2>
    </dataValidation>
    <dataValidation type="date" operator="greaterThanOrEqual" allowBlank="1" showInputMessage="1" showErrorMessage="1" sqref="F351">
      <formula1>730120</formula1>
    </dataValidation>
    <dataValidation type="date" operator="greaterThanOrEqual" allowBlank="1" showInputMessage="1" showErrorMessage="1" sqref="G351">
      <formula1>730120</formula1>
    </dataValidation>
    <dataValidation type="date" operator="greaterThanOrEqual" allowBlank="1" showInputMessage="1" showErrorMessage="1" sqref="H351">
      <formula1>730120</formula1>
    </dataValidation>
    <dataValidation type="decimal" operator="greaterThanOrEqual" allowBlank="1" showInputMessage="1" showErrorMessage="1" sqref="N351">
      <formula1>0</formula1>
    </dataValidation>
    <dataValidation type="decimal" operator="greaterThanOrEqual" allowBlank="1" showInputMessage="1" showErrorMessage="1" sqref="O351">
      <formula1>0</formula1>
    </dataValidation>
    <dataValidation type="list" allowBlank="1" showInputMessage="1" showErrorMessage="1" sqref="C352">
      <formula1>liste_categories</formula1>
    </dataValidation>
    <dataValidation type="list" allowBlank="1" showInputMessage="1" showErrorMessage="1" sqref="D352">
      <formula1>liste_responsables</formula1>
    </dataValidation>
    <dataValidation type="list" allowBlank="1" showInputMessage="1" showErrorMessage="1" sqref="E352">
      <formula1>liste_sites</formula1>
    </dataValidation>
    <dataValidation type="list" allowBlank="1" showInputMessage="1" showErrorMessage="1" sqref="K352">
      <formula1>liste_priorites</formula1>
    </dataValidation>
    <dataValidation type="list" allowBlank="1" showInputMessage="1" showErrorMessage="1" sqref="L352">
      <formula1>liste_statuts</formula1>
    </dataValidation>
    <dataValidation type="whole" allowBlank="1" showInputMessage="1" showErrorMessage="1" sqref="M352">
      <formula1>0</formula1>
      <formula2>100</formula2>
    </dataValidation>
    <dataValidation type="date" operator="greaterThanOrEqual" allowBlank="1" showInputMessage="1" showErrorMessage="1" sqref="F352">
      <formula1>730120</formula1>
    </dataValidation>
    <dataValidation type="date" operator="greaterThanOrEqual" allowBlank="1" showInputMessage="1" showErrorMessage="1" sqref="G352">
      <formula1>730120</formula1>
    </dataValidation>
    <dataValidation type="date" operator="greaterThanOrEqual" allowBlank="1" showInputMessage="1" showErrorMessage="1" sqref="H352">
      <formula1>730120</formula1>
    </dataValidation>
    <dataValidation type="decimal" operator="greaterThanOrEqual" allowBlank="1" showInputMessage="1" showErrorMessage="1" sqref="N352">
      <formula1>0</formula1>
    </dataValidation>
    <dataValidation type="decimal" operator="greaterThanOrEqual" allowBlank="1" showInputMessage="1" showErrorMessage="1" sqref="O352">
      <formula1>0</formula1>
    </dataValidation>
    <dataValidation type="list" allowBlank="1" showInputMessage="1" showErrorMessage="1" sqref="C353">
      <formula1>liste_categories</formula1>
    </dataValidation>
    <dataValidation type="list" allowBlank="1" showInputMessage="1" showErrorMessage="1" sqref="D353">
      <formula1>liste_responsables</formula1>
    </dataValidation>
    <dataValidation type="list" allowBlank="1" showInputMessage="1" showErrorMessage="1" sqref="E353">
      <formula1>liste_sites</formula1>
    </dataValidation>
    <dataValidation type="list" allowBlank="1" showInputMessage="1" showErrorMessage="1" sqref="K353">
      <formula1>liste_priorites</formula1>
    </dataValidation>
    <dataValidation type="list" allowBlank="1" showInputMessage="1" showErrorMessage="1" sqref="L353">
      <formula1>liste_statuts</formula1>
    </dataValidation>
    <dataValidation type="whole" allowBlank="1" showInputMessage="1" showErrorMessage="1" sqref="M353">
      <formula1>0</formula1>
      <formula2>100</formula2>
    </dataValidation>
    <dataValidation type="date" operator="greaterThanOrEqual" allowBlank="1" showInputMessage="1" showErrorMessage="1" sqref="F353">
      <formula1>730120</formula1>
    </dataValidation>
    <dataValidation type="date" operator="greaterThanOrEqual" allowBlank="1" showInputMessage="1" showErrorMessage="1" sqref="G353">
      <formula1>730120</formula1>
    </dataValidation>
    <dataValidation type="date" operator="greaterThanOrEqual" allowBlank="1" showInputMessage="1" showErrorMessage="1" sqref="H353">
      <formula1>730120</formula1>
    </dataValidation>
    <dataValidation type="decimal" operator="greaterThanOrEqual" allowBlank="1" showInputMessage="1" showErrorMessage="1" sqref="N353">
      <formula1>0</formula1>
    </dataValidation>
    <dataValidation type="decimal" operator="greaterThanOrEqual" allowBlank="1" showInputMessage="1" showErrorMessage="1" sqref="O353">
      <formula1>0</formula1>
    </dataValidation>
    <dataValidation type="list" allowBlank="1" showInputMessage="1" showErrorMessage="1" sqref="C354">
      <formula1>liste_categories</formula1>
    </dataValidation>
    <dataValidation type="list" allowBlank="1" showInputMessage="1" showErrorMessage="1" sqref="D354">
      <formula1>liste_responsables</formula1>
    </dataValidation>
    <dataValidation type="list" allowBlank="1" showInputMessage="1" showErrorMessage="1" sqref="E354">
      <formula1>liste_sites</formula1>
    </dataValidation>
    <dataValidation type="list" allowBlank="1" showInputMessage="1" showErrorMessage="1" sqref="K354">
      <formula1>liste_priorites</formula1>
    </dataValidation>
    <dataValidation type="list" allowBlank="1" showInputMessage="1" showErrorMessage="1" sqref="L354">
      <formula1>liste_statuts</formula1>
    </dataValidation>
    <dataValidation type="whole" allowBlank="1" showInputMessage="1" showErrorMessage="1" sqref="M354">
      <formula1>0</formula1>
      <formula2>100</formula2>
    </dataValidation>
    <dataValidation type="date" operator="greaterThanOrEqual" allowBlank="1" showInputMessage="1" showErrorMessage="1" sqref="F354">
      <formula1>730120</formula1>
    </dataValidation>
    <dataValidation type="date" operator="greaterThanOrEqual" allowBlank="1" showInputMessage="1" showErrorMessage="1" sqref="G354">
      <formula1>730120</formula1>
    </dataValidation>
    <dataValidation type="date" operator="greaterThanOrEqual" allowBlank="1" showInputMessage="1" showErrorMessage="1" sqref="H354">
      <formula1>730120</formula1>
    </dataValidation>
    <dataValidation type="decimal" operator="greaterThanOrEqual" allowBlank="1" showInputMessage="1" showErrorMessage="1" sqref="N354">
      <formula1>0</formula1>
    </dataValidation>
    <dataValidation type="decimal" operator="greaterThanOrEqual" allowBlank="1" showInputMessage="1" showErrorMessage="1" sqref="O354">
      <formula1>0</formula1>
    </dataValidation>
    <dataValidation type="list" allowBlank="1" showInputMessage="1" showErrorMessage="1" sqref="C355">
      <formula1>liste_categories</formula1>
    </dataValidation>
    <dataValidation type="list" allowBlank="1" showInputMessage="1" showErrorMessage="1" sqref="D355">
      <formula1>liste_responsables</formula1>
    </dataValidation>
    <dataValidation type="list" allowBlank="1" showInputMessage="1" showErrorMessage="1" sqref="E355">
      <formula1>liste_sites</formula1>
    </dataValidation>
    <dataValidation type="list" allowBlank="1" showInputMessage="1" showErrorMessage="1" sqref="K355">
      <formula1>liste_priorites</formula1>
    </dataValidation>
    <dataValidation type="list" allowBlank="1" showInputMessage="1" showErrorMessage="1" sqref="L355">
      <formula1>liste_statuts</formula1>
    </dataValidation>
    <dataValidation type="whole" allowBlank="1" showInputMessage="1" showErrorMessage="1" sqref="M355">
      <formula1>0</formula1>
      <formula2>100</formula2>
    </dataValidation>
    <dataValidation type="date" operator="greaterThanOrEqual" allowBlank="1" showInputMessage="1" showErrorMessage="1" sqref="F355">
      <formula1>730120</formula1>
    </dataValidation>
    <dataValidation type="date" operator="greaterThanOrEqual" allowBlank="1" showInputMessage="1" showErrorMessage="1" sqref="G355">
      <formula1>730120</formula1>
    </dataValidation>
    <dataValidation type="date" operator="greaterThanOrEqual" allowBlank="1" showInputMessage="1" showErrorMessage="1" sqref="H355">
      <formula1>730120</formula1>
    </dataValidation>
    <dataValidation type="decimal" operator="greaterThanOrEqual" allowBlank="1" showInputMessage="1" showErrorMessage="1" sqref="N355">
      <formula1>0</formula1>
    </dataValidation>
    <dataValidation type="decimal" operator="greaterThanOrEqual" allowBlank="1" showInputMessage="1" showErrorMessage="1" sqref="O355">
      <formula1>0</formula1>
    </dataValidation>
    <dataValidation type="list" allowBlank="1" showInputMessage="1" showErrorMessage="1" sqref="C356">
      <formula1>liste_categories</formula1>
    </dataValidation>
    <dataValidation type="list" allowBlank="1" showInputMessage="1" showErrorMessage="1" sqref="D356">
      <formula1>liste_responsables</formula1>
    </dataValidation>
    <dataValidation type="list" allowBlank="1" showInputMessage="1" showErrorMessage="1" sqref="E356">
      <formula1>liste_sites</formula1>
    </dataValidation>
    <dataValidation type="list" allowBlank="1" showInputMessage="1" showErrorMessage="1" sqref="K356">
      <formula1>liste_priorites</formula1>
    </dataValidation>
    <dataValidation type="list" allowBlank="1" showInputMessage="1" showErrorMessage="1" sqref="L356">
      <formula1>liste_statuts</formula1>
    </dataValidation>
    <dataValidation type="whole" allowBlank="1" showInputMessage="1" showErrorMessage="1" sqref="M356">
      <formula1>0</formula1>
      <formula2>100</formula2>
    </dataValidation>
    <dataValidation type="date" operator="greaterThanOrEqual" allowBlank="1" showInputMessage="1" showErrorMessage="1" sqref="F356">
      <formula1>730120</formula1>
    </dataValidation>
    <dataValidation type="date" operator="greaterThanOrEqual" allowBlank="1" showInputMessage="1" showErrorMessage="1" sqref="G356">
      <formula1>730120</formula1>
    </dataValidation>
    <dataValidation type="date" operator="greaterThanOrEqual" allowBlank="1" showInputMessage="1" showErrorMessage="1" sqref="H356">
      <formula1>730120</formula1>
    </dataValidation>
    <dataValidation type="decimal" operator="greaterThanOrEqual" allowBlank="1" showInputMessage="1" showErrorMessage="1" sqref="N356">
      <formula1>0</formula1>
    </dataValidation>
    <dataValidation type="decimal" operator="greaterThanOrEqual" allowBlank="1" showInputMessage="1" showErrorMessage="1" sqref="O356">
      <formula1>0</formula1>
    </dataValidation>
    <dataValidation type="list" allowBlank="1" showInputMessage="1" showErrorMessage="1" sqref="C357">
      <formula1>liste_categories</formula1>
    </dataValidation>
    <dataValidation type="list" allowBlank="1" showInputMessage="1" showErrorMessage="1" sqref="D357">
      <formula1>liste_responsables</formula1>
    </dataValidation>
    <dataValidation type="list" allowBlank="1" showInputMessage="1" showErrorMessage="1" sqref="E357">
      <formula1>liste_sites</formula1>
    </dataValidation>
    <dataValidation type="list" allowBlank="1" showInputMessage="1" showErrorMessage="1" sqref="K357">
      <formula1>liste_priorites</formula1>
    </dataValidation>
    <dataValidation type="list" allowBlank="1" showInputMessage="1" showErrorMessage="1" sqref="L357">
      <formula1>liste_statuts</formula1>
    </dataValidation>
    <dataValidation type="whole" allowBlank="1" showInputMessage="1" showErrorMessage="1" sqref="M357">
      <formula1>0</formula1>
      <formula2>100</formula2>
    </dataValidation>
    <dataValidation type="date" operator="greaterThanOrEqual" allowBlank="1" showInputMessage="1" showErrorMessage="1" sqref="F357">
      <formula1>730120</formula1>
    </dataValidation>
    <dataValidation type="date" operator="greaterThanOrEqual" allowBlank="1" showInputMessage="1" showErrorMessage="1" sqref="G357">
      <formula1>730120</formula1>
    </dataValidation>
    <dataValidation type="date" operator="greaterThanOrEqual" allowBlank="1" showInputMessage="1" showErrorMessage="1" sqref="H357">
      <formula1>730120</formula1>
    </dataValidation>
    <dataValidation type="decimal" operator="greaterThanOrEqual" allowBlank="1" showInputMessage="1" showErrorMessage="1" sqref="N357">
      <formula1>0</formula1>
    </dataValidation>
    <dataValidation type="decimal" operator="greaterThanOrEqual" allowBlank="1" showInputMessage="1" showErrorMessage="1" sqref="O357">
      <formula1>0</formula1>
    </dataValidation>
    <dataValidation type="list" allowBlank="1" showInputMessage="1" showErrorMessage="1" sqref="C358">
      <formula1>liste_categories</formula1>
    </dataValidation>
    <dataValidation type="list" allowBlank="1" showInputMessage="1" showErrorMessage="1" sqref="D358">
      <formula1>liste_responsables</formula1>
    </dataValidation>
    <dataValidation type="list" allowBlank="1" showInputMessage="1" showErrorMessage="1" sqref="E358">
      <formula1>liste_sites</formula1>
    </dataValidation>
    <dataValidation type="list" allowBlank="1" showInputMessage="1" showErrorMessage="1" sqref="K358">
      <formula1>liste_priorites</formula1>
    </dataValidation>
    <dataValidation type="list" allowBlank="1" showInputMessage="1" showErrorMessage="1" sqref="L358">
      <formula1>liste_statuts</formula1>
    </dataValidation>
    <dataValidation type="whole" allowBlank="1" showInputMessage="1" showErrorMessage="1" sqref="M358">
      <formula1>0</formula1>
      <formula2>100</formula2>
    </dataValidation>
    <dataValidation type="date" operator="greaterThanOrEqual" allowBlank="1" showInputMessage="1" showErrorMessage="1" sqref="F358">
      <formula1>730120</formula1>
    </dataValidation>
    <dataValidation type="date" operator="greaterThanOrEqual" allowBlank="1" showInputMessage="1" showErrorMessage="1" sqref="G358">
      <formula1>730120</formula1>
    </dataValidation>
    <dataValidation type="date" operator="greaterThanOrEqual" allowBlank="1" showInputMessage="1" showErrorMessage="1" sqref="H358">
      <formula1>730120</formula1>
    </dataValidation>
    <dataValidation type="decimal" operator="greaterThanOrEqual" allowBlank="1" showInputMessage="1" showErrorMessage="1" sqref="N358">
      <formula1>0</formula1>
    </dataValidation>
    <dataValidation type="decimal" operator="greaterThanOrEqual" allowBlank="1" showInputMessage="1" showErrorMessage="1" sqref="O358">
      <formula1>0</formula1>
    </dataValidation>
    <dataValidation type="list" allowBlank="1" showInputMessage="1" showErrorMessage="1" sqref="C359">
      <formula1>liste_categories</formula1>
    </dataValidation>
    <dataValidation type="list" allowBlank="1" showInputMessage="1" showErrorMessage="1" sqref="D359">
      <formula1>liste_responsables</formula1>
    </dataValidation>
    <dataValidation type="list" allowBlank="1" showInputMessage="1" showErrorMessage="1" sqref="E359">
      <formula1>liste_sites</formula1>
    </dataValidation>
    <dataValidation type="list" allowBlank="1" showInputMessage="1" showErrorMessage="1" sqref="K359">
      <formula1>liste_priorites</formula1>
    </dataValidation>
    <dataValidation type="list" allowBlank="1" showInputMessage="1" showErrorMessage="1" sqref="L359">
      <formula1>liste_statuts</formula1>
    </dataValidation>
    <dataValidation type="whole" allowBlank="1" showInputMessage="1" showErrorMessage="1" sqref="M359">
      <formula1>0</formula1>
      <formula2>100</formula2>
    </dataValidation>
    <dataValidation type="date" operator="greaterThanOrEqual" allowBlank="1" showInputMessage="1" showErrorMessage="1" sqref="F359">
      <formula1>730120</formula1>
    </dataValidation>
    <dataValidation type="date" operator="greaterThanOrEqual" allowBlank="1" showInputMessage="1" showErrorMessage="1" sqref="G359">
      <formula1>730120</formula1>
    </dataValidation>
    <dataValidation type="date" operator="greaterThanOrEqual" allowBlank="1" showInputMessage="1" showErrorMessage="1" sqref="H359">
      <formula1>730120</formula1>
    </dataValidation>
    <dataValidation type="decimal" operator="greaterThanOrEqual" allowBlank="1" showInputMessage="1" showErrorMessage="1" sqref="N359">
      <formula1>0</formula1>
    </dataValidation>
    <dataValidation type="decimal" operator="greaterThanOrEqual" allowBlank="1" showInputMessage="1" showErrorMessage="1" sqref="O359">
      <formula1>0</formula1>
    </dataValidation>
    <dataValidation type="list" allowBlank="1" showInputMessage="1" showErrorMessage="1" sqref="C360">
      <formula1>liste_categories</formula1>
    </dataValidation>
    <dataValidation type="list" allowBlank="1" showInputMessage="1" showErrorMessage="1" sqref="D360">
      <formula1>liste_responsables</formula1>
    </dataValidation>
    <dataValidation type="list" allowBlank="1" showInputMessage="1" showErrorMessage="1" sqref="E360">
      <formula1>liste_sites</formula1>
    </dataValidation>
    <dataValidation type="list" allowBlank="1" showInputMessage="1" showErrorMessage="1" sqref="K360">
      <formula1>liste_priorites</formula1>
    </dataValidation>
    <dataValidation type="list" allowBlank="1" showInputMessage="1" showErrorMessage="1" sqref="L360">
      <formula1>liste_statuts</formula1>
    </dataValidation>
    <dataValidation type="whole" allowBlank="1" showInputMessage="1" showErrorMessage="1" sqref="M360">
      <formula1>0</formula1>
      <formula2>100</formula2>
    </dataValidation>
    <dataValidation type="date" operator="greaterThanOrEqual" allowBlank="1" showInputMessage="1" showErrorMessage="1" sqref="F360">
      <formula1>730120</formula1>
    </dataValidation>
    <dataValidation type="date" operator="greaterThanOrEqual" allowBlank="1" showInputMessage="1" showErrorMessage="1" sqref="G360">
      <formula1>730120</formula1>
    </dataValidation>
    <dataValidation type="date" operator="greaterThanOrEqual" allowBlank="1" showInputMessage="1" showErrorMessage="1" sqref="H360">
      <formula1>730120</formula1>
    </dataValidation>
    <dataValidation type="decimal" operator="greaterThanOrEqual" allowBlank="1" showInputMessage="1" showErrorMessage="1" sqref="N360">
      <formula1>0</formula1>
    </dataValidation>
    <dataValidation type="decimal" operator="greaterThanOrEqual" allowBlank="1" showInputMessage="1" showErrorMessage="1" sqref="O360">
      <formula1>0</formula1>
    </dataValidation>
    <dataValidation type="list" allowBlank="1" showInputMessage="1" showErrorMessage="1" sqref="C361">
      <formula1>liste_categories</formula1>
    </dataValidation>
    <dataValidation type="list" allowBlank="1" showInputMessage="1" showErrorMessage="1" sqref="D361">
      <formula1>liste_responsables</formula1>
    </dataValidation>
    <dataValidation type="list" allowBlank="1" showInputMessage="1" showErrorMessage="1" sqref="E361">
      <formula1>liste_sites</formula1>
    </dataValidation>
    <dataValidation type="list" allowBlank="1" showInputMessage="1" showErrorMessage="1" sqref="K361">
      <formula1>liste_priorites</formula1>
    </dataValidation>
    <dataValidation type="list" allowBlank="1" showInputMessage="1" showErrorMessage="1" sqref="L361">
      <formula1>liste_statuts</formula1>
    </dataValidation>
    <dataValidation type="whole" allowBlank="1" showInputMessage="1" showErrorMessage="1" sqref="M361">
      <formula1>0</formula1>
      <formula2>100</formula2>
    </dataValidation>
    <dataValidation type="date" operator="greaterThanOrEqual" allowBlank="1" showInputMessage="1" showErrorMessage="1" sqref="F361">
      <formula1>730120</formula1>
    </dataValidation>
    <dataValidation type="date" operator="greaterThanOrEqual" allowBlank="1" showInputMessage="1" showErrorMessage="1" sqref="G361">
      <formula1>730120</formula1>
    </dataValidation>
    <dataValidation type="date" operator="greaterThanOrEqual" allowBlank="1" showInputMessage="1" showErrorMessage="1" sqref="H361">
      <formula1>730120</formula1>
    </dataValidation>
    <dataValidation type="decimal" operator="greaterThanOrEqual" allowBlank="1" showInputMessage="1" showErrorMessage="1" sqref="N361">
      <formula1>0</formula1>
    </dataValidation>
    <dataValidation type="decimal" operator="greaterThanOrEqual" allowBlank="1" showInputMessage="1" showErrorMessage="1" sqref="O361">
      <formula1>0</formula1>
    </dataValidation>
    <dataValidation type="list" allowBlank="1" showInputMessage="1" showErrorMessage="1" sqref="C362">
      <formula1>liste_categories</formula1>
    </dataValidation>
    <dataValidation type="list" allowBlank="1" showInputMessage="1" showErrorMessage="1" sqref="D362">
      <formula1>liste_responsables</formula1>
    </dataValidation>
    <dataValidation type="list" allowBlank="1" showInputMessage="1" showErrorMessage="1" sqref="E362">
      <formula1>liste_sites</formula1>
    </dataValidation>
    <dataValidation type="list" allowBlank="1" showInputMessage="1" showErrorMessage="1" sqref="K362">
      <formula1>liste_priorites</formula1>
    </dataValidation>
    <dataValidation type="list" allowBlank="1" showInputMessage="1" showErrorMessage="1" sqref="L362">
      <formula1>liste_statuts</formula1>
    </dataValidation>
    <dataValidation type="whole" allowBlank="1" showInputMessage="1" showErrorMessage="1" sqref="M362">
      <formula1>0</formula1>
      <formula2>100</formula2>
    </dataValidation>
    <dataValidation type="date" operator="greaterThanOrEqual" allowBlank="1" showInputMessage="1" showErrorMessage="1" sqref="F362">
      <formula1>730120</formula1>
    </dataValidation>
    <dataValidation type="date" operator="greaterThanOrEqual" allowBlank="1" showInputMessage="1" showErrorMessage="1" sqref="G362">
      <formula1>730120</formula1>
    </dataValidation>
    <dataValidation type="date" operator="greaterThanOrEqual" allowBlank="1" showInputMessage="1" showErrorMessage="1" sqref="H362">
      <formula1>730120</formula1>
    </dataValidation>
    <dataValidation type="decimal" operator="greaterThanOrEqual" allowBlank="1" showInputMessage="1" showErrorMessage="1" sqref="N362">
      <formula1>0</formula1>
    </dataValidation>
    <dataValidation type="decimal" operator="greaterThanOrEqual" allowBlank="1" showInputMessage="1" showErrorMessage="1" sqref="O362">
      <formula1>0</formula1>
    </dataValidation>
    <dataValidation type="list" allowBlank="1" showInputMessage="1" showErrorMessage="1" sqref="C363">
      <formula1>liste_categories</formula1>
    </dataValidation>
    <dataValidation type="list" allowBlank="1" showInputMessage="1" showErrorMessage="1" sqref="D363">
      <formula1>liste_responsables</formula1>
    </dataValidation>
    <dataValidation type="list" allowBlank="1" showInputMessage="1" showErrorMessage="1" sqref="E363">
      <formula1>liste_sites</formula1>
    </dataValidation>
    <dataValidation type="list" allowBlank="1" showInputMessage="1" showErrorMessage="1" sqref="K363">
      <formula1>liste_priorites</formula1>
    </dataValidation>
    <dataValidation type="list" allowBlank="1" showInputMessage="1" showErrorMessage="1" sqref="L363">
      <formula1>liste_statuts</formula1>
    </dataValidation>
    <dataValidation type="whole" allowBlank="1" showInputMessage="1" showErrorMessage="1" sqref="M363">
      <formula1>0</formula1>
      <formula2>100</formula2>
    </dataValidation>
    <dataValidation type="date" operator="greaterThanOrEqual" allowBlank="1" showInputMessage="1" showErrorMessage="1" sqref="F363">
      <formula1>730120</formula1>
    </dataValidation>
    <dataValidation type="date" operator="greaterThanOrEqual" allowBlank="1" showInputMessage="1" showErrorMessage="1" sqref="G363">
      <formula1>730120</formula1>
    </dataValidation>
    <dataValidation type="date" operator="greaterThanOrEqual" allowBlank="1" showInputMessage="1" showErrorMessage="1" sqref="H363">
      <formula1>730120</formula1>
    </dataValidation>
    <dataValidation type="decimal" operator="greaterThanOrEqual" allowBlank="1" showInputMessage="1" showErrorMessage="1" sqref="N363">
      <formula1>0</formula1>
    </dataValidation>
    <dataValidation type="decimal" operator="greaterThanOrEqual" allowBlank="1" showInputMessage="1" showErrorMessage="1" sqref="O363">
      <formula1>0</formula1>
    </dataValidation>
    <dataValidation type="list" allowBlank="1" showInputMessage="1" showErrorMessage="1" sqref="C364">
      <formula1>liste_categories</formula1>
    </dataValidation>
    <dataValidation type="list" allowBlank="1" showInputMessage="1" showErrorMessage="1" sqref="D364">
      <formula1>liste_responsables</formula1>
    </dataValidation>
    <dataValidation type="list" allowBlank="1" showInputMessage="1" showErrorMessage="1" sqref="E364">
      <formula1>liste_sites</formula1>
    </dataValidation>
    <dataValidation type="list" allowBlank="1" showInputMessage="1" showErrorMessage="1" sqref="K364">
      <formula1>liste_priorites</formula1>
    </dataValidation>
    <dataValidation type="list" allowBlank="1" showInputMessage="1" showErrorMessage="1" sqref="L364">
      <formula1>liste_statuts</formula1>
    </dataValidation>
    <dataValidation type="whole" allowBlank="1" showInputMessage="1" showErrorMessage="1" sqref="M364">
      <formula1>0</formula1>
      <formula2>100</formula2>
    </dataValidation>
    <dataValidation type="date" operator="greaterThanOrEqual" allowBlank="1" showInputMessage="1" showErrorMessage="1" sqref="F364">
      <formula1>730120</formula1>
    </dataValidation>
    <dataValidation type="date" operator="greaterThanOrEqual" allowBlank="1" showInputMessage="1" showErrorMessage="1" sqref="G364">
      <formula1>730120</formula1>
    </dataValidation>
    <dataValidation type="date" operator="greaterThanOrEqual" allowBlank="1" showInputMessage="1" showErrorMessage="1" sqref="H364">
      <formula1>730120</formula1>
    </dataValidation>
    <dataValidation type="decimal" operator="greaterThanOrEqual" allowBlank="1" showInputMessage="1" showErrorMessage="1" sqref="N364">
      <formula1>0</formula1>
    </dataValidation>
    <dataValidation type="decimal" operator="greaterThanOrEqual" allowBlank="1" showInputMessage="1" showErrorMessage="1" sqref="O364">
      <formula1>0</formula1>
    </dataValidation>
    <dataValidation type="list" allowBlank="1" showInputMessage="1" showErrorMessage="1" sqref="C365">
      <formula1>liste_categories</formula1>
    </dataValidation>
    <dataValidation type="list" allowBlank="1" showInputMessage="1" showErrorMessage="1" sqref="D365">
      <formula1>liste_responsables</formula1>
    </dataValidation>
    <dataValidation type="list" allowBlank="1" showInputMessage="1" showErrorMessage="1" sqref="E365">
      <formula1>liste_sites</formula1>
    </dataValidation>
    <dataValidation type="list" allowBlank="1" showInputMessage="1" showErrorMessage="1" sqref="K365">
      <formula1>liste_priorites</formula1>
    </dataValidation>
    <dataValidation type="list" allowBlank="1" showInputMessage="1" showErrorMessage="1" sqref="L365">
      <formula1>liste_statuts</formula1>
    </dataValidation>
    <dataValidation type="whole" allowBlank="1" showInputMessage="1" showErrorMessage="1" sqref="M365">
      <formula1>0</formula1>
      <formula2>100</formula2>
    </dataValidation>
    <dataValidation type="date" operator="greaterThanOrEqual" allowBlank="1" showInputMessage="1" showErrorMessage="1" sqref="F365">
      <formula1>730120</formula1>
    </dataValidation>
    <dataValidation type="date" operator="greaterThanOrEqual" allowBlank="1" showInputMessage="1" showErrorMessage="1" sqref="G365">
      <formula1>730120</formula1>
    </dataValidation>
    <dataValidation type="date" operator="greaterThanOrEqual" allowBlank="1" showInputMessage="1" showErrorMessage="1" sqref="H365">
      <formula1>730120</formula1>
    </dataValidation>
    <dataValidation type="decimal" operator="greaterThanOrEqual" allowBlank="1" showInputMessage="1" showErrorMessage="1" sqref="N365">
      <formula1>0</formula1>
    </dataValidation>
    <dataValidation type="decimal" operator="greaterThanOrEqual" allowBlank="1" showInputMessage="1" showErrorMessage="1" sqref="O365">
      <formula1>0</formula1>
    </dataValidation>
    <dataValidation type="list" allowBlank="1" showInputMessage="1" showErrorMessage="1" sqref="C366">
      <formula1>liste_categories</formula1>
    </dataValidation>
    <dataValidation type="list" allowBlank="1" showInputMessage="1" showErrorMessage="1" sqref="D366">
      <formula1>liste_responsables</formula1>
    </dataValidation>
    <dataValidation type="list" allowBlank="1" showInputMessage="1" showErrorMessage="1" sqref="E366">
      <formula1>liste_sites</formula1>
    </dataValidation>
    <dataValidation type="list" allowBlank="1" showInputMessage="1" showErrorMessage="1" sqref="K366">
      <formula1>liste_priorites</formula1>
    </dataValidation>
    <dataValidation type="list" allowBlank="1" showInputMessage="1" showErrorMessage="1" sqref="L366">
      <formula1>liste_statuts</formula1>
    </dataValidation>
    <dataValidation type="whole" allowBlank="1" showInputMessage="1" showErrorMessage="1" sqref="M366">
      <formula1>0</formula1>
      <formula2>100</formula2>
    </dataValidation>
    <dataValidation type="date" operator="greaterThanOrEqual" allowBlank="1" showInputMessage="1" showErrorMessage="1" sqref="F366">
      <formula1>730120</formula1>
    </dataValidation>
    <dataValidation type="date" operator="greaterThanOrEqual" allowBlank="1" showInputMessage="1" showErrorMessage="1" sqref="G366">
      <formula1>730120</formula1>
    </dataValidation>
    <dataValidation type="date" operator="greaterThanOrEqual" allowBlank="1" showInputMessage="1" showErrorMessage="1" sqref="H366">
      <formula1>730120</formula1>
    </dataValidation>
    <dataValidation type="decimal" operator="greaterThanOrEqual" allowBlank="1" showInputMessage="1" showErrorMessage="1" sqref="N366">
      <formula1>0</formula1>
    </dataValidation>
    <dataValidation type="decimal" operator="greaterThanOrEqual" allowBlank="1" showInputMessage="1" showErrorMessage="1" sqref="O366">
      <formula1>0</formula1>
    </dataValidation>
    <dataValidation type="list" allowBlank="1" showInputMessage="1" showErrorMessage="1" sqref="C367">
      <formula1>liste_categories</formula1>
    </dataValidation>
    <dataValidation type="list" allowBlank="1" showInputMessage="1" showErrorMessage="1" sqref="D367">
      <formula1>liste_responsables</formula1>
    </dataValidation>
    <dataValidation type="list" allowBlank="1" showInputMessage="1" showErrorMessage="1" sqref="E367">
      <formula1>liste_sites</formula1>
    </dataValidation>
    <dataValidation type="list" allowBlank="1" showInputMessage="1" showErrorMessage="1" sqref="K367">
      <formula1>liste_priorites</formula1>
    </dataValidation>
    <dataValidation type="list" allowBlank="1" showInputMessage="1" showErrorMessage="1" sqref="L367">
      <formula1>liste_statuts</formula1>
    </dataValidation>
    <dataValidation type="whole" allowBlank="1" showInputMessage="1" showErrorMessage="1" sqref="M367">
      <formula1>0</formula1>
      <formula2>100</formula2>
    </dataValidation>
    <dataValidation type="date" operator="greaterThanOrEqual" allowBlank="1" showInputMessage="1" showErrorMessage="1" sqref="F367">
      <formula1>730120</formula1>
    </dataValidation>
    <dataValidation type="date" operator="greaterThanOrEqual" allowBlank="1" showInputMessage="1" showErrorMessage="1" sqref="G367">
      <formula1>730120</formula1>
    </dataValidation>
    <dataValidation type="date" operator="greaterThanOrEqual" allowBlank="1" showInputMessage="1" showErrorMessage="1" sqref="H367">
      <formula1>730120</formula1>
    </dataValidation>
    <dataValidation type="decimal" operator="greaterThanOrEqual" allowBlank="1" showInputMessage="1" showErrorMessage="1" sqref="N367">
      <formula1>0</formula1>
    </dataValidation>
    <dataValidation type="decimal" operator="greaterThanOrEqual" allowBlank="1" showInputMessage="1" showErrorMessage="1" sqref="O367">
      <formula1>0</formula1>
    </dataValidation>
    <dataValidation type="list" allowBlank="1" showInputMessage="1" showErrorMessage="1" sqref="C368">
      <formula1>liste_categories</formula1>
    </dataValidation>
    <dataValidation type="list" allowBlank="1" showInputMessage="1" showErrorMessage="1" sqref="D368">
      <formula1>liste_responsables</formula1>
    </dataValidation>
    <dataValidation type="list" allowBlank="1" showInputMessage="1" showErrorMessage="1" sqref="E368">
      <formula1>liste_sites</formula1>
    </dataValidation>
    <dataValidation type="list" allowBlank="1" showInputMessage="1" showErrorMessage="1" sqref="K368">
      <formula1>liste_priorites</formula1>
    </dataValidation>
    <dataValidation type="list" allowBlank="1" showInputMessage="1" showErrorMessage="1" sqref="L368">
      <formula1>liste_statuts</formula1>
    </dataValidation>
    <dataValidation type="whole" allowBlank="1" showInputMessage="1" showErrorMessage="1" sqref="M368">
      <formula1>0</formula1>
      <formula2>100</formula2>
    </dataValidation>
    <dataValidation type="date" operator="greaterThanOrEqual" allowBlank="1" showInputMessage="1" showErrorMessage="1" sqref="F368">
      <formula1>730120</formula1>
    </dataValidation>
    <dataValidation type="date" operator="greaterThanOrEqual" allowBlank="1" showInputMessage="1" showErrorMessage="1" sqref="G368">
      <formula1>730120</formula1>
    </dataValidation>
    <dataValidation type="date" operator="greaterThanOrEqual" allowBlank="1" showInputMessage="1" showErrorMessage="1" sqref="H368">
      <formula1>730120</formula1>
    </dataValidation>
    <dataValidation type="decimal" operator="greaterThanOrEqual" allowBlank="1" showInputMessage="1" showErrorMessage="1" sqref="N368">
      <formula1>0</formula1>
    </dataValidation>
    <dataValidation type="decimal" operator="greaterThanOrEqual" allowBlank="1" showInputMessage="1" showErrorMessage="1" sqref="O368">
      <formula1>0</formula1>
    </dataValidation>
    <dataValidation type="list" allowBlank="1" showInputMessage="1" showErrorMessage="1" sqref="C369">
      <formula1>liste_categories</formula1>
    </dataValidation>
    <dataValidation type="list" allowBlank="1" showInputMessage="1" showErrorMessage="1" sqref="D369">
      <formula1>liste_responsables</formula1>
    </dataValidation>
    <dataValidation type="list" allowBlank="1" showInputMessage="1" showErrorMessage="1" sqref="E369">
      <formula1>liste_sites</formula1>
    </dataValidation>
    <dataValidation type="list" allowBlank="1" showInputMessage="1" showErrorMessage="1" sqref="K369">
      <formula1>liste_priorites</formula1>
    </dataValidation>
    <dataValidation type="list" allowBlank="1" showInputMessage="1" showErrorMessage="1" sqref="L369">
      <formula1>liste_statuts</formula1>
    </dataValidation>
    <dataValidation type="whole" allowBlank="1" showInputMessage="1" showErrorMessage="1" sqref="M369">
      <formula1>0</formula1>
      <formula2>100</formula2>
    </dataValidation>
    <dataValidation type="date" operator="greaterThanOrEqual" allowBlank="1" showInputMessage="1" showErrorMessage="1" sqref="F369">
      <formula1>730120</formula1>
    </dataValidation>
    <dataValidation type="date" operator="greaterThanOrEqual" allowBlank="1" showInputMessage="1" showErrorMessage="1" sqref="G369">
      <formula1>730120</formula1>
    </dataValidation>
    <dataValidation type="date" operator="greaterThanOrEqual" allowBlank="1" showInputMessage="1" showErrorMessage="1" sqref="H369">
      <formula1>730120</formula1>
    </dataValidation>
    <dataValidation type="decimal" operator="greaterThanOrEqual" allowBlank="1" showInputMessage="1" showErrorMessage="1" sqref="N369">
      <formula1>0</formula1>
    </dataValidation>
    <dataValidation type="decimal" operator="greaterThanOrEqual" allowBlank="1" showInputMessage="1" showErrorMessage="1" sqref="O369">
      <formula1>0</formula1>
    </dataValidation>
    <dataValidation type="list" allowBlank="1" showInputMessage="1" showErrorMessage="1" sqref="C370">
      <formula1>liste_categories</formula1>
    </dataValidation>
    <dataValidation type="list" allowBlank="1" showInputMessage="1" showErrorMessage="1" sqref="D370">
      <formula1>liste_responsables</formula1>
    </dataValidation>
    <dataValidation type="list" allowBlank="1" showInputMessage="1" showErrorMessage="1" sqref="E370">
      <formula1>liste_sites</formula1>
    </dataValidation>
    <dataValidation type="list" allowBlank="1" showInputMessage="1" showErrorMessage="1" sqref="K370">
      <formula1>liste_priorites</formula1>
    </dataValidation>
    <dataValidation type="list" allowBlank="1" showInputMessage="1" showErrorMessage="1" sqref="L370">
      <formula1>liste_statuts</formula1>
    </dataValidation>
    <dataValidation type="whole" allowBlank="1" showInputMessage="1" showErrorMessage="1" sqref="M370">
      <formula1>0</formula1>
      <formula2>100</formula2>
    </dataValidation>
    <dataValidation type="date" operator="greaterThanOrEqual" allowBlank="1" showInputMessage="1" showErrorMessage="1" sqref="F370">
      <formula1>730120</formula1>
    </dataValidation>
    <dataValidation type="date" operator="greaterThanOrEqual" allowBlank="1" showInputMessage="1" showErrorMessage="1" sqref="G370">
      <formula1>730120</formula1>
    </dataValidation>
    <dataValidation type="date" operator="greaterThanOrEqual" allowBlank="1" showInputMessage="1" showErrorMessage="1" sqref="H370">
      <formula1>730120</formula1>
    </dataValidation>
    <dataValidation type="decimal" operator="greaterThanOrEqual" allowBlank="1" showInputMessage="1" showErrorMessage="1" sqref="N370">
      <formula1>0</formula1>
    </dataValidation>
    <dataValidation type="decimal" operator="greaterThanOrEqual" allowBlank="1" showInputMessage="1" showErrorMessage="1" sqref="O370">
      <formula1>0</formula1>
    </dataValidation>
    <dataValidation type="list" allowBlank="1" showInputMessage="1" showErrorMessage="1" sqref="C371">
      <formula1>liste_categories</formula1>
    </dataValidation>
    <dataValidation type="list" allowBlank="1" showInputMessage="1" showErrorMessage="1" sqref="D371">
      <formula1>liste_responsables</formula1>
    </dataValidation>
    <dataValidation type="list" allowBlank="1" showInputMessage="1" showErrorMessage="1" sqref="E371">
      <formula1>liste_sites</formula1>
    </dataValidation>
    <dataValidation type="list" allowBlank="1" showInputMessage="1" showErrorMessage="1" sqref="K371">
      <formula1>liste_priorites</formula1>
    </dataValidation>
    <dataValidation type="list" allowBlank="1" showInputMessage="1" showErrorMessage="1" sqref="L371">
      <formula1>liste_statuts</formula1>
    </dataValidation>
    <dataValidation type="whole" allowBlank="1" showInputMessage="1" showErrorMessage="1" sqref="M371">
      <formula1>0</formula1>
      <formula2>100</formula2>
    </dataValidation>
    <dataValidation type="date" operator="greaterThanOrEqual" allowBlank="1" showInputMessage="1" showErrorMessage="1" sqref="F371">
      <formula1>730120</formula1>
    </dataValidation>
    <dataValidation type="date" operator="greaterThanOrEqual" allowBlank="1" showInputMessage="1" showErrorMessage="1" sqref="G371">
      <formula1>730120</formula1>
    </dataValidation>
    <dataValidation type="date" operator="greaterThanOrEqual" allowBlank="1" showInputMessage="1" showErrorMessage="1" sqref="H371">
      <formula1>730120</formula1>
    </dataValidation>
    <dataValidation type="decimal" operator="greaterThanOrEqual" allowBlank="1" showInputMessage="1" showErrorMessage="1" sqref="N371">
      <formula1>0</formula1>
    </dataValidation>
    <dataValidation type="decimal" operator="greaterThanOrEqual" allowBlank="1" showInputMessage="1" showErrorMessage="1" sqref="O371">
      <formula1>0</formula1>
    </dataValidation>
    <dataValidation type="list" allowBlank="1" showInputMessage="1" showErrorMessage="1" sqref="C372">
      <formula1>liste_categories</formula1>
    </dataValidation>
    <dataValidation type="list" allowBlank="1" showInputMessage="1" showErrorMessage="1" sqref="D372">
      <formula1>liste_responsables</formula1>
    </dataValidation>
    <dataValidation type="list" allowBlank="1" showInputMessage="1" showErrorMessage="1" sqref="E372">
      <formula1>liste_sites</formula1>
    </dataValidation>
    <dataValidation type="list" allowBlank="1" showInputMessage="1" showErrorMessage="1" sqref="K372">
      <formula1>liste_priorites</formula1>
    </dataValidation>
    <dataValidation type="list" allowBlank="1" showInputMessage="1" showErrorMessage="1" sqref="L372">
      <formula1>liste_statuts</formula1>
    </dataValidation>
    <dataValidation type="whole" allowBlank="1" showInputMessage="1" showErrorMessage="1" sqref="M372">
      <formula1>0</formula1>
      <formula2>100</formula2>
    </dataValidation>
    <dataValidation type="date" operator="greaterThanOrEqual" allowBlank="1" showInputMessage="1" showErrorMessage="1" sqref="F372">
      <formula1>730120</formula1>
    </dataValidation>
    <dataValidation type="date" operator="greaterThanOrEqual" allowBlank="1" showInputMessage="1" showErrorMessage="1" sqref="G372">
      <formula1>730120</formula1>
    </dataValidation>
    <dataValidation type="date" operator="greaterThanOrEqual" allowBlank="1" showInputMessage="1" showErrorMessage="1" sqref="H372">
      <formula1>730120</formula1>
    </dataValidation>
    <dataValidation type="decimal" operator="greaterThanOrEqual" allowBlank="1" showInputMessage="1" showErrorMessage="1" sqref="N372">
      <formula1>0</formula1>
    </dataValidation>
    <dataValidation type="decimal" operator="greaterThanOrEqual" allowBlank="1" showInputMessage="1" showErrorMessage="1" sqref="O372">
      <formula1>0</formula1>
    </dataValidation>
    <dataValidation type="list" allowBlank="1" showInputMessage="1" showErrorMessage="1" sqref="C373">
      <formula1>liste_categories</formula1>
    </dataValidation>
    <dataValidation type="list" allowBlank="1" showInputMessage="1" showErrorMessage="1" sqref="D373">
      <formula1>liste_responsables</formula1>
    </dataValidation>
    <dataValidation type="list" allowBlank="1" showInputMessage="1" showErrorMessage="1" sqref="E373">
      <formula1>liste_sites</formula1>
    </dataValidation>
    <dataValidation type="list" allowBlank="1" showInputMessage="1" showErrorMessage="1" sqref="K373">
      <formula1>liste_priorites</formula1>
    </dataValidation>
    <dataValidation type="list" allowBlank="1" showInputMessage="1" showErrorMessage="1" sqref="L373">
      <formula1>liste_statuts</formula1>
    </dataValidation>
    <dataValidation type="whole" allowBlank="1" showInputMessage="1" showErrorMessage="1" sqref="M373">
      <formula1>0</formula1>
      <formula2>100</formula2>
    </dataValidation>
    <dataValidation type="date" operator="greaterThanOrEqual" allowBlank="1" showInputMessage="1" showErrorMessage="1" sqref="F373">
      <formula1>730120</formula1>
    </dataValidation>
    <dataValidation type="date" operator="greaterThanOrEqual" allowBlank="1" showInputMessage="1" showErrorMessage="1" sqref="G373">
      <formula1>730120</formula1>
    </dataValidation>
    <dataValidation type="date" operator="greaterThanOrEqual" allowBlank="1" showInputMessage="1" showErrorMessage="1" sqref="H373">
      <formula1>730120</formula1>
    </dataValidation>
    <dataValidation type="decimal" operator="greaterThanOrEqual" allowBlank="1" showInputMessage="1" showErrorMessage="1" sqref="N373">
      <formula1>0</formula1>
    </dataValidation>
    <dataValidation type="decimal" operator="greaterThanOrEqual" allowBlank="1" showInputMessage="1" showErrorMessage="1" sqref="O373">
      <formula1>0</formula1>
    </dataValidation>
    <dataValidation type="list" allowBlank="1" showInputMessage="1" showErrorMessage="1" sqref="C374">
      <formula1>liste_categories</formula1>
    </dataValidation>
    <dataValidation type="list" allowBlank="1" showInputMessage="1" showErrorMessage="1" sqref="D374">
      <formula1>liste_responsables</formula1>
    </dataValidation>
    <dataValidation type="list" allowBlank="1" showInputMessage="1" showErrorMessage="1" sqref="E374">
      <formula1>liste_sites</formula1>
    </dataValidation>
    <dataValidation type="list" allowBlank="1" showInputMessage="1" showErrorMessage="1" sqref="K374">
      <formula1>liste_priorites</formula1>
    </dataValidation>
    <dataValidation type="list" allowBlank="1" showInputMessage="1" showErrorMessage="1" sqref="L374">
      <formula1>liste_statuts</formula1>
    </dataValidation>
    <dataValidation type="whole" allowBlank="1" showInputMessage="1" showErrorMessage="1" sqref="M374">
      <formula1>0</formula1>
      <formula2>100</formula2>
    </dataValidation>
    <dataValidation type="date" operator="greaterThanOrEqual" allowBlank="1" showInputMessage="1" showErrorMessage="1" sqref="F374">
      <formula1>730120</formula1>
    </dataValidation>
    <dataValidation type="date" operator="greaterThanOrEqual" allowBlank="1" showInputMessage="1" showErrorMessage="1" sqref="G374">
      <formula1>730120</formula1>
    </dataValidation>
    <dataValidation type="date" operator="greaterThanOrEqual" allowBlank="1" showInputMessage="1" showErrorMessage="1" sqref="H374">
      <formula1>730120</formula1>
    </dataValidation>
    <dataValidation type="decimal" operator="greaterThanOrEqual" allowBlank="1" showInputMessage="1" showErrorMessage="1" sqref="N374">
      <formula1>0</formula1>
    </dataValidation>
    <dataValidation type="decimal" operator="greaterThanOrEqual" allowBlank="1" showInputMessage="1" showErrorMessage="1" sqref="O374">
      <formula1>0</formula1>
    </dataValidation>
    <dataValidation type="list" allowBlank="1" showInputMessage="1" showErrorMessage="1" sqref="C375">
      <formula1>liste_categories</formula1>
    </dataValidation>
    <dataValidation type="list" allowBlank="1" showInputMessage="1" showErrorMessage="1" sqref="D375">
      <formula1>liste_responsables</formula1>
    </dataValidation>
    <dataValidation type="list" allowBlank="1" showInputMessage="1" showErrorMessage="1" sqref="E375">
      <formula1>liste_sites</formula1>
    </dataValidation>
    <dataValidation type="list" allowBlank="1" showInputMessage="1" showErrorMessage="1" sqref="K375">
      <formula1>liste_priorites</formula1>
    </dataValidation>
    <dataValidation type="list" allowBlank="1" showInputMessage="1" showErrorMessage="1" sqref="L375">
      <formula1>liste_statuts</formula1>
    </dataValidation>
    <dataValidation type="whole" allowBlank="1" showInputMessage="1" showErrorMessage="1" sqref="M375">
      <formula1>0</formula1>
      <formula2>100</formula2>
    </dataValidation>
    <dataValidation type="date" operator="greaterThanOrEqual" allowBlank="1" showInputMessage="1" showErrorMessage="1" sqref="F375">
      <formula1>730120</formula1>
    </dataValidation>
    <dataValidation type="date" operator="greaterThanOrEqual" allowBlank="1" showInputMessage="1" showErrorMessage="1" sqref="G375">
      <formula1>730120</formula1>
    </dataValidation>
    <dataValidation type="date" operator="greaterThanOrEqual" allowBlank="1" showInputMessage="1" showErrorMessage="1" sqref="H375">
      <formula1>730120</formula1>
    </dataValidation>
    <dataValidation type="decimal" operator="greaterThanOrEqual" allowBlank="1" showInputMessage="1" showErrorMessage="1" sqref="N375">
      <formula1>0</formula1>
    </dataValidation>
    <dataValidation type="decimal" operator="greaterThanOrEqual" allowBlank="1" showInputMessage="1" showErrorMessage="1" sqref="O375">
      <formula1>0</formula1>
    </dataValidation>
    <dataValidation type="list" allowBlank="1" showInputMessage="1" showErrorMessage="1" sqref="C376">
      <formula1>liste_categories</formula1>
    </dataValidation>
    <dataValidation type="list" allowBlank="1" showInputMessage="1" showErrorMessage="1" sqref="D376">
      <formula1>liste_responsables</formula1>
    </dataValidation>
    <dataValidation type="list" allowBlank="1" showInputMessage="1" showErrorMessage="1" sqref="E376">
      <formula1>liste_sites</formula1>
    </dataValidation>
    <dataValidation type="list" allowBlank="1" showInputMessage="1" showErrorMessage="1" sqref="K376">
      <formula1>liste_priorites</formula1>
    </dataValidation>
    <dataValidation type="list" allowBlank="1" showInputMessage="1" showErrorMessage="1" sqref="L376">
      <formula1>liste_statuts</formula1>
    </dataValidation>
    <dataValidation type="whole" allowBlank="1" showInputMessage="1" showErrorMessage="1" sqref="M376">
      <formula1>0</formula1>
      <formula2>100</formula2>
    </dataValidation>
    <dataValidation type="date" operator="greaterThanOrEqual" allowBlank="1" showInputMessage="1" showErrorMessage="1" sqref="F376">
      <formula1>730120</formula1>
    </dataValidation>
    <dataValidation type="date" operator="greaterThanOrEqual" allowBlank="1" showInputMessage="1" showErrorMessage="1" sqref="G376">
      <formula1>730120</formula1>
    </dataValidation>
    <dataValidation type="date" operator="greaterThanOrEqual" allowBlank="1" showInputMessage="1" showErrorMessage="1" sqref="H376">
      <formula1>730120</formula1>
    </dataValidation>
    <dataValidation type="decimal" operator="greaterThanOrEqual" allowBlank="1" showInputMessage="1" showErrorMessage="1" sqref="N376">
      <formula1>0</formula1>
    </dataValidation>
    <dataValidation type="decimal" operator="greaterThanOrEqual" allowBlank="1" showInputMessage="1" showErrorMessage="1" sqref="O376">
      <formula1>0</formula1>
    </dataValidation>
    <dataValidation type="list" allowBlank="1" showInputMessage="1" showErrorMessage="1" sqref="C377">
      <formula1>liste_categories</formula1>
    </dataValidation>
    <dataValidation type="list" allowBlank="1" showInputMessage="1" showErrorMessage="1" sqref="D377">
      <formula1>liste_responsables</formula1>
    </dataValidation>
    <dataValidation type="list" allowBlank="1" showInputMessage="1" showErrorMessage="1" sqref="E377">
      <formula1>liste_sites</formula1>
    </dataValidation>
    <dataValidation type="list" allowBlank="1" showInputMessage="1" showErrorMessage="1" sqref="K377">
      <formula1>liste_priorites</formula1>
    </dataValidation>
    <dataValidation type="list" allowBlank="1" showInputMessage="1" showErrorMessage="1" sqref="L377">
      <formula1>liste_statuts</formula1>
    </dataValidation>
    <dataValidation type="whole" allowBlank="1" showInputMessage="1" showErrorMessage="1" sqref="M377">
      <formula1>0</formula1>
      <formula2>100</formula2>
    </dataValidation>
    <dataValidation type="date" operator="greaterThanOrEqual" allowBlank="1" showInputMessage="1" showErrorMessage="1" sqref="F377">
      <formula1>730120</formula1>
    </dataValidation>
    <dataValidation type="date" operator="greaterThanOrEqual" allowBlank="1" showInputMessage="1" showErrorMessage="1" sqref="G377">
      <formula1>730120</formula1>
    </dataValidation>
    <dataValidation type="date" operator="greaterThanOrEqual" allowBlank="1" showInputMessage="1" showErrorMessage="1" sqref="H377">
      <formula1>730120</formula1>
    </dataValidation>
    <dataValidation type="decimal" operator="greaterThanOrEqual" allowBlank="1" showInputMessage="1" showErrorMessage="1" sqref="N377">
      <formula1>0</formula1>
    </dataValidation>
    <dataValidation type="decimal" operator="greaterThanOrEqual" allowBlank="1" showInputMessage="1" showErrorMessage="1" sqref="O377">
      <formula1>0</formula1>
    </dataValidation>
    <dataValidation type="list" allowBlank="1" showInputMessage="1" showErrorMessage="1" sqref="C378">
      <formula1>liste_categories</formula1>
    </dataValidation>
    <dataValidation type="list" allowBlank="1" showInputMessage="1" showErrorMessage="1" sqref="D378">
      <formula1>liste_responsables</formula1>
    </dataValidation>
    <dataValidation type="list" allowBlank="1" showInputMessage="1" showErrorMessage="1" sqref="E378">
      <formula1>liste_sites</formula1>
    </dataValidation>
    <dataValidation type="list" allowBlank="1" showInputMessage="1" showErrorMessage="1" sqref="K378">
      <formula1>liste_priorites</formula1>
    </dataValidation>
    <dataValidation type="list" allowBlank="1" showInputMessage="1" showErrorMessage="1" sqref="L378">
      <formula1>liste_statuts</formula1>
    </dataValidation>
    <dataValidation type="whole" allowBlank="1" showInputMessage="1" showErrorMessage="1" sqref="M378">
      <formula1>0</formula1>
      <formula2>100</formula2>
    </dataValidation>
    <dataValidation type="date" operator="greaterThanOrEqual" allowBlank="1" showInputMessage="1" showErrorMessage="1" sqref="F378">
      <formula1>730120</formula1>
    </dataValidation>
    <dataValidation type="date" operator="greaterThanOrEqual" allowBlank="1" showInputMessage="1" showErrorMessage="1" sqref="G378">
      <formula1>730120</formula1>
    </dataValidation>
    <dataValidation type="date" operator="greaterThanOrEqual" allowBlank="1" showInputMessage="1" showErrorMessage="1" sqref="H378">
      <formula1>730120</formula1>
    </dataValidation>
    <dataValidation type="decimal" operator="greaterThanOrEqual" allowBlank="1" showInputMessage="1" showErrorMessage="1" sqref="N378">
      <formula1>0</formula1>
    </dataValidation>
    <dataValidation type="decimal" operator="greaterThanOrEqual" allowBlank="1" showInputMessage="1" showErrorMessage="1" sqref="O378">
      <formula1>0</formula1>
    </dataValidation>
    <dataValidation type="list" allowBlank="1" showInputMessage="1" showErrorMessage="1" sqref="C379">
      <formula1>liste_categories</formula1>
    </dataValidation>
    <dataValidation type="list" allowBlank="1" showInputMessage="1" showErrorMessage="1" sqref="D379">
      <formula1>liste_responsables</formula1>
    </dataValidation>
    <dataValidation type="list" allowBlank="1" showInputMessage="1" showErrorMessage="1" sqref="E379">
      <formula1>liste_sites</formula1>
    </dataValidation>
    <dataValidation type="list" allowBlank="1" showInputMessage="1" showErrorMessage="1" sqref="K379">
      <formula1>liste_priorites</formula1>
    </dataValidation>
    <dataValidation type="list" allowBlank="1" showInputMessage="1" showErrorMessage="1" sqref="L379">
      <formula1>liste_statuts</formula1>
    </dataValidation>
    <dataValidation type="whole" allowBlank="1" showInputMessage="1" showErrorMessage="1" sqref="M379">
      <formula1>0</formula1>
      <formula2>100</formula2>
    </dataValidation>
    <dataValidation type="date" operator="greaterThanOrEqual" allowBlank="1" showInputMessage="1" showErrorMessage="1" sqref="F379">
      <formula1>730120</formula1>
    </dataValidation>
    <dataValidation type="date" operator="greaterThanOrEqual" allowBlank="1" showInputMessage="1" showErrorMessage="1" sqref="G379">
      <formula1>730120</formula1>
    </dataValidation>
    <dataValidation type="date" operator="greaterThanOrEqual" allowBlank="1" showInputMessage="1" showErrorMessage="1" sqref="H379">
      <formula1>730120</formula1>
    </dataValidation>
    <dataValidation type="decimal" operator="greaterThanOrEqual" allowBlank="1" showInputMessage="1" showErrorMessage="1" sqref="N379">
      <formula1>0</formula1>
    </dataValidation>
    <dataValidation type="decimal" operator="greaterThanOrEqual" allowBlank="1" showInputMessage="1" showErrorMessage="1" sqref="O379">
      <formula1>0</formula1>
    </dataValidation>
    <dataValidation type="list" allowBlank="1" showInputMessage="1" showErrorMessage="1" sqref="C380">
      <formula1>liste_categories</formula1>
    </dataValidation>
    <dataValidation type="list" allowBlank="1" showInputMessage="1" showErrorMessage="1" sqref="D380">
      <formula1>liste_responsables</formula1>
    </dataValidation>
    <dataValidation type="list" allowBlank="1" showInputMessage="1" showErrorMessage="1" sqref="E380">
      <formula1>liste_sites</formula1>
    </dataValidation>
    <dataValidation type="list" allowBlank="1" showInputMessage="1" showErrorMessage="1" sqref="K380">
      <formula1>liste_priorites</formula1>
    </dataValidation>
    <dataValidation type="list" allowBlank="1" showInputMessage="1" showErrorMessage="1" sqref="L380">
      <formula1>liste_statuts</formula1>
    </dataValidation>
    <dataValidation type="whole" allowBlank="1" showInputMessage="1" showErrorMessage="1" sqref="M380">
      <formula1>0</formula1>
      <formula2>100</formula2>
    </dataValidation>
    <dataValidation type="date" operator="greaterThanOrEqual" allowBlank="1" showInputMessage="1" showErrorMessage="1" sqref="F380">
      <formula1>730120</formula1>
    </dataValidation>
    <dataValidation type="date" operator="greaterThanOrEqual" allowBlank="1" showInputMessage="1" showErrorMessage="1" sqref="G380">
      <formula1>730120</formula1>
    </dataValidation>
    <dataValidation type="date" operator="greaterThanOrEqual" allowBlank="1" showInputMessage="1" showErrorMessage="1" sqref="H380">
      <formula1>730120</formula1>
    </dataValidation>
    <dataValidation type="decimal" operator="greaterThanOrEqual" allowBlank="1" showInputMessage="1" showErrorMessage="1" sqref="N380">
      <formula1>0</formula1>
    </dataValidation>
    <dataValidation type="decimal" operator="greaterThanOrEqual" allowBlank="1" showInputMessage="1" showErrorMessage="1" sqref="O380">
      <formula1>0</formula1>
    </dataValidation>
    <dataValidation type="list" allowBlank="1" showInputMessage="1" showErrorMessage="1" sqref="C381">
      <formula1>liste_categories</formula1>
    </dataValidation>
    <dataValidation type="list" allowBlank="1" showInputMessage="1" showErrorMessage="1" sqref="D381">
      <formula1>liste_responsables</formula1>
    </dataValidation>
    <dataValidation type="list" allowBlank="1" showInputMessage="1" showErrorMessage="1" sqref="E381">
      <formula1>liste_sites</formula1>
    </dataValidation>
    <dataValidation type="list" allowBlank="1" showInputMessage="1" showErrorMessage="1" sqref="K381">
      <formula1>liste_priorites</formula1>
    </dataValidation>
    <dataValidation type="list" allowBlank="1" showInputMessage="1" showErrorMessage="1" sqref="L381">
      <formula1>liste_statuts</formula1>
    </dataValidation>
    <dataValidation type="whole" allowBlank="1" showInputMessage="1" showErrorMessage="1" sqref="M381">
      <formula1>0</formula1>
      <formula2>100</formula2>
    </dataValidation>
    <dataValidation type="date" operator="greaterThanOrEqual" allowBlank="1" showInputMessage="1" showErrorMessage="1" sqref="F381">
      <formula1>730120</formula1>
    </dataValidation>
    <dataValidation type="date" operator="greaterThanOrEqual" allowBlank="1" showInputMessage="1" showErrorMessage="1" sqref="G381">
      <formula1>730120</formula1>
    </dataValidation>
    <dataValidation type="date" operator="greaterThanOrEqual" allowBlank="1" showInputMessage="1" showErrorMessage="1" sqref="H381">
      <formula1>730120</formula1>
    </dataValidation>
    <dataValidation type="decimal" operator="greaterThanOrEqual" allowBlank="1" showInputMessage="1" showErrorMessage="1" sqref="N381">
      <formula1>0</formula1>
    </dataValidation>
    <dataValidation type="decimal" operator="greaterThanOrEqual" allowBlank="1" showInputMessage="1" showErrorMessage="1" sqref="O381">
      <formula1>0</formula1>
    </dataValidation>
    <dataValidation type="list" allowBlank="1" showInputMessage="1" showErrorMessage="1" sqref="C382">
      <formula1>liste_categories</formula1>
    </dataValidation>
    <dataValidation type="list" allowBlank="1" showInputMessage="1" showErrorMessage="1" sqref="D382">
      <formula1>liste_responsables</formula1>
    </dataValidation>
    <dataValidation type="list" allowBlank="1" showInputMessage="1" showErrorMessage="1" sqref="E382">
      <formula1>liste_sites</formula1>
    </dataValidation>
    <dataValidation type="list" allowBlank="1" showInputMessage="1" showErrorMessage="1" sqref="K382">
      <formula1>liste_priorites</formula1>
    </dataValidation>
    <dataValidation type="list" allowBlank="1" showInputMessage="1" showErrorMessage="1" sqref="L382">
      <formula1>liste_statuts</formula1>
    </dataValidation>
    <dataValidation type="whole" allowBlank="1" showInputMessage="1" showErrorMessage="1" sqref="M382">
      <formula1>0</formula1>
      <formula2>100</formula2>
    </dataValidation>
    <dataValidation type="date" operator="greaterThanOrEqual" allowBlank="1" showInputMessage="1" showErrorMessage="1" sqref="F382">
      <formula1>730120</formula1>
    </dataValidation>
    <dataValidation type="date" operator="greaterThanOrEqual" allowBlank="1" showInputMessage="1" showErrorMessage="1" sqref="G382">
      <formula1>730120</formula1>
    </dataValidation>
    <dataValidation type="date" operator="greaterThanOrEqual" allowBlank="1" showInputMessage="1" showErrorMessage="1" sqref="H382">
      <formula1>730120</formula1>
    </dataValidation>
    <dataValidation type="decimal" operator="greaterThanOrEqual" allowBlank="1" showInputMessage="1" showErrorMessage="1" sqref="N382">
      <formula1>0</formula1>
    </dataValidation>
    <dataValidation type="decimal" operator="greaterThanOrEqual" allowBlank="1" showInputMessage="1" showErrorMessage="1" sqref="O382">
      <formula1>0</formula1>
    </dataValidation>
    <dataValidation type="list" allowBlank="1" showInputMessage="1" showErrorMessage="1" sqref="C383">
      <formula1>liste_categories</formula1>
    </dataValidation>
    <dataValidation type="list" allowBlank="1" showInputMessage="1" showErrorMessage="1" sqref="D383">
      <formula1>liste_responsables</formula1>
    </dataValidation>
    <dataValidation type="list" allowBlank="1" showInputMessage="1" showErrorMessage="1" sqref="E383">
      <formula1>liste_sites</formula1>
    </dataValidation>
    <dataValidation type="list" allowBlank="1" showInputMessage="1" showErrorMessage="1" sqref="K383">
      <formula1>liste_priorites</formula1>
    </dataValidation>
    <dataValidation type="list" allowBlank="1" showInputMessage="1" showErrorMessage="1" sqref="L383">
      <formula1>liste_statuts</formula1>
    </dataValidation>
    <dataValidation type="whole" allowBlank="1" showInputMessage="1" showErrorMessage="1" sqref="M383">
      <formula1>0</formula1>
      <formula2>100</formula2>
    </dataValidation>
    <dataValidation type="date" operator="greaterThanOrEqual" allowBlank="1" showInputMessage="1" showErrorMessage="1" sqref="F383">
      <formula1>730120</formula1>
    </dataValidation>
    <dataValidation type="date" operator="greaterThanOrEqual" allowBlank="1" showInputMessage="1" showErrorMessage="1" sqref="G383">
      <formula1>730120</formula1>
    </dataValidation>
    <dataValidation type="date" operator="greaterThanOrEqual" allowBlank="1" showInputMessage="1" showErrorMessage="1" sqref="H383">
      <formula1>730120</formula1>
    </dataValidation>
    <dataValidation type="decimal" operator="greaterThanOrEqual" allowBlank="1" showInputMessage="1" showErrorMessage="1" sqref="N383">
      <formula1>0</formula1>
    </dataValidation>
    <dataValidation type="decimal" operator="greaterThanOrEqual" allowBlank="1" showInputMessage="1" showErrorMessage="1" sqref="O383">
      <formula1>0</formula1>
    </dataValidation>
    <dataValidation type="list" allowBlank="1" showInputMessage="1" showErrorMessage="1" sqref="C384">
      <formula1>liste_categories</formula1>
    </dataValidation>
    <dataValidation type="list" allowBlank="1" showInputMessage="1" showErrorMessage="1" sqref="D384">
      <formula1>liste_responsables</formula1>
    </dataValidation>
    <dataValidation type="list" allowBlank="1" showInputMessage="1" showErrorMessage="1" sqref="E384">
      <formula1>liste_sites</formula1>
    </dataValidation>
    <dataValidation type="list" allowBlank="1" showInputMessage="1" showErrorMessage="1" sqref="K384">
      <formula1>liste_priorites</formula1>
    </dataValidation>
    <dataValidation type="list" allowBlank="1" showInputMessage="1" showErrorMessage="1" sqref="L384">
      <formula1>liste_statuts</formula1>
    </dataValidation>
    <dataValidation type="whole" allowBlank="1" showInputMessage="1" showErrorMessage="1" sqref="M384">
      <formula1>0</formula1>
      <formula2>100</formula2>
    </dataValidation>
    <dataValidation type="date" operator="greaterThanOrEqual" allowBlank="1" showInputMessage="1" showErrorMessage="1" sqref="F384">
      <formula1>730120</formula1>
    </dataValidation>
    <dataValidation type="date" operator="greaterThanOrEqual" allowBlank="1" showInputMessage="1" showErrorMessage="1" sqref="G384">
      <formula1>730120</formula1>
    </dataValidation>
    <dataValidation type="date" operator="greaterThanOrEqual" allowBlank="1" showInputMessage="1" showErrorMessage="1" sqref="H384">
      <formula1>730120</formula1>
    </dataValidation>
    <dataValidation type="decimal" operator="greaterThanOrEqual" allowBlank="1" showInputMessage="1" showErrorMessage="1" sqref="N384">
      <formula1>0</formula1>
    </dataValidation>
    <dataValidation type="decimal" operator="greaterThanOrEqual" allowBlank="1" showInputMessage="1" showErrorMessage="1" sqref="O384">
      <formula1>0</formula1>
    </dataValidation>
    <dataValidation type="list" allowBlank="1" showInputMessage="1" showErrorMessage="1" sqref="C385">
      <formula1>liste_categories</formula1>
    </dataValidation>
    <dataValidation type="list" allowBlank="1" showInputMessage="1" showErrorMessage="1" sqref="D385">
      <formula1>liste_responsables</formula1>
    </dataValidation>
    <dataValidation type="list" allowBlank="1" showInputMessage="1" showErrorMessage="1" sqref="E385">
      <formula1>liste_sites</formula1>
    </dataValidation>
    <dataValidation type="list" allowBlank="1" showInputMessage="1" showErrorMessage="1" sqref="K385">
      <formula1>liste_priorites</formula1>
    </dataValidation>
    <dataValidation type="list" allowBlank="1" showInputMessage="1" showErrorMessage="1" sqref="L385">
      <formula1>liste_statuts</formula1>
    </dataValidation>
    <dataValidation type="whole" allowBlank="1" showInputMessage="1" showErrorMessage="1" sqref="M385">
      <formula1>0</formula1>
      <formula2>100</formula2>
    </dataValidation>
    <dataValidation type="date" operator="greaterThanOrEqual" allowBlank="1" showInputMessage="1" showErrorMessage="1" sqref="F385">
      <formula1>730120</formula1>
    </dataValidation>
    <dataValidation type="date" operator="greaterThanOrEqual" allowBlank="1" showInputMessage="1" showErrorMessage="1" sqref="G385">
      <formula1>730120</formula1>
    </dataValidation>
    <dataValidation type="date" operator="greaterThanOrEqual" allowBlank="1" showInputMessage="1" showErrorMessage="1" sqref="H385">
      <formula1>730120</formula1>
    </dataValidation>
    <dataValidation type="decimal" operator="greaterThanOrEqual" allowBlank="1" showInputMessage="1" showErrorMessage="1" sqref="N385">
      <formula1>0</formula1>
    </dataValidation>
    <dataValidation type="decimal" operator="greaterThanOrEqual" allowBlank="1" showInputMessage="1" showErrorMessage="1" sqref="O385">
      <formula1>0</formula1>
    </dataValidation>
    <dataValidation type="list" allowBlank="1" showInputMessage="1" showErrorMessage="1" sqref="C386">
      <formula1>liste_categories</formula1>
    </dataValidation>
    <dataValidation type="list" allowBlank="1" showInputMessage="1" showErrorMessage="1" sqref="D386">
      <formula1>liste_responsables</formula1>
    </dataValidation>
    <dataValidation type="list" allowBlank="1" showInputMessage="1" showErrorMessage="1" sqref="E386">
      <formula1>liste_sites</formula1>
    </dataValidation>
    <dataValidation type="list" allowBlank="1" showInputMessage="1" showErrorMessage="1" sqref="K386">
      <formula1>liste_priorites</formula1>
    </dataValidation>
    <dataValidation type="list" allowBlank="1" showInputMessage="1" showErrorMessage="1" sqref="L386">
      <formula1>liste_statuts</formula1>
    </dataValidation>
    <dataValidation type="whole" allowBlank="1" showInputMessage="1" showErrorMessage="1" sqref="M386">
      <formula1>0</formula1>
      <formula2>100</formula2>
    </dataValidation>
    <dataValidation type="date" operator="greaterThanOrEqual" allowBlank="1" showInputMessage="1" showErrorMessage="1" sqref="F386">
      <formula1>730120</formula1>
    </dataValidation>
    <dataValidation type="date" operator="greaterThanOrEqual" allowBlank="1" showInputMessage="1" showErrorMessage="1" sqref="G386">
      <formula1>730120</formula1>
    </dataValidation>
    <dataValidation type="date" operator="greaterThanOrEqual" allowBlank="1" showInputMessage="1" showErrorMessage="1" sqref="H386">
      <formula1>730120</formula1>
    </dataValidation>
    <dataValidation type="decimal" operator="greaterThanOrEqual" allowBlank="1" showInputMessage="1" showErrorMessage="1" sqref="N386">
      <formula1>0</formula1>
    </dataValidation>
    <dataValidation type="decimal" operator="greaterThanOrEqual" allowBlank="1" showInputMessage="1" showErrorMessage="1" sqref="O386">
      <formula1>0</formula1>
    </dataValidation>
    <dataValidation type="list" allowBlank="1" showInputMessage="1" showErrorMessage="1" sqref="C387">
      <formula1>liste_categories</formula1>
    </dataValidation>
    <dataValidation type="list" allowBlank="1" showInputMessage="1" showErrorMessage="1" sqref="D387">
      <formula1>liste_responsables</formula1>
    </dataValidation>
    <dataValidation type="list" allowBlank="1" showInputMessage="1" showErrorMessage="1" sqref="E387">
      <formula1>liste_sites</formula1>
    </dataValidation>
    <dataValidation type="list" allowBlank="1" showInputMessage="1" showErrorMessage="1" sqref="K387">
      <formula1>liste_priorites</formula1>
    </dataValidation>
    <dataValidation type="list" allowBlank="1" showInputMessage="1" showErrorMessage="1" sqref="L387">
      <formula1>liste_statuts</formula1>
    </dataValidation>
    <dataValidation type="whole" allowBlank="1" showInputMessage="1" showErrorMessage="1" sqref="M387">
      <formula1>0</formula1>
      <formula2>100</formula2>
    </dataValidation>
    <dataValidation type="date" operator="greaterThanOrEqual" allowBlank="1" showInputMessage="1" showErrorMessage="1" sqref="F387">
      <formula1>730120</formula1>
    </dataValidation>
    <dataValidation type="date" operator="greaterThanOrEqual" allowBlank="1" showInputMessage="1" showErrorMessage="1" sqref="G387">
      <formula1>730120</formula1>
    </dataValidation>
    <dataValidation type="date" operator="greaterThanOrEqual" allowBlank="1" showInputMessage="1" showErrorMessage="1" sqref="H387">
      <formula1>730120</formula1>
    </dataValidation>
    <dataValidation type="decimal" operator="greaterThanOrEqual" allowBlank="1" showInputMessage="1" showErrorMessage="1" sqref="N387">
      <formula1>0</formula1>
    </dataValidation>
    <dataValidation type="decimal" operator="greaterThanOrEqual" allowBlank="1" showInputMessage="1" showErrorMessage="1" sqref="O387">
      <formula1>0</formula1>
    </dataValidation>
    <dataValidation type="list" allowBlank="1" showInputMessage="1" showErrorMessage="1" sqref="C388">
      <formula1>liste_categories</formula1>
    </dataValidation>
    <dataValidation type="list" allowBlank="1" showInputMessage="1" showErrorMessage="1" sqref="D388">
      <formula1>liste_responsables</formula1>
    </dataValidation>
    <dataValidation type="list" allowBlank="1" showInputMessage="1" showErrorMessage="1" sqref="E388">
      <formula1>liste_sites</formula1>
    </dataValidation>
    <dataValidation type="list" allowBlank="1" showInputMessage="1" showErrorMessage="1" sqref="K388">
      <formula1>liste_priorites</formula1>
    </dataValidation>
    <dataValidation type="list" allowBlank="1" showInputMessage="1" showErrorMessage="1" sqref="L388">
      <formula1>liste_statuts</formula1>
    </dataValidation>
    <dataValidation type="whole" allowBlank="1" showInputMessage="1" showErrorMessage="1" sqref="M388">
      <formula1>0</formula1>
      <formula2>100</formula2>
    </dataValidation>
    <dataValidation type="date" operator="greaterThanOrEqual" allowBlank="1" showInputMessage="1" showErrorMessage="1" sqref="F388">
      <formula1>730120</formula1>
    </dataValidation>
    <dataValidation type="date" operator="greaterThanOrEqual" allowBlank="1" showInputMessage="1" showErrorMessage="1" sqref="G388">
      <formula1>730120</formula1>
    </dataValidation>
    <dataValidation type="date" operator="greaterThanOrEqual" allowBlank="1" showInputMessage="1" showErrorMessage="1" sqref="H388">
      <formula1>730120</formula1>
    </dataValidation>
    <dataValidation type="decimal" operator="greaterThanOrEqual" allowBlank="1" showInputMessage="1" showErrorMessage="1" sqref="N388">
      <formula1>0</formula1>
    </dataValidation>
    <dataValidation type="decimal" operator="greaterThanOrEqual" allowBlank="1" showInputMessage="1" showErrorMessage="1" sqref="O388">
      <formula1>0</formula1>
    </dataValidation>
    <dataValidation type="list" allowBlank="1" showInputMessage="1" showErrorMessage="1" sqref="C389">
      <formula1>liste_categories</formula1>
    </dataValidation>
    <dataValidation type="list" allowBlank="1" showInputMessage="1" showErrorMessage="1" sqref="D389">
      <formula1>liste_responsables</formula1>
    </dataValidation>
    <dataValidation type="list" allowBlank="1" showInputMessage="1" showErrorMessage="1" sqref="E389">
      <formula1>liste_sites</formula1>
    </dataValidation>
    <dataValidation type="list" allowBlank="1" showInputMessage="1" showErrorMessage="1" sqref="K389">
      <formula1>liste_priorites</formula1>
    </dataValidation>
    <dataValidation type="list" allowBlank="1" showInputMessage="1" showErrorMessage="1" sqref="L389">
      <formula1>liste_statuts</formula1>
    </dataValidation>
    <dataValidation type="whole" allowBlank="1" showInputMessage="1" showErrorMessage="1" sqref="M389">
      <formula1>0</formula1>
      <formula2>100</formula2>
    </dataValidation>
    <dataValidation type="date" operator="greaterThanOrEqual" allowBlank="1" showInputMessage="1" showErrorMessage="1" sqref="F389">
      <formula1>730120</formula1>
    </dataValidation>
    <dataValidation type="date" operator="greaterThanOrEqual" allowBlank="1" showInputMessage="1" showErrorMessage="1" sqref="G389">
      <formula1>730120</formula1>
    </dataValidation>
    <dataValidation type="date" operator="greaterThanOrEqual" allowBlank="1" showInputMessage="1" showErrorMessage="1" sqref="H389">
      <formula1>730120</formula1>
    </dataValidation>
    <dataValidation type="decimal" operator="greaterThanOrEqual" allowBlank="1" showInputMessage="1" showErrorMessage="1" sqref="N389">
      <formula1>0</formula1>
    </dataValidation>
    <dataValidation type="decimal" operator="greaterThanOrEqual" allowBlank="1" showInputMessage="1" showErrorMessage="1" sqref="O389">
      <formula1>0</formula1>
    </dataValidation>
    <dataValidation type="list" allowBlank="1" showInputMessage="1" showErrorMessage="1" sqref="C390">
      <formula1>liste_categories</formula1>
    </dataValidation>
    <dataValidation type="list" allowBlank="1" showInputMessage="1" showErrorMessage="1" sqref="D390">
      <formula1>liste_responsables</formula1>
    </dataValidation>
    <dataValidation type="list" allowBlank="1" showInputMessage="1" showErrorMessage="1" sqref="E390">
      <formula1>liste_sites</formula1>
    </dataValidation>
    <dataValidation type="list" allowBlank="1" showInputMessage="1" showErrorMessage="1" sqref="K390">
      <formula1>liste_priorites</formula1>
    </dataValidation>
    <dataValidation type="list" allowBlank="1" showInputMessage="1" showErrorMessage="1" sqref="L390">
      <formula1>liste_statuts</formula1>
    </dataValidation>
    <dataValidation type="whole" allowBlank="1" showInputMessage="1" showErrorMessage="1" sqref="M390">
      <formula1>0</formula1>
      <formula2>100</formula2>
    </dataValidation>
    <dataValidation type="date" operator="greaterThanOrEqual" allowBlank="1" showInputMessage="1" showErrorMessage="1" sqref="F390">
      <formula1>730120</formula1>
    </dataValidation>
    <dataValidation type="date" operator="greaterThanOrEqual" allowBlank="1" showInputMessage="1" showErrorMessage="1" sqref="G390">
      <formula1>730120</formula1>
    </dataValidation>
    <dataValidation type="date" operator="greaterThanOrEqual" allowBlank="1" showInputMessage="1" showErrorMessage="1" sqref="H390">
      <formula1>730120</formula1>
    </dataValidation>
    <dataValidation type="decimal" operator="greaterThanOrEqual" allowBlank="1" showInputMessage="1" showErrorMessage="1" sqref="N390">
      <formula1>0</formula1>
    </dataValidation>
    <dataValidation type="decimal" operator="greaterThanOrEqual" allowBlank="1" showInputMessage="1" showErrorMessage="1" sqref="O390">
      <formula1>0</formula1>
    </dataValidation>
    <dataValidation type="list" allowBlank="1" showInputMessage="1" showErrorMessage="1" sqref="C391">
      <formula1>liste_categories</formula1>
    </dataValidation>
    <dataValidation type="list" allowBlank="1" showInputMessage="1" showErrorMessage="1" sqref="D391">
      <formula1>liste_responsables</formula1>
    </dataValidation>
    <dataValidation type="list" allowBlank="1" showInputMessage="1" showErrorMessage="1" sqref="E391">
      <formula1>liste_sites</formula1>
    </dataValidation>
    <dataValidation type="list" allowBlank="1" showInputMessage="1" showErrorMessage="1" sqref="K391">
      <formula1>liste_priorites</formula1>
    </dataValidation>
    <dataValidation type="list" allowBlank="1" showInputMessage="1" showErrorMessage="1" sqref="L391">
      <formula1>liste_statuts</formula1>
    </dataValidation>
    <dataValidation type="whole" allowBlank="1" showInputMessage="1" showErrorMessage="1" sqref="M391">
      <formula1>0</formula1>
      <formula2>100</formula2>
    </dataValidation>
    <dataValidation type="date" operator="greaterThanOrEqual" allowBlank="1" showInputMessage="1" showErrorMessage="1" sqref="F391">
      <formula1>730120</formula1>
    </dataValidation>
    <dataValidation type="date" operator="greaterThanOrEqual" allowBlank="1" showInputMessage="1" showErrorMessage="1" sqref="G391">
      <formula1>730120</formula1>
    </dataValidation>
    <dataValidation type="date" operator="greaterThanOrEqual" allowBlank="1" showInputMessage="1" showErrorMessage="1" sqref="H391">
      <formula1>730120</formula1>
    </dataValidation>
    <dataValidation type="decimal" operator="greaterThanOrEqual" allowBlank="1" showInputMessage="1" showErrorMessage="1" sqref="N391">
      <formula1>0</formula1>
    </dataValidation>
    <dataValidation type="decimal" operator="greaterThanOrEqual" allowBlank="1" showInputMessage="1" showErrorMessage="1" sqref="O391">
      <formula1>0</formula1>
    </dataValidation>
    <dataValidation type="list" allowBlank="1" showInputMessage="1" showErrorMessage="1" sqref="C392">
      <formula1>liste_categories</formula1>
    </dataValidation>
    <dataValidation type="list" allowBlank="1" showInputMessage="1" showErrorMessage="1" sqref="D392">
      <formula1>liste_responsables</formula1>
    </dataValidation>
    <dataValidation type="list" allowBlank="1" showInputMessage="1" showErrorMessage="1" sqref="E392">
      <formula1>liste_sites</formula1>
    </dataValidation>
    <dataValidation type="list" allowBlank="1" showInputMessage="1" showErrorMessage="1" sqref="K392">
      <formula1>liste_priorites</formula1>
    </dataValidation>
    <dataValidation type="list" allowBlank="1" showInputMessage="1" showErrorMessage="1" sqref="L392">
      <formula1>liste_statuts</formula1>
    </dataValidation>
    <dataValidation type="whole" allowBlank="1" showInputMessage="1" showErrorMessage="1" sqref="M392">
      <formula1>0</formula1>
      <formula2>100</formula2>
    </dataValidation>
    <dataValidation type="date" operator="greaterThanOrEqual" allowBlank="1" showInputMessage="1" showErrorMessage="1" sqref="F392">
      <formula1>730120</formula1>
    </dataValidation>
    <dataValidation type="date" operator="greaterThanOrEqual" allowBlank="1" showInputMessage="1" showErrorMessage="1" sqref="G392">
      <formula1>730120</formula1>
    </dataValidation>
    <dataValidation type="date" operator="greaterThanOrEqual" allowBlank="1" showInputMessage="1" showErrorMessage="1" sqref="H392">
      <formula1>730120</formula1>
    </dataValidation>
    <dataValidation type="decimal" operator="greaterThanOrEqual" allowBlank="1" showInputMessage="1" showErrorMessage="1" sqref="N392">
      <formula1>0</formula1>
    </dataValidation>
    <dataValidation type="decimal" operator="greaterThanOrEqual" allowBlank="1" showInputMessage="1" showErrorMessage="1" sqref="O392">
      <formula1>0</formula1>
    </dataValidation>
    <dataValidation type="list" allowBlank="1" showInputMessage="1" showErrorMessage="1" sqref="C393">
      <formula1>liste_categories</formula1>
    </dataValidation>
    <dataValidation type="list" allowBlank="1" showInputMessage="1" showErrorMessage="1" sqref="D393">
      <formula1>liste_responsables</formula1>
    </dataValidation>
    <dataValidation type="list" allowBlank="1" showInputMessage="1" showErrorMessage="1" sqref="E393">
      <formula1>liste_sites</formula1>
    </dataValidation>
    <dataValidation type="list" allowBlank="1" showInputMessage="1" showErrorMessage="1" sqref="K393">
      <formula1>liste_priorites</formula1>
    </dataValidation>
    <dataValidation type="list" allowBlank="1" showInputMessage="1" showErrorMessage="1" sqref="L393">
      <formula1>liste_statuts</formula1>
    </dataValidation>
    <dataValidation type="whole" allowBlank="1" showInputMessage="1" showErrorMessage="1" sqref="M393">
      <formula1>0</formula1>
      <formula2>100</formula2>
    </dataValidation>
    <dataValidation type="date" operator="greaterThanOrEqual" allowBlank="1" showInputMessage="1" showErrorMessage="1" sqref="F393">
      <formula1>730120</formula1>
    </dataValidation>
    <dataValidation type="date" operator="greaterThanOrEqual" allowBlank="1" showInputMessage="1" showErrorMessage="1" sqref="G393">
      <formula1>730120</formula1>
    </dataValidation>
    <dataValidation type="date" operator="greaterThanOrEqual" allowBlank="1" showInputMessage="1" showErrorMessage="1" sqref="H393">
      <formula1>730120</formula1>
    </dataValidation>
    <dataValidation type="decimal" operator="greaterThanOrEqual" allowBlank="1" showInputMessage="1" showErrorMessage="1" sqref="N393">
      <formula1>0</formula1>
    </dataValidation>
    <dataValidation type="decimal" operator="greaterThanOrEqual" allowBlank="1" showInputMessage="1" showErrorMessage="1" sqref="O393">
      <formula1>0</formula1>
    </dataValidation>
    <dataValidation type="list" allowBlank="1" showInputMessage="1" showErrorMessage="1" sqref="C394">
      <formula1>liste_categories</formula1>
    </dataValidation>
    <dataValidation type="list" allowBlank="1" showInputMessage="1" showErrorMessage="1" sqref="D394">
      <formula1>liste_responsables</formula1>
    </dataValidation>
    <dataValidation type="list" allowBlank="1" showInputMessage="1" showErrorMessage="1" sqref="E394">
      <formula1>liste_sites</formula1>
    </dataValidation>
    <dataValidation type="list" allowBlank="1" showInputMessage="1" showErrorMessage="1" sqref="K394">
      <formula1>liste_priorites</formula1>
    </dataValidation>
    <dataValidation type="list" allowBlank="1" showInputMessage="1" showErrorMessage="1" sqref="L394">
      <formula1>liste_statuts</formula1>
    </dataValidation>
    <dataValidation type="whole" allowBlank="1" showInputMessage="1" showErrorMessage="1" sqref="M394">
      <formula1>0</formula1>
      <formula2>100</formula2>
    </dataValidation>
    <dataValidation type="date" operator="greaterThanOrEqual" allowBlank="1" showInputMessage="1" showErrorMessage="1" sqref="F394">
      <formula1>730120</formula1>
    </dataValidation>
    <dataValidation type="date" operator="greaterThanOrEqual" allowBlank="1" showInputMessage="1" showErrorMessage="1" sqref="G394">
      <formula1>730120</formula1>
    </dataValidation>
    <dataValidation type="date" operator="greaterThanOrEqual" allowBlank="1" showInputMessage="1" showErrorMessage="1" sqref="H394">
      <formula1>730120</formula1>
    </dataValidation>
    <dataValidation type="decimal" operator="greaterThanOrEqual" allowBlank="1" showInputMessage="1" showErrorMessage="1" sqref="N394">
      <formula1>0</formula1>
    </dataValidation>
    <dataValidation type="decimal" operator="greaterThanOrEqual" allowBlank="1" showInputMessage="1" showErrorMessage="1" sqref="O394">
      <formula1>0</formula1>
    </dataValidation>
    <dataValidation type="list" allowBlank="1" showInputMessage="1" showErrorMessage="1" sqref="C395">
      <formula1>liste_categories</formula1>
    </dataValidation>
    <dataValidation type="list" allowBlank="1" showInputMessage="1" showErrorMessage="1" sqref="D395">
      <formula1>liste_responsables</formula1>
    </dataValidation>
    <dataValidation type="list" allowBlank="1" showInputMessage="1" showErrorMessage="1" sqref="E395">
      <formula1>liste_sites</formula1>
    </dataValidation>
    <dataValidation type="list" allowBlank="1" showInputMessage="1" showErrorMessage="1" sqref="K395">
      <formula1>liste_priorites</formula1>
    </dataValidation>
    <dataValidation type="list" allowBlank="1" showInputMessage="1" showErrorMessage="1" sqref="L395">
      <formula1>liste_statuts</formula1>
    </dataValidation>
    <dataValidation type="whole" allowBlank="1" showInputMessage="1" showErrorMessage="1" sqref="M395">
      <formula1>0</formula1>
      <formula2>100</formula2>
    </dataValidation>
    <dataValidation type="date" operator="greaterThanOrEqual" allowBlank="1" showInputMessage="1" showErrorMessage="1" sqref="F395">
      <formula1>730120</formula1>
    </dataValidation>
    <dataValidation type="date" operator="greaterThanOrEqual" allowBlank="1" showInputMessage="1" showErrorMessage="1" sqref="G395">
      <formula1>730120</formula1>
    </dataValidation>
    <dataValidation type="date" operator="greaterThanOrEqual" allowBlank="1" showInputMessage="1" showErrorMessage="1" sqref="H395">
      <formula1>730120</formula1>
    </dataValidation>
    <dataValidation type="decimal" operator="greaterThanOrEqual" allowBlank="1" showInputMessage="1" showErrorMessage="1" sqref="N395">
      <formula1>0</formula1>
    </dataValidation>
    <dataValidation type="decimal" operator="greaterThanOrEqual" allowBlank="1" showInputMessage="1" showErrorMessage="1" sqref="O395">
      <formula1>0</formula1>
    </dataValidation>
    <dataValidation type="list" allowBlank="1" showInputMessage="1" showErrorMessage="1" sqref="C396">
      <formula1>liste_categories</formula1>
    </dataValidation>
    <dataValidation type="list" allowBlank="1" showInputMessage="1" showErrorMessage="1" sqref="D396">
      <formula1>liste_responsables</formula1>
    </dataValidation>
    <dataValidation type="list" allowBlank="1" showInputMessage="1" showErrorMessage="1" sqref="E396">
      <formula1>liste_sites</formula1>
    </dataValidation>
    <dataValidation type="list" allowBlank="1" showInputMessage="1" showErrorMessage="1" sqref="K396">
      <formula1>liste_priorites</formula1>
    </dataValidation>
    <dataValidation type="list" allowBlank="1" showInputMessage="1" showErrorMessage="1" sqref="L396">
      <formula1>liste_statuts</formula1>
    </dataValidation>
    <dataValidation type="whole" allowBlank="1" showInputMessage="1" showErrorMessage="1" sqref="M396">
      <formula1>0</formula1>
      <formula2>100</formula2>
    </dataValidation>
    <dataValidation type="date" operator="greaterThanOrEqual" allowBlank="1" showInputMessage="1" showErrorMessage="1" sqref="F396">
      <formula1>730120</formula1>
    </dataValidation>
    <dataValidation type="date" operator="greaterThanOrEqual" allowBlank="1" showInputMessage="1" showErrorMessage="1" sqref="G396">
      <formula1>730120</formula1>
    </dataValidation>
    <dataValidation type="date" operator="greaterThanOrEqual" allowBlank="1" showInputMessage="1" showErrorMessage="1" sqref="H396">
      <formula1>730120</formula1>
    </dataValidation>
    <dataValidation type="decimal" operator="greaterThanOrEqual" allowBlank="1" showInputMessage="1" showErrorMessage="1" sqref="N396">
      <formula1>0</formula1>
    </dataValidation>
    <dataValidation type="decimal" operator="greaterThanOrEqual" allowBlank="1" showInputMessage="1" showErrorMessage="1" sqref="O396">
      <formula1>0</formula1>
    </dataValidation>
    <dataValidation type="list" allowBlank="1" showInputMessage="1" showErrorMessage="1" sqref="C397">
      <formula1>liste_categories</formula1>
    </dataValidation>
    <dataValidation type="list" allowBlank="1" showInputMessage="1" showErrorMessage="1" sqref="D397">
      <formula1>liste_responsables</formula1>
    </dataValidation>
    <dataValidation type="list" allowBlank="1" showInputMessage="1" showErrorMessage="1" sqref="E397">
      <formula1>liste_sites</formula1>
    </dataValidation>
    <dataValidation type="list" allowBlank="1" showInputMessage="1" showErrorMessage="1" sqref="K397">
      <formula1>liste_priorites</formula1>
    </dataValidation>
    <dataValidation type="list" allowBlank="1" showInputMessage="1" showErrorMessage="1" sqref="L397">
      <formula1>liste_statuts</formula1>
    </dataValidation>
    <dataValidation type="whole" allowBlank="1" showInputMessage="1" showErrorMessage="1" sqref="M397">
      <formula1>0</formula1>
      <formula2>100</formula2>
    </dataValidation>
    <dataValidation type="date" operator="greaterThanOrEqual" allowBlank="1" showInputMessage="1" showErrorMessage="1" sqref="F397">
      <formula1>730120</formula1>
    </dataValidation>
    <dataValidation type="date" operator="greaterThanOrEqual" allowBlank="1" showInputMessage="1" showErrorMessage="1" sqref="G397">
      <formula1>730120</formula1>
    </dataValidation>
    <dataValidation type="date" operator="greaterThanOrEqual" allowBlank="1" showInputMessage="1" showErrorMessage="1" sqref="H397">
      <formula1>730120</formula1>
    </dataValidation>
    <dataValidation type="decimal" operator="greaterThanOrEqual" allowBlank="1" showInputMessage="1" showErrorMessage="1" sqref="N397">
      <formula1>0</formula1>
    </dataValidation>
    <dataValidation type="decimal" operator="greaterThanOrEqual" allowBlank="1" showInputMessage="1" showErrorMessage="1" sqref="O397">
      <formula1>0</formula1>
    </dataValidation>
    <dataValidation type="list" allowBlank="1" showInputMessage="1" showErrorMessage="1" sqref="C398">
      <formula1>liste_categories</formula1>
    </dataValidation>
    <dataValidation type="list" allowBlank="1" showInputMessage="1" showErrorMessage="1" sqref="D398">
      <formula1>liste_responsables</formula1>
    </dataValidation>
    <dataValidation type="list" allowBlank="1" showInputMessage="1" showErrorMessage="1" sqref="E398">
      <formula1>liste_sites</formula1>
    </dataValidation>
    <dataValidation type="list" allowBlank="1" showInputMessage="1" showErrorMessage="1" sqref="K398">
      <formula1>liste_priorites</formula1>
    </dataValidation>
    <dataValidation type="list" allowBlank="1" showInputMessage="1" showErrorMessage="1" sqref="L398">
      <formula1>liste_statuts</formula1>
    </dataValidation>
    <dataValidation type="whole" allowBlank="1" showInputMessage="1" showErrorMessage="1" sqref="M398">
      <formula1>0</formula1>
      <formula2>100</formula2>
    </dataValidation>
    <dataValidation type="date" operator="greaterThanOrEqual" allowBlank="1" showInputMessage="1" showErrorMessage="1" sqref="F398">
      <formula1>730120</formula1>
    </dataValidation>
    <dataValidation type="date" operator="greaterThanOrEqual" allowBlank="1" showInputMessage="1" showErrorMessage="1" sqref="G398">
      <formula1>730120</formula1>
    </dataValidation>
    <dataValidation type="date" operator="greaterThanOrEqual" allowBlank="1" showInputMessage="1" showErrorMessage="1" sqref="H398">
      <formula1>730120</formula1>
    </dataValidation>
    <dataValidation type="decimal" operator="greaterThanOrEqual" allowBlank="1" showInputMessage="1" showErrorMessage="1" sqref="N398">
      <formula1>0</formula1>
    </dataValidation>
    <dataValidation type="decimal" operator="greaterThanOrEqual" allowBlank="1" showInputMessage="1" showErrorMessage="1" sqref="O398">
      <formula1>0</formula1>
    </dataValidation>
    <dataValidation type="list" allowBlank="1" showInputMessage="1" showErrorMessage="1" sqref="C399">
      <formula1>liste_categories</formula1>
    </dataValidation>
    <dataValidation type="list" allowBlank="1" showInputMessage="1" showErrorMessage="1" sqref="D399">
      <formula1>liste_responsables</formula1>
    </dataValidation>
    <dataValidation type="list" allowBlank="1" showInputMessage="1" showErrorMessage="1" sqref="E399">
      <formula1>liste_sites</formula1>
    </dataValidation>
    <dataValidation type="list" allowBlank="1" showInputMessage="1" showErrorMessage="1" sqref="K399">
      <formula1>liste_priorites</formula1>
    </dataValidation>
    <dataValidation type="list" allowBlank="1" showInputMessage="1" showErrorMessage="1" sqref="L399">
      <formula1>liste_statuts</formula1>
    </dataValidation>
    <dataValidation type="whole" allowBlank="1" showInputMessage="1" showErrorMessage="1" sqref="M399">
      <formula1>0</formula1>
      <formula2>100</formula2>
    </dataValidation>
    <dataValidation type="date" operator="greaterThanOrEqual" allowBlank="1" showInputMessage="1" showErrorMessage="1" sqref="F399">
      <formula1>730120</formula1>
    </dataValidation>
    <dataValidation type="date" operator="greaterThanOrEqual" allowBlank="1" showInputMessage="1" showErrorMessage="1" sqref="G399">
      <formula1>730120</formula1>
    </dataValidation>
    <dataValidation type="date" operator="greaterThanOrEqual" allowBlank="1" showInputMessage="1" showErrorMessage="1" sqref="H399">
      <formula1>730120</formula1>
    </dataValidation>
    <dataValidation type="decimal" operator="greaterThanOrEqual" allowBlank="1" showInputMessage="1" showErrorMessage="1" sqref="N399">
      <formula1>0</formula1>
    </dataValidation>
    <dataValidation type="decimal" operator="greaterThanOrEqual" allowBlank="1" showInputMessage="1" showErrorMessage="1" sqref="O399">
      <formula1>0</formula1>
    </dataValidation>
    <dataValidation type="list" allowBlank="1" showInputMessage="1" showErrorMessage="1" sqref="C400">
      <formula1>liste_categories</formula1>
    </dataValidation>
    <dataValidation type="list" allowBlank="1" showInputMessage="1" showErrorMessage="1" sqref="D400">
      <formula1>liste_responsables</formula1>
    </dataValidation>
    <dataValidation type="list" allowBlank="1" showInputMessage="1" showErrorMessage="1" sqref="E400">
      <formula1>liste_sites</formula1>
    </dataValidation>
    <dataValidation type="list" allowBlank="1" showInputMessage="1" showErrorMessage="1" sqref="K400">
      <formula1>liste_priorites</formula1>
    </dataValidation>
    <dataValidation type="list" allowBlank="1" showInputMessage="1" showErrorMessage="1" sqref="L400">
      <formula1>liste_statuts</formula1>
    </dataValidation>
    <dataValidation type="whole" allowBlank="1" showInputMessage="1" showErrorMessage="1" sqref="M400">
      <formula1>0</formula1>
      <formula2>100</formula2>
    </dataValidation>
    <dataValidation type="date" operator="greaterThanOrEqual" allowBlank="1" showInputMessage="1" showErrorMessage="1" sqref="F400">
      <formula1>730120</formula1>
    </dataValidation>
    <dataValidation type="date" operator="greaterThanOrEqual" allowBlank="1" showInputMessage="1" showErrorMessage="1" sqref="G400">
      <formula1>730120</formula1>
    </dataValidation>
    <dataValidation type="date" operator="greaterThanOrEqual" allowBlank="1" showInputMessage="1" showErrorMessage="1" sqref="H400">
      <formula1>730120</formula1>
    </dataValidation>
    <dataValidation type="decimal" operator="greaterThanOrEqual" allowBlank="1" showInputMessage="1" showErrorMessage="1" sqref="N400">
      <formula1>0</formula1>
    </dataValidation>
    <dataValidation type="decimal" operator="greaterThanOrEqual" allowBlank="1" showInputMessage="1" showErrorMessage="1" sqref="O400">
      <formula1>0</formula1>
    </dataValidation>
    <dataValidation type="list" allowBlank="1" showInputMessage="1" showErrorMessage="1" sqref="C401">
      <formula1>liste_categories</formula1>
    </dataValidation>
    <dataValidation type="list" allowBlank="1" showInputMessage="1" showErrorMessage="1" sqref="D401">
      <formula1>liste_responsables</formula1>
    </dataValidation>
    <dataValidation type="list" allowBlank="1" showInputMessage="1" showErrorMessage="1" sqref="E401">
      <formula1>liste_sites</formula1>
    </dataValidation>
    <dataValidation type="list" allowBlank="1" showInputMessage="1" showErrorMessage="1" sqref="K401">
      <formula1>liste_priorites</formula1>
    </dataValidation>
    <dataValidation type="list" allowBlank="1" showInputMessage="1" showErrorMessage="1" sqref="L401">
      <formula1>liste_statuts</formula1>
    </dataValidation>
    <dataValidation type="whole" allowBlank="1" showInputMessage="1" showErrorMessage="1" sqref="M401">
      <formula1>0</formula1>
      <formula2>100</formula2>
    </dataValidation>
    <dataValidation type="date" operator="greaterThanOrEqual" allowBlank="1" showInputMessage="1" showErrorMessage="1" sqref="F401">
      <formula1>730120</formula1>
    </dataValidation>
    <dataValidation type="date" operator="greaterThanOrEqual" allowBlank="1" showInputMessage="1" showErrorMessage="1" sqref="G401">
      <formula1>730120</formula1>
    </dataValidation>
    <dataValidation type="date" operator="greaterThanOrEqual" allowBlank="1" showInputMessage="1" showErrorMessage="1" sqref="H401">
      <formula1>730120</formula1>
    </dataValidation>
    <dataValidation type="decimal" operator="greaterThanOrEqual" allowBlank="1" showInputMessage="1" showErrorMessage="1" sqref="N401">
      <formula1>0</formula1>
    </dataValidation>
    <dataValidation type="decimal" operator="greaterThanOrEqual" allowBlank="1" showInputMessage="1" showErrorMessage="1" sqref="O401">
      <formula1>0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7C3AED"/>
  </sheetPr>
  <dimension ref="A1:O17"/>
  <sheetViews>
    <sheetView workbookViewId="0"/>
  </sheetViews>
  <sheetFormatPr defaultRowHeight="18" customHeight="1"/>
  <cols>
    <col min="1" max="1" width="36.7109375" customWidth="1"/>
    <col min="2" max="4" width="18.7109375" customWidth="1"/>
    <col min="6" max="10" width="14.7109375" customWidth="1"/>
    <col min="12" max="17" width="16.7109375" customWidth="1"/>
  </cols>
  <sheetData>
    <row r="1" spans="1:15" ht="18" customHeight="1">
      <c r="A1" s="1" t="s">
        <v>130</v>
      </c>
      <c r="B1" s="5">
        <f>annee</f>
        <v>0</v>
      </c>
    </row>
    <row r="3" spans="1:15" ht="18" customHeight="1">
      <c r="A3" s="5" t="s">
        <v>131</v>
      </c>
      <c r="F3" s="3" t="s">
        <v>139</v>
      </c>
      <c r="I3" s="3" t="s">
        <v>142</v>
      </c>
      <c r="L3" s="3" t="s">
        <v>143</v>
      </c>
    </row>
    <row r="4" spans="1:15" ht="18" customHeight="1">
      <c r="F4" s="6" t="s">
        <v>140</v>
      </c>
      <c r="G4" s="6" t="s">
        <v>141</v>
      </c>
      <c r="I4" s="6" t="s">
        <v>59</v>
      </c>
      <c r="J4" s="6" t="s">
        <v>141</v>
      </c>
      <c r="L4" s="6" t="s">
        <v>140</v>
      </c>
      <c r="M4" s="6" t="s">
        <v>144</v>
      </c>
      <c r="N4" s="6" t="s">
        <v>145</v>
      </c>
      <c r="O4" s="6" t="s">
        <v>146</v>
      </c>
    </row>
    <row r="5" spans="1:15" ht="18" customHeight="1">
      <c r="A5" s="6" t="s">
        <v>132</v>
      </c>
      <c r="B5" s="7">
        <f>COUNTA(tblActivites[Titre])</f>
        <v>0</v>
      </c>
    </row>
    <row r="6" spans="1:15" ht="18" customHeight="1">
      <c r="A6" s="6" t="s">
        <v>133</v>
      </c>
      <c r="B6" s="7">
        <f>COUNTIF(tblActivites[Statut],"Terminé")</f>
        <v>0</v>
      </c>
      <c r="F6" s="12">
        <v>1</v>
      </c>
      <c r="G6" s="7">
        <f>COUNTIFS(tblActivites[Fin planifiée],"&gt;="&amp;DATE(annee,1,1),tblActivites[Fin planifiée],"&lt;"&amp;EOMONTH(DATE(annee,1,1),0)+1)</f>
        <v>0</v>
      </c>
      <c r="I6" s="9" t="s">
        <v>10</v>
      </c>
      <c r="J6" s="7">
        <f>COUNTIF(tblActivites[Statut],"À planifier")</f>
        <v>0</v>
      </c>
      <c r="L6" s="12">
        <v>1</v>
      </c>
      <c r="M6" s="7">
        <f>COUNTIFS(tblActivites[Statut],"Terminé",tblActivites[Fin réelle],"&gt;="&amp;DATE(annee,1,1),tblActivites[Fin réelle],"&lt;"&amp;EOMONTH(DATE(annee,1,1),0)+1)+COUNTIFS(tblActivites[Statut],"Terminé",tblActivites[Fin réelle],"",tblActivites[Fin planifiée],"&gt;="&amp;DATE(annee,1,1),tblActivites[Fin planifiée],"&lt;"&amp;EOMONTH(DATE(annee,1,1),0)+1)</f>
        <v>0</v>
      </c>
      <c r="N6" s="7">
        <f>M6</f>
        <v>0</v>
      </c>
      <c r="O6" s="7">
        <f>ROUND(1*objectif_terminees/12,0)</f>
        <v>0</v>
      </c>
    </row>
    <row r="7" spans="1:15" ht="18" customHeight="1">
      <c r="A7" s="6" t="s">
        <v>12</v>
      </c>
      <c r="B7" s="7">
        <f>COUNTIF(tblActivites[Statut],"En cours")</f>
        <v>0</v>
      </c>
      <c r="F7" s="12">
        <v>2</v>
      </c>
      <c r="G7" s="7">
        <f>COUNTIFS(tblActivites[Fin planifiée],"&gt;="&amp;DATE(annee,2,1),tblActivites[Fin planifiée],"&lt;"&amp;EOMONTH(DATE(annee,2,1),0)+1)</f>
        <v>0</v>
      </c>
      <c r="I7" s="9" t="s">
        <v>11</v>
      </c>
      <c r="J7" s="7">
        <f>COUNTIF(tblActivites[Statut],"Planifié")</f>
        <v>0</v>
      </c>
      <c r="L7" s="12">
        <v>2</v>
      </c>
      <c r="M7" s="7">
        <f>COUNTIFS(tblActivites[Statut],"Terminé",tblActivites[Fin réelle],"&gt;="&amp;DATE(annee,2,1),tblActivites[Fin réelle],"&lt;"&amp;EOMONTH(DATE(annee,2,1),0)+1)+COUNTIFS(tblActivites[Statut],"Terminé",tblActivites[Fin réelle],"",tblActivites[Fin planifiée],"&gt;="&amp;DATE(annee,2,1),tblActivites[Fin planifiée],"&lt;"&amp;EOMONTH(DATE(annee,2,1),0)+1)</f>
        <v>0</v>
      </c>
      <c r="N7" s="7">
        <f>N6 + M7</f>
        <v>0</v>
      </c>
      <c r="O7" s="7">
        <f>ROUND(2*objectif_terminees/12,0)</f>
        <v>0</v>
      </c>
    </row>
    <row r="8" spans="1:15" ht="18" customHeight="1">
      <c r="A8" s="6" t="s">
        <v>134</v>
      </c>
      <c r="B8" s="7">
        <f>COUNTIF(tblActivites[État temporel],"En retard")</f>
        <v>0</v>
      </c>
      <c r="F8" s="12">
        <v>3</v>
      </c>
      <c r="G8" s="7">
        <f>COUNTIFS(tblActivites[Fin planifiée],"&gt;="&amp;DATE(annee,3,1),tblActivites[Fin planifiée],"&lt;"&amp;EOMONTH(DATE(annee,3,1),0)+1)</f>
        <v>0</v>
      </c>
      <c r="I8" s="9" t="s">
        <v>12</v>
      </c>
      <c r="J8" s="7">
        <f>COUNTIF(tblActivites[Statut],"En cours")</f>
        <v>0</v>
      </c>
      <c r="L8" s="12">
        <v>3</v>
      </c>
      <c r="M8" s="7">
        <f>COUNTIFS(tblActivites[Statut],"Terminé",tblActivites[Fin réelle],"&gt;="&amp;DATE(annee,3,1),tblActivites[Fin réelle],"&lt;"&amp;EOMONTH(DATE(annee,3,1),0)+1)+COUNTIFS(tblActivites[Statut],"Terminé",tblActivites[Fin réelle],"",tblActivites[Fin planifiée],"&gt;="&amp;DATE(annee,3,1),tblActivites[Fin planifiée],"&lt;"&amp;EOMONTH(DATE(annee,3,1),0)+1)</f>
        <v>0</v>
      </c>
      <c r="N8" s="7">
        <f>N7 + M8</f>
        <v>0</v>
      </c>
      <c r="O8" s="7">
        <f>ROUND(3*objectif_terminees/12,0)</f>
        <v>0</v>
      </c>
    </row>
    <row r="9" spans="1:15" ht="18" customHeight="1">
      <c r="A9" s="6" t="s">
        <v>135</v>
      </c>
      <c r="B9" s="8">
        <f>IFERROR(AVERAGEIF(tblActivites[À l’heure ?],"Oui",1),0)</f>
        <v>0</v>
      </c>
      <c r="F9" s="12">
        <v>4</v>
      </c>
      <c r="G9" s="7">
        <f>COUNTIFS(tblActivites[Fin planifiée],"&gt;="&amp;DATE(annee,4,1),tblActivites[Fin planifiée],"&lt;"&amp;EOMONTH(DATE(annee,4,1),0)+1)</f>
        <v>0</v>
      </c>
      <c r="I9" s="9" t="s">
        <v>13</v>
      </c>
      <c r="J9" s="7">
        <f>COUNTIF(tblActivites[Statut],"Bloqué")</f>
        <v>0</v>
      </c>
      <c r="L9" s="12">
        <v>4</v>
      </c>
      <c r="M9" s="7">
        <f>COUNTIFS(tblActivites[Statut],"Terminé",tblActivites[Fin réelle],"&gt;="&amp;DATE(annee,4,1),tblActivites[Fin réelle],"&lt;"&amp;EOMONTH(DATE(annee,4,1),0)+1)+COUNTIFS(tblActivites[Statut],"Terminé",tblActivites[Fin réelle],"",tblActivites[Fin planifiée],"&gt;="&amp;DATE(annee,4,1),tblActivites[Fin planifiée],"&lt;"&amp;EOMONTH(DATE(annee,4,1),0)+1)</f>
        <v>0</v>
      </c>
      <c r="N9" s="7">
        <f>N8 + M9</f>
        <v>0</v>
      </c>
      <c r="O9" s="7">
        <f>ROUND(4*objectif_terminees/12,0)</f>
        <v>0</v>
      </c>
    </row>
    <row r="10" spans="1:15" ht="18" customHeight="1">
      <c r="A10" s="6" t="s">
        <v>136</v>
      </c>
      <c r="B10" s="11">
        <f>SUM(tblActivites[Budget prévu])</f>
        <v>0</v>
      </c>
      <c r="F10" s="12">
        <v>5</v>
      </c>
      <c r="G10" s="7">
        <f>COUNTIFS(tblActivites[Fin planifiée],"&gt;="&amp;DATE(annee,5,1),tblActivites[Fin planifiée],"&lt;"&amp;EOMONTH(DATE(annee,5,1),0)+1)</f>
        <v>0</v>
      </c>
      <c r="I10" s="9" t="s">
        <v>14</v>
      </c>
      <c r="J10" s="7">
        <f>COUNTIF(tblActivites[Statut],"Terminé")</f>
        <v>0</v>
      </c>
      <c r="L10" s="12">
        <v>5</v>
      </c>
      <c r="M10" s="7">
        <f>COUNTIFS(tblActivites[Statut],"Terminé",tblActivites[Fin réelle],"&gt;="&amp;DATE(annee,5,1),tblActivites[Fin réelle],"&lt;"&amp;EOMONTH(DATE(annee,5,1),0)+1)+COUNTIFS(tblActivites[Statut],"Terminé",tblActivites[Fin réelle],"",tblActivites[Fin planifiée],"&gt;="&amp;DATE(annee,5,1),tblActivites[Fin planifiée],"&lt;"&amp;EOMONTH(DATE(annee,5,1),0)+1)</f>
        <v>0</v>
      </c>
      <c r="N10" s="7">
        <f>N9 + M10</f>
        <v>0</v>
      </c>
      <c r="O10" s="7">
        <f>ROUND(5*objectif_terminees/12,0)</f>
        <v>0</v>
      </c>
    </row>
    <row r="11" spans="1:15" ht="18" customHeight="1">
      <c r="A11" s="6" t="s">
        <v>137</v>
      </c>
      <c r="B11" s="11">
        <f>SUM(tblActivites[Budget réalisé])</f>
        <v>0</v>
      </c>
      <c r="F11" s="12">
        <v>6</v>
      </c>
      <c r="G11" s="7">
        <f>COUNTIFS(tblActivites[Fin planifiée],"&gt;="&amp;DATE(annee,6,1),tblActivites[Fin planifiée],"&lt;"&amp;EOMONTH(DATE(annee,6,1),0)+1)</f>
        <v>0</v>
      </c>
      <c r="L11" s="12">
        <v>6</v>
      </c>
      <c r="M11" s="7">
        <f>COUNTIFS(tblActivites[Statut],"Terminé",tblActivites[Fin réelle],"&gt;="&amp;DATE(annee,6,1),tblActivites[Fin réelle],"&lt;"&amp;EOMONTH(DATE(annee,6,1),0)+1)+COUNTIFS(tblActivites[Statut],"Terminé",tblActivites[Fin réelle],"",tblActivites[Fin planifiée],"&gt;="&amp;DATE(annee,6,1),tblActivites[Fin planifiée],"&lt;"&amp;EOMONTH(DATE(annee,6,1),0)+1)</f>
        <v>0</v>
      </c>
      <c r="N11" s="7">
        <f>N10 + M11</f>
        <v>0</v>
      </c>
      <c r="O11" s="7">
        <f>ROUND(6*objectif_terminees/12,0)</f>
        <v>0</v>
      </c>
    </row>
    <row r="12" spans="1:15" ht="18" customHeight="1">
      <c r="A12" s="6" t="s">
        <v>138</v>
      </c>
      <c r="B12" s="11">
        <f>SUM(tblActivites[Budget réalisé])-SUM(tblActivites[Budget prévu])</f>
        <v>0</v>
      </c>
      <c r="F12" s="12">
        <v>7</v>
      </c>
      <c r="G12" s="7">
        <f>COUNTIFS(tblActivites[Fin planifiée],"&gt;="&amp;DATE(annee,7,1),tblActivites[Fin planifiée],"&lt;"&amp;EOMONTH(DATE(annee,7,1),0)+1)</f>
        <v>0</v>
      </c>
      <c r="L12" s="12">
        <v>7</v>
      </c>
      <c r="M12" s="7">
        <f>COUNTIFS(tblActivites[Statut],"Terminé",tblActivites[Fin réelle],"&gt;="&amp;DATE(annee,7,1),tblActivites[Fin réelle],"&lt;"&amp;EOMONTH(DATE(annee,7,1),0)+1)+COUNTIFS(tblActivites[Statut],"Terminé",tblActivites[Fin réelle],"",tblActivites[Fin planifiée],"&gt;="&amp;DATE(annee,7,1),tblActivites[Fin planifiée],"&lt;"&amp;EOMONTH(DATE(annee,7,1),0)+1)</f>
        <v>0</v>
      </c>
      <c r="N12" s="7">
        <f>N11 + M12</f>
        <v>0</v>
      </c>
      <c r="O12" s="7">
        <f>ROUND(7*objectif_terminees/12,0)</f>
        <v>0</v>
      </c>
    </row>
    <row r="13" spans="1:15" ht="18" customHeight="1">
      <c r="F13" s="12">
        <v>8</v>
      </c>
      <c r="G13" s="7">
        <f>COUNTIFS(tblActivites[Fin planifiée],"&gt;="&amp;DATE(annee,8,1),tblActivites[Fin planifiée],"&lt;"&amp;EOMONTH(DATE(annee,8,1),0)+1)</f>
        <v>0</v>
      </c>
      <c r="L13" s="12">
        <v>8</v>
      </c>
      <c r="M13" s="7">
        <f>COUNTIFS(tblActivites[Statut],"Terminé",tblActivites[Fin réelle],"&gt;="&amp;DATE(annee,8,1),tblActivites[Fin réelle],"&lt;"&amp;EOMONTH(DATE(annee,8,1),0)+1)+COUNTIFS(tblActivites[Statut],"Terminé",tblActivites[Fin réelle],"",tblActivites[Fin planifiée],"&gt;="&amp;DATE(annee,8,1),tblActivites[Fin planifiée],"&lt;"&amp;EOMONTH(DATE(annee,8,1),0)+1)</f>
        <v>0</v>
      </c>
      <c r="N13" s="7">
        <f>N12 + M13</f>
        <v>0</v>
      </c>
      <c r="O13" s="7">
        <f>ROUND(8*objectif_terminees/12,0)</f>
        <v>0</v>
      </c>
    </row>
    <row r="14" spans="1:15" ht="18" customHeight="1">
      <c r="F14" s="12">
        <v>9</v>
      </c>
      <c r="G14" s="7">
        <f>COUNTIFS(tblActivites[Fin planifiée],"&gt;="&amp;DATE(annee,9,1),tblActivites[Fin planifiée],"&lt;"&amp;EOMONTH(DATE(annee,9,1),0)+1)</f>
        <v>0</v>
      </c>
      <c r="L14" s="12">
        <v>9</v>
      </c>
      <c r="M14" s="7">
        <f>COUNTIFS(tblActivites[Statut],"Terminé",tblActivites[Fin réelle],"&gt;="&amp;DATE(annee,9,1),tblActivites[Fin réelle],"&lt;"&amp;EOMONTH(DATE(annee,9,1),0)+1)+COUNTIFS(tblActivites[Statut],"Terminé",tblActivites[Fin réelle],"",tblActivites[Fin planifiée],"&gt;="&amp;DATE(annee,9,1),tblActivites[Fin planifiée],"&lt;"&amp;EOMONTH(DATE(annee,9,1),0)+1)</f>
        <v>0</v>
      </c>
      <c r="N14" s="7">
        <f>N13 + M14</f>
        <v>0</v>
      </c>
      <c r="O14" s="7">
        <f>ROUND(9*objectif_terminees/12,0)</f>
        <v>0</v>
      </c>
    </row>
    <row r="15" spans="1:15" ht="18" customHeight="1">
      <c r="F15" s="12">
        <v>10</v>
      </c>
      <c r="G15" s="7">
        <f>COUNTIFS(tblActivites[Fin planifiée],"&gt;="&amp;DATE(annee,10,1),tblActivites[Fin planifiée],"&lt;"&amp;EOMONTH(DATE(annee,10,1),0)+1)</f>
        <v>0</v>
      </c>
      <c r="L15" s="12">
        <v>10</v>
      </c>
      <c r="M15" s="7">
        <f>COUNTIFS(tblActivites[Statut],"Terminé",tblActivites[Fin réelle],"&gt;="&amp;DATE(annee,10,1),tblActivites[Fin réelle],"&lt;"&amp;EOMONTH(DATE(annee,10,1),0)+1)+COUNTIFS(tblActivites[Statut],"Terminé",tblActivites[Fin réelle],"",tblActivites[Fin planifiée],"&gt;="&amp;DATE(annee,10,1),tblActivites[Fin planifiée],"&lt;"&amp;EOMONTH(DATE(annee,10,1),0)+1)</f>
        <v>0</v>
      </c>
      <c r="N15" s="7">
        <f>N14 + M15</f>
        <v>0</v>
      </c>
      <c r="O15" s="7">
        <f>ROUND(10*objectif_terminees/12,0)</f>
        <v>0</v>
      </c>
    </row>
    <row r="16" spans="1:15" ht="18" customHeight="1">
      <c r="F16" s="12">
        <v>11</v>
      </c>
      <c r="G16" s="7">
        <f>COUNTIFS(tblActivites[Fin planifiée],"&gt;="&amp;DATE(annee,11,1),tblActivites[Fin planifiée],"&lt;"&amp;EOMONTH(DATE(annee,11,1),0)+1)</f>
        <v>0</v>
      </c>
      <c r="L16" s="12">
        <v>11</v>
      </c>
      <c r="M16" s="7">
        <f>COUNTIFS(tblActivites[Statut],"Terminé",tblActivites[Fin réelle],"&gt;="&amp;DATE(annee,11,1),tblActivites[Fin réelle],"&lt;"&amp;EOMONTH(DATE(annee,11,1),0)+1)+COUNTIFS(tblActivites[Statut],"Terminé",tblActivites[Fin réelle],"",tblActivites[Fin planifiée],"&gt;="&amp;DATE(annee,11,1),tblActivites[Fin planifiée],"&lt;"&amp;EOMONTH(DATE(annee,11,1),0)+1)</f>
        <v>0</v>
      </c>
      <c r="N16" s="7">
        <f>N15 + M16</f>
        <v>0</v>
      </c>
      <c r="O16" s="7">
        <f>ROUND(11*objectif_terminees/12,0)</f>
        <v>0</v>
      </c>
    </row>
    <row r="17" spans="6:15" ht="18" customHeight="1">
      <c r="F17" s="12">
        <v>12</v>
      </c>
      <c r="G17" s="7">
        <f>COUNTIFS(tblActivites[Fin planifiée],"&gt;="&amp;DATE(annee,12,1),tblActivites[Fin planifiée],"&lt;"&amp;EOMONTH(DATE(annee,12,1),0)+1)</f>
        <v>0</v>
      </c>
      <c r="L17" s="12">
        <v>12</v>
      </c>
      <c r="M17" s="7">
        <f>COUNTIFS(tblActivites[Statut],"Terminé",tblActivites[Fin réelle],"&gt;="&amp;DATE(annee,12,1),tblActivites[Fin réelle],"&lt;"&amp;EOMONTH(DATE(annee,12,1),0)+1)+COUNTIFS(tblActivites[Statut],"Terminé",tblActivites[Fin réelle],"",tblActivites[Fin planifiée],"&gt;="&amp;DATE(annee,12,1),tblActivites[Fin planifiée],"&lt;"&amp;EOMONTH(DATE(annee,12,1),0)+1)</f>
        <v>0</v>
      </c>
      <c r="N17" s="7">
        <f>N16 + M17</f>
        <v>0</v>
      </c>
      <c r="O17" s="7">
        <f>ROUND(12*objectif_terminees/12,0)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9</vt:i4>
      </vt:variant>
    </vt:vector>
  </HeadingPairs>
  <TitlesOfParts>
    <vt:vector size="13" baseType="lpstr">
      <vt:lpstr>Lisez_moi</vt:lpstr>
      <vt:lpstr>Paramètres</vt:lpstr>
      <vt:lpstr>Activités</vt:lpstr>
      <vt:lpstr>Tableau_de_bord</vt:lpstr>
      <vt:lpstr>annee</vt:lpstr>
      <vt:lpstr>liste_categories</vt:lpstr>
      <vt:lpstr>liste_priorites</vt:lpstr>
      <vt:lpstr>liste_responsables</vt:lpstr>
      <vt:lpstr>liste_sites</vt:lpstr>
      <vt:lpstr>liste_statuts</vt:lpstr>
      <vt:lpstr>objectif_taux</vt:lpstr>
      <vt:lpstr>objectif_terminees</vt:lpstr>
      <vt:lpstr>wip_max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2025-11-08T22:08:16Z</dcterms:created>
  <dcterms:modified xsi:type="dcterms:W3CDTF">2025-11-08T22:08:16Z</dcterms:modified>
</cp:coreProperties>
</file>