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de_d_emploi" sheetId="1" r:id="rId1"/>
    <sheet name="Template_Generique" sheetId="2" r:id="rId2"/>
    <sheet name="Fournisseurs_Electricite" sheetId="3" r:id="rId3"/>
    <sheet name="Eaux_Minerales" sheetId="4" r:id="rId4"/>
    <sheet name="iPhone" sheetId="5" r:id="rId5"/>
    <sheet name="Cartes_Grph" sheetId="6" r:id="rId6"/>
    <sheet name="SaaS" sheetId="7" r:id="rId7"/>
    <sheet name="Outputs" sheetId="8" r:id="rId8"/>
  </sheet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<sst xmlns="http://schemas.openxmlformats.org/spreadsheetml/2006/main" count="1904" uniqueCount="321">
  <si>
    <t>Rubrique</t>
  </si>
  <si>
    <t>Détails</t>
  </si>
  <si>
    <t>Astuce</t>
  </si>
  <si>
    <t>Formules</t>
  </si>
  <si>
    <t>Conseil</t>
  </si>
  <si>
    <t>Les 'Outputs' sont dynamiques (SORTBY/FILTER/UNIQUE). Modifiez les filtres des tables sources.</t>
  </si>
  <si>
    <t>SORT/SORTBY, FILTER, UNIQUE, AVERAGEIF, LET, TAKE</t>
  </si>
  <si>
    <t>Ajoutez des segments (slicers) sur 'Section' pour naviguer.</t>
  </si>
  <si>
    <t>Titre tableau</t>
  </si>
  <si>
    <t>Section</t>
  </si>
  <si>
    <t>Option / Référence</t>
  </si>
  <si>
    <t>Catégorie</t>
  </si>
  <si>
    <t>Prix mensuel (TTC)</t>
  </si>
  <si>
    <t>Coût total 12 mois</t>
  </si>
  <si>
    <t>Note /5 (Qualité)</t>
  </si>
  <si>
    <t>Note /5 (Support)</t>
  </si>
  <si>
    <t>Note /5 (RQP)</t>
  </si>
  <si>
    <t>Poids Qualité (%)</t>
  </si>
  <si>
    <t>Poids Support (%)</t>
  </si>
  <si>
    <t>Poids RQP (%)</t>
  </si>
  <si>
    <t>Score pondéré (auto)</t>
  </si>
  <si>
    <t>Atout clé</t>
  </si>
  <si>
    <t>Limite clé</t>
  </si>
  <si>
    <t>Lien / Référence</t>
  </si>
  <si>
    <t>Comparatif générique</t>
  </si>
  <si>
    <t>Pro</t>
  </si>
  <si>
    <t>Standard</t>
  </si>
  <si>
    <t>Premium</t>
  </si>
  <si>
    <t>Option 01</t>
  </si>
  <si>
    <t>Option 02</t>
  </si>
  <si>
    <t>Option 03</t>
  </si>
  <si>
    <t>Option 04</t>
  </si>
  <si>
    <t>Option 05</t>
  </si>
  <si>
    <t>Option 06</t>
  </si>
  <si>
    <t>Option 07</t>
  </si>
  <si>
    <t>Option 08</t>
  </si>
  <si>
    <t>Option 09</t>
  </si>
  <si>
    <t>Option 10</t>
  </si>
  <si>
    <t>Option 11</t>
  </si>
  <si>
    <t>Option 12</t>
  </si>
  <si>
    <t>Option 13</t>
  </si>
  <si>
    <t>Option 14</t>
  </si>
  <si>
    <t>Option 15</t>
  </si>
  <si>
    <t>Option 16</t>
  </si>
  <si>
    <t>Option 17</t>
  </si>
  <si>
    <t>Option 18</t>
  </si>
  <si>
    <t>Option 19</t>
  </si>
  <si>
    <t>Option 20</t>
  </si>
  <si>
    <t>Option 21</t>
  </si>
  <si>
    <t>Option 22</t>
  </si>
  <si>
    <t>Option 23</t>
  </si>
  <si>
    <t>Option 24</t>
  </si>
  <si>
    <t>Option 25</t>
  </si>
  <si>
    <t>Option 26</t>
  </si>
  <si>
    <t>Option 27</t>
  </si>
  <si>
    <t>Option 28</t>
  </si>
  <si>
    <t>Option 29</t>
  </si>
  <si>
    <t>Option 30</t>
  </si>
  <si>
    <t>Cat A</t>
  </si>
  <si>
    <t>…</t>
  </si>
  <si>
    <t>Cat B</t>
  </si>
  <si>
    <t>Atout vitesse</t>
  </si>
  <si>
    <t>Atout prix</t>
  </si>
  <si>
    <t>Atout sécurité</t>
  </si>
  <si>
    <t>Atout simplicité</t>
  </si>
  <si>
    <t>Limite support</t>
  </si>
  <si>
    <t>Limite coût</t>
  </si>
  <si>
    <t>Limite disponibilité</t>
  </si>
  <si>
    <t>https://…</t>
  </si>
  <si>
    <t>Template Generique</t>
  </si>
  <si>
    <t>Conseil: filtrez par 'Section' pour générer des sous-tableaux ciblés.</t>
  </si>
  <si>
    <t>lecoursgratuit.com — Pack comparatifs (v3)</t>
  </si>
  <si>
    <t>Fournisseur</t>
  </si>
  <si>
    <t>Type de tarif</t>
  </si>
  <si>
    <t>Prix kWh (€)</t>
  </si>
  <si>
    <t>Abonnement mensuel (€)</t>
  </si>
  <si>
    <t>% Électricité verte</t>
  </si>
  <si>
    <t>Durée d'engagement (mois)</t>
  </si>
  <si>
    <t>Indexation/Plafond</t>
  </si>
  <si>
    <t>Service client (Note /5)</t>
  </si>
  <si>
    <t>Frais de résiliation</t>
  </si>
  <si>
    <t>Bonus / Promo</t>
  </si>
  <si>
    <t>Relevé auto (Oui/Non)</t>
  </si>
  <si>
    <t>Lien offre</t>
  </si>
  <si>
    <t>Électricité — Particuliers</t>
  </si>
  <si>
    <t>Électricité — Pros</t>
  </si>
  <si>
    <t>Particuliers</t>
  </si>
  <si>
    <t>Pros</t>
  </si>
  <si>
    <t>BizPower</t>
  </si>
  <si>
    <t>BluWatt</t>
  </si>
  <si>
    <t>KiloW</t>
  </si>
  <si>
    <t>GreenPeak</t>
  </si>
  <si>
    <t>Exemple Énergie</t>
  </si>
  <si>
    <t>Dynamiq</t>
  </si>
  <si>
    <t>Voltissimo</t>
  </si>
  <si>
    <t>Fixe</t>
  </si>
  <si>
    <t>Indexé</t>
  </si>
  <si>
    <t>Heures Pleines/Creuses</t>
  </si>
  <si>
    <t>Dynamique</t>
  </si>
  <si>
    <t>Spot + cap</t>
  </si>
  <si>
    <t>Indexé marché</t>
  </si>
  <si>
    <t>Plafonné 5%</t>
  </si>
  <si>
    <t>Plafonné 3%</t>
  </si>
  <si>
    <t>0 €</t>
  </si>
  <si>
    <t>Parrainage -30 €</t>
  </si>
  <si>
    <t>—</t>
  </si>
  <si>
    <t>Bienvenue -20 €</t>
  </si>
  <si>
    <t>Cashback 10 €</t>
  </si>
  <si>
    <t>Non</t>
  </si>
  <si>
    <t>Oui</t>
  </si>
  <si>
    <t>Fournisseurs Electricite</t>
  </si>
  <si>
    <t>Marque</t>
  </si>
  <si>
    <t>Source</t>
  </si>
  <si>
    <t>Pays</t>
  </si>
  <si>
    <t>Type</t>
  </si>
  <si>
    <t>pH</t>
  </si>
  <si>
    <t>Résidu sec (mg/L)</t>
  </si>
  <si>
    <t>Calcium (mg/L)</t>
  </si>
  <si>
    <t>Magnésium (mg/L)</t>
  </si>
  <si>
    <t>Sodium (mg/L)</t>
  </si>
  <si>
    <t>Bicarbonates (mg/L)</t>
  </si>
  <si>
    <t>Prix / L (€)</t>
  </si>
  <si>
    <t>Bouteille (PET/Verre)</t>
  </si>
  <si>
    <t>Note /5 (Goût)</t>
  </si>
  <si>
    <t>Eaux minérales — Grande conso</t>
  </si>
  <si>
    <t>Plate</t>
  </si>
  <si>
    <t>Gazeuse</t>
  </si>
  <si>
    <t>Viva Spark</t>
  </si>
  <si>
    <t>Selena</t>
  </si>
  <si>
    <t>Bollicina</t>
  </si>
  <si>
    <t>Aqua Plus</t>
  </si>
  <si>
    <t>Fonte Alba</t>
  </si>
  <si>
    <t>MontClaire</t>
  </si>
  <si>
    <t>Hydra</t>
  </si>
  <si>
    <t>Massif…</t>
  </si>
  <si>
    <t>Alpes…</t>
  </si>
  <si>
    <t>Vallée…</t>
  </si>
  <si>
    <t>Monts…</t>
  </si>
  <si>
    <t>ES</t>
  </si>
  <si>
    <t>FR</t>
  </si>
  <si>
    <t>CH</t>
  </si>
  <si>
    <t>DE</t>
  </si>
  <si>
    <t>IT</t>
  </si>
  <si>
    <t>Légèrement gazeuse</t>
  </si>
  <si>
    <t>Verre</t>
  </si>
  <si>
    <t>PET</t>
  </si>
  <si>
    <t>Eaux Minerales</t>
  </si>
  <si>
    <t>Modèle</t>
  </si>
  <si>
    <t>Année</t>
  </si>
  <si>
    <t>SoC (puce)</t>
  </si>
  <si>
    <t>Écran (pouces)</t>
  </si>
  <si>
    <t>Taux de rafraîchissement (Hz)</t>
  </si>
  <si>
    <t>Stockage (Go)</t>
  </si>
  <si>
    <t>Photo — capteur principal</t>
  </si>
  <si>
    <t>Batterie (mAh)</t>
  </si>
  <si>
    <t>Poids (g)</t>
  </si>
  <si>
    <t>Prix public (€)</t>
  </si>
  <si>
    <t>USB-C (Oui/Non)</t>
  </si>
  <si>
    <t>Dynamic Island (Oui/Non)</t>
  </si>
  <si>
    <t>Note /5 (Global)</t>
  </si>
  <si>
    <t>iPhone — Gammes récentes</t>
  </si>
  <si>
    <t>iPhone 14</t>
  </si>
  <si>
    <t>iPhone 14 Plus</t>
  </si>
  <si>
    <t>iPhone 15</t>
  </si>
  <si>
    <t>iPhone 15 Plus</t>
  </si>
  <si>
    <t>iPhone 15 Pro</t>
  </si>
  <si>
    <t>iPhone 15 Pro Max</t>
  </si>
  <si>
    <t>A15</t>
  </si>
  <si>
    <t>A16</t>
  </si>
  <si>
    <t>A17 Pro</t>
  </si>
  <si>
    <t>128</t>
  </si>
  <si>
    <t>256</t>
  </si>
  <si>
    <t>512</t>
  </si>
  <si>
    <t>12 MP</t>
  </si>
  <si>
    <t>48 MP</t>
  </si>
  <si>
    <t>iPhone</t>
  </si>
  <si>
    <t>GPU (chip)</t>
  </si>
  <si>
    <t>VRAM (Go)</t>
  </si>
  <si>
    <t>Bus mémoire (bits)</t>
  </si>
  <si>
    <t>TDP (W)</t>
  </si>
  <si>
    <t>Fréquence boost (MHz)</t>
  </si>
  <si>
    <t>MSRP (€)</t>
  </si>
  <si>
    <t>Perf. raster (score)</t>
  </si>
  <si>
    <t>Perf. RT (score)</t>
  </si>
  <si>
    <t>Perf./W (score)</t>
  </si>
  <si>
    <t>Longueur (mm)</t>
  </si>
  <si>
    <t>Alim recommandée (W)</t>
  </si>
  <si>
    <t>GPU — Comparatif</t>
  </si>
  <si>
    <t>Budget 1080p</t>
  </si>
  <si>
    <t>Gaming 1440p</t>
  </si>
  <si>
    <t>Gaming 4K</t>
  </si>
  <si>
    <t>RTX 4060 Ref</t>
  </si>
  <si>
    <t>RTX 4060 AIB</t>
  </si>
  <si>
    <t>RTX 4060 Ti Ref</t>
  </si>
  <si>
    <t>RTX 4060 Ti AIB</t>
  </si>
  <si>
    <t>RTX 4070 Ref</t>
  </si>
  <si>
    <t>RTX 4070 AIB</t>
  </si>
  <si>
    <t>RTX 4070 Ti Ref</t>
  </si>
  <si>
    <t>RTX 4070 Ti AIB</t>
  </si>
  <si>
    <t>RTX 4080 Ref</t>
  </si>
  <si>
    <t>RTX 4080 AIB</t>
  </si>
  <si>
    <t>RX 7600 Ref</t>
  </si>
  <si>
    <t>RX 7600 AIB</t>
  </si>
  <si>
    <t>RX 7700 XT Ref</t>
  </si>
  <si>
    <t>RX 7700 XT AIB</t>
  </si>
  <si>
    <t>RX 7800 XT Ref</t>
  </si>
  <si>
    <t>RX 7800 XT AIB</t>
  </si>
  <si>
    <t>AD10x</t>
  </si>
  <si>
    <t>Navi 3x</t>
  </si>
  <si>
    <t>16</t>
  </si>
  <si>
    <t>20</t>
  </si>
  <si>
    <t>12</t>
  </si>
  <si>
    <t>8</t>
  </si>
  <si>
    <t>Cartes Grph</t>
  </si>
  <si>
    <t>Produit</t>
  </si>
  <si>
    <t>Modèle de tarification</t>
  </si>
  <si>
    <t>Prix mensuel (€)</t>
  </si>
  <si>
    <t>Prix annuel (€)</t>
  </si>
  <si>
    <t>Essai gratuit (Oui/Non)</t>
  </si>
  <si>
    <t>Sièges inclus</t>
  </si>
  <si>
    <t>Facturation à l'usage (Oui/Non)</t>
  </si>
  <si>
    <t>Fonction A (Oui/Non)</t>
  </si>
  <si>
    <t>Fonction B (Oui/Non)</t>
  </si>
  <si>
    <t>Fonction C (Oui/Non)</t>
  </si>
  <si>
    <t>Intégrations (nb)</t>
  </si>
  <si>
    <t>Sécurité (SOC2/ISO)</t>
  </si>
  <si>
    <t>SLA (heures)</t>
  </si>
  <si>
    <t>Support (niveau)</t>
  </si>
  <si>
    <t>Plateformes (OS)</t>
  </si>
  <si>
    <t>Lien</t>
  </si>
  <si>
    <t>SaaS — Panorama</t>
  </si>
  <si>
    <t>App_01</t>
  </si>
  <si>
    <t>App_02</t>
  </si>
  <si>
    <t>App_03</t>
  </si>
  <si>
    <t>App_04</t>
  </si>
  <si>
    <t>App_05</t>
  </si>
  <si>
    <t>App_06</t>
  </si>
  <si>
    <t>App_07</t>
  </si>
  <si>
    <t>App_08</t>
  </si>
  <si>
    <t>App_09</t>
  </si>
  <si>
    <t>App_10</t>
  </si>
  <si>
    <t>App_11</t>
  </si>
  <si>
    <t>App_12</t>
  </si>
  <si>
    <t>App_13</t>
  </si>
  <si>
    <t>App_14</t>
  </si>
  <si>
    <t>App_15</t>
  </si>
  <si>
    <t>App_16</t>
  </si>
  <si>
    <t>App_17</t>
  </si>
  <si>
    <t>App_18</t>
  </si>
  <si>
    <t>App_19</t>
  </si>
  <si>
    <t>App_20</t>
  </si>
  <si>
    <t>App_21</t>
  </si>
  <si>
    <t>App_22</t>
  </si>
  <si>
    <t>App_23</t>
  </si>
  <si>
    <t>App_24</t>
  </si>
  <si>
    <t>App_25</t>
  </si>
  <si>
    <t>App_26</t>
  </si>
  <si>
    <t>App_27</t>
  </si>
  <si>
    <t>App_28</t>
  </si>
  <si>
    <t>App_29</t>
  </si>
  <si>
    <t>App_30</t>
  </si>
  <si>
    <t>App_31</t>
  </si>
  <si>
    <t>App_32</t>
  </si>
  <si>
    <t>App_33</t>
  </si>
  <si>
    <t>App_34</t>
  </si>
  <si>
    <t>App_35</t>
  </si>
  <si>
    <t>App_36</t>
  </si>
  <si>
    <t>App_37</t>
  </si>
  <si>
    <t>App_38</t>
  </si>
  <si>
    <t>App_39</t>
  </si>
  <si>
    <t>App_40</t>
  </si>
  <si>
    <t>Support</t>
  </si>
  <si>
    <t>BI</t>
  </si>
  <si>
    <t>Gestion de projets</t>
  </si>
  <si>
    <t>Stockage</t>
  </si>
  <si>
    <t>CRM</t>
  </si>
  <si>
    <t>Facturation</t>
  </si>
  <si>
    <t>Par usage (consommation)</t>
  </si>
  <si>
    <t>Par palier (tiers)</t>
  </si>
  <si>
    <t>Par utilisateur/mois</t>
  </si>
  <si>
    <t>Licence annuelle</t>
  </si>
  <si>
    <t>Freemium</t>
  </si>
  <si>
    <t>SOC 2</t>
  </si>
  <si>
    <t>Aucune précision</t>
  </si>
  <si>
    <t>SOC 2 + ISO 27001</t>
  </si>
  <si>
    <t>ISO 27001</t>
  </si>
  <si>
    <t>24/7 Premium</t>
  </si>
  <si>
    <t>Email</t>
  </si>
  <si>
    <t>Chat</t>
  </si>
  <si>
    <t>Email;Téléphone</t>
  </si>
  <si>
    <t>Email;Chat</t>
  </si>
  <si>
    <t>Téléphone</t>
  </si>
  <si>
    <t>Web;iOS;Android</t>
  </si>
  <si>
    <t>Web;Windows;macOS;Linux</t>
  </si>
  <si>
    <t>Web</t>
  </si>
  <si>
    <t>SaaS</t>
  </si>
  <si>
    <t>Sous-tableaux automatisés (dynamiques)</t>
  </si>
  <si>
    <t>Modifiez les filtres des tables sources : les résultats se mettent à jour.</t>
  </si>
  <si>
    <t>Template_Generique — Tops &amp; Résumés</t>
  </si>
  <si>
    <t>Top 10 — Score pondéré (desc)</t>
  </si>
  <si>
    <t>Top 10 — Moins cher (Prix mensuel)</t>
  </si>
  <si>
    <t>Moyennes par Section — Prix / Score</t>
  </si>
  <si>
    <t>Fournisseurs_Electricite — Tops &amp; Résumés</t>
  </si>
  <si>
    <t>Top 10 — kWh le moins cher</t>
  </si>
  <si>
    <t>Top 10 — Meilleure note service</t>
  </si>
  <si>
    <t>Moyennes par Section — kWh / Abonnement</t>
  </si>
  <si>
    <t>Eaux_Minerales — Tops &amp; Résumés</t>
  </si>
  <si>
    <t>Top 10 — Prix/L le plus bas</t>
  </si>
  <si>
    <t>Top 10 — Meilleur RQP</t>
  </si>
  <si>
    <t>Moyennes par Section — pH / Prix/L</t>
  </si>
  <si>
    <t>iPhone — Tops &amp; Résumés</t>
  </si>
  <si>
    <t>Top 10 — Prix le plus bas</t>
  </si>
  <si>
    <t>Top 10 — Meilleure batterie</t>
  </si>
  <si>
    <t>Moyennes par Section — Prix / Note</t>
  </si>
  <si>
    <t>Cartes_Grph — Tops &amp; Résumés</t>
  </si>
  <si>
    <t>Top 10 — Perf. raster</t>
  </si>
  <si>
    <t>Top 10 — Perf./W</t>
  </si>
  <si>
    <t>Moyennes par Section — MSRP / Perf. RT</t>
  </si>
  <si>
    <t>SaaS — Tops &amp; Résumés</t>
  </si>
  <si>
    <t>Top 10 — Intégrations (nb)</t>
  </si>
  <si>
    <t>Top 10 — Prix mensuel le plus bas (hors usage/licence)</t>
  </si>
</sst>
</file>

<file path=xl/styles.xml><?xml version="1.0" encoding="utf-8"?>
<styleSheet xmlns="http://schemas.openxmlformats.org/spreadsheetml/2006/main">
  <numFmts count="1">
    <numFmt numFmtId="164" formatCode="#,##0.00&quot; €&quot;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111827"/>
      <name val="Calibri"/>
      <family val="2"/>
      <scheme val="minor"/>
    </font>
    <font>
      <i/>
      <sz val="11"/>
      <color rgb="FF6B7280"/>
      <name val="Calibri"/>
      <family val="2"/>
      <scheme val="minor"/>
    </font>
    <font>
      <u/>
      <sz val="11"/>
      <color theme="10"/>
      <name val="Calibri"/>
      <family val="2"/>
    </font>
    <font>
      <i/>
      <sz val="11"/>
      <color rgb="FF64748B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BEAFE"/>
        <bgColor indexed="64"/>
      </patternFill>
    </fill>
    <fill>
      <patternFill patternType="solid">
        <fgColor rgb="FF4F46E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2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1" applyAlignment="1" applyProtection="1"/>
    <xf numFmtId="0" fontId="5" fillId="0" borderId="0" xfId="0" applyFont="1" applyAlignment="1">
      <alignment horizontal="right"/>
    </xf>
    <xf numFmtId="0" fontId="6" fillId="3" borderId="1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Relationship Id="rId12" Type="http://schemas.openxmlformats.org/officeDocument/2006/relationships/sheetMetadata" Target="metadata.xml"/></Relationships>
</file>

<file path=xl/tables/table1.xml><?xml version="1.0" encoding="utf-8"?>
<table xmlns="http://schemas.openxmlformats.org/spreadsheetml/2006/main" id="1" name="T_Generique" displayName="T_Generique" ref="A3:P33" totalsRowShown="0">
  <autoFilter ref="A3:P33"/>
  <tableColumns count="16">
    <tableColumn id="1" name="Titre tableau"/>
    <tableColumn id="2" name="Section"/>
    <tableColumn id="3" name="Option / Référence"/>
    <tableColumn id="4" name="Catégorie"/>
    <tableColumn id="5" name="Prix mensuel (TTC)"/>
    <tableColumn id="6" name="Coût total 12 mois"/>
    <tableColumn id="7" name="Note /5 (Qualité)"/>
    <tableColumn id="8" name="Note /5 (Support)"/>
    <tableColumn id="9" name="Note /5 (RQP)"/>
    <tableColumn id="10" name="Poids Qualité (%)"/>
    <tableColumn id="11" name="Poids Support (%)"/>
    <tableColumn id="12" name="Poids RQP (%)"/>
    <tableColumn id="13" name="Score pondéré (auto)"/>
    <tableColumn id="14" name="Atout clé"/>
    <tableColumn id="15" name="Limite clé"/>
    <tableColumn id="16" name="Lien / Référence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_Elec" displayName="T_Elec" ref="A3:N43" totalsRowShown="0">
  <autoFilter ref="A3:N43"/>
  <tableColumns count="14">
    <tableColumn id="1" name="Titre tableau"/>
    <tableColumn id="2" name="Section"/>
    <tableColumn id="3" name="Fournisseur"/>
    <tableColumn id="4" name="Type de tarif"/>
    <tableColumn id="5" name="Prix kWh (€)"/>
    <tableColumn id="6" name="Abonnement mensuel (€)"/>
    <tableColumn id="7" name="% Électricité verte"/>
    <tableColumn id="8" name="Durée d'engagement (mois)"/>
    <tableColumn id="9" name="Indexation/Plafond"/>
    <tableColumn id="10" name="Service client (Note /5)"/>
    <tableColumn id="11" name="Frais de résiliation"/>
    <tableColumn id="12" name="Bonus / Promo"/>
    <tableColumn id="13" name="Relevé auto (Oui/Non)"/>
    <tableColumn id="14" name="Lien offre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_Eau" displayName="T_Eau" ref="A3:P33" totalsRowShown="0">
  <autoFilter ref="A3:P33"/>
  <tableColumns count="16">
    <tableColumn id="1" name="Titre tableau"/>
    <tableColumn id="2" name="Section"/>
    <tableColumn id="3" name="Marque"/>
    <tableColumn id="4" name="Source"/>
    <tableColumn id="5" name="Pays"/>
    <tableColumn id="6" name="Type"/>
    <tableColumn id="7" name="pH"/>
    <tableColumn id="8" name="Résidu sec (mg/L)"/>
    <tableColumn id="9" name="Calcium (mg/L)"/>
    <tableColumn id="10" name="Magnésium (mg/L)"/>
    <tableColumn id="11" name="Sodium (mg/L)"/>
    <tableColumn id="12" name="Bicarbonates (mg/L)"/>
    <tableColumn id="13" name="Prix / L (€)"/>
    <tableColumn id="14" name="Bouteille (PET/Verre)"/>
    <tableColumn id="15" name="Note /5 (Goût)"/>
    <tableColumn id="16" name="Note /5 (RQP)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_iPhone" displayName="T_iPhone" ref="A3:O21" totalsRowShown="0">
  <autoFilter ref="A3:O21"/>
  <tableColumns count="15">
    <tableColumn id="1" name="Titre tableau"/>
    <tableColumn id="2" name="Section"/>
    <tableColumn id="3" name="Modèle"/>
    <tableColumn id="4" name="Année"/>
    <tableColumn id="5" name="SoC (puce)"/>
    <tableColumn id="6" name="Écran (pouces)"/>
    <tableColumn id="7" name="Taux de rafraîchissement (Hz)"/>
    <tableColumn id="8" name="Stockage (Go)"/>
    <tableColumn id="9" name="Photo — capteur principal"/>
    <tableColumn id="10" name="Batterie (mAh)"/>
    <tableColumn id="11" name="Poids (g)"/>
    <tableColumn id="12" name="Prix public (€)"/>
    <tableColumn id="13" name="USB-C (Oui/Non)"/>
    <tableColumn id="14" name="Dynamic Island (Oui/Non)"/>
    <tableColumn id="15" name="Note /5 (Global)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T_GPU" displayName="T_GPU" ref="A3:O19" totalsRowShown="0">
  <autoFilter ref="A3:O19"/>
  <tableColumns count="15">
    <tableColumn id="1" name="Titre tableau"/>
    <tableColumn id="2" name="Section"/>
    <tableColumn id="3" name="Modèle"/>
    <tableColumn id="4" name="GPU (chip)"/>
    <tableColumn id="5" name="VRAM (Go)"/>
    <tableColumn id="6" name="Bus mémoire (bits)"/>
    <tableColumn id="7" name="TDP (W)"/>
    <tableColumn id="8" name="Fréquence boost (MHz)"/>
    <tableColumn id="9" name="MSRP (€)"/>
    <tableColumn id="10" name="Perf. raster (score)"/>
    <tableColumn id="11" name="Perf. RT (score)"/>
    <tableColumn id="12" name="Perf./W (score)"/>
    <tableColumn id="13" name="Longueur (mm)"/>
    <tableColumn id="14" name="Alim recommandée (W)"/>
    <tableColumn id="15" name="Note /5 (Global)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T_SaaS" displayName="T_SaaS" ref="A3:T43" totalsRowShown="0">
  <autoFilter ref="A3:T43"/>
  <tableColumns count="20">
    <tableColumn id="1" name="Titre tableau"/>
    <tableColumn id="2" name="Section"/>
    <tableColumn id="3" name="Produit"/>
    <tableColumn id="4" name="Catégorie"/>
    <tableColumn id="5" name="Modèle de tarification"/>
    <tableColumn id="6" name="Prix mensuel (€)"/>
    <tableColumn id="7" name="Prix annuel (€)"/>
    <tableColumn id="8" name="Essai gratuit (Oui/Non)"/>
    <tableColumn id="9" name="Sièges inclus"/>
    <tableColumn id="10" name="Facturation à l'usage (Oui/Non)"/>
    <tableColumn id="11" name="Fonction A (Oui/Non)"/>
    <tableColumn id="12" name="Fonction B (Oui/Non)"/>
    <tableColumn id="13" name="Fonction C (Oui/Non)"/>
    <tableColumn id="14" name="Intégrations (nb)"/>
    <tableColumn id="15" name="Sécurité (SOC2/ISO)"/>
    <tableColumn id="16" name="SLA (heures)"/>
    <tableColumn id="17" name="Support (niveau)"/>
    <tableColumn id="18" name="Plateformes (OS)"/>
    <tableColumn id="19" name="Note /5 (Global)"/>
    <tableColumn id="20" name="Lie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hyperlink" Target="https://&#8230;" TargetMode="External"/><Relationship Id="rId2" Type="http://schemas.openxmlformats.org/officeDocument/2006/relationships/hyperlink" Target="https://&#8230;" TargetMode="External"/><Relationship Id="rId3" Type="http://schemas.openxmlformats.org/officeDocument/2006/relationships/hyperlink" Target="https://&#8230;" TargetMode="External"/><Relationship Id="rId4" Type="http://schemas.openxmlformats.org/officeDocument/2006/relationships/hyperlink" Target="https://&#8230;" TargetMode="External"/><Relationship Id="rId5" Type="http://schemas.openxmlformats.org/officeDocument/2006/relationships/hyperlink" Target="https://&#8230;" TargetMode="External"/><Relationship Id="rId6" Type="http://schemas.openxmlformats.org/officeDocument/2006/relationships/hyperlink" Target="https://&#8230;" TargetMode="External"/><Relationship Id="rId7" Type="http://schemas.openxmlformats.org/officeDocument/2006/relationships/hyperlink" Target="https://&#8230;" TargetMode="External"/><Relationship Id="rId8" Type="http://schemas.openxmlformats.org/officeDocument/2006/relationships/hyperlink" Target="https://&#8230;" TargetMode="External"/><Relationship Id="rId9" Type="http://schemas.openxmlformats.org/officeDocument/2006/relationships/hyperlink" Target="https://&#8230;" TargetMode="External"/><Relationship Id="rId10" Type="http://schemas.openxmlformats.org/officeDocument/2006/relationships/hyperlink" Target="https://&#8230;" TargetMode="External"/><Relationship Id="rId11" Type="http://schemas.openxmlformats.org/officeDocument/2006/relationships/hyperlink" Target="https://&#8230;" TargetMode="External"/><Relationship Id="rId12" Type="http://schemas.openxmlformats.org/officeDocument/2006/relationships/hyperlink" Target="https://&#8230;" TargetMode="External"/><Relationship Id="rId13" Type="http://schemas.openxmlformats.org/officeDocument/2006/relationships/hyperlink" Target="https://&#8230;" TargetMode="External"/><Relationship Id="rId14" Type="http://schemas.openxmlformats.org/officeDocument/2006/relationships/hyperlink" Target="https://&#8230;" TargetMode="External"/><Relationship Id="rId15" Type="http://schemas.openxmlformats.org/officeDocument/2006/relationships/hyperlink" Target="https://&#8230;" TargetMode="External"/><Relationship Id="rId16" Type="http://schemas.openxmlformats.org/officeDocument/2006/relationships/hyperlink" Target="https://&#8230;" TargetMode="External"/><Relationship Id="rId17" Type="http://schemas.openxmlformats.org/officeDocument/2006/relationships/hyperlink" Target="https://&#8230;" TargetMode="External"/><Relationship Id="rId18" Type="http://schemas.openxmlformats.org/officeDocument/2006/relationships/hyperlink" Target="https://&#8230;" TargetMode="External"/><Relationship Id="rId19" Type="http://schemas.openxmlformats.org/officeDocument/2006/relationships/hyperlink" Target="https://&#8230;" TargetMode="External"/><Relationship Id="rId20" Type="http://schemas.openxmlformats.org/officeDocument/2006/relationships/hyperlink" Target="https://&#8230;" TargetMode="External"/><Relationship Id="rId21" Type="http://schemas.openxmlformats.org/officeDocument/2006/relationships/hyperlink" Target="https://&#8230;" TargetMode="External"/><Relationship Id="rId22" Type="http://schemas.openxmlformats.org/officeDocument/2006/relationships/hyperlink" Target="https://&#8230;" TargetMode="External"/><Relationship Id="rId23" Type="http://schemas.openxmlformats.org/officeDocument/2006/relationships/hyperlink" Target="https://&#8230;" TargetMode="External"/><Relationship Id="rId24" Type="http://schemas.openxmlformats.org/officeDocument/2006/relationships/hyperlink" Target="https://&#8230;" TargetMode="External"/><Relationship Id="rId25" Type="http://schemas.openxmlformats.org/officeDocument/2006/relationships/hyperlink" Target="https://&#8230;" TargetMode="External"/><Relationship Id="rId26" Type="http://schemas.openxmlformats.org/officeDocument/2006/relationships/hyperlink" Target="https://&#8230;" TargetMode="External"/><Relationship Id="rId27" Type="http://schemas.openxmlformats.org/officeDocument/2006/relationships/hyperlink" Target="https://&#8230;" TargetMode="External"/><Relationship Id="rId28" Type="http://schemas.openxmlformats.org/officeDocument/2006/relationships/hyperlink" Target="https://&#8230;" TargetMode="External"/><Relationship Id="rId29" Type="http://schemas.openxmlformats.org/officeDocument/2006/relationships/hyperlink" Target="https://&#8230;" TargetMode="External"/><Relationship Id="rId30" Type="http://schemas.openxmlformats.org/officeDocument/2006/relationships/hyperlink" Target="https://&#8230;" TargetMode="External"/><Relationship Id="rId31" Type="http://schemas.openxmlformats.org/officeDocument/2006/relationships/table" Target="../tables/table1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hyperlink" Target="https://&#8230;" TargetMode="External"/><Relationship Id="rId2" Type="http://schemas.openxmlformats.org/officeDocument/2006/relationships/hyperlink" Target="https://&#8230;" TargetMode="External"/><Relationship Id="rId3" Type="http://schemas.openxmlformats.org/officeDocument/2006/relationships/hyperlink" Target="https://&#8230;" TargetMode="External"/><Relationship Id="rId4" Type="http://schemas.openxmlformats.org/officeDocument/2006/relationships/hyperlink" Target="https://&#8230;" TargetMode="External"/><Relationship Id="rId5" Type="http://schemas.openxmlformats.org/officeDocument/2006/relationships/hyperlink" Target="https://&#8230;" TargetMode="External"/><Relationship Id="rId6" Type="http://schemas.openxmlformats.org/officeDocument/2006/relationships/hyperlink" Target="https://&#8230;" TargetMode="External"/><Relationship Id="rId7" Type="http://schemas.openxmlformats.org/officeDocument/2006/relationships/hyperlink" Target="https://&#8230;" TargetMode="External"/><Relationship Id="rId8" Type="http://schemas.openxmlformats.org/officeDocument/2006/relationships/hyperlink" Target="https://&#8230;" TargetMode="External"/><Relationship Id="rId9" Type="http://schemas.openxmlformats.org/officeDocument/2006/relationships/hyperlink" Target="https://&#8230;" TargetMode="External"/><Relationship Id="rId10" Type="http://schemas.openxmlformats.org/officeDocument/2006/relationships/hyperlink" Target="https://&#8230;" TargetMode="External"/><Relationship Id="rId11" Type="http://schemas.openxmlformats.org/officeDocument/2006/relationships/hyperlink" Target="https://&#8230;" TargetMode="External"/><Relationship Id="rId12" Type="http://schemas.openxmlformats.org/officeDocument/2006/relationships/hyperlink" Target="https://&#8230;" TargetMode="External"/><Relationship Id="rId13" Type="http://schemas.openxmlformats.org/officeDocument/2006/relationships/hyperlink" Target="https://&#8230;" TargetMode="External"/><Relationship Id="rId14" Type="http://schemas.openxmlformats.org/officeDocument/2006/relationships/hyperlink" Target="https://&#8230;" TargetMode="External"/><Relationship Id="rId15" Type="http://schemas.openxmlformats.org/officeDocument/2006/relationships/hyperlink" Target="https://&#8230;" TargetMode="External"/><Relationship Id="rId16" Type="http://schemas.openxmlformats.org/officeDocument/2006/relationships/hyperlink" Target="https://&#8230;" TargetMode="External"/><Relationship Id="rId17" Type="http://schemas.openxmlformats.org/officeDocument/2006/relationships/hyperlink" Target="https://&#8230;" TargetMode="External"/><Relationship Id="rId18" Type="http://schemas.openxmlformats.org/officeDocument/2006/relationships/hyperlink" Target="https://&#8230;" TargetMode="External"/><Relationship Id="rId19" Type="http://schemas.openxmlformats.org/officeDocument/2006/relationships/hyperlink" Target="https://&#8230;" TargetMode="External"/><Relationship Id="rId20" Type="http://schemas.openxmlformats.org/officeDocument/2006/relationships/hyperlink" Target="https://&#8230;" TargetMode="External"/><Relationship Id="rId21" Type="http://schemas.openxmlformats.org/officeDocument/2006/relationships/hyperlink" Target="https://&#8230;" TargetMode="External"/><Relationship Id="rId22" Type="http://schemas.openxmlformats.org/officeDocument/2006/relationships/hyperlink" Target="https://&#8230;" TargetMode="External"/><Relationship Id="rId23" Type="http://schemas.openxmlformats.org/officeDocument/2006/relationships/hyperlink" Target="https://&#8230;" TargetMode="External"/><Relationship Id="rId24" Type="http://schemas.openxmlformats.org/officeDocument/2006/relationships/hyperlink" Target="https://&#8230;" TargetMode="External"/><Relationship Id="rId25" Type="http://schemas.openxmlformats.org/officeDocument/2006/relationships/hyperlink" Target="https://&#8230;" TargetMode="External"/><Relationship Id="rId26" Type="http://schemas.openxmlformats.org/officeDocument/2006/relationships/hyperlink" Target="https://&#8230;" TargetMode="External"/><Relationship Id="rId27" Type="http://schemas.openxmlformats.org/officeDocument/2006/relationships/hyperlink" Target="https://&#8230;" TargetMode="External"/><Relationship Id="rId28" Type="http://schemas.openxmlformats.org/officeDocument/2006/relationships/hyperlink" Target="https://&#8230;" TargetMode="External"/><Relationship Id="rId29" Type="http://schemas.openxmlformats.org/officeDocument/2006/relationships/hyperlink" Target="https://&#8230;" TargetMode="External"/><Relationship Id="rId30" Type="http://schemas.openxmlformats.org/officeDocument/2006/relationships/hyperlink" Target="https://&#8230;" TargetMode="External"/><Relationship Id="rId31" Type="http://schemas.openxmlformats.org/officeDocument/2006/relationships/hyperlink" Target="https://&#8230;" TargetMode="External"/><Relationship Id="rId32" Type="http://schemas.openxmlformats.org/officeDocument/2006/relationships/hyperlink" Target="https://&#8230;" TargetMode="External"/><Relationship Id="rId33" Type="http://schemas.openxmlformats.org/officeDocument/2006/relationships/hyperlink" Target="https://&#8230;" TargetMode="External"/><Relationship Id="rId34" Type="http://schemas.openxmlformats.org/officeDocument/2006/relationships/hyperlink" Target="https://&#8230;" TargetMode="External"/><Relationship Id="rId35" Type="http://schemas.openxmlformats.org/officeDocument/2006/relationships/hyperlink" Target="https://&#8230;" TargetMode="External"/><Relationship Id="rId36" Type="http://schemas.openxmlformats.org/officeDocument/2006/relationships/hyperlink" Target="https://&#8230;" TargetMode="External"/><Relationship Id="rId37" Type="http://schemas.openxmlformats.org/officeDocument/2006/relationships/hyperlink" Target="https://&#8230;" TargetMode="External"/><Relationship Id="rId38" Type="http://schemas.openxmlformats.org/officeDocument/2006/relationships/hyperlink" Target="https://&#8230;" TargetMode="External"/><Relationship Id="rId39" Type="http://schemas.openxmlformats.org/officeDocument/2006/relationships/hyperlink" Target="https://&#8230;" TargetMode="External"/><Relationship Id="rId40" Type="http://schemas.openxmlformats.org/officeDocument/2006/relationships/hyperlink" Target="https://&#8230;" TargetMode="External"/><Relationship Id="rId41" Type="http://schemas.openxmlformats.org/officeDocument/2006/relationships/table" Target="../tables/table2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hyperlink" Target="https://&#8230;" TargetMode="External"/><Relationship Id="rId2" Type="http://schemas.openxmlformats.org/officeDocument/2006/relationships/hyperlink" Target="https://&#8230;" TargetMode="External"/><Relationship Id="rId3" Type="http://schemas.openxmlformats.org/officeDocument/2006/relationships/hyperlink" Target="https://&#8230;" TargetMode="External"/><Relationship Id="rId4" Type="http://schemas.openxmlformats.org/officeDocument/2006/relationships/hyperlink" Target="https://&#8230;" TargetMode="External"/><Relationship Id="rId5" Type="http://schemas.openxmlformats.org/officeDocument/2006/relationships/hyperlink" Target="https://&#8230;" TargetMode="External"/><Relationship Id="rId6" Type="http://schemas.openxmlformats.org/officeDocument/2006/relationships/hyperlink" Target="https://&#8230;" TargetMode="External"/><Relationship Id="rId7" Type="http://schemas.openxmlformats.org/officeDocument/2006/relationships/hyperlink" Target="https://&#8230;" TargetMode="External"/><Relationship Id="rId8" Type="http://schemas.openxmlformats.org/officeDocument/2006/relationships/hyperlink" Target="https://&#8230;" TargetMode="External"/><Relationship Id="rId9" Type="http://schemas.openxmlformats.org/officeDocument/2006/relationships/hyperlink" Target="https://&#8230;" TargetMode="External"/><Relationship Id="rId10" Type="http://schemas.openxmlformats.org/officeDocument/2006/relationships/hyperlink" Target="https://&#8230;" TargetMode="External"/><Relationship Id="rId11" Type="http://schemas.openxmlformats.org/officeDocument/2006/relationships/hyperlink" Target="https://&#8230;" TargetMode="External"/><Relationship Id="rId12" Type="http://schemas.openxmlformats.org/officeDocument/2006/relationships/hyperlink" Target="https://&#8230;" TargetMode="External"/><Relationship Id="rId13" Type="http://schemas.openxmlformats.org/officeDocument/2006/relationships/hyperlink" Target="https://&#8230;" TargetMode="External"/><Relationship Id="rId14" Type="http://schemas.openxmlformats.org/officeDocument/2006/relationships/hyperlink" Target="https://&#8230;" TargetMode="External"/><Relationship Id="rId15" Type="http://schemas.openxmlformats.org/officeDocument/2006/relationships/hyperlink" Target="https://&#8230;" TargetMode="External"/><Relationship Id="rId16" Type="http://schemas.openxmlformats.org/officeDocument/2006/relationships/hyperlink" Target="https://&#8230;" TargetMode="External"/><Relationship Id="rId17" Type="http://schemas.openxmlformats.org/officeDocument/2006/relationships/hyperlink" Target="https://&#8230;" TargetMode="External"/><Relationship Id="rId18" Type="http://schemas.openxmlformats.org/officeDocument/2006/relationships/hyperlink" Target="https://&#8230;" TargetMode="External"/><Relationship Id="rId19" Type="http://schemas.openxmlformats.org/officeDocument/2006/relationships/hyperlink" Target="https://&#8230;" TargetMode="External"/><Relationship Id="rId20" Type="http://schemas.openxmlformats.org/officeDocument/2006/relationships/hyperlink" Target="https://&#8230;" TargetMode="External"/><Relationship Id="rId21" Type="http://schemas.openxmlformats.org/officeDocument/2006/relationships/hyperlink" Target="https://&#8230;" TargetMode="External"/><Relationship Id="rId22" Type="http://schemas.openxmlformats.org/officeDocument/2006/relationships/hyperlink" Target="https://&#8230;" TargetMode="External"/><Relationship Id="rId23" Type="http://schemas.openxmlformats.org/officeDocument/2006/relationships/hyperlink" Target="https://&#8230;" TargetMode="External"/><Relationship Id="rId24" Type="http://schemas.openxmlformats.org/officeDocument/2006/relationships/hyperlink" Target="https://&#8230;" TargetMode="External"/><Relationship Id="rId25" Type="http://schemas.openxmlformats.org/officeDocument/2006/relationships/hyperlink" Target="https://&#8230;" TargetMode="External"/><Relationship Id="rId26" Type="http://schemas.openxmlformats.org/officeDocument/2006/relationships/hyperlink" Target="https://&#8230;" TargetMode="External"/><Relationship Id="rId27" Type="http://schemas.openxmlformats.org/officeDocument/2006/relationships/hyperlink" Target="https://&#8230;" TargetMode="External"/><Relationship Id="rId28" Type="http://schemas.openxmlformats.org/officeDocument/2006/relationships/hyperlink" Target="https://&#8230;" TargetMode="External"/><Relationship Id="rId29" Type="http://schemas.openxmlformats.org/officeDocument/2006/relationships/hyperlink" Target="https://&#8230;" TargetMode="External"/><Relationship Id="rId30" Type="http://schemas.openxmlformats.org/officeDocument/2006/relationships/hyperlink" Target="https://&#8230;" TargetMode="External"/><Relationship Id="rId31" Type="http://schemas.openxmlformats.org/officeDocument/2006/relationships/hyperlink" Target="https://&#8230;" TargetMode="External"/><Relationship Id="rId32" Type="http://schemas.openxmlformats.org/officeDocument/2006/relationships/hyperlink" Target="https://&#8230;" TargetMode="External"/><Relationship Id="rId33" Type="http://schemas.openxmlformats.org/officeDocument/2006/relationships/hyperlink" Target="https://&#8230;" TargetMode="External"/><Relationship Id="rId34" Type="http://schemas.openxmlformats.org/officeDocument/2006/relationships/hyperlink" Target="https://&#8230;" TargetMode="External"/><Relationship Id="rId35" Type="http://schemas.openxmlformats.org/officeDocument/2006/relationships/hyperlink" Target="https://&#8230;" TargetMode="External"/><Relationship Id="rId36" Type="http://schemas.openxmlformats.org/officeDocument/2006/relationships/hyperlink" Target="https://&#8230;" TargetMode="External"/><Relationship Id="rId37" Type="http://schemas.openxmlformats.org/officeDocument/2006/relationships/hyperlink" Target="https://&#8230;" TargetMode="External"/><Relationship Id="rId38" Type="http://schemas.openxmlformats.org/officeDocument/2006/relationships/hyperlink" Target="https://&#8230;" TargetMode="External"/><Relationship Id="rId39" Type="http://schemas.openxmlformats.org/officeDocument/2006/relationships/hyperlink" Target="https://&#8230;" TargetMode="External"/><Relationship Id="rId40" Type="http://schemas.openxmlformats.org/officeDocument/2006/relationships/hyperlink" Target="https://&#8230;" TargetMode="External"/><Relationship Id="rId4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 t="s">
        <v>5</v>
      </c>
    </row>
    <row r="3" spans="1:2">
      <c r="A3" t="s">
        <v>3</v>
      </c>
      <c r="B3" t="s">
        <v>6</v>
      </c>
    </row>
    <row r="4" spans="1:2">
      <c r="A4" t="s">
        <v>4</v>
      </c>
      <c r="B4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5"/>
  <sheetViews>
    <sheetView workbookViewId="0"/>
  </sheetViews>
  <sheetFormatPr defaultRowHeight="15"/>
  <cols>
    <col min="1" max="1" width="22.7109375" customWidth="1"/>
    <col min="2" max="2" width="12.7109375" customWidth="1"/>
    <col min="3" max="3" width="20.7109375" customWidth="1"/>
    <col min="4" max="4" width="12.7109375" customWidth="1"/>
    <col min="5" max="6" width="9.140625" style="2"/>
    <col min="7" max="12" width="9.140625" style="3"/>
    <col min="13" max="13" width="22.7109375" customWidth="1"/>
    <col min="14" max="14" width="18.7109375" customWidth="1"/>
    <col min="15" max="15" width="22.7109375" customWidth="1"/>
    <col min="16" max="16" width="18.7109375" customWidth="1"/>
  </cols>
  <sheetData>
    <row r="1" spans="1:16">
      <c r="A1" s="4" t="s">
        <v>69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>
      <c r="A2" s="5" t="s">
        <v>70</v>
      </c>
    </row>
    <row r="3" spans="1:16">
      <c r="A3" t="s">
        <v>8</v>
      </c>
      <c r="B3" t="s">
        <v>9</v>
      </c>
      <c r="C3" t="s">
        <v>10</v>
      </c>
      <c r="D3" t="s">
        <v>11</v>
      </c>
      <c r="E3" s="2" t="s">
        <v>12</v>
      </c>
      <c r="F3" s="2" t="s">
        <v>13</v>
      </c>
      <c r="G3" s="3" t="s">
        <v>14</v>
      </c>
      <c r="H3" s="3" t="s">
        <v>15</v>
      </c>
      <c r="I3" s="3" t="s">
        <v>16</v>
      </c>
      <c r="J3" s="3" t="s">
        <v>17</v>
      </c>
      <c r="K3" s="3" t="s">
        <v>18</v>
      </c>
      <c r="L3" s="3" t="s">
        <v>19</v>
      </c>
      <c r="M3" t="s">
        <v>20</v>
      </c>
      <c r="N3" t="s">
        <v>21</v>
      </c>
      <c r="O3" t="s">
        <v>22</v>
      </c>
      <c r="P3" t="s">
        <v>23</v>
      </c>
    </row>
    <row r="4" spans="1:16">
      <c r="A4" t="s">
        <v>24</v>
      </c>
      <c r="B4" t="s">
        <v>25</v>
      </c>
      <c r="C4" t="s">
        <v>28</v>
      </c>
      <c r="D4" t="s">
        <v>58</v>
      </c>
      <c r="E4" s="2">
        <v>71.8</v>
      </c>
      <c r="F4" s="2">
        <f>E4*12</f>
        <v>0</v>
      </c>
      <c r="G4" s="3">
        <v>4</v>
      </c>
      <c r="H4" s="3">
        <v>5</v>
      </c>
      <c r="I4" s="3">
        <v>5</v>
      </c>
      <c r="J4" s="3">
        <v>40</v>
      </c>
      <c r="K4" s="3">
        <v>30</v>
      </c>
      <c r="L4" s="3">
        <v>30</v>
      </c>
      <c r="M4">
        <f>(G4*J4+H4*K4+I4*L4)/100</f>
        <v>0</v>
      </c>
      <c r="N4" t="s">
        <v>61</v>
      </c>
      <c r="O4" t="s">
        <v>65</v>
      </c>
      <c r="P4" s="6" t="s">
        <v>68</v>
      </c>
    </row>
    <row r="5" spans="1:16">
      <c r="A5" t="s">
        <v>24</v>
      </c>
      <c r="B5" t="s">
        <v>26</v>
      </c>
      <c r="C5" t="s">
        <v>29</v>
      </c>
      <c r="D5" t="s">
        <v>59</v>
      </c>
      <c r="E5" s="2">
        <v>9.369999999999999</v>
      </c>
      <c r="F5" s="2">
        <f>E5*12</f>
        <v>0</v>
      </c>
      <c r="G5" s="3">
        <v>5</v>
      </c>
      <c r="H5" s="3">
        <v>3</v>
      </c>
      <c r="I5" s="3">
        <v>5</v>
      </c>
      <c r="J5" s="3">
        <v>40</v>
      </c>
      <c r="K5" s="3">
        <v>30</v>
      </c>
      <c r="L5" s="3">
        <v>30</v>
      </c>
      <c r="M5">
        <f>(G5*J5+H5*K5+I5*L5)/100</f>
        <v>0</v>
      </c>
      <c r="N5" t="s">
        <v>61</v>
      </c>
      <c r="O5" t="s">
        <v>66</v>
      </c>
      <c r="P5" s="6" t="s">
        <v>68</v>
      </c>
    </row>
    <row r="6" spans="1:16">
      <c r="A6" t="s">
        <v>24</v>
      </c>
      <c r="B6" t="s">
        <v>26</v>
      </c>
      <c r="C6" t="s">
        <v>30</v>
      </c>
      <c r="D6" t="s">
        <v>58</v>
      </c>
      <c r="E6" s="2">
        <v>30.21</v>
      </c>
      <c r="F6" s="2">
        <f>E6*12</f>
        <v>0</v>
      </c>
      <c r="G6" s="3">
        <v>3</v>
      </c>
      <c r="H6" s="3">
        <v>3</v>
      </c>
      <c r="I6" s="3">
        <v>4</v>
      </c>
      <c r="J6" s="3">
        <v>40</v>
      </c>
      <c r="K6" s="3">
        <v>30</v>
      </c>
      <c r="L6" s="3">
        <v>30</v>
      </c>
      <c r="M6">
        <f>(G6*J6+H6*K6+I6*L6)/100</f>
        <v>0</v>
      </c>
      <c r="N6" t="s">
        <v>62</v>
      </c>
      <c r="O6" t="s">
        <v>66</v>
      </c>
      <c r="P6" s="6" t="s">
        <v>68</v>
      </c>
    </row>
    <row r="7" spans="1:16">
      <c r="A7" t="s">
        <v>24</v>
      </c>
      <c r="B7" t="s">
        <v>27</v>
      </c>
      <c r="C7" t="s">
        <v>31</v>
      </c>
      <c r="D7" t="s">
        <v>58</v>
      </c>
      <c r="E7" s="2">
        <v>47.74</v>
      </c>
      <c r="F7" s="2">
        <f>E7*12</f>
        <v>0</v>
      </c>
      <c r="G7" s="3">
        <v>4</v>
      </c>
      <c r="H7" s="3">
        <v>4</v>
      </c>
      <c r="I7" s="3">
        <v>5</v>
      </c>
      <c r="J7" s="3">
        <v>40</v>
      </c>
      <c r="K7" s="3">
        <v>30</v>
      </c>
      <c r="L7" s="3">
        <v>30</v>
      </c>
      <c r="M7">
        <f>(G7*J7+H7*K7+I7*L7)/100</f>
        <v>0</v>
      </c>
      <c r="N7" t="s">
        <v>63</v>
      </c>
      <c r="O7" t="s">
        <v>66</v>
      </c>
      <c r="P7" s="6" t="s">
        <v>68</v>
      </c>
    </row>
    <row r="8" spans="1:16">
      <c r="A8" t="s">
        <v>24</v>
      </c>
      <c r="B8" t="s">
        <v>25</v>
      </c>
      <c r="C8" t="s">
        <v>32</v>
      </c>
      <c r="D8" t="s">
        <v>58</v>
      </c>
      <c r="E8" s="2">
        <v>78.23</v>
      </c>
      <c r="F8" s="2">
        <f>E8*12</f>
        <v>0</v>
      </c>
      <c r="G8" s="3">
        <v>3</v>
      </c>
      <c r="H8" s="3">
        <v>2</v>
      </c>
      <c r="I8" s="3">
        <v>5</v>
      </c>
      <c r="J8" s="3">
        <v>40</v>
      </c>
      <c r="K8" s="3">
        <v>30</v>
      </c>
      <c r="L8" s="3">
        <v>30</v>
      </c>
      <c r="M8">
        <f>(G8*J8+H8*K8+I8*L8)/100</f>
        <v>0</v>
      </c>
      <c r="N8" t="s">
        <v>61</v>
      </c>
      <c r="O8" t="s">
        <v>66</v>
      </c>
      <c r="P8" s="6" t="s">
        <v>68</v>
      </c>
    </row>
    <row r="9" spans="1:16">
      <c r="A9" t="s">
        <v>24</v>
      </c>
      <c r="B9" t="s">
        <v>27</v>
      </c>
      <c r="C9" t="s">
        <v>33</v>
      </c>
      <c r="D9" t="s">
        <v>59</v>
      </c>
      <c r="E9" s="2">
        <v>11.5</v>
      </c>
      <c r="F9" s="2">
        <f>E9*12</f>
        <v>0</v>
      </c>
      <c r="G9" s="3">
        <v>2</v>
      </c>
      <c r="H9" s="3">
        <v>2</v>
      </c>
      <c r="I9" s="3">
        <v>4</v>
      </c>
      <c r="J9" s="3">
        <v>40</v>
      </c>
      <c r="K9" s="3">
        <v>30</v>
      </c>
      <c r="L9" s="3">
        <v>30</v>
      </c>
      <c r="M9">
        <f>(G9*J9+H9*K9+I9*L9)/100</f>
        <v>0</v>
      </c>
      <c r="N9" t="s">
        <v>63</v>
      </c>
      <c r="O9" t="s">
        <v>67</v>
      </c>
      <c r="P9" s="6" t="s">
        <v>68</v>
      </c>
    </row>
    <row r="10" spans="1:16">
      <c r="A10" t="s">
        <v>24</v>
      </c>
      <c r="B10" t="s">
        <v>25</v>
      </c>
      <c r="C10" t="s">
        <v>34</v>
      </c>
      <c r="D10" t="s">
        <v>60</v>
      </c>
      <c r="E10" s="2">
        <v>53.05</v>
      </c>
      <c r="F10" s="2">
        <f>E10*12</f>
        <v>0</v>
      </c>
      <c r="G10" s="3">
        <v>3</v>
      </c>
      <c r="H10" s="3">
        <v>4</v>
      </c>
      <c r="I10" s="3">
        <v>3</v>
      </c>
      <c r="J10" s="3">
        <v>40</v>
      </c>
      <c r="K10" s="3">
        <v>30</v>
      </c>
      <c r="L10" s="3">
        <v>30</v>
      </c>
      <c r="M10">
        <f>(G10*J10+H10*K10+I10*L10)/100</f>
        <v>0</v>
      </c>
      <c r="N10" t="s">
        <v>62</v>
      </c>
      <c r="O10" t="s">
        <v>67</v>
      </c>
      <c r="P10" s="6" t="s">
        <v>68</v>
      </c>
    </row>
    <row r="11" spans="1:16">
      <c r="A11" t="s">
        <v>24</v>
      </c>
      <c r="B11" t="s">
        <v>26</v>
      </c>
      <c r="C11" t="s">
        <v>35</v>
      </c>
      <c r="D11" t="s">
        <v>60</v>
      </c>
      <c r="E11" s="2">
        <v>22.47</v>
      </c>
      <c r="F11" s="2">
        <f>E11*12</f>
        <v>0</v>
      </c>
      <c r="G11" s="3">
        <v>2</v>
      </c>
      <c r="H11" s="3">
        <v>5</v>
      </c>
      <c r="I11" s="3">
        <v>4</v>
      </c>
      <c r="J11" s="3">
        <v>40</v>
      </c>
      <c r="K11" s="3">
        <v>30</v>
      </c>
      <c r="L11" s="3">
        <v>30</v>
      </c>
      <c r="M11">
        <f>(G11*J11+H11*K11+I11*L11)/100</f>
        <v>0</v>
      </c>
      <c r="N11" t="s">
        <v>63</v>
      </c>
      <c r="O11" t="s">
        <v>65</v>
      </c>
      <c r="P11" s="6" t="s">
        <v>68</v>
      </c>
    </row>
    <row r="12" spans="1:16">
      <c r="A12" t="s">
        <v>24</v>
      </c>
      <c r="B12" t="s">
        <v>25</v>
      </c>
      <c r="C12" t="s">
        <v>36</v>
      </c>
      <c r="D12" t="s">
        <v>58</v>
      </c>
      <c r="E12" s="2">
        <v>9.26</v>
      </c>
      <c r="F12" s="2">
        <f>E12*12</f>
        <v>0</v>
      </c>
      <c r="G12" s="3">
        <v>4</v>
      </c>
      <c r="H12" s="3">
        <v>5</v>
      </c>
      <c r="I12" s="3">
        <v>4</v>
      </c>
      <c r="J12" s="3">
        <v>40</v>
      </c>
      <c r="K12" s="3">
        <v>30</v>
      </c>
      <c r="L12" s="3">
        <v>30</v>
      </c>
      <c r="M12">
        <f>(G12*J12+H12*K12+I12*L12)/100</f>
        <v>0</v>
      </c>
      <c r="N12" t="s">
        <v>61</v>
      </c>
      <c r="O12" t="s">
        <v>67</v>
      </c>
      <c r="P12" s="6" t="s">
        <v>68</v>
      </c>
    </row>
    <row r="13" spans="1:16">
      <c r="A13" t="s">
        <v>24</v>
      </c>
      <c r="B13" t="s">
        <v>26</v>
      </c>
      <c r="C13" t="s">
        <v>37</v>
      </c>
      <c r="D13" t="s">
        <v>60</v>
      </c>
      <c r="E13" s="2">
        <v>44.69</v>
      </c>
      <c r="F13" s="2">
        <f>E13*12</f>
        <v>0</v>
      </c>
      <c r="G13" s="3">
        <v>5</v>
      </c>
      <c r="H13" s="3">
        <v>5</v>
      </c>
      <c r="I13" s="3">
        <v>5</v>
      </c>
      <c r="J13" s="3">
        <v>40</v>
      </c>
      <c r="K13" s="3">
        <v>30</v>
      </c>
      <c r="L13" s="3">
        <v>30</v>
      </c>
      <c r="M13">
        <f>(G13*J13+H13*K13+I13*L13)/100</f>
        <v>0</v>
      </c>
      <c r="N13" t="s">
        <v>64</v>
      </c>
      <c r="O13" t="s">
        <v>67</v>
      </c>
      <c r="P13" s="6" t="s">
        <v>68</v>
      </c>
    </row>
    <row r="14" spans="1:16">
      <c r="A14" t="s">
        <v>24</v>
      </c>
      <c r="B14" t="s">
        <v>26</v>
      </c>
      <c r="C14" t="s">
        <v>38</v>
      </c>
      <c r="D14" t="s">
        <v>60</v>
      </c>
      <c r="E14" s="2">
        <v>15.4</v>
      </c>
      <c r="F14" s="2">
        <f>E14*12</f>
        <v>0</v>
      </c>
      <c r="G14" s="3">
        <v>2</v>
      </c>
      <c r="H14" s="3">
        <v>4</v>
      </c>
      <c r="I14" s="3">
        <v>4</v>
      </c>
      <c r="J14" s="3">
        <v>40</v>
      </c>
      <c r="K14" s="3">
        <v>30</v>
      </c>
      <c r="L14" s="3">
        <v>30</v>
      </c>
      <c r="M14">
        <f>(G14*J14+H14*K14+I14*L14)/100</f>
        <v>0</v>
      </c>
      <c r="N14" t="s">
        <v>64</v>
      </c>
      <c r="O14" t="s">
        <v>67</v>
      </c>
      <c r="P14" s="6" t="s">
        <v>68</v>
      </c>
    </row>
    <row r="15" spans="1:16">
      <c r="A15" t="s">
        <v>24</v>
      </c>
      <c r="B15" t="s">
        <v>25</v>
      </c>
      <c r="C15" t="s">
        <v>39</v>
      </c>
      <c r="D15" t="s">
        <v>60</v>
      </c>
      <c r="E15" s="2">
        <v>50.87</v>
      </c>
      <c r="F15" s="2">
        <f>E15*12</f>
        <v>0</v>
      </c>
      <c r="G15" s="3">
        <v>3</v>
      </c>
      <c r="H15" s="3">
        <v>2</v>
      </c>
      <c r="I15" s="3">
        <v>2</v>
      </c>
      <c r="J15" s="3">
        <v>40</v>
      </c>
      <c r="K15" s="3">
        <v>30</v>
      </c>
      <c r="L15" s="3">
        <v>30</v>
      </c>
      <c r="M15">
        <f>(G15*J15+H15*K15+I15*L15)/100</f>
        <v>0</v>
      </c>
      <c r="N15" t="s">
        <v>64</v>
      </c>
      <c r="O15" t="s">
        <v>67</v>
      </c>
      <c r="P15" s="6" t="s">
        <v>68</v>
      </c>
    </row>
    <row r="16" spans="1:16">
      <c r="A16" t="s">
        <v>24</v>
      </c>
      <c r="B16" t="s">
        <v>27</v>
      </c>
      <c r="C16" t="s">
        <v>40</v>
      </c>
      <c r="D16" t="s">
        <v>59</v>
      </c>
      <c r="E16" s="2">
        <v>19.51</v>
      </c>
      <c r="F16" s="2">
        <f>E16*12</f>
        <v>0</v>
      </c>
      <c r="G16" s="3">
        <v>3</v>
      </c>
      <c r="H16" s="3">
        <v>5</v>
      </c>
      <c r="I16" s="3">
        <v>3</v>
      </c>
      <c r="J16" s="3">
        <v>40</v>
      </c>
      <c r="K16" s="3">
        <v>30</v>
      </c>
      <c r="L16" s="3">
        <v>30</v>
      </c>
      <c r="M16">
        <f>(G16*J16+H16*K16+I16*L16)/100</f>
        <v>0</v>
      </c>
      <c r="N16" t="s">
        <v>62</v>
      </c>
      <c r="O16" t="s">
        <v>67</v>
      </c>
      <c r="P16" s="6" t="s">
        <v>68</v>
      </c>
    </row>
    <row r="17" spans="1:16">
      <c r="A17" t="s">
        <v>24</v>
      </c>
      <c r="B17" t="s">
        <v>25</v>
      </c>
      <c r="C17" t="s">
        <v>41</v>
      </c>
      <c r="D17" t="s">
        <v>58</v>
      </c>
      <c r="E17" s="2">
        <v>51.35</v>
      </c>
      <c r="F17" s="2">
        <f>E17*12</f>
        <v>0</v>
      </c>
      <c r="G17" s="3">
        <v>4</v>
      </c>
      <c r="H17" s="3">
        <v>3</v>
      </c>
      <c r="I17" s="3">
        <v>4</v>
      </c>
      <c r="J17" s="3">
        <v>40</v>
      </c>
      <c r="K17" s="3">
        <v>30</v>
      </c>
      <c r="L17" s="3">
        <v>30</v>
      </c>
      <c r="M17">
        <f>(G17*J17+H17*K17+I17*L17)/100</f>
        <v>0</v>
      </c>
      <c r="N17" t="s">
        <v>64</v>
      </c>
      <c r="O17" t="s">
        <v>66</v>
      </c>
      <c r="P17" s="6" t="s">
        <v>68</v>
      </c>
    </row>
    <row r="18" spans="1:16">
      <c r="A18" t="s">
        <v>24</v>
      </c>
      <c r="B18" t="s">
        <v>25</v>
      </c>
      <c r="C18" t="s">
        <v>42</v>
      </c>
      <c r="D18" t="s">
        <v>59</v>
      </c>
      <c r="E18" s="2">
        <v>39.82</v>
      </c>
      <c r="F18" s="2">
        <f>E18*12</f>
        <v>0</v>
      </c>
      <c r="G18" s="3">
        <v>3</v>
      </c>
      <c r="H18" s="3">
        <v>2</v>
      </c>
      <c r="I18" s="3">
        <v>2</v>
      </c>
      <c r="J18" s="3">
        <v>40</v>
      </c>
      <c r="K18" s="3">
        <v>30</v>
      </c>
      <c r="L18" s="3">
        <v>30</v>
      </c>
      <c r="M18">
        <f>(G18*J18+H18*K18+I18*L18)/100</f>
        <v>0</v>
      </c>
      <c r="N18" t="s">
        <v>62</v>
      </c>
      <c r="O18" t="s">
        <v>66</v>
      </c>
      <c r="P18" s="6" t="s">
        <v>68</v>
      </c>
    </row>
    <row r="19" spans="1:16">
      <c r="A19" t="s">
        <v>24</v>
      </c>
      <c r="B19" t="s">
        <v>26</v>
      </c>
      <c r="C19" t="s">
        <v>43</v>
      </c>
      <c r="D19" t="s">
        <v>58</v>
      </c>
      <c r="E19" s="2">
        <v>24.05</v>
      </c>
      <c r="F19" s="2">
        <f>E19*12</f>
        <v>0</v>
      </c>
      <c r="G19" s="3">
        <v>5</v>
      </c>
      <c r="H19" s="3">
        <v>2</v>
      </c>
      <c r="I19" s="3">
        <v>4</v>
      </c>
      <c r="J19" s="3">
        <v>40</v>
      </c>
      <c r="K19" s="3">
        <v>30</v>
      </c>
      <c r="L19" s="3">
        <v>30</v>
      </c>
      <c r="M19">
        <f>(G19*J19+H19*K19+I19*L19)/100</f>
        <v>0</v>
      </c>
      <c r="N19" t="s">
        <v>61</v>
      </c>
      <c r="O19" t="s">
        <v>65</v>
      </c>
      <c r="P19" s="6" t="s">
        <v>68</v>
      </c>
    </row>
    <row r="20" spans="1:16">
      <c r="A20" t="s">
        <v>24</v>
      </c>
      <c r="B20" t="s">
        <v>27</v>
      </c>
      <c r="C20" t="s">
        <v>44</v>
      </c>
      <c r="D20" t="s">
        <v>60</v>
      </c>
      <c r="E20" s="2">
        <v>55.36</v>
      </c>
      <c r="F20" s="2">
        <f>E20*12</f>
        <v>0</v>
      </c>
      <c r="G20" s="3">
        <v>4</v>
      </c>
      <c r="H20" s="3">
        <v>2</v>
      </c>
      <c r="I20" s="3">
        <v>5</v>
      </c>
      <c r="J20" s="3">
        <v>40</v>
      </c>
      <c r="K20" s="3">
        <v>30</v>
      </c>
      <c r="L20" s="3">
        <v>30</v>
      </c>
      <c r="M20">
        <f>(G20*J20+H20*K20+I20*L20)/100</f>
        <v>0</v>
      </c>
      <c r="N20" t="s">
        <v>63</v>
      </c>
      <c r="O20" t="s">
        <v>67</v>
      </c>
      <c r="P20" s="6" t="s">
        <v>68</v>
      </c>
    </row>
    <row r="21" spans="1:16">
      <c r="A21" t="s">
        <v>24</v>
      </c>
      <c r="B21" t="s">
        <v>25</v>
      </c>
      <c r="C21" t="s">
        <v>45</v>
      </c>
      <c r="D21" t="s">
        <v>58</v>
      </c>
      <c r="E21" s="2">
        <v>48.88</v>
      </c>
      <c r="F21" s="2">
        <f>E21*12</f>
        <v>0</v>
      </c>
      <c r="G21" s="3">
        <v>5</v>
      </c>
      <c r="H21" s="3">
        <v>3</v>
      </c>
      <c r="I21" s="3">
        <v>2</v>
      </c>
      <c r="J21" s="3">
        <v>40</v>
      </c>
      <c r="K21" s="3">
        <v>30</v>
      </c>
      <c r="L21" s="3">
        <v>30</v>
      </c>
      <c r="M21">
        <f>(G21*J21+H21*K21+I21*L21)/100</f>
        <v>0</v>
      </c>
      <c r="N21" t="s">
        <v>64</v>
      </c>
      <c r="O21" t="s">
        <v>65</v>
      </c>
      <c r="P21" s="6" t="s">
        <v>68</v>
      </c>
    </row>
    <row r="22" spans="1:16">
      <c r="A22" t="s">
        <v>24</v>
      </c>
      <c r="B22" t="s">
        <v>25</v>
      </c>
      <c r="C22" t="s">
        <v>46</v>
      </c>
      <c r="D22" t="s">
        <v>60</v>
      </c>
      <c r="E22" s="2">
        <v>47.66</v>
      </c>
      <c r="F22" s="2">
        <f>E22*12</f>
        <v>0</v>
      </c>
      <c r="G22" s="3">
        <v>2</v>
      </c>
      <c r="H22" s="3">
        <v>2</v>
      </c>
      <c r="I22" s="3">
        <v>3</v>
      </c>
      <c r="J22" s="3">
        <v>40</v>
      </c>
      <c r="K22" s="3">
        <v>30</v>
      </c>
      <c r="L22" s="3">
        <v>30</v>
      </c>
      <c r="M22">
        <f>(G22*J22+H22*K22+I22*L22)/100</f>
        <v>0</v>
      </c>
      <c r="N22" t="s">
        <v>63</v>
      </c>
      <c r="O22" t="s">
        <v>66</v>
      </c>
      <c r="P22" s="6" t="s">
        <v>68</v>
      </c>
    </row>
    <row r="23" spans="1:16">
      <c r="A23" t="s">
        <v>24</v>
      </c>
      <c r="B23" t="s">
        <v>27</v>
      </c>
      <c r="C23" t="s">
        <v>47</v>
      </c>
      <c r="D23" t="s">
        <v>58</v>
      </c>
      <c r="E23" s="2">
        <v>35.34</v>
      </c>
      <c r="F23" s="2">
        <f>E23*12</f>
        <v>0</v>
      </c>
      <c r="G23" s="3">
        <v>4</v>
      </c>
      <c r="H23" s="3">
        <v>5</v>
      </c>
      <c r="I23" s="3">
        <v>3</v>
      </c>
      <c r="J23" s="3">
        <v>40</v>
      </c>
      <c r="K23" s="3">
        <v>30</v>
      </c>
      <c r="L23" s="3">
        <v>30</v>
      </c>
      <c r="M23">
        <f>(G23*J23+H23*K23+I23*L23)/100</f>
        <v>0</v>
      </c>
      <c r="N23" t="s">
        <v>61</v>
      </c>
      <c r="O23" t="s">
        <v>65</v>
      </c>
      <c r="P23" s="6" t="s">
        <v>68</v>
      </c>
    </row>
    <row r="24" spans="1:16">
      <c r="A24" t="s">
        <v>24</v>
      </c>
      <c r="B24" t="s">
        <v>25</v>
      </c>
      <c r="C24" t="s">
        <v>48</v>
      </c>
      <c r="D24" t="s">
        <v>59</v>
      </c>
      <c r="E24" s="2">
        <v>70.34</v>
      </c>
      <c r="F24" s="2">
        <f>E24*12</f>
        <v>0</v>
      </c>
      <c r="G24" s="3">
        <v>4</v>
      </c>
      <c r="H24" s="3">
        <v>3</v>
      </c>
      <c r="I24" s="3">
        <v>5</v>
      </c>
      <c r="J24" s="3">
        <v>40</v>
      </c>
      <c r="K24" s="3">
        <v>30</v>
      </c>
      <c r="L24" s="3">
        <v>30</v>
      </c>
      <c r="M24">
        <f>(G24*J24+H24*K24+I24*L24)/100</f>
        <v>0</v>
      </c>
      <c r="N24" t="s">
        <v>64</v>
      </c>
      <c r="O24" t="s">
        <v>67</v>
      </c>
      <c r="P24" s="6" t="s">
        <v>68</v>
      </c>
    </row>
    <row r="25" spans="1:16">
      <c r="A25" t="s">
        <v>24</v>
      </c>
      <c r="B25" t="s">
        <v>26</v>
      </c>
      <c r="C25" t="s">
        <v>49</v>
      </c>
      <c r="D25" t="s">
        <v>58</v>
      </c>
      <c r="E25" s="2">
        <v>10.76</v>
      </c>
      <c r="F25" s="2">
        <f>E25*12</f>
        <v>0</v>
      </c>
      <c r="G25" s="3">
        <v>5</v>
      </c>
      <c r="H25" s="3">
        <v>4</v>
      </c>
      <c r="I25" s="3">
        <v>3</v>
      </c>
      <c r="J25" s="3">
        <v>40</v>
      </c>
      <c r="K25" s="3">
        <v>30</v>
      </c>
      <c r="L25" s="3">
        <v>30</v>
      </c>
      <c r="M25">
        <f>(G25*J25+H25*K25+I25*L25)/100</f>
        <v>0</v>
      </c>
      <c r="N25" t="s">
        <v>63</v>
      </c>
      <c r="O25" t="s">
        <v>65</v>
      </c>
      <c r="P25" s="6" t="s">
        <v>68</v>
      </c>
    </row>
    <row r="26" spans="1:16">
      <c r="A26" t="s">
        <v>24</v>
      </c>
      <c r="B26" t="s">
        <v>25</v>
      </c>
      <c r="C26" t="s">
        <v>50</v>
      </c>
      <c r="D26" t="s">
        <v>59</v>
      </c>
      <c r="E26" s="2">
        <v>76.7</v>
      </c>
      <c r="F26" s="2">
        <f>E26*12</f>
        <v>0</v>
      </c>
      <c r="G26" s="3">
        <v>2</v>
      </c>
      <c r="H26" s="3">
        <v>4</v>
      </c>
      <c r="I26" s="3">
        <v>4</v>
      </c>
      <c r="J26" s="3">
        <v>40</v>
      </c>
      <c r="K26" s="3">
        <v>30</v>
      </c>
      <c r="L26" s="3">
        <v>30</v>
      </c>
      <c r="M26">
        <f>(G26*J26+H26*K26+I26*L26)/100</f>
        <v>0</v>
      </c>
      <c r="N26" t="s">
        <v>62</v>
      </c>
      <c r="O26" t="s">
        <v>65</v>
      </c>
      <c r="P26" s="6" t="s">
        <v>68</v>
      </c>
    </row>
    <row r="27" spans="1:16">
      <c r="A27" t="s">
        <v>24</v>
      </c>
      <c r="B27" t="s">
        <v>27</v>
      </c>
      <c r="C27" t="s">
        <v>51</v>
      </c>
      <c r="D27" t="s">
        <v>58</v>
      </c>
      <c r="E27" s="2">
        <v>33.09</v>
      </c>
      <c r="F27" s="2">
        <f>E27*12</f>
        <v>0</v>
      </c>
      <c r="G27" s="3">
        <v>5</v>
      </c>
      <c r="H27" s="3">
        <v>2</v>
      </c>
      <c r="I27" s="3">
        <v>4</v>
      </c>
      <c r="J27" s="3">
        <v>40</v>
      </c>
      <c r="K27" s="3">
        <v>30</v>
      </c>
      <c r="L27" s="3">
        <v>30</v>
      </c>
      <c r="M27">
        <f>(G27*J27+H27*K27+I27*L27)/100</f>
        <v>0</v>
      </c>
      <c r="N27" t="s">
        <v>62</v>
      </c>
      <c r="O27" t="s">
        <v>66</v>
      </c>
      <c r="P27" s="6" t="s">
        <v>68</v>
      </c>
    </row>
    <row r="28" spans="1:16">
      <c r="A28" t="s">
        <v>24</v>
      </c>
      <c r="B28" t="s">
        <v>25</v>
      </c>
      <c r="C28" t="s">
        <v>52</v>
      </c>
      <c r="D28" t="s">
        <v>58</v>
      </c>
      <c r="E28" s="2">
        <v>45.34</v>
      </c>
      <c r="F28" s="2">
        <f>E28*12</f>
        <v>0</v>
      </c>
      <c r="G28" s="3">
        <v>4</v>
      </c>
      <c r="H28" s="3">
        <v>5</v>
      </c>
      <c r="I28" s="3">
        <v>5</v>
      </c>
      <c r="J28" s="3">
        <v>40</v>
      </c>
      <c r="K28" s="3">
        <v>30</v>
      </c>
      <c r="L28" s="3">
        <v>30</v>
      </c>
      <c r="M28">
        <f>(G28*J28+H28*K28+I28*L28)/100</f>
        <v>0</v>
      </c>
      <c r="N28" t="s">
        <v>63</v>
      </c>
      <c r="O28" t="s">
        <v>66</v>
      </c>
      <c r="P28" s="6" t="s">
        <v>68</v>
      </c>
    </row>
    <row r="29" spans="1:16">
      <c r="A29" t="s">
        <v>24</v>
      </c>
      <c r="B29" t="s">
        <v>26</v>
      </c>
      <c r="C29" t="s">
        <v>53</v>
      </c>
      <c r="D29" t="s">
        <v>58</v>
      </c>
      <c r="E29" s="2">
        <v>9.359999999999999</v>
      </c>
      <c r="F29" s="2">
        <f>E29*12</f>
        <v>0</v>
      </c>
      <c r="G29" s="3">
        <v>5</v>
      </c>
      <c r="H29" s="3">
        <v>4</v>
      </c>
      <c r="I29" s="3">
        <v>5</v>
      </c>
      <c r="J29" s="3">
        <v>40</v>
      </c>
      <c r="K29" s="3">
        <v>30</v>
      </c>
      <c r="L29" s="3">
        <v>30</v>
      </c>
      <c r="M29">
        <f>(G29*J29+H29*K29+I29*L29)/100</f>
        <v>0</v>
      </c>
      <c r="N29" t="s">
        <v>64</v>
      </c>
      <c r="O29" t="s">
        <v>66</v>
      </c>
      <c r="P29" s="6" t="s">
        <v>68</v>
      </c>
    </row>
    <row r="30" spans="1:16">
      <c r="A30" t="s">
        <v>24</v>
      </c>
      <c r="B30" t="s">
        <v>27</v>
      </c>
      <c r="C30" t="s">
        <v>54</v>
      </c>
      <c r="D30" t="s">
        <v>59</v>
      </c>
      <c r="E30" s="2">
        <v>38.32</v>
      </c>
      <c r="F30" s="2">
        <f>E30*12</f>
        <v>0</v>
      </c>
      <c r="G30" s="3">
        <v>5</v>
      </c>
      <c r="H30" s="3">
        <v>5</v>
      </c>
      <c r="I30" s="3">
        <v>5</v>
      </c>
      <c r="J30" s="3">
        <v>40</v>
      </c>
      <c r="K30" s="3">
        <v>30</v>
      </c>
      <c r="L30" s="3">
        <v>30</v>
      </c>
      <c r="M30">
        <f>(G30*J30+H30*K30+I30*L30)/100</f>
        <v>0</v>
      </c>
      <c r="N30" t="s">
        <v>61</v>
      </c>
      <c r="O30" t="s">
        <v>66</v>
      </c>
      <c r="P30" s="6" t="s">
        <v>68</v>
      </c>
    </row>
    <row r="31" spans="1:16">
      <c r="A31" t="s">
        <v>24</v>
      </c>
      <c r="B31" t="s">
        <v>27</v>
      </c>
      <c r="C31" t="s">
        <v>55</v>
      </c>
      <c r="D31" t="s">
        <v>58</v>
      </c>
      <c r="E31" s="2">
        <v>44.91</v>
      </c>
      <c r="F31" s="2">
        <f>E31*12</f>
        <v>0</v>
      </c>
      <c r="G31" s="3">
        <v>5</v>
      </c>
      <c r="H31" s="3">
        <v>2</v>
      </c>
      <c r="I31" s="3">
        <v>4</v>
      </c>
      <c r="J31" s="3">
        <v>40</v>
      </c>
      <c r="K31" s="3">
        <v>30</v>
      </c>
      <c r="L31" s="3">
        <v>30</v>
      </c>
      <c r="M31">
        <f>(G31*J31+H31*K31+I31*L31)/100</f>
        <v>0</v>
      </c>
      <c r="N31" t="s">
        <v>61</v>
      </c>
      <c r="O31" t="s">
        <v>65</v>
      </c>
      <c r="P31" s="6" t="s">
        <v>68</v>
      </c>
    </row>
    <row r="32" spans="1:16">
      <c r="A32" t="s">
        <v>24</v>
      </c>
      <c r="B32" t="s">
        <v>26</v>
      </c>
      <c r="C32" t="s">
        <v>56</v>
      </c>
      <c r="D32" t="s">
        <v>59</v>
      </c>
      <c r="E32" s="2">
        <v>34.42</v>
      </c>
      <c r="F32" s="2">
        <f>E32*12</f>
        <v>0</v>
      </c>
      <c r="G32" s="3">
        <v>2</v>
      </c>
      <c r="H32" s="3">
        <v>2</v>
      </c>
      <c r="I32" s="3">
        <v>3</v>
      </c>
      <c r="J32" s="3">
        <v>40</v>
      </c>
      <c r="K32" s="3">
        <v>30</v>
      </c>
      <c r="L32" s="3">
        <v>30</v>
      </c>
      <c r="M32">
        <f>(G32*J32+H32*K32+I32*L32)/100</f>
        <v>0</v>
      </c>
      <c r="N32" t="s">
        <v>62</v>
      </c>
      <c r="O32" t="s">
        <v>65</v>
      </c>
      <c r="P32" s="6" t="s">
        <v>68</v>
      </c>
    </row>
    <row r="33" spans="1:16">
      <c r="A33" t="s">
        <v>24</v>
      </c>
      <c r="B33" t="s">
        <v>25</v>
      </c>
      <c r="C33" t="s">
        <v>57</v>
      </c>
      <c r="D33" t="s">
        <v>60</v>
      </c>
      <c r="E33" s="2">
        <v>32.8</v>
      </c>
      <c r="F33" s="2">
        <f>E33*12</f>
        <v>0</v>
      </c>
      <c r="G33" s="3">
        <v>4</v>
      </c>
      <c r="H33" s="3">
        <v>2</v>
      </c>
      <c r="I33" s="3">
        <v>3</v>
      </c>
      <c r="J33" s="3">
        <v>40</v>
      </c>
      <c r="K33" s="3">
        <v>30</v>
      </c>
      <c r="L33" s="3">
        <v>30</v>
      </c>
      <c r="M33">
        <f>(G33*J33+H33*K33+I33*L33)/100</f>
        <v>0</v>
      </c>
      <c r="N33" t="s">
        <v>61</v>
      </c>
      <c r="O33" t="s">
        <v>66</v>
      </c>
      <c r="P33" s="6" t="s">
        <v>68</v>
      </c>
    </row>
    <row r="35" spans="1:16">
      <c r="N35" s="7" t="s">
        <v>71</v>
      </c>
    </row>
  </sheetData>
  <mergeCells count="1">
    <mergeCell ref="A1:P1"/>
  </mergeCells>
  <hyperlinks>
    <hyperlink ref="P4" r:id="rId1"/>
    <hyperlink ref="P5" r:id="rId2"/>
    <hyperlink ref="P6" r:id="rId3"/>
    <hyperlink ref="P7" r:id="rId4"/>
    <hyperlink ref="P8" r:id="rId5"/>
    <hyperlink ref="P9" r:id="rId6"/>
    <hyperlink ref="P10" r:id="rId7"/>
    <hyperlink ref="P11" r:id="rId8"/>
    <hyperlink ref="P12" r:id="rId9"/>
    <hyperlink ref="P13" r:id="rId10"/>
    <hyperlink ref="P14" r:id="rId11"/>
    <hyperlink ref="P15" r:id="rId12"/>
    <hyperlink ref="P16" r:id="rId13"/>
    <hyperlink ref="P17" r:id="rId14"/>
    <hyperlink ref="P18" r:id="rId15"/>
    <hyperlink ref="P19" r:id="rId16"/>
    <hyperlink ref="P20" r:id="rId17"/>
    <hyperlink ref="P21" r:id="rId18"/>
    <hyperlink ref="P22" r:id="rId19"/>
    <hyperlink ref="P23" r:id="rId20"/>
    <hyperlink ref="P24" r:id="rId21"/>
    <hyperlink ref="P25" r:id="rId22"/>
    <hyperlink ref="P26" r:id="rId23"/>
    <hyperlink ref="P27" r:id="rId24"/>
    <hyperlink ref="P28" r:id="rId25"/>
    <hyperlink ref="P29" r:id="rId26"/>
    <hyperlink ref="P30" r:id="rId27"/>
    <hyperlink ref="P31" r:id="rId28"/>
    <hyperlink ref="P32" r:id="rId29"/>
    <hyperlink ref="P33" r:id="rId30"/>
  </hyperlinks>
  <pageMargins left="0.7" right="0.7" top="0.75" bottom="0.75" header="0.3" footer="0.3"/>
  <tableParts count="1">
    <tablePart r:id="rId3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N45"/>
  <sheetViews>
    <sheetView workbookViewId="0"/>
  </sheetViews>
  <sheetFormatPr defaultRowHeight="15"/>
  <cols>
    <col min="1" max="1" width="28.7109375" customWidth="1"/>
    <col min="2" max="2" width="14.7109375" customWidth="1"/>
    <col min="3" max="3" width="17.7109375" customWidth="1"/>
    <col min="4" max="4" width="24.7109375" customWidth="1"/>
    <col min="5" max="6" width="9.140625" style="2"/>
    <col min="7" max="8" width="9.140625" style="3"/>
    <col min="9" max="9" width="20.7109375" customWidth="1"/>
    <col min="10" max="11" width="9.140625" style="3"/>
    <col min="12" max="12" width="18.7109375" customWidth="1"/>
    <col min="13" max="13" width="9.140625" style="3"/>
    <col min="14" max="14" width="12.7109375" customWidth="1"/>
  </cols>
  <sheetData>
    <row r="1" spans="1:14">
      <c r="A1" s="4" t="s">
        <v>110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>
      <c r="A2" s="5" t="s">
        <v>70</v>
      </c>
    </row>
    <row r="3" spans="1:14">
      <c r="A3" t="s">
        <v>8</v>
      </c>
      <c r="B3" t="s">
        <v>9</v>
      </c>
      <c r="C3" t="s">
        <v>72</v>
      </c>
      <c r="D3" t="s">
        <v>73</v>
      </c>
      <c r="E3" s="2" t="s">
        <v>74</v>
      </c>
      <c r="F3" s="2" t="s">
        <v>75</v>
      </c>
      <c r="G3" s="3" t="s">
        <v>76</v>
      </c>
      <c r="H3" s="3" t="s">
        <v>77</v>
      </c>
      <c r="I3" t="s">
        <v>78</v>
      </c>
      <c r="J3" s="3" t="s">
        <v>79</v>
      </c>
      <c r="K3" s="3" t="s">
        <v>80</v>
      </c>
      <c r="L3" t="s">
        <v>81</v>
      </c>
      <c r="M3" s="3" t="s">
        <v>82</v>
      </c>
      <c r="N3" t="s">
        <v>83</v>
      </c>
    </row>
    <row r="4" spans="1:14">
      <c r="A4" t="s">
        <v>84</v>
      </c>
      <c r="B4" t="s">
        <v>86</v>
      </c>
      <c r="C4" t="s">
        <v>88</v>
      </c>
      <c r="D4" t="s">
        <v>95</v>
      </c>
      <c r="E4" s="2">
        <v>0.171</v>
      </c>
      <c r="F4" s="2">
        <v>14.63</v>
      </c>
      <c r="G4" s="3">
        <v>100</v>
      </c>
      <c r="H4" s="3">
        <v>24</v>
      </c>
      <c r="I4" t="s">
        <v>99</v>
      </c>
      <c r="J4" s="3">
        <v>5</v>
      </c>
      <c r="K4" s="3" t="s">
        <v>103</v>
      </c>
      <c r="L4" t="s">
        <v>104</v>
      </c>
      <c r="M4" s="3" t="s">
        <v>108</v>
      </c>
      <c r="N4" s="6" t="s">
        <v>68</v>
      </c>
    </row>
    <row r="5" spans="1:14">
      <c r="A5" t="s">
        <v>85</v>
      </c>
      <c r="B5" t="s">
        <v>87</v>
      </c>
      <c r="C5" t="s">
        <v>89</v>
      </c>
      <c r="D5" t="s">
        <v>96</v>
      </c>
      <c r="E5" s="2">
        <v>0.189</v>
      </c>
      <c r="F5" s="2">
        <v>13.43</v>
      </c>
      <c r="G5" s="3">
        <v>80</v>
      </c>
      <c r="H5" s="3">
        <v>24</v>
      </c>
      <c r="I5" t="s">
        <v>100</v>
      </c>
      <c r="J5" s="3">
        <v>2</v>
      </c>
      <c r="K5" s="3" t="s">
        <v>103</v>
      </c>
      <c r="L5" t="s">
        <v>105</v>
      </c>
      <c r="M5" s="3" t="s">
        <v>109</v>
      </c>
      <c r="N5" s="6" t="s">
        <v>68</v>
      </c>
    </row>
    <row r="6" spans="1:14">
      <c r="A6" t="s">
        <v>84</v>
      </c>
      <c r="B6" t="s">
        <v>86</v>
      </c>
      <c r="C6" t="s">
        <v>88</v>
      </c>
      <c r="D6" t="s">
        <v>97</v>
      </c>
      <c r="E6" s="2">
        <v>0.158</v>
      </c>
      <c r="F6" s="2">
        <v>17.77</v>
      </c>
      <c r="G6" s="3">
        <v>100</v>
      </c>
      <c r="H6" s="3">
        <v>24</v>
      </c>
      <c r="I6" t="s">
        <v>101</v>
      </c>
      <c r="J6" s="3">
        <v>3</v>
      </c>
      <c r="K6" s="3" t="s">
        <v>103</v>
      </c>
      <c r="L6" t="s">
        <v>104</v>
      </c>
      <c r="M6" s="3" t="s">
        <v>109</v>
      </c>
      <c r="N6" s="6" t="s">
        <v>68</v>
      </c>
    </row>
    <row r="7" spans="1:14">
      <c r="A7" t="s">
        <v>85</v>
      </c>
      <c r="B7" t="s">
        <v>87</v>
      </c>
      <c r="C7" t="s">
        <v>90</v>
      </c>
      <c r="D7" t="s">
        <v>98</v>
      </c>
      <c r="E7" s="2">
        <v>0.162</v>
      </c>
      <c r="F7" s="2">
        <v>13.28</v>
      </c>
      <c r="G7" s="3">
        <v>80</v>
      </c>
      <c r="H7" s="3">
        <v>0</v>
      </c>
      <c r="I7" t="s">
        <v>100</v>
      </c>
      <c r="J7" s="3">
        <v>2</v>
      </c>
      <c r="K7" s="3" t="s">
        <v>103</v>
      </c>
      <c r="L7" t="s">
        <v>106</v>
      </c>
      <c r="M7" s="3" t="s">
        <v>109</v>
      </c>
      <c r="N7" s="6" t="s">
        <v>68</v>
      </c>
    </row>
    <row r="8" spans="1:14">
      <c r="A8" t="s">
        <v>84</v>
      </c>
      <c r="B8" t="s">
        <v>86</v>
      </c>
      <c r="C8" t="s">
        <v>90</v>
      </c>
      <c r="D8" t="s">
        <v>98</v>
      </c>
      <c r="E8" s="2">
        <v>0.151</v>
      </c>
      <c r="F8" s="2">
        <v>15.54</v>
      </c>
      <c r="G8" s="3">
        <v>100</v>
      </c>
      <c r="H8" s="3">
        <v>24</v>
      </c>
      <c r="I8" t="s">
        <v>102</v>
      </c>
      <c r="J8" s="3">
        <v>2</v>
      </c>
      <c r="K8" s="3" t="s">
        <v>103</v>
      </c>
      <c r="L8" t="s">
        <v>104</v>
      </c>
      <c r="M8" s="3" t="s">
        <v>109</v>
      </c>
      <c r="N8" s="6" t="s">
        <v>68</v>
      </c>
    </row>
    <row r="9" spans="1:14">
      <c r="A9" t="s">
        <v>85</v>
      </c>
      <c r="B9" t="s">
        <v>87</v>
      </c>
      <c r="C9" t="s">
        <v>91</v>
      </c>
      <c r="D9" t="s">
        <v>96</v>
      </c>
      <c r="E9" s="2">
        <v>0.193</v>
      </c>
      <c r="F9" s="2">
        <v>14.02</v>
      </c>
      <c r="G9" s="3">
        <v>50</v>
      </c>
      <c r="H9" s="3">
        <v>12</v>
      </c>
      <c r="I9" t="s">
        <v>102</v>
      </c>
      <c r="J9" s="3">
        <v>4</v>
      </c>
      <c r="K9" s="3" t="s">
        <v>103</v>
      </c>
      <c r="L9" t="s">
        <v>105</v>
      </c>
      <c r="M9" s="3" t="s">
        <v>109</v>
      </c>
      <c r="N9" s="6" t="s">
        <v>68</v>
      </c>
    </row>
    <row r="10" spans="1:14">
      <c r="A10" t="s">
        <v>85</v>
      </c>
      <c r="B10" t="s">
        <v>87</v>
      </c>
      <c r="C10" t="s">
        <v>92</v>
      </c>
      <c r="D10" t="s">
        <v>97</v>
      </c>
      <c r="E10" s="2">
        <v>0.183</v>
      </c>
      <c r="F10" s="2">
        <v>17.87</v>
      </c>
      <c r="G10" s="3">
        <v>60</v>
      </c>
      <c r="H10" s="3">
        <v>24</v>
      </c>
      <c r="I10" t="s">
        <v>101</v>
      </c>
      <c r="J10" s="3">
        <v>5</v>
      </c>
      <c r="K10" s="3" t="s">
        <v>103</v>
      </c>
      <c r="L10" t="s">
        <v>105</v>
      </c>
      <c r="M10" s="3" t="s">
        <v>108</v>
      </c>
      <c r="N10" s="6" t="s">
        <v>68</v>
      </c>
    </row>
    <row r="11" spans="1:14">
      <c r="A11" t="s">
        <v>85</v>
      </c>
      <c r="B11" t="s">
        <v>87</v>
      </c>
      <c r="C11" t="s">
        <v>93</v>
      </c>
      <c r="D11" t="s">
        <v>98</v>
      </c>
      <c r="E11" s="2">
        <v>0.189</v>
      </c>
      <c r="F11" s="2">
        <v>14.66</v>
      </c>
      <c r="G11" s="3">
        <v>100</v>
      </c>
      <c r="H11" s="3">
        <v>24</v>
      </c>
      <c r="I11" t="s">
        <v>102</v>
      </c>
      <c r="J11" s="3">
        <v>2</v>
      </c>
      <c r="K11" s="3" t="s">
        <v>103</v>
      </c>
      <c r="L11" t="s">
        <v>105</v>
      </c>
      <c r="M11" s="3" t="s">
        <v>109</v>
      </c>
      <c r="N11" s="6" t="s">
        <v>68</v>
      </c>
    </row>
    <row r="12" spans="1:14">
      <c r="A12" t="s">
        <v>84</v>
      </c>
      <c r="B12" t="s">
        <v>86</v>
      </c>
      <c r="C12" t="s">
        <v>92</v>
      </c>
      <c r="D12" t="s">
        <v>96</v>
      </c>
      <c r="E12" s="2">
        <v>0.157</v>
      </c>
      <c r="F12" s="2">
        <v>10.96</v>
      </c>
      <c r="G12" s="3">
        <v>50</v>
      </c>
      <c r="H12" s="3">
        <v>24</v>
      </c>
      <c r="I12" t="s">
        <v>101</v>
      </c>
      <c r="J12" s="3">
        <v>2</v>
      </c>
      <c r="K12" s="3" t="s">
        <v>103</v>
      </c>
      <c r="L12" t="s">
        <v>105</v>
      </c>
      <c r="M12" s="3" t="s">
        <v>109</v>
      </c>
      <c r="N12" s="6" t="s">
        <v>68</v>
      </c>
    </row>
    <row r="13" spans="1:14">
      <c r="A13" t="s">
        <v>85</v>
      </c>
      <c r="B13" t="s">
        <v>87</v>
      </c>
      <c r="C13" t="s">
        <v>92</v>
      </c>
      <c r="D13" t="s">
        <v>95</v>
      </c>
      <c r="E13" s="2">
        <v>0.179</v>
      </c>
      <c r="F13" s="2">
        <v>9.130000000000001</v>
      </c>
      <c r="G13" s="3">
        <v>60</v>
      </c>
      <c r="H13" s="3">
        <v>0</v>
      </c>
      <c r="I13" t="s">
        <v>101</v>
      </c>
      <c r="J13" s="3">
        <v>5</v>
      </c>
      <c r="K13" s="3" t="s">
        <v>103</v>
      </c>
      <c r="L13" t="s">
        <v>107</v>
      </c>
      <c r="M13" s="3" t="s">
        <v>108</v>
      </c>
      <c r="N13" s="6" t="s">
        <v>68</v>
      </c>
    </row>
    <row r="14" spans="1:14">
      <c r="A14" t="s">
        <v>85</v>
      </c>
      <c r="B14" t="s">
        <v>87</v>
      </c>
      <c r="C14" t="s">
        <v>89</v>
      </c>
      <c r="D14" t="s">
        <v>96</v>
      </c>
      <c r="E14" s="2">
        <v>0.176</v>
      </c>
      <c r="F14" s="2">
        <v>11</v>
      </c>
      <c r="G14" s="3">
        <v>80</v>
      </c>
      <c r="H14" s="3">
        <v>24</v>
      </c>
      <c r="I14" t="s">
        <v>101</v>
      </c>
      <c r="J14" s="3">
        <v>3</v>
      </c>
      <c r="K14" s="3" t="s">
        <v>103</v>
      </c>
      <c r="L14" t="s">
        <v>105</v>
      </c>
      <c r="M14" s="3" t="s">
        <v>109</v>
      </c>
      <c r="N14" s="6" t="s">
        <v>68</v>
      </c>
    </row>
    <row r="15" spans="1:14">
      <c r="A15" t="s">
        <v>85</v>
      </c>
      <c r="B15" t="s">
        <v>87</v>
      </c>
      <c r="C15" t="s">
        <v>88</v>
      </c>
      <c r="D15" t="s">
        <v>98</v>
      </c>
      <c r="E15" s="2">
        <v>0.188</v>
      </c>
      <c r="F15" s="2">
        <v>9.460000000000001</v>
      </c>
      <c r="G15" s="3">
        <v>60</v>
      </c>
      <c r="H15" s="3">
        <v>12</v>
      </c>
      <c r="I15" t="s">
        <v>99</v>
      </c>
      <c r="J15" s="3">
        <v>3</v>
      </c>
      <c r="K15" s="3" t="s">
        <v>103</v>
      </c>
      <c r="L15" t="s">
        <v>105</v>
      </c>
      <c r="M15" s="3" t="s">
        <v>109</v>
      </c>
      <c r="N15" s="6" t="s">
        <v>68</v>
      </c>
    </row>
    <row r="16" spans="1:14">
      <c r="A16" t="s">
        <v>84</v>
      </c>
      <c r="B16" t="s">
        <v>86</v>
      </c>
      <c r="C16" t="s">
        <v>93</v>
      </c>
      <c r="D16" t="s">
        <v>95</v>
      </c>
      <c r="E16" s="2">
        <v>0.161</v>
      </c>
      <c r="F16" s="2">
        <v>18.39</v>
      </c>
      <c r="G16" s="3">
        <v>80</v>
      </c>
      <c r="H16" s="3">
        <v>12</v>
      </c>
      <c r="I16" t="s">
        <v>99</v>
      </c>
      <c r="J16" s="3">
        <v>3</v>
      </c>
      <c r="K16" s="3" t="s">
        <v>103</v>
      </c>
      <c r="L16" t="s">
        <v>105</v>
      </c>
      <c r="M16" s="3" t="s">
        <v>108</v>
      </c>
      <c r="N16" s="6" t="s">
        <v>68</v>
      </c>
    </row>
    <row r="17" spans="1:14">
      <c r="A17" t="s">
        <v>85</v>
      </c>
      <c r="B17" t="s">
        <v>87</v>
      </c>
      <c r="C17" t="s">
        <v>89</v>
      </c>
      <c r="D17" t="s">
        <v>98</v>
      </c>
      <c r="E17" s="2">
        <v>0.155</v>
      </c>
      <c r="F17" s="2">
        <v>15.21</v>
      </c>
      <c r="G17" s="3">
        <v>50</v>
      </c>
      <c r="H17" s="3">
        <v>12</v>
      </c>
      <c r="I17" t="s">
        <v>102</v>
      </c>
      <c r="J17" s="3">
        <v>4</v>
      </c>
      <c r="K17" s="3" t="s">
        <v>103</v>
      </c>
      <c r="L17" t="s">
        <v>107</v>
      </c>
      <c r="M17" s="3" t="s">
        <v>109</v>
      </c>
      <c r="N17" s="6" t="s">
        <v>68</v>
      </c>
    </row>
    <row r="18" spans="1:14">
      <c r="A18" t="s">
        <v>84</v>
      </c>
      <c r="B18" t="s">
        <v>86</v>
      </c>
      <c r="C18" t="s">
        <v>93</v>
      </c>
      <c r="D18" t="s">
        <v>95</v>
      </c>
      <c r="E18" s="2">
        <v>0.186</v>
      </c>
      <c r="F18" s="2">
        <v>17.74</v>
      </c>
      <c r="G18" s="3">
        <v>80</v>
      </c>
      <c r="H18" s="3">
        <v>12</v>
      </c>
      <c r="I18" t="s">
        <v>102</v>
      </c>
      <c r="J18" s="3">
        <v>2</v>
      </c>
      <c r="K18" s="3" t="s">
        <v>103</v>
      </c>
      <c r="L18" t="s">
        <v>104</v>
      </c>
      <c r="M18" s="3" t="s">
        <v>109</v>
      </c>
      <c r="N18" s="6" t="s">
        <v>68</v>
      </c>
    </row>
    <row r="19" spans="1:14">
      <c r="A19" t="s">
        <v>85</v>
      </c>
      <c r="B19" t="s">
        <v>87</v>
      </c>
      <c r="C19" t="s">
        <v>88</v>
      </c>
      <c r="D19" t="s">
        <v>98</v>
      </c>
      <c r="E19" s="2">
        <v>0.153</v>
      </c>
      <c r="F19" s="2">
        <v>9.19</v>
      </c>
      <c r="G19" s="3">
        <v>60</v>
      </c>
      <c r="H19" s="3">
        <v>12</v>
      </c>
      <c r="I19" t="s">
        <v>101</v>
      </c>
      <c r="J19" s="3">
        <v>2</v>
      </c>
      <c r="K19" s="3" t="s">
        <v>103</v>
      </c>
      <c r="L19" t="s">
        <v>105</v>
      </c>
      <c r="M19" s="3" t="s">
        <v>108</v>
      </c>
      <c r="N19" s="6" t="s">
        <v>68</v>
      </c>
    </row>
    <row r="20" spans="1:14">
      <c r="A20" t="s">
        <v>85</v>
      </c>
      <c r="B20" t="s">
        <v>87</v>
      </c>
      <c r="C20" t="s">
        <v>90</v>
      </c>
      <c r="D20" t="s">
        <v>98</v>
      </c>
      <c r="E20" s="2">
        <v>0.158</v>
      </c>
      <c r="F20" s="2">
        <v>13.92</v>
      </c>
      <c r="G20" s="3">
        <v>50</v>
      </c>
      <c r="H20" s="3">
        <v>24</v>
      </c>
      <c r="I20" t="s">
        <v>101</v>
      </c>
      <c r="J20" s="3">
        <v>4</v>
      </c>
      <c r="K20" s="3" t="s">
        <v>103</v>
      </c>
      <c r="L20" t="s">
        <v>105</v>
      </c>
      <c r="M20" s="3" t="s">
        <v>108</v>
      </c>
      <c r="N20" s="6" t="s">
        <v>68</v>
      </c>
    </row>
    <row r="21" spans="1:14">
      <c r="A21" t="s">
        <v>84</v>
      </c>
      <c r="B21" t="s">
        <v>86</v>
      </c>
      <c r="C21" t="s">
        <v>89</v>
      </c>
      <c r="D21" t="s">
        <v>95</v>
      </c>
      <c r="E21" s="2">
        <v>0.178</v>
      </c>
      <c r="F21" s="2">
        <v>18.04</v>
      </c>
      <c r="G21" s="3">
        <v>60</v>
      </c>
      <c r="H21" s="3">
        <v>12</v>
      </c>
      <c r="I21" t="s">
        <v>102</v>
      </c>
      <c r="J21" s="3">
        <v>3</v>
      </c>
      <c r="K21" s="3" t="s">
        <v>103</v>
      </c>
      <c r="L21" t="s">
        <v>104</v>
      </c>
      <c r="M21" s="3" t="s">
        <v>108</v>
      </c>
      <c r="N21" s="6" t="s">
        <v>68</v>
      </c>
    </row>
    <row r="22" spans="1:14">
      <c r="A22" t="s">
        <v>84</v>
      </c>
      <c r="B22" t="s">
        <v>86</v>
      </c>
      <c r="C22" t="s">
        <v>94</v>
      </c>
      <c r="D22" t="s">
        <v>97</v>
      </c>
      <c r="E22" s="2">
        <v>0.161</v>
      </c>
      <c r="F22" s="2">
        <v>13.93</v>
      </c>
      <c r="G22" s="3">
        <v>50</v>
      </c>
      <c r="H22" s="3">
        <v>12</v>
      </c>
      <c r="I22" t="s">
        <v>100</v>
      </c>
      <c r="J22" s="3">
        <v>3</v>
      </c>
      <c r="K22" s="3" t="s">
        <v>103</v>
      </c>
      <c r="L22" t="s">
        <v>107</v>
      </c>
      <c r="M22" s="3" t="s">
        <v>108</v>
      </c>
      <c r="N22" s="6" t="s">
        <v>68</v>
      </c>
    </row>
    <row r="23" spans="1:14">
      <c r="A23" t="s">
        <v>85</v>
      </c>
      <c r="B23" t="s">
        <v>87</v>
      </c>
      <c r="C23" t="s">
        <v>90</v>
      </c>
      <c r="D23" t="s">
        <v>96</v>
      </c>
      <c r="E23" s="2">
        <v>0.149</v>
      </c>
      <c r="F23" s="2">
        <v>17.29</v>
      </c>
      <c r="G23" s="3">
        <v>100</v>
      </c>
      <c r="H23" s="3">
        <v>0</v>
      </c>
      <c r="I23" t="s">
        <v>101</v>
      </c>
      <c r="J23" s="3">
        <v>2</v>
      </c>
      <c r="K23" s="3" t="s">
        <v>103</v>
      </c>
      <c r="L23" t="s">
        <v>107</v>
      </c>
      <c r="M23" s="3" t="s">
        <v>109</v>
      </c>
      <c r="N23" s="6" t="s">
        <v>68</v>
      </c>
    </row>
    <row r="24" spans="1:14">
      <c r="A24" t="s">
        <v>85</v>
      </c>
      <c r="B24" t="s">
        <v>87</v>
      </c>
      <c r="C24" t="s">
        <v>92</v>
      </c>
      <c r="D24" t="s">
        <v>97</v>
      </c>
      <c r="E24" s="2">
        <v>0.158</v>
      </c>
      <c r="F24" s="2">
        <v>12.27</v>
      </c>
      <c r="G24" s="3">
        <v>100</v>
      </c>
      <c r="H24" s="3">
        <v>24</v>
      </c>
      <c r="I24" t="s">
        <v>99</v>
      </c>
      <c r="J24" s="3">
        <v>3</v>
      </c>
      <c r="K24" s="3" t="s">
        <v>103</v>
      </c>
      <c r="L24" t="s">
        <v>104</v>
      </c>
      <c r="M24" s="3" t="s">
        <v>108</v>
      </c>
      <c r="N24" s="6" t="s">
        <v>68</v>
      </c>
    </row>
    <row r="25" spans="1:14">
      <c r="A25" t="s">
        <v>84</v>
      </c>
      <c r="B25" t="s">
        <v>86</v>
      </c>
      <c r="C25" t="s">
        <v>92</v>
      </c>
      <c r="D25" t="s">
        <v>96</v>
      </c>
      <c r="E25" s="2">
        <v>0.189</v>
      </c>
      <c r="F25" s="2">
        <v>13.03</v>
      </c>
      <c r="G25" s="3">
        <v>50</v>
      </c>
      <c r="H25" s="3">
        <v>24</v>
      </c>
      <c r="I25" t="s">
        <v>102</v>
      </c>
      <c r="J25" s="3">
        <v>2</v>
      </c>
      <c r="K25" s="3" t="s">
        <v>103</v>
      </c>
      <c r="L25" t="s">
        <v>104</v>
      </c>
      <c r="M25" s="3" t="s">
        <v>108</v>
      </c>
      <c r="N25" s="6" t="s">
        <v>68</v>
      </c>
    </row>
    <row r="26" spans="1:14">
      <c r="A26" t="s">
        <v>84</v>
      </c>
      <c r="B26" t="s">
        <v>86</v>
      </c>
      <c r="C26" t="s">
        <v>89</v>
      </c>
      <c r="D26" t="s">
        <v>97</v>
      </c>
      <c r="E26" s="2">
        <v>0.179</v>
      </c>
      <c r="F26" s="2">
        <v>12.98</v>
      </c>
      <c r="G26" s="3">
        <v>100</v>
      </c>
      <c r="H26" s="3">
        <v>24</v>
      </c>
      <c r="I26" t="s">
        <v>100</v>
      </c>
      <c r="J26" s="3">
        <v>2</v>
      </c>
      <c r="K26" s="3" t="s">
        <v>103</v>
      </c>
      <c r="L26" t="s">
        <v>104</v>
      </c>
      <c r="M26" s="3" t="s">
        <v>108</v>
      </c>
      <c r="N26" s="6" t="s">
        <v>68</v>
      </c>
    </row>
    <row r="27" spans="1:14">
      <c r="A27" t="s">
        <v>85</v>
      </c>
      <c r="B27" t="s">
        <v>87</v>
      </c>
      <c r="C27" t="s">
        <v>89</v>
      </c>
      <c r="D27" t="s">
        <v>95</v>
      </c>
      <c r="E27" s="2">
        <v>0.158</v>
      </c>
      <c r="F27" s="2">
        <v>14.8</v>
      </c>
      <c r="G27" s="3">
        <v>50</v>
      </c>
      <c r="H27" s="3">
        <v>24</v>
      </c>
      <c r="I27" t="s">
        <v>101</v>
      </c>
      <c r="J27" s="3">
        <v>5</v>
      </c>
      <c r="K27" s="3" t="s">
        <v>103</v>
      </c>
      <c r="L27" t="s">
        <v>104</v>
      </c>
      <c r="M27" s="3" t="s">
        <v>109</v>
      </c>
      <c r="N27" s="6" t="s">
        <v>68</v>
      </c>
    </row>
    <row r="28" spans="1:14">
      <c r="A28" t="s">
        <v>85</v>
      </c>
      <c r="B28" t="s">
        <v>87</v>
      </c>
      <c r="C28" t="s">
        <v>94</v>
      </c>
      <c r="D28" t="s">
        <v>95</v>
      </c>
      <c r="E28" s="2">
        <v>0.177</v>
      </c>
      <c r="F28" s="2">
        <v>16.83</v>
      </c>
      <c r="G28" s="3">
        <v>80</v>
      </c>
      <c r="H28" s="3">
        <v>12</v>
      </c>
      <c r="I28" t="s">
        <v>99</v>
      </c>
      <c r="J28" s="3">
        <v>4</v>
      </c>
      <c r="K28" s="3" t="s">
        <v>103</v>
      </c>
      <c r="L28" t="s">
        <v>107</v>
      </c>
      <c r="M28" s="3" t="s">
        <v>108</v>
      </c>
      <c r="N28" s="6" t="s">
        <v>68</v>
      </c>
    </row>
    <row r="29" spans="1:14">
      <c r="A29" t="s">
        <v>85</v>
      </c>
      <c r="B29" t="s">
        <v>87</v>
      </c>
      <c r="C29" t="s">
        <v>92</v>
      </c>
      <c r="D29" t="s">
        <v>98</v>
      </c>
      <c r="E29" s="2">
        <v>0.165</v>
      </c>
      <c r="F29" s="2">
        <v>15.95</v>
      </c>
      <c r="G29" s="3">
        <v>30</v>
      </c>
      <c r="H29" s="3">
        <v>0</v>
      </c>
      <c r="I29" t="s">
        <v>99</v>
      </c>
      <c r="J29" s="3">
        <v>5</v>
      </c>
      <c r="K29" s="3" t="s">
        <v>103</v>
      </c>
      <c r="L29" t="s">
        <v>104</v>
      </c>
      <c r="M29" s="3" t="s">
        <v>108</v>
      </c>
      <c r="N29" s="6" t="s">
        <v>68</v>
      </c>
    </row>
    <row r="30" spans="1:14">
      <c r="A30" t="s">
        <v>84</v>
      </c>
      <c r="B30" t="s">
        <v>86</v>
      </c>
      <c r="C30" t="s">
        <v>89</v>
      </c>
      <c r="D30" t="s">
        <v>95</v>
      </c>
      <c r="E30" s="2">
        <v>0.164</v>
      </c>
      <c r="F30" s="2">
        <v>13.52</v>
      </c>
      <c r="G30" s="3">
        <v>60</v>
      </c>
      <c r="H30" s="3">
        <v>12</v>
      </c>
      <c r="I30" t="s">
        <v>100</v>
      </c>
      <c r="J30" s="3">
        <v>3</v>
      </c>
      <c r="K30" s="3" t="s">
        <v>103</v>
      </c>
      <c r="L30" t="s">
        <v>107</v>
      </c>
      <c r="M30" s="3" t="s">
        <v>109</v>
      </c>
      <c r="N30" s="6" t="s">
        <v>68</v>
      </c>
    </row>
    <row r="31" spans="1:14">
      <c r="A31" t="s">
        <v>85</v>
      </c>
      <c r="B31" t="s">
        <v>87</v>
      </c>
      <c r="C31" t="s">
        <v>92</v>
      </c>
      <c r="D31" t="s">
        <v>96</v>
      </c>
      <c r="E31" s="2">
        <v>0.172</v>
      </c>
      <c r="F31" s="2">
        <v>16.84</v>
      </c>
      <c r="G31" s="3">
        <v>80</v>
      </c>
      <c r="H31" s="3">
        <v>12</v>
      </c>
      <c r="I31" t="s">
        <v>100</v>
      </c>
      <c r="J31" s="3">
        <v>5</v>
      </c>
      <c r="K31" s="3" t="s">
        <v>103</v>
      </c>
      <c r="L31" t="s">
        <v>106</v>
      </c>
      <c r="M31" s="3" t="s">
        <v>108</v>
      </c>
      <c r="N31" s="6" t="s">
        <v>68</v>
      </c>
    </row>
    <row r="32" spans="1:14">
      <c r="A32" t="s">
        <v>84</v>
      </c>
      <c r="B32" t="s">
        <v>86</v>
      </c>
      <c r="C32" t="s">
        <v>91</v>
      </c>
      <c r="D32" t="s">
        <v>98</v>
      </c>
      <c r="E32" s="2">
        <v>0.183</v>
      </c>
      <c r="F32" s="2">
        <v>19.82</v>
      </c>
      <c r="G32" s="3">
        <v>30</v>
      </c>
      <c r="H32" s="3">
        <v>0</v>
      </c>
      <c r="I32" t="s">
        <v>100</v>
      </c>
      <c r="J32" s="3">
        <v>3</v>
      </c>
      <c r="K32" s="3" t="s">
        <v>103</v>
      </c>
      <c r="L32" t="s">
        <v>104</v>
      </c>
      <c r="M32" s="3" t="s">
        <v>108</v>
      </c>
      <c r="N32" s="6" t="s">
        <v>68</v>
      </c>
    </row>
    <row r="33" spans="1:14">
      <c r="A33" t="s">
        <v>85</v>
      </c>
      <c r="B33" t="s">
        <v>87</v>
      </c>
      <c r="C33" t="s">
        <v>91</v>
      </c>
      <c r="D33" t="s">
        <v>98</v>
      </c>
      <c r="E33" s="2">
        <v>0.151</v>
      </c>
      <c r="F33" s="2">
        <v>9.91</v>
      </c>
      <c r="G33" s="3">
        <v>80</v>
      </c>
      <c r="H33" s="3">
        <v>24</v>
      </c>
      <c r="I33" t="s">
        <v>100</v>
      </c>
      <c r="J33" s="3">
        <v>2</v>
      </c>
      <c r="K33" s="3" t="s">
        <v>103</v>
      </c>
      <c r="L33" t="s">
        <v>105</v>
      </c>
      <c r="M33" s="3" t="s">
        <v>109</v>
      </c>
      <c r="N33" s="6" t="s">
        <v>68</v>
      </c>
    </row>
    <row r="34" spans="1:14">
      <c r="A34" t="s">
        <v>85</v>
      </c>
      <c r="B34" t="s">
        <v>87</v>
      </c>
      <c r="C34" t="s">
        <v>93</v>
      </c>
      <c r="D34" t="s">
        <v>98</v>
      </c>
      <c r="E34" s="2">
        <v>0.183</v>
      </c>
      <c r="F34" s="2">
        <v>11</v>
      </c>
      <c r="G34" s="3">
        <v>60</v>
      </c>
      <c r="H34" s="3">
        <v>12</v>
      </c>
      <c r="I34" t="s">
        <v>99</v>
      </c>
      <c r="J34" s="3">
        <v>5</v>
      </c>
      <c r="K34" s="3" t="s">
        <v>103</v>
      </c>
      <c r="L34" t="s">
        <v>105</v>
      </c>
      <c r="M34" s="3" t="s">
        <v>108</v>
      </c>
      <c r="N34" s="6" t="s">
        <v>68</v>
      </c>
    </row>
    <row r="35" spans="1:14">
      <c r="A35" t="s">
        <v>85</v>
      </c>
      <c r="B35" t="s">
        <v>87</v>
      </c>
      <c r="C35" t="s">
        <v>94</v>
      </c>
      <c r="D35" t="s">
        <v>95</v>
      </c>
      <c r="E35" s="2">
        <v>0.169</v>
      </c>
      <c r="F35" s="2">
        <v>9.26</v>
      </c>
      <c r="G35" s="3">
        <v>30</v>
      </c>
      <c r="H35" s="3">
        <v>0</v>
      </c>
      <c r="I35" t="s">
        <v>102</v>
      </c>
      <c r="J35" s="3">
        <v>3</v>
      </c>
      <c r="K35" s="3" t="s">
        <v>103</v>
      </c>
      <c r="L35" t="s">
        <v>106</v>
      </c>
      <c r="M35" s="3" t="s">
        <v>108</v>
      </c>
      <c r="N35" s="6" t="s">
        <v>68</v>
      </c>
    </row>
    <row r="36" spans="1:14">
      <c r="A36" t="s">
        <v>84</v>
      </c>
      <c r="B36" t="s">
        <v>86</v>
      </c>
      <c r="C36" t="s">
        <v>88</v>
      </c>
      <c r="D36" t="s">
        <v>97</v>
      </c>
      <c r="E36" s="2">
        <v>0.195</v>
      </c>
      <c r="F36" s="2">
        <v>18.68</v>
      </c>
      <c r="G36" s="3">
        <v>30</v>
      </c>
      <c r="H36" s="3">
        <v>0</v>
      </c>
      <c r="I36" t="s">
        <v>99</v>
      </c>
      <c r="J36" s="3">
        <v>4</v>
      </c>
      <c r="K36" s="3" t="s">
        <v>103</v>
      </c>
      <c r="L36" t="s">
        <v>105</v>
      </c>
      <c r="M36" s="3" t="s">
        <v>109</v>
      </c>
      <c r="N36" s="6" t="s">
        <v>68</v>
      </c>
    </row>
    <row r="37" spans="1:14">
      <c r="A37" t="s">
        <v>84</v>
      </c>
      <c r="B37" t="s">
        <v>86</v>
      </c>
      <c r="C37" t="s">
        <v>89</v>
      </c>
      <c r="D37" t="s">
        <v>95</v>
      </c>
      <c r="E37" s="2">
        <v>0.151</v>
      </c>
      <c r="F37" s="2">
        <v>9.26</v>
      </c>
      <c r="G37" s="3">
        <v>100</v>
      </c>
      <c r="H37" s="3">
        <v>12</v>
      </c>
      <c r="I37" t="s">
        <v>99</v>
      </c>
      <c r="J37" s="3">
        <v>2</v>
      </c>
      <c r="K37" s="3" t="s">
        <v>103</v>
      </c>
      <c r="L37" t="s">
        <v>105</v>
      </c>
      <c r="M37" s="3" t="s">
        <v>109</v>
      </c>
      <c r="N37" s="6" t="s">
        <v>68</v>
      </c>
    </row>
    <row r="38" spans="1:14">
      <c r="A38" t="s">
        <v>85</v>
      </c>
      <c r="B38" t="s">
        <v>87</v>
      </c>
      <c r="C38" t="s">
        <v>90</v>
      </c>
      <c r="D38" t="s">
        <v>97</v>
      </c>
      <c r="E38" s="2">
        <v>0.154</v>
      </c>
      <c r="F38" s="2">
        <v>16.27</v>
      </c>
      <c r="G38" s="3">
        <v>60</v>
      </c>
      <c r="H38" s="3">
        <v>24</v>
      </c>
      <c r="I38" t="s">
        <v>102</v>
      </c>
      <c r="J38" s="3">
        <v>3</v>
      </c>
      <c r="K38" s="3" t="s">
        <v>103</v>
      </c>
      <c r="L38" t="s">
        <v>104</v>
      </c>
      <c r="M38" s="3" t="s">
        <v>108</v>
      </c>
      <c r="N38" s="6" t="s">
        <v>68</v>
      </c>
    </row>
    <row r="39" spans="1:14">
      <c r="A39" t="s">
        <v>84</v>
      </c>
      <c r="B39" t="s">
        <v>86</v>
      </c>
      <c r="C39" t="s">
        <v>89</v>
      </c>
      <c r="D39" t="s">
        <v>97</v>
      </c>
      <c r="E39" s="2">
        <v>0.176</v>
      </c>
      <c r="F39" s="2">
        <v>14.8</v>
      </c>
      <c r="G39" s="3">
        <v>100</v>
      </c>
      <c r="H39" s="3">
        <v>12</v>
      </c>
      <c r="I39" t="s">
        <v>99</v>
      </c>
      <c r="J39" s="3">
        <v>5</v>
      </c>
      <c r="K39" s="3" t="s">
        <v>103</v>
      </c>
      <c r="L39" t="s">
        <v>105</v>
      </c>
      <c r="M39" s="3" t="s">
        <v>108</v>
      </c>
      <c r="N39" s="6" t="s">
        <v>68</v>
      </c>
    </row>
    <row r="40" spans="1:14">
      <c r="A40" t="s">
        <v>84</v>
      </c>
      <c r="B40" t="s">
        <v>86</v>
      </c>
      <c r="C40" t="s">
        <v>94</v>
      </c>
      <c r="D40" t="s">
        <v>96</v>
      </c>
      <c r="E40" s="2">
        <v>0.151</v>
      </c>
      <c r="F40" s="2">
        <v>19.68</v>
      </c>
      <c r="G40" s="3">
        <v>30</v>
      </c>
      <c r="H40" s="3">
        <v>24</v>
      </c>
      <c r="I40" t="s">
        <v>99</v>
      </c>
      <c r="J40" s="3">
        <v>2</v>
      </c>
      <c r="K40" s="3" t="s">
        <v>103</v>
      </c>
      <c r="L40" t="s">
        <v>105</v>
      </c>
      <c r="M40" s="3" t="s">
        <v>108</v>
      </c>
      <c r="N40" s="6" t="s">
        <v>68</v>
      </c>
    </row>
    <row r="41" spans="1:14">
      <c r="A41" t="s">
        <v>85</v>
      </c>
      <c r="B41" t="s">
        <v>87</v>
      </c>
      <c r="C41" t="s">
        <v>89</v>
      </c>
      <c r="D41" t="s">
        <v>95</v>
      </c>
      <c r="E41" s="2">
        <v>0.17</v>
      </c>
      <c r="F41" s="2">
        <v>14.37</v>
      </c>
      <c r="G41" s="3">
        <v>60</v>
      </c>
      <c r="H41" s="3">
        <v>24</v>
      </c>
      <c r="I41" t="s">
        <v>99</v>
      </c>
      <c r="J41" s="3">
        <v>2</v>
      </c>
      <c r="K41" s="3" t="s">
        <v>103</v>
      </c>
      <c r="L41" t="s">
        <v>107</v>
      </c>
      <c r="M41" s="3" t="s">
        <v>109</v>
      </c>
      <c r="N41" s="6" t="s">
        <v>68</v>
      </c>
    </row>
    <row r="42" spans="1:14">
      <c r="A42" t="s">
        <v>84</v>
      </c>
      <c r="B42" t="s">
        <v>86</v>
      </c>
      <c r="C42" t="s">
        <v>93</v>
      </c>
      <c r="D42" t="s">
        <v>98</v>
      </c>
      <c r="E42" s="2">
        <v>0.157</v>
      </c>
      <c r="F42" s="2">
        <v>14.02</v>
      </c>
      <c r="G42" s="3">
        <v>30</v>
      </c>
      <c r="H42" s="3">
        <v>24</v>
      </c>
      <c r="I42" t="s">
        <v>99</v>
      </c>
      <c r="J42" s="3">
        <v>2</v>
      </c>
      <c r="K42" s="3" t="s">
        <v>103</v>
      </c>
      <c r="L42" t="s">
        <v>107</v>
      </c>
      <c r="M42" s="3" t="s">
        <v>108</v>
      </c>
      <c r="N42" s="6" t="s">
        <v>68</v>
      </c>
    </row>
    <row r="43" spans="1:14">
      <c r="A43" t="s">
        <v>85</v>
      </c>
      <c r="B43" t="s">
        <v>87</v>
      </c>
      <c r="C43" t="s">
        <v>90</v>
      </c>
      <c r="D43" t="s">
        <v>98</v>
      </c>
      <c r="E43" s="2">
        <v>0.18</v>
      </c>
      <c r="F43" s="2">
        <v>18.25</v>
      </c>
      <c r="G43" s="3">
        <v>80</v>
      </c>
      <c r="H43" s="3">
        <v>24</v>
      </c>
      <c r="I43" t="s">
        <v>99</v>
      </c>
      <c r="J43" s="3">
        <v>4</v>
      </c>
      <c r="K43" s="3" t="s">
        <v>103</v>
      </c>
      <c r="L43" t="s">
        <v>106</v>
      </c>
      <c r="M43" s="3" t="s">
        <v>109</v>
      </c>
      <c r="N43" s="6" t="s">
        <v>68</v>
      </c>
    </row>
    <row r="45" spans="1:14">
      <c r="L45" s="7" t="s">
        <v>71</v>
      </c>
    </row>
  </sheetData>
  <mergeCells count="1">
    <mergeCell ref="A1:N1"/>
  </mergeCells>
  <hyperlinks>
    <hyperlink ref="N4" r:id="rId1"/>
    <hyperlink ref="N5" r:id="rId2"/>
    <hyperlink ref="N6" r:id="rId3"/>
    <hyperlink ref="N7" r:id="rId4"/>
    <hyperlink ref="N8" r:id="rId5"/>
    <hyperlink ref="N9" r:id="rId6"/>
    <hyperlink ref="N10" r:id="rId7"/>
    <hyperlink ref="N11" r:id="rId8"/>
    <hyperlink ref="N12" r:id="rId9"/>
    <hyperlink ref="N13" r:id="rId10"/>
    <hyperlink ref="N14" r:id="rId11"/>
    <hyperlink ref="N15" r:id="rId12"/>
    <hyperlink ref="N16" r:id="rId13"/>
    <hyperlink ref="N17" r:id="rId14"/>
    <hyperlink ref="N18" r:id="rId15"/>
    <hyperlink ref="N19" r:id="rId16"/>
    <hyperlink ref="N20" r:id="rId17"/>
    <hyperlink ref="N21" r:id="rId18"/>
    <hyperlink ref="N22" r:id="rId19"/>
    <hyperlink ref="N23" r:id="rId20"/>
    <hyperlink ref="N24" r:id="rId21"/>
    <hyperlink ref="N25" r:id="rId22"/>
    <hyperlink ref="N26" r:id="rId23"/>
    <hyperlink ref="N27" r:id="rId24"/>
    <hyperlink ref="N28" r:id="rId25"/>
    <hyperlink ref="N29" r:id="rId26"/>
    <hyperlink ref="N30" r:id="rId27"/>
    <hyperlink ref="N31" r:id="rId28"/>
    <hyperlink ref="N32" r:id="rId29"/>
    <hyperlink ref="N33" r:id="rId30"/>
    <hyperlink ref="N34" r:id="rId31"/>
    <hyperlink ref="N35" r:id="rId32"/>
    <hyperlink ref="N36" r:id="rId33"/>
    <hyperlink ref="N37" r:id="rId34"/>
    <hyperlink ref="N38" r:id="rId35"/>
    <hyperlink ref="N39" r:id="rId36"/>
    <hyperlink ref="N40" r:id="rId37"/>
    <hyperlink ref="N41" r:id="rId38"/>
    <hyperlink ref="N42" r:id="rId39"/>
    <hyperlink ref="N43" r:id="rId40"/>
  </hyperlinks>
  <pageMargins left="0.7" right="0.7" top="0.75" bottom="0.75" header="0.3" footer="0.3"/>
  <tableParts count="1">
    <tablePart r:id="rId4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P35"/>
  <sheetViews>
    <sheetView workbookViewId="0"/>
  </sheetViews>
  <sheetFormatPr defaultRowHeight="15"/>
  <cols>
    <col min="1" max="1" width="31.7109375" customWidth="1"/>
    <col min="2" max="5" width="12.7109375" customWidth="1"/>
    <col min="6" max="6" width="20.7109375" customWidth="1"/>
    <col min="7" max="7" width="9.140625" style="3"/>
    <col min="8" max="8" width="19.7109375" customWidth="1"/>
    <col min="9" max="9" width="16.7109375" customWidth="1"/>
    <col min="10" max="10" width="18.7109375" customWidth="1"/>
    <col min="11" max="11" width="15.7109375" customWidth="1"/>
    <col min="12" max="12" width="21.7109375" customWidth="1"/>
    <col min="13" max="13" width="9.140625" style="2"/>
    <col min="14" max="14" width="23.7109375" customWidth="1"/>
    <col min="15" max="16" width="9.140625" style="3"/>
  </cols>
  <sheetData>
    <row r="1" spans="1:16">
      <c r="A1" s="4" t="s">
        <v>146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>
      <c r="A2" s="5" t="s">
        <v>70</v>
      </c>
    </row>
    <row r="3" spans="1:16">
      <c r="A3" t="s">
        <v>8</v>
      </c>
      <c r="B3" t="s">
        <v>9</v>
      </c>
      <c r="C3" t="s">
        <v>111</v>
      </c>
      <c r="D3" t="s">
        <v>112</v>
      </c>
      <c r="E3" t="s">
        <v>113</v>
      </c>
      <c r="F3" t="s">
        <v>114</v>
      </c>
      <c r="G3" s="3" t="s">
        <v>115</v>
      </c>
      <c r="H3" t="s">
        <v>116</v>
      </c>
      <c r="I3" t="s">
        <v>117</v>
      </c>
      <c r="J3" t="s">
        <v>118</v>
      </c>
      <c r="K3" t="s">
        <v>119</v>
      </c>
      <c r="L3" t="s">
        <v>120</v>
      </c>
      <c r="M3" s="2" t="s">
        <v>121</v>
      </c>
      <c r="N3" t="s">
        <v>122</v>
      </c>
      <c r="O3" s="3" t="s">
        <v>123</v>
      </c>
      <c r="P3" s="3" t="s">
        <v>16</v>
      </c>
    </row>
    <row r="4" spans="1:16">
      <c r="A4" t="s">
        <v>124</v>
      </c>
      <c r="B4" t="s">
        <v>125</v>
      </c>
      <c r="C4" t="s">
        <v>127</v>
      </c>
      <c r="D4" t="s">
        <v>134</v>
      </c>
      <c r="E4" t="s">
        <v>138</v>
      </c>
      <c r="F4" t="s">
        <v>143</v>
      </c>
      <c r="G4" s="3">
        <v>7.7</v>
      </c>
      <c r="H4">
        <v>282</v>
      </c>
      <c r="I4">
        <v>102</v>
      </c>
      <c r="J4">
        <v>37</v>
      </c>
      <c r="K4">
        <v>24</v>
      </c>
      <c r="L4">
        <v>712</v>
      </c>
      <c r="M4" s="2">
        <v>2.64</v>
      </c>
      <c r="N4" t="s">
        <v>144</v>
      </c>
      <c r="O4" s="3">
        <v>3</v>
      </c>
      <c r="P4" s="3">
        <v>3</v>
      </c>
    </row>
    <row r="5" spans="1:16">
      <c r="A5" t="s">
        <v>124</v>
      </c>
      <c r="B5" t="s">
        <v>126</v>
      </c>
      <c r="C5" t="s">
        <v>127</v>
      </c>
      <c r="D5" t="s">
        <v>134</v>
      </c>
      <c r="E5" t="s">
        <v>139</v>
      </c>
      <c r="F5" t="s">
        <v>143</v>
      </c>
      <c r="G5" s="3">
        <v>7.1</v>
      </c>
      <c r="H5">
        <v>648</v>
      </c>
      <c r="I5">
        <v>99</v>
      </c>
      <c r="J5">
        <v>10</v>
      </c>
      <c r="K5">
        <v>9</v>
      </c>
      <c r="L5">
        <v>1202</v>
      </c>
      <c r="M5" s="2">
        <v>2.07</v>
      </c>
      <c r="N5" t="s">
        <v>144</v>
      </c>
      <c r="O5" s="3">
        <v>5</v>
      </c>
      <c r="P5" s="3">
        <v>4</v>
      </c>
    </row>
    <row r="6" spans="1:16">
      <c r="A6" t="s">
        <v>124</v>
      </c>
      <c r="B6" t="s">
        <v>27</v>
      </c>
      <c r="C6" t="s">
        <v>128</v>
      </c>
      <c r="D6" t="s">
        <v>134</v>
      </c>
      <c r="E6" t="s">
        <v>140</v>
      </c>
      <c r="F6" t="s">
        <v>125</v>
      </c>
      <c r="G6" s="3">
        <v>7.3</v>
      </c>
      <c r="H6">
        <v>616</v>
      </c>
      <c r="I6">
        <v>39</v>
      </c>
      <c r="J6">
        <v>50</v>
      </c>
      <c r="K6">
        <v>18</v>
      </c>
      <c r="L6">
        <v>723</v>
      </c>
      <c r="M6" s="2">
        <v>1.99</v>
      </c>
      <c r="N6" t="s">
        <v>145</v>
      </c>
      <c r="O6" s="3">
        <v>3</v>
      </c>
      <c r="P6" s="3">
        <v>3</v>
      </c>
    </row>
    <row r="7" spans="1:16">
      <c r="A7" t="s">
        <v>124</v>
      </c>
      <c r="B7" t="s">
        <v>126</v>
      </c>
      <c r="C7" t="s">
        <v>129</v>
      </c>
      <c r="D7" t="s">
        <v>135</v>
      </c>
      <c r="E7" t="s">
        <v>139</v>
      </c>
      <c r="F7" t="s">
        <v>125</v>
      </c>
      <c r="G7" s="3">
        <v>7.4</v>
      </c>
      <c r="H7">
        <v>1130</v>
      </c>
      <c r="I7">
        <v>16</v>
      </c>
      <c r="J7">
        <v>41</v>
      </c>
      <c r="K7">
        <v>24</v>
      </c>
      <c r="L7">
        <v>1546</v>
      </c>
      <c r="M7" s="2">
        <v>1.35</v>
      </c>
      <c r="N7" t="s">
        <v>145</v>
      </c>
      <c r="O7" s="3">
        <v>3</v>
      </c>
      <c r="P7" s="3">
        <v>5</v>
      </c>
    </row>
    <row r="8" spans="1:16">
      <c r="A8" t="s">
        <v>124</v>
      </c>
      <c r="B8" t="s">
        <v>126</v>
      </c>
      <c r="C8" t="s">
        <v>129</v>
      </c>
      <c r="D8" t="s">
        <v>135</v>
      </c>
      <c r="E8" t="s">
        <v>138</v>
      </c>
      <c r="F8" t="s">
        <v>143</v>
      </c>
      <c r="G8" s="3">
        <v>7.1</v>
      </c>
      <c r="H8">
        <v>173</v>
      </c>
      <c r="I8">
        <v>57</v>
      </c>
      <c r="J8">
        <v>35</v>
      </c>
      <c r="K8">
        <v>3</v>
      </c>
      <c r="L8">
        <v>1869</v>
      </c>
      <c r="M8" s="2">
        <v>0.45</v>
      </c>
      <c r="N8" t="s">
        <v>144</v>
      </c>
      <c r="O8" s="3">
        <v>4</v>
      </c>
      <c r="P8" s="3">
        <v>3</v>
      </c>
    </row>
    <row r="9" spans="1:16">
      <c r="A9" t="s">
        <v>124</v>
      </c>
      <c r="B9" t="s">
        <v>126</v>
      </c>
      <c r="C9" t="s">
        <v>130</v>
      </c>
      <c r="D9" t="s">
        <v>136</v>
      </c>
      <c r="E9" t="s">
        <v>138</v>
      </c>
      <c r="F9" t="s">
        <v>125</v>
      </c>
      <c r="G9" s="3">
        <v>7.1</v>
      </c>
      <c r="H9">
        <v>494</v>
      </c>
      <c r="I9">
        <v>38</v>
      </c>
      <c r="J9">
        <v>5</v>
      </c>
      <c r="K9">
        <v>7</v>
      </c>
      <c r="L9">
        <v>626</v>
      </c>
      <c r="M9" s="2">
        <v>0.83</v>
      </c>
      <c r="N9" t="s">
        <v>144</v>
      </c>
      <c r="O9" s="3">
        <v>5</v>
      </c>
      <c r="P9" s="3">
        <v>4</v>
      </c>
    </row>
    <row r="10" spans="1:16">
      <c r="A10" t="s">
        <v>124</v>
      </c>
      <c r="B10" t="s">
        <v>27</v>
      </c>
      <c r="C10" t="s">
        <v>131</v>
      </c>
      <c r="D10" t="s">
        <v>135</v>
      </c>
      <c r="E10" t="s">
        <v>138</v>
      </c>
      <c r="F10" t="s">
        <v>125</v>
      </c>
      <c r="G10" s="3">
        <v>7.5</v>
      </c>
      <c r="H10">
        <v>801</v>
      </c>
      <c r="I10">
        <v>31</v>
      </c>
      <c r="J10">
        <v>30</v>
      </c>
      <c r="K10">
        <v>21</v>
      </c>
      <c r="L10">
        <v>1271</v>
      </c>
      <c r="M10" s="2">
        <v>2.36</v>
      </c>
      <c r="N10" t="s">
        <v>145</v>
      </c>
      <c r="O10" s="3">
        <v>5</v>
      </c>
      <c r="P10" s="3">
        <v>4</v>
      </c>
    </row>
    <row r="11" spans="1:16">
      <c r="A11" t="s">
        <v>124</v>
      </c>
      <c r="B11" t="s">
        <v>126</v>
      </c>
      <c r="C11" t="s">
        <v>132</v>
      </c>
      <c r="D11" t="s">
        <v>137</v>
      </c>
      <c r="E11" t="s">
        <v>139</v>
      </c>
      <c r="F11" t="s">
        <v>126</v>
      </c>
      <c r="G11" s="3">
        <v>6.8</v>
      </c>
      <c r="H11">
        <v>284</v>
      </c>
      <c r="I11">
        <v>93</v>
      </c>
      <c r="J11">
        <v>55</v>
      </c>
      <c r="K11">
        <v>11</v>
      </c>
      <c r="L11">
        <v>893</v>
      </c>
      <c r="M11" s="2">
        <v>2.2</v>
      </c>
      <c r="N11" t="s">
        <v>145</v>
      </c>
      <c r="O11" s="3">
        <v>5</v>
      </c>
      <c r="P11" s="3">
        <v>4</v>
      </c>
    </row>
    <row r="12" spans="1:16">
      <c r="A12" t="s">
        <v>124</v>
      </c>
      <c r="B12" t="s">
        <v>125</v>
      </c>
      <c r="C12" t="s">
        <v>132</v>
      </c>
      <c r="D12" t="s">
        <v>134</v>
      </c>
      <c r="E12" t="s">
        <v>141</v>
      </c>
      <c r="F12" t="s">
        <v>143</v>
      </c>
      <c r="G12" s="3">
        <v>7.6</v>
      </c>
      <c r="H12">
        <v>570</v>
      </c>
      <c r="I12">
        <v>24</v>
      </c>
      <c r="J12">
        <v>48</v>
      </c>
      <c r="K12">
        <v>24</v>
      </c>
      <c r="L12">
        <v>938</v>
      </c>
      <c r="M12" s="2">
        <v>2.1</v>
      </c>
      <c r="N12" t="s">
        <v>144</v>
      </c>
      <c r="O12" s="3">
        <v>3</v>
      </c>
      <c r="P12" s="3">
        <v>5</v>
      </c>
    </row>
    <row r="13" spans="1:16">
      <c r="A13" t="s">
        <v>124</v>
      </c>
      <c r="B13" t="s">
        <v>126</v>
      </c>
      <c r="C13" t="s">
        <v>128</v>
      </c>
      <c r="D13" t="s">
        <v>135</v>
      </c>
      <c r="E13" t="s">
        <v>142</v>
      </c>
      <c r="F13" t="s">
        <v>126</v>
      </c>
      <c r="G13" s="3">
        <v>7.1</v>
      </c>
      <c r="H13">
        <v>1174</v>
      </c>
      <c r="I13">
        <v>84</v>
      </c>
      <c r="J13">
        <v>46</v>
      </c>
      <c r="K13">
        <v>17</v>
      </c>
      <c r="L13">
        <v>560</v>
      </c>
      <c r="M13" s="2">
        <v>1.38</v>
      </c>
      <c r="N13" t="s">
        <v>144</v>
      </c>
      <c r="O13" s="3">
        <v>3</v>
      </c>
      <c r="P13" s="3">
        <v>3</v>
      </c>
    </row>
    <row r="14" spans="1:16">
      <c r="A14" t="s">
        <v>124</v>
      </c>
      <c r="B14" t="s">
        <v>126</v>
      </c>
      <c r="C14" t="s">
        <v>132</v>
      </c>
      <c r="D14" t="s">
        <v>136</v>
      </c>
      <c r="E14" t="s">
        <v>142</v>
      </c>
      <c r="F14" t="s">
        <v>125</v>
      </c>
      <c r="G14" s="3">
        <v>7.8</v>
      </c>
      <c r="H14">
        <v>637</v>
      </c>
      <c r="I14">
        <v>68</v>
      </c>
      <c r="J14">
        <v>24</v>
      </c>
      <c r="K14">
        <v>10</v>
      </c>
      <c r="L14">
        <v>938</v>
      </c>
      <c r="M14" s="2">
        <v>1.26</v>
      </c>
      <c r="N14" t="s">
        <v>145</v>
      </c>
      <c r="O14" s="3">
        <v>4</v>
      </c>
      <c r="P14" s="3">
        <v>5</v>
      </c>
    </row>
    <row r="15" spans="1:16">
      <c r="A15" t="s">
        <v>124</v>
      </c>
      <c r="B15" t="s">
        <v>27</v>
      </c>
      <c r="C15" t="s">
        <v>127</v>
      </c>
      <c r="D15" t="s">
        <v>135</v>
      </c>
      <c r="E15" t="s">
        <v>141</v>
      </c>
      <c r="F15" t="s">
        <v>126</v>
      </c>
      <c r="G15" s="3">
        <v>6.6</v>
      </c>
      <c r="H15">
        <v>485</v>
      </c>
      <c r="I15">
        <v>107</v>
      </c>
      <c r="J15">
        <v>22</v>
      </c>
      <c r="K15">
        <v>13</v>
      </c>
      <c r="L15">
        <v>1874</v>
      </c>
      <c r="M15" s="2">
        <v>0.53</v>
      </c>
      <c r="N15" t="s">
        <v>144</v>
      </c>
      <c r="O15" s="3">
        <v>3</v>
      </c>
      <c r="P15" s="3">
        <v>5</v>
      </c>
    </row>
    <row r="16" spans="1:16">
      <c r="A16" t="s">
        <v>124</v>
      </c>
      <c r="B16" t="s">
        <v>125</v>
      </c>
      <c r="C16" t="s">
        <v>132</v>
      </c>
      <c r="D16" t="s">
        <v>136</v>
      </c>
      <c r="E16" t="s">
        <v>140</v>
      </c>
      <c r="F16" t="s">
        <v>125</v>
      </c>
      <c r="G16" s="3">
        <v>6.9</v>
      </c>
      <c r="H16">
        <v>325</v>
      </c>
      <c r="I16">
        <v>44</v>
      </c>
      <c r="J16">
        <v>50</v>
      </c>
      <c r="K16">
        <v>13</v>
      </c>
      <c r="L16">
        <v>1668</v>
      </c>
      <c r="M16" s="2">
        <v>1.51</v>
      </c>
      <c r="N16" t="s">
        <v>144</v>
      </c>
      <c r="O16" s="3">
        <v>5</v>
      </c>
      <c r="P16" s="3">
        <v>5</v>
      </c>
    </row>
    <row r="17" spans="1:16">
      <c r="A17" t="s">
        <v>124</v>
      </c>
      <c r="B17" t="s">
        <v>126</v>
      </c>
      <c r="C17" t="s">
        <v>131</v>
      </c>
      <c r="D17" t="s">
        <v>137</v>
      </c>
      <c r="E17" t="s">
        <v>138</v>
      </c>
      <c r="F17" t="s">
        <v>126</v>
      </c>
      <c r="G17" s="3">
        <v>6.5</v>
      </c>
      <c r="H17">
        <v>772</v>
      </c>
      <c r="I17">
        <v>48</v>
      </c>
      <c r="J17">
        <v>33</v>
      </c>
      <c r="K17">
        <v>18</v>
      </c>
      <c r="L17">
        <v>1620</v>
      </c>
      <c r="M17" s="2">
        <v>0.49</v>
      </c>
      <c r="N17" t="s">
        <v>144</v>
      </c>
      <c r="O17" s="3">
        <v>3</v>
      </c>
      <c r="P17" s="3">
        <v>5</v>
      </c>
    </row>
    <row r="18" spans="1:16">
      <c r="A18" t="s">
        <v>124</v>
      </c>
      <c r="B18" t="s">
        <v>126</v>
      </c>
      <c r="C18" t="s">
        <v>131</v>
      </c>
      <c r="D18" t="s">
        <v>137</v>
      </c>
      <c r="E18" t="s">
        <v>140</v>
      </c>
      <c r="F18" t="s">
        <v>125</v>
      </c>
      <c r="G18" s="3">
        <v>7.3</v>
      </c>
      <c r="H18">
        <v>143</v>
      </c>
      <c r="I18">
        <v>75</v>
      </c>
      <c r="J18">
        <v>18</v>
      </c>
      <c r="K18">
        <v>10</v>
      </c>
      <c r="L18">
        <v>1315</v>
      </c>
      <c r="M18" s="2">
        <v>1.27</v>
      </c>
      <c r="N18" t="s">
        <v>145</v>
      </c>
      <c r="O18" s="3">
        <v>4</v>
      </c>
      <c r="P18" s="3">
        <v>5</v>
      </c>
    </row>
    <row r="19" spans="1:16">
      <c r="A19" t="s">
        <v>124</v>
      </c>
      <c r="B19" t="s">
        <v>125</v>
      </c>
      <c r="C19" t="s">
        <v>132</v>
      </c>
      <c r="D19" t="s">
        <v>137</v>
      </c>
      <c r="E19" t="s">
        <v>139</v>
      </c>
      <c r="F19" t="s">
        <v>126</v>
      </c>
      <c r="G19" s="3">
        <v>7.2</v>
      </c>
      <c r="H19">
        <v>280</v>
      </c>
      <c r="I19">
        <v>36</v>
      </c>
      <c r="J19">
        <v>9</v>
      </c>
      <c r="K19">
        <v>24</v>
      </c>
      <c r="L19">
        <v>744</v>
      </c>
      <c r="M19" s="2">
        <v>1.1</v>
      </c>
      <c r="N19" t="s">
        <v>145</v>
      </c>
      <c r="O19" s="3">
        <v>3</v>
      </c>
      <c r="P19" s="3">
        <v>3</v>
      </c>
    </row>
    <row r="20" spans="1:16">
      <c r="A20" t="s">
        <v>124</v>
      </c>
      <c r="B20" t="s">
        <v>126</v>
      </c>
      <c r="C20" t="s">
        <v>130</v>
      </c>
      <c r="D20" t="s">
        <v>136</v>
      </c>
      <c r="E20" t="s">
        <v>140</v>
      </c>
      <c r="F20" t="s">
        <v>143</v>
      </c>
      <c r="G20" s="3">
        <v>7.3</v>
      </c>
      <c r="H20">
        <v>1094</v>
      </c>
      <c r="I20">
        <v>99</v>
      </c>
      <c r="J20">
        <v>15</v>
      </c>
      <c r="K20">
        <v>6</v>
      </c>
      <c r="L20">
        <v>342</v>
      </c>
      <c r="M20" s="2">
        <v>1.14</v>
      </c>
      <c r="N20" t="s">
        <v>144</v>
      </c>
      <c r="O20" s="3">
        <v>5</v>
      </c>
      <c r="P20" s="3">
        <v>4</v>
      </c>
    </row>
    <row r="21" spans="1:16">
      <c r="A21" t="s">
        <v>124</v>
      </c>
      <c r="B21" t="s">
        <v>126</v>
      </c>
      <c r="C21" t="s">
        <v>131</v>
      </c>
      <c r="D21" t="s">
        <v>135</v>
      </c>
      <c r="E21" t="s">
        <v>142</v>
      </c>
      <c r="F21" t="s">
        <v>126</v>
      </c>
      <c r="G21" s="3">
        <v>7.2</v>
      </c>
      <c r="H21">
        <v>1135</v>
      </c>
      <c r="I21">
        <v>95</v>
      </c>
      <c r="J21">
        <v>26</v>
      </c>
      <c r="K21">
        <v>19</v>
      </c>
      <c r="L21">
        <v>185</v>
      </c>
      <c r="M21" s="2">
        <v>0.98</v>
      </c>
      <c r="N21" t="s">
        <v>145</v>
      </c>
      <c r="O21" s="3">
        <v>5</v>
      </c>
      <c r="P21" s="3">
        <v>4</v>
      </c>
    </row>
    <row r="22" spans="1:16">
      <c r="A22" t="s">
        <v>124</v>
      </c>
      <c r="B22" t="s">
        <v>125</v>
      </c>
      <c r="C22" t="s">
        <v>129</v>
      </c>
      <c r="D22" t="s">
        <v>134</v>
      </c>
      <c r="E22" t="s">
        <v>139</v>
      </c>
      <c r="F22" t="s">
        <v>126</v>
      </c>
      <c r="G22" s="3">
        <v>7.2</v>
      </c>
      <c r="H22">
        <v>651</v>
      </c>
      <c r="I22">
        <v>67</v>
      </c>
      <c r="J22">
        <v>12</v>
      </c>
      <c r="K22">
        <v>21</v>
      </c>
      <c r="L22">
        <v>345</v>
      </c>
      <c r="M22" s="2">
        <v>0.78</v>
      </c>
      <c r="N22" t="s">
        <v>144</v>
      </c>
      <c r="O22" s="3">
        <v>3</v>
      </c>
      <c r="P22" s="3">
        <v>5</v>
      </c>
    </row>
    <row r="23" spans="1:16">
      <c r="A23" t="s">
        <v>124</v>
      </c>
      <c r="B23" t="s">
        <v>27</v>
      </c>
      <c r="C23" t="s">
        <v>127</v>
      </c>
      <c r="D23" t="s">
        <v>134</v>
      </c>
      <c r="E23" t="s">
        <v>139</v>
      </c>
      <c r="F23" t="s">
        <v>125</v>
      </c>
      <c r="G23" s="3">
        <v>6.5</v>
      </c>
      <c r="H23">
        <v>1342</v>
      </c>
      <c r="I23">
        <v>64</v>
      </c>
      <c r="J23">
        <v>51</v>
      </c>
      <c r="K23">
        <v>3</v>
      </c>
      <c r="L23">
        <v>334</v>
      </c>
      <c r="M23" s="2">
        <v>0.75</v>
      </c>
      <c r="N23" t="s">
        <v>145</v>
      </c>
      <c r="O23" s="3">
        <v>3</v>
      </c>
      <c r="P23" s="3">
        <v>3</v>
      </c>
    </row>
    <row r="24" spans="1:16">
      <c r="A24" t="s">
        <v>124</v>
      </c>
      <c r="B24" t="s">
        <v>27</v>
      </c>
      <c r="C24" t="s">
        <v>131</v>
      </c>
      <c r="D24" t="s">
        <v>136</v>
      </c>
      <c r="E24" t="s">
        <v>139</v>
      </c>
      <c r="F24" t="s">
        <v>126</v>
      </c>
      <c r="G24" s="3">
        <v>6.9</v>
      </c>
      <c r="H24">
        <v>886</v>
      </c>
      <c r="I24">
        <v>101</v>
      </c>
      <c r="J24">
        <v>27</v>
      </c>
      <c r="K24">
        <v>13</v>
      </c>
      <c r="L24">
        <v>1648</v>
      </c>
      <c r="M24" s="2">
        <v>0.74</v>
      </c>
      <c r="N24" t="s">
        <v>144</v>
      </c>
      <c r="O24" s="3">
        <v>5</v>
      </c>
      <c r="P24" s="3">
        <v>3</v>
      </c>
    </row>
    <row r="25" spans="1:16">
      <c r="A25" t="s">
        <v>124</v>
      </c>
      <c r="B25" t="s">
        <v>27</v>
      </c>
      <c r="C25" t="s">
        <v>133</v>
      </c>
      <c r="D25" t="s">
        <v>136</v>
      </c>
      <c r="E25" t="s">
        <v>142</v>
      </c>
      <c r="F25" t="s">
        <v>125</v>
      </c>
      <c r="G25" s="3">
        <v>7.3</v>
      </c>
      <c r="H25">
        <v>1376</v>
      </c>
      <c r="I25">
        <v>78</v>
      </c>
      <c r="J25">
        <v>24</v>
      </c>
      <c r="K25">
        <v>19</v>
      </c>
      <c r="L25">
        <v>1895</v>
      </c>
      <c r="M25" s="2">
        <v>2.69</v>
      </c>
      <c r="N25" t="s">
        <v>145</v>
      </c>
      <c r="O25" s="3">
        <v>3</v>
      </c>
      <c r="P25" s="3">
        <v>5</v>
      </c>
    </row>
    <row r="26" spans="1:16">
      <c r="A26" t="s">
        <v>124</v>
      </c>
      <c r="B26" t="s">
        <v>125</v>
      </c>
      <c r="C26" t="s">
        <v>130</v>
      </c>
      <c r="D26" t="s">
        <v>137</v>
      </c>
      <c r="E26" t="s">
        <v>142</v>
      </c>
      <c r="F26" t="s">
        <v>125</v>
      </c>
      <c r="G26" s="3">
        <v>7.5</v>
      </c>
      <c r="H26">
        <v>103</v>
      </c>
      <c r="I26">
        <v>86</v>
      </c>
      <c r="J26">
        <v>55</v>
      </c>
      <c r="K26">
        <v>23</v>
      </c>
      <c r="L26">
        <v>1980</v>
      </c>
      <c r="M26" s="2">
        <v>1.85</v>
      </c>
      <c r="N26" t="s">
        <v>144</v>
      </c>
      <c r="O26" s="3">
        <v>4</v>
      </c>
      <c r="P26" s="3">
        <v>5</v>
      </c>
    </row>
    <row r="27" spans="1:16">
      <c r="A27" t="s">
        <v>124</v>
      </c>
      <c r="B27" t="s">
        <v>27</v>
      </c>
      <c r="C27" t="s">
        <v>132</v>
      </c>
      <c r="D27" t="s">
        <v>136</v>
      </c>
      <c r="E27" t="s">
        <v>139</v>
      </c>
      <c r="F27" t="s">
        <v>143</v>
      </c>
      <c r="G27" s="3">
        <v>7.2</v>
      </c>
      <c r="H27">
        <v>1088</v>
      </c>
      <c r="I27">
        <v>50</v>
      </c>
      <c r="J27">
        <v>25</v>
      </c>
      <c r="K27">
        <v>14</v>
      </c>
      <c r="L27">
        <v>587</v>
      </c>
      <c r="M27" s="2">
        <v>2.12</v>
      </c>
      <c r="N27" t="s">
        <v>145</v>
      </c>
      <c r="O27" s="3">
        <v>3</v>
      </c>
      <c r="P27" s="3">
        <v>5</v>
      </c>
    </row>
    <row r="28" spans="1:16">
      <c r="A28" t="s">
        <v>124</v>
      </c>
      <c r="B28" t="s">
        <v>126</v>
      </c>
      <c r="C28" t="s">
        <v>132</v>
      </c>
      <c r="D28" t="s">
        <v>136</v>
      </c>
      <c r="E28" t="s">
        <v>141</v>
      </c>
      <c r="F28" t="s">
        <v>143</v>
      </c>
      <c r="G28" s="3">
        <v>6.7</v>
      </c>
      <c r="H28">
        <v>1072</v>
      </c>
      <c r="I28">
        <v>70</v>
      </c>
      <c r="J28">
        <v>9</v>
      </c>
      <c r="K28">
        <v>12</v>
      </c>
      <c r="L28">
        <v>333</v>
      </c>
      <c r="M28" s="2">
        <v>0.8</v>
      </c>
      <c r="N28" t="s">
        <v>145</v>
      </c>
      <c r="O28" s="3">
        <v>3</v>
      </c>
      <c r="P28" s="3">
        <v>5</v>
      </c>
    </row>
    <row r="29" spans="1:16">
      <c r="A29" t="s">
        <v>124</v>
      </c>
      <c r="B29" t="s">
        <v>126</v>
      </c>
      <c r="C29" t="s">
        <v>129</v>
      </c>
      <c r="D29" t="s">
        <v>135</v>
      </c>
      <c r="E29" t="s">
        <v>139</v>
      </c>
      <c r="F29" t="s">
        <v>125</v>
      </c>
      <c r="G29" s="3">
        <v>7.6</v>
      </c>
      <c r="H29">
        <v>1028</v>
      </c>
      <c r="I29">
        <v>86</v>
      </c>
      <c r="J29">
        <v>25</v>
      </c>
      <c r="K29">
        <v>21</v>
      </c>
      <c r="L29">
        <v>437</v>
      </c>
      <c r="M29" s="2">
        <v>0.36</v>
      </c>
      <c r="N29" t="s">
        <v>145</v>
      </c>
      <c r="O29" s="3">
        <v>3</v>
      </c>
      <c r="P29" s="3">
        <v>5</v>
      </c>
    </row>
    <row r="30" spans="1:16">
      <c r="A30" t="s">
        <v>124</v>
      </c>
      <c r="B30" t="s">
        <v>27</v>
      </c>
      <c r="C30" t="s">
        <v>127</v>
      </c>
      <c r="D30" t="s">
        <v>134</v>
      </c>
      <c r="E30" t="s">
        <v>139</v>
      </c>
      <c r="F30" t="s">
        <v>125</v>
      </c>
      <c r="G30" s="3">
        <v>7.3</v>
      </c>
      <c r="H30">
        <v>1131</v>
      </c>
      <c r="I30">
        <v>98</v>
      </c>
      <c r="J30">
        <v>16</v>
      </c>
      <c r="K30">
        <v>8</v>
      </c>
      <c r="L30">
        <v>593</v>
      </c>
      <c r="M30" s="2">
        <v>2.65</v>
      </c>
      <c r="N30" t="s">
        <v>144</v>
      </c>
      <c r="O30" s="3">
        <v>3</v>
      </c>
      <c r="P30" s="3">
        <v>5</v>
      </c>
    </row>
    <row r="31" spans="1:16">
      <c r="A31" t="s">
        <v>124</v>
      </c>
      <c r="B31" t="s">
        <v>27</v>
      </c>
      <c r="C31" t="s">
        <v>132</v>
      </c>
      <c r="D31" t="s">
        <v>134</v>
      </c>
      <c r="E31" t="s">
        <v>142</v>
      </c>
      <c r="F31" t="s">
        <v>143</v>
      </c>
      <c r="G31" s="3">
        <v>6.4</v>
      </c>
      <c r="H31">
        <v>1285</v>
      </c>
      <c r="I31">
        <v>69</v>
      </c>
      <c r="J31">
        <v>24</v>
      </c>
      <c r="K31">
        <v>3</v>
      </c>
      <c r="L31">
        <v>1177</v>
      </c>
      <c r="M31" s="2">
        <v>2.42</v>
      </c>
      <c r="N31" t="s">
        <v>144</v>
      </c>
      <c r="O31" s="3">
        <v>4</v>
      </c>
      <c r="P31" s="3">
        <v>3</v>
      </c>
    </row>
    <row r="32" spans="1:16">
      <c r="A32" t="s">
        <v>124</v>
      </c>
      <c r="B32" t="s">
        <v>125</v>
      </c>
      <c r="C32" t="s">
        <v>127</v>
      </c>
      <c r="D32" t="s">
        <v>136</v>
      </c>
      <c r="E32" t="s">
        <v>138</v>
      </c>
      <c r="F32" t="s">
        <v>143</v>
      </c>
      <c r="G32" s="3">
        <v>6.7</v>
      </c>
      <c r="H32">
        <v>874</v>
      </c>
      <c r="I32">
        <v>76</v>
      </c>
      <c r="J32">
        <v>39</v>
      </c>
      <c r="K32">
        <v>11</v>
      </c>
      <c r="L32">
        <v>953</v>
      </c>
      <c r="M32" s="2">
        <v>2.46</v>
      </c>
      <c r="N32" t="s">
        <v>144</v>
      </c>
      <c r="O32" s="3">
        <v>3</v>
      </c>
      <c r="P32" s="3">
        <v>5</v>
      </c>
    </row>
    <row r="33" spans="1:16">
      <c r="A33" t="s">
        <v>124</v>
      </c>
      <c r="B33" t="s">
        <v>27</v>
      </c>
      <c r="C33" t="s">
        <v>128</v>
      </c>
      <c r="D33" t="s">
        <v>136</v>
      </c>
      <c r="E33" t="s">
        <v>142</v>
      </c>
      <c r="F33" t="s">
        <v>143</v>
      </c>
      <c r="G33" s="3">
        <v>6.8</v>
      </c>
      <c r="H33">
        <v>715</v>
      </c>
      <c r="I33">
        <v>91</v>
      </c>
      <c r="J33">
        <v>14</v>
      </c>
      <c r="K33">
        <v>18</v>
      </c>
      <c r="L33">
        <v>357</v>
      </c>
      <c r="M33" s="2">
        <v>0.41</v>
      </c>
      <c r="N33" t="s">
        <v>145</v>
      </c>
      <c r="O33" s="3">
        <v>3</v>
      </c>
      <c r="P33" s="3">
        <v>5</v>
      </c>
    </row>
    <row r="35" spans="1:16">
      <c r="N35" s="7" t="s">
        <v>71</v>
      </c>
    </row>
  </sheetData>
  <mergeCells count="1">
    <mergeCell ref="A1:P1"/>
  </mergeCell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O23"/>
  <sheetViews>
    <sheetView workbookViewId="0"/>
  </sheetViews>
  <sheetFormatPr defaultRowHeight="15"/>
  <cols>
    <col min="1" max="1" width="26.7109375" customWidth="1"/>
    <col min="2" max="2" width="12.7109375" customWidth="1"/>
    <col min="3" max="3" width="19.7109375" customWidth="1"/>
    <col min="4" max="4" width="9.140625" style="3"/>
    <col min="5" max="5" width="12.7109375" customWidth="1"/>
    <col min="6" max="7" width="9.140625" style="3"/>
    <col min="8" max="8" width="15.7109375" customWidth="1"/>
    <col min="9" max="9" width="27.7109375" customWidth="1"/>
    <col min="10" max="10" width="16.7109375" customWidth="1"/>
    <col min="11" max="11" width="12.7109375" customWidth="1"/>
    <col min="12" max="12" width="9.140625" style="2"/>
    <col min="13" max="15" width="9.140625" style="3"/>
  </cols>
  <sheetData>
    <row r="1" spans="1:15">
      <c r="A1" s="4" t="s">
        <v>175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5" t="s">
        <v>70</v>
      </c>
    </row>
    <row r="3" spans="1:15">
      <c r="A3" t="s">
        <v>8</v>
      </c>
      <c r="B3" t="s">
        <v>9</v>
      </c>
      <c r="C3" t="s">
        <v>147</v>
      </c>
      <c r="D3" s="3" t="s">
        <v>148</v>
      </c>
      <c r="E3" t="s">
        <v>149</v>
      </c>
      <c r="F3" s="3" t="s">
        <v>150</v>
      </c>
      <c r="G3" s="3" t="s">
        <v>151</v>
      </c>
      <c r="H3" t="s">
        <v>152</v>
      </c>
      <c r="I3" t="s">
        <v>153</v>
      </c>
      <c r="J3" t="s">
        <v>154</v>
      </c>
      <c r="K3" t="s">
        <v>155</v>
      </c>
      <c r="L3" s="2" t="s">
        <v>156</v>
      </c>
      <c r="M3" s="3" t="s">
        <v>157</v>
      </c>
      <c r="N3" s="3" t="s">
        <v>158</v>
      </c>
      <c r="O3" s="3" t="s">
        <v>159</v>
      </c>
    </row>
    <row r="4" spans="1:15">
      <c r="A4" t="s">
        <v>160</v>
      </c>
      <c r="B4" t="s">
        <v>26</v>
      </c>
      <c r="C4" t="s">
        <v>161</v>
      </c>
      <c r="D4" s="3">
        <v>2022</v>
      </c>
      <c r="E4" t="s">
        <v>167</v>
      </c>
      <c r="F4" s="3">
        <v>6.1</v>
      </c>
      <c r="G4" s="3">
        <v>60</v>
      </c>
      <c r="H4" t="s">
        <v>170</v>
      </c>
      <c r="I4" t="s">
        <v>173</v>
      </c>
      <c r="J4">
        <v>3929</v>
      </c>
      <c r="K4">
        <v>209</v>
      </c>
      <c r="L4" s="2">
        <v>699</v>
      </c>
      <c r="M4" s="3" t="s">
        <v>109</v>
      </c>
      <c r="N4" s="3" t="s">
        <v>108</v>
      </c>
      <c r="O4" s="3">
        <v>3</v>
      </c>
    </row>
    <row r="5" spans="1:15">
      <c r="A5" t="s">
        <v>160</v>
      </c>
      <c r="B5" t="s">
        <v>26</v>
      </c>
      <c r="C5" t="s">
        <v>161</v>
      </c>
      <c r="D5" s="3">
        <v>2022</v>
      </c>
      <c r="E5" t="s">
        <v>167</v>
      </c>
      <c r="F5" s="3">
        <v>6.1</v>
      </c>
      <c r="G5" s="3">
        <v>60</v>
      </c>
      <c r="H5" t="s">
        <v>171</v>
      </c>
      <c r="I5" t="s">
        <v>173</v>
      </c>
      <c r="J5">
        <v>3466</v>
      </c>
      <c r="K5">
        <v>219</v>
      </c>
      <c r="L5" s="2">
        <v>699</v>
      </c>
      <c r="M5" s="3" t="s">
        <v>109</v>
      </c>
      <c r="N5" s="3" t="s">
        <v>108</v>
      </c>
      <c r="O5" s="3">
        <v>5</v>
      </c>
    </row>
    <row r="6" spans="1:15">
      <c r="A6" t="s">
        <v>160</v>
      </c>
      <c r="B6" t="s">
        <v>26</v>
      </c>
      <c r="C6" t="s">
        <v>161</v>
      </c>
      <c r="D6" s="3">
        <v>2022</v>
      </c>
      <c r="E6" t="s">
        <v>167</v>
      </c>
      <c r="F6" s="3">
        <v>6.1</v>
      </c>
      <c r="G6" s="3">
        <v>60</v>
      </c>
      <c r="H6" t="s">
        <v>172</v>
      </c>
      <c r="I6" t="s">
        <v>173</v>
      </c>
      <c r="J6">
        <v>3835</v>
      </c>
      <c r="K6">
        <v>185</v>
      </c>
      <c r="L6" s="2">
        <v>699</v>
      </c>
      <c r="M6" s="3" t="s">
        <v>109</v>
      </c>
      <c r="N6" s="3" t="s">
        <v>108</v>
      </c>
      <c r="O6" s="3">
        <v>5</v>
      </c>
    </row>
    <row r="7" spans="1:15">
      <c r="A7" t="s">
        <v>160</v>
      </c>
      <c r="B7" t="s">
        <v>26</v>
      </c>
      <c r="C7" t="s">
        <v>162</v>
      </c>
      <c r="D7" s="3">
        <v>2022</v>
      </c>
      <c r="E7" t="s">
        <v>167</v>
      </c>
      <c r="F7" s="3">
        <v>6.7</v>
      </c>
      <c r="G7" s="3">
        <v>60</v>
      </c>
      <c r="H7" t="s">
        <v>170</v>
      </c>
      <c r="I7" t="s">
        <v>173</v>
      </c>
      <c r="J7">
        <v>3810</v>
      </c>
      <c r="K7">
        <v>172</v>
      </c>
      <c r="L7" s="2">
        <v>699</v>
      </c>
      <c r="M7" s="3" t="s">
        <v>109</v>
      </c>
      <c r="N7" s="3" t="s">
        <v>108</v>
      </c>
      <c r="O7" s="3">
        <v>5</v>
      </c>
    </row>
    <row r="8" spans="1:15">
      <c r="A8" t="s">
        <v>160</v>
      </c>
      <c r="B8" t="s">
        <v>26</v>
      </c>
      <c r="C8" t="s">
        <v>162</v>
      </c>
      <c r="D8" s="3">
        <v>2022</v>
      </c>
      <c r="E8" t="s">
        <v>167</v>
      </c>
      <c r="F8" s="3">
        <v>6.7</v>
      </c>
      <c r="G8" s="3">
        <v>60</v>
      </c>
      <c r="H8" t="s">
        <v>171</v>
      </c>
      <c r="I8" t="s">
        <v>173</v>
      </c>
      <c r="J8">
        <v>3742</v>
      </c>
      <c r="K8">
        <v>194</v>
      </c>
      <c r="L8" s="2">
        <v>699</v>
      </c>
      <c r="M8" s="3" t="s">
        <v>109</v>
      </c>
      <c r="N8" s="3" t="s">
        <v>108</v>
      </c>
      <c r="O8" s="3">
        <v>4</v>
      </c>
    </row>
    <row r="9" spans="1:15">
      <c r="A9" t="s">
        <v>160</v>
      </c>
      <c r="B9" t="s">
        <v>26</v>
      </c>
      <c r="C9" t="s">
        <v>162</v>
      </c>
      <c r="D9" s="3">
        <v>2022</v>
      </c>
      <c r="E9" t="s">
        <v>167</v>
      </c>
      <c r="F9" s="3">
        <v>6.7</v>
      </c>
      <c r="G9" s="3">
        <v>60</v>
      </c>
      <c r="H9" t="s">
        <v>172</v>
      </c>
      <c r="I9" t="s">
        <v>173</v>
      </c>
      <c r="J9">
        <v>3574</v>
      </c>
      <c r="K9">
        <v>203</v>
      </c>
      <c r="L9" s="2">
        <v>699</v>
      </c>
      <c r="M9" s="3" t="s">
        <v>109</v>
      </c>
      <c r="N9" s="3" t="s">
        <v>108</v>
      </c>
      <c r="O9" s="3">
        <v>3</v>
      </c>
    </row>
    <row r="10" spans="1:15">
      <c r="A10" t="s">
        <v>160</v>
      </c>
      <c r="B10" t="s">
        <v>26</v>
      </c>
      <c r="C10" t="s">
        <v>163</v>
      </c>
      <c r="D10" s="3">
        <v>2023</v>
      </c>
      <c r="E10" t="s">
        <v>168</v>
      </c>
      <c r="F10" s="3">
        <v>6.1</v>
      </c>
      <c r="G10" s="3">
        <v>60</v>
      </c>
      <c r="H10" t="s">
        <v>170</v>
      </c>
      <c r="I10" t="s">
        <v>174</v>
      </c>
      <c r="J10">
        <v>3861</v>
      </c>
      <c r="K10">
        <v>174</v>
      </c>
      <c r="L10" s="2">
        <v>949</v>
      </c>
      <c r="M10" s="3" t="s">
        <v>109</v>
      </c>
      <c r="N10" s="3" t="s">
        <v>109</v>
      </c>
      <c r="O10" s="3">
        <v>5</v>
      </c>
    </row>
    <row r="11" spans="1:15">
      <c r="A11" t="s">
        <v>160</v>
      </c>
      <c r="B11" t="s">
        <v>26</v>
      </c>
      <c r="C11" t="s">
        <v>163</v>
      </c>
      <c r="D11" s="3">
        <v>2023</v>
      </c>
      <c r="E11" t="s">
        <v>168</v>
      </c>
      <c r="F11" s="3">
        <v>6.1</v>
      </c>
      <c r="G11" s="3">
        <v>60</v>
      </c>
      <c r="H11" t="s">
        <v>171</v>
      </c>
      <c r="I11" t="s">
        <v>174</v>
      </c>
      <c r="J11">
        <v>3485</v>
      </c>
      <c r="K11">
        <v>203</v>
      </c>
      <c r="L11" s="2">
        <v>949</v>
      </c>
      <c r="M11" s="3" t="s">
        <v>109</v>
      </c>
      <c r="N11" s="3" t="s">
        <v>109</v>
      </c>
      <c r="O11" s="3">
        <v>3</v>
      </c>
    </row>
    <row r="12" spans="1:15">
      <c r="A12" t="s">
        <v>160</v>
      </c>
      <c r="B12" t="s">
        <v>26</v>
      </c>
      <c r="C12" t="s">
        <v>163</v>
      </c>
      <c r="D12" s="3">
        <v>2023</v>
      </c>
      <c r="E12" t="s">
        <v>168</v>
      </c>
      <c r="F12" s="3">
        <v>6.1</v>
      </c>
      <c r="G12" s="3">
        <v>60</v>
      </c>
      <c r="H12" t="s">
        <v>172</v>
      </c>
      <c r="I12" t="s">
        <v>174</v>
      </c>
      <c r="J12">
        <v>3440</v>
      </c>
      <c r="K12">
        <v>179</v>
      </c>
      <c r="L12" s="2">
        <v>949</v>
      </c>
      <c r="M12" s="3" t="s">
        <v>109</v>
      </c>
      <c r="N12" s="3" t="s">
        <v>109</v>
      </c>
      <c r="O12" s="3">
        <v>5</v>
      </c>
    </row>
    <row r="13" spans="1:15">
      <c r="A13" t="s">
        <v>160</v>
      </c>
      <c r="B13" t="s">
        <v>26</v>
      </c>
      <c r="C13" t="s">
        <v>164</v>
      </c>
      <c r="D13" s="3">
        <v>2023</v>
      </c>
      <c r="E13" t="s">
        <v>168</v>
      </c>
      <c r="F13" s="3">
        <v>6.7</v>
      </c>
      <c r="G13" s="3">
        <v>60</v>
      </c>
      <c r="H13" t="s">
        <v>170</v>
      </c>
      <c r="I13" t="s">
        <v>174</v>
      </c>
      <c r="J13">
        <v>3281</v>
      </c>
      <c r="K13">
        <v>213</v>
      </c>
      <c r="L13" s="2">
        <v>949</v>
      </c>
      <c r="M13" s="3" t="s">
        <v>109</v>
      </c>
      <c r="N13" s="3" t="s">
        <v>109</v>
      </c>
      <c r="O13" s="3">
        <v>4</v>
      </c>
    </row>
    <row r="14" spans="1:15">
      <c r="A14" t="s">
        <v>160</v>
      </c>
      <c r="B14" t="s">
        <v>26</v>
      </c>
      <c r="C14" t="s">
        <v>164</v>
      </c>
      <c r="D14" s="3">
        <v>2023</v>
      </c>
      <c r="E14" t="s">
        <v>168</v>
      </c>
      <c r="F14" s="3">
        <v>6.7</v>
      </c>
      <c r="G14" s="3">
        <v>60</v>
      </c>
      <c r="H14" t="s">
        <v>171</v>
      </c>
      <c r="I14" t="s">
        <v>174</v>
      </c>
      <c r="J14">
        <v>3790</v>
      </c>
      <c r="K14">
        <v>181</v>
      </c>
      <c r="L14" s="2">
        <v>949</v>
      </c>
      <c r="M14" s="3" t="s">
        <v>109</v>
      </c>
      <c r="N14" s="3" t="s">
        <v>109</v>
      </c>
      <c r="O14" s="3">
        <v>4</v>
      </c>
    </row>
    <row r="15" spans="1:15">
      <c r="A15" t="s">
        <v>160</v>
      </c>
      <c r="B15" t="s">
        <v>26</v>
      </c>
      <c r="C15" t="s">
        <v>164</v>
      </c>
      <c r="D15" s="3">
        <v>2023</v>
      </c>
      <c r="E15" t="s">
        <v>168</v>
      </c>
      <c r="F15" s="3">
        <v>6.7</v>
      </c>
      <c r="G15" s="3">
        <v>60</v>
      </c>
      <c r="H15" t="s">
        <v>172</v>
      </c>
      <c r="I15" t="s">
        <v>174</v>
      </c>
      <c r="J15">
        <v>4160</v>
      </c>
      <c r="K15">
        <v>218</v>
      </c>
      <c r="L15" s="2">
        <v>949</v>
      </c>
      <c r="M15" s="3" t="s">
        <v>109</v>
      </c>
      <c r="N15" s="3" t="s">
        <v>109</v>
      </c>
      <c r="O15" s="3">
        <v>5</v>
      </c>
    </row>
    <row r="16" spans="1:15">
      <c r="A16" t="s">
        <v>160</v>
      </c>
      <c r="B16" t="s">
        <v>27</v>
      </c>
      <c r="C16" t="s">
        <v>165</v>
      </c>
      <c r="D16" s="3">
        <v>2023</v>
      </c>
      <c r="E16" t="s">
        <v>169</v>
      </c>
      <c r="F16" s="3">
        <v>6.1</v>
      </c>
      <c r="G16" s="3">
        <v>120</v>
      </c>
      <c r="H16" t="s">
        <v>170</v>
      </c>
      <c r="I16" t="s">
        <v>174</v>
      </c>
      <c r="J16">
        <v>4007</v>
      </c>
      <c r="K16">
        <v>185</v>
      </c>
      <c r="L16" s="2">
        <v>1199</v>
      </c>
      <c r="M16" s="3" t="s">
        <v>109</v>
      </c>
      <c r="N16" s="3" t="s">
        <v>109</v>
      </c>
      <c r="O16" s="3">
        <v>4</v>
      </c>
    </row>
    <row r="17" spans="1:15">
      <c r="A17" t="s">
        <v>160</v>
      </c>
      <c r="B17" t="s">
        <v>27</v>
      </c>
      <c r="C17" t="s">
        <v>165</v>
      </c>
      <c r="D17" s="3">
        <v>2023</v>
      </c>
      <c r="E17" t="s">
        <v>169</v>
      </c>
      <c r="F17" s="3">
        <v>6.1</v>
      </c>
      <c r="G17" s="3">
        <v>120</v>
      </c>
      <c r="H17" t="s">
        <v>171</v>
      </c>
      <c r="I17" t="s">
        <v>174</v>
      </c>
      <c r="J17">
        <v>3943</v>
      </c>
      <c r="K17">
        <v>200</v>
      </c>
      <c r="L17" s="2">
        <v>1199</v>
      </c>
      <c r="M17" s="3" t="s">
        <v>109</v>
      </c>
      <c r="N17" s="3" t="s">
        <v>109</v>
      </c>
      <c r="O17" s="3">
        <v>5</v>
      </c>
    </row>
    <row r="18" spans="1:15">
      <c r="A18" t="s">
        <v>160</v>
      </c>
      <c r="B18" t="s">
        <v>27</v>
      </c>
      <c r="C18" t="s">
        <v>165</v>
      </c>
      <c r="D18" s="3">
        <v>2023</v>
      </c>
      <c r="E18" t="s">
        <v>169</v>
      </c>
      <c r="F18" s="3">
        <v>6.1</v>
      </c>
      <c r="G18" s="3">
        <v>120</v>
      </c>
      <c r="H18" t="s">
        <v>172</v>
      </c>
      <c r="I18" t="s">
        <v>174</v>
      </c>
      <c r="J18">
        <v>3883</v>
      </c>
      <c r="K18">
        <v>174</v>
      </c>
      <c r="L18" s="2">
        <v>1199</v>
      </c>
      <c r="M18" s="3" t="s">
        <v>109</v>
      </c>
      <c r="N18" s="3" t="s">
        <v>109</v>
      </c>
      <c r="O18" s="3">
        <v>4</v>
      </c>
    </row>
    <row r="19" spans="1:15">
      <c r="A19" t="s">
        <v>160</v>
      </c>
      <c r="B19" t="s">
        <v>27</v>
      </c>
      <c r="C19" t="s">
        <v>166</v>
      </c>
      <c r="D19" s="3">
        <v>2023</v>
      </c>
      <c r="E19" t="s">
        <v>169</v>
      </c>
      <c r="F19" s="3">
        <v>6.7</v>
      </c>
      <c r="G19" s="3">
        <v>120</v>
      </c>
      <c r="H19" t="s">
        <v>170</v>
      </c>
      <c r="I19" t="s">
        <v>174</v>
      </c>
      <c r="J19">
        <v>3362</v>
      </c>
      <c r="K19">
        <v>217</v>
      </c>
      <c r="L19" s="2">
        <v>1449</v>
      </c>
      <c r="M19" s="3" t="s">
        <v>109</v>
      </c>
      <c r="N19" s="3" t="s">
        <v>109</v>
      </c>
      <c r="O19" s="3">
        <v>5</v>
      </c>
    </row>
    <row r="20" spans="1:15">
      <c r="A20" t="s">
        <v>160</v>
      </c>
      <c r="B20" t="s">
        <v>27</v>
      </c>
      <c r="C20" t="s">
        <v>166</v>
      </c>
      <c r="D20" s="3">
        <v>2023</v>
      </c>
      <c r="E20" t="s">
        <v>169</v>
      </c>
      <c r="F20" s="3">
        <v>6.7</v>
      </c>
      <c r="G20" s="3">
        <v>120</v>
      </c>
      <c r="H20" t="s">
        <v>171</v>
      </c>
      <c r="I20" t="s">
        <v>174</v>
      </c>
      <c r="J20">
        <v>4270</v>
      </c>
      <c r="K20">
        <v>196</v>
      </c>
      <c r="L20" s="2">
        <v>1449</v>
      </c>
      <c r="M20" s="3" t="s">
        <v>109</v>
      </c>
      <c r="N20" s="3" t="s">
        <v>109</v>
      </c>
      <c r="O20" s="3">
        <v>5</v>
      </c>
    </row>
    <row r="21" spans="1:15">
      <c r="A21" t="s">
        <v>160</v>
      </c>
      <c r="B21" t="s">
        <v>27</v>
      </c>
      <c r="C21" t="s">
        <v>166</v>
      </c>
      <c r="D21" s="3">
        <v>2023</v>
      </c>
      <c r="E21" t="s">
        <v>169</v>
      </c>
      <c r="F21" s="3">
        <v>6.7</v>
      </c>
      <c r="G21" s="3">
        <v>120</v>
      </c>
      <c r="H21" t="s">
        <v>172</v>
      </c>
      <c r="I21" t="s">
        <v>174</v>
      </c>
      <c r="J21">
        <v>4245</v>
      </c>
      <c r="K21">
        <v>189</v>
      </c>
      <c r="L21" s="2">
        <v>1449</v>
      </c>
      <c r="M21" s="3" t="s">
        <v>109</v>
      </c>
      <c r="N21" s="3" t="s">
        <v>109</v>
      </c>
      <c r="O21" s="3">
        <v>4</v>
      </c>
    </row>
    <row r="23" spans="1:15">
      <c r="M23" s="7" t="s">
        <v>71</v>
      </c>
    </row>
  </sheetData>
  <mergeCells count="1">
    <mergeCell ref="A1:O1"/>
  </mergeCell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O21"/>
  <sheetViews>
    <sheetView workbookViewId="0"/>
  </sheetViews>
  <sheetFormatPr defaultRowHeight="15"/>
  <cols>
    <col min="1" max="1" width="18.7109375" customWidth="1"/>
    <col min="2" max="2" width="14.7109375" customWidth="1"/>
    <col min="3" max="3" width="17.7109375" customWidth="1"/>
    <col min="4" max="4" width="12.7109375" customWidth="1"/>
    <col min="5" max="7" width="9.140625" style="3"/>
    <col min="8" max="8" width="23.7109375" customWidth="1"/>
    <col min="9" max="9" width="9.140625" style="2"/>
    <col min="10" max="12" width="9.140625" style="3"/>
    <col min="13" max="13" width="15.7109375" customWidth="1"/>
    <col min="14" max="14" width="22.7109375" customWidth="1"/>
    <col min="15" max="15" width="9.140625" style="3"/>
  </cols>
  <sheetData>
    <row r="1" spans="1:15">
      <c r="A1" s="4" t="s">
        <v>213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5" t="s">
        <v>70</v>
      </c>
    </row>
    <row r="3" spans="1:15">
      <c r="A3" t="s">
        <v>8</v>
      </c>
      <c r="B3" t="s">
        <v>9</v>
      </c>
      <c r="C3" t="s">
        <v>147</v>
      </c>
      <c r="D3" t="s">
        <v>176</v>
      </c>
      <c r="E3" s="3" t="s">
        <v>177</v>
      </c>
      <c r="F3" s="3" t="s">
        <v>178</v>
      </c>
      <c r="G3" s="3" t="s">
        <v>179</v>
      </c>
      <c r="H3" t="s">
        <v>180</v>
      </c>
      <c r="I3" s="2" t="s">
        <v>181</v>
      </c>
      <c r="J3" s="3" t="s">
        <v>182</v>
      </c>
      <c r="K3" s="3" t="s">
        <v>183</v>
      </c>
      <c r="L3" s="3" t="s">
        <v>184</v>
      </c>
      <c r="M3" t="s">
        <v>185</v>
      </c>
      <c r="N3" t="s">
        <v>186</v>
      </c>
      <c r="O3" s="3" t="s">
        <v>159</v>
      </c>
    </row>
    <row r="4" spans="1:15">
      <c r="A4" t="s">
        <v>187</v>
      </c>
      <c r="B4" t="s">
        <v>188</v>
      </c>
      <c r="C4" t="s">
        <v>191</v>
      </c>
      <c r="D4" t="s">
        <v>207</v>
      </c>
      <c r="E4" s="3" t="s">
        <v>209</v>
      </c>
      <c r="F4" s="3">
        <v>256</v>
      </c>
      <c r="G4" s="3">
        <v>200</v>
      </c>
      <c r="H4">
        <v>2570</v>
      </c>
      <c r="I4" s="2">
        <v>1199</v>
      </c>
      <c r="J4" s="3">
        <v>171</v>
      </c>
      <c r="K4" s="3">
        <v>103</v>
      </c>
      <c r="L4" s="3">
        <v>3.8</v>
      </c>
      <c r="M4">
        <v>271</v>
      </c>
      <c r="N4">
        <v>850</v>
      </c>
      <c r="O4" s="3">
        <v>5</v>
      </c>
    </row>
    <row r="5" spans="1:15">
      <c r="A5" t="s">
        <v>187</v>
      </c>
      <c r="B5" t="s">
        <v>188</v>
      </c>
      <c r="C5" t="s">
        <v>192</v>
      </c>
      <c r="D5" t="s">
        <v>207</v>
      </c>
      <c r="E5" s="3" t="s">
        <v>210</v>
      </c>
      <c r="F5" s="3">
        <v>160</v>
      </c>
      <c r="G5" s="3">
        <v>140</v>
      </c>
      <c r="H5">
        <v>2782</v>
      </c>
      <c r="I5" s="2">
        <v>499</v>
      </c>
      <c r="J5" s="3">
        <v>116</v>
      </c>
      <c r="K5" s="3">
        <v>110</v>
      </c>
      <c r="L5" s="3">
        <v>2.9</v>
      </c>
      <c r="M5">
        <v>252</v>
      </c>
      <c r="N5">
        <v>850</v>
      </c>
      <c r="O5" s="3">
        <v>3</v>
      </c>
    </row>
    <row r="6" spans="1:15">
      <c r="A6" t="s">
        <v>187</v>
      </c>
      <c r="B6" t="s">
        <v>188</v>
      </c>
      <c r="C6" t="s">
        <v>193</v>
      </c>
      <c r="D6" t="s">
        <v>207</v>
      </c>
      <c r="E6" s="3" t="s">
        <v>211</v>
      </c>
      <c r="F6" s="3">
        <v>128</v>
      </c>
      <c r="G6" s="3">
        <v>140</v>
      </c>
      <c r="H6">
        <v>2654</v>
      </c>
      <c r="I6" s="2">
        <v>799</v>
      </c>
      <c r="J6" s="3">
        <v>98</v>
      </c>
      <c r="K6" s="3">
        <v>95</v>
      </c>
      <c r="L6" s="3">
        <v>3.1</v>
      </c>
      <c r="M6">
        <v>243</v>
      </c>
      <c r="N6">
        <v>550</v>
      </c>
      <c r="O6" s="3">
        <v>5</v>
      </c>
    </row>
    <row r="7" spans="1:15">
      <c r="A7" t="s">
        <v>187</v>
      </c>
      <c r="B7" t="s">
        <v>188</v>
      </c>
      <c r="C7" t="s">
        <v>194</v>
      </c>
      <c r="D7" t="s">
        <v>207</v>
      </c>
      <c r="E7" s="3" t="s">
        <v>210</v>
      </c>
      <c r="F7" s="3">
        <v>256</v>
      </c>
      <c r="G7" s="3">
        <v>285</v>
      </c>
      <c r="H7">
        <v>2683</v>
      </c>
      <c r="I7" s="2">
        <v>799</v>
      </c>
      <c r="J7" s="3">
        <v>180</v>
      </c>
      <c r="K7" s="3">
        <v>176</v>
      </c>
      <c r="L7" s="3">
        <v>3.9</v>
      </c>
      <c r="M7">
        <v>282</v>
      </c>
      <c r="N7">
        <v>750</v>
      </c>
      <c r="O7" s="3">
        <v>3</v>
      </c>
    </row>
    <row r="8" spans="1:15">
      <c r="A8" t="s">
        <v>187</v>
      </c>
      <c r="B8" t="s">
        <v>189</v>
      </c>
      <c r="C8" t="s">
        <v>195</v>
      </c>
      <c r="D8" t="s">
        <v>207</v>
      </c>
      <c r="E8" s="3" t="s">
        <v>211</v>
      </c>
      <c r="F8" s="3">
        <v>128</v>
      </c>
      <c r="G8" s="3">
        <v>140</v>
      </c>
      <c r="H8">
        <v>2694</v>
      </c>
      <c r="I8" s="2">
        <v>799</v>
      </c>
      <c r="J8" s="3">
        <v>186</v>
      </c>
      <c r="K8" s="3">
        <v>156</v>
      </c>
      <c r="L8" s="3">
        <v>4.6</v>
      </c>
      <c r="M8">
        <v>285</v>
      </c>
      <c r="N8">
        <v>850</v>
      </c>
      <c r="O8" s="3">
        <v>4</v>
      </c>
    </row>
    <row r="9" spans="1:15">
      <c r="A9" t="s">
        <v>187</v>
      </c>
      <c r="B9" t="s">
        <v>189</v>
      </c>
      <c r="C9" t="s">
        <v>196</v>
      </c>
      <c r="D9" t="s">
        <v>207</v>
      </c>
      <c r="E9" s="3" t="s">
        <v>211</v>
      </c>
      <c r="F9" s="3">
        <v>128</v>
      </c>
      <c r="G9" s="3">
        <v>140</v>
      </c>
      <c r="H9">
        <v>2663</v>
      </c>
      <c r="I9" s="2">
        <v>799</v>
      </c>
      <c r="J9" s="3">
        <v>162</v>
      </c>
      <c r="K9" s="3">
        <v>76</v>
      </c>
      <c r="L9" s="3">
        <v>3.2</v>
      </c>
      <c r="M9">
        <v>308</v>
      </c>
      <c r="N9">
        <v>750</v>
      </c>
      <c r="O9" s="3">
        <v>4</v>
      </c>
    </row>
    <row r="10" spans="1:15">
      <c r="A10" t="s">
        <v>187</v>
      </c>
      <c r="B10" t="s">
        <v>189</v>
      </c>
      <c r="C10" t="s">
        <v>197</v>
      </c>
      <c r="D10" t="s">
        <v>207</v>
      </c>
      <c r="E10" s="3" t="s">
        <v>212</v>
      </c>
      <c r="F10" s="3">
        <v>256</v>
      </c>
      <c r="G10" s="3">
        <v>200</v>
      </c>
      <c r="H10">
        <v>2634</v>
      </c>
      <c r="I10" s="2">
        <v>1199</v>
      </c>
      <c r="J10" s="3">
        <v>103</v>
      </c>
      <c r="K10" s="3">
        <v>132</v>
      </c>
      <c r="L10" s="3">
        <v>4.3</v>
      </c>
      <c r="M10">
        <v>270</v>
      </c>
      <c r="N10">
        <v>750</v>
      </c>
      <c r="O10" s="3">
        <v>4</v>
      </c>
    </row>
    <row r="11" spans="1:15">
      <c r="A11" t="s">
        <v>187</v>
      </c>
      <c r="B11" t="s">
        <v>189</v>
      </c>
      <c r="C11" t="s">
        <v>198</v>
      </c>
      <c r="D11" t="s">
        <v>207</v>
      </c>
      <c r="E11" s="3" t="s">
        <v>210</v>
      </c>
      <c r="F11" s="3">
        <v>160</v>
      </c>
      <c r="G11" s="3">
        <v>200</v>
      </c>
      <c r="H11">
        <v>2516</v>
      </c>
      <c r="I11" s="2">
        <v>499</v>
      </c>
      <c r="J11" s="3">
        <v>196</v>
      </c>
      <c r="K11" s="3">
        <v>114</v>
      </c>
      <c r="L11" s="3">
        <v>4.4</v>
      </c>
      <c r="M11">
        <v>317</v>
      </c>
      <c r="N11">
        <v>750</v>
      </c>
      <c r="O11" s="3">
        <v>4</v>
      </c>
    </row>
    <row r="12" spans="1:15">
      <c r="A12" t="s">
        <v>187</v>
      </c>
      <c r="B12" t="s">
        <v>190</v>
      </c>
      <c r="C12" t="s">
        <v>199</v>
      </c>
      <c r="D12" t="s">
        <v>207</v>
      </c>
      <c r="E12" s="3" t="s">
        <v>211</v>
      </c>
      <c r="F12" s="3">
        <v>192</v>
      </c>
      <c r="G12" s="3">
        <v>285</v>
      </c>
      <c r="H12">
        <v>2470</v>
      </c>
      <c r="I12" s="2">
        <v>499</v>
      </c>
      <c r="J12" s="3">
        <v>128</v>
      </c>
      <c r="K12" s="3">
        <v>147</v>
      </c>
      <c r="L12" s="3">
        <v>4.7</v>
      </c>
      <c r="M12">
        <v>286</v>
      </c>
      <c r="N12">
        <v>850</v>
      </c>
      <c r="O12" s="3">
        <v>4</v>
      </c>
    </row>
    <row r="13" spans="1:15">
      <c r="A13" t="s">
        <v>187</v>
      </c>
      <c r="B13" t="s">
        <v>190</v>
      </c>
      <c r="C13" t="s">
        <v>200</v>
      </c>
      <c r="D13" t="s">
        <v>207</v>
      </c>
      <c r="E13" s="3" t="s">
        <v>209</v>
      </c>
      <c r="F13" s="3">
        <v>256</v>
      </c>
      <c r="G13" s="3">
        <v>200</v>
      </c>
      <c r="H13">
        <v>2610</v>
      </c>
      <c r="I13" s="2">
        <v>399</v>
      </c>
      <c r="J13" s="3">
        <v>161</v>
      </c>
      <c r="K13" s="3">
        <v>118</v>
      </c>
      <c r="L13" s="3">
        <v>3.2</v>
      </c>
      <c r="M13">
        <v>238</v>
      </c>
      <c r="N13">
        <v>550</v>
      </c>
      <c r="O13" s="3">
        <v>4</v>
      </c>
    </row>
    <row r="14" spans="1:15">
      <c r="A14" t="s">
        <v>187</v>
      </c>
      <c r="B14" t="s">
        <v>188</v>
      </c>
      <c r="C14" t="s">
        <v>201</v>
      </c>
      <c r="D14" t="s">
        <v>208</v>
      </c>
      <c r="E14" s="3" t="s">
        <v>212</v>
      </c>
      <c r="F14" s="3">
        <v>192</v>
      </c>
      <c r="G14" s="3">
        <v>140</v>
      </c>
      <c r="H14">
        <v>2451</v>
      </c>
      <c r="I14" s="2">
        <v>499</v>
      </c>
      <c r="J14" s="3">
        <v>99</v>
      </c>
      <c r="K14" s="3">
        <v>152</v>
      </c>
      <c r="L14" s="3">
        <v>3.5</v>
      </c>
      <c r="M14">
        <v>266</v>
      </c>
      <c r="N14">
        <v>650</v>
      </c>
      <c r="O14" s="3">
        <v>5</v>
      </c>
    </row>
    <row r="15" spans="1:15">
      <c r="A15" t="s">
        <v>187</v>
      </c>
      <c r="B15" t="s">
        <v>188</v>
      </c>
      <c r="C15" t="s">
        <v>202</v>
      </c>
      <c r="D15" t="s">
        <v>208</v>
      </c>
      <c r="E15" s="3" t="s">
        <v>209</v>
      </c>
      <c r="F15" s="3">
        <v>160</v>
      </c>
      <c r="G15" s="3">
        <v>140</v>
      </c>
      <c r="H15">
        <v>2432</v>
      </c>
      <c r="I15" s="2">
        <v>1199</v>
      </c>
      <c r="J15" s="3">
        <v>113</v>
      </c>
      <c r="K15" s="3">
        <v>167</v>
      </c>
      <c r="L15" s="3">
        <v>4.3</v>
      </c>
      <c r="M15">
        <v>221</v>
      </c>
      <c r="N15">
        <v>850</v>
      </c>
      <c r="O15" s="3">
        <v>4</v>
      </c>
    </row>
    <row r="16" spans="1:15">
      <c r="A16" t="s">
        <v>187</v>
      </c>
      <c r="B16" t="s">
        <v>189</v>
      </c>
      <c r="C16" t="s">
        <v>203</v>
      </c>
      <c r="D16" t="s">
        <v>208</v>
      </c>
      <c r="E16" s="3" t="s">
        <v>209</v>
      </c>
      <c r="F16" s="3">
        <v>256</v>
      </c>
      <c r="G16" s="3">
        <v>200</v>
      </c>
      <c r="H16">
        <v>2774</v>
      </c>
      <c r="I16" s="2">
        <v>599</v>
      </c>
      <c r="J16" s="3">
        <v>167</v>
      </c>
      <c r="K16" s="3">
        <v>128</v>
      </c>
      <c r="L16" s="3">
        <v>4.8</v>
      </c>
      <c r="M16">
        <v>215</v>
      </c>
      <c r="N16">
        <v>750</v>
      </c>
      <c r="O16" s="3">
        <v>3</v>
      </c>
    </row>
    <row r="17" spans="1:15">
      <c r="A17" t="s">
        <v>187</v>
      </c>
      <c r="B17" t="s">
        <v>189</v>
      </c>
      <c r="C17" t="s">
        <v>204</v>
      </c>
      <c r="D17" t="s">
        <v>208</v>
      </c>
      <c r="E17" s="3" t="s">
        <v>211</v>
      </c>
      <c r="F17" s="3">
        <v>192</v>
      </c>
      <c r="G17" s="3">
        <v>285</v>
      </c>
      <c r="H17">
        <v>2472</v>
      </c>
      <c r="I17" s="2">
        <v>799</v>
      </c>
      <c r="J17" s="3">
        <v>156</v>
      </c>
      <c r="K17" s="3">
        <v>166</v>
      </c>
      <c r="L17" s="3">
        <v>3.4</v>
      </c>
      <c r="M17">
        <v>273</v>
      </c>
      <c r="N17">
        <v>650</v>
      </c>
      <c r="O17" s="3">
        <v>5</v>
      </c>
    </row>
    <row r="18" spans="1:15">
      <c r="A18" t="s">
        <v>187</v>
      </c>
      <c r="B18" t="s">
        <v>190</v>
      </c>
      <c r="C18" t="s">
        <v>205</v>
      </c>
      <c r="D18" t="s">
        <v>208</v>
      </c>
      <c r="E18" s="3" t="s">
        <v>211</v>
      </c>
      <c r="F18" s="3">
        <v>192</v>
      </c>
      <c r="G18" s="3">
        <v>320</v>
      </c>
      <c r="H18">
        <v>2764</v>
      </c>
      <c r="I18" s="2">
        <v>799</v>
      </c>
      <c r="J18" s="3">
        <v>105</v>
      </c>
      <c r="K18" s="3">
        <v>120</v>
      </c>
      <c r="L18" s="3">
        <v>4.1</v>
      </c>
      <c r="M18">
        <v>308</v>
      </c>
      <c r="N18">
        <v>750</v>
      </c>
      <c r="O18" s="3">
        <v>4</v>
      </c>
    </row>
    <row r="19" spans="1:15">
      <c r="A19" t="s">
        <v>187</v>
      </c>
      <c r="B19" t="s">
        <v>190</v>
      </c>
      <c r="C19" t="s">
        <v>206</v>
      </c>
      <c r="D19" t="s">
        <v>208</v>
      </c>
      <c r="E19" s="3" t="s">
        <v>210</v>
      </c>
      <c r="F19" s="3">
        <v>160</v>
      </c>
      <c r="G19" s="3">
        <v>285</v>
      </c>
      <c r="H19">
        <v>2528</v>
      </c>
      <c r="I19" s="2">
        <v>499</v>
      </c>
      <c r="J19" s="3">
        <v>121</v>
      </c>
      <c r="K19" s="3">
        <v>89</v>
      </c>
      <c r="L19" s="3">
        <v>2.8</v>
      </c>
      <c r="M19">
        <v>308</v>
      </c>
      <c r="N19">
        <v>850</v>
      </c>
      <c r="O19" s="3">
        <v>4</v>
      </c>
    </row>
    <row r="21" spans="1:15">
      <c r="M21" s="7" t="s">
        <v>71</v>
      </c>
    </row>
  </sheetData>
  <mergeCells count="1">
    <mergeCell ref="A1:O1"/>
  </mergeCells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>
  <dimension ref="A1:T45"/>
  <sheetViews>
    <sheetView workbookViewId="0"/>
  </sheetViews>
  <sheetFormatPr defaultRowHeight="15"/>
  <cols>
    <col min="1" max="1" width="17.7109375" customWidth="1"/>
    <col min="2" max="3" width="12.7109375" customWidth="1"/>
    <col min="4" max="4" width="20.7109375" customWidth="1"/>
    <col min="5" max="5" width="26.7109375" customWidth="1"/>
    <col min="6" max="7" width="9.140625" style="2"/>
    <col min="8" max="11" width="9.140625" style="3"/>
    <col min="12" max="12" width="22.7109375" customWidth="1"/>
    <col min="13" max="14" width="9.140625" style="3"/>
    <col min="15" max="15" width="21.7109375" customWidth="1"/>
    <col min="16" max="16" width="9.140625" style="3"/>
    <col min="17" max="17" width="18.7109375" customWidth="1"/>
    <col min="18" max="18" width="25.7109375" customWidth="1"/>
    <col min="19" max="19" width="9.140625" style="3"/>
    <col min="20" max="20" width="12.7109375" customWidth="1"/>
  </cols>
  <sheetData>
    <row r="1" spans="1:20">
      <c r="A1" s="4" t="s">
        <v>295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>
      <c r="A2" s="5" t="s">
        <v>70</v>
      </c>
    </row>
    <row r="3" spans="1:20">
      <c r="A3" t="s">
        <v>8</v>
      </c>
      <c r="B3" t="s">
        <v>9</v>
      </c>
      <c r="C3" t="s">
        <v>214</v>
      </c>
      <c r="D3" t="s">
        <v>11</v>
      </c>
      <c r="E3" t="s">
        <v>215</v>
      </c>
      <c r="F3" s="2" t="s">
        <v>216</v>
      </c>
      <c r="G3" s="2" t="s">
        <v>217</v>
      </c>
      <c r="H3" s="3" t="s">
        <v>218</v>
      </c>
      <c r="I3" s="3" t="s">
        <v>219</v>
      </c>
      <c r="J3" s="3" t="s">
        <v>220</v>
      </c>
      <c r="K3" s="3" t="s">
        <v>221</v>
      </c>
      <c r="L3" t="s">
        <v>222</v>
      </c>
      <c r="M3" s="3" t="s">
        <v>223</v>
      </c>
      <c r="N3" s="3" t="s">
        <v>224</v>
      </c>
      <c r="O3" t="s">
        <v>225</v>
      </c>
      <c r="P3" s="3" t="s">
        <v>226</v>
      </c>
      <c r="Q3" t="s">
        <v>227</v>
      </c>
      <c r="R3" t="s">
        <v>228</v>
      </c>
      <c r="S3" s="3" t="s">
        <v>159</v>
      </c>
      <c r="T3" t="s">
        <v>229</v>
      </c>
    </row>
    <row r="4" spans="1:20">
      <c r="A4" t="s">
        <v>230</v>
      </c>
      <c r="B4" t="s">
        <v>27</v>
      </c>
      <c r="C4" t="s">
        <v>231</v>
      </c>
      <c r="D4" t="s">
        <v>271</v>
      </c>
      <c r="E4" t="s">
        <v>277</v>
      </c>
      <c r="F4" s="2">
        <v>0.008999999999999999</v>
      </c>
      <c r="G4" s="2">
        <v>0</v>
      </c>
      <c r="H4" s="3" t="s">
        <v>108</v>
      </c>
      <c r="I4" s="3">
        <v>15</v>
      </c>
      <c r="J4" s="3" t="s">
        <v>108</v>
      </c>
      <c r="K4" s="3" t="s">
        <v>109</v>
      </c>
      <c r="L4" t="s">
        <v>108</v>
      </c>
      <c r="M4" s="3" t="s">
        <v>108</v>
      </c>
      <c r="N4" s="3">
        <v>127</v>
      </c>
      <c r="O4" t="s">
        <v>282</v>
      </c>
      <c r="P4" s="3">
        <v>8</v>
      </c>
      <c r="Q4" t="s">
        <v>286</v>
      </c>
      <c r="R4" t="s">
        <v>292</v>
      </c>
      <c r="S4" s="3">
        <v>3</v>
      </c>
      <c r="T4" s="6" t="s">
        <v>68</v>
      </c>
    </row>
    <row r="5" spans="1:20">
      <c r="A5" t="s">
        <v>230</v>
      </c>
      <c r="B5" t="s">
        <v>27</v>
      </c>
      <c r="C5" t="s">
        <v>232</v>
      </c>
      <c r="D5" t="s">
        <v>271</v>
      </c>
      <c r="E5" t="s">
        <v>278</v>
      </c>
      <c r="F5" s="2">
        <v>15.69</v>
      </c>
      <c r="G5" s="2">
        <v>156</v>
      </c>
      <c r="H5" s="3" t="s">
        <v>108</v>
      </c>
      <c r="I5" s="3">
        <v>27</v>
      </c>
      <c r="J5" s="3" t="s">
        <v>108</v>
      </c>
      <c r="K5" s="3" t="s">
        <v>108</v>
      </c>
      <c r="L5" t="s">
        <v>109</v>
      </c>
      <c r="M5" s="3" t="s">
        <v>108</v>
      </c>
      <c r="N5" s="3">
        <v>103</v>
      </c>
      <c r="O5" t="s">
        <v>283</v>
      </c>
      <c r="P5" s="3">
        <v>72</v>
      </c>
      <c r="Q5" t="s">
        <v>287</v>
      </c>
      <c r="R5" t="s">
        <v>293</v>
      </c>
      <c r="S5" s="3">
        <v>4</v>
      </c>
      <c r="T5" s="6" t="s">
        <v>68</v>
      </c>
    </row>
    <row r="6" spans="1:20">
      <c r="A6" t="s">
        <v>230</v>
      </c>
      <c r="B6" t="s">
        <v>27</v>
      </c>
      <c r="C6" t="s">
        <v>233</v>
      </c>
      <c r="D6" t="s">
        <v>272</v>
      </c>
      <c r="E6" t="s">
        <v>279</v>
      </c>
      <c r="F6" s="2">
        <v>6.87</v>
      </c>
      <c r="G6" s="2">
        <v>68</v>
      </c>
      <c r="H6" s="3" t="s">
        <v>109</v>
      </c>
      <c r="I6" s="3">
        <v>6</v>
      </c>
      <c r="J6" s="3" t="s">
        <v>108</v>
      </c>
      <c r="K6" s="3" t="s">
        <v>109</v>
      </c>
      <c r="L6" t="s">
        <v>109</v>
      </c>
      <c r="M6" s="3" t="s">
        <v>108</v>
      </c>
      <c r="N6" s="3">
        <v>13</v>
      </c>
      <c r="O6" t="s">
        <v>284</v>
      </c>
      <c r="P6" s="3">
        <v>72</v>
      </c>
      <c r="Q6" t="s">
        <v>288</v>
      </c>
      <c r="R6" t="s">
        <v>293</v>
      </c>
      <c r="S6" s="3">
        <v>4</v>
      </c>
      <c r="T6" s="6" t="s">
        <v>68</v>
      </c>
    </row>
    <row r="7" spans="1:20">
      <c r="A7" t="s">
        <v>230</v>
      </c>
      <c r="B7" t="s">
        <v>26</v>
      </c>
      <c r="C7" t="s">
        <v>234</v>
      </c>
      <c r="D7" t="s">
        <v>272</v>
      </c>
      <c r="E7" t="s">
        <v>280</v>
      </c>
      <c r="F7" s="2">
        <v>0</v>
      </c>
      <c r="G7" s="2">
        <v>0</v>
      </c>
      <c r="H7" s="3" t="s">
        <v>109</v>
      </c>
      <c r="I7" s="3">
        <v>27</v>
      </c>
      <c r="J7" s="3" t="s">
        <v>109</v>
      </c>
      <c r="K7" s="3" t="s">
        <v>108</v>
      </c>
      <c r="L7" t="s">
        <v>108</v>
      </c>
      <c r="M7" s="3" t="s">
        <v>109</v>
      </c>
      <c r="N7" s="3">
        <v>19</v>
      </c>
      <c r="O7" t="s">
        <v>284</v>
      </c>
      <c r="P7" s="3">
        <v>24</v>
      </c>
      <c r="Q7" t="s">
        <v>289</v>
      </c>
      <c r="R7" t="s">
        <v>293</v>
      </c>
      <c r="S7" s="3">
        <v>5</v>
      </c>
      <c r="T7" s="6" t="s">
        <v>68</v>
      </c>
    </row>
    <row r="8" spans="1:20">
      <c r="A8" t="s">
        <v>230</v>
      </c>
      <c r="B8" t="s">
        <v>27</v>
      </c>
      <c r="C8" t="s">
        <v>235</v>
      </c>
      <c r="D8" t="s">
        <v>273</v>
      </c>
      <c r="E8" t="s">
        <v>278</v>
      </c>
      <c r="F8" s="2">
        <v>58.2</v>
      </c>
      <c r="G8" s="2">
        <v>582</v>
      </c>
      <c r="H8" s="3" t="s">
        <v>108</v>
      </c>
      <c r="I8" s="3">
        <v>43</v>
      </c>
      <c r="J8" s="3" t="s">
        <v>108</v>
      </c>
      <c r="K8" s="3" t="s">
        <v>108</v>
      </c>
      <c r="L8" t="s">
        <v>109</v>
      </c>
      <c r="M8" s="3" t="s">
        <v>108</v>
      </c>
      <c r="N8" s="3">
        <v>54</v>
      </c>
      <c r="O8" t="s">
        <v>283</v>
      </c>
      <c r="P8" s="3">
        <v>72</v>
      </c>
      <c r="Q8" t="s">
        <v>289</v>
      </c>
      <c r="R8" t="s">
        <v>293</v>
      </c>
      <c r="S8" s="3">
        <v>3</v>
      </c>
      <c r="T8" s="6" t="s">
        <v>68</v>
      </c>
    </row>
    <row r="9" spans="1:20">
      <c r="A9" t="s">
        <v>230</v>
      </c>
      <c r="B9" t="s">
        <v>26</v>
      </c>
      <c r="C9" t="s">
        <v>236</v>
      </c>
      <c r="D9" t="s">
        <v>274</v>
      </c>
      <c r="E9" t="s">
        <v>279</v>
      </c>
      <c r="F9" s="2">
        <v>50.82</v>
      </c>
      <c r="G9" s="2">
        <v>508</v>
      </c>
      <c r="H9" s="3" t="s">
        <v>109</v>
      </c>
      <c r="I9" s="3">
        <v>30</v>
      </c>
      <c r="J9" s="3" t="s">
        <v>108</v>
      </c>
      <c r="K9" s="3" t="s">
        <v>109</v>
      </c>
      <c r="L9" t="s">
        <v>109</v>
      </c>
      <c r="M9" s="3" t="s">
        <v>108</v>
      </c>
      <c r="N9" s="3">
        <v>57</v>
      </c>
      <c r="O9" t="s">
        <v>283</v>
      </c>
      <c r="P9" s="3">
        <v>24</v>
      </c>
      <c r="Q9" t="s">
        <v>290</v>
      </c>
      <c r="R9" t="s">
        <v>293</v>
      </c>
      <c r="S9" s="3">
        <v>4</v>
      </c>
      <c r="T9" s="6" t="s">
        <v>68</v>
      </c>
    </row>
    <row r="10" spans="1:20">
      <c r="A10" t="s">
        <v>230</v>
      </c>
      <c r="B10" t="s">
        <v>26</v>
      </c>
      <c r="C10" t="s">
        <v>237</v>
      </c>
      <c r="D10" t="s">
        <v>274</v>
      </c>
      <c r="E10" t="s">
        <v>280</v>
      </c>
      <c r="F10" s="2">
        <v>0</v>
      </c>
      <c r="G10" s="2">
        <v>0</v>
      </c>
      <c r="H10" s="3" t="s">
        <v>109</v>
      </c>
      <c r="I10" s="3">
        <v>32</v>
      </c>
      <c r="J10" s="3" t="s">
        <v>108</v>
      </c>
      <c r="K10" s="3" t="s">
        <v>109</v>
      </c>
      <c r="L10" t="s">
        <v>108</v>
      </c>
      <c r="M10" s="3" t="s">
        <v>108</v>
      </c>
      <c r="N10" s="3">
        <v>72</v>
      </c>
      <c r="O10" t="s">
        <v>283</v>
      </c>
      <c r="P10" s="3">
        <v>8</v>
      </c>
      <c r="Q10" t="s">
        <v>291</v>
      </c>
      <c r="R10" t="s">
        <v>294</v>
      </c>
      <c r="S10" s="3">
        <v>5</v>
      </c>
      <c r="T10" s="6" t="s">
        <v>68</v>
      </c>
    </row>
    <row r="11" spans="1:20">
      <c r="A11" t="s">
        <v>230</v>
      </c>
      <c r="B11" t="s">
        <v>27</v>
      </c>
      <c r="C11" t="s">
        <v>238</v>
      </c>
      <c r="D11" t="s">
        <v>272</v>
      </c>
      <c r="E11" t="s">
        <v>281</v>
      </c>
      <c r="F11" s="2">
        <v>22.75</v>
      </c>
      <c r="G11" s="2">
        <v>227</v>
      </c>
      <c r="H11" s="3" t="s">
        <v>109</v>
      </c>
      <c r="I11" s="3">
        <v>22</v>
      </c>
      <c r="J11" s="3" t="s">
        <v>108</v>
      </c>
      <c r="K11" s="3" t="s">
        <v>109</v>
      </c>
      <c r="L11" t="s">
        <v>109</v>
      </c>
      <c r="M11" s="3" t="s">
        <v>109</v>
      </c>
      <c r="N11" s="3">
        <v>62</v>
      </c>
      <c r="O11" t="s">
        <v>282</v>
      </c>
      <c r="P11" s="3">
        <v>8</v>
      </c>
      <c r="Q11" t="s">
        <v>291</v>
      </c>
      <c r="R11" t="s">
        <v>292</v>
      </c>
      <c r="S11" s="3">
        <v>5</v>
      </c>
      <c r="T11" s="6" t="s">
        <v>68</v>
      </c>
    </row>
    <row r="12" spans="1:20">
      <c r="A12" t="s">
        <v>230</v>
      </c>
      <c r="B12" t="s">
        <v>26</v>
      </c>
      <c r="C12" t="s">
        <v>239</v>
      </c>
      <c r="D12" t="s">
        <v>275</v>
      </c>
      <c r="E12" t="s">
        <v>279</v>
      </c>
      <c r="F12" s="2">
        <v>28.8</v>
      </c>
      <c r="G12" s="2">
        <v>288</v>
      </c>
      <c r="H12" s="3" t="s">
        <v>109</v>
      </c>
      <c r="I12" s="3">
        <v>27</v>
      </c>
      <c r="J12" s="3" t="s">
        <v>108</v>
      </c>
      <c r="K12" s="3" t="s">
        <v>108</v>
      </c>
      <c r="L12" t="s">
        <v>109</v>
      </c>
      <c r="M12" s="3" t="s">
        <v>109</v>
      </c>
      <c r="N12" s="3">
        <v>52</v>
      </c>
      <c r="O12" t="s">
        <v>283</v>
      </c>
      <c r="P12" s="3">
        <v>8</v>
      </c>
      <c r="Q12" t="s">
        <v>289</v>
      </c>
      <c r="R12" t="s">
        <v>293</v>
      </c>
      <c r="S12" s="3">
        <v>4</v>
      </c>
      <c r="T12" s="6" t="s">
        <v>68</v>
      </c>
    </row>
    <row r="13" spans="1:20">
      <c r="A13" t="s">
        <v>230</v>
      </c>
      <c r="B13" t="s">
        <v>26</v>
      </c>
      <c r="C13" t="s">
        <v>240</v>
      </c>
      <c r="D13" t="s">
        <v>276</v>
      </c>
      <c r="E13" t="s">
        <v>278</v>
      </c>
      <c r="F13" s="2">
        <v>62.17</v>
      </c>
      <c r="G13" s="2">
        <v>621</v>
      </c>
      <c r="H13" s="3" t="s">
        <v>108</v>
      </c>
      <c r="I13" s="3">
        <v>4</v>
      </c>
      <c r="J13" s="3" t="s">
        <v>109</v>
      </c>
      <c r="K13" s="3" t="s">
        <v>109</v>
      </c>
      <c r="L13" t="s">
        <v>109</v>
      </c>
      <c r="M13" s="3" t="s">
        <v>108</v>
      </c>
      <c r="N13" s="3">
        <v>106</v>
      </c>
      <c r="O13" t="s">
        <v>285</v>
      </c>
      <c r="P13" s="3">
        <v>72</v>
      </c>
      <c r="Q13" t="s">
        <v>287</v>
      </c>
      <c r="R13" t="s">
        <v>294</v>
      </c>
      <c r="S13" s="3">
        <v>4</v>
      </c>
      <c r="T13" s="6" t="s">
        <v>68</v>
      </c>
    </row>
    <row r="14" spans="1:20">
      <c r="A14" t="s">
        <v>230</v>
      </c>
      <c r="B14" t="s">
        <v>26</v>
      </c>
      <c r="C14" t="s">
        <v>241</v>
      </c>
      <c r="D14" t="s">
        <v>271</v>
      </c>
      <c r="E14" t="s">
        <v>278</v>
      </c>
      <c r="F14" s="2">
        <v>68.89</v>
      </c>
      <c r="G14" s="2">
        <v>688</v>
      </c>
      <c r="H14" s="3" t="s">
        <v>108</v>
      </c>
      <c r="I14" s="3">
        <v>17</v>
      </c>
      <c r="J14" s="3" t="s">
        <v>108</v>
      </c>
      <c r="K14" s="3" t="s">
        <v>108</v>
      </c>
      <c r="L14" t="s">
        <v>109</v>
      </c>
      <c r="M14" s="3" t="s">
        <v>109</v>
      </c>
      <c r="N14" s="3">
        <v>16</v>
      </c>
      <c r="O14" t="s">
        <v>284</v>
      </c>
      <c r="P14" s="3">
        <v>72</v>
      </c>
      <c r="Q14" t="s">
        <v>288</v>
      </c>
      <c r="R14" t="s">
        <v>292</v>
      </c>
      <c r="S14" s="3">
        <v>3</v>
      </c>
      <c r="T14" s="6" t="s">
        <v>68</v>
      </c>
    </row>
    <row r="15" spans="1:20">
      <c r="A15" t="s">
        <v>230</v>
      </c>
      <c r="B15" t="s">
        <v>27</v>
      </c>
      <c r="C15" t="s">
        <v>242</v>
      </c>
      <c r="D15" t="s">
        <v>273</v>
      </c>
      <c r="E15" t="s">
        <v>280</v>
      </c>
      <c r="F15" s="2">
        <v>0</v>
      </c>
      <c r="G15" s="2">
        <v>0</v>
      </c>
      <c r="H15" s="3" t="s">
        <v>108</v>
      </c>
      <c r="I15" s="3">
        <v>31</v>
      </c>
      <c r="J15" s="3" t="s">
        <v>109</v>
      </c>
      <c r="K15" s="3" t="s">
        <v>108</v>
      </c>
      <c r="L15" t="s">
        <v>108</v>
      </c>
      <c r="M15" s="3" t="s">
        <v>109</v>
      </c>
      <c r="N15" s="3">
        <v>76</v>
      </c>
      <c r="O15" t="s">
        <v>283</v>
      </c>
      <c r="P15" s="3">
        <v>4</v>
      </c>
      <c r="Q15" t="s">
        <v>291</v>
      </c>
      <c r="R15" t="s">
        <v>292</v>
      </c>
      <c r="S15" s="3">
        <v>5</v>
      </c>
      <c r="T15" s="6" t="s">
        <v>68</v>
      </c>
    </row>
    <row r="16" spans="1:20">
      <c r="A16" t="s">
        <v>230</v>
      </c>
      <c r="B16" t="s">
        <v>26</v>
      </c>
      <c r="C16" t="s">
        <v>243</v>
      </c>
      <c r="D16" t="s">
        <v>273</v>
      </c>
      <c r="E16" t="s">
        <v>280</v>
      </c>
      <c r="F16" s="2">
        <v>0</v>
      </c>
      <c r="G16" s="2">
        <v>0</v>
      </c>
      <c r="H16" s="3" t="s">
        <v>108</v>
      </c>
      <c r="I16" s="3">
        <v>36</v>
      </c>
      <c r="J16" s="3" t="s">
        <v>108</v>
      </c>
      <c r="K16" s="3" t="s">
        <v>109</v>
      </c>
      <c r="L16" t="s">
        <v>108</v>
      </c>
      <c r="M16" s="3" t="s">
        <v>108</v>
      </c>
      <c r="N16" s="3">
        <v>80</v>
      </c>
      <c r="O16" t="s">
        <v>284</v>
      </c>
      <c r="P16" s="3">
        <v>72</v>
      </c>
      <c r="Q16" t="s">
        <v>291</v>
      </c>
      <c r="R16" t="s">
        <v>294</v>
      </c>
      <c r="S16" s="3">
        <v>4</v>
      </c>
      <c r="T16" s="6" t="s">
        <v>68</v>
      </c>
    </row>
    <row r="17" spans="1:20">
      <c r="A17" t="s">
        <v>230</v>
      </c>
      <c r="B17" t="s">
        <v>27</v>
      </c>
      <c r="C17" t="s">
        <v>244</v>
      </c>
      <c r="D17" t="s">
        <v>271</v>
      </c>
      <c r="E17" t="s">
        <v>278</v>
      </c>
      <c r="F17" s="2">
        <v>48.68</v>
      </c>
      <c r="G17" s="2">
        <v>486</v>
      </c>
      <c r="H17" s="3" t="s">
        <v>108</v>
      </c>
      <c r="I17" s="3">
        <v>36</v>
      </c>
      <c r="J17" s="3" t="s">
        <v>108</v>
      </c>
      <c r="K17" s="3" t="s">
        <v>108</v>
      </c>
      <c r="L17" t="s">
        <v>109</v>
      </c>
      <c r="M17" s="3" t="s">
        <v>109</v>
      </c>
      <c r="N17" s="3">
        <v>102</v>
      </c>
      <c r="O17" t="s">
        <v>284</v>
      </c>
      <c r="P17" s="3">
        <v>24</v>
      </c>
      <c r="Q17" t="s">
        <v>290</v>
      </c>
      <c r="R17" t="s">
        <v>293</v>
      </c>
      <c r="S17" s="3">
        <v>5</v>
      </c>
      <c r="T17" s="6" t="s">
        <v>68</v>
      </c>
    </row>
    <row r="18" spans="1:20">
      <c r="A18" t="s">
        <v>230</v>
      </c>
      <c r="B18" t="s">
        <v>27</v>
      </c>
      <c r="C18" t="s">
        <v>245</v>
      </c>
      <c r="D18" t="s">
        <v>273</v>
      </c>
      <c r="E18" t="s">
        <v>279</v>
      </c>
      <c r="F18" s="2">
        <v>11.89</v>
      </c>
      <c r="G18" s="2">
        <v>118</v>
      </c>
      <c r="H18" s="3" t="s">
        <v>108</v>
      </c>
      <c r="I18" s="3">
        <v>24</v>
      </c>
      <c r="J18" s="3" t="s">
        <v>109</v>
      </c>
      <c r="K18" s="3" t="s">
        <v>108</v>
      </c>
      <c r="L18" t="s">
        <v>109</v>
      </c>
      <c r="M18" s="3" t="s">
        <v>108</v>
      </c>
      <c r="N18" s="3">
        <v>72</v>
      </c>
      <c r="O18" t="s">
        <v>285</v>
      </c>
      <c r="P18" s="3">
        <v>8</v>
      </c>
      <c r="Q18" t="s">
        <v>289</v>
      </c>
      <c r="R18" t="s">
        <v>293</v>
      </c>
      <c r="S18" s="3">
        <v>5</v>
      </c>
      <c r="T18" s="6" t="s">
        <v>68</v>
      </c>
    </row>
    <row r="19" spans="1:20">
      <c r="A19" t="s">
        <v>230</v>
      </c>
      <c r="B19" t="s">
        <v>26</v>
      </c>
      <c r="C19" t="s">
        <v>246</v>
      </c>
      <c r="D19" t="s">
        <v>272</v>
      </c>
      <c r="E19" t="s">
        <v>278</v>
      </c>
      <c r="F19" s="2">
        <v>28.46</v>
      </c>
      <c r="G19" s="2">
        <v>284</v>
      </c>
      <c r="H19" s="3" t="s">
        <v>108</v>
      </c>
      <c r="I19" s="3">
        <v>33</v>
      </c>
      <c r="J19" s="3" t="s">
        <v>109</v>
      </c>
      <c r="K19" s="3" t="s">
        <v>109</v>
      </c>
      <c r="L19" t="s">
        <v>108</v>
      </c>
      <c r="M19" s="3" t="s">
        <v>109</v>
      </c>
      <c r="N19" s="3">
        <v>129</v>
      </c>
      <c r="O19" t="s">
        <v>283</v>
      </c>
      <c r="P19" s="3">
        <v>24</v>
      </c>
      <c r="Q19" t="s">
        <v>286</v>
      </c>
      <c r="R19" t="s">
        <v>294</v>
      </c>
      <c r="S19" s="3">
        <v>3</v>
      </c>
      <c r="T19" s="6" t="s">
        <v>68</v>
      </c>
    </row>
    <row r="20" spans="1:20">
      <c r="A20" t="s">
        <v>230</v>
      </c>
      <c r="B20" t="s">
        <v>26</v>
      </c>
      <c r="C20" t="s">
        <v>247</v>
      </c>
      <c r="D20" t="s">
        <v>276</v>
      </c>
      <c r="E20" t="s">
        <v>278</v>
      </c>
      <c r="F20" s="2">
        <v>63.93</v>
      </c>
      <c r="G20" s="2">
        <v>639</v>
      </c>
      <c r="H20" s="3" t="s">
        <v>108</v>
      </c>
      <c r="I20" s="3">
        <v>24</v>
      </c>
      <c r="J20" s="3" t="s">
        <v>108</v>
      </c>
      <c r="K20" s="3" t="s">
        <v>108</v>
      </c>
      <c r="L20" t="s">
        <v>108</v>
      </c>
      <c r="M20" s="3" t="s">
        <v>109</v>
      </c>
      <c r="N20" s="3">
        <v>107</v>
      </c>
      <c r="O20" t="s">
        <v>283</v>
      </c>
      <c r="P20" s="3">
        <v>4</v>
      </c>
      <c r="Q20" t="s">
        <v>287</v>
      </c>
      <c r="R20" t="s">
        <v>294</v>
      </c>
      <c r="S20" s="3">
        <v>3</v>
      </c>
      <c r="T20" s="6" t="s">
        <v>68</v>
      </c>
    </row>
    <row r="21" spans="1:20">
      <c r="A21" t="s">
        <v>230</v>
      </c>
      <c r="B21" t="s">
        <v>26</v>
      </c>
      <c r="C21" t="s">
        <v>248</v>
      </c>
      <c r="D21" t="s">
        <v>275</v>
      </c>
      <c r="E21" t="s">
        <v>277</v>
      </c>
      <c r="F21" s="2">
        <v>0.046</v>
      </c>
      <c r="G21" s="2">
        <v>0</v>
      </c>
      <c r="H21" s="3" t="s">
        <v>108</v>
      </c>
      <c r="I21" s="3">
        <v>13</v>
      </c>
      <c r="J21" s="3" t="s">
        <v>108</v>
      </c>
      <c r="K21" s="3" t="s">
        <v>108</v>
      </c>
      <c r="L21" t="s">
        <v>109</v>
      </c>
      <c r="M21" s="3" t="s">
        <v>108</v>
      </c>
      <c r="N21" s="3">
        <v>122</v>
      </c>
      <c r="O21" t="s">
        <v>282</v>
      </c>
      <c r="P21" s="3">
        <v>24</v>
      </c>
      <c r="Q21" t="s">
        <v>287</v>
      </c>
      <c r="R21" t="s">
        <v>294</v>
      </c>
      <c r="S21" s="3">
        <v>5</v>
      </c>
      <c r="T21" s="6" t="s">
        <v>68</v>
      </c>
    </row>
    <row r="22" spans="1:20">
      <c r="A22" t="s">
        <v>230</v>
      </c>
      <c r="B22" t="s">
        <v>27</v>
      </c>
      <c r="C22" t="s">
        <v>249</v>
      </c>
      <c r="D22" t="s">
        <v>276</v>
      </c>
      <c r="E22" t="s">
        <v>281</v>
      </c>
      <c r="F22" s="2">
        <v>67.59999999999999</v>
      </c>
      <c r="G22" s="2">
        <v>676</v>
      </c>
      <c r="H22" s="3" t="s">
        <v>109</v>
      </c>
      <c r="I22" s="3">
        <v>31</v>
      </c>
      <c r="J22" s="3" t="s">
        <v>109</v>
      </c>
      <c r="K22" s="3" t="s">
        <v>108</v>
      </c>
      <c r="L22" t="s">
        <v>108</v>
      </c>
      <c r="M22" s="3" t="s">
        <v>108</v>
      </c>
      <c r="N22" s="3">
        <v>143</v>
      </c>
      <c r="O22" t="s">
        <v>282</v>
      </c>
      <c r="P22" s="3">
        <v>24</v>
      </c>
      <c r="Q22" t="s">
        <v>288</v>
      </c>
      <c r="R22" t="s">
        <v>294</v>
      </c>
      <c r="S22" s="3">
        <v>3</v>
      </c>
      <c r="T22" s="6" t="s">
        <v>68</v>
      </c>
    </row>
    <row r="23" spans="1:20">
      <c r="A23" t="s">
        <v>230</v>
      </c>
      <c r="B23" t="s">
        <v>26</v>
      </c>
      <c r="C23" t="s">
        <v>250</v>
      </c>
      <c r="D23" t="s">
        <v>272</v>
      </c>
      <c r="E23" t="s">
        <v>279</v>
      </c>
      <c r="F23" s="2">
        <v>56.37</v>
      </c>
      <c r="G23" s="2">
        <v>563</v>
      </c>
      <c r="H23" s="3" t="s">
        <v>109</v>
      </c>
      <c r="I23" s="3">
        <v>39</v>
      </c>
      <c r="J23" s="3" t="s">
        <v>109</v>
      </c>
      <c r="K23" s="3" t="s">
        <v>109</v>
      </c>
      <c r="L23" t="s">
        <v>109</v>
      </c>
      <c r="M23" s="3" t="s">
        <v>108</v>
      </c>
      <c r="N23" s="3">
        <v>80</v>
      </c>
      <c r="O23" t="s">
        <v>285</v>
      </c>
      <c r="P23" s="3">
        <v>4</v>
      </c>
      <c r="Q23" t="s">
        <v>289</v>
      </c>
      <c r="R23" t="s">
        <v>293</v>
      </c>
      <c r="S23" s="3">
        <v>5</v>
      </c>
      <c r="T23" s="6" t="s">
        <v>68</v>
      </c>
    </row>
    <row r="24" spans="1:20">
      <c r="A24" t="s">
        <v>230</v>
      </c>
      <c r="B24" t="s">
        <v>27</v>
      </c>
      <c r="C24" t="s">
        <v>251</v>
      </c>
      <c r="D24" t="s">
        <v>274</v>
      </c>
      <c r="E24" t="s">
        <v>278</v>
      </c>
      <c r="F24" s="2">
        <v>40.48</v>
      </c>
      <c r="G24" s="2">
        <v>404</v>
      </c>
      <c r="H24" s="3" t="s">
        <v>108</v>
      </c>
      <c r="I24" s="3">
        <v>20</v>
      </c>
      <c r="J24" s="3" t="s">
        <v>109</v>
      </c>
      <c r="K24" s="3" t="s">
        <v>109</v>
      </c>
      <c r="L24" t="s">
        <v>109</v>
      </c>
      <c r="M24" s="3" t="s">
        <v>109</v>
      </c>
      <c r="N24" s="3">
        <v>14</v>
      </c>
      <c r="O24" t="s">
        <v>282</v>
      </c>
      <c r="P24" s="3">
        <v>72</v>
      </c>
      <c r="Q24" t="s">
        <v>288</v>
      </c>
      <c r="R24" t="s">
        <v>293</v>
      </c>
      <c r="S24" s="3">
        <v>3</v>
      </c>
      <c r="T24" s="6" t="s">
        <v>68</v>
      </c>
    </row>
    <row r="25" spans="1:20">
      <c r="A25" t="s">
        <v>230</v>
      </c>
      <c r="B25" t="s">
        <v>26</v>
      </c>
      <c r="C25" t="s">
        <v>252</v>
      </c>
      <c r="D25" t="s">
        <v>274</v>
      </c>
      <c r="E25" t="s">
        <v>279</v>
      </c>
      <c r="F25" s="2">
        <v>6.75</v>
      </c>
      <c r="G25" s="2">
        <v>67</v>
      </c>
      <c r="H25" s="3" t="s">
        <v>108</v>
      </c>
      <c r="I25" s="3">
        <v>11</v>
      </c>
      <c r="J25" s="3" t="s">
        <v>109</v>
      </c>
      <c r="K25" s="3" t="s">
        <v>108</v>
      </c>
      <c r="L25" t="s">
        <v>109</v>
      </c>
      <c r="M25" s="3" t="s">
        <v>109</v>
      </c>
      <c r="N25" s="3">
        <v>85</v>
      </c>
      <c r="O25" t="s">
        <v>283</v>
      </c>
      <c r="P25" s="3">
        <v>4</v>
      </c>
      <c r="Q25" t="s">
        <v>287</v>
      </c>
      <c r="R25" t="s">
        <v>293</v>
      </c>
      <c r="S25" s="3">
        <v>4</v>
      </c>
      <c r="T25" s="6" t="s">
        <v>68</v>
      </c>
    </row>
    <row r="26" spans="1:20">
      <c r="A26" t="s">
        <v>230</v>
      </c>
      <c r="B26" t="s">
        <v>26</v>
      </c>
      <c r="C26" t="s">
        <v>253</v>
      </c>
      <c r="D26" t="s">
        <v>276</v>
      </c>
      <c r="E26" t="s">
        <v>278</v>
      </c>
      <c r="F26" s="2">
        <v>11.78</v>
      </c>
      <c r="G26" s="2">
        <v>117</v>
      </c>
      <c r="H26" s="3" t="s">
        <v>109</v>
      </c>
      <c r="I26" s="3">
        <v>24</v>
      </c>
      <c r="J26" s="3" t="s">
        <v>108</v>
      </c>
      <c r="K26" s="3" t="s">
        <v>108</v>
      </c>
      <c r="L26" t="s">
        <v>108</v>
      </c>
      <c r="M26" s="3" t="s">
        <v>108</v>
      </c>
      <c r="N26" s="3">
        <v>114</v>
      </c>
      <c r="O26" t="s">
        <v>285</v>
      </c>
      <c r="P26" s="3">
        <v>24</v>
      </c>
      <c r="Q26" t="s">
        <v>286</v>
      </c>
      <c r="R26" t="s">
        <v>293</v>
      </c>
      <c r="S26" s="3">
        <v>4</v>
      </c>
      <c r="T26" s="6" t="s">
        <v>68</v>
      </c>
    </row>
    <row r="27" spans="1:20">
      <c r="A27" t="s">
        <v>230</v>
      </c>
      <c r="B27" t="s">
        <v>27</v>
      </c>
      <c r="C27" t="s">
        <v>254</v>
      </c>
      <c r="D27" t="s">
        <v>271</v>
      </c>
      <c r="E27" t="s">
        <v>279</v>
      </c>
      <c r="F27" s="2">
        <v>23.76</v>
      </c>
      <c r="G27" s="2">
        <v>237</v>
      </c>
      <c r="H27" s="3" t="s">
        <v>109</v>
      </c>
      <c r="I27" s="3">
        <v>39</v>
      </c>
      <c r="J27" s="3" t="s">
        <v>108</v>
      </c>
      <c r="K27" s="3" t="s">
        <v>109</v>
      </c>
      <c r="L27" t="s">
        <v>108</v>
      </c>
      <c r="M27" s="3" t="s">
        <v>108</v>
      </c>
      <c r="N27" s="3">
        <v>49</v>
      </c>
      <c r="O27" t="s">
        <v>285</v>
      </c>
      <c r="P27" s="3">
        <v>72</v>
      </c>
      <c r="Q27" t="s">
        <v>287</v>
      </c>
      <c r="R27" t="s">
        <v>293</v>
      </c>
      <c r="S27" s="3">
        <v>5</v>
      </c>
      <c r="T27" s="6" t="s">
        <v>68</v>
      </c>
    </row>
    <row r="28" spans="1:20">
      <c r="A28" t="s">
        <v>230</v>
      </c>
      <c r="B28" t="s">
        <v>27</v>
      </c>
      <c r="C28" t="s">
        <v>255</v>
      </c>
      <c r="D28" t="s">
        <v>272</v>
      </c>
      <c r="E28" t="s">
        <v>277</v>
      </c>
      <c r="F28" s="2">
        <v>0.011</v>
      </c>
      <c r="G28" s="2">
        <v>0</v>
      </c>
      <c r="H28" s="3" t="s">
        <v>108</v>
      </c>
      <c r="I28" s="3">
        <v>28</v>
      </c>
      <c r="J28" s="3" t="s">
        <v>109</v>
      </c>
      <c r="K28" s="3" t="s">
        <v>109</v>
      </c>
      <c r="L28" t="s">
        <v>109</v>
      </c>
      <c r="M28" s="3" t="s">
        <v>108</v>
      </c>
      <c r="N28" s="3">
        <v>140</v>
      </c>
      <c r="O28" t="s">
        <v>284</v>
      </c>
      <c r="P28" s="3">
        <v>72</v>
      </c>
      <c r="Q28" t="s">
        <v>287</v>
      </c>
      <c r="R28" t="s">
        <v>292</v>
      </c>
      <c r="S28" s="3">
        <v>3</v>
      </c>
      <c r="T28" s="6" t="s">
        <v>68</v>
      </c>
    </row>
    <row r="29" spans="1:20">
      <c r="A29" t="s">
        <v>230</v>
      </c>
      <c r="B29" t="s">
        <v>27</v>
      </c>
      <c r="C29" t="s">
        <v>256</v>
      </c>
      <c r="D29" t="s">
        <v>273</v>
      </c>
      <c r="E29" t="s">
        <v>279</v>
      </c>
      <c r="F29" s="2">
        <v>13.27</v>
      </c>
      <c r="G29" s="2">
        <v>132</v>
      </c>
      <c r="H29" s="3" t="s">
        <v>108</v>
      </c>
      <c r="I29" s="3">
        <v>48</v>
      </c>
      <c r="J29" s="3" t="s">
        <v>108</v>
      </c>
      <c r="K29" s="3" t="s">
        <v>109</v>
      </c>
      <c r="L29" t="s">
        <v>108</v>
      </c>
      <c r="M29" s="3" t="s">
        <v>109</v>
      </c>
      <c r="N29" s="3">
        <v>87</v>
      </c>
      <c r="O29" t="s">
        <v>284</v>
      </c>
      <c r="P29" s="3">
        <v>24</v>
      </c>
      <c r="Q29" t="s">
        <v>290</v>
      </c>
      <c r="R29" t="s">
        <v>292</v>
      </c>
      <c r="S29" s="3">
        <v>5</v>
      </c>
      <c r="T29" s="6" t="s">
        <v>68</v>
      </c>
    </row>
    <row r="30" spans="1:20">
      <c r="A30" t="s">
        <v>230</v>
      </c>
      <c r="B30" t="s">
        <v>27</v>
      </c>
      <c r="C30" t="s">
        <v>257</v>
      </c>
      <c r="D30" t="s">
        <v>272</v>
      </c>
      <c r="E30" t="s">
        <v>277</v>
      </c>
      <c r="F30" s="2">
        <v>0.025</v>
      </c>
      <c r="G30" s="2">
        <v>0</v>
      </c>
      <c r="H30" s="3" t="s">
        <v>109</v>
      </c>
      <c r="I30" s="3">
        <v>19</v>
      </c>
      <c r="J30" s="3" t="s">
        <v>108</v>
      </c>
      <c r="K30" s="3" t="s">
        <v>109</v>
      </c>
      <c r="L30" t="s">
        <v>109</v>
      </c>
      <c r="M30" s="3" t="s">
        <v>108</v>
      </c>
      <c r="N30" s="3">
        <v>50</v>
      </c>
      <c r="O30" t="s">
        <v>284</v>
      </c>
      <c r="P30" s="3">
        <v>4</v>
      </c>
      <c r="Q30" t="s">
        <v>288</v>
      </c>
      <c r="R30" t="s">
        <v>293</v>
      </c>
      <c r="S30" s="3">
        <v>5</v>
      </c>
      <c r="T30" s="6" t="s">
        <v>68</v>
      </c>
    </row>
    <row r="31" spans="1:20">
      <c r="A31" t="s">
        <v>230</v>
      </c>
      <c r="B31" t="s">
        <v>26</v>
      </c>
      <c r="C31" t="s">
        <v>258</v>
      </c>
      <c r="D31" t="s">
        <v>276</v>
      </c>
      <c r="E31" t="s">
        <v>280</v>
      </c>
      <c r="F31" s="2">
        <v>0</v>
      </c>
      <c r="G31" s="2">
        <v>0</v>
      </c>
      <c r="H31" s="3" t="s">
        <v>109</v>
      </c>
      <c r="I31" s="3">
        <v>14</v>
      </c>
      <c r="J31" s="3" t="s">
        <v>108</v>
      </c>
      <c r="K31" s="3" t="s">
        <v>108</v>
      </c>
      <c r="L31" t="s">
        <v>108</v>
      </c>
      <c r="M31" s="3" t="s">
        <v>108</v>
      </c>
      <c r="N31" s="3">
        <v>80</v>
      </c>
      <c r="O31" t="s">
        <v>283</v>
      </c>
      <c r="P31" s="3">
        <v>8</v>
      </c>
      <c r="Q31" t="s">
        <v>290</v>
      </c>
      <c r="R31" t="s">
        <v>293</v>
      </c>
      <c r="S31" s="3">
        <v>4</v>
      </c>
      <c r="T31" s="6" t="s">
        <v>68</v>
      </c>
    </row>
    <row r="32" spans="1:20">
      <c r="A32" t="s">
        <v>230</v>
      </c>
      <c r="B32" t="s">
        <v>27</v>
      </c>
      <c r="C32" t="s">
        <v>259</v>
      </c>
      <c r="D32" t="s">
        <v>274</v>
      </c>
      <c r="E32" t="s">
        <v>279</v>
      </c>
      <c r="F32" s="2">
        <v>46.23</v>
      </c>
      <c r="G32" s="2">
        <v>462</v>
      </c>
      <c r="H32" s="3" t="s">
        <v>108</v>
      </c>
      <c r="I32" s="3">
        <v>28</v>
      </c>
      <c r="J32" s="3" t="s">
        <v>109</v>
      </c>
      <c r="K32" s="3" t="s">
        <v>109</v>
      </c>
      <c r="L32" t="s">
        <v>108</v>
      </c>
      <c r="M32" s="3" t="s">
        <v>108</v>
      </c>
      <c r="N32" s="3">
        <v>33</v>
      </c>
      <c r="O32" t="s">
        <v>284</v>
      </c>
      <c r="P32" s="3">
        <v>4</v>
      </c>
      <c r="Q32" t="s">
        <v>287</v>
      </c>
      <c r="R32" t="s">
        <v>294</v>
      </c>
      <c r="S32" s="3">
        <v>4</v>
      </c>
      <c r="T32" s="6" t="s">
        <v>68</v>
      </c>
    </row>
    <row r="33" spans="1:20">
      <c r="A33" t="s">
        <v>230</v>
      </c>
      <c r="B33" t="s">
        <v>26</v>
      </c>
      <c r="C33" t="s">
        <v>260</v>
      </c>
      <c r="D33" t="s">
        <v>275</v>
      </c>
      <c r="E33" t="s">
        <v>279</v>
      </c>
      <c r="F33" s="2">
        <v>62.66</v>
      </c>
      <c r="G33" s="2">
        <v>626</v>
      </c>
      <c r="H33" s="3" t="s">
        <v>109</v>
      </c>
      <c r="I33" s="3">
        <v>11</v>
      </c>
      <c r="J33" s="3" t="s">
        <v>108</v>
      </c>
      <c r="K33" s="3" t="s">
        <v>109</v>
      </c>
      <c r="L33" t="s">
        <v>109</v>
      </c>
      <c r="M33" s="3" t="s">
        <v>109</v>
      </c>
      <c r="N33" s="3">
        <v>14</v>
      </c>
      <c r="O33" t="s">
        <v>282</v>
      </c>
      <c r="P33" s="3">
        <v>8</v>
      </c>
      <c r="Q33" t="s">
        <v>286</v>
      </c>
      <c r="R33" t="s">
        <v>293</v>
      </c>
      <c r="S33" s="3">
        <v>5</v>
      </c>
      <c r="T33" s="6" t="s">
        <v>68</v>
      </c>
    </row>
    <row r="34" spans="1:20">
      <c r="A34" t="s">
        <v>230</v>
      </c>
      <c r="B34" t="s">
        <v>27</v>
      </c>
      <c r="C34" t="s">
        <v>261</v>
      </c>
      <c r="D34" t="s">
        <v>274</v>
      </c>
      <c r="E34" t="s">
        <v>277</v>
      </c>
      <c r="F34" s="2">
        <v>0.013</v>
      </c>
      <c r="G34" s="2">
        <v>0</v>
      </c>
      <c r="H34" s="3" t="s">
        <v>109</v>
      </c>
      <c r="I34" s="3">
        <v>32</v>
      </c>
      <c r="J34" s="3" t="s">
        <v>109</v>
      </c>
      <c r="K34" s="3" t="s">
        <v>109</v>
      </c>
      <c r="L34" t="s">
        <v>108</v>
      </c>
      <c r="M34" s="3" t="s">
        <v>108</v>
      </c>
      <c r="N34" s="3">
        <v>87</v>
      </c>
      <c r="O34" t="s">
        <v>285</v>
      </c>
      <c r="P34" s="3">
        <v>8</v>
      </c>
      <c r="Q34" t="s">
        <v>286</v>
      </c>
      <c r="R34" t="s">
        <v>294</v>
      </c>
      <c r="S34" s="3">
        <v>4</v>
      </c>
      <c r="T34" s="6" t="s">
        <v>68</v>
      </c>
    </row>
    <row r="35" spans="1:20">
      <c r="A35" t="s">
        <v>230</v>
      </c>
      <c r="B35" t="s">
        <v>27</v>
      </c>
      <c r="C35" t="s">
        <v>262</v>
      </c>
      <c r="D35" t="s">
        <v>276</v>
      </c>
      <c r="E35" t="s">
        <v>278</v>
      </c>
      <c r="F35" s="2">
        <v>47.15</v>
      </c>
      <c r="G35" s="2">
        <v>471</v>
      </c>
      <c r="H35" s="3" t="s">
        <v>109</v>
      </c>
      <c r="I35" s="3">
        <v>16</v>
      </c>
      <c r="J35" s="3" t="s">
        <v>108</v>
      </c>
      <c r="K35" s="3" t="s">
        <v>108</v>
      </c>
      <c r="L35" t="s">
        <v>109</v>
      </c>
      <c r="M35" s="3" t="s">
        <v>108</v>
      </c>
      <c r="N35" s="3">
        <v>133</v>
      </c>
      <c r="O35" t="s">
        <v>282</v>
      </c>
      <c r="P35" s="3">
        <v>24</v>
      </c>
      <c r="Q35" t="s">
        <v>289</v>
      </c>
      <c r="R35" t="s">
        <v>294</v>
      </c>
      <c r="S35" s="3">
        <v>5</v>
      </c>
      <c r="T35" s="6" t="s">
        <v>68</v>
      </c>
    </row>
    <row r="36" spans="1:20">
      <c r="A36" t="s">
        <v>230</v>
      </c>
      <c r="B36" t="s">
        <v>27</v>
      </c>
      <c r="C36" t="s">
        <v>263</v>
      </c>
      <c r="D36" t="s">
        <v>275</v>
      </c>
      <c r="E36" t="s">
        <v>281</v>
      </c>
      <c r="F36" s="2">
        <v>55.29</v>
      </c>
      <c r="G36" s="2">
        <v>552</v>
      </c>
      <c r="H36" s="3" t="s">
        <v>109</v>
      </c>
      <c r="I36" s="3">
        <v>45</v>
      </c>
      <c r="J36" s="3" t="s">
        <v>109</v>
      </c>
      <c r="K36" s="3" t="s">
        <v>108</v>
      </c>
      <c r="L36" t="s">
        <v>109</v>
      </c>
      <c r="M36" s="3" t="s">
        <v>108</v>
      </c>
      <c r="N36" s="3">
        <v>139</v>
      </c>
      <c r="O36" t="s">
        <v>285</v>
      </c>
      <c r="P36" s="3">
        <v>72</v>
      </c>
      <c r="Q36" t="s">
        <v>291</v>
      </c>
      <c r="R36" t="s">
        <v>292</v>
      </c>
      <c r="S36" s="3">
        <v>4</v>
      </c>
      <c r="T36" s="6" t="s">
        <v>68</v>
      </c>
    </row>
    <row r="37" spans="1:20">
      <c r="A37" t="s">
        <v>230</v>
      </c>
      <c r="B37" t="s">
        <v>26</v>
      </c>
      <c r="C37" t="s">
        <v>264</v>
      </c>
      <c r="D37" t="s">
        <v>273</v>
      </c>
      <c r="E37" t="s">
        <v>279</v>
      </c>
      <c r="F37" s="2">
        <v>62.41</v>
      </c>
      <c r="G37" s="2">
        <v>624</v>
      </c>
      <c r="H37" s="3" t="s">
        <v>108</v>
      </c>
      <c r="I37" s="3">
        <v>23</v>
      </c>
      <c r="J37" s="3" t="s">
        <v>109</v>
      </c>
      <c r="K37" s="3" t="s">
        <v>109</v>
      </c>
      <c r="L37" t="s">
        <v>108</v>
      </c>
      <c r="M37" s="3" t="s">
        <v>108</v>
      </c>
      <c r="N37" s="3">
        <v>99</v>
      </c>
      <c r="O37" t="s">
        <v>285</v>
      </c>
      <c r="P37" s="3">
        <v>24</v>
      </c>
      <c r="Q37" t="s">
        <v>286</v>
      </c>
      <c r="R37" t="s">
        <v>292</v>
      </c>
      <c r="S37" s="3">
        <v>3</v>
      </c>
      <c r="T37" s="6" t="s">
        <v>68</v>
      </c>
    </row>
    <row r="38" spans="1:20">
      <c r="A38" t="s">
        <v>230</v>
      </c>
      <c r="B38" t="s">
        <v>27</v>
      </c>
      <c r="C38" t="s">
        <v>265</v>
      </c>
      <c r="D38" t="s">
        <v>271</v>
      </c>
      <c r="E38" t="s">
        <v>281</v>
      </c>
      <c r="F38" s="2">
        <v>18.44</v>
      </c>
      <c r="G38" s="2">
        <v>184</v>
      </c>
      <c r="H38" s="3" t="s">
        <v>109</v>
      </c>
      <c r="I38" s="3">
        <v>31</v>
      </c>
      <c r="J38" s="3" t="s">
        <v>108</v>
      </c>
      <c r="K38" s="3" t="s">
        <v>109</v>
      </c>
      <c r="L38" t="s">
        <v>108</v>
      </c>
      <c r="M38" s="3" t="s">
        <v>108</v>
      </c>
      <c r="N38" s="3">
        <v>12</v>
      </c>
      <c r="O38" t="s">
        <v>282</v>
      </c>
      <c r="P38" s="3">
        <v>4</v>
      </c>
      <c r="Q38" t="s">
        <v>288</v>
      </c>
      <c r="R38" t="s">
        <v>293</v>
      </c>
      <c r="S38" s="3">
        <v>4</v>
      </c>
      <c r="T38" s="6" t="s">
        <v>68</v>
      </c>
    </row>
    <row r="39" spans="1:20">
      <c r="A39" t="s">
        <v>230</v>
      </c>
      <c r="B39" t="s">
        <v>27</v>
      </c>
      <c r="C39" t="s">
        <v>266</v>
      </c>
      <c r="D39" t="s">
        <v>271</v>
      </c>
      <c r="E39" t="s">
        <v>277</v>
      </c>
      <c r="F39" s="2">
        <v>0.048</v>
      </c>
      <c r="G39" s="2">
        <v>0</v>
      </c>
      <c r="H39" s="3" t="s">
        <v>109</v>
      </c>
      <c r="I39" s="3">
        <v>3</v>
      </c>
      <c r="J39" s="3" t="s">
        <v>109</v>
      </c>
      <c r="K39" s="3" t="s">
        <v>109</v>
      </c>
      <c r="L39" t="s">
        <v>108</v>
      </c>
      <c r="M39" s="3" t="s">
        <v>109</v>
      </c>
      <c r="N39" s="3">
        <v>139</v>
      </c>
      <c r="O39" t="s">
        <v>282</v>
      </c>
      <c r="P39" s="3">
        <v>24</v>
      </c>
      <c r="Q39" t="s">
        <v>287</v>
      </c>
      <c r="R39" t="s">
        <v>294</v>
      </c>
      <c r="S39" s="3">
        <v>4</v>
      </c>
      <c r="T39" s="6" t="s">
        <v>68</v>
      </c>
    </row>
    <row r="40" spans="1:20">
      <c r="A40" t="s">
        <v>230</v>
      </c>
      <c r="B40" t="s">
        <v>27</v>
      </c>
      <c r="C40" t="s">
        <v>267</v>
      </c>
      <c r="D40" t="s">
        <v>271</v>
      </c>
      <c r="E40" t="s">
        <v>281</v>
      </c>
      <c r="F40" s="2">
        <v>46.13</v>
      </c>
      <c r="G40" s="2">
        <v>461</v>
      </c>
      <c r="H40" s="3" t="s">
        <v>108</v>
      </c>
      <c r="I40" s="3">
        <v>10</v>
      </c>
      <c r="J40" s="3" t="s">
        <v>108</v>
      </c>
      <c r="K40" s="3" t="s">
        <v>109</v>
      </c>
      <c r="L40" t="s">
        <v>109</v>
      </c>
      <c r="M40" s="3" t="s">
        <v>109</v>
      </c>
      <c r="N40" s="3">
        <v>110</v>
      </c>
      <c r="O40" t="s">
        <v>284</v>
      </c>
      <c r="P40" s="3">
        <v>72</v>
      </c>
      <c r="Q40" t="s">
        <v>288</v>
      </c>
      <c r="R40" t="s">
        <v>293</v>
      </c>
      <c r="S40" s="3">
        <v>5</v>
      </c>
      <c r="T40" s="6" t="s">
        <v>68</v>
      </c>
    </row>
    <row r="41" spans="1:20">
      <c r="A41" t="s">
        <v>230</v>
      </c>
      <c r="B41" t="s">
        <v>27</v>
      </c>
      <c r="C41" t="s">
        <v>268</v>
      </c>
      <c r="D41" t="s">
        <v>271</v>
      </c>
      <c r="E41" t="s">
        <v>277</v>
      </c>
      <c r="F41" s="2">
        <v>0.018</v>
      </c>
      <c r="G41" s="2">
        <v>0</v>
      </c>
      <c r="H41" s="3" t="s">
        <v>108</v>
      </c>
      <c r="I41" s="3">
        <v>17</v>
      </c>
      <c r="J41" s="3" t="s">
        <v>109</v>
      </c>
      <c r="K41" s="3" t="s">
        <v>108</v>
      </c>
      <c r="L41" t="s">
        <v>108</v>
      </c>
      <c r="M41" s="3" t="s">
        <v>109</v>
      </c>
      <c r="N41" s="3">
        <v>69</v>
      </c>
      <c r="O41" t="s">
        <v>283</v>
      </c>
      <c r="P41" s="3">
        <v>8</v>
      </c>
      <c r="Q41" t="s">
        <v>287</v>
      </c>
      <c r="R41" t="s">
        <v>294</v>
      </c>
      <c r="S41" s="3">
        <v>4</v>
      </c>
      <c r="T41" s="6" t="s">
        <v>68</v>
      </c>
    </row>
    <row r="42" spans="1:20">
      <c r="A42" t="s">
        <v>230</v>
      </c>
      <c r="B42" t="s">
        <v>27</v>
      </c>
      <c r="C42" t="s">
        <v>269</v>
      </c>
      <c r="D42" t="s">
        <v>271</v>
      </c>
      <c r="E42" t="s">
        <v>277</v>
      </c>
      <c r="F42" s="2">
        <v>0.018</v>
      </c>
      <c r="G42" s="2">
        <v>0</v>
      </c>
      <c r="H42" s="3" t="s">
        <v>108</v>
      </c>
      <c r="I42" s="3">
        <v>49</v>
      </c>
      <c r="J42" s="3" t="s">
        <v>109</v>
      </c>
      <c r="K42" s="3" t="s">
        <v>109</v>
      </c>
      <c r="L42" t="s">
        <v>109</v>
      </c>
      <c r="M42" s="3" t="s">
        <v>109</v>
      </c>
      <c r="N42" s="3">
        <v>94</v>
      </c>
      <c r="O42" t="s">
        <v>284</v>
      </c>
      <c r="P42" s="3">
        <v>4</v>
      </c>
      <c r="Q42" t="s">
        <v>288</v>
      </c>
      <c r="R42" t="s">
        <v>294</v>
      </c>
      <c r="S42" s="3">
        <v>4</v>
      </c>
      <c r="T42" s="6" t="s">
        <v>68</v>
      </c>
    </row>
    <row r="43" spans="1:20">
      <c r="A43" t="s">
        <v>230</v>
      </c>
      <c r="B43" t="s">
        <v>26</v>
      </c>
      <c r="C43" t="s">
        <v>270</v>
      </c>
      <c r="D43" t="s">
        <v>273</v>
      </c>
      <c r="E43" t="s">
        <v>281</v>
      </c>
      <c r="F43" s="2">
        <v>8.210000000000001</v>
      </c>
      <c r="G43" s="2">
        <v>82</v>
      </c>
      <c r="H43" s="3" t="s">
        <v>109</v>
      </c>
      <c r="I43" s="3">
        <v>15</v>
      </c>
      <c r="J43" s="3" t="s">
        <v>108</v>
      </c>
      <c r="K43" s="3" t="s">
        <v>108</v>
      </c>
      <c r="L43" t="s">
        <v>109</v>
      </c>
      <c r="M43" s="3" t="s">
        <v>108</v>
      </c>
      <c r="N43" s="3">
        <v>125</v>
      </c>
      <c r="O43" t="s">
        <v>282</v>
      </c>
      <c r="P43" s="3">
        <v>24</v>
      </c>
      <c r="Q43" t="s">
        <v>287</v>
      </c>
      <c r="R43" t="s">
        <v>292</v>
      </c>
      <c r="S43" s="3">
        <v>4</v>
      </c>
      <c r="T43" s="6" t="s">
        <v>68</v>
      </c>
    </row>
    <row r="45" spans="1:20">
      <c r="R45" s="7" t="s">
        <v>71</v>
      </c>
    </row>
  </sheetData>
  <mergeCells count="1">
    <mergeCell ref="A1:T1"/>
  </mergeCells>
  <hyperlinks>
    <hyperlink ref="T4" r:id="rId1"/>
    <hyperlink ref="T5" r:id="rId2"/>
    <hyperlink ref="T6" r:id="rId3"/>
    <hyperlink ref="T7" r:id="rId4"/>
    <hyperlink ref="T8" r:id="rId5"/>
    <hyperlink ref="T9" r:id="rId6"/>
    <hyperlink ref="T10" r:id="rId7"/>
    <hyperlink ref="T11" r:id="rId8"/>
    <hyperlink ref="T12" r:id="rId9"/>
    <hyperlink ref="T13" r:id="rId10"/>
    <hyperlink ref="T14" r:id="rId11"/>
    <hyperlink ref="T15" r:id="rId12"/>
    <hyperlink ref="T16" r:id="rId13"/>
    <hyperlink ref="T17" r:id="rId14"/>
    <hyperlink ref="T18" r:id="rId15"/>
    <hyperlink ref="T19" r:id="rId16"/>
    <hyperlink ref="T20" r:id="rId17"/>
    <hyperlink ref="T21" r:id="rId18"/>
    <hyperlink ref="T22" r:id="rId19"/>
    <hyperlink ref="T23" r:id="rId20"/>
    <hyperlink ref="T24" r:id="rId21"/>
    <hyperlink ref="T25" r:id="rId22"/>
    <hyperlink ref="T26" r:id="rId23"/>
    <hyperlink ref="T27" r:id="rId24"/>
    <hyperlink ref="T28" r:id="rId25"/>
    <hyperlink ref="T29" r:id="rId26"/>
    <hyperlink ref="T30" r:id="rId27"/>
    <hyperlink ref="T31" r:id="rId28"/>
    <hyperlink ref="T32" r:id="rId29"/>
    <hyperlink ref="T33" r:id="rId30"/>
    <hyperlink ref="T34" r:id="rId31"/>
    <hyperlink ref="T35" r:id="rId32"/>
    <hyperlink ref="T36" r:id="rId33"/>
    <hyperlink ref="T37" r:id="rId34"/>
    <hyperlink ref="T38" r:id="rId35"/>
    <hyperlink ref="T39" r:id="rId36"/>
    <hyperlink ref="T40" r:id="rId37"/>
    <hyperlink ref="T41" r:id="rId38"/>
    <hyperlink ref="T42" r:id="rId39"/>
    <hyperlink ref="T43" r:id="rId40"/>
  </hyperlinks>
  <pageMargins left="0.7" right="0.7" top="0.75" bottom="0.75" header="0.3" footer="0.3"/>
  <tableParts count="1">
    <tablePart r:id="rId41"/>
  </tableParts>
</worksheet>
</file>

<file path=xl/worksheets/sheet8.xml><?xml version="1.0" encoding="utf-8"?>
<worksheet xmlns="http://schemas.openxmlformats.org/spreadsheetml/2006/main" xmlns:r="http://schemas.openxmlformats.org/officeDocument/2006/relationships">
  <dimension ref="A1:I44"/>
  <sheetViews>
    <sheetView workbookViewId="0"/>
  </sheetViews>
  <sheetFormatPr defaultRowHeight="15"/>
  <sheetData>
    <row r="1" spans="1:9">
      <c r="A1" s="4" t="s">
        <v>296</v>
      </c>
      <c r="B1" s="4"/>
      <c r="C1" s="4"/>
      <c r="D1" s="4"/>
      <c r="E1" s="4"/>
      <c r="F1" s="4"/>
      <c r="G1" s="4"/>
      <c r="H1" s="4"/>
      <c r="I1" s="4"/>
    </row>
    <row r="2" spans="1:9">
      <c r="A2" s="5" t="s">
        <v>297</v>
      </c>
    </row>
    <row r="4" spans="1:9">
      <c r="A4" s="4" t="s">
        <v>298</v>
      </c>
      <c r="B4" s="4"/>
      <c r="C4" s="4"/>
      <c r="D4" s="4"/>
      <c r="E4" s="4"/>
      <c r="F4" s="4"/>
      <c r="G4" s="4"/>
      <c r="H4" s="4"/>
      <c r="I4" s="4"/>
    </row>
    <row r="5" spans="1:9">
      <c r="A5" s="8" t="s">
        <v>299</v>
      </c>
      <c r="B5" cm="1">
        <f t="array" ref="B5">LET(T,T_Generique, _xlfn.TAKE(_xlfn.SORTBY(T, T[Score pondéré (auto)], -1),10))</f>
        <v>0</v>
      </c>
    </row>
    <row r="7" spans="1:9">
      <c r="A7" s="8" t="s">
        <v>300</v>
      </c>
      <c r="B7" cm="1">
        <f t="array" ref="B7">LET(T,T_Generique, _xlfn.TAKE(_xlfn.SORTBY(T, T[Prix mensuel (TTC)], 1),10))</f>
        <v>0</v>
      </c>
    </row>
    <row r="9" spans="1:9">
      <c r="A9" s="8" t="s">
        <v>301</v>
      </c>
      <c r="B9" cm="1">
        <f t="array" ref="B9">LET(S,_xlfn.UNIQUE(T_Generique[Section]), _xlfn.HSTACK(S, _xlfn.MAP(S, _xlfn.LAMBDA(s, AVERAGEIF(T_Generique[Section],s,T_Generique[Prix mensuel (TTC)]))), _xlfn.MAP(S, _xlfn.LAMBDA(s, AVERAGEIF(T_Generique[Section],s,T_Generique[Score pondéré (auto)])))))</f>
        <v>0</v>
      </c>
    </row>
    <row r="11" spans="1:9">
      <c r="A11" s="4" t="s">
        <v>302</v>
      </c>
      <c r="B11" s="4"/>
      <c r="C11" s="4"/>
      <c r="D11" s="4"/>
      <c r="E11" s="4"/>
      <c r="F11" s="4"/>
      <c r="G11" s="4"/>
      <c r="H11" s="4"/>
      <c r="I11" s="4"/>
    </row>
    <row r="12" spans="1:9">
      <c r="A12" s="8" t="s">
        <v>303</v>
      </c>
      <c r="B12" cm="1">
        <f t="array" ref="B12">LET(T,T_Elec, _xlfn.TAKE(_xlfn.SORTBY(T, T[Prix kWh (€)], 1),10))</f>
        <v>0</v>
      </c>
    </row>
    <row r="14" spans="1:9">
      <c r="A14" s="8" t="s">
        <v>304</v>
      </c>
      <c r="B14" cm="1">
        <f t="array" ref="B14">LET(T,T_Elec, _xlfn.TAKE(_xlfn.SORTBY(T, T[Service client (Note /5)], -1),10))</f>
        <v>0</v>
      </c>
    </row>
    <row r="16" spans="1:9">
      <c r="A16" s="8" t="s">
        <v>305</v>
      </c>
      <c r="B16" cm="1">
        <f t="array" ref="B16">LET(S,_xlfn.UNIQUE(T_Elec[Section]), _xlfn.HSTACK(S, _xlfn.MAP(S, _xlfn.LAMBDA(s, AVERAGEIF(T_Elec[Section],s,T_Elec[Prix kWh (€)]))), _xlfn.MAP(S, _xlfn.LAMBDA(s, AVERAGEIF(T_Elec[Section],s,T_Elec[Abonnement mensuel (€)])))))</f>
        <v>0</v>
      </c>
    </row>
    <row r="18" spans="1:9">
      <c r="A18" s="4" t="s">
        <v>306</v>
      </c>
      <c r="B18" s="4"/>
      <c r="C18" s="4"/>
      <c r="D18" s="4"/>
      <c r="E18" s="4"/>
      <c r="F18" s="4"/>
      <c r="G18" s="4"/>
      <c r="H18" s="4"/>
      <c r="I18" s="4"/>
    </row>
    <row r="19" spans="1:9">
      <c r="A19" s="8" t="s">
        <v>307</v>
      </c>
      <c r="B19" cm="1">
        <f t="array" ref="B19">LET(T,T_Eau, _xlfn.TAKE(_xlfn.SORTBY(T, T[Prix / L (€)], 1),10))</f>
        <v>0</v>
      </c>
    </row>
    <row r="21" spans="1:9">
      <c r="A21" s="8" t="s">
        <v>308</v>
      </c>
      <c r="B21" cm="1">
        <f t="array" ref="B21">LET(T,T_Eau, _xlfn.TAKE(_xlfn.SORTBY(T, T[Note /5 (RQP)], -1),10))</f>
        <v>0</v>
      </c>
    </row>
    <row r="23" spans="1:9">
      <c r="A23" s="8" t="s">
        <v>309</v>
      </c>
      <c r="B23" cm="1">
        <f t="array" ref="B23">LET(S,_xlfn.UNIQUE(T_Eau[Section]), _xlfn.HSTACK(S, _xlfn.MAP(S, _xlfn.LAMBDA(s, AVERAGEIF(T_Eau[Section],s,T_Eau[pH]))), _xlfn.MAP(S, _xlfn.LAMBDA(s, AVERAGEIF(T_Eau[Section],s,T_Eau[Prix / L (€)])))))</f>
        <v>0</v>
      </c>
    </row>
    <row r="25" spans="1:9">
      <c r="A25" s="4" t="s">
        <v>310</v>
      </c>
      <c r="B25" s="4"/>
      <c r="C25" s="4"/>
      <c r="D25" s="4"/>
      <c r="E25" s="4"/>
      <c r="F25" s="4"/>
      <c r="G25" s="4"/>
      <c r="H25" s="4"/>
      <c r="I25" s="4"/>
    </row>
    <row r="26" spans="1:9">
      <c r="A26" s="8" t="s">
        <v>311</v>
      </c>
      <c r="B26" cm="1">
        <f t="array" ref="B26">LET(T,T_iPhone, _xlfn.TAKE(_xlfn.SORTBY(T, T[Prix public (€)], 1),10))</f>
        <v>0</v>
      </c>
    </row>
    <row r="28" spans="1:9">
      <c r="A28" s="8" t="s">
        <v>312</v>
      </c>
      <c r="B28" cm="1">
        <f t="array" ref="B28">LET(T,T_iPhone, _xlfn.TAKE(_xlfn.SORTBY(T, T[Batterie (mAh)], -1),10))</f>
        <v>0</v>
      </c>
    </row>
    <row r="30" spans="1:9">
      <c r="A30" s="8" t="s">
        <v>313</v>
      </c>
      <c r="B30" cm="1">
        <f t="array" ref="B30">LET(S,_xlfn.UNIQUE(T_iPhone[Section]), _xlfn.HSTACK(S, _xlfn.MAP(S, _xlfn.LAMBDA(s, AVERAGEIF(T_iPhone[Section],s,T_iPhone[Prix public (€)]))), _xlfn.MAP(S, _xlfn.LAMBDA(s, AVERAGEIF(T_iPhone[Section],s,T_iPhone[Note /5 (Global)])))))</f>
        <v>0</v>
      </c>
    </row>
    <row r="32" spans="1:9">
      <c r="A32" s="4" t="s">
        <v>314</v>
      </c>
      <c r="B32" s="4"/>
      <c r="C32" s="4"/>
      <c r="D32" s="4"/>
      <c r="E32" s="4"/>
      <c r="F32" s="4"/>
      <c r="G32" s="4"/>
      <c r="H32" s="4"/>
      <c r="I32" s="4"/>
    </row>
    <row r="33" spans="1:9">
      <c r="A33" s="8" t="s">
        <v>315</v>
      </c>
      <c r="B33" cm="1">
        <f t="array" ref="B33">LET(T,T_GPU, _xlfn.TAKE(_xlfn.SORTBY(T, T[Perf. raster (score)], -1),10))</f>
        <v>0</v>
      </c>
    </row>
    <row r="35" spans="1:9">
      <c r="A35" s="8" t="s">
        <v>316</v>
      </c>
      <c r="B35" cm="1">
        <f t="array" ref="B35">LET(T,T_GPU, _xlfn.TAKE(_xlfn.SORTBY(T, T[Perf./W (score)], -1),10))</f>
        <v>0</v>
      </c>
    </row>
    <row r="37" spans="1:9">
      <c r="A37" s="8" t="s">
        <v>317</v>
      </c>
      <c r="B37" cm="1">
        <f t="array" ref="B37">LET(S,_xlfn.UNIQUE(T_GPU[Section]), _xlfn.HSTACK(S, _xlfn.MAP(S, _xlfn.LAMBDA(s, AVERAGEIF(T_GPU[Section],s,T_GPU[MSRP (€)]))), _xlfn.MAP(S, _xlfn.LAMBDA(s, AVERAGEIF(T_GPU[Section],s,T_GPU[Perf. RT (score)])))))</f>
        <v>0</v>
      </c>
    </row>
    <row r="39" spans="1:9">
      <c r="A39" s="4" t="s">
        <v>318</v>
      </c>
      <c r="B39" s="4"/>
      <c r="C39" s="4"/>
      <c r="D39" s="4"/>
      <c r="E39" s="4"/>
      <c r="F39" s="4"/>
      <c r="G39" s="4"/>
      <c r="H39" s="4"/>
      <c r="I39" s="4"/>
    </row>
    <row r="40" spans="1:9">
      <c r="A40" s="8" t="s">
        <v>319</v>
      </c>
      <c r="B40" cm="1">
        <f t="array" ref="B40">LET(T,T_SaaS, _xlfn.TAKE(_xlfn.SORTBY(T, T[Intégrations (nb)], -1),10))</f>
        <v>0</v>
      </c>
    </row>
    <row r="42" spans="1:9">
      <c r="A42" s="8" t="s">
        <v>320</v>
      </c>
      <c r="B42" cm="1">
        <f t="array" ref="B42">LET(T,_xlfn._xlws.FILTER(T_SaaS, (T_SaaS[Modèle de tarification]&lt;&gt;"Par usage (consommation)")*(T_SaaS[Modèle de tarification]&lt;&gt;"Licence annuelle")), _xlfn.TAKE(_xlfn.SORTBY(T, T[Prix mensuel (€)], 1),10))</f>
        <v>0</v>
      </c>
    </row>
    <row r="44" spans="1:9">
      <c r="A44" s="8" t="s">
        <v>313</v>
      </c>
      <c r="B44" cm="1">
        <f t="array" ref="B44">LET(S,_xlfn.UNIQUE(T_SaaS[Section]), _xlfn.HSTACK(S, _xlfn.MAP(S, _xlfn.LAMBDA(s, AVERAGEIF(T_SaaS[Section],s,T_SaaS[Prix mensuel (€)]))), _xlfn.MAP(S, _xlfn.LAMBDA(s, AVERAGEIF(T_SaaS[Section],s,T_SaaS[Note /5 (Global)])))))</f>
        <v>0</v>
      </c>
    </row>
  </sheetData>
  <mergeCells count="7">
    <mergeCell ref="A1:I1"/>
    <mergeCell ref="A4:I4"/>
    <mergeCell ref="A11:I11"/>
    <mergeCell ref="A18:I18"/>
    <mergeCell ref="A25:I25"/>
    <mergeCell ref="A32:I32"/>
    <mergeCell ref="A39:I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Mode_d_emploi</vt:lpstr>
      <vt:lpstr>Template_Generique</vt:lpstr>
      <vt:lpstr>Fournisseurs_Electricite</vt:lpstr>
      <vt:lpstr>Eaux_Minerales</vt:lpstr>
      <vt:lpstr>iPhone</vt:lpstr>
      <vt:lpstr>Cartes_Grph</vt:lpstr>
      <vt:lpstr>SaaS</vt:lpstr>
      <vt:lpstr>Outputs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2025-10-31T15:21:48Z</dcterms:created>
  <dcterms:modified xsi:type="dcterms:W3CDTF">2025-10-31T15:21:48Z</dcterms:modified>
</cp:coreProperties>
</file>