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BAFBD145-001F-42FF-8C92-807CF9FB471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aramètres" sheetId="1" r:id="rId1"/>
    <sheet name="Planning" sheetId="2" r:id="rId2"/>
    <sheet name="Gantt" sheetId="3" r:id="rId3"/>
    <sheet name="Dashboard" sheetId="4" r:id="rId4"/>
  </sheets>
  <definedNames>
    <definedName name="Liste_Cles">Paramètres!$H$3:$H$6</definedName>
    <definedName name="Liste_Communes">Paramètres!$D$3:$D$5</definedName>
    <definedName name="Liste_OuiNon">Paramètres!$N$3:$N$4</definedName>
    <definedName name="Liste_Priorite">Paramètres!$J$3:$J$5</definedName>
    <definedName name="Liste_Quartiers">Paramètres!$F$3:$F$8</definedName>
    <definedName name="Liste_TypeTravaux">Paramètres!$L$3:$L$9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" i="4" l="1"/>
  <c r="B3" i="4"/>
  <c r="BQ3" i="3"/>
  <c r="BM3" i="3"/>
  <c r="BI3" i="3"/>
  <c r="BE3" i="3"/>
  <c r="BA3" i="3"/>
  <c r="AW3" i="3"/>
  <c r="AS3" i="3"/>
  <c r="AO3" i="3"/>
  <c r="AK3" i="3"/>
  <c r="AG3" i="3"/>
  <c r="AC3" i="3"/>
  <c r="Y3" i="3"/>
  <c r="U3" i="3"/>
  <c r="Q3" i="3"/>
  <c r="M3" i="3"/>
  <c r="I3" i="3"/>
  <c r="E3" i="3"/>
  <c r="CN2" i="3"/>
  <c r="CN3" i="3" s="1"/>
  <c r="CM2" i="3"/>
  <c r="CM3" i="3" s="1"/>
  <c r="CL2" i="3"/>
  <c r="CL3" i="3" s="1"/>
  <c r="CK2" i="3"/>
  <c r="CK3" i="3" s="1"/>
  <c r="CJ2" i="3"/>
  <c r="CJ3" i="3" s="1"/>
  <c r="CI2" i="3"/>
  <c r="CI3" i="3" s="1"/>
  <c r="CH2" i="3"/>
  <c r="CH3" i="3" s="1"/>
  <c r="CG2" i="3"/>
  <c r="CG3" i="3" s="1"/>
  <c r="CF2" i="3"/>
  <c r="CF3" i="3" s="1"/>
  <c r="CE2" i="3"/>
  <c r="CE3" i="3" s="1"/>
  <c r="CD2" i="3"/>
  <c r="CD3" i="3" s="1"/>
  <c r="CC2" i="3"/>
  <c r="CC3" i="3" s="1"/>
  <c r="CB2" i="3"/>
  <c r="CB3" i="3" s="1"/>
  <c r="CA2" i="3"/>
  <c r="CA3" i="3" s="1"/>
  <c r="BZ2" i="3"/>
  <c r="BZ3" i="3" s="1"/>
  <c r="BY2" i="3"/>
  <c r="BY3" i="3" s="1"/>
  <c r="BX2" i="3"/>
  <c r="BX3" i="3" s="1"/>
  <c r="BW2" i="3"/>
  <c r="BW3" i="3" s="1"/>
  <c r="BV2" i="3"/>
  <c r="BV3" i="3" s="1"/>
  <c r="BU2" i="3"/>
  <c r="BU3" i="3" s="1"/>
  <c r="BT2" i="3"/>
  <c r="BT3" i="3" s="1"/>
  <c r="BS2" i="3"/>
  <c r="BS3" i="3" s="1"/>
  <c r="BR2" i="3"/>
  <c r="BR3" i="3" s="1"/>
  <c r="BQ2" i="3"/>
  <c r="BP2" i="3"/>
  <c r="BP3" i="3" s="1"/>
  <c r="BO2" i="3"/>
  <c r="BO3" i="3" s="1"/>
  <c r="BN2" i="3"/>
  <c r="BN3" i="3" s="1"/>
  <c r="BM2" i="3"/>
  <c r="BL2" i="3"/>
  <c r="BL3" i="3" s="1"/>
  <c r="BK2" i="3"/>
  <c r="BK3" i="3" s="1"/>
  <c r="BJ2" i="3"/>
  <c r="BJ3" i="3" s="1"/>
  <c r="BI2" i="3"/>
  <c r="BH2" i="3"/>
  <c r="BH3" i="3" s="1"/>
  <c r="BG2" i="3"/>
  <c r="BG3" i="3" s="1"/>
  <c r="BF2" i="3"/>
  <c r="BF3" i="3" s="1"/>
  <c r="BE2" i="3"/>
  <c r="BD2" i="3"/>
  <c r="BD3" i="3" s="1"/>
  <c r="BC2" i="3"/>
  <c r="BC3" i="3" s="1"/>
  <c r="BB2" i="3"/>
  <c r="BB3" i="3" s="1"/>
  <c r="BA2" i="3"/>
  <c r="AZ2" i="3"/>
  <c r="AZ3" i="3" s="1"/>
  <c r="AY2" i="3"/>
  <c r="AY3" i="3" s="1"/>
  <c r="AX2" i="3"/>
  <c r="AX3" i="3" s="1"/>
  <c r="AW2" i="3"/>
  <c r="AV2" i="3"/>
  <c r="AV3" i="3" s="1"/>
  <c r="AU2" i="3"/>
  <c r="AU3" i="3" s="1"/>
  <c r="AT2" i="3"/>
  <c r="AT3" i="3" s="1"/>
  <c r="AS2" i="3"/>
  <c r="AR2" i="3"/>
  <c r="AR3" i="3" s="1"/>
  <c r="AQ2" i="3"/>
  <c r="AQ3" i="3" s="1"/>
  <c r="AP2" i="3"/>
  <c r="AP3" i="3" s="1"/>
  <c r="AO2" i="3"/>
  <c r="AN2" i="3"/>
  <c r="AN3" i="3" s="1"/>
  <c r="AM2" i="3"/>
  <c r="AM3" i="3" s="1"/>
  <c r="AL2" i="3"/>
  <c r="AL3" i="3" s="1"/>
  <c r="AK2" i="3"/>
  <c r="AJ2" i="3"/>
  <c r="AJ3" i="3" s="1"/>
  <c r="AI2" i="3"/>
  <c r="AI3" i="3" s="1"/>
  <c r="AH2" i="3"/>
  <c r="AH3" i="3" s="1"/>
  <c r="AG2" i="3"/>
  <c r="AF2" i="3"/>
  <c r="AF3" i="3" s="1"/>
  <c r="AE2" i="3"/>
  <c r="AE3" i="3" s="1"/>
  <c r="AD2" i="3"/>
  <c r="AD3" i="3" s="1"/>
  <c r="AC2" i="3"/>
  <c r="AB2" i="3"/>
  <c r="AB3" i="3" s="1"/>
  <c r="AA2" i="3"/>
  <c r="AA3" i="3" s="1"/>
  <c r="Z2" i="3"/>
  <c r="Z3" i="3" s="1"/>
  <c r="Y2" i="3"/>
  <c r="X2" i="3"/>
  <c r="X3" i="3" s="1"/>
  <c r="W2" i="3"/>
  <c r="W3" i="3" s="1"/>
  <c r="V2" i="3"/>
  <c r="V3" i="3" s="1"/>
  <c r="U2" i="3"/>
  <c r="T2" i="3"/>
  <c r="T3" i="3" s="1"/>
  <c r="S2" i="3"/>
  <c r="S3" i="3" s="1"/>
  <c r="R2" i="3"/>
  <c r="R3" i="3" s="1"/>
  <c r="Q2" i="3"/>
  <c r="P2" i="3"/>
  <c r="P3" i="3" s="1"/>
  <c r="O2" i="3"/>
  <c r="O3" i="3" s="1"/>
  <c r="N2" i="3"/>
  <c r="N3" i="3" s="1"/>
  <c r="M2" i="3"/>
  <c r="L2" i="3"/>
  <c r="L3" i="3" s="1"/>
  <c r="K2" i="3"/>
  <c r="K3" i="3" s="1"/>
  <c r="J2" i="3"/>
  <c r="J3" i="3" s="1"/>
  <c r="I2" i="3"/>
  <c r="H2" i="3"/>
  <c r="H3" i="3" s="1"/>
  <c r="G2" i="3"/>
  <c r="G3" i="3" s="1"/>
  <c r="F2" i="3"/>
  <c r="F3" i="3" s="1"/>
  <c r="E2" i="3"/>
  <c r="D2" i="3"/>
  <c r="D3" i="3" s="1"/>
  <c r="C2" i="3"/>
  <c r="C3" i="3" s="1"/>
</calcChain>
</file>

<file path=xl/sharedStrings.xml><?xml version="1.0" encoding="utf-8"?>
<sst xmlns="http://schemas.openxmlformats.org/spreadsheetml/2006/main" count="156" uniqueCount="108">
  <si>
    <t>Paramètre</t>
  </si>
  <si>
    <t>Valeur</t>
  </si>
  <si>
    <t>Date début Gantt</t>
  </si>
  <si>
    <t>Nb_jours Gantt</t>
  </si>
  <si>
    <t>Clé mot-clé</t>
  </si>
  <si>
    <t>Rue</t>
  </si>
  <si>
    <t>Listes (validations)</t>
  </si>
  <si>
    <t>Communes</t>
  </si>
  <si>
    <t>Ville A</t>
  </si>
  <si>
    <t>Ville B</t>
  </si>
  <si>
    <t>Ville C</t>
  </si>
  <si>
    <t>Quartiers</t>
  </si>
  <si>
    <t>Centre</t>
  </si>
  <si>
    <t>Nord</t>
  </si>
  <si>
    <t>Sud</t>
  </si>
  <si>
    <t>Est</t>
  </si>
  <si>
    <t>Ouest</t>
  </si>
  <si>
    <t>Vieux-Port</t>
  </si>
  <si>
    <t>Clés mot-clé</t>
  </si>
  <si>
    <t>Quartier</t>
  </si>
  <si>
    <t>Commune</t>
  </si>
  <si>
    <t>ID chantier</t>
  </si>
  <si>
    <t>Priorité</t>
  </si>
  <si>
    <t>Haute</t>
  </si>
  <si>
    <t>Moyenne</t>
  </si>
  <si>
    <t>Basse</t>
  </si>
  <si>
    <t>Type travaux</t>
  </si>
  <si>
    <t>Chaussée</t>
  </si>
  <si>
    <t>Réseaux</t>
  </si>
  <si>
    <t>Trottoir</t>
  </si>
  <si>
    <t>Signalisation</t>
  </si>
  <si>
    <t>Piste cyclable</t>
  </si>
  <si>
    <t>Carrefour</t>
  </si>
  <si>
    <t>Autre</t>
  </si>
  <si>
    <t>OuiNon</t>
  </si>
  <si>
    <t>Oui</t>
  </si>
  <si>
    <t>Non</t>
  </si>
  <si>
    <t>Chantier</t>
  </si>
  <si>
    <t>Rue principale</t>
  </si>
  <si>
    <t>Rues impactées</t>
  </si>
  <si>
    <t>Début</t>
  </si>
  <si>
    <t>Fin</t>
  </si>
  <si>
    <t>Impact (1-5)</t>
  </si>
  <si>
    <t>% Avancement</t>
  </si>
  <si>
    <t>Statut (auto)</t>
  </si>
  <si>
    <t>Durée (jours)</t>
  </si>
  <si>
    <t>Mot-clé (travaux voirie + [X])</t>
  </si>
  <si>
    <t>Affiche (libellé)</t>
  </si>
  <si>
    <t>Jours restants</t>
  </si>
  <si>
    <t>Jours de retard</t>
  </si>
  <si>
    <t>Alerte J-7 (début)</t>
  </si>
  <si>
    <t>Alerte J-3 (fin)</t>
  </si>
  <si>
    <t>Mode chantier</t>
  </si>
  <si>
    <t>Déviation</t>
  </si>
  <si>
    <t>Bus impacté</t>
  </si>
  <si>
    <t>Arrêté n°</t>
  </si>
  <si>
    <t>Arrêté du</t>
  </si>
  <si>
    <t>Responsable</t>
  </si>
  <si>
    <t>Entreprise</t>
  </si>
  <si>
    <t>Contact tél</t>
  </si>
  <si>
    <t>Contact email</t>
  </si>
  <si>
    <t>Lien affiche PDF</t>
  </si>
  <si>
    <t>Réfection chaussée – Avenue Victor Hugo</t>
  </si>
  <si>
    <t>Avenue Victor Hugo</t>
  </si>
  <si>
    <t>Rue du Pont, Rue des Jardins</t>
  </si>
  <si>
    <t>Travaux réseaux – Rue de la République</t>
  </si>
  <si>
    <t>Rue de la République</t>
  </si>
  <si>
    <t>Rue des Écoles</t>
  </si>
  <si>
    <t>Aménagement piste cyclable – Bd Pasteur</t>
  </si>
  <si>
    <t>Boulevard Pasteur</t>
  </si>
  <si>
    <t>Rue des Lilas, Rue des Pins</t>
  </si>
  <si>
    <t>Renforcement trottoirs – Rue des Frères Lumière</t>
  </si>
  <si>
    <t>Rue des Frères Lumière</t>
  </si>
  <si>
    <t>Impasse des Bleuets</t>
  </si>
  <si>
    <t>Réparation affaissement – Place du Marché</t>
  </si>
  <si>
    <t>Place du Marché</t>
  </si>
  <si>
    <t>Rue du Cygne</t>
  </si>
  <si>
    <t>Création giratoire – Route de Lyon</t>
  </si>
  <si>
    <t>Route de Lyon</t>
  </si>
  <si>
    <t>Chemin des Peupliers</t>
  </si>
  <si>
    <t>Remplacement bordures – Rue des Acacias</t>
  </si>
  <si>
    <t>Rue des Acacias</t>
  </si>
  <si>
    <t>Rue des Chênes</t>
  </si>
  <si>
    <t>Sécurisation carrefour – Bd de Verdun</t>
  </si>
  <si>
    <t>Boulevard de Verdun</t>
  </si>
  <si>
    <t>Rue du Stade</t>
  </si>
  <si>
    <t>Pose dalles podotactiles – Avenue Gambetta</t>
  </si>
  <si>
    <t>Avenue Gambetta</t>
  </si>
  <si>
    <t>Rue du Théâtre</t>
  </si>
  <si>
    <t>Réfection enrobé – Rue de la Gare</t>
  </si>
  <si>
    <t>Rue de la Gare</t>
  </si>
  <si>
    <t>Place des Tilleuls</t>
  </si>
  <si>
    <t>Gantt — Planning des travaux de voirie</t>
  </si>
  <si>
    <t>Dashboard — Travaux de voirie</t>
  </si>
  <si>
    <t>Aujourd'hui</t>
  </si>
  <si>
    <t>Période Gantt (début)</t>
  </si>
  <si>
    <t>Période Gantt (fin)</t>
  </si>
  <si>
    <t>Total chantiers</t>
  </si>
  <si>
    <t>À venir</t>
  </si>
  <si>
    <t>En cours</t>
  </si>
  <si>
    <t>En retard</t>
  </si>
  <si>
    <t>Terminé</t>
  </si>
  <si>
    <t>Alertes début (7 jours)</t>
  </si>
  <si>
    <t>Alertes fin (3 jours)</t>
  </si>
  <si>
    <t>Chantiers en retard (&gt;0 j)</t>
  </si>
  <si>
    <t>Priorité Haute</t>
  </si>
  <si>
    <t>Priorité Moyenne</t>
  </si>
  <si>
    <t>Priorité Basse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</si>
</sst>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555555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EEF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14" fontId="0" fillId="0" borderId="0" xfId="0" applyNumberFormat="1"/>
    <xf numFmtId="1" fontId="0" fillId="0" borderId="0" xfId="0" applyNumberFormat="1"/>
    <xf numFmtId="9" fontId="0" fillId="0" borderId="0" xfId="0" applyNumberForma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/>
    <xf numFmtId="164" fontId="0" fillId="0" borderId="0" xfId="0" applyNumberFormat="1" applyAlignment="1">
      <alignment horizont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7">
    <dxf>
      <fill>
        <patternFill>
          <bgColor rgb="FFF8CBAD"/>
        </patternFill>
      </fill>
    </dxf>
    <dxf>
      <fill>
        <patternFill>
          <bgColor rgb="FFFFF2CC"/>
        </patternFill>
      </fill>
    </dxf>
    <dxf>
      <fill>
        <patternFill>
          <bgColor rgb="FFF8CBAD"/>
        </patternFill>
      </fill>
    </dxf>
    <dxf>
      <fill>
        <patternFill>
          <bgColor rgb="FFE0E0E0"/>
        </patternFill>
      </fill>
    </dxf>
    <dxf>
      <fill>
        <patternFill>
          <bgColor rgb="FFF4B084"/>
        </patternFill>
      </fill>
    </dxf>
    <dxf>
      <fill>
        <patternFill>
          <bgColor rgb="FFBDD7EE"/>
        </patternFill>
      </fill>
    </dxf>
    <dxf>
      <fill>
        <patternFill>
          <bgColor rgb="FFC6E0B4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Planning" displayName="tblPlanning" ref="A1:AD201" totalsRowShown="0">
  <autoFilter ref="A1:AD201" xr:uid="{00000000-0009-0000-0100-000001000000}"/>
  <tableColumns count="30">
    <tableColumn id="1" xr3:uid="{00000000-0010-0000-0000-000001000000}" name="ID chantier"/>
    <tableColumn id="2" xr3:uid="{00000000-0010-0000-0000-000002000000}" name="Chantier"/>
    <tableColumn id="3" xr3:uid="{00000000-0010-0000-0000-000003000000}" name="Rue principale"/>
    <tableColumn id="4" xr3:uid="{00000000-0010-0000-0000-000004000000}" name="Rues impactées"/>
    <tableColumn id="5" xr3:uid="{00000000-0010-0000-0000-000005000000}" name="Quartier"/>
    <tableColumn id="6" xr3:uid="{00000000-0010-0000-0000-000006000000}" name="Commune"/>
    <tableColumn id="7" xr3:uid="{00000000-0010-0000-0000-000007000000}" name="Début"/>
    <tableColumn id="8" xr3:uid="{00000000-0010-0000-0000-000008000000}" name="Fin"/>
    <tableColumn id="9" xr3:uid="{00000000-0010-0000-0000-000009000000}" name="Impact (1-5)"/>
    <tableColumn id="10" xr3:uid="{00000000-0010-0000-0000-00000A000000}" name="% Avancement"/>
    <tableColumn id="11" xr3:uid="{00000000-0010-0000-0000-00000B000000}" name="Statut (auto)"/>
    <tableColumn id="12" xr3:uid="{00000000-0010-0000-0000-00000C000000}" name="Durée (jours)"/>
    <tableColumn id="13" xr3:uid="{00000000-0010-0000-0000-00000D000000}" name="Mot-clé (travaux voirie + [X])"/>
    <tableColumn id="14" xr3:uid="{00000000-0010-0000-0000-00000E000000}" name="Affiche (libellé)"/>
    <tableColumn id="15" xr3:uid="{00000000-0010-0000-0000-00000F000000}" name="Jours restants"/>
    <tableColumn id="16" xr3:uid="{00000000-0010-0000-0000-000010000000}" name="Jours de retard"/>
    <tableColumn id="17" xr3:uid="{00000000-0010-0000-0000-000011000000}" name="Alerte J-7 (début)"/>
    <tableColumn id="18" xr3:uid="{00000000-0010-0000-0000-000012000000}" name="Alerte J-3 (fin)"/>
    <tableColumn id="19" xr3:uid="{00000000-0010-0000-0000-000013000000}" name="Priorité"/>
    <tableColumn id="20" xr3:uid="{00000000-0010-0000-0000-000014000000}" name="Type travaux"/>
    <tableColumn id="21" xr3:uid="{00000000-0010-0000-0000-000015000000}" name="Mode chantier"/>
    <tableColumn id="22" xr3:uid="{00000000-0010-0000-0000-000016000000}" name="Déviation"/>
    <tableColumn id="23" xr3:uid="{00000000-0010-0000-0000-000017000000}" name="Bus impacté"/>
    <tableColumn id="24" xr3:uid="{00000000-0010-0000-0000-000018000000}" name="Arrêté n°"/>
    <tableColumn id="25" xr3:uid="{00000000-0010-0000-0000-000019000000}" name="Arrêté du"/>
    <tableColumn id="26" xr3:uid="{00000000-0010-0000-0000-00001A000000}" name="Responsable"/>
    <tableColumn id="27" xr3:uid="{00000000-0010-0000-0000-00001B000000}" name="Entreprise"/>
    <tableColumn id="28" xr3:uid="{00000000-0010-0000-0000-00001C000000}" name="Contact tél"/>
    <tableColumn id="29" xr3:uid="{00000000-0010-0000-0000-00001D000000}" name="Contact email"/>
    <tableColumn id="30" xr3:uid="{00000000-0010-0000-0000-00001E000000}" name="Lien affiche PDF"/>
  </tableColumns>
  <tableStyleInfo name="TableStyleMedium17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workbookViewId="0"/>
  </sheetViews>
  <sheetFormatPr baseColWidth="10" defaultColWidth="9.140625" defaultRowHeight="15" x14ac:dyDescent="0.25"/>
  <cols>
    <col min="1" max="1" width="22.7109375" customWidth="1"/>
    <col min="2" max="2" width="20.7109375" customWidth="1"/>
  </cols>
  <sheetData>
    <row r="1" spans="1:14" s="1" customFormat="1" x14ac:dyDescent="0.25">
      <c r="A1" s="1" t="s">
        <v>0</v>
      </c>
      <c r="B1" s="1" t="s">
        <v>1</v>
      </c>
      <c r="D1" s="1" t="s">
        <v>6</v>
      </c>
    </row>
    <row r="2" spans="1:14" x14ac:dyDescent="0.25">
      <c r="A2" t="s">
        <v>2</v>
      </c>
      <c r="B2" s="2">
        <v>45958</v>
      </c>
      <c r="D2" t="s">
        <v>7</v>
      </c>
      <c r="F2" t="s">
        <v>11</v>
      </c>
      <c r="H2" t="s">
        <v>18</v>
      </c>
      <c r="J2" t="s">
        <v>22</v>
      </c>
      <c r="L2" t="s">
        <v>26</v>
      </c>
      <c r="N2" t="s">
        <v>34</v>
      </c>
    </row>
    <row r="3" spans="1:14" x14ac:dyDescent="0.25">
      <c r="A3" t="s">
        <v>3</v>
      </c>
      <c r="B3">
        <v>90</v>
      </c>
      <c r="D3" t="s">
        <v>8</v>
      </c>
      <c r="F3" t="s">
        <v>12</v>
      </c>
      <c r="H3" t="s">
        <v>5</v>
      </c>
      <c r="J3" t="s">
        <v>23</v>
      </c>
      <c r="L3" t="s">
        <v>27</v>
      </c>
      <c r="N3" t="s">
        <v>35</v>
      </c>
    </row>
    <row r="4" spans="1:14" x14ac:dyDescent="0.25">
      <c r="A4" t="s">
        <v>4</v>
      </c>
      <c r="B4" t="s">
        <v>5</v>
      </c>
      <c r="D4" t="s">
        <v>9</v>
      </c>
      <c r="F4" t="s">
        <v>13</v>
      </c>
      <c r="H4" t="s">
        <v>19</v>
      </c>
      <c r="J4" t="s">
        <v>24</v>
      </c>
      <c r="L4" t="s">
        <v>28</v>
      </c>
      <c r="N4" t="s">
        <v>36</v>
      </c>
    </row>
    <row r="5" spans="1:14" x14ac:dyDescent="0.25">
      <c r="D5" t="s">
        <v>10</v>
      </c>
      <c r="F5" t="s">
        <v>14</v>
      </c>
      <c r="H5" t="s">
        <v>20</v>
      </c>
      <c r="J5" t="s">
        <v>25</v>
      </c>
      <c r="L5" t="s">
        <v>29</v>
      </c>
    </row>
    <row r="6" spans="1:14" x14ac:dyDescent="0.25">
      <c r="F6" t="s">
        <v>15</v>
      </c>
      <c r="H6" t="s">
        <v>21</v>
      </c>
      <c r="L6" t="s">
        <v>30</v>
      </c>
    </row>
    <row r="7" spans="1:14" x14ac:dyDescent="0.25">
      <c r="F7" t="s">
        <v>16</v>
      </c>
      <c r="L7" t="s">
        <v>31</v>
      </c>
    </row>
    <row r="8" spans="1:14" x14ac:dyDescent="0.25">
      <c r="F8" t="s">
        <v>17</v>
      </c>
      <c r="L8" t="s">
        <v>32</v>
      </c>
    </row>
    <row r="9" spans="1:14" x14ac:dyDescent="0.25">
      <c r="L9" t="s">
        <v>33</v>
      </c>
    </row>
  </sheetData>
  <dataValidations count="1">
    <dataValidation type="list" allowBlank="1" showInputMessage="1" showErrorMessage="1" sqref="B4" xr:uid="{00000000-0002-0000-0000-000000000000}">
      <formula1>Liste_Cles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211"/>
  <sheetViews>
    <sheetView topLeftCell="N1" workbookViewId="0">
      <pane ySplit="1" topLeftCell="A2" activePane="bottomLeft" state="frozen"/>
      <selection pane="bottomLeft" activeCell="B20" sqref="B20"/>
    </sheetView>
  </sheetViews>
  <sheetFormatPr baseColWidth="10" defaultColWidth="9.140625" defaultRowHeight="15" x14ac:dyDescent="0.25"/>
  <cols>
    <col min="1" max="1" width="12.7109375" customWidth="1"/>
    <col min="2" max="2" width="42.7109375" customWidth="1"/>
    <col min="3" max="3" width="26.7109375" customWidth="1"/>
    <col min="4" max="4" width="36.7109375" customWidth="1"/>
    <col min="5" max="6" width="18.7109375" customWidth="1"/>
    <col min="7" max="8" width="12.7109375" style="2" customWidth="1"/>
    <col min="9" max="9" width="12.7109375" style="3" customWidth="1"/>
    <col min="10" max="10" width="12.7109375" style="4" customWidth="1"/>
    <col min="11" max="11" width="14.7109375" customWidth="1"/>
    <col min="12" max="12" width="14.7109375" style="3" customWidth="1"/>
    <col min="13" max="13" width="28.7109375" customWidth="1"/>
    <col min="14" max="14" width="60.7109375" customWidth="1"/>
    <col min="15" max="16" width="14.7109375" style="3" customWidth="1"/>
    <col min="17" max="18" width="16.7109375" customWidth="1"/>
    <col min="19" max="19" width="12.7109375" customWidth="1"/>
    <col min="20" max="20" width="16.7109375" customWidth="1"/>
    <col min="21" max="21" width="14.7109375" customWidth="1"/>
    <col min="22" max="23" width="12.7109375" customWidth="1"/>
    <col min="24" max="24" width="16.7109375" customWidth="1"/>
    <col min="25" max="25" width="12.7109375" style="2" customWidth="1"/>
    <col min="26" max="29" width="18.7109375" customWidth="1"/>
    <col min="30" max="30" width="28.7109375" customWidth="1"/>
  </cols>
  <sheetData>
    <row r="1" spans="1:30" x14ac:dyDescent="0.25">
      <c r="A1" t="s">
        <v>21</v>
      </c>
      <c r="B1" t="s">
        <v>37</v>
      </c>
      <c r="C1" t="s">
        <v>38</v>
      </c>
      <c r="D1" t="s">
        <v>39</v>
      </c>
      <c r="E1" t="s">
        <v>19</v>
      </c>
      <c r="F1" t="s">
        <v>20</v>
      </c>
      <c r="G1" s="2" t="s">
        <v>40</v>
      </c>
      <c r="H1" s="2" t="s">
        <v>41</v>
      </c>
      <c r="I1" s="3" t="s">
        <v>42</v>
      </c>
      <c r="J1" s="4" t="s">
        <v>43</v>
      </c>
      <c r="K1" t="s">
        <v>44</v>
      </c>
      <c r="L1" s="3" t="s">
        <v>45</v>
      </c>
      <c r="M1" t="s">
        <v>46</v>
      </c>
      <c r="N1" t="s">
        <v>47</v>
      </c>
      <c r="O1" s="3" t="s">
        <v>48</v>
      </c>
      <c r="P1" s="3" t="s">
        <v>49</v>
      </c>
      <c r="Q1" t="s">
        <v>50</v>
      </c>
      <c r="R1" t="s">
        <v>51</v>
      </c>
      <c r="S1" t="s">
        <v>22</v>
      </c>
      <c r="T1" t="s">
        <v>26</v>
      </c>
      <c r="U1" t="s">
        <v>52</v>
      </c>
      <c r="V1" t="s">
        <v>53</v>
      </c>
      <c r="W1" t="s">
        <v>54</v>
      </c>
      <c r="X1" t="s">
        <v>55</v>
      </c>
      <c r="Y1" s="2" t="s">
        <v>56</v>
      </c>
      <c r="Z1" t="s">
        <v>57</v>
      </c>
      <c r="AA1" t="s">
        <v>58</v>
      </c>
      <c r="AB1" t="s">
        <v>59</v>
      </c>
      <c r="AC1" t="s">
        <v>60</v>
      </c>
      <c r="AD1" t="s">
        <v>61</v>
      </c>
    </row>
    <row r="2" spans="1:30" x14ac:dyDescent="0.25">
      <c r="A2">
        <v>101</v>
      </c>
      <c r="B2" t="s">
        <v>62</v>
      </c>
      <c r="C2" t="s">
        <v>63</v>
      </c>
      <c r="D2" t="s">
        <v>64</v>
      </c>
      <c r="E2" t="s">
        <v>12</v>
      </c>
      <c r="F2" t="s">
        <v>8</v>
      </c>
      <c r="G2" s="2">
        <v>45959</v>
      </c>
      <c r="H2" s="2">
        <v>45972</v>
      </c>
      <c r="I2" s="3">
        <v>4</v>
      </c>
      <c r="J2" s="4">
        <v>0.25</v>
      </c>
      <c r="K2">
        <v>0</v>
      </c>
      <c r="L2" s="3">
        <v>0</v>
      </c>
      <c r="M2">
        <v>0</v>
      </c>
      <c r="N2">
        <v>0</v>
      </c>
      <c r="O2" s="3">
        <v>0</v>
      </c>
      <c r="P2" s="3">
        <v>0</v>
      </c>
      <c r="Q2">
        <v>0</v>
      </c>
      <c r="R2">
        <v>0</v>
      </c>
    </row>
    <row r="3" spans="1:30" x14ac:dyDescent="0.25">
      <c r="A3">
        <v>102</v>
      </c>
      <c r="B3" t="s">
        <v>65</v>
      </c>
      <c r="C3" t="s">
        <v>66</v>
      </c>
      <c r="D3" t="s">
        <v>67</v>
      </c>
      <c r="E3" t="s">
        <v>17</v>
      </c>
      <c r="F3" t="s">
        <v>8</v>
      </c>
      <c r="G3" s="2">
        <v>45955</v>
      </c>
      <c r="H3" s="2">
        <v>45962</v>
      </c>
      <c r="I3" s="3">
        <v>3</v>
      </c>
      <c r="J3" s="4">
        <v>0.45</v>
      </c>
      <c r="K3">
        <v>0</v>
      </c>
      <c r="L3" s="3">
        <v>0</v>
      </c>
      <c r="M3">
        <v>0</v>
      </c>
      <c r="N3">
        <v>0</v>
      </c>
      <c r="O3" s="3">
        <v>0</v>
      </c>
      <c r="P3" s="3">
        <v>0</v>
      </c>
      <c r="Q3">
        <v>0</v>
      </c>
      <c r="R3">
        <v>0</v>
      </c>
    </row>
    <row r="4" spans="1:30" x14ac:dyDescent="0.25">
      <c r="A4">
        <v>103</v>
      </c>
      <c r="B4" t="s">
        <v>68</v>
      </c>
      <c r="C4" t="s">
        <v>69</v>
      </c>
      <c r="D4" t="s">
        <v>70</v>
      </c>
      <c r="E4" t="s">
        <v>13</v>
      </c>
      <c r="F4" t="s">
        <v>9</v>
      </c>
      <c r="G4" s="2">
        <v>45968</v>
      </c>
      <c r="H4" s="2">
        <v>45998</v>
      </c>
      <c r="I4" s="3">
        <v>5</v>
      </c>
      <c r="J4" s="4">
        <v>0.1</v>
      </c>
      <c r="K4">
        <v>0</v>
      </c>
      <c r="L4" s="3">
        <v>0</v>
      </c>
      <c r="M4">
        <v>0</v>
      </c>
      <c r="N4">
        <v>0</v>
      </c>
      <c r="O4" s="3">
        <v>0</v>
      </c>
      <c r="P4" s="3">
        <v>0</v>
      </c>
      <c r="Q4">
        <v>0</v>
      </c>
      <c r="R4">
        <v>0</v>
      </c>
    </row>
    <row r="5" spans="1:30" x14ac:dyDescent="0.25">
      <c r="A5">
        <v>104</v>
      </c>
      <c r="B5" t="s">
        <v>71</v>
      </c>
      <c r="C5" t="s">
        <v>72</v>
      </c>
      <c r="D5" t="s">
        <v>73</v>
      </c>
      <c r="E5" t="s">
        <v>14</v>
      </c>
      <c r="F5" t="s">
        <v>9</v>
      </c>
      <c r="G5" s="2">
        <v>45938</v>
      </c>
      <c r="H5" s="2">
        <v>45956</v>
      </c>
      <c r="I5" s="3">
        <v>2</v>
      </c>
      <c r="J5" s="4">
        <v>0.8</v>
      </c>
      <c r="K5">
        <v>0</v>
      </c>
      <c r="L5" s="3">
        <v>0</v>
      </c>
      <c r="M5">
        <v>0</v>
      </c>
      <c r="N5">
        <v>0</v>
      </c>
      <c r="O5" s="3">
        <v>0</v>
      </c>
      <c r="P5" s="3">
        <v>0</v>
      </c>
      <c r="Q5">
        <v>0</v>
      </c>
      <c r="R5">
        <v>0</v>
      </c>
    </row>
    <row r="6" spans="1:30" x14ac:dyDescent="0.25">
      <c r="A6">
        <v>105</v>
      </c>
      <c r="B6" t="s">
        <v>74</v>
      </c>
      <c r="C6" t="s">
        <v>75</v>
      </c>
      <c r="D6" t="s">
        <v>76</v>
      </c>
      <c r="E6" t="s">
        <v>12</v>
      </c>
      <c r="F6" t="s">
        <v>10</v>
      </c>
      <c r="G6" s="2">
        <v>45978</v>
      </c>
      <c r="H6" s="2">
        <v>45983</v>
      </c>
      <c r="I6" s="3">
        <v>3</v>
      </c>
      <c r="J6" s="4">
        <v>0</v>
      </c>
      <c r="K6">
        <v>0</v>
      </c>
      <c r="L6" s="3">
        <v>0</v>
      </c>
      <c r="M6">
        <v>0</v>
      </c>
      <c r="N6">
        <v>0</v>
      </c>
      <c r="O6" s="3">
        <v>0</v>
      </c>
      <c r="P6" s="3">
        <v>0</v>
      </c>
      <c r="Q6">
        <v>0</v>
      </c>
      <c r="R6">
        <v>0</v>
      </c>
    </row>
    <row r="7" spans="1:30" x14ac:dyDescent="0.25">
      <c r="A7">
        <v>106</v>
      </c>
      <c r="B7" t="s">
        <v>77</v>
      </c>
      <c r="C7" t="s">
        <v>78</v>
      </c>
      <c r="D7" t="s">
        <v>79</v>
      </c>
      <c r="E7" t="s">
        <v>15</v>
      </c>
      <c r="F7" t="s">
        <v>10</v>
      </c>
      <c r="G7" s="2">
        <v>45953</v>
      </c>
      <c r="H7" s="2">
        <v>45978</v>
      </c>
      <c r="I7" s="3">
        <v>4</v>
      </c>
      <c r="J7" s="4">
        <v>0.3</v>
      </c>
      <c r="K7">
        <v>0</v>
      </c>
      <c r="L7" s="3">
        <v>0</v>
      </c>
      <c r="M7">
        <v>0</v>
      </c>
      <c r="N7">
        <v>0</v>
      </c>
      <c r="O7" s="3">
        <v>0</v>
      </c>
      <c r="P7" s="3">
        <v>0</v>
      </c>
      <c r="Q7">
        <v>0</v>
      </c>
      <c r="R7">
        <v>0</v>
      </c>
    </row>
    <row r="8" spans="1:30" x14ac:dyDescent="0.25">
      <c r="A8">
        <v>107</v>
      </c>
      <c r="B8" t="s">
        <v>80</v>
      </c>
      <c r="C8" t="s">
        <v>81</v>
      </c>
      <c r="D8" t="s">
        <v>82</v>
      </c>
      <c r="E8" t="s">
        <v>16</v>
      </c>
      <c r="F8" t="s">
        <v>8</v>
      </c>
      <c r="G8" s="2">
        <v>45961</v>
      </c>
      <c r="H8" s="2">
        <v>45970</v>
      </c>
      <c r="I8" s="3">
        <v>2</v>
      </c>
      <c r="J8" s="4">
        <v>0.15</v>
      </c>
      <c r="K8">
        <v>0</v>
      </c>
      <c r="L8" s="3">
        <v>0</v>
      </c>
      <c r="M8">
        <v>0</v>
      </c>
      <c r="N8">
        <v>0</v>
      </c>
      <c r="O8" s="3">
        <v>0</v>
      </c>
      <c r="P8" s="3">
        <v>0</v>
      </c>
      <c r="Q8">
        <v>0</v>
      </c>
      <c r="R8">
        <v>0</v>
      </c>
    </row>
    <row r="9" spans="1:30" x14ac:dyDescent="0.25">
      <c r="A9">
        <v>108</v>
      </c>
      <c r="B9" t="s">
        <v>83</v>
      </c>
      <c r="C9" t="s">
        <v>84</v>
      </c>
      <c r="D9" t="s">
        <v>85</v>
      </c>
      <c r="E9" t="s">
        <v>13</v>
      </c>
      <c r="F9" t="s">
        <v>10</v>
      </c>
      <c r="G9" s="2">
        <v>45965</v>
      </c>
      <c r="H9" s="2">
        <v>45976</v>
      </c>
      <c r="I9" s="3">
        <v>4</v>
      </c>
      <c r="J9" s="4">
        <v>0.1</v>
      </c>
      <c r="K9">
        <v>0</v>
      </c>
      <c r="L9" s="3">
        <v>0</v>
      </c>
      <c r="M9">
        <v>0</v>
      </c>
      <c r="N9">
        <v>0</v>
      </c>
      <c r="O9" s="3">
        <v>0</v>
      </c>
      <c r="P9" s="3">
        <v>0</v>
      </c>
      <c r="Q9">
        <v>0</v>
      </c>
      <c r="R9">
        <v>0</v>
      </c>
    </row>
    <row r="10" spans="1:30" x14ac:dyDescent="0.25">
      <c r="A10">
        <v>109</v>
      </c>
      <c r="B10" t="s">
        <v>86</v>
      </c>
      <c r="C10" t="s">
        <v>87</v>
      </c>
      <c r="D10" t="s">
        <v>88</v>
      </c>
      <c r="E10" t="s">
        <v>12</v>
      </c>
      <c r="F10" t="s">
        <v>9</v>
      </c>
      <c r="G10" s="2">
        <v>45948</v>
      </c>
      <c r="H10" s="2">
        <v>45960</v>
      </c>
      <c r="I10" s="3">
        <v>1</v>
      </c>
      <c r="J10" s="4">
        <v>0.6</v>
      </c>
      <c r="K10">
        <v>0</v>
      </c>
      <c r="L10" s="3">
        <v>0</v>
      </c>
      <c r="M10">
        <v>0</v>
      </c>
      <c r="N10">
        <v>0</v>
      </c>
      <c r="O10" s="3">
        <v>0</v>
      </c>
      <c r="P10" s="3">
        <v>0</v>
      </c>
      <c r="Q10">
        <v>0</v>
      </c>
      <c r="R10">
        <v>0</v>
      </c>
    </row>
    <row r="11" spans="1:30" x14ac:dyDescent="0.25">
      <c r="A11">
        <v>110</v>
      </c>
      <c r="B11" t="s">
        <v>89</v>
      </c>
      <c r="C11" t="s">
        <v>90</v>
      </c>
      <c r="D11" t="s">
        <v>91</v>
      </c>
      <c r="E11" t="s">
        <v>15</v>
      </c>
      <c r="F11" t="s">
        <v>8</v>
      </c>
      <c r="G11" s="2">
        <v>45973</v>
      </c>
      <c r="H11" s="2">
        <v>45980</v>
      </c>
      <c r="I11" s="3">
        <v>3</v>
      </c>
      <c r="J11" s="4">
        <v>0</v>
      </c>
      <c r="K11">
        <v>0</v>
      </c>
      <c r="L11" s="3">
        <v>0</v>
      </c>
      <c r="M11">
        <v>0</v>
      </c>
      <c r="N11">
        <v>0</v>
      </c>
      <c r="O11" s="3">
        <v>0</v>
      </c>
      <c r="P11" s="3">
        <v>0</v>
      </c>
      <c r="Q11">
        <v>0</v>
      </c>
      <c r="R11">
        <v>0</v>
      </c>
    </row>
    <row r="12" spans="1:30" x14ac:dyDescent="0.25">
      <c r="K12">
        <v>0</v>
      </c>
      <c r="L12" s="3">
        <v>0</v>
      </c>
      <c r="M12">
        <v>0</v>
      </c>
      <c r="N12">
        <v>0</v>
      </c>
      <c r="O12" s="3">
        <v>0</v>
      </c>
      <c r="P12" s="3">
        <v>0</v>
      </c>
      <c r="Q12">
        <v>0</v>
      </c>
      <c r="R12">
        <v>0</v>
      </c>
    </row>
    <row r="13" spans="1:30" x14ac:dyDescent="0.25">
      <c r="K13">
        <v>0</v>
      </c>
      <c r="L13" s="3">
        <v>0</v>
      </c>
      <c r="M13">
        <v>0</v>
      </c>
      <c r="N13">
        <v>0</v>
      </c>
      <c r="O13" s="3">
        <v>0</v>
      </c>
      <c r="P13" s="3">
        <v>0</v>
      </c>
      <c r="Q13">
        <v>0</v>
      </c>
      <c r="R13">
        <v>0</v>
      </c>
    </row>
    <row r="14" spans="1:30" x14ac:dyDescent="0.25">
      <c r="K14">
        <v>0</v>
      </c>
      <c r="L14" s="3">
        <v>0</v>
      </c>
      <c r="M14">
        <v>0</v>
      </c>
      <c r="N14">
        <v>0</v>
      </c>
      <c r="O14" s="3">
        <v>0</v>
      </c>
      <c r="P14" s="3">
        <v>0</v>
      </c>
      <c r="Q14">
        <v>0</v>
      </c>
      <c r="R14">
        <v>0</v>
      </c>
    </row>
    <row r="15" spans="1:30" x14ac:dyDescent="0.25">
      <c r="K15">
        <v>0</v>
      </c>
      <c r="L15" s="3">
        <v>0</v>
      </c>
      <c r="M15">
        <v>0</v>
      </c>
      <c r="N15">
        <v>0</v>
      </c>
      <c r="O15" s="3">
        <v>0</v>
      </c>
      <c r="P15" s="3">
        <v>0</v>
      </c>
      <c r="Q15">
        <v>0</v>
      </c>
      <c r="R15">
        <v>0</v>
      </c>
    </row>
    <row r="16" spans="1:30" x14ac:dyDescent="0.25">
      <c r="K16">
        <v>0</v>
      </c>
      <c r="L16" s="3">
        <v>0</v>
      </c>
      <c r="M16">
        <v>0</v>
      </c>
      <c r="N16">
        <v>0</v>
      </c>
      <c r="O16" s="3">
        <v>0</v>
      </c>
      <c r="P16" s="3">
        <v>0</v>
      </c>
      <c r="Q16">
        <v>0</v>
      </c>
      <c r="R16">
        <v>0</v>
      </c>
    </row>
    <row r="17" spans="11:18" x14ac:dyDescent="0.25">
      <c r="K17">
        <v>0</v>
      </c>
      <c r="L17" s="3">
        <v>0</v>
      </c>
      <c r="M17">
        <v>0</v>
      </c>
      <c r="N17">
        <v>0</v>
      </c>
      <c r="O17" s="3">
        <v>0</v>
      </c>
      <c r="P17" s="3">
        <v>0</v>
      </c>
      <c r="Q17">
        <v>0</v>
      </c>
      <c r="R17">
        <v>0</v>
      </c>
    </row>
    <row r="18" spans="11:18" x14ac:dyDescent="0.25">
      <c r="K18">
        <v>0</v>
      </c>
      <c r="L18" s="3">
        <v>0</v>
      </c>
      <c r="M18">
        <v>0</v>
      </c>
      <c r="N18">
        <v>0</v>
      </c>
      <c r="O18" s="3">
        <v>0</v>
      </c>
      <c r="P18" s="3">
        <v>0</v>
      </c>
      <c r="Q18">
        <v>0</v>
      </c>
      <c r="R18">
        <v>0</v>
      </c>
    </row>
    <row r="19" spans="11:18" x14ac:dyDescent="0.25">
      <c r="K19">
        <v>0</v>
      </c>
      <c r="L19" s="3">
        <v>0</v>
      </c>
      <c r="M19">
        <v>0</v>
      </c>
      <c r="N19">
        <v>0</v>
      </c>
      <c r="O19" s="3">
        <v>0</v>
      </c>
      <c r="P19" s="3">
        <v>0</v>
      </c>
      <c r="Q19">
        <v>0</v>
      </c>
      <c r="R19">
        <v>0</v>
      </c>
    </row>
    <row r="20" spans="11:18" x14ac:dyDescent="0.25">
      <c r="K20">
        <v>0</v>
      </c>
      <c r="L20" s="3">
        <v>0</v>
      </c>
      <c r="M20">
        <v>0</v>
      </c>
      <c r="N20">
        <v>0</v>
      </c>
      <c r="O20" s="3">
        <v>0</v>
      </c>
      <c r="P20" s="3">
        <v>0</v>
      </c>
      <c r="Q20">
        <v>0</v>
      </c>
      <c r="R20">
        <v>0</v>
      </c>
    </row>
    <row r="21" spans="11:18" x14ac:dyDescent="0.25">
      <c r="K21">
        <v>0</v>
      </c>
      <c r="L21" s="3">
        <v>0</v>
      </c>
      <c r="M21">
        <v>0</v>
      </c>
      <c r="N21">
        <v>0</v>
      </c>
      <c r="O21" s="3">
        <v>0</v>
      </c>
      <c r="P21" s="3">
        <v>0</v>
      </c>
      <c r="Q21">
        <v>0</v>
      </c>
      <c r="R21">
        <v>0</v>
      </c>
    </row>
    <row r="22" spans="11:18" x14ac:dyDescent="0.25">
      <c r="K22">
        <v>0</v>
      </c>
      <c r="L22" s="3">
        <v>0</v>
      </c>
      <c r="M22">
        <v>0</v>
      </c>
      <c r="N22">
        <v>0</v>
      </c>
      <c r="O22" s="3">
        <v>0</v>
      </c>
      <c r="P22" s="3">
        <v>0</v>
      </c>
      <c r="Q22">
        <v>0</v>
      </c>
      <c r="R22">
        <v>0</v>
      </c>
    </row>
    <row r="23" spans="11:18" x14ac:dyDescent="0.25">
      <c r="K23">
        <v>0</v>
      </c>
      <c r="L23" s="3">
        <v>0</v>
      </c>
      <c r="M23">
        <v>0</v>
      </c>
      <c r="N23">
        <v>0</v>
      </c>
      <c r="O23" s="3">
        <v>0</v>
      </c>
      <c r="P23" s="3">
        <v>0</v>
      </c>
      <c r="Q23">
        <v>0</v>
      </c>
      <c r="R23">
        <v>0</v>
      </c>
    </row>
    <row r="24" spans="11:18" x14ac:dyDescent="0.25">
      <c r="K24">
        <v>0</v>
      </c>
      <c r="L24" s="3">
        <v>0</v>
      </c>
      <c r="M24">
        <v>0</v>
      </c>
      <c r="N24">
        <v>0</v>
      </c>
      <c r="O24" s="3">
        <v>0</v>
      </c>
      <c r="P24" s="3">
        <v>0</v>
      </c>
      <c r="Q24">
        <v>0</v>
      </c>
      <c r="R24">
        <v>0</v>
      </c>
    </row>
    <row r="25" spans="11:18" x14ac:dyDescent="0.25">
      <c r="K25">
        <v>0</v>
      </c>
      <c r="L25" s="3">
        <v>0</v>
      </c>
      <c r="M25">
        <v>0</v>
      </c>
      <c r="N25">
        <v>0</v>
      </c>
      <c r="O25" s="3">
        <v>0</v>
      </c>
      <c r="P25" s="3">
        <v>0</v>
      </c>
      <c r="Q25">
        <v>0</v>
      </c>
      <c r="R25">
        <v>0</v>
      </c>
    </row>
    <row r="26" spans="11:18" x14ac:dyDescent="0.25">
      <c r="K26">
        <v>0</v>
      </c>
      <c r="L26" s="3">
        <v>0</v>
      </c>
      <c r="M26">
        <v>0</v>
      </c>
      <c r="N26">
        <v>0</v>
      </c>
      <c r="O26" s="3">
        <v>0</v>
      </c>
      <c r="P26" s="3">
        <v>0</v>
      </c>
      <c r="Q26">
        <v>0</v>
      </c>
      <c r="R26">
        <v>0</v>
      </c>
    </row>
    <row r="27" spans="11:18" x14ac:dyDescent="0.25">
      <c r="K27">
        <v>0</v>
      </c>
      <c r="L27" s="3">
        <v>0</v>
      </c>
      <c r="M27">
        <v>0</v>
      </c>
      <c r="N27">
        <v>0</v>
      </c>
      <c r="O27" s="3">
        <v>0</v>
      </c>
      <c r="P27" s="3">
        <v>0</v>
      </c>
      <c r="Q27">
        <v>0</v>
      </c>
      <c r="R27">
        <v>0</v>
      </c>
    </row>
    <row r="28" spans="11:18" x14ac:dyDescent="0.25">
      <c r="K28">
        <v>0</v>
      </c>
      <c r="L28" s="3">
        <v>0</v>
      </c>
      <c r="M28">
        <v>0</v>
      </c>
      <c r="N28">
        <v>0</v>
      </c>
      <c r="O28" s="3">
        <v>0</v>
      </c>
      <c r="P28" s="3">
        <v>0</v>
      </c>
      <c r="Q28">
        <v>0</v>
      </c>
      <c r="R28">
        <v>0</v>
      </c>
    </row>
    <row r="29" spans="11:18" x14ac:dyDescent="0.25">
      <c r="K29">
        <v>0</v>
      </c>
      <c r="L29" s="3">
        <v>0</v>
      </c>
      <c r="M29">
        <v>0</v>
      </c>
      <c r="N29">
        <v>0</v>
      </c>
      <c r="O29" s="3">
        <v>0</v>
      </c>
      <c r="P29" s="3">
        <v>0</v>
      </c>
      <c r="Q29">
        <v>0</v>
      </c>
      <c r="R29">
        <v>0</v>
      </c>
    </row>
    <row r="30" spans="11:18" x14ac:dyDescent="0.25">
      <c r="K30">
        <v>0</v>
      </c>
      <c r="L30" s="3">
        <v>0</v>
      </c>
      <c r="M30">
        <v>0</v>
      </c>
      <c r="N30">
        <v>0</v>
      </c>
      <c r="O30" s="3">
        <v>0</v>
      </c>
      <c r="P30" s="3">
        <v>0</v>
      </c>
      <c r="Q30">
        <v>0</v>
      </c>
      <c r="R30">
        <v>0</v>
      </c>
    </row>
    <row r="31" spans="11:18" x14ac:dyDescent="0.25">
      <c r="K31">
        <v>0</v>
      </c>
      <c r="L31" s="3">
        <v>0</v>
      </c>
      <c r="M31">
        <v>0</v>
      </c>
      <c r="N31">
        <v>0</v>
      </c>
      <c r="O31" s="3">
        <v>0</v>
      </c>
      <c r="P31" s="3">
        <v>0</v>
      </c>
      <c r="Q31">
        <v>0</v>
      </c>
      <c r="R31">
        <v>0</v>
      </c>
    </row>
    <row r="32" spans="11:18" x14ac:dyDescent="0.25">
      <c r="K32">
        <v>0</v>
      </c>
      <c r="L32" s="3">
        <v>0</v>
      </c>
      <c r="M32">
        <v>0</v>
      </c>
      <c r="N32">
        <v>0</v>
      </c>
      <c r="O32" s="3">
        <v>0</v>
      </c>
      <c r="P32" s="3">
        <v>0</v>
      </c>
      <c r="Q32">
        <v>0</v>
      </c>
      <c r="R32">
        <v>0</v>
      </c>
    </row>
    <row r="33" spans="11:18" x14ac:dyDescent="0.25">
      <c r="K33">
        <v>0</v>
      </c>
      <c r="L33" s="3">
        <v>0</v>
      </c>
      <c r="M33">
        <v>0</v>
      </c>
      <c r="N33">
        <v>0</v>
      </c>
      <c r="O33" s="3">
        <v>0</v>
      </c>
      <c r="P33" s="3">
        <v>0</v>
      </c>
      <c r="Q33">
        <v>0</v>
      </c>
      <c r="R33">
        <v>0</v>
      </c>
    </row>
    <row r="34" spans="11:18" x14ac:dyDescent="0.25">
      <c r="K34">
        <v>0</v>
      </c>
      <c r="L34" s="3">
        <v>0</v>
      </c>
      <c r="M34">
        <v>0</v>
      </c>
      <c r="N34">
        <v>0</v>
      </c>
      <c r="O34" s="3">
        <v>0</v>
      </c>
      <c r="P34" s="3">
        <v>0</v>
      </c>
      <c r="Q34">
        <v>0</v>
      </c>
      <c r="R34">
        <v>0</v>
      </c>
    </row>
    <row r="35" spans="11:18" x14ac:dyDescent="0.25">
      <c r="K35">
        <v>0</v>
      </c>
      <c r="L35" s="3">
        <v>0</v>
      </c>
      <c r="M35">
        <v>0</v>
      </c>
      <c r="N35">
        <v>0</v>
      </c>
      <c r="O35" s="3">
        <v>0</v>
      </c>
      <c r="P35" s="3">
        <v>0</v>
      </c>
      <c r="Q35">
        <v>0</v>
      </c>
      <c r="R35">
        <v>0</v>
      </c>
    </row>
    <row r="36" spans="11:18" x14ac:dyDescent="0.25">
      <c r="K36">
        <v>0</v>
      </c>
      <c r="L36" s="3">
        <v>0</v>
      </c>
      <c r="M36">
        <v>0</v>
      </c>
      <c r="N36">
        <v>0</v>
      </c>
      <c r="O36" s="3">
        <v>0</v>
      </c>
      <c r="P36" s="3">
        <v>0</v>
      </c>
      <c r="Q36">
        <v>0</v>
      </c>
      <c r="R36">
        <v>0</v>
      </c>
    </row>
    <row r="37" spans="11:18" x14ac:dyDescent="0.25">
      <c r="K37">
        <v>0</v>
      </c>
      <c r="L37" s="3">
        <v>0</v>
      </c>
      <c r="M37">
        <v>0</v>
      </c>
      <c r="N37">
        <v>0</v>
      </c>
      <c r="O37" s="3">
        <v>0</v>
      </c>
      <c r="P37" s="3">
        <v>0</v>
      </c>
      <c r="Q37">
        <v>0</v>
      </c>
      <c r="R37">
        <v>0</v>
      </c>
    </row>
    <row r="38" spans="11:18" x14ac:dyDescent="0.25">
      <c r="K38">
        <v>0</v>
      </c>
      <c r="L38" s="3">
        <v>0</v>
      </c>
      <c r="M38">
        <v>0</v>
      </c>
      <c r="N38">
        <v>0</v>
      </c>
      <c r="O38" s="3">
        <v>0</v>
      </c>
      <c r="P38" s="3">
        <v>0</v>
      </c>
      <c r="Q38">
        <v>0</v>
      </c>
      <c r="R38">
        <v>0</v>
      </c>
    </row>
    <row r="39" spans="11:18" x14ac:dyDescent="0.25">
      <c r="K39">
        <v>0</v>
      </c>
      <c r="L39" s="3">
        <v>0</v>
      </c>
      <c r="M39">
        <v>0</v>
      </c>
      <c r="N39">
        <v>0</v>
      </c>
      <c r="O39" s="3">
        <v>0</v>
      </c>
      <c r="P39" s="3">
        <v>0</v>
      </c>
      <c r="Q39">
        <v>0</v>
      </c>
      <c r="R39">
        <v>0</v>
      </c>
    </row>
    <row r="40" spans="11:18" x14ac:dyDescent="0.25">
      <c r="K40">
        <v>0</v>
      </c>
      <c r="L40" s="3">
        <v>0</v>
      </c>
      <c r="M40">
        <v>0</v>
      </c>
      <c r="N40">
        <v>0</v>
      </c>
      <c r="O40" s="3">
        <v>0</v>
      </c>
      <c r="P40" s="3">
        <v>0</v>
      </c>
      <c r="Q40">
        <v>0</v>
      </c>
      <c r="R40">
        <v>0</v>
      </c>
    </row>
    <row r="41" spans="11:18" x14ac:dyDescent="0.25">
      <c r="K41">
        <v>0</v>
      </c>
      <c r="L41" s="3">
        <v>0</v>
      </c>
      <c r="M41">
        <v>0</v>
      </c>
      <c r="N41">
        <v>0</v>
      </c>
      <c r="O41" s="3">
        <v>0</v>
      </c>
      <c r="P41" s="3">
        <v>0</v>
      </c>
      <c r="Q41">
        <v>0</v>
      </c>
      <c r="R41">
        <v>0</v>
      </c>
    </row>
    <row r="42" spans="11:18" x14ac:dyDescent="0.25">
      <c r="K42">
        <v>0</v>
      </c>
      <c r="L42" s="3">
        <v>0</v>
      </c>
      <c r="M42">
        <v>0</v>
      </c>
      <c r="N42">
        <v>0</v>
      </c>
      <c r="O42" s="3">
        <v>0</v>
      </c>
      <c r="P42" s="3">
        <v>0</v>
      </c>
      <c r="Q42">
        <v>0</v>
      </c>
      <c r="R42">
        <v>0</v>
      </c>
    </row>
    <row r="43" spans="11:18" x14ac:dyDescent="0.25">
      <c r="K43">
        <v>0</v>
      </c>
      <c r="L43" s="3">
        <v>0</v>
      </c>
      <c r="M43">
        <v>0</v>
      </c>
      <c r="N43">
        <v>0</v>
      </c>
      <c r="O43" s="3">
        <v>0</v>
      </c>
      <c r="P43" s="3">
        <v>0</v>
      </c>
      <c r="Q43">
        <v>0</v>
      </c>
      <c r="R43">
        <v>0</v>
      </c>
    </row>
    <row r="44" spans="11:18" x14ac:dyDescent="0.25">
      <c r="K44">
        <v>0</v>
      </c>
      <c r="L44" s="3">
        <v>0</v>
      </c>
      <c r="M44">
        <v>0</v>
      </c>
      <c r="N44">
        <v>0</v>
      </c>
      <c r="O44" s="3">
        <v>0</v>
      </c>
      <c r="P44" s="3">
        <v>0</v>
      </c>
      <c r="Q44">
        <v>0</v>
      </c>
      <c r="R44">
        <v>0</v>
      </c>
    </row>
    <row r="45" spans="11:18" x14ac:dyDescent="0.25">
      <c r="K45">
        <v>0</v>
      </c>
      <c r="L45" s="3">
        <v>0</v>
      </c>
      <c r="M45">
        <v>0</v>
      </c>
      <c r="N45">
        <v>0</v>
      </c>
      <c r="O45" s="3">
        <v>0</v>
      </c>
      <c r="P45" s="3">
        <v>0</v>
      </c>
      <c r="Q45">
        <v>0</v>
      </c>
      <c r="R45">
        <v>0</v>
      </c>
    </row>
    <row r="46" spans="11:18" x14ac:dyDescent="0.25">
      <c r="K46">
        <v>0</v>
      </c>
      <c r="L46" s="3">
        <v>0</v>
      </c>
      <c r="M46">
        <v>0</v>
      </c>
      <c r="N46">
        <v>0</v>
      </c>
      <c r="O46" s="3">
        <v>0</v>
      </c>
      <c r="P46" s="3">
        <v>0</v>
      </c>
      <c r="Q46">
        <v>0</v>
      </c>
      <c r="R46">
        <v>0</v>
      </c>
    </row>
    <row r="47" spans="11:18" x14ac:dyDescent="0.25">
      <c r="K47">
        <v>0</v>
      </c>
      <c r="L47" s="3">
        <v>0</v>
      </c>
      <c r="M47">
        <v>0</v>
      </c>
      <c r="N47">
        <v>0</v>
      </c>
      <c r="O47" s="3">
        <v>0</v>
      </c>
      <c r="P47" s="3">
        <v>0</v>
      </c>
      <c r="Q47">
        <v>0</v>
      </c>
      <c r="R47">
        <v>0</v>
      </c>
    </row>
    <row r="48" spans="11:18" x14ac:dyDescent="0.25">
      <c r="K48">
        <v>0</v>
      </c>
      <c r="L48" s="3">
        <v>0</v>
      </c>
      <c r="M48">
        <v>0</v>
      </c>
      <c r="N48">
        <v>0</v>
      </c>
      <c r="O48" s="3">
        <v>0</v>
      </c>
      <c r="P48" s="3">
        <v>0</v>
      </c>
      <c r="Q48">
        <v>0</v>
      </c>
      <c r="R48">
        <v>0</v>
      </c>
    </row>
    <row r="49" spans="11:18" x14ac:dyDescent="0.25">
      <c r="K49">
        <v>0</v>
      </c>
      <c r="L49" s="3">
        <v>0</v>
      </c>
      <c r="M49">
        <v>0</v>
      </c>
      <c r="N49">
        <v>0</v>
      </c>
      <c r="O49" s="3">
        <v>0</v>
      </c>
      <c r="P49" s="3">
        <v>0</v>
      </c>
      <c r="Q49">
        <v>0</v>
      </c>
      <c r="R49">
        <v>0</v>
      </c>
    </row>
    <row r="50" spans="11:18" x14ac:dyDescent="0.25">
      <c r="K50">
        <v>0</v>
      </c>
      <c r="L50" s="3">
        <v>0</v>
      </c>
      <c r="M50">
        <v>0</v>
      </c>
      <c r="N50">
        <v>0</v>
      </c>
      <c r="O50" s="3">
        <v>0</v>
      </c>
      <c r="P50" s="3">
        <v>0</v>
      </c>
      <c r="Q50">
        <v>0</v>
      </c>
      <c r="R50">
        <v>0</v>
      </c>
    </row>
    <row r="51" spans="11:18" x14ac:dyDescent="0.25">
      <c r="K51">
        <v>0</v>
      </c>
      <c r="L51" s="3">
        <v>0</v>
      </c>
      <c r="M51">
        <v>0</v>
      </c>
      <c r="N51">
        <v>0</v>
      </c>
      <c r="O51" s="3">
        <v>0</v>
      </c>
      <c r="P51" s="3">
        <v>0</v>
      </c>
      <c r="Q51">
        <v>0</v>
      </c>
      <c r="R51">
        <v>0</v>
      </c>
    </row>
    <row r="52" spans="11:18" x14ac:dyDescent="0.25">
      <c r="K52">
        <v>0</v>
      </c>
      <c r="L52" s="3">
        <v>0</v>
      </c>
      <c r="M52">
        <v>0</v>
      </c>
      <c r="N52">
        <v>0</v>
      </c>
      <c r="O52" s="3">
        <v>0</v>
      </c>
      <c r="P52" s="3">
        <v>0</v>
      </c>
      <c r="Q52">
        <v>0</v>
      </c>
      <c r="R52">
        <v>0</v>
      </c>
    </row>
    <row r="53" spans="11:18" x14ac:dyDescent="0.25">
      <c r="K53">
        <v>0</v>
      </c>
      <c r="L53" s="3">
        <v>0</v>
      </c>
      <c r="M53">
        <v>0</v>
      </c>
      <c r="N53">
        <v>0</v>
      </c>
      <c r="O53" s="3">
        <v>0</v>
      </c>
      <c r="P53" s="3">
        <v>0</v>
      </c>
      <c r="Q53">
        <v>0</v>
      </c>
      <c r="R53">
        <v>0</v>
      </c>
    </row>
    <row r="54" spans="11:18" x14ac:dyDescent="0.25">
      <c r="K54">
        <v>0</v>
      </c>
      <c r="L54" s="3">
        <v>0</v>
      </c>
      <c r="M54">
        <v>0</v>
      </c>
      <c r="N54">
        <v>0</v>
      </c>
      <c r="O54" s="3">
        <v>0</v>
      </c>
      <c r="P54" s="3">
        <v>0</v>
      </c>
      <c r="Q54">
        <v>0</v>
      </c>
      <c r="R54">
        <v>0</v>
      </c>
    </row>
    <row r="55" spans="11:18" x14ac:dyDescent="0.25">
      <c r="K55">
        <v>0</v>
      </c>
      <c r="L55" s="3">
        <v>0</v>
      </c>
      <c r="M55">
        <v>0</v>
      </c>
      <c r="N55">
        <v>0</v>
      </c>
      <c r="O55" s="3">
        <v>0</v>
      </c>
      <c r="P55" s="3">
        <v>0</v>
      </c>
      <c r="Q55">
        <v>0</v>
      </c>
      <c r="R55">
        <v>0</v>
      </c>
    </row>
    <row r="56" spans="11:18" x14ac:dyDescent="0.25">
      <c r="K56">
        <v>0</v>
      </c>
      <c r="L56" s="3">
        <v>0</v>
      </c>
      <c r="M56">
        <v>0</v>
      </c>
      <c r="N56">
        <v>0</v>
      </c>
      <c r="O56" s="3">
        <v>0</v>
      </c>
      <c r="P56" s="3">
        <v>0</v>
      </c>
      <c r="Q56">
        <v>0</v>
      </c>
      <c r="R56">
        <v>0</v>
      </c>
    </row>
    <row r="57" spans="11:18" x14ac:dyDescent="0.25">
      <c r="K57">
        <v>0</v>
      </c>
      <c r="L57" s="3">
        <v>0</v>
      </c>
      <c r="M57">
        <v>0</v>
      </c>
      <c r="N57">
        <v>0</v>
      </c>
      <c r="O57" s="3">
        <v>0</v>
      </c>
      <c r="P57" s="3">
        <v>0</v>
      </c>
      <c r="Q57">
        <v>0</v>
      </c>
      <c r="R57">
        <v>0</v>
      </c>
    </row>
    <row r="58" spans="11:18" x14ac:dyDescent="0.25">
      <c r="K58">
        <v>0</v>
      </c>
      <c r="L58" s="3">
        <v>0</v>
      </c>
      <c r="M58">
        <v>0</v>
      </c>
      <c r="N58">
        <v>0</v>
      </c>
      <c r="O58" s="3">
        <v>0</v>
      </c>
      <c r="P58" s="3">
        <v>0</v>
      </c>
      <c r="Q58">
        <v>0</v>
      </c>
      <c r="R58">
        <v>0</v>
      </c>
    </row>
    <row r="59" spans="11:18" x14ac:dyDescent="0.25">
      <c r="K59">
        <v>0</v>
      </c>
      <c r="L59" s="3">
        <v>0</v>
      </c>
      <c r="M59">
        <v>0</v>
      </c>
      <c r="N59">
        <v>0</v>
      </c>
      <c r="O59" s="3">
        <v>0</v>
      </c>
      <c r="P59" s="3">
        <v>0</v>
      </c>
      <c r="Q59">
        <v>0</v>
      </c>
      <c r="R59">
        <v>0</v>
      </c>
    </row>
    <row r="60" spans="11:18" x14ac:dyDescent="0.25">
      <c r="K60">
        <v>0</v>
      </c>
      <c r="L60" s="3">
        <v>0</v>
      </c>
      <c r="M60">
        <v>0</v>
      </c>
      <c r="N60">
        <v>0</v>
      </c>
      <c r="O60" s="3">
        <v>0</v>
      </c>
      <c r="P60" s="3">
        <v>0</v>
      </c>
      <c r="Q60">
        <v>0</v>
      </c>
      <c r="R60">
        <v>0</v>
      </c>
    </row>
    <row r="61" spans="11:18" x14ac:dyDescent="0.25">
      <c r="K61">
        <v>0</v>
      </c>
      <c r="L61" s="3">
        <v>0</v>
      </c>
      <c r="M61">
        <v>0</v>
      </c>
      <c r="N61">
        <v>0</v>
      </c>
      <c r="O61" s="3">
        <v>0</v>
      </c>
      <c r="P61" s="3">
        <v>0</v>
      </c>
      <c r="Q61">
        <v>0</v>
      </c>
      <c r="R61">
        <v>0</v>
      </c>
    </row>
    <row r="62" spans="11:18" x14ac:dyDescent="0.25">
      <c r="K62">
        <v>0</v>
      </c>
      <c r="L62" s="3">
        <v>0</v>
      </c>
      <c r="M62">
        <v>0</v>
      </c>
      <c r="N62">
        <v>0</v>
      </c>
      <c r="O62" s="3">
        <v>0</v>
      </c>
      <c r="P62" s="3">
        <v>0</v>
      </c>
      <c r="Q62">
        <v>0</v>
      </c>
      <c r="R62">
        <v>0</v>
      </c>
    </row>
    <row r="63" spans="11:18" x14ac:dyDescent="0.25">
      <c r="K63">
        <v>0</v>
      </c>
      <c r="L63" s="3">
        <v>0</v>
      </c>
      <c r="M63">
        <v>0</v>
      </c>
      <c r="N63">
        <v>0</v>
      </c>
      <c r="O63" s="3">
        <v>0</v>
      </c>
      <c r="P63" s="3">
        <v>0</v>
      </c>
      <c r="Q63">
        <v>0</v>
      </c>
      <c r="R63">
        <v>0</v>
      </c>
    </row>
    <row r="64" spans="11:18" x14ac:dyDescent="0.25">
      <c r="K64">
        <v>0</v>
      </c>
      <c r="L64" s="3">
        <v>0</v>
      </c>
      <c r="M64">
        <v>0</v>
      </c>
      <c r="N64">
        <v>0</v>
      </c>
      <c r="O64" s="3">
        <v>0</v>
      </c>
      <c r="P64" s="3">
        <v>0</v>
      </c>
      <c r="Q64">
        <v>0</v>
      </c>
      <c r="R64">
        <v>0</v>
      </c>
    </row>
    <row r="65" spans="11:18" x14ac:dyDescent="0.25">
      <c r="K65">
        <v>0</v>
      </c>
      <c r="L65" s="3">
        <v>0</v>
      </c>
      <c r="M65">
        <v>0</v>
      </c>
      <c r="N65">
        <v>0</v>
      </c>
      <c r="O65" s="3">
        <v>0</v>
      </c>
      <c r="P65" s="3">
        <v>0</v>
      </c>
      <c r="Q65">
        <v>0</v>
      </c>
      <c r="R65">
        <v>0</v>
      </c>
    </row>
    <row r="66" spans="11:18" x14ac:dyDescent="0.25">
      <c r="K66">
        <v>0</v>
      </c>
      <c r="L66" s="3">
        <v>0</v>
      </c>
      <c r="M66">
        <v>0</v>
      </c>
      <c r="N66">
        <v>0</v>
      </c>
      <c r="O66" s="3">
        <v>0</v>
      </c>
      <c r="P66" s="3">
        <v>0</v>
      </c>
      <c r="Q66">
        <v>0</v>
      </c>
      <c r="R66">
        <v>0</v>
      </c>
    </row>
    <row r="67" spans="11:18" x14ac:dyDescent="0.25">
      <c r="K67">
        <v>0</v>
      </c>
      <c r="L67" s="3">
        <v>0</v>
      </c>
      <c r="M67">
        <v>0</v>
      </c>
      <c r="N67">
        <v>0</v>
      </c>
      <c r="O67" s="3">
        <v>0</v>
      </c>
      <c r="P67" s="3">
        <v>0</v>
      </c>
      <c r="Q67">
        <v>0</v>
      </c>
      <c r="R67">
        <v>0</v>
      </c>
    </row>
    <row r="68" spans="11:18" x14ac:dyDescent="0.25">
      <c r="K68">
        <v>0</v>
      </c>
      <c r="L68" s="3">
        <v>0</v>
      </c>
      <c r="M68">
        <v>0</v>
      </c>
      <c r="N68">
        <v>0</v>
      </c>
      <c r="O68" s="3">
        <v>0</v>
      </c>
      <c r="P68" s="3">
        <v>0</v>
      </c>
      <c r="Q68">
        <v>0</v>
      </c>
      <c r="R68">
        <v>0</v>
      </c>
    </row>
    <row r="69" spans="11:18" x14ac:dyDescent="0.25">
      <c r="K69">
        <v>0</v>
      </c>
      <c r="L69" s="3">
        <v>0</v>
      </c>
      <c r="M69">
        <v>0</v>
      </c>
      <c r="N69">
        <v>0</v>
      </c>
      <c r="O69" s="3">
        <v>0</v>
      </c>
      <c r="P69" s="3">
        <v>0</v>
      </c>
      <c r="Q69">
        <v>0</v>
      </c>
      <c r="R69">
        <v>0</v>
      </c>
    </row>
    <row r="70" spans="11:18" x14ac:dyDescent="0.25">
      <c r="K70">
        <v>0</v>
      </c>
      <c r="L70" s="3">
        <v>0</v>
      </c>
      <c r="M70">
        <v>0</v>
      </c>
      <c r="N70">
        <v>0</v>
      </c>
      <c r="O70" s="3">
        <v>0</v>
      </c>
      <c r="P70" s="3">
        <v>0</v>
      </c>
      <c r="Q70">
        <v>0</v>
      </c>
      <c r="R70">
        <v>0</v>
      </c>
    </row>
    <row r="71" spans="11:18" x14ac:dyDescent="0.25">
      <c r="K71">
        <v>0</v>
      </c>
      <c r="L71" s="3">
        <v>0</v>
      </c>
      <c r="M71">
        <v>0</v>
      </c>
      <c r="N71">
        <v>0</v>
      </c>
      <c r="O71" s="3">
        <v>0</v>
      </c>
      <c r="P71" s="3">
        <v>0</v>
      </c>
      <c r="Q71">
        <v>0</v>
      </c>
      <c r="R71">
        <v>0</v>
      </c>
    </row>
    <row r="72" spans="11:18" x14ac:dyDescent="0.25">
      <c r="K72">
        <v>0</v>
      </c>
      <c r="L72" s="3">
        <v>0</v>
      </c>
      <c r="M72">
        <v>0</v>
      </c>
      <c r="N72">
        <v>0</v>
      </c>
      <c r="O72" s="3">
        <v>0</v>
      </c>
      <c r="P72" s="3">
        <v>0</v>
      </c>
      <c r="Q72">
        <v>0</v>
      </c>
      <c r="R72">
        <v>0</v>
      </c>
    </row>
    <row r="73" spans="11:18" x14ac:dyDescent="0.25">
      <c r="K73">
        <v>0</v>
      </c>
      <c r="L73" s="3">
        <v>0</v>
      </c>
      <c r="M73">
        <v>0</v>
      </c>
      <c r="N73">
        <v>0</v>
      </c>
      <c r="O73" s="3">
        <v>0</v>
      </c>
      <c r="P73" s="3">
        <v>0</v>
      </c>
      <c r="Q73">
        <v>0</v>
      </c>
      <c r="R73">
        <v>0</v>
      </c>
    </row>
    <row r="74" spans="11:18" x14ac:dyDescent="0.25">
      <c r="K74">
        <v>0</v>
      </c>
      <c r="L74" s="3">
        <v>0</v>
      </c>
      <c r="M74">
        <v>0</v>
      </c>
      <c r="N74">
        <v>0</v>
      </c>
      <c r="O74" s="3">
        <v>0</v>
      </c>
      <c r="P74" s="3">
        <v>0</v>
      </c>
      <c r="Q74">
        <v>0</v>
      </c>
      <c r="R74">
        <v>0</v>
      </c>
    </row>
    <row r="75" spans="11:18" x14ac:dyDescent="0.25">
      <c r="K75">
        <v>0</v>
      </c>
      <c r="L75" s="3">
        <v>0</v>
      </c>
      <c r="M75">
        <v>0</v>
      </c>
      <c r="N75">
        <v>0</v>
      </c>
      <c r="O75" s="3">
        <v>0</v>
      </c>
      <c r="P75" s="3">
        <v>0</v>
      </c>
      <c r="Q75">
        <v>0</v>
      </c>
      <c r="R75">
        <v>0</v>
      </c>
    </row>
    <row r="76" spans="11:18" x14ac:dyDescent="0.25">
      <c r="K76">
        <v>0</v>
      </c>
      <c r="L76" s="3">
        <v>0</v>
      </c>
      <c r="M76">
        <v>0</v>
      </c>
      <c r="N76">
        <v>0</v>
      </c>
      <c r="O76" s="3">
        <v>0</v>
      </c>
      <c r="P76" s="3">
        <v>0</v>
      </c>
      <c r="Q76">
        <v>0</v>
      </c>
      <c r="R76">
        <v>0</v>
      </c>
    </row>
    <row r="77" spans="11:18" x14ac:dyDescent="0.25">
      <c r="K77">
        <v>0</v>
      </c>
      <c r="L77" s="3">
        <v>0</v>
      </c>
      <c r="M77">
        <v>0</v>
      </c>
      <c r="N77">
        <v>0</v>
      </c>
      <c r="O77" s="3">
        <v>0</v>
      </c>
      <c r="P77" s="3">
        <v>0</v>
      </c>
      <c r="Q77">
        <v>0</v>
      </c>
      <c r="R77">
        <v>0</v>
      </c>
    </row>
    <row r="78" spans="11:18" x14ac:dyDescent="0.25">
      <c r="K78">
        <v>0</v>
      </c>
      <c r="L78" s="3">
        <v>0</v>
      </c>
      <c r="M78">
        <v>0</v>
      </c>
      <c r="N78">
        <v>0</v>
      </c>
      <c r="O78" s="3">
        <v>0</v>
      </c>
      <c r="P78" s="3">
        <v>0</v>
      </c>
      <c r="Q78">
        <v>0</v>
      </c>
      <c r="R78">
        <v>0</v>
      </c>
    </row>
    <row r="79" spans="11:18" x14ac:dyDescent="0.25">
      <c r="K79">
        <v>0</v>
      </c>
      <c r="L79" s="3">
        <v>0</v>
      </c>
      <c r="M79">
        <v>0</v>
      </c>
      <c r="N79">
        <v>0</v>
      </c>
      <c r="O79" s="3">
        <v>0</v>
      </c>
      <c r="P79" s="3">
        <v>0</v>
      </c>
      <c r="Q79">
        <v>0</v>
      </c>
      <c r="R79">
        <v>0</v>
      </c>
    </row>
    <row r="80" spans="11:18" x14ac:dyDescent="0.25">
      <c r="K80">
        <v>0</v>
      </c>
      <c r="L80" s="3">
        <v>0</v>
      </c>
      <c r="M80">
        <v>0</v>
      </c>
      <c r="N80">
        <v>0</v>
      </c>
      <c r="O80" s="3">
        <v>0</v>
      </c>
      <c r="P80" s="3">
        <v>0</v>
      </c>
      <c r="Q80">
        <v>0</v>
      </c>
      <c r="R80">
        <v>0</v>
      </c>
    </row>
    <row r="81" spans="11:18" x14ac:dyDescent="0.25">
      <c r="K81">
        <v>0</v>
      </c>
      <c r="L81" s="3">
        <v>0</v>
      </c>
      <c r="M81">
        <v>0</v>
      </c>
      <c r="N81">
        <v>0</v>
      </c>
      <c r="O81" s="3">
        <v>0</v>
      </c>
      <c r="P81" s="3">
        <v>0</v>
      </c>
      <c r="Q81">
        <v>0</v>
      </c>
      <c r="R81">
        <v>0</v>
      </c>
    </row>
    <row r="82" spans="11:18" x14ac:dyDescent="0.25">
      <c r="K82">
        <v>0</v>
      </c>
      <c r="L82" s="3">
        <v>0</v>
      </c>
      <c r="M82">
        <v>0</v>
      </c>
      <c r="N82">
        <v>0</v>
      </c>
      <c r="O82" s="3">
        <v>0</v>
      </c>
      <c r="P82" s="3">
        <v>0</v>
      </c>
      <c r="Q82">
        <v>0</v>
      </c>
      <c r="R82">
        <v>0</v>
      </c>
    </row>
    <row r="83" spans="11:18" x14ac:dyDescent="0.25">
      <c r="K83">
        <v>0</v>
      </c>
      <c r="L83" s="3">
        <v>0</v>
      </c>
      <c r="M83">
        <v>0</v>
      </c>
      <c r="N83">
        <v>0</v>
      </c>
      <c r="O83" s="3">
        <v>0</v>
      </c>
      <c r="P83" s="3">
        <v>0</v>
      </c>
      <c r="Q83">
        <v>0</v>
      </c>
      <c r="R83">
        <v>0</v>
      </c>
    </row>
    <row r="84" spans="11:18" x14ac:dyDescent="0.25">
      <c r="K84">
        <v>0</v>
      </c>
      <c r="L84" s="3">
        <v>0</v>
      </c>
      <c r="M84">
        <v>0</v>
      </c>
      <c r="N84">
        <v>0</v>
      </c>
      <c r="O84" s="3">
        <v>0</v>
      </c>
      <c r="P84" s="3">
        <v>0</v>
      </c>
      <c r="Q84">
        <v>0</v>
      </c>
      <c r="R84">
        <v>0</v>
      </c>
    </row>
    <row r="85" spans="11:18" x14ac:dyDescent="0.25">
      <c r="K85">
        <v>0</v>
      </c>
      <c r="L85" s="3">
        <v>0</v>
      </c>
      <c r="M85">
        <v>0</v>
      </c>
      <c r="N85">
        <v>0</v>
      </c>
      <c r="O85" s="3">
        <v>0</v>
      </c>
      <c r="P85" s="3">
        <v>0</v>
      </c>
      <c r="Q85">
        <v>0</v>
      </c>
      <c r="R85">
        <v>0</v>
      </c>
    </row>
    <row r="86" spans="11:18" x14ac:dyDescent="0.25">
      <c r="K86">
        <v>0</v>
      </c>
      <c r="L86" s="3">
        <v>0</v>
      </c>
      <c r="M86">
        <v>0</v>
      </c>
      <c r="N86">
        <v>0</v>
      </c>
      <c r="O86" s="3">
        <v>0</v>
      </c>
      <c r="P86" s="3">
        <v>0</v>
      </c>
      <c r="Q86">
        <v>0</v>
      </c>
      <c r="R86">
        <v>0</v>
      </c>
    </row>
    <row r="87" spans="11:18" x14ac:dyDescent="0.25">
      <c r="K87">
        <v>0</v>
      </c>
      <c r="L87" s="3">
        <v>0</v>
      </c>
      <c r="M87">
        <v>0</v>
      </c>
      <c r="N87">
        <v>0</v>
      </c>
      <c r="O87" s="3">
        <v>0</v>
      </c>
      <c r="P87" s="3">
        <v>0</v>
      </c>
      <c r="Q87">
        <v>0</v>
      </c>
      <c r="R87">
        <v>0</v>
      </c>
    </row>
    <row r="88" spans="11:18" x14ac:dyDescent="0.25">
      <c r="K88">
        <v>0</v>
      </c>
      <c r="L88" s="3">
        <v>0</v>
      </c>
      <c r="M88">
        <v>0</v>
      </c>
      <c r="N88">
        <v>0</v>
      </c>
      <c r="O88" s="3">
        <v>0</v>
      </c>
      <c r="P88" s="3">
        <v>0</v>
      </c>
      <c r="Q88">
        <v>0</v>
      </c>
      <c r="R88">
        <v>0</v>
      </c>
    </row>
    <row r="89" spans="11:18" x14ac:dyDescent="0.25">
      <c r="K89">
        <v>0</v>
      </c>
      <c r="L89" s="3">
        <v>0</v>
      </c>
      <c r="M89">
        <v>0</v>
      </c>
      <c r="N89">
        <v>0</v>
      </c>
      <c r="O89" s="3">
        <v>0</v>
      </c>
      <c r="P89" s="3">
        <v>0</v>
      </c>
      <c r="Q89">
        <v>0</v>
      </c>
      <c r="R89">
        <v>0</v>
      </c>
    </row>
    <row r="90" spans="11:18" x14ac:dyDescent="0.25">
      <c r="K90">
        <v>0</v>
      </c>
      <c r="L90" s="3">
        <v>0</v>
      </c>
      <c r="M90">
        <v>0</v>
      </c>
      <c r="N90">
        <v>0</v>
      </c>
      <c r="O90" s="3">
        <v>0</v>
      </c>
      <c r="P90" s="3">
        <v>0</v>
      </c>
      <c r="Q90">
        <v>0</v>
      </c>
      <c r="R90">
        <v>0</v>
      </c>
    </row>
    <row r="91" spans="11:18" x14ac:dyDescent="0.25">
      <c r="K91">
        <v>0</v>
      </c>
      <c r="L91" s="3">
        <v>0</v>
      </c>
      <c r="M91">
        <v>0</v>
      </c>
      <c r="N91">
        <v>0</v>
      </c>
      <c r="O91" s="3">
        <v>0</v>
      </c>
      <c r="P91" s="3">
        <v>0</v>
      </c>
      <c r="Q91">
        <v>0</v>
      </c>
      <c r="R91">
        <v>0</v>
      </c>
    </row>
    <row r="92" spans="11:18" x14ac:dyDescent="0.25">
      <c r="K92">
        <v>0</v>
      </c>
      <c r="L92" s="3">
        <v>0</v>
      </c>
      <c r="M92">
        <v>0</v>
      </c>
      <c r="N92">
        <v>0</v>
      </c>
      <c r="O92" s="3">
        <v>0</v>
      </c>
      <c r="P92" s="3">
        <v>0</v>
      </c>
      <c r="Q92">
        <v>0</v>
      </c>
      <c r="R92">
        <v>0</v>
      </c>
    </row>
    <row r="93" spans="11:18" x14ac:dyDescent="0.25">
      <c r="K93">
        <v>0</v>
      </c>
      <c r="L93" s="3">
        <v>0</v>
      </c>
      <c r="M93">
        <v>0</v>
      </c>
      <c r="N93">
        <v>0</v>
      </c>
      <c r="O93" s="3">
        <v>0</v>
      </c>
      <c r="P93" s="3">
        <v>0</v>
      </c>
      <c r="Q93">
        <v>0</v>
      </c>
      <c r="R93">
        <v>0</v>
      </c>
    </row>
    <row r="94" spans="11:18" x14ac:dyDescent="0.25">
      <c r="K94">
        <v>0</v>
      </c>
      <c r="L94" s="3">
        <v>0</v>
      </c>
      <c r="M94">
        <v>0</v>
      </c>
      <c r="N94">
        <v>0</v>
      </c>
      <c r="O94" s="3">
        <v>0</v>
      </c>
      <c r="P94" s="3">
        <v>0</v>
      </c>
      <c r="Q94">
        <v>0</v>
      </c>
      <c r="R94">
        <v>0</v>
      </c>
    </row>
    <row r="95" spans="11:18" x14ac:dyDescent="0.25">
      <c r="K95">
        <v>0</v>
      </c>
      <c r="L95" s="3">
        <v>0</v>
      </c>
      <c r="M95">
        <v>0</v>
      </c>
      <c r="N95">
        <v>0</v>
      </c>
      <c r="O95" s="3">
        <v>0</v>
      </c>
      <c r="P95" s="3">
        <v>0</v>
      </c>
      <c r="Q95">
        <v>0</v>
      </c>
      <c r="R95">
        <v>0</v>
      </c>
    </row>
    <row r="96" spans="11:18" x14ac:dyDescent="0.25">
      <c r="K96">
        <v>0</v>
      </c>
      <c r="L96" s="3">
        <v>0</v>
      </c>
      <c r="M96">
        <v>0</v>
      </c>
      <c r="N96">
        <v>0</v>
      </c>
      <c r="O96" s="3">
        <v>0</v>
      </c>
      <c r="P96" s="3">
        <v>0</v>
      </c>
      <c r="Q96">
        <v>0</v>
      </c>
      <c r="R96">
        <v>0</v>
      </c>
    </row>
    <row r="97" spans="11:18" x14ac:dyDescent="0.25">
      <c r="K97">
        <v>0</v>
      </c>
      <c r="L97" s="3">
        <v>0</v>
      </c>
      <c r="M97">
        <v>0</v>
      </c>
      <c r="N97">
        <v>0</v>
      </c>
      <c r="O97" s="3">
        <v>0</v>
      </c>
      <c r="P97" s="3">
        <v>0</v>
      </c>
      <c r="Q97">
        <v>0</v>
      </c>
      <c r="R97">
        <v>0</v>
      </c>
    </row>
    <row r="98" spans="11:18" x14ac:dyDescent="0.25">
      <c r="K98">
        <v>0</v>
      </c>
      <c r="L98" s="3">
        <v>0</v>
      </c>
      <c r="M98">
        <v>0</v>
      </c>
      <c r="N98">
        <v>0</v>
      </c>
      <c r="O98" s="3">
        <v>0</v>
      </c>
      <c r="P98" s="3">
        <v>0</v>
      </c>
      <c r="Q98">
        <v>0</v>
      </c>
      <c r="R98">
        <v>0</v>
      </c>
    </row>
    <row r="99" spans="11:18" x14ac:dyDescent="0.25">
      <c r="K99">
        <v>0</v>
      </c>
      <c r="L99" s="3">
        <v>0</v>
      </c>
      <c r="M99">
        <v>0</v>
      </c>
      <c r="N99">
        <v>0</v>
      </c>
      <c r="O99" s="3">
        <v>0</v>
      </c>
      <c r="P99" s="3">
        <v>0</v>
      </c>
      <c r="Q99">
        <v>0</v>
      </c>
      <c r="R99">
        <v>0</v>
      </c>
    </row>
    <row r="100" spans="11:18" x14ac:dyDescent="0.25">
      <c r="K100">
        <v>0</v>
      </c>
      <c r="L100" s="3">
        <v>0</v>
      </c>
      <c r="M100">
        <v>0</v>
      </c>
      <c r="N100">
        <v>0</v>
      </c>
      <c r="O100" s="3">
        <v>0</v>
      </c>
      <c r="P100" s="3">
        <v>0</v>
      </c>
      <c r="Q100">
        <v>0</v>
      </c>
      <c r="R100">
        <v>0</v>
      </c>
    </row>
    <row r="101" spans="11:18" x14ac:dyDescent="0.25">
      <c r="K101">
        <v>0</v>
      </c>
      <c r="L101" s="3">
        <v>0</v>
      </c>
      <c r="M101">
        <v>0</v>
      </c>
      <c r="N101">
        <v>0</v>
      </c>
      <c r="O101" s="3">
        <v>0</v>
      </c>
      <c r="P101" s="3">
        <v>0</v>
      </c>
      <c r="Q101">
        <v>0</v>
      </c>
      <c r="R101">
        <v>0</v>
      </c>
    </row>
    <row r="102" spans="11:18" x14ac:dyDescent="0.25">
      <c r="K102">
        <v>0</v>
      </c>
      <c r="L102" s="3">
        <v>0</v>
      </c>
      <c r="M102">
        <v>0</v>
      </c>
      <c r="N102">
        <v>0</v>
      </c>
      <c r="O102" s="3">
        <v>0</v>
      </c>
      <c r="P102" s="3">
        <v>0</v>
      </c>
      <c r="Q102">
        <v>0</v>
      </c>
      <c r="R102">
        <v>0</v>
      </c>
    </row>
    <row r="103" spans="11:18" x14ac:dyDescent="0.25">
      <c r="K103">
        <v>0</v>
      </c>
      <c r="L103" s="3">
        <v>0</v>
      </c>
      <c r="M103">
        <v>0</v>
      </c>
      <c r="N103">
        <v>0</v>
      </c>
      <c r="O103" s="3">
        <v>0</v>
      </c>
      <c r="P103" s="3">
        <v>0</v>
      </c>
      <c r="Q103">
        <v>0</v>
      </c>
      <c r="R103">
        <v>0</v>
      </c>
    </row>
    <row r="104" spans="11:18" x14ac:dyDescent="0.25">
      <c r="K104">
        <v>0</v>
      </c>
      <c r="L104" s="3">
        <v>0</v>
      </c>
      <c r="M104">
        <v>0</v>
      </c>
      <c r="N104">
        <v>0</v>
      </c>
      <c r="O104" s="3">
        <v>0</v>
      </c>
      <c r="P104" s="3">
        <v>0</v>
      </c>
      <c r="Q104">
        <v>0</v>
      </c>
      <c r="R104">
        <v>0</v>
      </c>
    </row>
    <row r="105" spans="11:18" x14ac:dyDescent="0.25">
      <c r="K105">
        <v>0</v>
      </c>
      <c r="L105" s="3">
        <v>0</v>
      </c>
      <c r="M105">
        <v>0</v>
      </c>
      <c r="N105">
        <v>0</v>
      </c>
      <c r="O105" s="3">
        <v>0</v>
      </c>
      <c r="P105" s="3">
        <v>0</v>
      </c>
      <c r="Q105">
        <v>0</v>
      </c>
      <c r="R105">
        <v>0</v>
      </c>
    </row>
    <row r="106" spans="11:18" x14ac:dyDescent="0.25">
      <c r="K106">
        <v>0</v>
      </c>
      <c r="L106" s="3">
        <v>0</v>
      </c>
      <c r="M106">
        <v>0</v>
      </c>
      <c r="N106">
        <v>0</v>
      </c>
      <c r="O106" s="3">
        <v>0</v>
      </c>
      <c r="P106" s="3">
        <v>0</v>
      </c>
      <c r="Q106">
        <v>0</v>
      </c>
      <c r="R106">
        <v>0</v>
      </c>
    </row>
    <row r="107" spans="11:18" x14ac:dyDescent="0.25">
      <c r="K107">
        <v>0</v>
      </c>
      <c r="L107" s="3">
        <v>0</v>
      </c>
      <c r="M107">
        <v>0</v>
      </c>
      <c r="N107">
        <v>0</v>
      </c>
      <c r="O107" s="3">
        <v>0</v>
      </c>
      <c r="P107" s="3">
        <v>0</v>
      </c>
      <c r="Q107">
        <v>0</v>
      </c>
      <c r="R107">
        <v>0</v>
      </c>
    </row>
    <row r="108" spans="11:18" x14ac:dyDescent="0.25">
      <c r="K108">
        <v>0</v>
      </c>
      <c r="L108" s="3">
        <v>0</v>
      </c>
      <c r="M108">
        <v>0</v>
      </c>
      <c r="N108">
        <v>0</v>
      </c>
      <c r="O108" s="3">
        <v>0</v>
      </c>
      <c r="P108" s="3">
        <v>0</v>
      </c>
      <c r="Q108">
        <v>0</v>
      </c>
      <c r="R108">
        <v>0</v>
      </c>
    </row>
    <row r="109" spans="11:18" x14ac:dyDescent="0.25">
      <c r="K109">
        <v>0</v>
      </c>
      <c r="L109" s="3">
        <v>0</v>
      </c>
      <c r="M109">
        <v>0</v>
      </c>
      <c r="N109">
        <v>0</v>
      </c>
      <c r="O109" s="3">
        <v>0</v>
      </c>
      <c r="P109" s="3">
        <v>0</v>
      </c>
      <c r="Q109">
        <v>0</v>
      </c>
      <c r="R109">
        <v>0</v>
      </c>
    </row>
    <row r="110" spans="11:18" x14ac:dyDescent="0.25">
      <c r="K110">
        <v>0</v>
      </c>
      <c r="L110" s="3">
        <v>0</v>
      </c>
      <c r="M110">
        <v>0</v>
      </c>
      <c r="N110">
        <v>0</v>
      </c>
      <c r="O110" s="3">
        <v>0</v>
      </c>
      <c r="P110" s="3">
        <v>0</v>
      </c>
      <c r="Q110">
        <v>0</v>
      </c>
      <c r="R110">
        <v>0</v>
      </c>
    </row>
    <row r="111" spans="11:18" x14ac:dyDescent="0.25">
      <c r="K111">
        <v>0</v>
      </c>
      <c r="L111" s="3">
        <v>0</v>
      </c>
      <c r="M111">
        <v>0</v>
      </c>
      <c r="N111">
        <v>0</v>
      </c>
      <c r="O111" s="3">
        <v>0</v>
      </c>
      <c r="P111" s="3">
        <v>0</v>
      </c>
      <c r="Q111">
        <v>0</v>
      </c>
      <c r="R111">
        <v>0</v>
      </c>
    </row>
    <row r="112" spans="11:18" x14ac:dyDescent="0.25">
      <c r="K112">
        <v>0</v>
      </c>
      <c r="L112" s="3">
        <v>0</v>
      </c>
      <c r="M112">
        <v>0</v>
      </c>
      <c r="N112">
        <v>0</v>
      </c>
      <c r="O112" s="3">
        <v>0</v>
      </c>
      <c r="P112" s="3">
        <v>0</v>
      </c>
      <c r="Q112">
        <v>0</v>
      </c>
      <c r="R112">
        <v>0</v>
      </c>
    </row>
    <row r="113" spans="11:18" x14ac:dyDescent="0.25">
      <c r="K113">
        <v>0</v>
      </c>
      <c r="L113" s="3">
        <v>0</v>
      </c>
      <c r="M113">
        <v>0</v>
      </c>
      <c r="N113">
        <v>0</v>
      </c>
      <c r="O113" s="3">
        <v>0</v>
      </c>
      <c r="P113" s="3">
        <v>0</v>
      </c>
      <c r="Q113">
        <v>0</v>
      </c>
      <c r="R113">
        <v>0</v>
      </c>
    </row>
    <row r="114" spans="11:18" x14ac:dyDescent="0.25">
      <c r="K114">
        <v>0</v>
      </c>
      <c r="L114" s="3">
        <v>0</v>
      </c>
      <c r="M114">
        <v>0</v>
      </c>
      <c r="N114">
        <v>0</v>
      </c>
      <c r="O114" s="3">
        <v>0</v>
      </c>
      <c r="P114" s="3">
        <v>0</v>
      </c>
      <c r="Q114">
        <v>0</v>
      </c>
      <c r="R114">
        <v>0</v>
      </c>
    </row>
    <row r="115" spans="11:18" x14ac:dyDescent="0.25">
      <c r="K115">
        <v>0</v>
      </c>
      <c r="L115" s="3">
        <v>0</v>
      </c>
      <c r="M115">
        <v>0</v>
      </c>
      <c r="N115">
        <v>0</v>
      </c>
      <c r="O115" s="3">
        <v>0</v>
      </c>
      <c r="P115" s="3">
        <v>0</v>
      </c>
      <c r="Q115">
        <v>0</v>
      </c>
      <c r="R115">
        <v>0</v>
      </c>
    </row>
    <row r="116" spans="11:18" x14ac:dyDescent="0.25">
      <c r="K116">
        <v>0</v>
      </c>
      <c r="L116" s="3">
        <v>0</v>
      </c>
      <c r="M116">
        <v>0</v>
      </c>
      <c r="N116">
        <v>0</v>
      </c>
      <c r="O116" s="3">
        <v>0</v>
      </c>
      <c r="P116" s="3">
        <v>0</v>
      </c>
      <c r="Q116">
        <v>0</v>
      </c>
      <c r="R116">
        <v>0</v>
      </c>
    </row>
    <row r="117" spans="11:18" x14ac:dyDescent="0.25">
      <c r="K117">
        <v>0</v>
      </c>
      <c r="L117" s="3">
        <v>0</v>
      </c>
      <c r="M117">
        <v>0</v>
      </c>
      <c r="N117">
        <v>0</v>
      </c>
      <c r="O117" s="3">
        <v>0</v>
      </c>
      <c r="P117" s="3">
        <v>0</v>
      </c>
      <c r="Q117">
        <v>0</v>
      </c>
      <c r="R117">
        <v>0</v>
      </c>
    </row>
    <row r="118" spans="11:18" x14ac:dyDescent="0.25">
      <c r="K118">
        <v>0</v>
      </c>
      <c r="L118" s="3">
        <v>0</v>
      </c>
      <c r="M118">
        <v>0</v>
      </c>
      <c r="N118">
        <v>0</v>
      </c>
      <c r="O118" s="3">
        <v>0</v>
      </c>
      <c r="P118" s="3">
        <v>0</v>
      </c>
      <c r="Q118">
        <v>0</v>
      </c>
      <c r="R118">
        <v>0</v>
      </c>
    </row>
    <row r="119" spans="11:18" x14ac:dyDescent="0.25">
      <c r="K119">
        <v>0</v>
      </c>
      <c r="L119" s="3">
        <v>0</v>
      </c>
      <c r="M119">
        <v>0</v>
      </c>
      <c r="N119">
        <v>0</v>
      </c>
      <c r="O119" s="3">
        <v>0</v>
      </c>
      <c r="P119" s="3">
        <v>0</v>
      </c>
      <c r="Q119">
        <v>0</v>
      </c>
      <c r="R119">
        <v>0</v>
      </c>
    </row>
    <row r="120" spans="11:18" x14ac:dyDescent="0.25">
      <c r="K120">
        <v>0</v>
      </c>
      <c r="L120" s="3">
        <v>0</v>
      </c>
      <c r="M120">
        <v>0</v>
      </c>
      <c r="N120">
        <v>0</v>
      </c>
      <c r="O120" s="3">
        <v>0</v>
      </c>
      <c r="P120" s="3">
        <v>0</v>
      </c>
      <c r="Q120">
        <v>0</v>
      </c>
      <c r="R120">
        <v>0</v>
      </c>
    </row>
    <row r="121" spans="11:18" x14ac:dyDescent="0.25">
      <c r="K121">
        <v>0</v>
      </c>
      <c r="L121" s="3">
        <v>0</v>
      </c>
      <c r="M121">
        <v>0</v>
      </c>
      <c r="N121">
        <v>0</v>
      </c>
      <c r="O121" s="3">
        <v>0</v>
      </c>
      <c r="P121" s="3">
        <v>0</v>
      </c>
      <c r="Q121">
        <v>0</v>
      </c>
      <c r="R121">
        <v>0</v>
      </c>
    </row>
    <row r="122" spans="11:18" x14ac:dyDescent="0.25">
      <c r="K122">
        <v>0</v>
      </c>
      <c r="L122" s="3">
        <v>0</v>
      </c>
      <c r="M122">
        <v>0</v>
      </c>
      <c r="N122">
        <v>0</v>
      </c>
      <c r="O122" s="3">
        <v>0</v>
      </c>
      <c r="P122" s="3">
        <v>0</v>
      </c>
      <c r="Q122">
        <v>0</v>
      </c>
      <c r="R122">
        <v>0</v>
      </c>
    </row>
    <row r="123" spans="11:18" x14ac:dyDescent="0.25">
      <c r="K123">
        <v>0</v>
      </c>
      <c r="L123" s="3">
        <v>0</v>
      </c>
      <c r="M123">
        <v>0</v>
      </c>
      <c r="N123">
        <v>0</v>
      </c>
      <c r="O123" s="3">
        <v>0</v>
      </c>
      <c r="P123" s="3">
        <v>0</v>
      </c>
      <c r="Q123">
        <v>0</v>
      </c>
      <c r="R123">
        <v>0</v>
      </c>
    </row>
    <row r="124" spans="11:18" x14ac:dyDescent="0.25">
      <c r="K124">
        <v>0</v>
      </c>
      <c r="L124" s="3">
        <v>0</v>
      </c>
      <c r="M124">
        <v>0</v>
      </c>
      <c r="N124">
        <v>0</v>
      </c>
      <c r="O124" s="3">
        <v>0</v>
      </c>
      <c r="P124" s="3">
        <v>0</v>
      </c>
      <c r="Q124">
        <v>0</v>
      </c>
      <c r="R124">
        <v>0</v>
      </c>
    </row>
    <row r="125" spans="11:18" x14ac:dyDescent="0.25">
      <c r="K125">
        <v>0</v>
      </c>
      <c r="L125" s="3">
        <v>0</v>
      </c>
      <c r="M125">
        <v>0</v>
      </c>
      <c r="N125">
        <v>0</v>
      </c>
      <c r="O125" s="3">
        <v>0</v>
      </c>
      <c r="P125" s="3">
        <v>0</v>
      </c>
      <c r="Q125">
        <v>0</v>
      </c>
      <c r="R125">
        <v>0</v>
      </c>
    </row>
    <row r="126" spans="11:18" x14ac:dyDescent="0.25">
      <c r="K126">
        <v>0</v>
      </c>
      <c r="L126" s="3">
        <v>0</v>
      </c>
      <c r="M126">
        <v>0</v>
      </c>
      <c r="N126">
        <v>0</v>
      </c>
      <c r="O126" s="3">
        <v>0</v>
      </c>
      <c r="P126" s="3">
        <v>0</v>
      </c>
      <c r="Q126">
        <v>0</v>
      </c>
      <c r="R126">
        <v>0</v>
      </c>
    </row>
    <row r="127" spans="11:18" x14ac:dyDescent="0.25">
      <c r="K127">
        <v>0</v>
      </c>
      <c r="L127" s="3">
        <v>0</v>
      </c>
      <c r="M127">
        <v>0</v>
      </c>
      <c r="N127">
        <v>0</v>
      </c>
      <c r="O127" s="3">
        <v>0</v>
      </c>
      <c r="P127" s="3">
        <v>0</v>
      </c>
      <c r="Q127">
        <v>0</v>
      </c>
      <c r="R127">
        <v>0</v>
      </c>
    </row>
    <row r="128" spans="11:18" x14ac:dyDescent="0.25">
      <c r="K128">
        <v>0</v>
      </c>
      <c r="L128" s="3">
        <v>0</v>
      </c>
      <c r="M128">
        <v>0</v>
      </c>
      <c r="N128">
        <v>0</v>
      </c>
      <c r="O128" s="3">
        <v>0</v>
      </c>
      <c r="P128" s="3">
        <v>0</v>
      </c>
      <c r="Q128">
        <v>0</v>
      </c>
      <c r="R128">
        <v>0</v>
      </c>
    </row>
    <row r="129" spans="11:18" x14ac:dyDescent="0.25">
      <c r="K129">
        <v>0</v>
      </c>
      <c r="L129" s="3">
        <v>0</v>
      </c>
      <c r="M129">
        <v>0</v>
      </c>
      <c r="N129">
        <v>0</v>
      </c>
      <c r="O129" s="3">
        <v>0</v>
      </c>
      <c r="P129" s="3">
        <v>0</v>
      </c>
      <c r="Q129">
        <v>0</v>
      </c>
      <c r="R129">
        <v>0</v>
      </c>
    </row>
    <row r="130" spans="11:18" x14ac:dyDescent="0.25">
      <c r="K130">
        <v>0</v>
      </c>
      <c r="L130" s="3">
        <v>0</v>
      </c>
      <c r="M130">
        <v>0</v>
      </c>
      <c r="N130">
        <v>0</v>
      </c>
      <c r="O130" s="3">
        <v>0</v>
      </c>
      <c r="P130" s="3">
        <v>0</v>
      </c>
      <c r="Q130">
        <v>0</v>
      </c>
      <c r="R130">
        <v>0</v>
      </c>
    </row>
    <row r="131" spans="11:18" x14ac:dyDescent="0.25">
      <c r="K131">
        <v>0</v>
      </c>
      <c r="L131" s="3">
        <v>0</v>
      </c>
      <c r="M131">
        <v>0</v>
      </c>
      <c r="N131">
        <v>0</v>
      </c>
      <c r="O131" s="3">
        <v>0</v>
      </c>
      <c r="P131" s="3">
        <v>0</v>
      </c>
      <c r="Q131">
        <v>0</v>
      </c>
      <c r="R131">
        <v>0</v>
      </c>
    </row>
    <row r="132" spans="11:18" x14ac:dyDescent="0.25">
      <c r="K132">
        <v>0</v>
      </c>
      <c r="L132" s="3">
        <v>0</v>
      </c>
      <c r="M132">
        <v>0</v>
      </c>
      <c r="N132">
        <v>0</v>
      </c>
      <c r="O132" s="3">
        <v>0</v>
      </c>
      <c r="P132" s="3">
        <v>0</v>
      </c>
      <c r="Q132">
        <v>0</v>
      </c>
      <c r="R132">
        <v>0</v>
      </c>
    </row>
    <row r="133" spans="11:18" x14ac:dyDescent="0.25">
      <c r="K133">
        <v>0</v>
      </c>
      <c r="L133" s="3">
        <v>0</v>
      </c>
      <c r="M133">
        <v>0</v>
      </c>
      <c r="N133">
        <v>0</v>
      </c>
      <c r="O133" s="3">
        <v>0</v>
      </c>
      <c r="P133" s="3">
        <v>0</v>
      </c>
      <c r="Q133">
        <v>0</v>
      </c>
      <c r="R133">
        <v>0</v>
      </c>
    </row>
    <row r="134" spans="11:18" x14ac:dyDescent="0.25">
      <c r="K134">
        <v>0</v>
      </c>
      <c r="L134" s="3">
        <v>0</v>
      </c>
      <c r="M134">
        <v>0</v>
      </c>
      <c r="N134">
        <v>0</v>
      </c>
      <c r="O134" s="3">
        <v>0</v>
      </c>
      <c r="P134" s="3">
        <v>0</v>
      </c>
      <c r="Q134">
        <v>0</v>
      </c>
      <c r="R134">
        <v>0</v>
      </c>
    </row>
    <row r="135" spans="11:18" x14ac:dyDescent="0.25">
      <c r="K135">
        <v>0</v>
      </c>
      <c r="L135" s="3">
        <v>0</v>
      </c>
      <c r="M135">
        <v>0</v>
      </c>
      <c r="N135">
        <v>0</v>
      </c>
      <c r="O135" s="3">
        <v>0</v>
      </c>
      <c r="P135" s="3">
        <v>0</v>
      </c>
      <c r="Q135">
        <v>0</v>
      </c>
      <c r="R135">
        <v>0</v>
      </c>
    </row>
    <row r="136" spans="11:18" x14ac:dyDescent="0.25">
      <c r="K136">
        <v>0</v>
      </c>
      <c r="L136" s="3">
        <v>0</v>
      </c>
      <c r="M136">
        <v>0</v>
      </c>
      <c r="N136">
        <v>0</v>
      </c>
      <c r="O136" s="3">
        <v>0</v>
      </c>
      <c r="P136" s="3">
        <v>0</v>
      </c>
      <c r="Q136">
        <v>0</v>
      </c>
      <c r="R136">
        <v>0</v>
      </c>
    </row>
    <row r="137" spans="11:18" x14ac:dyDescent="0.25">
      <c r="K137">
        <v>0</v>
      </c>
      <c r="L137" s="3">
        <v>0</v>
      </c>
      <c r="M137">
        <v>0</v>
      </c>
      <c r="N137">
        <v>0</v>
      </c>
      <c r="O137" s="3">
        <v>0</v>
      </c>
      <c r="P137" s="3">
        <v>0</v>
      </c>
      <c r="Q137">
        <v>0</v>
      </c>
      <c r="R137">
        <v>0</v>
      </c>
    </row>
    <row r="138" spans="11:18" x14ac:dyDescent="0.25">
      <c r="K138">
        <v>0</v>
      </c>
      <c r="L138" s="3">
        <v>0</v>
      </c>
      <c r="M138">
        <v>0</v>
      </c>
      <c r="N138">
        <v>0</v>
      </c>
      <c r="O138" s="3">
        <v>0</v>
      </c>
      <c r="P138" s="3">
        <v>0</v>
      </c>
      <c r="Q138">
        <v>0</v>
      </c>
      <c r="R138">
        <v>0</v>
      </c>
    </row>
    <row r="139" spans="11:18" x14ac:dyDescent="0.25">
      <c r="K139">
        <v>0</v>
      </c>
      <c r="L139" s="3">
        <v>0</v>
      </c>
      <c r="M139">
        <v>0</v>
      </c>
      <c r="N139">
        <v>0</v>
      </c>
      <c r="O139" s="3">
        <v>0</v>
      </c>
      <c r="P139" s="3">
        <v>0</v>
      </c>
      <c r="Q139">
        <v>0</v>
      </c>
      <c r="R139">
        <v>0</v>
      </c>
    </row>
    <row r="140" spans="11:18" x14ac:dyDescent="0.25">
      <c r="K140">
        <v>0</v>
      </c>
      <c r="L140" s="3">
        <v>0</v>
      </c>
      <c r="M140">
        <v>0</v>
      </c>
      <c r="N140">
        <v>0</v>
      </c>
      <c r="O140" s="3">
        <v>0</v>
      </c>
      <c r="P140" s="3">
        <v>0</v>
      </c>
      <c r="Q140">
        <v>0</v>
      </c>
      <c r="R140">
        <v>0</v>
      </c>
    </row>
    <row r="141" spans="11:18" x14ac:dyDescent="0.25">
      <c r="K141">
        <v>0</v>
      </c>
      <c r="L141" s="3">
        <v>0</v>
      </c>
      <c r="M141">
        <v>0</v>
      </c>
      <c r="N141">
        <v>0</v>
      </c>
      <c r="O141" s="3">
        <v>0</v>
      </c>
      <c r="P141" s="3">
        <v>0</v>
      </c>
      <c r="Q141">
        <v>0</v>
      </c>
      <c r="R141">
        <v>0</v>
      </c>
    </row>
    <row r="142" spans="11:18" x14ac:dyDescent="0.25">
      <c r="K142">
        <v>0</v>
      </c>
      <c r="L142" s="3">
        <v>0</v>
      </c>
      <c r="M142">
        <v>0</v>
      </c>
      <c r="N142">
        <v>0</v>
      </c>
      <c r="O142" s="3">
        <v>0</v>
      </c>
      <c r="P142" s="3">
        <v>0</v>
      </c>
      <c r="Q142">
        <v>0</v>
      </c>
      <c r="R142">
        <v>0</v>
      </c>
    </row>
    <row r="143" spans="11:18" x14ac:dyDescent="0.25">
      <c r="K143">
        <v>0</v>
      </c>
      <c r="L143" s="3">
        <v>0</v>
      </c>
      <c r="M143">
        <v>0</v>
      </c>
      <c r="N143">
        <v>0</v>
      </c>
      <c r="O143" s="3">
        <v>0</v>
      </c>
      <c r="P143" s="3">
        <v>0</v>
      </c>
      <c r="Q143">
        <v>0</v>
      </c>
      <c r="R143">
        <v>0</v>
      </c>
    </row>
    <row r="144" spans="11:18" x14ac:dyDescent="0.25">
      <c r="K144">
        <v>0</v>
      </c>
      <c r="L144" s="3">
        <v>0</v>
      </c>
      <c r="M144">
        <v>0</v>
      </c>
      <c r="N144">
        <v>0</v>
      </c>
      <c r="O144" s="3">
        <v>0</v>
      </c>
      <c r="P144" s="3">
        <v>0</v>
      </c>
      <c r="Q144">
        <v>0</v>
      </c>
      <c r="R144">
        <v>0</v>
      </c>
    </row>
    <row r="145" spans="11:18" x14ac:dyDescent="0.25">
      <c r="K145">
        <v>0</v>
      </c>
      <c r="L145" s="3">
        <v>0</v>
      </c>
      <c r="M145">
        <v>0</v>
      </c>
      <c r="N145">
        <v>0</v>
      </c>
      <c r="O145" s="3">
        <v>0</v>
      </c>
      <c r="P145" s="3">
        <v>0</v>
      </c>
      <c r="Q145">
        <v>0</v>
      </c>
      <c r="R145">
        <v>0</v>
      </c>
    </row>
    <row r="146" spans="11:18" x14ac:dyDescent="0.25">
      <c r="K146">
        <v>0</v>
      </c>
      <c r="L146" s="3">
        <v>0</v>
      </c>
      <c r="M146">
        <v>0</v>
      </c>
      <c r="N146">
        <v>0</v>
      </c>
      <c r="O146" s="3">
        <v>0</v>
      </c>
      <c r="P146" s="3">
        <v>0</v>
      </c>
      <c r="Q146">
        <v>0</v>
      </c>
      <c r="R146">
        <v>0</v>
      </c>
    </row>
    <row r="147" spans="11:18" x14ac:dyDescent="0.25">
      <c r="K147">
        <v>0</v>
      </c>
      <c r="L147" s="3">
        <v>0</v>
      </c>
      <c r="M147">
        <v>0</v>
      </c>
      <c r="N147">
        <v>0</v>
      </c>
      <c r="O147" s="3">
        <v>0</v>
      </c>
      <c r="P147" s="3">
        <v>0</v>
      </c>
      <c r="Q147">
        <v>0</v>
      </c>
      <c r="R147">
        <v>0</v>
      </c>
    </row>
    <row r="148" spans="11:18" x14ac:dyDescent="0.25">
      <c r="K148">
        <v>0</v>
      </c>
      <c r="L148" s="3">
        <v>0</v>
      </c>
      <c r="M148">
        <v>0</v>
      </c>
      <c r="N148">
        <v>0</v>
      </c>
      <c r="O148" s="3">
        <v>0</v>
      </c>
      <c r="P148" s="3">
        <v>0</v>
      </c>
      <c r="Q148">
        <v>0</v>
      </c>
      <c r="R148">
        <v>0</v>
      </c>
    </row>
    <row r="149" spans="11:18" x14ac:dyDescent="0.25">
      <c r="K149">
        <v>0</v>
      </c>
      <c r="L149" s="3">
        <v>0</v>
      </c>
      <c r="M149">
        <v>0</v>
      </c>
      <c r="N149">
        <v>0</v>
      </c>
      <c r="O149" s="3">
        <v>0</v>
      </c>
      <c r="P149" s="3">
        <v>0</v>
      </c>
      <c r="Q149">
        <v>0</v>
      </c>
      <c r="R149">
        <v>0</v>
      </c>
    </row>
    <row r="150" spans="11:18" x14ac:dyDescent="0.25">
      <c r="K150">
        <v>0</v>
      </c>
      <c r="L150" s="3">
        <v>0</v>
      </c>
      <c r="M150">
        <v>0</v>
      </c>
      <c r="N150">
        <v>0</v>
      </c>
      <c r="O150" s="3">
        <v>0</v>
      </c>
      <c r="P150" s="3">
        <v>0</v>
      </c>
      <c r="Q150">
        <v>0</v>
      </c>
      <c r="R150">
        <v>0</v>
      </c>
    </row>
    <row r="151" spans="11:18" x14ac:dyDescent="0.25">
      <c r="K151">
        <v>0</v>
      </c>
      <c r="L151" s="3">
        <v>0</v>
      </c>
      <c r="M151">
        <v>0</v>
      </c>
      <c r="N151">
        <v>0</v>
      </c>
      <c r="O151" s="3">
        <v>0</v>
      </c>
      <c r="P151" s="3">
        <v>0</v>
      </c>
      <c r="Q151">
        <v>0</v>
      </c>
      <c r="R151">
        <v>0</v>
      </c>
    </row>
    <row r="152" spans="11:18" x14ac:dyDescent="0.25">
      <c r="K152">
        <v>0</v>
      </c>
      <c r="L152" s="3">
        <v>0</v>
      </c>
      <c r="M152">
        <v>0</v>
      </c>
      <c r="N152">
        <v>0</v>
      </c>
      <c r="O152" s="3">
        <v>0</v>
      </c>
      <c r="P152" s="3">
        <v>0</v>
      </c>
      <c r="Q152">
        <v>0</v>
      </c>
      <c r="R152">
        <v>0</v>
      </c>
    </row>
    <row r="153" spans="11:18" x14ac:dyDescent="0.25">
      <c r="K153">
        <v>0</v>
      </c>
      <c r="L153" s="3">
        <v>0</v>
      </c>
      <c r="M153">
        <v>0</v>
      </c>
      <c r="N153">
        <v>0</v>
      </c>
      <c r="O153" s="3">
        <v>0</v>
      </c>
      <c r="P153" s="3">
        <v>0</v>
      </c>
      <c r="Q153">
        <v>0</v>
      </c>
      <c r="R153">
        <v>0</v>
      </c>
    </row>
    <row r="154" spans="11:18" x14ac:dyDescent="0.25">
      <c r="K154">
        <v>0</v>
      </c>
      <c r="L154" s="3">
        <v>0</v>
      </c>
      <c r="M154">
        <v>0</v>
      </c>
      <c r="N154">
        <v>0</v>
      </c>
      <c r="O154" s="3">
        <v>0</v>
      </c>
      <c r="P154" s="3">
        <v>0</v>
      </c>
      <c r="Q154">
        <v>0</v>
      </c>
      <c r="R154">
        <v>0</v>
      </c>
    </row>
    <row r="155" spans="11:18" x14ac:dyDescent="0.25">
      <c r="K155">
        <v>0</v>
      </c>
      <c r="L155" s="3">
        <v>0</v>
      </c>
      <c r="M155">
        <v>0</v>
      </c>
      <c r="N155">
        <v>0</v>
      </c>
      <c r="O155" s="3">
        <v>0</v>
      </c>
      <c r="P155" s="3">
        <v>0</v>
      </c>
      <c r="Q155">
        <v>0</v>
      </c>
      <c r="R155">
        <v>0</v>
      </c>
    </row>
    <row r="156" spans="11:18" x14ac:dyDescent="0.25">
      <c r="K156">
        <v>0</v>
      </c>
      <c r="L156" s="3">
        <v>0</v>
      </c>
      <c r="M156">
        <v>0</v>
      </c>
      <c r="N156">
        <v>0</v>
      </c>
      <c r="O156" s="3">
        <v>0</v>
      </c>
      <c r="P156" s="3">
        <v>0</v>
      </c>
      <c r="Q156">
        <v>0</v>
      </c>
      <c r="R156">
        <v>0</v>
      </c>
    </row>
    <row r="157" spans="11:18" x14ac:dyDescent="0.25">
      <c r="K157">
        <v>0</v>
      </c>
      <c r="L157" s="3">
        <v>0</v>
      </c>
      <c r="M157">
        <v>0</v>
      </c>
      <c r="N157">
        <v>0</v>
      </c>
      <c r="O157" s="3">
        <v>0</v>
      </c>
      <c r="P157" s="3">
        <v>0</v>
      </c>
      <c r="Q157">
        <v>0</v>
      </c>
      <c r="R157">
        <v>0</v>
      </c>
    </row>
    <row r="158" spans="11:18" x14ac:dyDescent="0.25">
      <c r="K158">
        <v>0</v>
      </c>
      <c r="L158" s="3">
        <v>0</v>
      </c>
      <c r="M158">
        <v>0</v>
      </c>
      <c r="N158">
        <v>0</v>
      </c>
      <c r="O158" s="3">
        <v>0</v>
      </c>
      <c r="P158" s="3">
        <v>0</v>
      </c>
      <c r="Q158">
        <v>0</v>
      </c>
      <c r="R158">
        <v>0</v>
      </c>
    </row>
    <row r="159" spans="11:18" x14ac:dyDescent="0.25">
      <c r="K159">
        <v>0</v>
      </c>
      <c r="L159" s="3">
        <v>0</v>
      </c>
      <c r="M159">
        <v>0</v>
      </c>
      <c r="N159">
        <v>0</v>
      </c>
      <c r="O159" s="3">
        <v>0</v>
      </c>
      <c r="P159" s="3">
        <v>0</v>
      </c>
      <c r="Q159">
        <v>0</v>
      </c>
      <c r="R159">
        <v>0</v>
      </c>
    </row>
    <row r="160" spans="11:18" x14ac:dyDescent="0.25">
      <c r="K160">
        <v>0</v>
      </c>
      <c r="L160" s="3">
        <v>0</v>
      </c>
      <c r="M160">
        <v>0</v>
      </c>
      <c r="N160">
        <v>0</v>
      </c>
      <c r="O160" s="3">
        <v>0</v>
      </c>
      <c r="P160" s="3">
        <v>0</v>
      </c>
      <c r="Q160">
        <v>0</v>
      </c>
      <c r="R160">
        <v>0</v>
      </c>
    </row>
    <row r="161" spans="11:18" x14ac:dyDescent="0.25">
      <c r="K161">
        <v>0</v>
      </c>
      <c r="L161" s="3">
        <v>0</v>
      </c>
      <c r="M161">
        <v>0</v>
      </c>
      <c r="N161">
        <v>0</v>
      </c>
      <c r="O161" s="3">
        <v>0</v>
      </c>
      <c r="P161" s="3">
        <v>0</v>
      </c>
      <c r="Q161">
        <v>0</v>
      </c>
      <c r="R161">
        <v>0</v>
      </c>
    </row>
    <row r="162" spans="11:18" x14ac:dyDescent="0.25">
      <c r="K162">
        <v>0</v>
      </c>
      <c r="L162" s="3">
        <v>0</v>
      </c>
      <c r="M162">
        <v>0</v>
      </c>
      <c r="N162">
        <v>0</v>
      </c>
      <c r="O162" s="3">
        <v>0</v>
      </c>
      <c r="P162" s="3">
        <v>0</v>
      </c>
      <c r="Q162">
        <v>0</v>
      </c>
      <c r="R162">
        <v>0</v>
      </c>
    </row>
    <row r="163" spans="11:18" x14ac:dyDescent="0.25">
      <c r="K163">
        <v>0</v>
      </c>
      <c r="L163" s="3">
        <v>0</v>
      </c>
      <c r="M163">
        <v>0</v>
      </c>
      <c r="N163">
        <v>0</v>
      </c>
      <c r="O163" s="3">
        <v>0</v>
      </c>
      <c r="P163" s="3">
        <v>0</v>
      </c>
      <c r="Q163">
        <v>0</v>
      </c>
      <c r="R163">
        <v>0</v>
      </c>
    </row>
    <row r="164" spans="11:18" x14ac:dyDescent="0.25">
      <c r="K164">
        <v>0</v>
      </c>
      <c r="L164" s="3">
        <v>0</v>
      </c>
      <c r="M164">
        <v>0</v>
      </c>
      <c r="N164">
        <v>0</v>
      </c>
      <c r="O164" s="3">
        <v>0</v>
      </c>
      <c r="P164" s="3">
        <v>0</v>
      </c>
      <c r="Q164">
        <v>0</v>
      </c>
      <c r="R164">
        <v>0</v>
      </c>
    </row>
    <row r="165" spans="11:18" x14ac:dyDescent="0.25">
      <c r="K165">
        <v>0</v>
      </c>
      <c r="L165" s="3">
        <v>0</v>
      </c>
      <c r="M165">
        <v>0</v>
      </c>
      <c r="N165">
        <v>0</v>
      </c>
      <c r="O165" s="3">
        <v>0</v>
      </c>
      <c r="P165" s="3">
        <v>0</v>
      </c>
      <c r="Q165">
        <v>0</v>
      </c>
      <c r="R165">
        <v>0</v>
      </c>
    </row>
    <row r="166" spans="11:18" x14ac:dyDescent="0.25">
      <c r="K166">
        <v>0</v>
      </c>
      <c r="L166" s="3">
        <v>0</v>
      </c>
      <c r="M166">
        <v>0</v>
      </c>
      <c r="N166">
        <v>0</v>
      </c>
      <c r="O166" s="3">
        <v>0</v>
      </c>
      <c r="P166" s="3">
        <v>0</v>
      </c>
      <c r="Q166">
        <v>0</v>
      </c>
      <c r="R166">
        <v>0</v>
      </c>
    </row>
    <row r="167" spans="11:18" x14ac:dyDescent="0.25">
      <c r="K167">
        <v>0</v>
      </c>
      <c r="L167" s="3">
        <v>0</v>
      </c>
      <c r="M167">
        <v>0</v>
      </c>
      <c r="N167">
        <v>0</v>
      </c>
      <c r="O167" s="3">
        <v>0</v>
      </c>
      <c r="P167" s="3">
        <v>0</v>
      </c>
      <c r="Q167">
        <v>0</v>
      </c>
      <c r="R167">
        <v>0</v>
      </c>
    </row>
    <row r="168" spans="11:18" x14ac:dyDescent="0.25">
      <c r="K168">
        <v>0</v>
      </c>
      <c r="L168" s="3">
        <v>0</v>
      </c>
      <c r="M168">
        <v>0</v>
      </c>
      <c r="N168">
        <v>0</v>
      </c>
      <c r="O168" s="3">
        <v>0</v>
      </c>
      <c r="P168" s="3">
        <v>0</v>
      </c>
      <c r="Q168">
        <v>0</v>
      </c>
      <c r="R168">
        <v>0</v>
      </c>
    </row>
    <row r="169" spans="11:18" x14ac:dyDescent="0.25">
      <c r="K169">
        <v>0</v>
      </c>
      <c r="L169" s="3">
        <v>0</v>
      </c>
      <c r="M169">
        <v>0</v>
      </c>
      <c r="N169">
        <v>0</v>
      </c>
      <c r="O169" s="3">
        <v>0</v>
      </c>
      <c r="P169" s="3">
        <v>0</v>
      </c>
      <c r="Q169">
        <v>0</v>
      </c>
      <c r="R169">
        <v>0</v>
      </c>
    </row>
    <row r="170" spans="11:18" x14ac:dyDescent="0.25">
      <c r="K170">
        <v>0</v>
      </c>
      <c r="L170" s="3">
        <v>0</v>
      </c>
      <c r="M170">
        <v>0</v>
      </c>
      <c r="N170">
        <v>0</v>
      </c>
      <c r="O170" s="3">
        <v>0</v>
      </c>
      <c r="P170" s="3">
        <v>0</v>
      </c>
      <c r="Q170">
        <v>0</v>
      </c>
      <c r="R170">
        <v>0</v>
      </c>
    </row>
    <row r="171" spans="11:18" x14ac:dyDescent="0.25">
      <c r="K171">
        <v>0</v>
      </c>
      <c r="L171" s="3">
        <v>0</v>
      </c>
      <c r="M171">
        <v>0</v>
      </c>
      <c r="N171">
        <v>0</v>
      </c>
      <c r="O171" s="3">
        <v>0</v>
      </c>
      <c r="P171" s="3">
        <v>0</v>
      </c>
      <c r="Q171">
        <v>0</v>
      </c>
      <c r="R171">
        <v>0</v>
      </c>
    </row>
    <row r="172" spans="11:18" x14ac:dyDescent="0.25">
      <c r="K172">
        <v>0</v>
      </c>
      <c r="L172" s="3">
        <v>0</v>
      </c>
      <c r="M172">
        <v>0</v>
      </c>
      <c r="N172">
        <v>0</v>
      </c>
      <c r="O172" s="3">
        <v>0</v>
      </c>
      <c r="P172" s="3">
        <v>0</v>
      </c>
      <c r="Q172">
        <v>0</v>
      </c>
      <c r="R172">
        <v>0</v>
      </c>
    </row>
    <row r="173" spans="11:18" x14ac:dyDescent="0.25">
      <c r="K173">
        <v>0</v>
      </c>
      <c r="L173" s="3">
        <v>0</v>
      </c>
      <c r="M173">
        <v>0</v>
      </c>
      <c r="N173">
        <v>0</v>
      </c>
      <c r="O173" s="3">
        <v>0</v>
      </c>
      <c r="P173" s="3">
        <v>0</v>
      </c>
      <c r="Q173">
        <v>0</v>
      </c>
      <c r="R173">
        <v>0</v>
      </c>
    </row>
    <row r="174" spans="11:18" x14ac:dyDescent="0.25">
      <c r="K174">
        <v>0</v>
      </c>
      <c r="L174" s="3">
        <v>0</v>
      </c>
      <c r="M174">
        <v>0</v>
      </c>
      <c r="N174">
        <v>0</v>
      </c>
      <c r="O174" s="3">
        <v>0</v>
      </c>
      <c r="P174" s="3">
        <v>0</v>
      </c>
      <c r="Q174">
        <v>0</v>
      </c>
      <c r="R174">
        <v>0</v>
      </c>
    </row>
    <row r="175" spans="11:18" x14ac:dyDescent="0.25">
      <c r="K175">
        <v>0</v>
      </c>
      <c r="L175" s="3">
        <v>0</v>
      </c>
      <c r="M175">
        <v>0</v>
      </c>
      <c r="N175">
        <v>0</v>
      </c>
      <c r="O175" s="3">
        <v>0</v>
      </c>
      <c r="P175" s="3">
        <v>0</v>
      </c>
      <c r="Q175">
        <v>0</v>
      </c>
      <c r="R175">
        <v>0</v>
      </c>
    </row>
    <row r="176" spans="11:18" x14ac:dyDescent="0.25">
      <c r="K176">
        <v>0</v>
      </c>
      <c r="L176" s="3">
        <v>0</v>
      </c>
      <c r="M176">
        <v>0</v>
      </c>
      <c r="N176">
        <v>0</v>
      </c>
      <c r="O176" s="3">
        <v>0</v>
      </c>
      <c r="P176" s="3">
        <v>0</v>
      </c>
      <c r="Q176">
        <v>0</v>
      </c>
      <c r="R176">
        <v>0</v>
      </c>
    </row>
    <row r="177" spans="11:18" x14ac:dyDescent="0.25">
      <c r="K177">
        <v>0</v>
      </c>
      <c r="L177" s="3">
        <v>0</v>
      </c>
      <c r="M177">
        <v>0</v>
      </c>
      <c r="N177">
        <v>0</v>
      </c>
      <c r="O177" s="3">
        <v>0</v>
      </c>
      <c r="P177" s="3">
        <v>0</v>
      </c>
      <c r="Q177">
        <v>0</v>
      </c>
      <c r="R177">
        <v>0</v>
      </c>
    </row>
    <row r="178" spans="11:18" x14ac:dyDescent="0.25">
      <c r="K178">
        <v>0</v>
      </c>
      <c r="L178" s="3">
        <v>0</v>
      </c>
      <c r="M178">
        <v>0</v>
      </c>
      <c r="N178">
        <v>0</v>
      </c>
      <c r="O178" s="3">
        <v>0</v>
      </c>
      <c r="P178" s="3">
        <v>0</v>
      </c>
      <c r="Q178">
        <v>0</v>
      </c>
      <c r="R178">
        <v>0</v>
      </c>
    </row>
    <row r="179" spans="11:18" x14ac:dyDescent="0.25">
      <c r="K179">
        <v>0</v>
      </c>
      <c r="L179" s="3">
        <v>0</v>
      </c>
      <c r="M179">
        <v>0</v>
      </c>
      <c r="N179">
        <v>0</v>
      </c>
      <c r="O179" s="3">
        <v>0</v>
      </c>
      <c r="P179" s="3">
        <v>0</v>
      </c>
      <c r="Q179">
        <v>0</v>
      </c>
      <c r="R179">
        <v>0</v>
      </c>
    </row>
    <row r="180" spans="11:18" x14ac:dyDescent="0.25">
      <c r="K180">
        <v>0</v>
      </c>
      <c r="L180" s="3">
        <v>0</v>
      </c>
      <c r="M180">
        <v>0</v>
      </c>
      <c r="N180">
        <v>0</v>
      </c>
      <c r="O180" s="3">
        <v>0</v>
      </c>
      <c r="P180" s="3">
        <v>0</v>
      </c>
      <c r="Q180">
        <v>0</v>
      </c>
      <c r="R180">
        <v>0</v>
      </c>
    </row>
    <row r="181" spans="11:18" x14ac:dyDescent="0.25">
      <c r="K181">
        <v>0</v>
      </c>
      <c r="L181" s="3">
        <v>0</v>
      </c>
      <c r="M181">
        <v>0</v>
      </c>
      <c r="N181">
        <v>0</v>
      </c>
      <c r="O181" s="3">
        <v>0</v>
      </c>
      <c r="P181" s="3">
        <v>0</v>
      </c>
      <c r="Q181">
        <v>0</v>
      </c>
      <c r="R181">
        <v>0</v>
      </c>
    </row>
    <row r="182" spans="11:18" x14ac:dyDescent="0.25">
      <c r="K182">
        <v>0</v>
      </c>
      <c r="L182" s="3">
        <v>0</v>
      </c>
      <c r="M182">
        <v>0</v>
      </c>
      <c r="N182">
        <v>0</v>
      </c>
      <c r="O182" s="3">
        <v>0</v>
      </c>
      <c r="P182" s="3">
        <v>0</v>
      </c>
      <c r="Q182">
        <v>0</v>
      </c>
      <c r="R182">
        <v>0</v>
      </c>
    </row>
    <row r="183" spans="11:18" x14ac:dyDescent="0.25">
      <c r="K183">
        <v>0</v>
      </c>
      <c r="L183" s="3">
        <v>0</v>
      </c>
      <c r="M183">
        <v>0</v>
      </c>
      <c r="N183">
        <v>0</v>
      </c>
      <c r="O183" s="3">
        <v>0</v>
      </c>
      <c r="P183" s="3">
        <v>0</v>
      </c>
      <c r="Q183">
        <v>0</v>
      </c>
      <c r="R183">
        <v>0</v>
      </c>
    </row>
    <row r="184" spans="11:18" x14ac:dyDescent="0.25">
      <c r="K184">
        <v>0</v>
      </c>
      <c r="L184" s="3">
        <v>0</v>
      </c>
      <c r="M184">
        <v>0</v>
      </c>
      <c r="N184">
        <v>0</v>
      </c>
      <c r="O184" s="3">
        <v>0</v>
      </c>
      <c r="P184" s="3">
        <v>0</v>
      </c>
      <c r="Q184">
        <v>0</v>
      </c>
      <c r="R184">
        <v>0</v>
      </c>
    </row>
    <row r="185" spans="11:18" x14ac:dyDescent="0.25">
      <c r="K185">
        <v>0</v>
      </c>
      <c r="L185" s="3">
        <v>0</v>
      </c>
      <c r="M185">
        <v>0</v>
      </c>
      <c r="N185">
        <v>0</v>
      </c>
      <c r="O185" s="3">
        <v>0</v>
      </c>
      <c r="P185" s="3">
        <v>0</v>
      </c>
      <c r="Q185">
        <v>0</v>
      </c>
      <c r="R185">
        <v>0</v>
      </c>
    </row>
    <row r="186" spans="11:18" x14ac:dyDescent="0.25">
      <c r="K186">
        <v>0</v>
      </c>
      <c r="L186" s="3">
        <v>0</v>
      </c>
      <c r="M186">
        <v>0</v>
      </c>
      <c r="N186">
        <v>0</v>
      </c>
      <c r="O186" s="3">
        <v>0</v>
      </c>
      <c r="P186" s="3">
        <v>0</v>
      </c>
      <c r="Q186">
        <v>0</v>
      </c>
      <c r="R186">
        <v>0</v>
      </c>
    </row>
    <row r="187" spans="11:18" x14ac:dyDescent="0.25">
      <c r="K187">
        <v>0</v>
      </c>
      <c r="L187" s="3">
        <v>0</v>
      </c>
      <c r="M187">
        <v>0</v>
      </c>
      <c r="N187">
        <v>0</v>
      </c>
      <c r="O187" s="3">
        <v>0</v>
      </c>
      <c r="P187" s="3">
        <v>0</v>
      </c>
      <c r="Q187">
        <v>0</v>
      </c>
      <c r="R187">
        <v>0</v>
      </c>
    </row>
    <row r="188" spans="11:18" x14ac:dyDescent="0.25">
      <c r="K188">
        <v>0</v>
      </c>
      <c r="L188" s="3">
        <v>0</v>
      </c>
      <c r="M188">
        <v>0</v>
      </c>
      <c r="N188">
        <v>0</v>
      </c>
      <c r="O188" s="3">
        <v>0</v>
      </c>
      <c r="P188" s="3">
        <v>0</v>
      </c>
      <c r="Q188">
        <v>0</v>
      </c>
      <c r="R188">
        <v>0</v>
      </c>
    </row>
    <row r="189" spans="11:18" x14ac:dyDescent="0.25">
      <c r="K189">
        <v>0</v>
      </c>
      <c r="L189" s="3">
        <v>0</v>
      </c>
      <c r="M189">
        <v>0</v>
      </c>
      <c r="N189">
        <v>0</v>
      </c>
      <c r="O189" s="3">
        <v>0</v>
      </c>
      <c r="P189" s="3">
        <v>0</v>
      </c>
      <c r="Q189">
        <v>0</v>
      </c>
      <c r="R189">
        <v>0</v>
      </c>
    </row>
    <row r="190" spans="11:18" x14ac:dyDescent="0.25">
      <c r="K190">
        <v>0</v>
      </c>
      <c r="L190" s="3">
        <v>0</v>
      </c>
      <c r="M190">
        <v>0</v>
      </c>
      <c r="N190">
        <v>0</v>
      </c>
      <c r="O190" s="3">
        <v>0</v>
      </c>
      <c r="P190" s="3">
        <v>0</v>
      </c>
      <c r="Q190">
        <v>0</v>
      </c>
      <c r="R190">
        <v>0</v>
      </c>
    </row>
    <row r="191" spans="11:18" x14ac:dyDescent="0.25">
      <c r="K191">
        <v>0</v>
      </c>
      <c r="L191" s="3">
        <v>0</v>
      </c>
      <c r="M191">
        <v>0</v>
      </c>
      <c r="N191">
        <v>0</v>
      </c>
      <c r="O191" s="3">
        <v>0</v>
      </c>
      <c r="P191" s="3">
        <v>0</v>
      </c>
      <c r="Q191">
        <v>0</v>
      </c>
      <c r="R191">
        <v>0</v>
      </c>
    </row>
    <row r="192" spans="11:18" x14ac:dyDescent="0.25">
      <c r="K192">
        <v>0</v>
      </c>
      <c r="L192" s="3">
        <v>0</v>
      </c>
      <c r="M192">
        <v>0</v>
      </c>
      <c r="N192">
        <v>0</v>
      </c>
      <c r="O192" s="3">
        <v>0</v>
      </c>
      <c r="P192" s="3">
        <v>0</v>
      </c>
      <c r="Q192">
        <v>0</v>
      </c>
      <c r="R192">
        <v>0</v>
      </c>
    </row>
    <row r="193" spans="11:18" x14ac:dyDescent="0.25">
      <c r="K193">
        <v>0</v>
      </c>
      <c r="L193" s="3">
        <v>0</v>
      </c>
      <c r="M193">
        <v>0</v>
      </c>
      <c r="N193">
        <v>0</v>
      </c>
      <c r="O193" s="3">
        <v>0</v>
      </c>
      <c r="P193" s="3">
        <v>0</v>
      </c>
      <c r="Q193">
        <v>0</v>
      </c>
      <c r="R193">
        <v>0</v>
      </c>
    </row>
    <row r="194" spans="11:18" x14ac:dyDescent="0.25">
      <c r="K194">
        <v>0</v>
      </c>
      <c r="L194" s="3">
        <v>0</v>
      </c>
      <c r="M194">
        <v>0</v>
      </c>
      <c r="N194">
        <v>0</v>
      </c>
      <c r="O194" s="3">
        <v>0</v>
      </c>
      <c r="P194" s="3">
        <v>0</v>
      </c>
      <c r="Q194">
        <v>0</v>
      </c>
      <c r="R194">
        <v>0</v>
      </c>
    </row>
    <row r="195" spans="11:18" x14ac:dyDescent="0.25">
      <c r="K195">
        <v>0</v>
      </c>
      <c r="L195" s="3">
        <v>0</v>
      </c>
      <c r="M195">
        <v>0</v>
      </c>
      <c r="N195">
        <v>0</v>
      </c>
      <c r="O195" s="3">
        <v>0</v>
      </c>
      <c r="P195" s="3">
        <v>0</v>
      </c>
      <c r="Q195">
        <v>0</v>
      </c>
      <c r="R195">
        <v>0</v>
      </c>
    </row>
    <row r="196" spans="11:18" x14ac:dyDescent="0.25">
      <c r="K196">
        <v>0</v>
      </c>
      <c r="L196" s="3">
        <v>0</v>
      </c>
      <c r="M196">
        <v>0</v>
      </c>
      <c r="N196">
        <v>0</v>
      </c>
      <c r="O196" s="3">
        <v>0</v>
      </c>
      <c r="P196" s="3">
        <v>0</v>
      </c>
      <c r="Q196">
        <v>0</v>
      </c>
      <c r="R196">
        <v>0</v>
      </c>
    </row>
    <row r="197" spans="11:18" x14ac:dyDescent="0.25">
      <c r="K197">
        <v>0</v>
      </c>
      <c r="L197" s="3">
        <v>0</v>
      </c>
      <c r="M197">
        <v>0</v>
      </c>
      <c r="N197">
        <v>0</v>
      </c>
      <c r="O197" s="3">
        <v>0</v>
      </c>
      <c r="P197" s="3">
        <v>0</v>
      </c>
      <c r="Q197">
        <v>0</v>
      </c>
      <c r="R197">
        <v>0</v>
      </c>
    </row>
    <row r="198" spans="11:18" x14ac:dyDescent="0.25">
      <c r="K198">
        <v>0</v>
      </c>
      <c r="L198" s="3">
        <v>0</v>
      </c>
      <c r="M198">
        <v>0</v>
      </c>
      <c r="N198">
        <v>0</v>
      </c>
      <c r="O198" s="3">
        <v>0</v>
      </c>
      <c r="P198" s="3">
        <v>0</v>
      </c>
      <c r="Q198">
        <v>0</v>
      </c>
      <c r="R198">
        <v>0</v>
      </c>
    </row>
    <row r="199" spans="11:18" x14ac:dyDescent="0.25">
      <c r="K199">
        <v>0</v>
      </c>
      <c r="L199" s="3">
        <v>0</v>
      </c>
      <c r="M199">
        <v>0</v>
      </c>
      <c r="N199">
        <v>0</v>
      </c>
      <c r="O199" s="3">
        <v>0</v>
      </c>
      <c r="P199" s="3">
        <v>0</v>
      </c>
      <c r="Q199">
        <v>0</v>
      </c>
      <c r="R199">
        <v>0</v>
      </c>
    </row>
    <row r="200" spans="11:18" x14ac:dyDescent="0.25">
      <c r="K200">
        <v>0</v>
      </c>
      <c r="L200" s="3">
        <v>0</v>
      </c>
      <c r="M200">
        <v>0</v>
      </c>
      <c r="N200">
        <v>0</v>
      </c>
      <c r="O200" s="3">
        <v>0</v>
      </c>
      <c r="P200" s="3">
        <v>0</v>
      </c>
      <c r="Q200">
        <v>0</v>
      </c>
      <c r="R200">
        <v>0</v>
      </c>
    </row>
    <row r="201" spans="11:18" x14ac:dyDescent="0.25">
      <c r="K201">
        <v>0</v>
      </c>
      <c r="L201" s="3">
        <v>0</v>
      </c>
      <c r="M201">
        <v>0</v>
      </c>
      <c r="N201">
        <v>0</v>
      </c>
      <c r="O201" s="3">
        <v>0</v>
      </c>
      <c r="P201" s="3">
        <v>0</v>
      </c>
      <c r="Q201">
        <v>0</v>
      </c>
      <c r="R201">
        <v>0</v>
      </c>
    </row>
    <row r="202" spans="11:18" x14ac:dyDescent="0.25">
      <c r="K202">
        <v>0</v>
      </c>
      <c r="L202" s="3">
        <v>0</v>
      </c>
      <c r="M202">
        <v>0</v>
      </c>
      <c r="N202">
        <v>0</v>
      </c>
      <c r="O202" s="3">
        <v>0</v>
      </c>
      <c r="P202" s="3">
        <v>0</v>
      </c>
      <c r="Q202">
        <v>0</v>
      </c>
      <c r="R202">
        <v>0</v>
      </c>
    </row>
    <row r="203" spans="11:18" x14ac:dyDescent="0.25">
      <c r="K203">
        <v>0</v>
      </c>
      <c r="L203" s="3">
        <v>0</v>
      </c>
      <c r="M203">
        <v>0</v>
      </c>
      <c r="N203">
        <v>0</v>
      </c>
      <c r="O203" s="3">
        <v>0</v>
      </c>
      <c r="P203" s="3">
        <v>0</v>
      </c>
      <c r="Q203">
        <v>0</v>
      </c>
      <c r="R203">
        <v>0</v>
      </c>
    </row>
    <row r="204" spans="11:18" x14ac:dyDescent="0.25">
      <c r="K204">
        <v>0</v>
      </c>
      <c r="L204" s="3">
        <v>0</v>
      </c>
      <c r="M204">
        <v>0</v>
      </c>
      <c r="N204">
        <v>0</v>
      </c>
      <c r="O204" s="3">
        <v>0</v>
      </c>
      <c r="P204" s="3">
        <v>0</v>
      </c>
      <c r="Q204">
        <v>0</v>
      </c>
      <c r="R204">
        <v>0</v>
      </c>
    </row>
    <row r="205" spans="11:18" x14ac:dyDescent="0.25">
      <c r="K205">
        <v>0</v>
      </c>
      <c r="L205" s="3">
        <v>0</v>
      </c>
      <c r="M205">
        <v>0</v>
      </c>
      <c r="N205">
        <v>0</v>
      </c>
      <c r="O205" s="3">
        <v>0</v>
      </c>
      <c r="P205" s="3">
        <v>0</v>
      </c>
      <c r="Q205">
        <v>0</v>
      </c>
      <c r="R205">
        <v>0</v>
      </c>
    </row>
    <row r="206" spans="11:18" x14ac:dyDescent="0.25">
      <c r="K206">
        <v>0</v>
      </c>
      <c r="L206" s="3">
        <v>0</v>
      </c>
      <c r="M206">
        <v>0</v>
      </c>
      <c r="N206">
        <v>0</v>
      </c>
      <c r="O206" s="3">
        <v>0</v>
      </c>
      <c r="P206" s="3">
        <v>0</v>
      </c>
      <c r="Q206">
        <v>0</v>
      </c>
      <c r="R206">
        <v>0</v>
      </c>
    </row>
    <row r="207" spans="11:18" x14ac:dyDescent="0.25">
      <c r="K207">
        <v>0</v>
      </c>
      <c r="L207" s="3">
        <v>0</v>
      </c>
      <c r="M207">
        <v>0</v>
      </c>
      <c r="N207">
        <v>0</v>
      </c>
      <c r="O207" s="3">
        <v>0</v>
      </c>
      <c r="P207" s="3">
        <v>0</v>
      </c>
      <c r="Q207">
        <v>0</v>
      </c>
      <c r="R207">
        <v>0</v>
      </c>
    </row>
    <row r="208" spans="11:18" x14ac:dyDescent="0.25">
      <c r="K208">
        <v>0</v>
      </c>
      <c r="L208" s="3">
        <v>0</v>
      </c>
      <c r="M208">
        <v>0</v>
      </c>
      <c r="N208">
        <v>0</v>
      </c>
      <c r="O208" s="3">
        <v>0</v>
      </c>
      <c r="P208" s="3">
        <v>0</v>
      </c>
      <c r="Q208">
        <v>0</v>
      </c>
      <c r="R208">
        <v>0</v>
      </c>
    </row>
    <row r="209" spans="11:18" x14ac:dyDescent="0.25">
      <c r="K209">
        <v>0</v>
      </c>
      <c r="L209" s="3">
        <v>0</v>
      </c>
      <c r="M209">
        <v>0</v>
      </c>
      <c r="N209">
        <v>0</v>
      </c>
      <c r="O209" s="3">
        <v>0</v>
      </c>
      <c r="P209" s="3">
        <v>0</v>
      </c>
      <c r="Q209">
        <v>0</v>
      </c>
      <c r="R209">
        <v>0</v>
      </c>
    </row>
    <row r="210" spans="11:18" x14ac:dyDescent="0.25">
      <c r="K210">
        <v>0</v>
      </c>
      <c r="L210" s="3">
        <v>0</v>
      </c>
      <c r="M210">
        <v>0</v>
      </c>
      <c r="N210">
        <v>0</v>
      </c>
      <c r="O210" s="3">
        <v>0</v>
      </c>
      <c r="P210" s="3">
        <v>0</v>
      </c>
      <c r="Q210">
        <v>0</v>
      </c>
      <c r="R210">
        <v>0</v>
      </c>
    </row>
    <row r="211" spans="11:18" x14ac:dyDescent="0.25">
      <c r="K211">
        <v>0</v>
      </c>
      <c r="L211" s="3">
        <v>0</v>
      </c>
      <c r="M211">
        <v>0</v>
      </c>
      <c r="N211">
        <v>0</v>
      </c>
      <c r="O211" s="3">
        <v>0</v>
      </c>
      <c r="P211" s="3">
        <v>0</v>
      </c>
      <c r="Q211">
        <v>0</v>
      </c>
      <c r="R211">
        <v>0</v>
      </c>
    </row>
  </sheetData>
  <conditionalFormatting sqref="K2:K211">
    <cfRule type="containsText" dxfId="6" priority="1" operator="containsText" text="En cours">
      <formula>NOT(ISERROR(SEARCH("En cours",K2)))</formula>
    </cfRule>
    <cfRule type="containsText" dxfId="5" priority="2" operator="containsText" text="À venir">
      <formula>NOT(ISERROR(SEARCH("À venir",K2)))</formula>
    </cfRule>
    <cfRule type="containsText" dxfId="4" priority="3" operator="containsText" text="Retard">
      <formula>NOT(ISERROR(SEARCH("Retard",K2)))</formula>
    </cfRule>
    <cfRule type="containsText" dxfId="3" priority="4" operator="containsText" text="Terminé">
      <formula>NOT(ISERROR(SEARCH("Terminé",K2)))</formula>
    </cfRule>
  </conditionalFormatting>
  <conditionalFormatting sqref="P2:P211">
    <cfRule type="cellIs" dxfId="2" priority="5" operator="greaterThan">
      <formula>0</formula>
    </cfRule>
  </conditionalFormatting>
  <conditionalFormatting sqref="Q2:R211">
    <cfRule type="containsText" dxfId="1" priority="6" operator="containsText" text="ALERTE">
      <formula>NOT(ISERROR(SEARCH("ALERTE",Q2)))</formula>
    </cfRule>
  </conditionalFormatting>
  <conditionalFormatting sqref="S2:S211">
    <cfRule type="containsText" dxfId="0" priority="7" operator="containsText" text="Haute">
      <formula>NOT(ISERROR(SEARCH("Haute",S2)))</formula>
    </cfRule>
  </conditionalFormatting>
  <dataValidations count="7">
    <dataValidation type="list" allowBlank="1" showInputMessage="1" showErrorMessage="1" sqref="F2:F211" xr:uid="{00000000-0002-0000-0100-000000000000}">
      <formula1>Liste_Communes</formula1>
    </dataValidation>
    <dataValidation type="list" allowBlank="1" showInputMessage="1" showErrorMessage="1" sqref="E2:E211" xr:uid="{00000000-0002-0000-0100-000001000000}">
      <formula1>Liste_Quartiers</formula1>
    </dataValidation>
    <dataValidation type="whole" allowBlank="1" showInputMessage="1" showErrorMessage="1" sqref="I2:I211" xr:uid="{00000000-0002-0000-0100-000002000000}">
      <formula1>1</formula1>
      <formula2>5</formula2>
    </dataValidation>
    <dataValidation type="list" allowBlank="1" showInputMessage="1" showErrorMessage="1" sqref="S2:S211" xr:uid="{00000000-0002-0000-0100-000003000000}">
      <formula1>Liste_Priorite</formula1>
    </dataValidation>
    <dataValidation type="list" allowBlank="1" showInputMessage="1" showErrorMessage="1" sqref="T2:T211" xr:uid="{00000000-0002-0000-0100-000004000000}">
      <formula1>Liste_TypeTravaux</formula1>
    </dataValidation>
    <dataValidation type="list" allowBlank="1" showInputMessage="1" showErrorMessage="1" sqref="U2:U211" xr:uid="{00000000-0002-0000-0100-000005000000}">
      <formula1>"Jour,Nuit"</formula1>
    </dataValidation>
    <dataValidation type="list" allowBlank="1" showInputMessage="1" showErrorMessage="1" sqref="V2:W211" xr:uid="{00000000-0002-0000-0100-000006000000}">
      <formula1>Liste_OuiNon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N1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I4" sqref="I4"/>
    </sheetView>
  </sheetViews>
  <sheetFormatPr baseColWidth="10" defaultColWidth="9.140625" defaultRowHeight="15" x14ac:dyDescent="0.25"/>
  <cols>
    <col min="1" max="1" width="42.7109375" customWidth="1"/>
    <col min="2" max="2" width="26.7109375" customWidth="1"/>
    <col min="3" max="3" width="16.5703125" customWidth="1"/>
    <col min="4" max="4" width="21.7109375" customWidth="1"/>
    <col min="5" max="5" width="20.85546875" customWidth="1"/>
    <col min="6" max="6" width="12.85546875" customWidth="1"/>
    <col min="7" max="92" width="7.7109375" customWidth="1"/>
  </cols>
  <sheetData>
    <row r="1" spans="1:92" ht="21" x14ac:dyDescent="0.35">
      <c r="A1" s="5" t="s">
        <v>92</v>
      </c>
    </row>
    <row r="2" spans="1:92" s="6" customFormat="1" ht="18" customHeight="1" x14ac:dyDescent="0.25">
      <c r="C2" s="2">
        <f>Paramètres!$B$2+0</f>
        <v>45958</v>
      </c>
      <c r="D2" s="2">
        <f>Paramètres!$B$2+1</f>
        <v>45959</v>
      </c>
      <c r="E2" s="2">
        <f>Paramètres!$B$2+2</f>
        <v>45960</v>
      </c>
      <c r="F2" s="2">
        <f>Paramètres!$B$2+3</f>
        <v>45961</v>
      </c>
      <c r="G2" s="2">
        <f>Paramètres!$B$2+4</f>
        <v>45962</v>
      </c>
      <c r="H2" s="2">
        <f>Paramètres!$B$2+5</f>
        <v>45963</v>
      </c>
      <c r="I2" s="2">
        <f>Paramètres!$B$2+6</f>
        <v>45964</v>
      </c>
      <c r="J2" s="2">
        <f>Paramètres!$B$2+7</f>
        <v>45965</v>
      </c>
      <c r="K2" s="2">
        <f>Paramètres!$B$2+8</f>
        <v>45966</v>
      </c>
      <c r="L2" s="2">
        <f>Paramètres!$B$2+9</f>
        <v>45967</v>
      </c>
      <c r="M2" s="2">
        <f>Paramètres!$B$2+10</f>
        <v>45968</v>
      </c>
      <c r="N2" s="2">
        <f>Paramètres!$B$2+11</f>
        <v>45969</v>
      </c>
      <c r="O2" s="2">
        <f>Paramètres!$B$2+12</f>
        <v>45970</v>
      </c>
      <c r="P2" s="2">
        <f>Paramètres!$B$2+13</f>
        <v>45971</v>
      </c>
      <c r="Q2" s="2">
        <f>Paramètres!$B$2+14</f>
        <v>45972</v>
      </c>
      <c r="R2" s="2">
        <f>Paramètres!$B$2+15</f>
        <v>45973</v>
      </c>
      <c r="S2" s="2">
        <f>Paramètres!$B$2+16</f>
        <v>45974</v>
      </c>
      <c r="T2" s="2">
        <f>Paramètres!$B$2+17</f>
        <v>45975</v>
      </c>
      <c r="U2" s="2">
        <f>Paramètres!$B$2+18</f>
        <v>45976</v>
      </c>
      <c r="V2" s="2">
        <f>Paramètres!$B$2+19</f>
        <v>45977</v>
      </c>
      <c r="W2" s="2">
        <f>Paramètres!$B$2+20</f>
        <v>45978</v>
      </c>
      <c r="X2" s="2">
        <f>Paramètres!$B$2+21</f>
        <v>45979</v>
      </c>
      <c r="Y2" s="2">
        <f>Paramètres!$B$2+22</f>
        <v>45980</v>
      </c>
      <c r="Z2" s="2">
        <f>Paramètres!$B$2+23</f>
        <v>45981</v>
      </c>
      <c r="AA2" s="2">
        <f>Paramètres!$B$2+24</f>
        <v>45982</v>
      </c>
      <c r="AB2" s="2">
        <f>Paramètres!$B$2+25</f>
        <v>45983</v>
      </c>
      <c r="AC2" s="2">
        <f>Paramètres!$B$2+26</f>
        <v>45984</v>
      </c>
      <c r="AD2" s="2">
        <f>Paramètres!$B$2+27</f>
        <v>45985</v>
      </c>
      <c r="AE2" s="2">
        <f>Paramètres!$B$2+28</f>
        <v>45986</v>
      </c>
      <c r="AF2" s="2">
        <f>Paramètres!$B$2+29</f>
        <v>45987</v>
      </c>
      <c r="AG2" s="2">
        <f>Paramètres!$B$2+30</f>
        <v>45988</v>
      </c>
      <c r="AH2" s="2">
        <f>Paramètres!$B$2+31</f>
        <v>45989</v>
      </c>
      <c r="AI2" s="2">
        <f>Paramètres!$B$2+32</f>
        <v>45990</v>
      </c>
      <c r="AJ2" s="2">
        <f>Paramètres!$B$2+33</f>
        <v>45991</v>
      </c>
      <c r="AK2" s="2">
        <f>Paramètres!$B$2+34</f>
        <v>45992</v>
      </c>
      <c r="AL2" s="2">
        <f>Paramètres!$B$2+35</f>
        <v>45993</v>
      </c>
      <c r="AM2" s="2">
        <f>Paramètres!$B$2+36</f>
        <v>45994</v>
      </c>
      <c r="AN2" s="2">
        <f>Paramètres!$B$2+37</f>
        <v>45995</v>
      </c>
      <c r="AO2" s="2">
        <f>Paramètres!$B$2+38</f>
        <v>45996</v>
      </c>
      <c r="AP2" s="2">
        <f>Paramètres!$B$2+39</f>
        <v>45997</v>
      </c>
      <c r="AQ2" s="2">
        <f>Paramètres!$B$2+40</f>
        <v>45998</v>
      </c>
      <c r="AR2" s="2">
        <f>Paramètres!$B$2+41</f>
        <v>45999</v>
      </c>
      <c r="AS2" s="2">
        <f>Paramètres!$B$2+42</f>
        <v>46000</v>
      </c>
      <c r="AT2" s="2">
        <f>Paramètres!$B$2+43</f>
        <v>46001</v>
      </c>
      <c r="AU2" s="2">
        <f>Paramètres!$B$2+44</f>
        <v>46002</v>
      </c>
      <c r="AV2" s="2">
        <f>Paramètres!$B$2+45</f>
        <v>46003</v>
      </c>
      <c r="AW2" s="2">
        <f>Paramètres!$B$2+46</f>
        <v>46004</v>
      </c>
      <c r="AX2" s="2">
        <f>Paramètres!$B$2+47</f>
        <v>46005</v>
      </c>
      <c r="AY2" s="2">
        <f>Paramètres!$B$2+48</f>
        <v>46006</v>
      </c>
      <c r="AZ2" s="2">
        <f>Paramètres!$B$2+49</f>
        <v>46007</v>
      </c>
      <c r="BA2" s="2">
        <f>Paramètres!$B$2+50</f>
        <v>46008</v>
      </c>
      <c r="BB2" s="2">
        <f>Paramètres!$B$2+51</f>
        <v>46009</v>
      </c>
      <c r="BC2" s="2">
        <f>Paramètres!$B$2+52</f>
        <v>46010</v>
      </c>
      <c r="BD2" s="2">
        <f>Paramètres!$B$2+53</f>
        <v>46011</v>
      </c>
      <c r="BE2" s="2">
        <f>Paramètres!$B$2+54</f>
        <v>46012</v>
      </c>
      <c r="BF2" s="2">
        <f>Paramètres!$B$2+55</f>
        <v>46013</v>
      </c>
      <c r="BG2" s="2">
        <f>Paramètres!$B$2+56</f>
        <v>46014</v>
      </c>
      <c r="BH2" s="2">
        <f>Paramètres!$B$2+57</f>
        <v>46015</v>
      </c>
      <c r="BI2" s="2">
        <f>Paramètres!$B$2+58</f>
        <v>46016</v>
      </c>
      <c r="BJ2" s="2">
        <f>Paramètres!$B$2+59</f>
        <v>46017</v>
      </c>
      <c r="BK2" s="2">
        <f>Paramètres!$B$2+60</f>
        <v>46018</v>
      </c>
      <c r="BL2" s="2">
        <f>Paramètres!$B$2+61</f>
        <v>46019</v>
      </c>
      <c r="BM2" s="2">
        <f>Paramètres!$B$2+62</f>
        <v>46020</v>
      </c>
      <c r="BN2" s="2">
        <f>Paramètres!$B$2+63</f>
        <v>46021</v>
      </c>
      <c r="BO2" s="2">
        <f>Paramètres!$B$2+64</f>
        <v>46022</v>
      </c>
      <c r="BP2" s="2">
        <f>Paramètres!$B$2+65</f>
        <v>46023</v>
      </c>
      <c r="BQ2" s="2">
        <f>Paramètres!$B$2+66</f>
        <v>46024</v>
      </c>
      <c r="BR2" s="2">
        <f>Paramètres!$B$2+67</f>
        <v>46025</v>
      </c>
      <c r="BS2" s="2">
        <f>Paramètres!$B$2+68</f>
        <v>46026</v>
      </c>
      <c r="BT2" s="2">
        <f>Paramètres!$B$2+69</f>
        <v>46027</v>
      </c>
      <c r="BU2" s="2">
        <f>Paramètres!$B$2+70</f>
        <v>46028</v>
      </c>
      <c r="BV2" s="2">
        <f>Paramètres!$B$2+71</f>
        <v>46029</v>
      </c>
      <c r="BW2" s="2">
        <f>Paramètres!$B$2+72</f>
        <v>46030</v>
      </c>
      <c r="BX2" s="2">
        <f>Paramètres!$B$2+73</f>
        <v>46031</v>
      </c>
      <c r="BY2" s="2">
        <f>Paramètres!$B$2+74</f>
        <v>46032</v>
      </c>
      <c r="BZ2" s="2">
        <f>Paramètres!$B$2+75</f>
        <v>46033</v>
      </c>
      <c r="CA2" s="2">
        <f>Paramètres!$B$2+76</f>
        <v>46034</v>
      </c>
      <c r="CB2" s="2">
        <f>Paramètres!$B$2+77</f>
        <v>46035</v>
      </c>
      <c r="CC2" s="2">
        <f>Paramètres!$B$2+78</f>
        <v>46036</v>
      </c>
      <c r="CD2" s="2">
        <f>Paramètres!$B$2+79</f>
        <v>46037</v>
      </c>
      <c r="CE2" s="2">
        <f>Paramètres!$B$2+80</f>
        <v>46038</v>
      </c>
      <c r="CF2" s="2">
        <f>Paramètres!$B$2+81</f>
        <v>46039</v>
      </c>
      <c r="CG2" s="2">
        <f>Paramètres!$B$2+82</f>
        <v>46040</v>
      </c>
      <c r="CH2" s="2">
        <f>Paramètres!$B$2+83</f>
        <v>46041</v>
      </c>
      <c r="CI2" s="2">
        <f>Paramètres!$B$2+84</f>
        <v>46042</v>
      </c>
      <c r="CJ2" s="2">
        <f>Paramètres!$B$2+85</f>
        <v>46043</v>
      </c>
      <c r="CK2" s="2">
        <f>Paramètres!$B$2+86</f>
        <v>46044</v>
      </c>
      <c r="CL2" s="2">
        <f>Paramètres!$B$2+87</f>
        <v>46045</v>
      </c>
      <c r="CM2" s="2">
        <f>Paramètres!$B$2+88</f>
        <v>46046</v>
      </c>
      <c r="CN2" s="2">
        <f>Paramètres!$B$2+89</f>
        <v>46047</v>
      </c>
    </row>
    <row r="3" spans="1:92" s="6" customFormat="1" ht="15.95" customHeight="1" x14ac:dyDescent="0.25">
      <c r="A3" s="7" t="s">
        <v>37</v>
      </c>
      <c r="B3" s="7" t="s">
        <v>38</v>
      </c>
      <c r="C3" s="8">
        <f t="shared" ref="C3:AH3" si="0">C2</f>
        <v>45958</v>
      </c>
      <c r="D3" s="8">
        <f t="shared" si="0"/>
        <v>45959</v>
      </c>
      <c r="E3" s="8">
        <f t="shared" si="0"/>
        <v>45960</v>
      </c>
      <c r="F3" s="8">
        <f t="shared" si="0"/>
        <v>45961</v>
      </c>
      <c r="G3" s="8">
        <f t="shared" si="0"/>
        <v>45962</v>
      </c>
      <c r="H3" s="8">
        <f t="shared" si="0"/>
        <v>45963</v>
      </c>
      <c r="I3" s="8">
        <f t="shared" si="0"/>
        <v>45964</v>
      </c>
      <c r="J3" s="8">
        <f t="shared" si="0"/>
        <v>45965</v>
      </c>
      <c r="K3" s="8">
        <f t="shared" si="0"/>
        <v>45966</v>
      </c>
      <c r="L3" s="8">
        <f t="shared" si="0"/>
        <v>45967</v>
      </c>
      <c r="M3" s="8">
        <f t="shared" si="0"/>
        <v>45968</v>
      </c>
      <c r="N3" s="8">
        <f t="shared" si="0"/>
        <v>45969</v>
      </c>
      <c r="O3" s="8">
        <f t="shared" si="0"/>
        <v>45970</v>
      </c>
      <c r="P3" s="8">
        <f t="shared" si="0"/>
        <v>45971</v>
      </c>
      <c r="Q3" s="8">
        <f t="shared" si="0"/>
        <v>45972</v>
      </c>
      <c r="R3" s="8">
        <f t="shared" si="0"/>
        <v>45973</v>
      </c>
      <c r="S3" s="8">
        <f t="shared" si="0"/>
        <v>45974</v>
      </c>
      <c r="T3" s="8">
        <f t="shared" si="0"/>
        <v>45975</v>
      </c>
      <c r="U3" s="8">
        <f t="shared" si="0"/>
        <v>45976</v>
      </c>
      <c r="V3" s="8">
        <f t="shared" si="0"/>
        <v>45977</v>
      </c>
      <c r="W3" s="8">
        <f t="shared" si="0"/>
        <v>45978</v>
      </c>
      <c r="X3" s="8">
        <f t="shared" si="0"/>
        <v>45979</v>
      </c>
      <c r="Y3" s="8">
        <f t="shared" si="0"/>
        <v>45980</v>
      </c>
      <c r="Z3" s="8">
        <f t="shared" si="0"/>
        <v>45981</v>
      </c>
      <c r="AA3" s="8">
        <f t="shared" si="0"/>
        <v>45982</v>
      </c>
      <c r="AB3" s="8">
        <f t="shared" si="0"/>
        <v>45983</v>
      </c>
      <c r="AC3" s="8">
        <f t="shared" si="0"/>
        <v>45984</v>
      </c>
      <c r="AD3" s="8">
        <f t="shared" si="0"/>
        <v>45985</v>
      </c>
      <c r="AE3" s="8">
        <f t="shared" si="0"/>
        <v>45986</v>
      </c>
      <c r="AF3" s="8">
        <f t="shared" si="0"/>
        <v>45987</v>
      </c>
      <c r="AG3" s="8">
        <f t="shared" si="0"/>
        <v>45988</v>
      </c>
      <c r="AH3" s="8">
        <f t="shared" si="0"/>
        <v>45989</v>
      </c>
      <c r="AI3" s="8">
        <f t="shared" ref="AI3:BN3" si="1">AI2</f>
        <v>45990</v>
      </c>
      <c r="AJ3" s="8">
        <f t="shared" si="1"/>
        <v>45991</v>
      </c>
      <c r="AK3" s="8">
        <f t="shared" si="1"/>
        <v>45992</v>
      </c>
      <c r="AL3" s="8">
        <f t="shared" si="1"/>
        <v>45993</v>
      </c>
      <c r="AM3" s="8">
        <f t="shared" si="1"/>
        <v>45994</v>
      </c>
      <c r="AN3" s="8">
        <f t="shared" si="1"/>
        <v>45995</v>
      </c>
      <c r="AO3" s="8">
        <f t="shared" si="1"/>
        <v>45996</v>
      </c>
      <c r="AP3" s="8">
        <f t="shared" si="1"/>
        <v>45997</v>
      </c>
      <c r="AQ3" s="8">
        <f t="shared" si="1"/>
        <v>45998</v>
      </c>
      <c r="AR3" s="8">
        <f t="shared" si="1"/>
        <v>45999</v>
      </c>
      <c r="AS3" s="8">
        <f t="shared" si="1"/>
        <v>46000</v>
      </c>
      <c r="AT3" s="8">
        <f t="shared" si="1"/>
        <v>46001</v>
      </c>
      <c r="AU3" s="8">
        <f t="shared" si="1"/>
        <v>46002</v>
      </c>
      <c r="AV3" s="8">
        <f t="shared" si="1"/>
        <v>46003</v>
      </c>
      <c r="AW3" s="8">
        <f t="shared" si="1"/>
        <v>46004</v>
      </c>
      <c r="AX3" s="8">
        <f t="shared" si="1"/>
        <v>46005</v>
      </c>
      <c r="AY3" s="8">
        <f t="shared" si="1"/>
        <v>46006</v>
      </c>
      <c r="AZ3" s="8">
        <f t="shared" si="1"/>
        <v>46007</v>
      </c>
      <c r="BA3" s="8">
        <f t="shared" si="1"/>
        <v>46008</v>
      </c>
      <c r="BB3" s="8">
        <f t="shared" si="1"/>
        <v>46009</v>
      </c>
      <c r="BC3" s="8">
        <f t="shared" si="1"/>
        <v>46010</v>
      </c>
      <c r="BD3" s="8">
        <f t="shared" si="1"/>
        <v>46011</v>
      </c>
      <c r="BE3" s="8">
        <f t="shared" si="1"/>
        <v>46012</v>
      </c>
      <c r="BF3" s="8">
        <f t="shared" si="1"/>
        <v>46013</v>
      </c>
      <c r="BG3" s="8">
        <f t="shared" si="1"/>
        <v>46014</v>
      </c>
      <c r="BH3" s="8">
        <f t="shared" si="1"/>
        <v>46015</v>
      </c>
      <c r="BI3" s="8">
        <f t="shared" si="1"/>
        <v>46016</v>
      </c>
      <c r="BJ3" s="8">
        <f t="shared" si="1"/>
        <v>46017</v>
      </c>
      <c r="BK3" s="8">
        <f t="shared" si="1"/>
        <v>46018</v>
      </c>
      <c r="BL3" s="8">
        <f t="shared" si="1"/>
        <v>46019</v>
      </c>
      <c r="BM3" s="8">
        <f t="shared" si="1"/>
        <v>46020</v>
      </c>
      <c r="BN3" s="8">
        <f t="shared" si="1"/>
        <v>46021</v>
      </c>
      <c r="BO3" s="8">
        <f t="shared" ref="BO3:CT3" si="2">BO2</f>
        <v>46022</v>
      </c>
      <c r="BP3" s="8">
        <f t="shared" si="2"/>
        <v>46023</v>
      </c>
      <c r="BQ3" s="8">
        <f t="shared" si="2"/>
        <v>46024</v>
      </c>
      <c r="BR3" s="8">
        <f t="shared" si="2"/>
        <v>46025</v>
      </c>
      <c r="BS3" s="8">
        <f t="shared" si="2"/>
        <v>46026</v>
      </c>
      <c r="BT3" s="8">
        <f t="shared" si="2"/>
        <v>46027</v>
      </c>
      <c r="BU3" s="8">
        <f t="shared" si="2"/>
        <v>46028</v>
      </c>
      <c r="BV3" s="8">
        <f t="shared" si="2"/>
        <v>46029</v>
      </c>
      <c r="BW3" s="8">
        <f t="shared" si="2"/>
        <v>46030</v>
      </c>
      <c r="BX3" s="8">
        <f t="shared" si="2"/>
        <v>46031</v>
      </c>
      <c r="BY3" s="8">
        <f t="shared" si="2"/>
        <v>46032</v>
      </c>
      <c r="BZ3" s="8">
        <f t="shared" si="2"/>
        <v>46033</v>
      </c>
      <c r="CA3" s="8">
        <f t="shared" si="2"/>
        <v>46034</v>
      </c>
      <c r="CB3" s="8">
        <f t="shared" si="2"/>
        <v>46035</v>
      </c>
      <c r="CC3" s="8">
        <f t="shared" si="2"/>
        <v>46036</v>
      </c>
      <c r="CD3" s="8">
        <f t="shared" si="2"/>
        <v>46037</v>
      </c>
      <c r="CE3" s="8">
        <f t="shared" si="2"/>
        <v>46038</v>
      </c>
      <c r="CF3" s="8">
        <f t="shared" si="2"/>
        <v>46039</v>
      </c>
      <c r="CG3" s="8">
        <f t="shared" si="2"/>
        <v>46040</v>
      </c>
      <c r="CH3" s="8">
        <f t="shared" si="2"/>
        <v>46041</v>
      </c>
      <c r="CI3" s="8">
        <f t="shared" si="2"/>
        <v>46042</v>
      </c>
      <c r="CJ3" s="8">
        <f t="shared" si="2"/>
        <v>46043</v>
      </c>
      <c r="CK3" s="8">
        <f t="shared" si="2"/>
        <v>46044</v>
      </c>
      <c r="CL3" s="8">
        <f t="shared" si="2"/>
        <v>46045</v>
      </c>
      <c r="CM3" s="8">
        <f t="shared" si="2"/>
        <v>46046</v>
      </c>
      <c r="CN3" s="8">
        <f t="shared" si="2"/>
        <v>46047</v>
      </c>
    </row>
    <row r="5" spans="1:92" x14ac:dyDescent="0.25">
      <c r="A5" t="s">
        <v>62</v>
      </c>
      <c r="B5" t="s">
        <v>63</v>
      </c>
    </row>
    <row r="6" spans="1:92" x14ac:dyDescent="0.25">
      <c r="A6" t="s">
        <v>65</v>
      </c>
      <c r="B6" t="s">
        <v>66</v>
      </c>
    </row>
    <row r="7" spans="1:92" x14ac:dyDescent="0.25">
      <c r="A7" t="s">
        <v>68</v>
      </c>
      <c r="B7" t="s">
        <v>69</v>
      </c>
    </row>
    <row r="8" spans="1:92" x14ac:dyDescent="0.25">
      <c r="A8" t="s">
        <v>71</v>
      </c>
      <c r="B8" t="s">
        <v>72</v>
      </c>
    </row>
    <row r="9" spans="1:92" x14ac:dyDescent="0.25">
      <c r="A9" t="s">
        <v>74</v>
      </c>
      <c r="B9" t="s">
        <v>75</v>
      </c>
    </row>
    <row r="10" spans="1:92" x14ac:dyDescent="0.25">
      <c r="A10" t="s">
        <v>77</v>
      </c>
      <c r="B10" t="s">
        <v>78</v>
      </c>
    </row>
    <row r="11" spans="1:92" x14ac:dyDescent="0.25">
      <c r="A11" t="s">
        <v>80</v>
      </c>
      <c r="B11" t="s">
        <v>81</v>
      </c>
    </row>
    <row r="12" spans="1:92" x14ac:dyDescent="0.25">
      <c r="A12" t="s">
        <v>83</v>
      </c>
      <c r="B12" t="s">
        <v>84</v>
      </c>
    </row>
    <row r="13" spans="1:92" x14ac:dyDescent="0.25">
      <c r="A13" t="s">
        <v>86</v>
      </c>
      <c r="B13" t="s">
        <v>87</v>
      </c>
    </row>
    <row r="14" spans="1:92" x14ac:dyDescent="0.25">
      <c r="A14" t="s">
        <v>89</v>
      </c>
      <c r="B1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8"/>
  <sheetViews>
    <sheetView workbookViewId="0">
      <selection activeCell="E6" sqref="E6"/>
    </sheetView>
  </sheetViews>
  <sheetFormatPr baseColWidth="10" defaultColWidth="9.140625" defaultRowHeight="15" x14ac:dyDescent="0.25"/>
  <cols>
    <col min="1" max="1" width="36.7109375" customWidth="1"/>
    <col min="2" max="2" width="22.7109375" customWidth="1"/>
  </cols>
  <sheetData>
    <row r="1" spans="1:2" ht="21" x14ac:dyDescent="0.35">
      <c r="A1" s="5" t="s">
        <v>93</v>
      </c>
    </row>
    <row r="2" spans="1:2" x14ac:dyDescent="0.25">
      <c r="A2" t="s">
        <v>94</v>
      </c>
      <c r="B2" s="2"/>
    </row>
    <row r="3" spans="1:2" x14ac:dyDescent="0.25">
      <c r="A3" t="s">
        <v>95</v>
      </c>
      <c r="B3" s="2">
        <f>Paramètres!$B$2</f>
        <v>45958</v>
      </c>
    </row>
    <row r="4" spans="1:2" x14ac:dyDescent="0.25">
      <c r="A4" t="s">
        <v>96</v>
      </c>
      <c r="B4" s="2">
        <f>Paramètres!$B$2+Paramètres!$B$3-1</f>
        <v>46047</v>
      </c>
    </row>
    <row r="6" spans="1:2" ht="21.95" customHeight="1" x14ac:dyDescent="0.25">
      <c r="A6" t="s">
        <v>97</v>
      </c>
      <c r="B6" s="9"/>
    </row>
    <row r="7" spans="1:2" ht="21.95" customHeight="1" x14ac:dyDescent="0.25">
      <c r="A7" t="s">
        <v>98</v>
      </c>
      <c r="B7" s="9"/>
    </row>
    <row r="8" spans="1:2" ht="21.95" customHeight="1" x14ac:dyDescent="0.25">
      <c r="A8" t="s">
        <v>99</v>
      </c>
      <c r="B8" s="9"/>
    </row>
    <row r="9" spans="1:2" ht="21.95" customHeight="1" x14ac:dyDescent="0.25">
      <c r="A9" t="s">
        <v>100</v>
      </c>
      <c r="B9" s="9"/>
    </row>
    <row r="10" spans="1:2" ht="21.95" customHeight="1" x14ac:dyDescent="0.25">
      <c r="A10" t="s">
        <v>101</v>
      </c>
      <c r="B10" s="9"/>
    </row>
    <row r="12" spans="1:2" ht="21.95" customHeight="1" x14ac:dyDescent="0.25">
      <c r="A12" t="s">
        <v>102</v>
      </c>
      <c r="B12" s="9"/>
    </row>
    <row r="13" spans="1:2" ht="21.95" customHeight="1" x14ac:dyDescent="0.25">
      <c r="A13" t="s">
        <v>103</v>
      </c>
      <c r="B13" s="9"/>
    </row>
    <row r="14" spans="1:2" ht="21.95" customHeight="1" x14ac:dyDescent="0.25">
      <c r="A14" t="s">
        <v>104</v>
      </c>
      <c r="B14" s="9"/>
    </row>
    <row r="16" spans="1:2" ht="21.95" customHeight="1" x14ac:dyDescent="0.25">
      <c r="A16" t="s">
        <v>105</v>
      </c>
      <c r="B16" s="9"/>
    </row>
    <row r="17" spans="1:2" ht="21.95" customHeight="1" x14ac:dyDescent="0.25">
      <c r="A17" t="s">
        <v>106</v>
      </c>
      <c r="B17" s="9"/>
    </row>
    <row r="18" spans="1:2" ht="21.95" customHeight="1" x14ac:dyDescent="0.25">
      <c r="A18" t="s">
        <v>107</v>
      </c>
      <c r="B18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6</vt:i4>
      </vt:variant>
    </vt:vector>
  </HeadingPairs>
  <TitlesOfParts>
    <vt:vector size="10" baseType="lpstr">
      <vt:lpstr>Paramètres</vt:lpstr>
      <vt:lpstr>Planning</vt:lpstr>
      <vt:lpstr>Gantt</vt:lpstr>
      <vt:lpstr>Dashboard</vt:lpstr>
      <vt:lpstr>Liste_Cles</vt:lpstr>
      <vt:lpstr>Liste_Communes</vt:lpstr>
      <vt:lpstr>Liste_OuiNon</vt:lpstr>
      <vt:lpstr>Liste_Priorite</vt:lpstr>
      <vt:lpstr>Liste_Quartiers</vt:lpstr>
      <vt:lpstr>Liste_TypeTravaux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2025-10-28T02:35:33Z</dcterms:created>
  <dcterms:modified xsi:type="dcterms:W3CDTF">2025-10-29T23:21:41Z</dcterms:modified>
</cp:coreProperties>
</file>