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ode d’emploi" sheetId="1" r:id="rId1"/>
    <sheet name="Paramètres" sheetId="2" r:id="rId2"/>
    <sheet name="Services" sheetId="3" r:id="rId3"/>
    <sheet name="Ressources" sheetId="4" r:id="rId4"/>
    <sheet name="Planning" sheetId="5" r:id="rId5"/>
    <sheet name="Couverture" sheetId="6" r:id="rId6"/>
    <sheet name="Indicateurs" sheetId="7" r:id="rId7"/>
    <sheet name="Calendrier" sheetId="8" r:id="rId8"/>
  </sheets>
  <definedNames>
    <definedName name="Codes_Shift">Paramètres!$A$10:$A$18</definedName>
    <definedName name="Codes_Table">Paramètres!$A$10:$C$18</definedName>
    <definedName name="Liste_Services">Services!$A$2:$A$6</definedName>
  </definedName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<sst xmlns="http://schemas.openxmlformats.org/spreadsheetml/2006/main" count="252" uniqueCount="97">
  <si>
    <t>Planning Shifts Hôpital — Jour/Nuit, Garde, Repos légal, Continuité, Blocs, Lits</t>
  </si>
  <si>
    <t>1) Paramètres : définissez la date de début (lundi), l’horizon (28 j), les règles (repos min, heures max/sem), et les durées des shifts (8h/12h).</t>
  </si>
  <si>
    <t>2) Services : saisissez les lits et les minima de couverture par jour/nuit/garde (ex. Urgences : 4 jour, 3 nuit, 1 garde).</t>
  </si>
  <si>
    <t>3) Ressources : ajoutez vos soignants (rôle, ETP, heures/semaine, service principal, rotation jour/nuit).</t>
  </si>
  <si>
    <t>4) Planning : affectez un code de shift par jour (J, M, S, N, G, R, CONG, ABS, FORM).</t>
  </si>
  <si>
    <t>5) Couverture : compare automatiquement prévu vs minima par service et par jour/shift (alertes déficit).</t>
  </si>
  <si>
    <t>6) Indicateurs : heures planifiées par soignant, alertes repos légal (après Nuit → repos), dépassement heures/sem.</t>
  </si>
  <si>
    <t>Note : ce modèle fournit des alertes d’usage général. Il ne remplace pas la réglementation ou vos accords internes.</t>
  </si>
  <si>
    <t>Paramètre</t>
  </si>
  <si>
    <t>Valeur</t>
  </si>
  <si>
    <t>Date de début (lundi)</t>
  </si>
  <si>
    <t>Horizon (jours)</t>
  </si>
  <si>
    <t>Heures/semaine par défaut</t>
  </si>
  <si>
    <t>Repos minimum entre shifts (heures)</t>
  </si>
  <si>
    <t>Max heures / semaine</t>
  </si>
  <si>
    <t>Max heures / fenêtre glissante 7 j</t>
  </si>
  <si>
    <t>Code</t>
  </si>
  <si>
    <t>Durée (h)</t>
  </si>
  <si>
    <t>Type</t>
  </si>
  <si>
    <t>M</t>
  </si>
  <si>
    <t>Jour</t>
  </si>
  <si>
    <t>S</t>
  </si>
  <si>
    <t>J</t>
  </si>
  <si>
    <t>N</t>
  </si>
  <si>
    <t>Nuit</t>
  </si>
  <si>
    <t>G</t>
  </si>
  <si>
    <t>Garde</t>
  </si>
  <si>
    <t>FORM</t>
  </si>
  <si>
    <t>R</t>
  </si>
  <si>
    <t>Repos</t>
  </si>
  <si>
    <t>CONG</t>
  </si>
  <si>
    <t>Abs</t>
  </si>
  <si>
    <t>ABS</t>
  </si>
  <si>
    <t>Service</t>
  </si>
  <si>
    <t>Lits</t>
  </si>
  <si>
    <t>Min_Jour</t>
  </si>
  <si>
    <t>Min_Nuit</t>
  </si>
  <si>
    <t>Min_Garde</t>
  </si>
  <si>
    <t>Min_Bloc</t>
  </si>
  <si>
    <t>Urgences</t>
  </si>
  <si>
    <t>Médecine</t>
  </si>
  <si>
    <t>Chirurgie</t>
  </si>
  <si>
    <t>Bloc</t>
  </si>
  <si>
    <t>Maternité</t>
  </si>
  <si>
    <t>Ressource</t>
  </si>
  <si>
    <t>Rôle</t>
  </si>
  <si>
    <t>Service_principal</t>
  </si>
  <si>
    <t>ETP</t>
  </si>
  <si>
    <t>Heures_semaine</t>
  </si>
  <si>
    <t>Rotation</t>
  </si>
  <si>
    <t>Compétences</t>
  </si>
  <si>
    <t>Grade</t>
  </si>
  <si>
    <t>Observations</t>
  </si>
  <si>
    <t>Girard, Lina</t>
  </si>
  <si>
    <t>Infirmière</t>
  </si>
  <si>
    <t>Urgences, Médecine</t>
  </si>
  <si>
    <t>IDE</t>
  </si>
  <si>
    <t>Perrot, Hugo</t>
  </si>
  <si>
    <t>Infirmier</t>
  </si>
  <si>
    <t>Meunier, Salma</t>
  </si>
  <si>
    <t>Aide-soignante</t>
  </si>
  <si>
    <t>AS</t>
  </si>
  <si>
    <t>Roy, Antoine</t>
  </si>
  <si>
    <t>Médecin</t>
  </si>
  <si>
    <t>Urgences, Consult</t>
  </si>
  <si>
    <t>Fischer, Clara</t>
  </si>
  <si>
    <t>Sage-femme</t>
  </si>
  <si>
    <t>SF</t>
  </si>
  <si>
    <t>Nguyen, Marc</t>
  </si>
  <si>
    <t>IADE</t>
  </si>
  <si>
    <t>Benoit, Emma</t>
  </si>
  <si>
    <t>Alternée</t>
  </si>
  <si>
    <t>Diallo, Aminata</t>
  </si>
  <si>
    <t>Leroux, Paul</t>
  </si>
  <si>
    <t>Zhang, Mei</t>
  </si>
  <si>
    <t>IBODE</t>
  </si>
  <si>
    <t>Couverture vs Minima — par jour</t>
  </si>
  <si>
    <t>Date</t>
  </si>
  <si>
    <t>Jour (plan)</t>
  </si>
  <si>
    <t>Nuit (plan)</t>
  </si>
  <si>
    <t>Garde (plan)</t>
  </si>
  <si>
    <t>Heures planifiées (28 j)</t>
  </si>
  <si>
    <t>Heures/sem (moyenne)</t>
  </si>
  <si>
    <t>Max heures/sem (param.)</t>
  </si>
  <si>
    <t>Alertes</t>
  </si>
  <si>
    <t>Alerte repos après Nuit (Planning)</t>
  </si>
  <si>
    <t>Jours fériés France</t>
  </si>
  <si>
    <t>Libellé</t>
  </si>
  <si>
    <t>Jour de l'An</t>
  </si>
  <si>
    <t>Férié mobile</t>
  </si>
  <si>
    <t>Fête du Travail</t>
  </si>
  <si>
    <t>Victoire 1945</t>
  </si>
  <si>
    <t>Fête Nationale</t>
  </si>
  <si>
    <t>Assomption</t>
  </si>
  <si>
    <t>Toussaint</t>
  </si>
  <si>
    <t>Armistice</t>
  </si>
  <si>
    <t>Noël</t>
  </si>
</sst>
</file>

<file path=xl/styles.xml><?xml version="1.0" encoding="utf-8"?>
<styleSheet xmlns="http://schemas.openxmlformats.org/spreadsheetml/2006/main">
  <numFmts count="2">
    <numFmt numFmtId="164" formatCode="dd/mm/yyyy"/>
    <numFmt numFmtId="165" formatCode="0 &quot;h&quot;"/>
  </numFmts>
  <fonts count="3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9D5FF"/>
        <bgColor indexed="64"/>
      </patternFill>
    </fill>
    <fill>
      <patternFill patternType="solid">
        <fgColor rgb="FFF3E8FF"/>
        <bgColor indexed="64"/>
      </patternFill>
    </fill>
    <fill>
      <patternFill patternType="solid">
        <fgColor rgb="FFFAF5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1" fontId="0" fillId="0" borderId="1" xfId="0" applyNumberFormat="1" applyBorder="1"/>
    <xf numFmtId="0" fontId="2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165" fontId="0" fillId="0" borderId="1" xfId="0" applyNumberFormat="1" applyBorder="1"/>
  </cellXfs>
  <cellStyles count="1">
    <cellStyle name="Normal" xfId="0" builtinId="0"/>
  </cellStyles>
  <dxfs count="1">
    <dxf>
      <fill>
        <patternFill>
          <bgColor rgb="FFFEE2E2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Relationship Id="rId12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/>
  </sheetViews>
  <sheetFormatPr defaultRowHeight="15"/>
  <cols>
    <col min="1" max="1" width="115.71093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3" spans="1:8">
      <c r="A3" t="s">
        <v>1</v>
      </c>
    </row>
    <row r="4" spans="1:8">
      <c r="A4" t="s">
        <v>2</v>
      </c>
    </row>
    <row r="5" spans="1:8">
      <c r="A5" t="s">
        <v>3</v>
      </c>
    </row>
    <row r="6" spans="1:8">
      <c r="A6" t="s">
        <v>4</v>
      </c>
    </row>
    <row r="7" spans="1:8">
      <c r="A7" t="s">
        <v>5</v>
      </c>
    </row>
    <row r="8" spans="1:8">
      <c r="A8" t="s">
        <v>6</v>
      </c>
    </row>
    <row r="9" spans="1:8">
      <c r="A9" t="s">
        <v>7</v>
      </c>
    </row>
  </sheetData>
  <mergeCells count="1">
    <mergeCell ref="A1:H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8"/>
  <sheetViews>
    <sheetView workbookViewId="0"/>
  </sheetViews>
  <sheetFormatPr defaultRowHeight="15"/>
  <cols>
    <col min="1" max="1" width="40.7109375" customWidth="1"/>
    <col min="2" max="2" width="18.7109375" customWidth="1"/>
    <col min="3" max="3" width="14.7109375" customWidth="1"/>
  </cols>
  <sheetData>
    <row r="1" spans="1:3">
      <c r="A1" s="2" t="s">
        <v>8</v>
      </c>
      <c r="B1" s="2" t="s">
        <v>9</v>
      </c>
    </row>
    <row r="2" spans="1:3">
      <c r="A2" t="s">
        <v>10</v>
      </c>
      <c r="B2" s="3">
        <v>45936</v>
      </c>
    </row>
    <row r="3" spans="1:3">
      <c r="A3" t="s">
        <v>11</v>
      </c>
      <c r="B3" s="4">
        <v>28</v>
      </c>
    </row>
    <row r="4" spans="1:3">
      <c r="A4" t="s">
        <v>12</v>
      </c>
      <c r="B4" s="4">
        <v>35</v>
      </c>
    </row>
    <row r="5" spans="1:3">
      <c r="A5" t="s">
        <v>13</v>
      </c>
      <c r="B5" s="4">
        <v>11</v>
      </c>
    </row>
    <row r="6" spans="1:3">
      <c r="A6" t="s">
        <v>14</v>
      </c>
      <c r="B6" s="4">
        <v>48</v>
      </c>
    </row>
    <row r="7" spans="1:3">
      <c r="A7" t="s">
        <v>15</v>
      </c>
      <c r="B7" s="4">
        <v>48</v>
      </c>
    </row>
    <row r="9" spans="1:3">
      <c r="A9" s="5" t="s">
        <v>16</v>
      </c>
      <c r="B9" s="5" t="s">
        <v>17</v>
      </c>
      <c r="C9" s="5" t="s">
        <v>18</v>
      </c>
    </row>
    <row r="10" spans="1:3">
      <c r="A10" s="6" t="s">
        <v>19</v>
      </c>
      <c r="B10" s="4">
        <v>8</v>
      </c>
      <c r="C10" s="6" t="s">
        <v>20</v>
      </c>
    </row>
    <row r="11" spans="1:3">
      <c r="A11" s="6" t="s">
        <v>21</v>
      </c>
      <c r="B11" s="4">
        <v>8</v>
      </c>
      <c r="C11" s="6" t="s">
        <v>20</v>
      </c>
    </row>
    <row r="12" spans="1:3">
      <c r="A12" s="6" t="s">
        <v>22</v>
      </c>
      <c r="B12" s="4">
        <v>12</v>
      </c>
      <c r="C12" s="6" t="s">
        <v>20</v>
      </c>
    </row>
    <row r="13" spans="1:3">
      <c r="A13" s="6" t="s">
        <v>23</v>
      </c>
      <c r="B13" s="4">
        <v>12</v>
      </c>
      <c r="C13" s="6" t="s">
        <v>24</v>
      </c>
    </row>
    <row r="14" spans="1:3">
      <c r="A14" s="6" t="s">
        <v>25</v>
      </c>
      <c r="B14" s="4">
        <v>12</v>
      </c>
      <c r="C14" s="6" t="s">
        <v>26</v>
      </c>
    </row>
    <row r="15" spans="1:3">
      <c r="A15" s="6" t="s">
        <v>27</v>
      </c>
      <c r="B15" s="4">
        <v>7</v>
      </c>
      <c r="C15" s="6" t="s">
        <v>20</v>
      </c>
    </row>
    <row r="16" spans="1:3">
      <c r="A16" s="6" t="s">
        <v>28</v>
      </c>
      <c r="B16" s="4">
        <v>0</v>
      </c>
      <c r="C16" s="6" t="s">
        <v>29</v>
      </c>
    </row>
    <row r="17" spans="1:3">
      <c r="A17" s="6" t="s">
        <v>30</v>
      </c>
      <c r="B17" s="4">
        <v>0</v>
      </c>
      <c r="C17" s="6" t="s">
        <v>31</v>
      </c>
    </row>
    <row r="18" spans="1:3">
      <c r="A18" s="6" t="s">
        <v>32</v>
      </c>
      <c r="B18" s="4">
        <v>0</v>
      </c>
      <c r="C18" s="6" t="s">
        <v>31</v>
      </c>
    </row>
  </sheetData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F6"/>
  <sheetViews>
    <sheetView workbookViewId="0"/>
  </sheetViews>
  <sheetFormatPr defaultRowHeight="15"/>
  <cols>
    <col min="1" max="1" width="18.7109375" customWidth="1"/>
    <col min="2" max="6" width="12.7109375" customWidth="1"/>
  </cols>
  <sheetData>
    <row r="1" spans="1:6">
      <c r="A1" s="2" t="s">
        <v>33</v>
      </c>
      <c r="B1" s="2" t="s">
        <v>34</v>
      </c>
      <c r="C1" s="2" t="s">
        <v>35</v>
      </c>
      <c r="D1" s="2" t="s">
        <v>36</v>
      </c>
      <c r="E1" s="2" t="s">
        <v>37</v>
      </c>
      <c r="F1" s="2" t="s">
        <v>38</v>
      </c>
    </row>
    <row r="2" spans="1:6">
      <c r="A2" s="6" t="s">
        <v>39</v>
      </c>
      <c r="B2" s="7">
        <v>30</v>
      </c>
      <c r="C2" s="7">
        <v>4</v>
      </c>
      <c r="D2" s="7">
        <v>3</v>
      </c>
      <c r="E2" s="7">
        <v>1</v>
      </c>
      <c r="F2" s="7">
        <v>0</v>
      </c>
    </row>
    <row r="3" spans="1:6">
      <c r="A3" s="6" t="s">
        <v>40</v>
      </c>
      <c r="B3" s="7">
        <v>40</v>
      </c>
      <c r="C3" s="7">
        <v>6</v>
      </c>
      <c r="D3" s="7">
        <v>2</v>
      </c>
      <c r="E3" s="7">
        <v>0</v>
      </c>
      <c r="F3" s="7">
        <v>0</v>
      </c>
    </row>
    <row r="4" spans="1:6">
      <c r="A4" s="6" t="s">
        <v>41</v>
      </c>
      <c r="B4" s="7">
        <v>25</v>
      </c>
      <c r="C4" s="7">
        <v>5</v>
      </c>
      <c r="D4" s="7">
        <v>2</v>
      </c>
      <c r="E4" s="7">
        <v>0</v>
      </c>
      <c r="F4" s="7">
        <v>0</v>
      </c>
    </row>
    <row r="5" spans="1:6">
      <c r="A5" s="6" t="s">
        <v>42</v>
      </c>
      <c r="B5" s="7">
        <v>6</v>
      </c>
      <c r="C5" s="7">
        <v>8</v>
      </c>
      <c r="D5" s="7">
        <v>0</v>
      </c>
      <c r="E5" s="7">
        <v>0</v>
      </c>
      <c r="F5" s="7">
        <v>4</v>
      </c>
    </row>
    <row r="6" spans="1:6">
      <c r="A6" s="6" t="s">
        <v>43</v>
      </c>
      <c r="B6" s="7">
        <v>20</v>
      </c>
      <c r="C6" s="7">
        <v>4</v>
      </c>
      <c r="D6" s="7">
        <v>2</v>
      </c>
      <c r="E6" s="7">
        <v>0</v>
      </c>
      <c r="F6" s="7">
        <v>0</v>
      </c>
    </row>
  </sheetData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1"/>
  <sheetViews>
    <sheetView workbookViewId="0"/>
  </sheetViews>
  <sheetFormatPr defaultRowHeight="15"/>
  <cols>
    <col min="1" max="1" width="22.7109375" customWidth="1"/>
    <col min="2" max="2" width="16.7109375" customWidth="1"/>
    <col min="3" max="3" width="18.7109375" customWidth="1"/>
    <col min="4" max="5" width="14.7109375" customWidth="1"/>
    <col min="6" max="6" width="12.7109375" customWidth="1"/>
    <col min="7" max="9" width="24.7109375" customWidth="1"/>
  </cols>
  <sheetData>
    <row r="1" spans="1:9">
      <c r="A1" s="2" t="s">
        <v>44</v>
      </c>
      <c r="B1" s="2" t="s">
        <v>45</v>
      </c>
      <c r="C1" s="2" t="s">
        <v>46</v>
      </c>
      <c r="D1" s="2" t="s">
        <v>47</v>
      </c>
      <c r="E1" s="2" t="s">
        <v>48</v>
      </c>
      <c r="F1" s="2" t="s">
        <v>49</v>
      </c>
      <c r="G1" s="2" t="s">
        <v>50</v>
      </c>
      <c r="H1" s="2" t="s">
        <v>51</v>
      </c>
      <c r="I1" s="2" t="s">
        <v>52</v>
      </c>
    </row>
    <row r="2" spans="1:9">
      <c r="A2" s="7" t="s">
        <v>53</v>
      </c>
      <c r="B2" s="7" t="s">
        <v>54</v>
      </c>
      <c r="C2" s="7" t="s">
        <v>39</v>
      </c>
      <c r="D2" s="7">
        <v>1</v>
      </c>
      <c r="E2" s="7">
        <v>35</v>
      </c>
      <c r="F2" s="7" t="s">
        <v>20</v>
      </c>
      <c r="G2" s="7" t="s">
        <v>55</v>
      </c>
      <c r="H2" s="7" t="s">
        <v>56</v>
      </c>
      <c r="I2" s="7"/>
    </row>
    <row r="3" spans="1:9">
      <c r="A3" s="7" t="s">
        <v>57</v>
      </c>
      <c r="B3" s="7" t="s">
        <v>58</v>
      </c>
      <c r="C3" s="7" t="s">
        <v>39</v>
      </c>
      <c r="D3" s="7">
        <v>1</v>
      </c>
      <c r="E3" s="7">
        <v>35</v>
      </c>
      <c r="F3" s="7" t="s">
        <v>24</v>
      </c>
      <c r="G3" s="7" t="s">
        <v>39</v>
      </c>
      <c r="H3" s="7" t="s">
        <v>56</v>
      </c>
      <c r="I3" s="7"/>
    </row>
    <row r="4" spans="1:9">
      <c r="A4" s="7" t="s">
        <v>59</v>
      </c>
      <c r="B4" s="7" t="s">
        <v>60</v>
      </c>
      <c r="C4" s="7" t="s">
        <v>40</v>
      </c>
      <c r="D4" s="7">
        <v>0.8</v>
      </c>
      <c r="E4" s="7">
        <v>28</v>
      </c>
      <c r="F4" s="7" t="s">
        <v>20</v>
      </c>
      <c r="G4" s="7" t="s">
        <v>40</v>
      </c>
      <c r="H4" s="7" t="s">
        <v>61</v>
      </c>
      <c r="I4" s="7"/>
    </row>
    <row r="5" spans="1:9">
      <c r="A5" s="7" t="s">
        <v>62</v>
      </c>
      <c r="B5" s="7" t="s">
        <v>63</v>
      </c>
      <c r="C5" s="7" t="s">
        <v>39</v>
      </c>
      <c r="D5" s="7">
        <v>1</v>
      </c>
      <c r="E5" s="7">
        <v>35</v>
      </c>
      <c r="F5" s="7" t="s">
        <v>20</v>
      </c>
      <c r="G5" s="7" t="s">
        <v>64</v>
      </c>
      <c r="H5" s="7" t="s">
        <v>63</v>
      </c>
      <c r="I5" s="7"/>
    </row>
    <row r="6" spans="1:9">
      <c r="A6" s="7" t="s">
        <v>65</v>
      </c>
      <c r="B6" s="7" t="s">
        <v>66</v>
      </c>
      <c r="C6" s="7" t="s">
        <v>43</v>
      </c>
      <c r="D6" s="7">
        <v>1</v>
      </c>
      <c r="E6" s="7">
        <v>35</v>
      </c>
      <c r="F6" s="7" t="s">
        <v>20</v>
      </c>
      <c r="G6" s="7" t="s">
        <v>43</v>
      </c>
      <c r="H6" s="7" t="s">
        <v>67</v>
      </c>
      <c r="I6" s="7"/>
    </row>
    <row r="7" spans="1:9">
      <c r="A7" s="7" t="s">
        <v>68</v>
      </c>
      <c r="B7" s="7" t="s">
        <v>69</v>
      </c>
      <c r="C7" s="7" t="s">
        <v>42</v>
      </c>
      <c r="D7" s="7">
        <v>1</v>
      </c>
      <c r="E7" s="7">
        <v>35</v>
      </c>
      <c r="F7" s="7" t="s">
        <v>20</v>
      </c>
      <c r="G7" s="7" t="s">
        <v>42</v>
      </c>
      <c r="H7" s="7" t="s">
        <v>69</v>
      </c>
      <c r="I7" s="7"/>
    </row>
    <row r="8" spans="1:9">
      <c r="A8" s="7" t="s">
        <v>70</v>
      </c>
      <c r="B8" s="7" t="s">
        <v>54</v>
      </c>
      <c r="C8" s="7" t="s">
        <v>41</v>
      </c>
      <c r="D8" s="7">
        <v>1</v>
      </c>
      <c r="E8" s="7">
        <v>35</v>
      </c>
      <c r="F8" s="7" t="s">
        <v>71</v>
      </c>
      <c r="G8" s="7" t="s">
        <v>41</v>
      </c>
      <c r="H8" s="7" t="s">
        <v>56</v>
      </c>
      <c r="I8" s="7"/>
    </row>
    <row r="9" spans="1:9">
      <c r="A9" s="7" t="s">
        <v>72</v>
      </c>
      <c r="B9" s="7" t="s">
        <v>60</v>
      </c>
      <c r="C9" s="7" t="s">
        <v>41</v>
      </c>
      <c r="D9" s="7">
        <v>1</v>
      </c>
      <c r="E9" s="7">
        <v>35</v>
      </c>
      <c r="F9" s="7" t="s">
        <v>20</v>
      </c>
      <c r="G9" s="7" t="s">
        <v>41</v>
      </c>
      <c r="H9" s="7" t="s">
        <v>61</v>
      </c>
      <c r="I9" s="7"/>
    </row>
    <row r="10" spans="1:9">
      <c r="A10" s="7" t="s">
        <v>73</v>
      </c>
      <c r="B10" s="7" t="s">
        <v>58</v>
      </c>
      <c r="C10" s="7" t="s">
        <v>40</v>
      </c>
      <c r="D10" s="7">
        <v>1</v>
      </c>
      <c r="E10" s="7">
        <v>35</v>
      </c>
      <c r="F10" s="7" t="s">
        <v>24</v>
      </c>
      <c r="G10" s="7" t="s">
        <v>40</v>
      </c>
      <c r="H10" s="7" t="s">
        <v>56</v>
      </c>
      <c r="I10" s="7"/>
    </row>
    <row r="11" spans="1:9">
      <c r="A11" s="7" t="s">
        <v>74</v>
      </c>
      <c r="B11" s="7" t="s">
        <v>54</v>
      </c>
      <c r="C11" s="7" t="s">
        <v>42</v>
      </c>
      <c r="D11" s="7">
        <v>0.8</v>
      </c>
      <c r="E11" s="7">
        <v>28</v>
      </c>
      <c r="F11" s="7" t="s">
        <v>20</v>
      </c>
      <c r="G11" s="7" t="s">
        <v>42</v>
      </c>
      <c r="H11" s="7" t="s">
        <v>75</v>
      </c>
      <c r="I11" s="7"/>
    </row>
  </sheetData>
  <dataValidations count="2">
    <dataValidation type="list" allowBlank="1" showInputMessage="1" showErrorMessage="1" sqref="C2:C201">
      <formula1>Liste_Services</formula1>
    </dataValidation>
    <dataValidation type="list" allowBlank="1" showInputMessage="1" showErrorMessage="1" sqref="F2:F201">
      <formula1>"Jour,Nuit,Alternée"</formula1>
    </dataValidation>
  </dataValidations>
  <pageMargins left="0.7" right="0.7" top="0.75" bottom="0.75" header="0.3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AE11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/>
    </sheetView>
  </sheetViews>
  <sheetFormatPr defaultRowHeight="15"/>
  <cols>
    <col min="1" max="3" width="18.7109375" customWidth="1"/>
    <col min="4" max="31" width="6.7109375" customWidth="1"/>
  </cols>
  <sheetData>
    <row r="1" spans="1:31">
      <c r="A1" s="2" t="s">
        <v>44</v>
      </c>
      <c r="B1" s="2" t="s">
        <v>45</v>
      </c>
      <c r="C1" s="2" t="s">
        <v>33</v>
      </c>
      <c r="D1" s="3">
        <v>45936</v>
      </c>
      <c r="E1" s="3">
        <v>45937</v>
      </c>
      <c r="F1" s="3">
        <v>45938</v>
      </c>
      <c r="G1" s="3">
        <v>45939</v>
      </c>
      <c r="H1" s="3">
        <v>45940</v>
      </c>
      <c r="I1" s="3">
        <v>45941</v>
      </c>
      <c r="J1" s="3">
        <v>45942</v>
      </c>
      <c r="K1" s="3">
        <v>45943</v>
      </c>
      <c r="L1" s="3">
        <v>45944</v>
      </c>
      <c r="M1" s="3">
        <v>45945</v>
      </c>
      <c r="N1" s="3">
        <v>45946</v>
      </c>
      <c r="O1" s="3">
        <v>45947</v>
      </c>
      <c r="P1" s="3">
        <v>45948</v>
      </c>
      <c r="Q1" s="3">
        <v>45949</v>
      </c>
      <c r="R1" s="3">
        <v>45950</v>
      </c>
      <c r="S1" s="3">
        <v>45951</v>
      </c>
      <c r="T1" s="3">
        <v>45952</v>
      </c>
      <c r="U1" s="3">
        <v>45953</v>
      </c>
      <c r="V1" s="3">
        <v>45954</v>
      </c>
      <c r="W1" s="3">
        <v>45955</v>
      </c>
      <c r="X1" s="3">
        <v>45956</v>
      </c>
      <c r="Y1" s="3">
        <v>45957</v>
      </c>
      <c r="Z1" s="3">
        <v>45958</v>
      </c>
      <c r="AA1" s="3">
        <v>45959</v>
      </c>
      <c r="AB1" s="3">
        <v>45960</v>
      </c>
      <c r="AC1" s="3">
        <v>45961</v>
      </c>
      <c r="AD1" s="3">
        <v>45962</v>
      </c>
      <c r="AE1" s="3">
        <v>45963</v>
      </c>
    </row>
    <row r="2" spans="1:31">
      <c r="A2" s="7" t="s">
        <v>53</v>
      </c>
      <c r="B2" s="7" t="s">
        <v>54</v>
      </c>
      <c r="C2" s="7" t="s">
        <v>39</v>
      </c>
      <c r="D2" s="6" t="s">
        <v>22</v>
      </c>
      <c r="E2" s="6" t="s">
        <v>28</v>
      </c>
      <c r="F2" s="6" t="s">
        <v>22</v>
      </c>
      <c r="G2" s="6" t="s">
        <v>22</v>
      </c>
      <c r="H2" s="6"/>
      <c r="I2" s="6"/>
      <c r="J2" s="6"/>
      <c r="K2" s="6" t="s">
        <v>22</v>
      </c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spans="1:31">
      <c r="A3" s="7" t="s">
        <v>57</v>
      </c>
      <c r="B3" s="7" t="s">
        <v>58</v>
      </c>
      <c r="C3" s="7" t="s">
        <v>39</v>
      </c>
      <c r="D3" s="6" t="s">
        <v>23</v>
      </c>
      <c r="E3" s="6"/>
      <c r="F3" s="6" t="s">
        <v>23</v>
      </c>
      <c r="G3" s="6"/>
      <c r="H3" s="6" t="s">
        <v>23</v>
      </c>
      <c r="I3" s="6"/>
      <c r="J3" s="6"/>
      <c r="K3" s="6" t="s">
        <v>23</v>
      </c>
      <c r="L3" s="6"/>
      <c r="M3" s="6" t="s">
        <v>23</v>
      </c>
      <c r="N3" s="6"/>
      <c r="O3" s="6" t="s">
        <v>23</v>
      </c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</row>
    <row r="4" spans="1:31">
      <c r="A4" s="7" t="s">
        <v>59</v>
      </c>
      <c r="B4" s="7" t="s">
        <v>60</v>
      </c>
      <c r="C4" s="7" t="s">
        <v>40</v>
      </c>
      <c r="D4" s="6" t="s">
        <v>19</v>
      </c>
      <c r="E4" s="6" t="s">
        <v>19</v>
      </c>
      <c r="F4" s="6" t="s">
        <v>28</v>
      </c>
      <c r="G4" s="6" t="s">
        <v>19</v>
      </c>
      <c r="H4" s="6" t="s">
        <v>19</v>
      </c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</row>
    <row r="5" spans="1:31">
      <c r="A5" s="7" t="s">
        <v>62</v>
      </c>
      <c r="B5" s="7" t="s">
        <v>63</v>
      </c>
      <c r="C5" s="7" t="s">
        <v>39</v>
      </c>
      <c r="D5" s="6" t="s">
        <v>22</v>
      </c>
      <c r="E5" s="6"/>
      <c r="F5" s="6"/>
      <c r="G5" s="6" t="s">
        <v>25</v>
      </c>
      <c r="H5" s="6"/>
      <c r="I5" s="6"/>
      <c r="J5" s="6"/>
      <c r="K5" s="6"/>
      <c r="L5" s="6"/>
      <c r="M5" s="6"/>
      <c r="N5" s="6" t="s">
        <v>25</v>
      </c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</row>
    <row r="6" spans="1:31">
      <c r="A6" s="7" t="s">
        <v>65</v>
      </c>
      <c r="B6" s="7" t="s">
        <v>66</v>
      </c>
      <c r="C6" s="7" t="s">
        <v>43</v>
      </c>
      <c r="D6" s="6"/>
      <c r="E6" s="6" t="s">
        <v>22</v>
      </c>
      <c r="F6" s="6" t="s">
        <v>28</v>
      </c>
      <c r="G6" s="6" t="s">
        <v>22</v>
      </c>
      <c r="H6" s="6" t="s">
        <v>22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>
      <c r="A7" s="7" t="s">
        <v>68</v>
      </c>
      <c r="B7" s="7" t="s">
        <v>69</v>
      </c>
      <c r="C7" s="7" t="s">
        <v>42</v>
      </c>
      <c r="D7" s="6" t="s">
        <v>22</v>
      </c>
      <c r="E7" s="6" t="s">
        <v>22</v>
      </c>
      <c r="F7" s="6" t="s">
        <v>22</v>
      </c>
      <c r="G7" s="6" t="s">
        <v>28</v>
      </c>
      <c r="H7" s="6" t="s">
        <v>22</v>
      </c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</row>
    <row r="8" spans="1:31">
      <c r="A8" s="7" t="s">
        <v>70</v>
      </c>
      <c r="B8" s="7" t="s">
        <v>54</v>
      </c>
      <c r="C8" s="7" t="s">
        <v>41</v>
      </c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</row>
    <row r="9" spans="1:31">
      <c r="A9" s="7" t="s">
        <v>72</v>
      </c>
      <c r="B9" s="7" t="s">
        <v>60</v>
      </c>
      <c r="C9" s="7" t="s">
        <v>41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</row>
    <row r="10" spans="1:31">
      <c r="A10" s="7" t="s">
        <v>73</v>
      </c>
      <c r="B10" s="7" t="s">
        <v>58</v>
      </c>
      <c r="C10" s="7" t="s">
        <v>40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</row>
    <row r="11" spans="1:31">
      <c r="A11" s="7" t="s">
        <v>74</v>
      </c>
      <c r="B11" s="7" t="s">
        <v>54</v>
      </c>
      <c r="C11" s="7" t="s">
        <v>42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</row>
  </sheetData>
  <dataValidations count="280">
    <dataValidation type="list" allowBlank="1" showInputMessage="1" showErrorMessage="1" sqref="D2">
      <formula1>Codes_Shift</formula1>
    </dataValidation>
    <dataValidation type="list" allowBlank="1" showInputMessage="1" showErrorMessage="1" sqref="E2">
      <formula1>Codes_Shift</formula1>
    </dataValidation>
    <dataValidation type="list" allowBlank="1" showInputMessage="1" showErrorMessage="1" sqref="F2">
      <formula1>Codes_Shift</formula1>
    </dataValidation>
    <dataValidation type="list" allowBlank="1" showInputMessage="1" showErrorMessage="1" sqref="G2">
      <formula1>Codes_Shift</formula1>
    </dataValidation>
    <dataValidation type="list" allowBlank="1" showInputMessage="1" showErrorMessage="1" sqref="H2">
      <formula1>Codes_Shift</formula1>
    </dataValidation>
    <dataValidation type="list" allowBlank="1" showInputMessage="1" showErrorMessage="1" sqref="I2">
      <formula1>Codes_Shift</formula1>
    </dataValidation>
    <dataValidation type="list" allowBlank="1" showInputMessage="1" showErrorMessage="1" sqref="J2">
      <formula1>Codes_Shift</formula1>
    </dataValidation>
    <dataValidation type="list" allowBlank="1" showInputMessage="1" showErrorMessage="1" sqref="K2">
      <formula1>Codes_Shift</formula1>
    </dataValidation>
    <dataValidation type="list" allowBlank="1" showInputMessage="1" showErrorMessage="1" sqref="L2">
      <formula1>Codes_Shift</formula1>
    </dataValidation>
    <dataValidation type="list" allowBlank="1" showInputMessage="1" showErrorMessage="1" sqref="M2">
      <formula1>Codes_Shift</formula1>
    </dataValidation>
    <dataValidation type="list" allowBlank="1" showInputMessage="1" showErrorMessage="1" sqref="N2">
      <formula1>Codes_Shift</formula1>
    </dataValidation>
    <dataValidation type="list" allowBlank="1" showInputMessage="1" showErrorMessage="1" sqref="O2">
      <formula1>Codes_Shift</formula1>
    </dataValidation>
    <dataValidation type="list" allowBlank="1" showInputMessage="1" showErrorMessage="1" sqref="P2">
      <formula1>Codes_Shift</formula1>
    </dataValidation>
    <dataValidation type="list" allowBlank="1" showInputMessage="1" showErrorMessage="1" sqref="Q2">
      <formula1>Codes_Shift</formula1>
    </dataValidation>
    <dataValidation type="list" allowBlank="1" showInputMessage="1" showErrorMessage="1" sqref="R2">
      <formula1>Codes_Shift</formula1>
    </dataValidation>
    <dataValidation type="list" allowBlank="1" showInputMessage="1" showErrorMessage="1" sqref="S2">
      <formula1>Codes_Shift</formula1>
    </dataValidation>
    <dataValidation type="list" allowBlank="1" showInputMessage="1" showErrorMessage="1" sqref="T2">
      <formula1>Codes_Shift</formula1>
    </dataValidation>
    <dataValidation type="list" allowBlank="1" showInputMessage="1" showErrorMessage="1" sqref="U2">
      <formula1>Codes_Shift</formula1>
    </dataValidation>
    <dataValidation type="list" allowBlank="1" showInputMessage="1" showErrorMessage="1" sqref="V2">
      <formula1>Codes_Shift</formula1>
    </dataValidation>
    <dataValidation type="list" allowBlank="1" showInputMessage="1" showErrorMessage="1" sqref="W2">
      <formula1>Codes_Shift</formula1>
    </dataValidation>
    <dataValidation type="list" allowBlank="1" showInputMessage="1" showErrorMessage="1" sqref="X2">
      <formula1>Codes_Shift</formula1>
    </dataValidation>
    <dataValidation type="list" allowBlank="1" showInputMessage="1" showErrorMessage="1" sqref="Y2">
      <formula1>Codes_Shift</formula1>
    </dataValidation>
    <dataValidation type="list" allowBlank="1" showInputMessage="1" showErrorMessage="1" sqref="Z2">
      <formula1>Codes_Shift</formula1>
    </dataValidation>
    <dataValidation type="list" allowBlank="1" showInputMessage="1" showErrorMessage="1" sqref="AA2">
      <formula1>Codes_Shift</formula1>
    </dataValidation>
    <dataValidation type="list" allowBlank="1" showInputMessage="1" showErrorMessage="1" sqref="AB2">
      <formula1>Codes_Shift</formula1>
    </dataValidation>
    <dataValidation type="list" allowBlank="1" showInputMessage="1" showErrorMessage="1" sqref="AC2">
      <formula1>Codes_Shift</formula1>
    </dataValidation>
    <dataValidation type="list" allowBlank="1" showInputMessage="1" showErrorMessage="1" sqref="AD2">
      <formula1>Codes_Shift</formula1>
    </dataValidation>
    <dataValidation type="list" allowBlank="1" showInputMessage="1" showErrorMessage="1" sqref="AE2">
      <formula1>Codes_Shift</formula1>
    </dataValidation>
    <dataValidation type="list" allowBlank="1" showInputMessage="1" showErrorMessage="1" sqref="D3">
      <formula1>Codes_Shift</formula1>
    </dataValidation>
    <dataValidation type="list" allowBlank="1" showInputMessage="1" showErrorMessage="1" sqref="E3">
      <formula1>Codes_Shift</formula1>
    </dataValidation>
    <dataValidation type="list" allowBlank="1" showInputMessage="1" showErrorMessage="1" sqref="F3">
      <formula1>Codes_Shift</formula1>
    </dataValidation>
    <dataValidation type="list" allowBlank="1" showInputMessage="1" showErrorMessage="1" sqref="G3">
      <formula1>Codes_Shift</formula1>
    </dataValidation>
    <dataValidation type="list" allowBlank="1" showInputMessage="1" showErrorMessage="1" sqref="H3">
      <formula1>Codes_Shift</formula1>
    </dataValidation>
    <dataValidation type="list" allowBlank="1" showInputMessage="1" showErrorMessage="1" sqref="I3">
      <formula1>Codes_Shift</formula1>
    </dataValidation>
    <dataValidation type="list" allowBlank="1" showInputMessage="1" showErrorMessage="1" sqref="J3">
      <formula1>Codes_Shift</formula1>
    </dataValidation>
    <dataValidation type="list" allowBlank="1" showInputMessage="1" showErrorMessage="1" sqref="K3">
      <formula1>Codes_Shift</formula1>
    </dataValidation>
    <dataValidation type="list" allowBlank="1" showInputMessage="1" showErrorMessage="1" sqref="L3">
      <formula1>Codes_Shift</formula1>
    </dataValidation>
    <dataValidation type="list" allowBlank="1" showInputMessage="1" showErrorMessage="1" sqref="M3">
      <formula1>Codes_Shift</formula1>
    </dataValidation>
    <dataValidation type="list" allowBlank="1" showInputMessage="1" showErrorMessage="1" sqref="N3">
      <formula1>Codes_Shift</formula1>
    </dataValidation>
    <dataValidation type="list" allowBlank="1" showInputMessage="1" showErrorMessage="1" sqref="O3">
      <formula1>Codes_Shift</formula1>
    </dataValidation>
    <dataValidation type="list" allowBlank="1" showInputMessage="1" showErrorMessage="1" sqref="P3">
      <formula1>Codes_Shift</formula1>
    </dataValidation>
    <dataValidation type="list" allowBlank="1" showInputMessage="1" showErrorMessage="1" sqref="Q3">
      <formula1>Codes_Shift</formula1>
    </dataValidation>
    <dataValidation type="list" allowBlank="1" showInputMessage="1" showErrorMessage="1" sqref="R3">
      <formula1>Codes_Shift</formula1>
    </dataValidation>
    <dataValidation type="list" allowBlank="1" showInputMessage="1" showErrorMessage="1" sqref="S3">
      <formula1>Codes_Shift</formula1>
    </dataValidation>
    <dataValidation type="list" allowBlank="1" showInputMessage="1" showErrorMessage="1" sqref="T3">
      <formula1>Codes_Shift</formula1>
    </dataValidation>
    <dataValidation type="list" allowBlank="1" showInputMessage="1" showErrorMessage="1" sqref="U3">
      <formula1>Codes_Shift</formula1>
    </dataValidation>
    <dataValidation type="list" allowBlank="1" showInputMessage="1" showErrorMessage="1" sqref="V3">
      <formula1>Codes_Shift</formula1>
    </dataValidation>
    <dataValidation type="list" allowBlank="1" showInputMessage="1" showErrorMessage="1" sqref="W3">
      <formula1>Codes_Shift</formula1>
    </dataValidation>
    <dataValidation type="list" allowBlank="1" showInputMessage="1" showErrorMessage="1" sqref="X3">
      <formula1>Codes_Shift</formula1>
    </dataValidation>
    <dataValidation type="list" allowBlank="1" showInputMessage="1" showErrorMessage="1" sqref="Y3">
      <formula1>Codes_Shift</formula1>
    </dataValidation>
    <dataValidation type="list" allowBlank="1" showInputMessage="1" showErrorMessage="1" sqref="Z3">
      <formula1>Codes_Shift</formula1>
    </dataValidation>
    <dataValidation type="list" allowBlank="1" showInputMessage="1" showErrorMessage="1" sqref="AA3">
      <formula1>Codes_Shift</formula1>
    </dataValidation>
    <dataValidation type="list" allowBlank="1" showInputMessage="1" showErrorMessage="1" sqref="AB3">
      <formula1>Codes_Shift</formula1>
    </dataValidation>
    <dataValidation type="list" allowBlank="1" showInputMessage="1" showErrorMessage="1" sqref="AC3">
      <formula1>Codes_Shift</formula1>
    </dataValidation>
    <dataValidation type="list" allowBlank="1" showInputMessage="1" showErrorMessage="1" sqref="AD3">
      <formula1>Codes_Shift</formula1>
    </dataValidation>
    <dataValidation type="list" allowBlank="1" showInputMessage="1" showErrorMessage="1" sqref="AE3">
      <formula1>Codes_Shift</formula1>
    </dataValidation>
    <dataValidation type="list" allowBlank="1" showInputMessage="1" showErrorMessage="1" sqref="D4">
      <formula1>Codes_Shift</formula1>
    </dataValidation>
    <dataValidation type="list" allowBlank="1" showInputMessage="1" showErrorMessage="1" sqref="E4">
      <formula1>Codes_Shift</formula1>
    </dataValidation>
    <dataValidation type="list" allowBlank="1" showInputMessage="1" showErrorMessage="1" sqref="F4">
      <formula1>Codes_Shift</formula1>
    </dataValidation>
    <dataValidation type="list" allowBlank="1" showInputMessage="1" showErrorMessage="1" sqref="G4">
      <formula1>Codes_Shift</formula1>
    </dataValidation>
    <dataValidation type="list" allowBlank="1" showInputMessage="1" showErrorMessage="1" sqref="H4">
      <formula1>Codes_Shift</formula1>
    </dataValidation>
    <dataValidation type="list" allowBlank="1" showInputMessage="1" showErrorMessage="1" sqref="I4">
      <formula1>Codes_Shift</formula1>
    </dataValidation>
    <dataValidation type="list" allowBlank="1" showInputMessage="1" showErrorMessage="1" sqref="J4">
      <formula1>Codes_Shift</formula1>
    </dataValidation>
    <dataValidation type="list" allowBlank="1" showInputMessage="1" showErrorMessage="1" sqref="K4">
      <formula1>Codes_Shift</formula1>
    </dataValidation>
    <dataValidation type="list" allowBlank="1" showInputMessage="1" showErrorMessage="1" sqref="L4">
      <formula1>Codes_Shift</formula1>
    </dataValidation>
    <dataValidation type="list" allowBlank="1" showInputMessage="1" showErrorMessage="1" sqref="M4">
      <formula1>Codes_Shift</formula1>
    </dataValidation>
    <dataValidation type="list" allowBlank="1" showInputMessage="1" showErrorMessage="1" sqref="N4">
      <formula1>Codes_Shift</formula1>
    </dataValidation>
    <dataValidation type="list" allowBlank="1" showInputMessage="1" showErrorMessage="1" sqref="O4">
      <formula1>Codes_Shift</formula1>
    </dataValidation>
    <dataValidation type="list" allowBlank="1" showInputMessage="1" showErrorMessage="1" sqref="P4">
      <formula1>Codes_Shift</formula1>
    </dataValidation>
    <dataValidation type="list" allowBlank="1" showInputMessage="1" showErrorMessage="1" sqref="Q4">
      <formula1>Codes_Shift</formula1>
    </dataValidation>
    <dataValidation type="list" allowBlank="1" showInputMessage="1" showErrorMessage="1" sqref="R4">
      <formula1>Codes_Shift</formula1>
    </dataValidation>
    <dataValidation type="list" allowBlank="1" showInputMessage="1" showErrorMessage="1" sqref="S4">
      <formula1>Codes_Shift</formula1>
    </dataValidation>
    <dataValidation type="list" allowBlank="1" showInputMessage="1" showErrorMessage="1" sqref="T4">
      <formula1>Codes_Shift</formula1>
    </dataValidation>
    <dataValidation type="list" allowBlank="1" showInputMessage="1" showErrorMessage="1" sqref="U4">
      <formula1>Codes_Shift</formula1>
    </dataValidation>
    <dataValidation type="list" allowBlank="1" showInputMessage="1" showErrorMessage="1" sqref="V4">
      <formula1>Codes_Shift</formula1>
    </dataValidation>
    <dataValidation type="list" allowBlank="1" showInputMessage="1" showErrorMessage="1" sqref="W4">
      <formula1>Codes_Shift</formula1>
    </dataValidation>
    <dataValidation type="list" allowBlank="1" showInputMessage="1" showErrorMessage="1" sqref="X4">
      <formula1>Codes_Shift</formula1>
    </dataValidation>
    <dataValidation type="list" allowBlank="1" showInputMessage="1" showErrorMessage="1" sqref="Y4">
      <formula1>Codes_Shift</formula1>
    </dataValidation>
    <dataValidation type="list" allowBlank="1" showInputMessage="1" showErrorMessage="1" sqref="Z4">
      <formula1>Codes_Shift</formula1>
    </dataValidation>
    <dataValidation type="list" allowBlank="1" showInputMessage="1" showErrorMessage="1" sqref="AA4">
      <formula1>Codes_Shift</formula1>
    </dataValidation>
    <dataValidation type="list" allowBlank="1" showInputMessage="1" showErrorMessage="1" sqref="AB4">
      <formula1>Codes_Shift</formula1>
    </dataValidation>
    <dataValidation type="list" allowBlank="1" showInputMessage="1" showErrorMessage="1" sqref="AC4">
      <formula1>Codes_Shift</formula1>
    </dataValidation>
    <dataValidation type="list" allowBlank="1" showInputMessage="1" showErrorMessage="1" sqref="AD4">
      <formula1>Codes_Shift</formula1>
    </dataValidation>
    <dataValidation type="list" allowBlank="1" showInputMessage="1" showErrorMessage="1" sqref="AE4">
      <formula1>Codes_Shift</formula1>
    </dataValidation>
    <dataValidation type="list" allowBlank="1" showInputMessage="1" showErrorMessage="1" sqref="D5">
      <formula1>Codes_Shift</formula1>
    </dataValidation>
    <dataValidation type="list" allowBlank="1" showInputMessage="1" showErrorMessage="1" sqref="E5">
      <formula1>Codes_Shift</formula1>
    </dataValidation>
    <dataValidation type="list" allowBlank="1" showInputMessage="1" showErrorMessage="1" sqref="F5">
      <formula1>Codes_Shift</formula1>
    </dataValidation>
    <dataValidation type="list" allowBlank="1" showInputMessage="1" showErrorMessage="1" sqref="G5">
      <formula1>Codes_Shift</formula1>
    </dataValidation>
    <dataValidation type="list" allowBlank="1" showInputMessage="1" showErrorMessage="1" sqref="H5">
      <formula1>Codes_Shift</formula1>
    </dataValidation>
    <dataValidation type="list" allowBlank="1" showInputMessage="1" showErrorMessage="1" sqref="I5">
      <formula1>Codes_Shift</formula1>
    </dataValidation>
    <dataValidation type="list" allowBlank="1" showInputMessage="1" showErrorMessage="1" sqref="J5">
      <formula1>Codes_Shift</formula1>
    </dataValidation>
    <dataValidation type="list" allowBlank="1" showInputMessage="1" showErrorMessage="1" sqref="K5">
      <formula1>Codes_Shift</formula1>
    </dataValidation>
    <dataValidation type="list" allowBlank="1" showInputMessage="1" showErrorMessage="1" sqref="L5">
      <formula1>Codes_Shift</formula1>
    </dataValidation>
    <dataValidation type="list" allowBlank="1" showInputMessage="1" showErrorMessage="1" sqref="M5">
      <formula1>Codes_Shift</formula1>
    </dataValidation>
    <dataValidation type="list" allowBlank="1" showInputMessage="1" showErrorMessage="1" sqref="N5">
      <formula1>Codes_Shift</formula1>
    </dataValidation>
    <dataValidation type="list" allowBlank="1" showInputMessage="1" showErrorMessage="1" sqref="O5">
      <formula1>Codes_Shift</formula1>
    </dataValidation>
    <dataValidation type="list" allowBlank="1" showInputMessage="1" showErrorMessage="1" sqref="P5">
      <formula1>Codes_Shift</formula1>
    </dataValidation>
    <dataValidation type="list" allowBlank="1" showInputMessage="1" showErrorMessage="1" sqref="Q5">
      <formula1>Codes_Shift</formula1>
    </dataValidation>
    <dataValidation type="list" allowBlank="1" showInputMessage="1" showErrorMessage="1" sqref="R5">
      <formula1>Codes_Shift</formula1>
    </dataValidation>
    <dataValidation type="list" allowBlank="1" showInputMessage="1" showErrorMessage="1" sqref="S5">
      <formula1>Codes_Shift</formula1>
    </dataValidation>
    <dataValidation type="list" allowBlank="1" showInputMessage="1" showErrorMessage="1" sqref="T5">
      <formula1>Codes_Shift</formula1>
    </dataValidation>
    <dataValidation type="list" allowBlank="1" showInputMessage="1" showErrorMessage="1" sqref="U5">
      <formula1>Codes_Shift</formula1>
    </dataValidation>
    <dataValidation type="list" allowBlank="1" showInputMessage="1" showErrorMessage="1" sqref="V5">
      <formula1>Codes_Shift</formula1>
    </dataValidation>
    <dataValidation type="list" allowBlank="1" showInputMessage="1" showErrorMessage="1" sqref="W5">
      <formula1>Codes_Shift</formula1>
    </dataValidation>
    <dataValidation type="list" allowBlank="1" showInputMessage="1" showErrorMessage="1" sqref="X5">
      <formula1>Codes_Shift</formula1>
    </dataValidation>
    <dataValidation type="list" allowBlank="1" showInputMessage="1" showErrorMessage="1" sqref="Y5">
      <formula1>Codes_Shift</formula1>
    </dataValidation>
    <dataValidation type="list" allowBlank="1" showInputMessage="1" showErrorMessage="1" sqref="Z5">
      <formula1>Codes_Shift</formula1>
    </dataValidation>
    <dataValidation type="list" allowBlank="1" showInputMessage="1" showErrorMessage="1" sqref="AA5">
      <formula1>Codes_Shift</formula1>
    </dataValidation>
    <dataValidation type="list" allowBlank="1" showInputMessage="1" showErrorMessage="1" sqref="AB5">
      <formula1>Codes_Shift</formula1>
    </dataValidation>
    <dataValidation type="list" allowBlank="1" showInputMessage="1" showErrorMessage="1" sqref="AC5">
      <formula1>Codes_Shift</formula1>
    </dataValidation>
    <dataValidation type="list" allowBlank="1" showInputMessage="1" showErrorMessage="1" sqref="AD5">
      <formula1>Codes_Shift</formula1>
    </dataValidation>
    <dataValidation type="list" allowBlank="1" showInputMessage="1" showErrorMessage="1" sqref="AE5">
      <formula1>Codes_Shift</formula1>
    </dataValidation>
    <dataValidation type="list" allowBlank="1" showInputMessage="1" showErrorMessage="1" sqref="D6">
      <formula1>Codes_Shift</formula1>
    </dataValidation>
    <dataValidation type="list" allowBlank="1" showInputMessage="1" showErrorMessage="1" sqref="E6">
      <formula1>Codes_Shift</formula1>
    </dataValidation>
    <dataValidation type="list" allowBlank="1" showInputMessage="1" showErrorMessage="1" sqref="F6">
      <formula1>Codes_Shift</formula1>
    </dataValidation>
    <dataValidation type="list" allowBlank="1" showInputMessage="1" showErrorMessage="1" sqref="G6">
      <formula1>Codes_Shift</formula1>
    </dataValidation>
    <dataValidation type="list" allowBlank="1" showInputMessage="1" showErrorMessage="1" sqref="H6">
      <formula1>Codes_Shift</formula1>
    </dataValidation>
    <dataValidation type="list" allowBlank="1" showInputMessage="1" showErrorMessage="1" sqref="I6">
      <formula1>Codes_Shift</formula1>
    </dataValidation>
    <dataValidation type="list" allowBlank="1" showInputMessage="1" showErrorMessage="1" sqref="J6">
      <formula1>Codes_Shift</formula1>
    </dataValidation>
    <dataValidation type="list" allowBlank="1" showInputMessage="1" showErrorMessage="1" sqref="K6">
      <formula1>Codes_Shift</formula1>
    </dataValidation>
    <dataValidation type="list" allowBlank="1" showInputMessage="1" showErrorMessage="1" sqref="L6">
      <formula1>Codes_Shift</formula1>
    </dataValidation>
    <dataValidation type="list" allowBlank="1" showInputMessage="1" showErrorMessage="1" sqref="M6">
      <formula1>Codes_Shift</formula1>
    </dataValidation>
    <dataValidation type="list" allowBlank="1" showInputMessage="1" showErrorMessage="1" sqref="N6">
      <formula1>Codes_Shift</formula1>
    </dataValidation>
    <dataValidation type="list" allowBlank="1" showInputMessage="1" showErrorMessage="1" sqref="O6">
      <formula1>Codes_Shift</formula1>
    </dataValidation>
    <dataValidation type="list" allowBlank="1" showInputMessage="1" showErrorMessage="1" sqref="P6">
      <formula1>Codes_Shift</formula1>
    </dataValidation>
    <dataValidation type="list" allowBlank="1" showInputMessage="1" showErrorMessage="1" sqref="Q6">
      <formula1>Codes_Shift</formula1>
    </dataValidation>
    <dataValidation type="list" allowBlank="1" showInputMessage="1" showErrorMessage="1" sqref="R6">
      <formula1>Codes_Shift</formula1>
    </dataValidation>
    <dataValidation type="list" allowBlank="1" showInputMessage="1" showErrorMessage="1" sqref="S6">
      <formula1>Codes_Shift</formula1>
    </dataValidation>
    <dataValidation type="list" allowBlank="1" showInputMessage="1" showErrorMessage="1" sqref="T6">
      <formula1>Codes_Shift</formula1>
    </dataValidation>
    <dataValidation type="list" allowBlank="1" showInputMessage="1" showErrorMessage="1" sqref="U6">
      <formula1>Codes_Shift</formula1>
    </dataValidation>
    <dataValidation type="list" allowBlank="1" showInputMessage="1" showErrorMessage="1" sqref="V6">
      <formula1>Codes_Shift</formula1>
    </dataValidation>
    <dataValidation type="list" allowBlank="1" showInputMessage="1" showErrorMessage="1" sqref="W6">
      <formula1>Codes_Shift</formula1>
    </dataValidation>
    <dataValidation type="list" allowBlank="1" showInputMessage="1" showErrorMessage="1" sqref="X6">
      <formula1>Codes_Shift</formula1>
    </dataValidation>
    <dataValidation type="list" allowBlank="1" showInputMessage="1" showErrorMessage="1" sqref="Y6">
      <formula1>Codes_Shift</formula1>
    </dataValidation>
    <dataValidation type="list" allowBlank="1" showInputMessage="1" showErrorMessage="1" sqref="Z6">
      <formula1>Codes_Shift</formula1>
    </dataValidation>
    <dataValidation type="list" allowBlank="1" showInputMessage="1" showErrorMessage="1" sqref="AA6">
      <formula1>Codes_Shift</formula1>
    </dataValidation>
    <dataValidation type="list" allowBlank="1" showInputMessage="1" showErrorMessage="1" sqref="AB6">
      <formula1>Codes_Shift</formula1>
    </dataValidation>
    <dataValidation type="list" allowBlank="1" showInputMessage="1" showErrorMessage="1" sqref="AC6">
      <formula1>Codes_Shift</formula1>
    </dataValidation>
    <dataValidation type="list" allowBlank="1" showInputMessage="1" showErrorMessage="1" sqref="AD6">
      <formula1>Codes_Shift</formula1>
    </dataValidation>
    <dataValidation type="list" allowBlank="1" showInputMessage="1" showErrorMessage="1" sqref="AE6">
      <formula1>Codes_Shift</formula1>
    </dataValidation>
    <dataValidation type="list" allowBlank="1" showInputMessage="1" showErrorMessage="1" sqref="D7">
      <formula1>Codes_Shift</formula1>
    </dataValidation>
    <dataValidation type="list" allowBlank="1" showInputMessage="1" showErrorMessage="1" sqref="E7">
      <formula1>Codes_Shift</formula1>
    </dataValidation>
    <dataValidation type="list" allowBlank="1" showInputMessage="1" showErrorMessage="1" sqref="F7">
      <formula1>Codes_Shift</formula1>
    </dataValidation>
    <dataValidation type="list" allowBlank="1" showInputMessage="1" showErrorMessage="1" sqref="G7">
      <formula1>Codes_Shift</formula1>
    </dataValidation>
    <dataValidation type="list" allowBlank="1" showInputMessage="1" showErrorMessage="1" sqref="H7">
      <formula1>Codes_Shift</formula1>
    </dataValidation>
    <dataValidation type="list" allowBlank="1" showInputMessage="1" showErrorMessage="1" sqref="I7">
      <formula1>Codes_Shift</formula1>
    </dataValidation>
    <dataValidation type="list" allowBlank="1" showInputMessage="1" showErrorMessage="1" sqref="J7">
      <formula1>Codes_Shift</formula1>
    </dataValidation>
    <dataValidation type="list" allowBlank="1" showInputMessage="1" showErrorMessage="1" sqref="K7">
      <formula1>Codes_Shift</formula1>
    </dataValidation>
    <dataValidation type="list" allowBlank="1" showInputMessage="1" showErrorMessage="1" sqref="L7">
      <formula1>Codes_Shift</formula1>
    </dataValidation>
    <dataValidation type="list" allowBlank="1" showInputMessage="1" showErrorMessage="1" sqref="M7">
      <formula1>Codes_Shift</formula1>
    </dataValidation>
    <dataValidation type="list" allowBlank="1" showInputMessage="1" showErrorMessage="1" sqref="N7">
      <formula1>Codes_Shift</formula1>
    </dataValidation>
    <dataValidation type="list" allowBlank="1" showInputMessage="1" showErrorMessage="1" sqref="O7">
      <formula1>Codes_Shift</formula1>
    </dataValidation>
    <dataValidation type="list" allowBlank="1" showInputMessage="1" showErrorMessage="1" sqref="P7">
      <formula1>Codes_Shift</formula1>
    </dataValidation>
    <dataValidation type="list" allowBlank="1" showInputMessage="1" showErrorMessage="1" sqref="Q7">
      <formula1>Codes_Shift</formula1>
    </dataValidation>
    <dataValidation type="list" allowBlank="1" showInputMessage="1" showErrorMessage="1" sqref="R7">
      <formula1>Codes_Shift</formula1>
    </dataValidation>
    <dataValidation type="list" allowBlank="1" showInputMessage="1" showErrorMessage="1" sqref="S7">
      <formula1>Codes_Shift</formula1>
    </dataValidation>
    <dataValidation type="list" allowBlank="1" showInputMessage="1" showErrorMessage="1" sqref="T7">
      <formula1>Codes_Shift</formula1>
    </dataValidation>
    <dataValidation type="list" allowBlank="1" showInputMessage="1" showErrorMessage="1" sqref="U7">
      <formula1>Codes_Shift</formula1>
    </dataValidation>
    <dataValidation type="list" allowBlank="1" showInputMessage="1" showErrorMessage="1" sqref="V7">
      <formula1>Codes_Shift</formula1>
    </dataValidation>
    <dataValidation type="list" allowBlank="1" showInputMessage="1" showErrorMessage="1" sqref="W7">
      <formula1>Codes_Shift</formula1>
    </dataValidation>
    <dataValidation type="list" allowBlank="1" showInputMessage="1" showErrorMessage="1" sqref="X7">
      <formula1>Codes_Shift</formula1>
    </dataValidation>
    <dataValidation type="list" allowBlank="1" showInputMessage="1" showErrorMessage="1" sqref="Y7">
      <formula1>Codes_Shift</formula1>
    </dataValidation>
    <dataValidation type="list" allowBlank="1" showInputMessage="1" showErrorMessage="1" sqref="Z7">
      <formula1>Codes_Shift</formula1>
    </dataValidation>
    <dataValidation type="list" allowBlank="1" showInputMessage="1" showErrorMessage="1" sqref="AA7">
      <formula1>Codes_Shift</formula1>
    </dataValidation>
    <dataValidation type="list" allowBlank="1" showInputMessage="1" showErrorMessage="1" sqref="AB7">
      <formula1>Codes_Shift</formula1>
    </dataValidation>
    <dataValidation type="list" allowBlank="1" showInputMessage="1" showErrorMessage="1" sqref="AC7">
      <formula1>Codes_Shift</formula1>
    </dataValidation>
    <dataValidation type="list" allowBlank="1" showInputMessage="1" showErrorMessage="1" sqref="AD7">
      <formula1>Codes_Shift</formula1>
    </dataValidation>
    <dataValidation type="list" allowBlank="1" showInputMessage="1" showErrorMessage="1" sqref="AE7">
      <formula1>Codes_Shift</formula1>
    </dataValidation>
    <dataValidation type="list" allowBlank="1" showInputMessage="1" showErrorMessage="1" sqref="D8">
      <formula1>Codes_Shift</formula1>
    </dataValidation>
    <dataValidation type="list" allowBlank="1" showInputMessage="1" showErrorMessage="1" sqref="E8">
      <formula1>Codes_Shift</formula1>
    </dataValidation>
    <dataValidation type="list" allowBlank="1" showInputMessage="1" showErrorMessage="1" sqref="F8">
      <formula1>Codes_Shift</formula1>
    </dataValidation>
    <dataValidation type="list" allowBlank="1" showInputMessage="1" showErrorMessage="1" sqref="G8">
      <formula1>Codes_Shift</formula1>
    </dataValidation>
    <dataValidation type="list" allowBlank="1" showInputMessage="1" showErrorMessage="1" sqref="H8">
      <formula1>Codes_Shift</formula1>
    </dataValidation>
    <dataValidation type="list" allowBlank="1" showInputMessage="1" showErrorMessage="1" sqref="I8">
      <formula1>Codes_Shift</formula1>
    </dataValidation>
    <dataValidation type="list" allowBlank="1" showInputMessage="1" showErrorMessage="1" sqref="J8">
      <formula1>Codes_Shift</formula1>
    </dataValidation>
    <dataValidation type="list" allowBlank="1" showInputMessage="1" showErrorMessage="1" sqref="K8">
      <formula1>Codes_Shift</formula1>
    </dataValidation>
    <dataValidation type="list" allowBlank="1" showInputMessage="1" showErrorMessage="1" sqref="L8">
      <formula1>Codes_Shift</formula1>
    </dataValidation>
    <dataValidation type="list" allowBlank="1" showInputMessage="1" showErrorMessage="1" sqref="M8">
      <formula1>Codes_Shift</formula1>
    </dataValidation>
    <dataValidation type="list" allowBlank="1" showInputMessage="1" showErrorMessage="1" sqref="N8">
      <formula1>Codes_Shift</formula1>
    </dataValidation>
    <dataValidation type="list" allowBlank="1" showInputMessage="1" showErrorMessage="1" sqref="O8">
      <formula1>Codes_Shift</formula1>
    </dataValidation>
    <dataValidation type="list" allowBlank="1" showInputMessage="1" showErrorMessage="1" sqref="P8">
      <formula1>Codes_Shift</formula1>
    </dataValidation>
    <dataValidation type="list" allowBlank="1" showInputMessage="1" showErrorMessage="1" sqref="Q8">
      <formula1>Codes_Shift</formula1>
    </dataValidation>
    <dataValidation type="list" allowBlank="1" showInputMessage="1" showErrorMessage="1" sqref="R8">
      <formula1>Codes_Shift</formula1>
    </dataValidation>
    <dataValidation type="list" allowBlank="1" showInputMessage="1" showErrorMessage="1" sqref="S8">
      <formula1>Codes_Shift</formula1>
    </dataValidation>
    <dataValidation type="list" allowBlank="1" showInputMessage="1" showErrorMessage="1" sqref="T8">
      <formula1>Codes_Shift</formula1>
    </dataValidation>
    <dataValidation type="list" allowBlank="1" showInputMessage="1" showErrorMessage="1" sqref="U8">
      <formula1>Codes_Shift</formula1>
    </dataValidation>
    <dataValidation type="list" allowBlank="1" showInputMessage="1" showErrorMessage="1" sqref="V8">
      <formula1>Codes_Shift</formula1>
    </dataValidation>
    <dataValidation type="list" allowBlank="1" showInputMessage="1" showErrorMessage="1" sqref="W8">
      <formula1>Codes_Shift</formula1>
    </dataValidation>
    <dataValidation type="list" allowBlank="1" showInputMessage="1" showErrorMessage="1" sqref="X8">
      <formula1>Codes_Shift</formula1>
    </dataValidation>
    <dataValidation type="list" allowBlank="1" showInputMessage="1" showErrorMessage="1" sqref="Y8">
      <formula1>Codes_Shift</formula1>
    </dataValidation>
    <dataValidation type="list" allowBlank="1" showInputMessage="1" showErrorMessage="1" sqref="Z8">
      <formula1>Codes_Shift</formula1>
    </dataValidation>
    <dataValidation type="list" allowBlank="1" showInputMessage="1" showErrorMessage="1" sqref="AA8">
      <formula1>Codes_Shift</formula1>
    </dataValidation>
    <dataValidation type="list" allowBlank="1" showInputMessage="1" showErrorMessage="1" sqref="AB8">
      <formula1>Codes_Shift</formula1>
    </dataValidation>
    <dataValidation type="list" allowBlank="1" showInputMessage="1" showErrorMessage="1" sqref="AC8">
      <formula1>Codes_Shift</formula1>
    </dataValidation>
    <dataValidation type="list" allowBlank="1" showInputMessage="1" showErrorMessage="1" sqref="AD8">
      <formula1>Codes_Shift</formula1>
    </dataValidation>
    <dataValidation type="list" allowBlank="1" showInputMessage="1" showErrorMessage="1" sqref="AE8">
      <formula1>Codes_Shift</formula1>
    </dataValidation>
    <dataValidation type="list" allowBlank="1" showInputMessage="1" showErrorMessage="1" sqref="D9">
      <formula1>Codes_Shift</formula1>
    </dataValidation>
    <dataValidation type="list" allowBlank="1" showInputMessage="1" showErrorMessage="1" sqref="E9">
      <formula1>Codes_Shift</formula1>
    </dataValidation>
    <dataValidation type="list" allowBlank="1" showInputMessage="1" showErrorMessage="1" sqref="F9">
      <formula1>Codes_Shift</formula1>
    </dataValidation>
    <dataValidation type="list" allowBlank="1" showInputMessage="1" showErrorMessage="1" sqref="G9">
      <formula1>Codes_Shift</formula1>
    </dataValidation>
    <dataValidation type="list" allowBlank="1" showInputMessage="1" showErrorMessage="1" sqref="H9">
      <formula1>Codes_Shift</formula1>
    </dataValidation>
    <dataValidation type="list" allowBlank="1" showInputMessage="1" showErrorMessage="1" sqref="I9">
      <formula1>Codes_Shift</formula1>
    </dataValidation>
    <dataValidation type="list" allowBlank="1" showInputMessage="1" showErrorMessage="1" sqref="J9">
      <formula1>Codes_Shift</formula1>
    </dataValidation>
    <dataValidation type="list" allowBlank="1" showInputMessage="1" showErrorMessage="1" sqref="K9">
      <formula1>Codes_Shift</formula1>
    </dataValidation>
    <dataValidation type="list" allowBlank="1" showInputMessage="1" showErrorMessage="1" sqref="L9">
      <formula1>Codes_Shift</formula1>
    </dataValidation>
    <dataValidation type="list" allowBlank="1" showInputMessage="1" showErrorMessage="1" sqref="M9">
      <formula1>Codes_Shift</formula1>
    </dataValidation>
    <dataValidation type="list" allowBlank="1" showInputMessage="1" showErrorMessage="1" sqref="N9">
      <formula1>Codes_Shift</formula1>
    </dataValidation>
    <dataValidation type="list" allowBlank="1" showInputMessage="1" showErrorMessage="1" sqref="O9">
      <formula1>Codes_Shift</formula1>
    </dataValidation>
    <dataValidation type="list" allowBlank="1" showInputMessage="1" showErrorMessage="1" sqref="P9">
      <formula1>Codes_Shift</formula1>
    </dataValidation>
    <dataValidation type="list" allowBlank="1" showInputMessage="1" showErrorMessage="1" sqref="Q9">
      <formula1>Codes_Shift</formula1>
    </dataValidation>
    <dataValidation type="list" allowBlank="1" showInputMessage="1" showErrorMessage="1" sqref="R9">
      <formula1>Codes_Shift</formula1>
    </dataValidation>
    <dataValidation type="list" allowBlank="1" showInputMessage="1" showErrorMessage="1" sqref="S9">
      <formula1>Codes_Shift</formula1>
    </dataValidation>
    <dataValidation type="list" allowBlank="1" showInputMessage="1" showErrorMessage="1" sqref="T9">
      <formula1>Codes_Shift</formula1>
    </dataValidation>
    <dataValidation type="list" allowBlank="1" showInputMessage="1" showErrorMessage="1" sqref="U9">
      <formula1>Codes_Shift</formula1>
    </dataValidation>
    <dataValidation type="list" allowBlank="1" showInputMessage="1" showErrorMessage="1" sqref="V9">
      <formula1>Codes_Shift</formula1>
    </dataValidation>
    <dataValidation type="list" allowBlank="1" showInputMessage="1" showErrorMessage="1" sqref="W9">
      <formula1>Codes_Shift</formula1>
    </dataValidation>
    <dataValidation type="list" allowBlank="1" showInputMessage="1" showErrorMessage="1" sqref="X9">
      <formula1>Codes_Shift</formula1>
    </dataValidation>
    <dataValidation type="list" allowBlank="1" showInputMessage="1" showErrorMessage="1" sqref="Y9">
      <formula1>Codes_Shift</formula1>
    </dataValidation>
    <dataValidation type="list" allowBlank="1" showInputMessage="1" showErrorMessage="1" sqref="Z9">
      <formula1>Codes_Shift</formula1>
    </dataValidation>
    <dataValidation type="list" allowBlank="1" showInputMessage="1" showErrorMessage="1" sqref="AA9">
      <formula1>Codes_Shift</formula1>
    </dataValidation>
    <dataValidation type="list" allowBlank="1" showInputMessage="1" showErrorMessage="1" sqref="AB9">
      <formula1>Codes_Shift</formula1>
    </dataValidation>
    <dataValidation type="list" allowBlank="1" showInputMessage="1" showErrorMessage="1" sqref="AC9">
      <formula1>Codes_Shift</formula1>
    </dataValidation>
    <dataValidation type="list" allowBlank="1" showInputMessage="1" showErrorMessage="1" sqref="AD9">
      <formula1>Codes_Shift</formula1>
    </dataValidation>
    <dataValidation type="list" allowBlank="1" showInputMessage="1" showErrorMessage="1" sqref="AE9">
      <formula1>Codes_Shift</formula1>
    </dataValidation>
    <dataValidation type="list" allowBlank="1" showInputMessage="1" showErrorMessage="1" sqref="D10">
      <formula1>Codes_Shift</formula1>
    </dataValidation>
    <dataValidation type="list" allowBlank="1" showInputMessage="1" showErrorMessage="1" sqref="E10">
      <formula1>Codes_Shift</formula1>
    </dataValidation>
    <dataValidation type="list" allowBlank="1" showInputMessage="1" showErrorMessage="1" sqref="F10">
      <formula1>Codes_Shift</formula1>
    </dataValidation>
    <dataValidation type="list" allowBlank="1" showInputMessage="1" showErrorMessage="1" sqref="G10">
      <formula1>Codes_Shift</formula1>
    </dataValidation>
    <dataValidation type="list" allowBlank="1" showInputMessage="1" showErrorMessage="1" sqref="H10">
      <formula1>Codes_Shift</formula1>
    </dataValidation>
    <dataValidation type="list" allowBlank="1" showInputMessage="1" showErrorMessage="1" sqref="I10">
      <formula1>Codes_Shift</formula1>
    </dataValidation>
    <dataValidation type="list" allowBlank="1" showInputMessage="1" showErrorMessage="1" sqref="J10">
      <formula1>Codes_Shift</formula1>
    </dataValidation>
    <dataValidation type="list" allowBlank="1" showInputMessage="1" showErrorMessage="1" sqref="K10">
      <formula1>Codes_Shift</formula1>
    </dataValidation>
    <dataValidation type="list" allowBlank="1" showInputMessage="1" showErrorMessage="1" sqref="L10">
      <formula1>Codes_Shift</formula1>
    </dataValidation>
    <dataValidation type="list" allowBlank="1" showInputMessage="1" showErrorMessage="1" sqref="M10">
      <formula1>Codes_Shift</formula1>
    </dataValidation>
    <dataValidation type="list" allowBlank="1" showInputMessage="1" showErrorMessage="1" sqref="N10">
      <formula1>Codes_Shift</formula1>
    </dataValidation>
    <dataValidation type="list" allowBlank="1" showInputMessage="1" showErrorMessage="1" sqref="O10">
      <formula1>Codes_Shift</formula1>
    </dataValidation>
    <dataValidation type="list" allowBlank="1" showInputMessage="1" showErrorMessage="1" sqref="P10">
      <formula1>Codes_Shift</formula1>
    </dataValidation>
    <dataValidation type="list" allowBlank="1" showInputMessage="1" showErrorMessage="1" sqref="Q10">
      <formula1>Codes_Shift</formula1>
    </dataValidation>
    <dataValidation type="list" allowBlank="1" showInputMessage="1" showErrorMessage="1" sqref="R10">
      <formula1>Codes_Shift</formula1>
    </dataValidation>
    <dataValidation type="list" allowBlank="1" showInputMessage="1" showErrorMessage="1" sqref="S10">
      <formula1>Codes_Shift</formula1>
    </dataValidation>
    <dataValidation type="list" allowBlank="1" showInputMessage="1" showErrorMessage="1" sqref="T10">
      <formula1>Codes_Shift</formula1>
    </dataValidation>
    <dataValidation type="list" allowBlank="1" showInputMessage="1" showErrorMessage="1" sqref="U10">
      <formula1>Codes_Shift</formula1>
    </dataValidation>
    <dataValidation type="list" allowBlank="1" showInputMessage="1" showErrorMessage="1" sqref="V10">
      <formula1>Codes_Shift</formula1>
    </dataValidation>
    <dataValidation type="list" allowBlank="1" showInputMessage="1" showErrorMessage="1" sqref="W10">
      <formula1>Codes_Shift</formula1>
    </dataValidation>
    <dataValidation type="list" allowBlank="1" showInputMessage="1" showErrorMessage="1" sqref="X10">
      <formula1>Codes_Shift</formula1>
    </dataValidation>
    <dataValidation type="list" allowBlank="1" showInputMessage="1" showErrorMessage="1" sqref="Y10">
      <formula1>Codes_Shift</formula1>
    </dataValidation>
    <dataValidation type="list" allowBlank="1" showInputMessage="1" showErrorMessage="1" sqref="Z10">
      <formula1>Codes_Shift</formula1>
    </dataValidation>
    <dataValidation type="list" allowBlank="1" showInputMessage="1" showErrorMessage="1" sqref="AA10">
      <formula1>Codes_Shift</formula1>
    </dataValidation>
    <dataValidation type="list" allowBlank="1" showInputMessage="1" showErrorMessage="1" sqref="AB10">
      <formula1>Codes_Shift</formula1>
    </dataValidation>
    <dataValidation type="list" allowBlank="1" showInputMessage="1" showErrorMessage="1" sqref="AC10">
      <formula1>Codes_Shift</formula1>
    </dataValidation>
    <dataValidation type="list" allowBlank="1" showInputMessage="1" showErrorMessage="1" sqref="AD10">
      <formula1>Codes_Shift</formula1>
    </dataValidation>
    <dataValidation type="list" allowBlank="1" showInputMessage="1" showErrorMessage="1" sqref="AE10">
      <formula1>Codes_Shift</formula1>
    </dataValidation>
    <dataValidation type="list" allowBlank="1" showInputMessage="1" showErrorMessage="1" sqref="D11">
      <formula1>Codes_Shift</formula1>
    </dataValidation>
    <dataValidation type="list" allowBlank="1" showInputMessage="1" showErrorMessage="1" sqref="E11">
      <formula1>Codes_Shift</formula1>
    </dataValidation>
    <dataValidation type="list" allowBlank="1" showInputMessage="1" showErrorMessage="1" sqref="F11">
      <formula1>Codes_Shift</formula1>
    </dataValidation>
    <dataValidation type="list" allowBlank="1" showInputMessage="1" showErrorMessage="1" sqref="G11">
      <formula1>Codes_Shift</formula1>
    </dataValidation>
    <dataValidation type="list" allowBlank="1" showInputMessage="1" showErrorMessage="1" sqref="H11">
      <formula1>Codes_Shift</formula1>
    </dataValidation>
    <dataValidation type="list" allowBlank="1" showInputMessage="1" showErrorMessage="1" sqref="I11">
      <formula1>Codes_Shift</formula1>
    </dataValidation>
    <dataValidation type="list" allowBlank="1" showInputMessage="1" showErrorMessage="1" sqref="J11">
      <formula1>Codes_Shift</formula1>
    </dataValidation>
    <dataValidation type="list" allowBlank="1" showInputMessage="1" showErrorMessage="1" sqref="K11">
      <formula1>Codes_Shift</formula1>
    </dataValidation>
    <dataValidation type="list" allowBlank="1" showInputMessage="1" showErrorMessage="1" sqref="L11">
      <formula1>Codes_Shift</formula1>
    </dataValidation>
    <dataValidation type="list" allowBlank="1" showInputMessage="1" showErrorMessage="1" sqref="M11">
      <formula1>Codes_Shift</formula1>
    </dataValidation>
    <dataValidation type="list" allowBlank="1" showInputMessage="1" showErrorMessage="1" sqref="N11">
      <formula1>Codes_Shift</formula1>
    </dataValidation>
    <dataValidation type="list" allowBlank="1" showInputMessage="1" showErrorMessage="1" sqref="O11">
      <formula1>Codes_Shift</formula1>
    </dataValidation>
    <dataValidation type="list" allowBlank="1" showInputMessage="1" showErrorMessage="1" sqref="P11">
      <formula1>Codes_Shift</formula1>
    </dataValidation>
    <dataValidation type="list" allowBlank="1" showInputMessage="1" showErrorMessage="1" sqref="Q11">
      <formula1>Codes_Shift</formula1>
    </dataValidation>
    <dataValidation type="list" allowBlank="1" showInputMessage="1" showErrorMessage="1" sqref="R11">
      <formula1>Codes_Shift</formula1>
    </dataValidation>
    <dataValidation type="list" allowBlank="1" showInputMessage="1" showErrorMessage="1" sqref="S11">
      <formula1>Codes_Shift</formula1>
    </dataValidation>
    <dataValidation type="list" allowBlank="1" showInputMessage="1" showErrorMessage="1" sqref="T11">
      <formula1>Codes_Shift</formula1>
    </dataValidation>
    <dataValidation type="list" allowBlank="1" showInputMessage="1" showErrorMessage="1" sqref="U11">
      <formula1>Codes_Shift</formula1>
    </dataValidation>
    <dataValidation type="list" allowBlank="1" showInputMessage="1" showErrorMessage="1" sqref="V11">
      <formula1>Codes_Shift</formula1>
    </dataValidation>
    <dataValidation type="list" allowBlank="1" showInputMessage="1" showErrorMessage="1" sqref="W11">
      <formula1>Codes_Shift</formula1>
    </dataValidation>
    <dataValidation type="list" allowBlank="1" showInputMessage="1" showErrorMessage="1" sqref="X11">
      <formula1>Codes_Shift</formula1>
    </dataValidation>
    <dataValidation type="list" allowBlank="1" showInputMessage="1" showErrorMessage="1" sqref="Y11">
      <formula1>Codes_Shift</formula1>
    </dataValidation>
    <dataValidation type="list" allowBlank="1" showInputMessage="1" showErrorMessage="1" sqref="Z11">
      <formula1>Codes_Shift</formula1>
    </dataValidation>
    <dataValidation type="list" allowBlank="1" showInputMessage="1" showErrorMessage="1" sqref="AA11">
      <formula1>Codes_Shift</formula1>
    </dataValidation>
    <dataValidation type="list" allowBlank="1" showInputMessage="1" showErrorMessage="1" sqref="AB11">
      <formula1>Codes_Shift</formula1>
    </dataValidation>
    <dataValidation type="list" allowBlank="1" showInputMessage="1" showErrorMessage="1" sqref="AC11">
      <formula1>Codes_Shift</formula1>
    </dataValidation>
    <dataValidation type="list" allowBlank="1" showInputMessage="1" showErrorMessage="1" sqref="AD11">
      <formula1>Codes_Shift</formula1>
    </dataValidation>
    <dataValidation type="list" allowBlank="1" showInputMessage="1" showErrorMessage="1" sqref="AE11">
      <formula1>Codes_Shift</formula1>
    </dataValidation>
  </dataValidations>
  <pageMargins left="0.7" right="0.7" top="0.75" bottom="0.75" header="0.3" footer="0.3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AC27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RowHeight="15"/>
  <cols>
    <col min="1" max="1" width="24.7109375" customWidth="1"/>
    <col min="2" max="29" width="6.7109375" customWidth="1"/>
  </cols>
  <sheetData>
    <row r="1" spans="1:29">
      <c r="A1" s="1" t="s">
        <v>76</v>
      </c>
    </row>
    <row r="3" spans="1:29">
      <c r="A3" s="2" t="s">
        <v>77</v>
      </c>
      <c r="B3" s="3">
        <v>45936</v>
      </c>
      <c r="C3" s="3">
        <v>45937</v>
      </c>
      <c r="D3" s="3">
        <v>45938</v>
      </c>
      <c r="E3" s="3">
        <v>45939</v>
      </c>
      <c r="F3" s="3">
        <v>45940</v>
      </c>
      <c r="G3" s="3">
        <v>45941</v>
      </c>
      <c r="H3" s="3">
        <v>45942</v>
      </c>
      <c r="I3" s="3">
        <v>45943</v>
      </c>
      <c r="J3" s="3">
        <v>45944</v>
      </c>
      <c r="K3" s="3">
        <v>45945</v>
      </c>
      <c r="L3" s="3">
        <v>45946</v>
      </c>
      <c r="M3" s="3">
        <v>45947</v>
      </c>
      <c r="N3" s="3">
        <v>45948</v>
      </c>
      <c r="O3" s="3">
        <v>45949</v>
      </c>
      <c r="P3" s="3">
        <v>45950</v>
      </c>
      <c r="Q3" s="3">
        <v>45951</v>
      </c>
      <c r="R3" s="3">
        <v>45952</v>
      </c>
      <c r="S3" s="3">
        <v>45953</v>
      </c>
      <c r="T3" s="3">
        <v>45954</v>
      </c>
      <c r="U3" s="3">
        <v>45955</v>
      </c>
      <c r="V3" s="3">
        <v>45956</v>
      </c>
      <c r="W3" s="3">
        <v>45957</v>
      </c>
      <c r="X3" s="3">
        <v>45958</v>
      </c>
      <c r="Y3" s="3">
        <v>45959</v>
      </c>
      <c r="Z3" s="3">
        <v>45960</v>
      </c>
      <c r="AA3" s="3">
        <v>45961</v>
      </c>
      <c r="AB3" s="3">
        <v>45962</v>
      </c>
      <c r="AC3" s="3">
        <v>45963</v>
      </c>
    </row>
    <row r="4" spans="1:29">
      <c r="A4" s="5" t="s">
        <v>39</v>
      </c>
    </row>
    <row r="5" spans="1:29">
      <c r="A5" s="2" t="s">
        <v>78</v>
      </c>
      <c r="B5" s="4">
        <f>SUMPRODUCT((Planning!$C$2:$C$11="Urgences")*(((Planning!D$2:D$11="J")+(Planning!D$2:D$11="M")+(Planning!D$2:D$11="S")+(Planning!D$2:D$11="FORM"))))</f>
        <v>0</v>
      </c>
      <c r="C5" s="4">
        <f>SUMPRODUCT((Planning!$C$2:$C$11="Urgences")*(((Planning!E$2:E$11="J")+(Planning!E$2:E$11="M")+(Planning!E$2:E$11="S")+(Planning!E$2:E$11="FORM"))))</f>
        <v>0</v>
      </c>
      <c r="D5" s="4">
        <f>SUMPRODUCT((Planning!$C$2:$C$11="Urgences")*(((Planning!F$2:F$11="J")+(Planning!F$2:F$11="M")+(Planning!F$2:F$11="S")+(Planning!F$2:F$11="FORM"))))</f>
        <v>0</v>
      </c>
      <c r="E5" s="4">
        <f>SUMPRODUCT((Planning!$C$2:$C$11="Urgences")*(((Planning!G$2:G$11="J")+(Planning!G$2:G$11="M")+(Planning!G$2:G$11="S")+(Planning!G$2:G$11="FORM"))))</f>
        <v>0</v>
      </c>
      <c r="F5" s="4">
        <f>SUMPRODUCT((Planning!$C$2:$C$11="Urgences")*(((Planning!H$2:H$11="J")+(Planning!H$2:H$11="M")+(Planning!H$2:H$11="S")+(Planning!H$2:H$11="FORM"))))</f>
        <v>0</v>
      </c>
      <c r="G5" s="4">
        <f>SUMPRODUCT((Planning!$C$2:$C$11="Urgences")*(((Planning!I$2:I$11="J")+(Planning!I$2:I$11="M")+(Planning!I$2:I$11="S")+(Planning!I$2:I$11="FORM"))))</f>
        <v>0</v>
      </c>
      <c r="H5" s="4">
        <f>SUMPRODUCT((Planning!$C$2:$C$11="Urgences")*(((Planning!J$2:J$11="J")+(Planning!J$2:J$11="M")+(Planning!J$2:J$11="S")+(Planning!J$2:J$11="FORM"))))</f>
        <v>0</v>
      </c>
      <c r="I5" s="4">
        <f>SUMPRODUCT((Planning!$C$2:$C$11="Urgences")*(((Planning!K$2:K$11="J")+(Planning!K$2:K$11="M")+(Planning!K$2:K$11="S")+(Planning!K$2:K$11="FORM"))))</f>
        <v>0</v>
      </c>
      <c r="J5" s="4">
        <f>SUMPRODUCT((Planning!$C$2:$C$11="Urgences")*(((Planning!L$2:L$11="J")+(Planning!L$2:L$11="M")+(Planning!L$2:L$11="S")+(Planning!L$2:L$11="FORM"))))</f>
        <v>0</v>
      </c>
      <c r="K5" s="4">
        <f>SUMPRODUCT((Planning!$C$2:$C$11="Urgences")*(((Planning!M$2:M$11="J")+(Planning!M$2:M$11="M")+(Planning!M$2:M$11="S")+(Planning!M$2:M$11="FORM"))))</f>
        <v>0</v>
      </c>
      <c r="L5" s="4">
        <f>SUMPRODUCT((Planning!$C$2:$C$11="Urgences")*(((Planning!N$2:N$11="J")+(Planning!N$2:N$11="M")+(Planning!N$2:N$11="S")+(Planning!N$2:N$11="FORM"))))</f>
        <v>0</v>
      </c>
      <c r="M5" s="4">
        <f>SUMPRODUCT((Planning!$C$2:$C$11="Urgences")*(((Planning!O$2:O$11="J")+(Planning!O$2:O$11="M")+(Planning!O$2:O$11="S")+(Planning!O$2:O$11="FORM"))))</f>
        <v>0</v>
      </c>
      <c r="N5" s="4">
        <f>SUMPRODUCT((Planning!$C$2:$C$11="Urgences")*(((Planning!P$2:P$11="J")+(Planning!P$2:P$11="M")+(Planning!P$2:P$11="S")+(Planning!P$2:P$11="FORM"))))</f>
        <v>0</v>
      </c>
      <c r="O5" s="4">
        <f>SUMPRODUCT((Planning!$C$2:$C$11="Urgences")*(((Planning!Q$2:Q$11="J")+(Planning!Q$2:Q$11="M")+(Planning!Q$2:Q$11="S")+(Planning!Q$2:Q$11="FORM"))))</f>
        <v>0</v>
      </c>
      <c r="P5" s="4">
        <f>SUMPRODUCT((Planning!$C$2:$C$11="Urgences")*(((Planning!R$2:R$11="J")+(Planning!R$2:R$11="M")+(Planning!R$2:R$11="S")+(Planning!R$2:R$11="FORM"))))</f>
        <v>0</v>
      </c>
      <c r="Q5" s="4">
        <f>SUMPRODUCT((Planning!$C$2:$C$11="Urgences")*(((Planning!S$2:S$11="J")+(Planning!S$2:S$11="M")+(Planning!S$2:S$11="S")+(Planning!S$2:S$11="FORM"))))</f>
        <v>0</v>
      </c>
      <c r="R5" s="4">
        <f>SUMPRODUCT((Planning!$C$2:$C$11="Urgences")*(((Planning!T$2:T$11="J")+(Planning!T$2:T$11="M")+(Planning!T$2:T$11="S")+(Planning!T$2:T$11="FORM"))))</f>
        <v>0</v>
      </c>
      <c r="S5" s="4">
        <f>SUMPRODUCT((Planning!$C$2:$C$11="Urgences")*(((Planning!U$2:U$11="J")+(Planning!U$2:U$11="M")+(Planning!U$2:U$11="S")+(Planning!U$2:U$11="FORM"))))</f>
        <v>0</v>
      </c>
      <c r="T5" s="4">
        <f>SUMPRODUCT((Planning!$C$2:$C$11="Urgences")*(((Planning!V$2:V$11="J")+(Planning!V$2:V$11="M")+(Planning!V$2:V$11="S")+(Planning!V$2:V$11="FORM"))))</f>
        <v>0</v>
      </c>
      <c r="U5" s="4">
        <f>SUMPRODUCT((Planning!$C$2:$C$11="Urgences")*(((Planning!W$2:W$11="J")+(Planning!W$2:W$11="M")+(Planning!W$2:W$11="S")+(Planning!W$2:W$11="FORM"))))</f>
        <v>0</v>
      </c>
      <c r="V5" s="4">
        <f>SUMPRODUCT((Planning!$C$2:$C$11="Urgences")*(((Planning!X$2:X$11="J")+(Planning!X$2:X$11="M")+(Planning!X$2:X$11="S")+(Planning!X$2:X$11="FORM"))))</f>
        <v>0</v>
      </c>
      <c r="W5" s="4">
        <f>SUMPRODUCT((Planning!$C$2:$C$11="Urgences")*(((Planning!Y$2:Y$11="J")+(Planning!Y$2:Y$11="M")+(Planning!Y$2:Y$11="S")+(Planning!Y$2:Y$11="FORM"))))</f>
        <v>0</v>
      </c>
      <c r="X5" s="4">
        <f>SUMPRODUCT((Planning!$C$2:$C$11="Urgences")*(((Planning!Z$2:Z$11="J")+(Planning!Z$2:Z$11="M")+(Planning!Z$2:Z$11="S")+(Planning!Z$2:Z$11="FORM"))))</f>
        <v>0</v>
      </c>
      <c r="Y5" s="4">
        <f>SUMPRODUCT((Planning!$C$2:$C$11="Urgences")*(((Planning!AA$2:AA$11="J")+(Planning!AA$2:AA$11="M")+(Planning!AA$2:AA$11="S")+(Planning!AA$2:AA$11="FORM"))))</f>
        <v>0</v>
      </c>
      <c r="Z5" s="4">
        <f>SUMPRODUCT((Planning!$C$2:$C$11="Urgences")*(((Planning!AB$2:AB$11="J")+(Planning!AB$2:AB$11="M")+(Planning!AB$2:AB$11="S")+(Planning!AB$2:AB$11="FORM"))))</f>
        <v>0</v>
      </c>
      <c r="AA5" s="4">
        <f>SUMPRODUCT((Planning!$C$2:$C$11="Urgences")*(((Planning!AC$2:AC$11="J")+(Planning!AC$2:AC$11="M")+(Planning!AC$2:AC$11="S")+(Planning!AC$2:AC$11="FORM"))))</f>
        <v>0</v>
      </c>
      <c r="AB5" s="4">
        <f>SUMPRODUCT((Planning!$C$2:$C$11="Urgences")*(((Planning!AD$2:AD$11="J")+(Planning!AD$2:AD$11="M")+(Planning!AD$2:AD$11="S")+(Planning!AD$2:AD$11="FORM"))))</f>
        <v>0</v>
      </c>
      <c r="AC5" s="4">
        <f>SUMPRODUCT((Planning!$C$2:$C$11="Urgences")*(((Planning!AE$2:AE$11="J")+(Planning!AE$2:AE$11="M")+(Planning!AE$2:AE$11="S")+(Planning!AE$2:AE$11="FORM"))))</f>
        <v>0</v>
      </c>
    </row>
    <row r="6" spans="1:29">
      <c r="A6" s="2" t="s">
        <v>79</v>
      </c>
      <c r="B6" s="4">
        <f>SUMPRODUCT((Planning!$C$2:$C$11="Urgences")*(((Planning!D$2:D$11="N"))))</f>
        <v>0</v>
      </c>
      <c r="C6" s="4">
        <f>SUMPRODUCT((Planning!$C$2:$C$11="Urgences")*(((Planning!E$2:E$11="N"))))</f>
        <v>0</v>
      </c>
      <c r="D6" s="4">
        <f>SUMPRODUCT((Planning!$C$2:$C$11="Urgences")*(((Planning!F$2:F$11="N"))))</f>
        <v>0</v>
      </c>
      <c r="E6" s="4">
        <f>SUMPRODUCT((Planning!$C$2:$C$11="Urgences")*(((Planning!G$2:G$11="N"))))</f>
        <v>0</v>
      </c>
      <c r="F6" s="4">
        <f>SUMPRODUCT((Planning!$C$2:$C$11="Urgences")*(((Planning!H$2:H$11="N"))))</f>
        <v>0</v>
      </c>
      <c r="G6" s="4">
        <f>SUMPRODUCT((Planning!$C$2:$C$11="Urgences")*(((Planning!I$2:I$11="N"))))</f>
        <v>0</v>
      </c>
      <c r="H6" s="4">
        <f>SUMPRODUCT((Planning!$C$2:$C$11="Urgences")*(((Planning!J$2:J$11="N"))))</f>
        <v>0</v>
      </c>
      <c r="I6" s="4">
        <f>SUMPRODUCT((Planning!$C$2:$C$11="Urgences")*(((Planning!K$2:K$11="N"))))</f>
        <v>0</v>
      </c>
      <c r="J6" s="4">
        <f>SUMPRODUCT((Planning!$C$2:$C$11="Urgences")*(((Planning!L$2:L$11="N"))))</f>
        <v>0</v>
      </c>
      <c r="K6" s="4">
        <f>SUMPRODUCT((Planning!$C$2:$C$11="Urgences")*(((Planning!M$2:M$11="N"))))</f>
        <v>0</v>
      </c>
      <c r="L6" s="4">
        <f>SUMPRODUCT((Planning!$C$2:$C$11="Urgences")*(((Planning!N$2:N$11="N"))))</f>
        <v>0</v>
      </c>
      <c r="M6" s="4">
        <f>SUMPRODUCT((Planning!$C$2:$C$11="Urgences")*(((Planning!O$2:O$11="N"))))</f>
        <v>0</v>
      </c>
      <c r="N6" s="4">
        <f>SUMPRODUCT((Planning!$C$2:$C$11="Urgences")*(((Planning!P$2:P$11="N"))))</f>
        <v>0</v>
      </c>
      <c r="O6" s="4">
        <f>SUMPRODUCT((Planning!$C$2:$C$11="Urgences")*(((Planning!Q$2:Q$11="N"))))</f>
        <v>0</v>
      </c>
      <c r="P6" s="4">
        <f>SUMPRODUCT((Planning!$C$2:$C$11="Urgences")*(((Planning!R$2:R$11="N"))))</f>
        <v>0</v>
      </c>
      <c r="Q6" s="4">
        <f>SUMPRODUCT((Planning!$C$2:$C$11="Urgences")*(((Planning!S$2:S$11="N"))))</f>
        <v>0</v>
      </c>
      <c r="R6" s="4">
        <f>SUMPRODUCT((Planning!$C$2:$C$11="Urgences")*(((Planning!T$2:T$11="N"))))</f>
        <v>0</v>
      </c>
      <c r="S6" s="4">
        <f>SUMPRODUCT((Planning!$C$2:$C$11="Urgences")*(((Planning!U$2:U$11="N"))))</f>
        <v>0</v>
      </c>
      <c r="T6" s="4">
        <f>SUMPRODUCT((Planning!$C$2:$C$11="Urgences")*(((Planning!V$2:V$11="N"))))</f>
        <v>0</v>
      </c>
      <c r="U6" s="4">
        <f>SUMPRODUCT((Planning!$C$2:$C$11="Urgences")*(((Planning!W$2:W$11="N"))))</f>
        <v>0</v>
      </c>
      <c r="V6" s="4">
        <f>SUMPRODUCT((Planning!$C$2:$C$11="Urgences")*(((Planning!X$2:X$11="N"))))</f>
        <v>0</v>
      </c>
      <c r="W6" s="4">
        <f>SUMPRODUCT((Planning!$C$2:$C$11="Urgences")*(((Planning!Y$2:Y$11="N"))))</f>
        <v>0</v>
      </c>
      <c r="X6" s="4">
        <f>SUMPRODUCT((Planning!$C$2:$C$11="Urgences")*(((Planning!Z$2:Z$11="N"))))</f>
        <v>0</v>
      </c>
      <c r="Y6" s="4">
        <f>SUMPRODUCT((Planning!$C$2:$C$11="Urgences")*(((Planning!AA$2:AA$11="N"))))</f>
        <v>0</v>
      </c>
      <c r="Z6" s="4">
        <f>SUMPRODUCT((Planning!$C$2:$C$11="Urgences")*(((Planning!AB$2:AB$11="N"))))</f>
        <v>0</v>
      </c>
      <c r="AA6" s="4">
        <f>SUMPRODUCT((Planning!$C$2:$C$11="Urgences")*(((Planning!AC$2:AC$11="N"))))</f>
        <v>0</v>
      </c>
      <c r="AB6" s="4">
        <f>SUMPRODUCT((Planning!$C$2:$C$11="Urgences")*(((Planning!AD$2:AD$11="N"))))</f>
        <v>0</v>
      </c>
      <c r="AC6" s="4">
        <f>SUMPRODUCT((Planning!$C$2:$C$11="Urgences")*(((Planning!AE$2:AE$11="N"))))</f>
        <v>0</v>
      </c>
    </row>
    <row r="7" spans="1:29">
      <c r="A7" s="2" t="s">
        <v>80</v>
      </c>
      <c r="B7" s="4">
        <f>SUMPRODUCT((Planning!$C$2:$C$11="Urgences")*(((Planning!D$2:D$11="G"))))</f>
        <v>0</v>
      </c>
      <c r="C7" s="4">
        <f>SUMPRODUCT((Planning!$C$2:$C$11="Urgences")*(((Planning!E$2:E$11="G"))))</f>
        <v>0</v>
      </c>
      <c r="D7" s="4">
        <f>SUMPRODUCT((Planning!$C$2:$C$11="Urgences")*(((Planning!F$2:F$11="G"))))</f>
        <v>0</v>
      </c>
      <c r="E7" s="4">
        <f>SUMPRODUCT((Planning!$C$2:$C$11="Urgences")*(((Planning!G$2:G$11="G"))))</f>
        <v>0</v>
      </c>
      <c r="F7" s="4">
        <f>SUMPRODUCT((Planning!$C$2:$C$11="Urgences")*(((Planning!H$2:H$11="G"))))</f>
        <v>0</v>
      </c>
      <c r="G7" s="4">
        <f>SUMPRODUCT((Planning!$C$2:$C$11="Urgences")*(((Planning!I$2:I$11="G"))))</f>
        <v>0</v>
      </c>
      <c r="H7" s="4">
        <f>SUMPRODUCT((Planning!$C$2:$C$11="Urgences")*(((Planning!J$2:J$11="G"))))</f>
        <v>0</v>
      </c>
      <c r="I7" s="4">
        <f>SUMPRODUCT((Planning!$C$2:$C$11="Urgences")*(((Planning!K$2:K$11="G"))))</f>
        <v>0</v>
      </c>
      <c r="J7" s="4">
        <f>SUMPRODUCT((Planning!$C$2:$C$11="Urgences")*(((Planning!L$2:L$11="G"))))</f>
        <v>0</v>
      </c>
      <c r="K7" s="4">
        <f>SUMPRODUCT((Planning!$C$2:$C$11="Urgences")*(((Planning!M$2:M$11="G"))))</f>
        <v>0</v>
      </c>
      <c r="L7" s="4">
        <f>SUMPRODUCT((Planning!$C$2:$C$11="Urgences")*(((Planning!N$2:N$11="G"))))</f>
        <v>0</v>
      </c>
      <c r="M7" s="4">
        <f>SUMPRODUCT((Planning!$C$2:$C$11="Urgences")*(((Planning!O$2:O$11="G"))))</f>
        <v>0</v>
      </c>
      <c r="N7" s="4">
        <f>SUMPRODUCT((Planning!$C$2:$C$11="Urgences")*(((Planning!P$2:P$11="G"))))</f>
        <v>0</v>
      </c>
      <c r="O7" s="4">
        <f>SUMPRODUCT((Planning!$C$2:$C$11="Urgences")*(((Planning!Q$2:Q$11="G"))))</f>
        <v>0</v>
      </c>
      <c r="P7" s="4">
        <f>SUMPRODUCT((Planning!$C$2:$C$11="Urgences")*(((Planning!R$2:R$11="G"))))</f>
        <v>0</v>
      </c>
      <c r="Q7" s="4">
        <f>SUMPRODUCT((Planning!$C$2:$C$11="Urgences")*(((Planning!S$2:S$11="G"))))</f>
        <v>0</v>
      </c>
      <c r="R7" s="4">
        <f>SUMPRODUCT((Planning!$C$2:$C$11="Urgences")*(((Planning!T$2:T$11="G"))))</f>
        <v>0</v>
      </c>
      <c r="S7" s="4">
        <f>SUMPRODUCT((Planning!$C$2:$C$11="Urgences")*(((Planning!U$2:U$11="G"))))</f>
        <v>0</v>
      </c>
      <c r="T7" s="4">
        <f>SUMPRODUCT((Planning!$C$2:$C$11="Urgences")*(((Planning!V$2:V$11="G"))))</f>
        <v>0</v>
      </c>
      <c r="U7" s="4">
        <f>SUMPRODUCT((Planning!$C$2:$C$11="Urgences")*(((Planning!W$2:W$11="G"))))</f>
        <v>0</v>
      </c>
      <c r="V7" s="4">
        <f>SUMPRODUCT((Planning!$C$2:$C$11="Urgences")*(((Planning!X$2:X$11="G"))))</f>
        <v>0</v>
      </c>
      <c r="W7" s="4">
        <f>SUMPRODUCT((Planning!$C$2:$C$11="Urgences")*(((Planning!Y$2:Y$11="G"))))</f>
        <v>0</v>
      </c>
      <c r="X7" s="4">
        <f>SUMPRODUCT((Planning!$C$2:$C$11="Urgences")*(((Planning!Z$2:Z$11="G"))))</f>
        <v>0</v>
      </c>
      <c r="Y7" s="4">
        <f>SUMPRODUCT((Planning!$C$2:$C$11="Urgences")*(((Planning!AA$2:AA$11="G"))))</f>
        <v>0</v>
      </c>
      <c r="Z7" s="4">
        <f>SUMPRODUCT((Planning!$C$2:$C$11="Urgences")*(((Planning!AB$2:AB$11="G"))))</f>
        <v>0</v>
      </c>
      <c r="AA7" s="4">
        <f>SUMPRODUCT((Planning!$C$2:$C$11="Urgences")*(((Planning!AC$2:AC$11="G"))))</f>
        <v>0</v>
      </c>
      <c r="AB7" s="4">
        <f>SUMPRODUCT((Planning!$C$2:$C$11="Urgences")*(((Planning!AD$2:AD$11="G"))))</f>
        <v>0</v>
      </c>
      <c r="AC7" s="4">
        <f>SUMPRODUCT((Planning!$C$2:$C$11="Urgences")*(((Planning!AE$2:AE$11="G"))))</f>
        <v>0</v>
      </c>
    </row>
    <row r="9" spans="1:29">
      <c r="A9" s="5" t="s">
        <v>40</v>
      </c>
    </row>
    <row r="10" spans="1:29">
      <c r="A10" s="2" t="s">
        <v>78</v>
      </c>
      <c r="B10" s="4">
        <f>SUMPRODUCT((Planning!$C$2:$C$11="Médecine")*(((Planning!D$2:D$11="J")+(Planning!D$2:D$11="M")+(Planning!D$2:D$11="S")+(Planning!D$2:D$11="FORM"))))</f>
        <v>0</v>
      </c>
      <c r="C10" s="4">
        <f>SUMPRODUCT((Planning!$C$2:$C$11="Médecine")*(((Planning!E$2:E$11="J")+(Planning!E$2:E$11="M")+(Planning!E$2:E$11="S")+(Planning!E$2:E$11="FORM"))))</f>
        <v>0</v>
      </c>
      <c r="D10" s="4">
        <f>SUMPRODUCT((Planning!$C$2:$C$11="Médecine")*(((Planning!F$2:F$11="J")+(Planning!F$2:F$11="M")+(Planning!F$2:F$11="S")+(Planning!F$2:F$11="FORM"))))</f>
        <v>0</v>
      </c>
      <c r="E10" s="4">
        <f>SUMPRODUCT((Planning!$C$2:$C$11="Médecine")*(((Planning!G$2:G$11="J")+(Planning!G$2:G$11="M")+(Planning!G$2:G$11="S")+(Planning!G$2:G$11="FORM"))))</f>
        <v>0</v>
      </c>
      <c r="F10" s="4">
        <f>SUMPRODUCT((Planning!$C$2:$C$11="Médecine")*(((Planning!H$2:H$11="J")+(Planning!H$2:H$11="M")+(Planning!H$2:H$11="S")+(Planning!H$2:H$11="FORM"))))</f>
        <v>0</v>
      </c>
      <c r="G10" s="4">
        <f>SUMPRODUCT((Planning!$C$2:$C$11="Médecine")*(((Planning!I$2:I$11="J")+(Planning!I$2:I$11="M")+(Planning!I$2:I$11="S")+(Planning!I$2:I$11="FORM"))))</f>
        <v>0</v>
      </c>
      <c r="H10" s="4">
        <f>SUMPRODUCT((Planning!$C$2:$C$11="Médecine")*(((Planning!J$2:J$11="J")+(Planning!J$2:J$11="M")+(Planning!J$2:J$11="S")+(Planning!J$2:J$11="FORM"))))</f>
        <v>0</v>
      </c>
      <c r="I10" s="4">
        <f>SUMPRODUCT((Planning!$C$2:$C$11="Médecine")*(((Planning!K$2:K$11="J")+(Planning!K$2:K$11="M")+(Planning!K$2:K$11="S")+(Planning!K$2:K$11="FORM"))))</f>
        <v>0</v>
      </c>
      <c r="J10" s="4">
        <f>SUMPRODUCT((Planning!$C$2:$C$11="Médecine")*(((Planning!L$2:L$11="J")+(Planning!L$2:L$11="M")+(Planning!L$2:L$11="S")+(Planning!L$2:L$11="FORM"))))</f>
        <v>0</v>
      </c>
      <c r="K10" s="4">
        <f>SUMPRODUCT((Planning!$C$2:$C$11="Médecine")*(((Planning!M$2:M$11="J")+(Planning!M$2:M$11="M")+(Planning!M$2:M$11="S")+(Planning!M$2:M$11="FORM"))))</f>
        <v>0</v>
      </c>
      <c r="L10" s="4">
        <f>SUMPRODUCT((Planning!$C$2:$C$11="Médecine")*(((Planning!N$2:N$11="J")+(Planning!N$2:N$11="M")+(Planning!N$2:N$11="S")+(Planning!N$2:N$11="FORM"))))</f>
        <v>0</v>
      </c>
      <c r="M10" s="4">
        <f>SUMPRODUCT((Planning!$C$2:$C$11="Médecine")*(((Planning!O$2:O$11="J")+(Planning!O$2:O$11="M")+(Planning!O$2:O$11="S")+(Planning!O$2:O$11="FORM"))))</f>
        <v>0</v>
      </c>
      <c r="N10" s="4">
        <f>SUMPRODUCT((Planning!$C$2:$C$11="Médecine")*(((Planning!P$2:P$11="J")+(Planning!P$2:P$11="M")+(Planning!P$2:P$11="S")+(Planning!P$2:P$11="FORM"))))</f>
        <v>0</v>
      </c>
      <c r="O10" s="4">
        <f>SUMPRODUCT((Planning!$C$2:$C$11="Médecine")*(((Planning!Q$2:Q$11="J")+(Planning!Q$2:Q$11="M")+(Planning!Q$2:Q$11="S")+(Planning!Q$2:Q$11="FORM"))))</f>
        <v>0</v>
      </c>
      <c r="P10" s="4">
        <f>SUMPRODUCT((Planning!$C$2:$C$11="Médecine")*(((Planning!R$2:R$11="J")+(Planning!R$2:R$11="M")+(Planning!R$2:R$11="S")+(Planning!R$2:R$11="FORM"))))</f>
        <v>0</v>
      </c>
      <c r="Q10" s="4">
        <f>SUMPRODUCT((Planning!$C$2:$C$11="Médecine")*(((Planning!S$2:S$11="J")+(Planning!S$2:S$11="M")+(Planning!S$2:S$11="S")+(Planning!S$2:S$11="FORM"))))</f>
        <v>0</v>
      </c>
      <c r="R10" s="4">
        <f>SUMPRODUCT((Planning!$C$2:$C$11="Médecine")*(((Planning!T$2:T$11="J")+(Planning!T$2:T$11="M")+(Planning!T$2:T$11="S")+(Planning!T$2:T$11="FORM"))))</f>
        <v>0</v>
      </c>
      <c r="S10" s="4">
        <f>SUMPRODUCT((Planning!$C$2:$C$11="Médecine")*(((Planning!U$2:U$11="J")+(Planning!U$2:U$11="M")+(Planning!U$2:U$11="S")+(Planning!U$2:U$11="FORM"))))</f>
        <v>0</v>
      </c>
      <c r="T10" s="4">
        <f>SUMPRODUCT((Planning!$C$2:$C$11="Médecine")*(((Planning!V$2:V$11="J")+(Planning!V$2:V$11="M")+(Planning!V$2:V$11="S")+(Planning!V$2:V$11="FORM"))))</f>
        <v>0</v>
      </c>
      <c r="U10" s="4">
        <f>SUMPRODUCT((Planning!$C$2:$C$11="Médecine")*(((Planning!W$2:W$11="J")+(Planning!W$2:W$11="M")+(Planning!W$2:W$11="S")+(Planning!W$2:W$11="FORM"))))</f>
        <v>0</v>
      </c>
      <c r="V10" s="4">
        <f>SUMPRODUCT((Planning!$C$2:$C$11="Médecine")*(((Planning!X$2:X$11="J")+(Planning!X$2:X$11="M")+(Planning!X$2:X$11="S")+(Planning!X$2:X$11="FORM"))))</f>
        <v>0</v>
      </c>
      <c r="W10" s="4">
        <f>SUMPRODUCT((Planning!$C$2:$C$11="Médecine")*(((Planning!Y$2:Y$11="J")+(Planning!Y$2:Y$11="M")+(Planning!Y$2:Y$11="S")+(Planning!Y$2:Y$11="FORM"))))</f>
        <v>0</v>
      </c>
      <c r="X10" s="4">
        <f>SUMPRODUCT((Planning!$C$2:$C$11="Médecine")*(((Planning!Z$2:Z$11="J")+(Planning!Z$2:Z$11="M")+(Planning!Z$2:Z$11="S")+(Planning!Z$2:Z$11="FORM"))))</f>
        <v>0</v>
      </c>
      <c r="Y10" s="4">
        <f>SUMPRODUCT((Planning!$C$2:$C$11="Médecine")*(((Planning!AA$2:AA$11="J")+(Planning!AA$2:AA$11="M")+(Planning!AA$2:AA$11="S")+(Planning!AA$2:AA$11="FORM"))))</f>
        <v>0</v>
      </c>
      <c r="Z10" s="4">
        <f>SUMPRODUCT((Planning!$C$2:$C$11="Médecine")*(((Planning!AB$2:AB$11="J")+(Planning!AB$2:AB$11="M")+(Planning!AB$2:AB$11="S")+(Planning!AB$2:AB$11="FORM"))))</f>
        <v>0</v>
      </c>
      <c r="AA10" s="4">
        <f>SUMPRODUCT((Planning!$C$2:$C$11="Médecine")*(((Planning!AC$2:AC$11="J")+(Planning!AC$2:AC$11="M")+(Planning!AC$2:AC$11="S")+(Planning!AC$2:AC$11="FORM"))))</f>
        <v>0</v>
      </c>
      <c r="AB10" s="4">
        <f>SUMPRODUCT((Planning!$C$2:$C$11="Médecine")*(((Planning!AD$2:AD$11="J")+(Planning!AD$2:AD$11="M")+(Planning!AD$2:AD$11="S")+(Planning!AD$2:AD$11="FORM"))))</f>
        <v>0</v>
      </c>
      <c r="AC10" s="4">
        <f>SUMPRODUCT((Planning!$C$2:$C$11="Médecine")*(((Planning!AE$2:AE$11="J")+(Planning!AE$2:AE$11="M")+(Planning!AE$2:AE$11="S")+(Planning!AE$2:AE$11="FORM"))))</f>
        <v>0</v>
      </c>
    </row>
    <row r="11" spans="1:29">
      <c r="A11" s="2" t="s">
        <v>79</v>
      </c>
      <c r="B11" s="4">
        <f>SUMPRODUCT((Planning!$C$2:$C$11="Médecine")*(((Planning!D$2:D$11="N"))))</f>
        <v>0</v>
      </c>
      <c r="C11" s="4">
        <f>SUMPRODUCT((Planning!$C$2:$C$11="Médecine")*(((Planning!E$2:E$11="N"))))</f>
        <v>0</v>
      </c>
      <c r="D11" s="4">
        <f>SUMPRODUCT((Planning!$C$2:$C$11="Médecine")*(((Planning!F$2:F$11="N"))))</f>
        <v>0</v>
      </c>
      <c r="E11" s="4">
        <f>SUMPRODUCT((Planning!$C$2:$C$11="Médecine")*(((Planning!G$2:G$11="N"))))</f>
        <v>0</v>
      </c>
      <c r="F11" s="4">
        <f>SUMPRODUCT((Planning!$C$2:$C$11="Médecine")*(((Planning!H$2:H$11="N"))))</f>
        <v>0</v>
      </c>
      <c r="G11" s="4">
        <f>SUMPRODUCT((Planning!$C$2:$C$11="Médecine")*(((Planning!I$2:I$11="N"))))</f>
        <v>0</v>
      </c>
      <c r="H11" s="4">
        <f>SUMPRODUCT((Planning!$C$2:$C$11="Médecine")*(((Planning!J$2:J$11="N"))))</f>
        <v>0</v>
      </c>
      <c r="I11" s="4">
        <f>SUMPRODUCT((Planning!$C$2:$C$11="Médecine")*(((Planning!K$2:K$11="N"))))</f>
        <v>0</v>
      </c>
      <c r="J11" s="4">
        <f>SUMPRODUCT((Planning!$C$2:$C$11="Médecine")*(((Planning!L$2:L$11="N"))))</f>
        <v>0</v>
      </c>
      <c r="K11" s="4">
        <f>SUMPRODUCT((Planning!$C$2:$C$11="Médecine")*(((Planning!M$2:M$11="N"))))</f>
        <v>0</v>
      </c>
      <c r="L11" s="4">
        <f>SUMPRODUCT((Planning!$C$2:$C$11="Médecine")*(((Planning!N$2:N$11="N"))))</f>
        <v>0</v>
      </c>
      <c r="M11" s="4">
        <f>SUMPRODUCT((Planning!$C$2:$C$11="Médecine")*(((Planning!O$2:O$11="N"))))</f>
        <v>0</v>
      </c>
      <c r="N11" s="4">
        <f>SUMPRODUCT((Planning!$C$2:$C$11="Médecine")*(((Planning!P$2:P$11="N"))))</f>
        <v>0</v>
      </c>
      <c r="O11" s="4">
        <f>SUMPRODUCT((Planning!$C$2:$C$11="Médecine")*(((Planning!Q$2:Q$11="N"))))</f>
        <v>0</v>
      </c>
      <c r="P11" s="4">
        <f>SUMPRODUCT((Planning!$C$2:$C$11="Médecine")*(((Planning!R$2:R$11="N"))))</f>
        <v>0</v>
      </c>
      <c r="Q11" s="4">
        <f>SUMPRODUCT((Planning!$C$2:$C$11="Médecine")*(((Planning!S$2:S$11="N"))))</f>
        <v>0</v>
      </c>
      <c r="R11" s="4">
        <f>SUMPRODUCT((Planning!$C$2:$C$11="Médecine")*(((Planning!T$2:T$11="N"))))</f>
        <v>0</v>
      </c>
      <c r="S11" s="4">
        <f>SUMPRODUCT((Planning!$C$2:$C$11="Médecine")*(((Planning!U$2:U$11="N"))))</f>
        <v>0</v>
      </c>
      <c r="T11" s="4">
        <f>SUMPRODUCT((Planning!$C$2:$C$11="Médecine")*(((Planning!V$2:V$11="N"))))</f>
        <v>0</v>
      </c>
      <c r="U11" s="4">
        <f>SUMPRODUCT((Planning!$C$2:$C$11="Médecine")*(((Planning!W$2:W$11="N"))))</f>
        <v>0</v>
      </c>
      <c r="V11" s="4">
        <f>SUMPRODUCT((Planning!$C$2:$C$11="Médecine")*(((Planning!X$2:X$11="N"))))</f>
        <v>0</v>
      </c>
      <c r="W11" s="4">
        <f>SUMPRODUCT((Planning!$C$2:$C$11="Médecine")*(((Planning!Y$2:Y$11="N"))))</f>
        <v>0</v>
      </c>
      <c r="X11" s="4">
        <f>SUMPRODUCT((Planning!$C$2:$C$11="Médecine")*(((Planning!Z$2:Z$11="N"))))</f>
        <v>0</v>
      </c>
      <c r="Y11" s="4">
        <f>SUMPRODUCT((Planning!$C$2:$C$11="Médecine")*(((Planning!AA$2:AA$11="N"))))</f>
        <v>0</v>
      </c>
      <c r="Z11" s="4">
        <f>SUMPRODUCT((Planning!$C$2:$C$11="Médecine")*(((Planning!AB$2:AB$11="N"))))</f>
        <v>0</v>
      </c>
      <c r="AA11" s="4">
        <f>SUMPRODUCT((Planning!$C$2:$C$11="Médecine")*(((Planning!AC$2:AC$11="N"))))</f>
        <v>0</v>
      </c>
      <c r="AB11" s="4">
        <f>SUMPRODUCT((Planning!$C$2:$C$11="Médecine")*(((Planning!AD$2:AD$11="N"))))</f>
        <v>0</v>
      </c>
      <c r="AC11" s="4">
        <f>SUMPRODUCT((Planning!$C$2:$C$11="Médecine")*(((Planning!AE$2:AE$11="N"))))</f>
        <v>0</v>
      </c>
    </row>
    <row r="12" spans="1:29">
      <c r="A12" s="2" t="s">
        <v>80</v>
      </c>
      <c r="B12" s="4">
        <f>SUMPRODUCT((Planning!$C$2:$C$11="Médecine")*(((Planning!D$2:D$11="G"))))</f>
        <v>0</v>
      </c>
      <c r="C12" s="4">
        <f>SUMPRODUCT((Planning!$C$2:$C$11="Médecine")*(((Planning!E$2:E$11="G"))))</f>
        <v>0</v>
      </c>
      <c r="D12" s="4">
        <f>SUMPRODUCT((Planning!$C$2:$C$11="Médecine")*(((Planning!F$2:F$11="G"))))</f>
        <v>0</v>
      </c>
      <c r="E12" s="4">
        <f>SUMPRODUCT((Planning!$C$2:$C$11="Médecine")*(((Planning!G$2:G$11="G"))))</f>
        <v>0</v>
      </c>
      <c r="F12" s="4">
        <f>SUMPRODUCT((Planning!$C$2:$C$11="Médecine")*(((Planning!H$2:H$11="G"))))</f>
        <v>0</v>
      </c>
      <c r="G12" s="4">
        <f>SUMPRODUCT((Planning!$C$2:$C$11="Médecine")*(((Planning!I$2:I$11="G"))))</f>
        <v>0</v>
      </c>
      <c r="H12" s="4">
        <f>SUMPRODUCT((Planning!$C$2:$C$11="Médecine")*(((Planning!J$2:J$11="G"))))</f>
        <v>0</v>
      </c>
      <c r="I12" s="4">
        <f>SUMPRODUCT((Planning!$C$2:$C$11="Médecine")*(((Planning!K$2:K$11="G"))))</f>
        <v>0</v>
      </c>
      <c r="J12" s="4">
        <f>SUMPRODUCT((Planning!$C$2:$C$11="Médecine")*(((Planning!L$2:L$11="G"))))</f>
        <v>0</v>
      </c>
      <c r="K12" s="4">
        <f>SUMPRODUCT((Planning!$C$2:$C$11="Médecine")*(((Planning!M$2:M$11="G"))))</f>
        <v>0</v>
      </c>
      <c r="L12" s="4">
        <f>SUMPRODUCT((Planning!$C$2:$C$11="Médecine")*(((Planning!N$2:N$11="G"))))</f>
        <v>0</v>
      </c>
      <c r="M12" s="4">
        <f>SUMPRODUCT((Planning!$C$2:$C$11="Médecine")*(((Planning!O$2:O$11="G"))))</f>
        <v>0</v>
      </c>
      <c r="N12" s="4">
        <f>SUMPRODUCT((Planning!$C$2:$C$11="Médecine")*(((Planning!P$2:P$11="G"))))</f>
        <v>0</v>
      </c>
      <c r="O12" s="4">
        <f>SUMPRODUCT((Planning!$C$2:$C$11="Médecine")*(((Planning!Q$2:Q$11="G"))))</f>
        <v>0</v>
      </c>
      <c r="P12" s="4">
        <f>SUMPRODUCT((Planning!$C$2:$C$11="Médecine")*(((Planning!R$2:R$11="G"))))</f>
        <v>0</v>
      </c>
      <c r="Q12" s="4">
        <f>SUMPRODUCT((Planning!$C$2:$C$11="Médecine")*(((Planning!S$2:S$11="G"))))</f>
        <v>0</v>
      </c>
      <c r="R12" s="4">
        <f>SUMPRODUCT((Planning!$C$2:$C$11="Médecine")*(((Planning!T$2:T$11="G"))))</f>
        <v>0</v>
      </c>
      <c r="S12" s="4">
        <f>SUMPRODUCT((Planning!$C$2:$C$11="Médecine")*(((Planning!U$2:U$11="G"))))</f>
        <v>0</v>
      </c>
      <c r="T12" s="4">
        <f>SUMPRODUCT((Planning!$C$2:$C$11="Médecine")*(((Planning!V$2:V$11="G"))))</f>
        <v>0</v>
      </c>
      <c r="U12" s="4">
        <f>SUMPRODUCT((Planning!$C$2:$C$11="Médecine")*(((Planning!W$2:W$11="G"))))</f>
        <v>0</v>
      </c>
      <c r="V12" s="4">
        <f>SUMPRODUCT((Planning!$C$2:$C$11="Médecine")*(((Planning!X$2:X$11="G"))))</f>
        <v>0</v>
      </c>
      <c r="W12" s="4">
        <f>SUMPRODUCT((Planning!$C$2:$C$11="Médecine")*(((Planning!Y$2:Y$11="G"))))</f>
        <v>0</v>
      </c>
      <c r="X12" s="4">
        <f>SUMPRODUCT((Planning!$C$2:$C$11="Médecine")*(((Planning!Z$2:Z$11="G"))))</f>
        <v>0</v>
      </c>
      <c r="Y12" s="4">
        <f>SUMPRODUCT((Planning!$C$2:$C$11="Médecine")*(((Planning!AA$2:AA$11="G"))))</f>
        <v>0</v>
      </c>
      <c r="Z12" s="4">
        <f>SUMPRODUCT((Planning!$C$2:$C$11="Médecine")*(((Planning!AB$2:AB$11="G"))))</f>
        <v>0</v>
      </c>
      <c r="AA12" s="4">
        <f>SUMPRODUCT((Planning!$C$2:$C$11="Médecine")*(((Planning!AC$2:AC$11="G"))))</f>
        <v>0</v>
      </c>
      <c r="AB12" s="4">
        <f>SUMPRODUCT((Planning!$C$2:$C$11="Médecine")*(((Planning!AD$2:AD$11="G"))))</f>
        <v>0</v>
      </c>
      <c r="AC12" s="4">
        <f>SUMPRODUCT((Planning!$C$2:$C$11="Médecine")*(((Planning!AE$2:AE$11="G"))))</f>
        <v>0</v>
      </c>
    </row>
    <row r="14" spans="1:29">
      <c r="A14" s="5" t="s">
        <v>41</v>
      </c>
    </row>
    <row r="15" spans="1:29">
      <c r="A15" s="2" t="s">
        <v>78</v>
      </c>
      <c r="B15" s="4">
        <f>SUMPRODUCT((Planning!$C$2:$C$11="Chirurgie")*(((Planning!D$2:D$11="J")+(Planning!D$2:D$11="M")+(Planning!D$2:D$11="S")+(Planning!D$2:D$11="FORM"))))</f>
        <v>0</v>
      </c>
      <c r="C15" s="4">
        <f>SUMPRODUCT((Planning!$C$2:$C$11="Chirurgie")*(((Planning!E$2:E$11="J")+(Planning!E$2:E$11="M")+(Planning!E$2:E$11="S")+(Planning!E$2:E$11="FORM"))))</f>
        <v>0</v>
      </c>
      <c r="D15" s="4">
        <f>SUMPRODUCT((Planning!$C$2:$C$11="Chirurgie")*(((Planning!F$2:F$11="J")+(Planning!F$2:F$11="M")+(Planning!F$2:F$11="S")+(Planning!F$2:F$11="FORM"))))</f>
        <v>0</v>
      </c>
      <c r="E15" s="4">
        <f>SUMPRODUCT((Planning!$C$2:$C$11="Chirurgie")*(((Planning!G$2:G$11="J")+(Planning!G$2:G$11="M")+(Planning!G$2:G$11="S")+(Planning!G$2:G$11="FORM"))))</f>
        <v>0</v>
      </c>
      <c r="F15" s="4">
        <f>SUMPRODUCT((Planning!$C$2:$C$11="Chirurgie")*(((Planning!H$2:H$11="J")+(Planning!H$2:H$11="M")+(Planning!H$2:H$11="S")+(Planning!H$2:H$11="FORM"))))</f>
        <v>0</v>
      </c>
      <c r="G15" s="4">
        <f>SUMPRODUCT((Planning!$C$2:$C$11="Chirurgie")*(((Planning!I$2:I$11="J")+(Planning!I$2:I$11="M")+(Planning!I$2:I$11="S")+(Planning!I$2:I$11="FORM"))))</f>
        <v>0</v>
      </c>
      <c r="H15" s="4">
        <f>SUMPRODUCT((Planning!$C$2:$C$11="Chirurgie")*(((Planning!J$2:J$11="J")+(Planning!J$2:J$11="M")+(Planning!J$2:J$11="S")+(Planning!J$2:J$11="FORM"))))</f>
        <v>0</v>
      </c>
      <c r="I15" s="4">
        <f>SUMPRODUCT((Planning!$C$2:$C$11="Chirurgie")*(((Planning!K$2:K$11="J")+(Planning!K$2:K$11="M")+(Planning!K$2:K$11="S")+(Planning!K$2:K$11="FORM"))))</f>
        <v>0</v>
      </c>
      <c r="J15" s="4">
        <f>SUMPRODUCT((Planning!$C$2:$C$11="Chirurgie")*(((Planning!L$2:L$11="J")+(Planning!L$2:L$11="M")+(Planning!L$2:L$11="S")+(Planning!L$2:L$11="FORM"))))</f>
        <v>0</v>
      </c>
      <c r="K15" s="4">
        <f>SUMPRODUCT((Planning!$C$2:$C$11="Chirurgie")*(((Planning!M$2:M$11="J")+(Planning!M$2:M$11="M")+(Planning!M$2:M$11="S")+(Planning!M$2:M$11="FORM"))))</f>
        <v>0</v>
      </c>
      <c r="L15" s="4">
        <f>SUMPRODUCT((Planning!$C$2:$C$11="Chirurgie")*(((Planning!N$2:N$11="J")+(Planning!N$2:N$11="M")+(Planning!N$2:N$11="S")+(Planning!N$2:N$11="FORM"))))</f>
        <v>0</v>
      </c>
      <c r="M15" s="4">
        <f>SUMPRODUCT((Planning!$C$2:$C$11="Chirurgie")*(((Planning!O$2:O$11="J")+(Planning!O$2:O$11="M")+(Planning!O$2:O$11="S")+(Planning!O$2:O$11="FORM"))))</f>
        <v>0</v>
      </c>
      <c r="N15" s="4">
        <f>SUMPRODUCT((Planning!$C$2:$C$11="Chirurgie")*(((Planning!P$2:P$11="J")+(Planning!P$2:P$11="M")+(Planning!P$2:P$11="S")+(Planning!P$2:P$11="FORM"))))</f>
        <v>0</v>
      </c>
      <c r="O15" s="4">
        <f>SUMPRODUCT((Planning!$C$2:$C$11="Chirurgie")*(((Planning!Q$2:Q$11="J")+(Planning!Q$2:Q$11="M")+(Planning!Q$2:Q$11="S")+(Planning!Q$2:Q$11="FORM"))))</f>
        <v>0</v>
      </c>
      <c r="P15" s="4">
        <f>SUMPRODUCT((Planning!$C$2:$C$11="Chirurgie")*(((Planning!R$2:R$11="J")+(Planning!R$2:R$11="M")+(Planning!R$2:R$11="S")+(Planning!R$2:R$11="FORM"))))</f>
        <v>0</v>
      </c>
      <c r="Q15" s="4">
        <f>SUMPRODUCT((Planning!$C$2:$C$11="Chirurgie")*(((Planning!S$2:S$11="J")+(Planning!S$2:S$11="M")+(Planning!S$2:S$11="S")+(Planning!S$2:S$11="FORM"))))</f>
        <v>0</v>
      </c>
      <c r="R15" s="4">
        <f>SUMPRODUCT((Planning!$C$2:$C$11="Chirurgie")*(((Planning!T$2:T$11="J")+(Planning!T$2:T$11="M")+(Planning!T$2:T$11="S")+(Planning!T$2:T$11="FORM"))))</f>
        <v>0</v>
      </c>
      <c r="S15" s="4">
        <f>SUMPRODUCT((Planning!$C$2:$C$11="Chirurgie")*(((Planning!U$2:U$11="J")+(Planning!U$2:U$11="M")+(Planning!U$2:U$11="S")+(Planning!U$2:U$11="FORM"))))</f>
        <v>0</v>
      </c>
      <c r="T15" s="4">
        <f>SUMPRODUCT((Planning!$C$2:$C$11="Chirurgie")*(((Planning!V$2:V$11="J")+(Planning!V$2:V$11="M")+(Planning!V$2:V$11="S")+(Planning!V$2:V$11="FORM"))))</f>
        <v>0</v>
      </c>
      <c r="U15" s="4">
        <f>SUMPRODUCT((Planning!$C$2:$C$11="Chirurgie")*(((Planning!W$2:W$11="J")+(Planning!W$2:W$11="M")+(Planning!W$2:W$11="S")+(Planning!W$2:W$11="FORM"))))</f>
        <v>0</v>
      </c>
      <c r="V15" s="4">
        <f>SUMPRODUCT((Planning!$C$2:$C$11="Chirurgie")*(((Planning!X$2:X$11="J")+(Planning!X$2:X$11="M")+(Planning!X$2:X$11="S")+(Planning!X$2:X$11="FORM"))))</f>
        <v>0</v>
      </c>
      <c r="W15" s="4">
        <f>SUMPRODUCT((Planning!$C$2:$C$11="Chirurgie")*(((Planning!Y$2:Y$11="J")+(Planning!Y$2:Y$11="M")+(Planning!Y$2:Y$11="S")+(Planning!Y$2:Y$11="FORM"))))</f>
        <v>0</v>
      </c>
      <c r="X15" s="4">
        <f>SUMPRODUCT((Planning!$C$2:$C$11="Chirurgie")*(((Planning!Z$2:Z$11="J")+(Planning!Z$2:Z$11="M")+(Planning!Z$2:Z$11="S")+(Planning!Z$2:Z$11="FORM"))))</f>
        <v>0</v>
      </c>
      <c r="Y15" s="4">
        <f>SUMPRODUCT((Planning!$C$2:$C$11="Chirurgie")*(((Planning!AA$2:AA$11="J")+(Planning!AA$2:AA$11="M")+(Planning!AA$2:AA$11="S")+(Planning!AA$2:AA$11="FORM"))))</f>
        <v>0</v>
      </c>
      <c r="Z15" s="4">
        <f>SUMPRODUCT((Planning!$C$2:$C$11="Chirurgie")*(((Planning!AB$2:AB$11="J")+(Planning!AB$2:AB$11="M")+(Planning!AB$2:AB$11="S")+(Planning!AB$2:AB$11="FORM"))))</f>
        <v>0</v>
      </c>
      <c r="AA15" s="4">
        <f>SUMPRODUCT((Planning!$C$2:$C$11="Chirurgie")*(((Planning!AC$2:AC$11="J")+(Planning!AC$2:AC$11="M")+(Planning!AC$2:AC$11="S")+(Planning!AC$2:AC$11="FORM"))))</f>
        <v>0</v>
      </c>
      <c r="AB15" s="4">
        <f>SUMPRODUCT((Planning!$C$2:$C$11="Chirurgie")*(((Planning!AD$2:AD$11="J")+(Planning!AD$2:AD$11="M")+(Planning!AD$2:AD$11="S")+(Planning!AD$2:AD$11="FORM"))))</f>
        <v>0</v>
      </c>
      <c r="AC15" s="4">
        <f>SUMPRODUCT((Planning!$C$2:$C$11="Chirurgie")*(((Planning!AE$2:AE$11="J")+(Planning!AE$2:AE$11="M")+(Planning!AE$2:AE$11="S")+(Planning!AE$2:AE$11="FORM"))))</f>
        <v>0</v>
      </c>
    </row>
    <row r="16" spans="1:29">
      <c r="A16" s="2" t="s">
        <v>79</v>
      </c>
      <c r="B16" s="4">
        <f>SUMPRODUCT((Planning!$C$2:$C$11="Chirurgie")*(((Planning!D$2:D$11="N"))))</f>
        <v>0</v>
      </c>
      <c r="C16" s="4">
        <f>SUMPRODUCT((Planning!$C$2:$C$11="Chirurgie")*(((Planning!E$2:E$11="N"))))</f>
        <v>0</v>
      </c>
      <c r="D16" s="4">
        <f>SUMPRODUCT((Planning!$C$2:$C$11="Chirurgie")*(((Planning!F$2:F$11="N"))))</f>
        <v>0</v>
      </c>
      <c r="E16" s="4">
        <f>SUMPRODUCT((Planning!$C$2:$C$11="Chirurgie")*(((Planning!G$2:G$11="N"))))</f>
        <v>0</v>
      </c>
      <c r="F16" s="4">
        <f>SUMPRODUCT((Planning!$C$2:$C$11="Chirurgie")*(((Planning!H$2:H$11="N"))))</f>
        <v>0</v>
      </c>
      <c r="G16" s="4">
        <f>SUMPRODUCT((Planning!$C$2:$C$11="Chirurgie")*(((Planning!I$2:I$11="N"))))</f>
        <v>0</v>
      </c>
      <c r="H16" s="4">
        <f>SUMPRODUCT((Planning!$C$2:$C$11="Chirurgie")*(((Planning!J$2:J$11="N"))))</f>
        <v>0</v>
      </c>
      <c r="I16" s="4">
        <f>SUMPRODUCT((Planning!$C$2:$C$11="Chirurgie")*(((Planning!K$2:K$11="N"))))</f>
        <v>0</v>
      </c>
      <c r="J16" s="4">
        <f>SUMPRODUCT((Planning!$C$2:$C$11="Chirurgie")*(((Planning!L$2:L$11="N"))))</f>
        <v>0</v>
      </c>
      <c r="K16" s="4">
        <f>SUMPRODUCT((Planning!$C$2:$C$11="Chirurgie")*(((Planning!M$2:M$11="N"))))</f>
        <v>0</v>
      </c>
      <c r="L16" s="4">
        <f>SUMPRODUCT((Planning!$C$2:$C$11="Chirurgie")*(((Planning!N$2:N$11="N"))))</f>
        <v>0</v>
      </c>
      <c r="M16" s="4">
        <f>SUMPRODUCT((Planning!$C$2:$C$11="Chirurgie")*(((Planning!O$2:O$11="N"))))</f>
        <v>0</v>
      </c>
      <c r="N16" s="4">
        <f>SUMPRODUCT((Planning!$C$2:$C$11="Chirurgie")*(((Planning!P$2:P$11="N"))))</f>
        <v>0</v>
      </c>
      <c r="O16" s="4">
        <f>SUMPRODUCT((Planning!$C$2:$C$11="Chirurgie")*(((Planning!Q$2:Q$11="N"))))</f>
        <v>0</v>
      </c>
      <c r="P16" s="4">
        <f>SUMPRODUCT((Planning!$C$2:$C$11="Chirurgie")*(((Planning!R$2:R$11="N"))))</f>
        <v>0</v>
      </c>
      <c r="Q16" s="4">
        <f>SUMPRODUCT((Planning!$C$2:$C$11="Chirurgie")*(((Planning!S$2:S$11="N"))))</f>
        <v>0</v>
      </c>
      <c r="R16" s="4">
        <f>SUMPRODUCT((Planning!$C$2:$C$11="Chirurgie")*(((Planning!T$2:T$11="N"))))</f>
        <v>0</v>
      </c>
      <c r="S16" s="4">
        <f>SUMPRODUCT((Planning!$C$2:$C$11="Chirurgie")*(((Planning!U$2:U$11="N"))))</f>
        <v>0</v>
      </c>
      <c r="T16" s="4">
        <f>SUMPRODUCT((Planning!$C$2:$C$11="Chirurgie")*(((Planning!V$2:V$11="N"))))</f>
        <v>0</v>
      </c>
      <c r="U16" s="4">
        <f>SUMPRODUCT((Planning!$C$2:$C$11="Chirurgie")*(((Planning!W$2:W$11="N"))))</f>
        <v>0</v>
      </c>
      <c r="V16" s="4">
        <f>SUMPRODUCT((Planning!$C$2:$C$11="Chirurgie")*(((Planning!X$2:X$11="N"))))</f>
        <v>0</v>
      </c>
      <c r="W16" s="4">
        <f>SUMPRODUCT((Planning!$C$2:$C$11="Chirurgie")*(((Planning!Y$2:Y$11="N"))))</f>
        <v>0</v>
      </c>
      <c r="X16" s="4">
        <f>SUMPRODUCT((Planning!$C$2:$C$11="Chirurgie")*(((Planning!Z$2:Z$11="N"))))</f>
        <v>0</v>
      </c>
      <c r="Y16" s="4">
        <f>SUMPRODUCT((Planning!$C$2:$C$11="Chirurgie")*(((Planning!AA$2:AA$11="N"))))</f>
        <v>0</v>
      </c>
      <c r="Z16" s="4">
        <f>SUMPRODUCT((Planning!$C$2:$C$11="Chirurgie")*(((Planning!AB$2:AB$11="N"))))</f>
        <v>0</v>
      </c>
      <c r="AA16" s="4">
        <f>SUMPRODUCT((Planning!$C$2:$C$11="Chirurgie")*(((Planning!AC$2:AC$11="N"))))</f>
        <v>0</v>
      </c>
      <c r="AB16" s="4">
        <f>SUMPRODUCT((Planning!$C$2:$C$11="Chirurgie")*(((Planning!AD$2:AD$11="N"))))</f>
        <v>0</v>
      </c>
      <c r="AC16" s="4">
        <f>SUMPRODUCT((Planning!$C$2:$C$11="Chirurgie")*(((Planning!AE$2:AE$11="N"))))</f>
        <v>0</v>
      </c>
    </row>
    <row r="17" spans="1:29">
      <c r="A17" s="2" t="s">
        <v>80</v>
      </c>
      <c r="B17" s="4">
        <f>SUMPRODUCT((Planning!$C$2:$C$11="Chirurgie")*(((Planning!D$2:D$11="G"))))</f>
        <v>0</v>
      </c>
      <c r="C17" s="4">
        <f>SUMPRODUCT((Planning!$C$2:$C$11="Chirurgie")*(((Planning!E$2:E$11="G"))))</f>
        <v>0</v>
      </c>
      <c r="D17" s="4">
        <f>SUMPRODUCT((Planning!$C$2:$C$11="Chirurgie")*(((Planning!F$2:F$11="G"))))</f>
        <v>0</v>
      </c>
      <c r="E17" s="4">
        <f>SUMPRODUCT((Planning!$C$2:$C$11="Chirurgie")*(((Planning!G$2:G$11="G"))))</f>
        <v>0</v>
      </c>
      <c r="F17" s="4">
        <f>SUMPRODUCT((Planning!$C$2:$C$11="Chirurgie")*(((Planning!H$2:H$11="G"))))</f>
        <v>0</v>
      </c>
      <c r="G17" s="4">
        <f>SUMPRODUCT((Planning!$C$2:$C$11="Chirurgie")*(((Planning!I$2:I$11="G"))))</f>
        <v>0</v>
      </c>
      <c r="H17" s="4">
        <f>SUMPRODUCT((Planning!$C$2:$C$11="Chirurgie")*(((Planning!J$2:J$11="G"))))</f>
        <v>0</v>
      </c>
      <c r="I17" s="4">
        <f>SUMPRODUCT((Planning!$C$2:$C$11="Chirurgie")*(((Planning!K$2:K$11="G"))))</f>
        <v>0</v>
      </c>
      <c r="J17" s="4">
        <f>SUMPRODUCT((Planning!$C$2:$C$11="Chirurgie")*(((Planning!L$2:L$11="G"))))</f>
        <v>0</v>
      </c>
      <c r="K17" s="4">
        <f>SUMPRODUCT((Planning!$C$2:$C$11="Chirurgie")*(((Planning!M$2:M$11="G"))))</f>
        <v>0</v>
      </c>
      <c r="L17" s="4">
        <f>SUMPRODUCT((Planning!$C$2:$C$11="Chirurgie")*(((Planning!N$2:N$11="G"))))</f>
        <v>0</v>
      </c>
      <c r="M17" s="4">
        <f>SUMPRODUCT((Planning!$C$2:$C$11="Chirurgie")*(((Planning!O$2:O$11="G"))))</f>
        <v>0</v>
      </c>
      <c r="N17" s="4">
        <f>SUMPRODUCT((Planning!$C$2:$C$11="Chirurgie")*(((Planning!P$2:P$11="G"))))</f>
        <v>0</v>
      </c>
      <c r="O17" s="4">
        <f>SUMPRODUCT((Planning!$C$2:$C$11="Chirurgie")*(((Planning!Q$2:Q$11="G"))))</f>
        <v>0</v>
      </c>
      <c r="P17" s="4">
        <f>SUMPRODUCT((Planning!$C$2:$C$11="Chirurgie")*(((Planning!R$2:R$11="G"))))</f>
        <v>0</v>
      </c>
      <c r="Q17" s="4">
        <f>SUMPRODUCT((Planning!$C$2:$C$11="Chirurgie")*(((Planning!S$2:S$11="G"))))</f>
        <v>0</v>
      </c>
      <c r="R17" s="4">
        <f>SUMPRODUCT((Planning!$C$2:$C$11="Chirurgie")*(((Planning!T$2:T$11="G"))))</f>
        <v>0</v>
      </c>
      <c r="S17" s="4">
        <f>SUMPRODUCT((Planning!$C$2:$C$11="Chirurgie")*(((Planning!U$2:U$11="G"))))</f>
        <v>0</v>
      </c>
      <c r="T17" s="4">
        <f>SUMPRODUCT((Planning!$C$2:$C$11="Chirurgie")*(((Planning!V$2:V$11="G"))))</f>
        <v>0</v>
      </c>
      <c r="U17" s="4">
        <f>SUMPRODUCT((Planning!$C$2:$C$11="Chirurgie")*(((Planning!W$2:W$11="G"))))</f>
        <v>0</v>
      </c>
      <c r="V17" s="4">
        <f>SUMPRODUCT((Planning!$C$2:$C$11="Chirurgie")*(((Planning!X$2:X$11="G"))))</f>
        <v>0</v>
      </c>
      <c r="W17" s="4">
        <f>SUMPRODUCT((Planning!$C$2:$C$11="Chirurgie")*(((Planning!Y$2:Y$11="G"))))</f>
        <v>0</v>
      </c>
      <c r="X17" s="4">
        <f>SUMPRODUCT((Planning!$C$2:$C$11="Chirurgie")*(((Planning!Z$2:Z$11="G"))))</f>
        <v>0</v>
      </c>
      <c r="Y17" s="4">
        <f>SUMPRODUCT((Planning!$C$2:$C$11="Chirurgie")*(((Planning!AA$2:AA$11="G"))))</f>
        <v>0</v>
      </c>
      <c r="Z17" s="4">
        <f>SUMPRODUCT((Planning!$C$2:$C$11="Chirurgie")*(((Planning!AB$2:AB$11="G"))))</f>
        <v>0</v>
      </c>
      <c r="AA17" s="4">
        <f>SUMPRODUCT((Planning!$C$2:$C$11="Chirurgie")*(((Planning!AC$2:AC$11="G"))))</f>
        <v>0</v>
      </c>
      <c r="AB17" s="4">
        <f>SUMPRODUCT((Planning!$C$2:$C$11="Chirurgie")*(((Planning!AD$2:AD$11="G"))))</f>
        <v>0</v>
      </c>
      <c r="AC17" s="4">
        <f>SUMPRODUCT((Planning!$C$2:$C$11="Chirurgie")*(((Planning!AE$2:AE$11="G"))))</f>
        <v>0</v>
      </c>
    </row>
    <row r="19" spans="1:29">
      <c r="A19" s="5" t="s">
        <v>42</v>
      </c>
    </row>
    <row r="20" spans="1:29">
      <c r="A20" s="2" t="s">
        <v>78</v>
      </c>
      <c r="B20" s="4">
        <f>SUMPRODUCT((Planning!$C$2:$C$11="Bloc")*(((Planning!D$2:D$11="J")+(Planning!D$2:D$11="M")+(Planning!D$2:D$11="S")+(Planning!D$2:D$11="FORM"))))</f>
        <v>0</v>
      </c>
      <c r="C20" s="4">
        <f>SUMPRODUCT((Planning!$C$2:$C$11="Bloc")*(((Planning!E$2:E$11="J")+(Planning!E$2:E$11="M")+(Planning!E$2:E$11="S")+(Planning!E$2:E$11="FORM"))))</f>
        <v>0</v>
      </c>
      <c r="D20" s="4">
        <f>SUMPRODUCT((Planning!$C$2:$C$11="Bloc")*(((Planning!F$2:F$11="J")+(Planning!F$2:F$11="M")+(Planning!F$2:F$11="S")+(Planning!F$2:F$11="FORM"))))</f>
        <v>0</v>
      </c>
      <c r="E20" s="4">
        <f>SUMPRODUCT((Planning!$C$2:$C$11="Bloc")*(((Planning!G$2:G$11="J")+(Planning!G$2:G$11="M")+(Planning!G$2:G$11="S")+(Planning!G$2:G$11="FORM"))))</f>
        <v>0</v>
      </c>
      <c r="F20" s="4">
        <f>SUMPRODUCT((Planning!$C$2:$C$11="Bloc")*(((Planning!H$2:H$11="J")+(Planning!H$2:H$11="M")+(Planning!H$2:H$11="S")+(Planning!H$2:H$11="FORM"))))</f>
        <v>0</v>
      </c>
      <c r="G20" s="4">
        <f>SUMPRODUCT((Planning!$C$2:$C$11="Bloc")*(((Planning!I$2:I$11="J")+(Planning!I$2:I$11="M")+(Planning!I$2:I$11="S")+(Planning!I$2:I$11="FORM"))))</f>
        <v>0</v>
      </c>
      <c r="H20" s="4">
        <f>SUMPRODUCT((Planning!$C$2:$C$11="Bloc")*(((Planning!J$2:J$11="J")+(Planning!J$2:J$11="M")+(Planning!J$2:J$11="S")+(Planning!J$2:J$11="FORM"))))</f>
        <v>0</v>
      </c>
      <c r="I20" s="4">
        <f>SUMPRODUCT((Planning!$C$2:$C$11="Bloc")*(((Planning!K$2:K$11="J")+(Planning!K$2:K$11="M")+(Planning!K$2:K$11="S")+(Planning!K$2:K$11="FORM"))))</f>
        <v>0</v>
      </c>
      <c r="J20" s="4">
        <f>SUMPRODUCT((Planning!$C$2:$C$11="Bloc")*(((Planning!L$2:L$11="J")+(Planning!L$2:L$11="M")+(Planning!L$2:L$11="S")+(Planning!L$2:L$11="FORM"))))</f>
        <v>0</v>
      </c>
      <c r="K20" s="4">
        <f>SUMPRODUCT((Planning!$C$2:$C$11="Bloc")*(((Planning!M$2:M$11="J")+(Planning!M$2:M$11="M")+(Planning!M$2:M$11="S")+(Planning!M$2:M$11="FORM"))))</f>
        <v>0</v>
      </c>
      <c r="L20" s="4">
        <f>SUMPRODUCT((Planning!$C$2:$C$11="Bloc")*(((Planning!N$2:N$11="J")+(Planning!N$2:N$11="M")+(Planning!N$2:N$11="S")+(Planning!N$2:N$11="FORM"))))</f>
        <v>0</v>
      </c>
      <c r="M20" s="4">
        <f>SUMPRODUCT((Planning!$C$2:$C$11="Bloc")*(((Planning!O$2:O$11="J")+(Planning!O$2:O$11="M")+(Planning!O$2:O$11="S")+(Planning!O$2:O$11="FORM"))))</f>
        <v>0</v>
      </c>
      <c r="N20" s="4">
        <f>SUMPRODUCT((Planning!$C$2:$C$11="Bloc")*(((Planning!P$2:P$11="J")+(Planning!P$2:P$11="M")+(Planning!P$2:P$11="S")+(Planning!P$2:P$11="FORM"))))</f>
        <v>0</v>
      </c>
      <c r="O20" s="4">
        <f>SUMPRODUCT((Planning!$C$2:$C$11="Bloc")*(((Planning!Q$2:Q$11="J")+(Planning!Q$2:Q$11="M")+(Planning!Q$2:Q$11="S")+(Planning!Q$2:Q$11="FORM"))))</f>
        <v>0</v>
      </c>
      <c r="P20" s="4">
        <f>SUMPRODUCT((Planning!$C$2:$C$11="Bloc")*(((Planning!R$2:R$11="J")+(Planning!R$2:R$11="M")+(Planning!R$2:R$11="S")+(Planning!R$2:R$11="FORM"))))</f>
        <v>0</v>
      </c>
      <c r="Q20" s="4">
        <f>SUMPRODUCT((Planning!$C$2:$C$11="Bloc")*(((Planning!S$2:S$11="J")+(Planning!S$2:S$11="M")+(Planning!S$2:S$11="S")+(Planning!S$2:S$11="FORM"))))</f>
        <v>0</v>
      </c>
      <c r="R20" s="4">
        <f>SUMPRODUCT((Planning!$C$2:$C$11="Bloc")*(((Planning!T$2:T$11="J")+(Planning!T$2:T$11="M")+(Planning!T$2:T$11="S")+(Planning!T$2:T$11="FORM"))))</f>
        <v>0</v>
      </c>
      <c r="S20" s="4">
        <f>SUMPRODUCT((Planning!$C$2:$C$11="Bloc")*(((Planning!U$2:U$11="J")+(Planning!U$2:U$11="M")+(Planning!U$2:U$11="S")+(Planning!U$2:U$11="FORM"))))</f>
        <v>0</v>
      </c>
      <c r="T20" s="4">
        <f>SUMPRODUCT((Planning!$C$2:$C$11="Bloc")*(((Planning!V$2:V$11="J")+(Planning!V$2:V$11="M")+(Planning!V$2:V$11="S")+(Planning!V$2:V$11="FORM"))))</f>
        <v>0</v>
      </c>
      <c r="U20" s="4">
        <f>SUMPRODUCT((Planning!$C$2:$C$11="Bloc")*(((Planning!W$2:W$11="J")+(Planning!W$2:W$11="M")+(Planning!W$2:W$11="S")+(Planning!W$2:W$11="FORM"))))</f>
        <v>0</v>
      </c>
      <c r="V20" s="4">
        <f>SUMPRODUCT((Planning!$C$2:$C$11="Bloc")*(((Planning!X$2:X$11="J")+(Planning!X$2:X$11="M")+(Planning!X$2:X$11="S")+(Planning!X$2:X$11="FORM"))))</f>
        <v>0</v>
      </c>
      <c r="W20" s="4">
        <f>SUMPRODUCT((Planning!$C$2:$C$11="Bloc")*(((Planning!Y$2:Y$11="J")+(Planning!Y$2:Y$11="M")+(Planning!Y$2:Y$11="S")+(Planning!Y$2:Y$11="FORM"))))</f>
        <v>0</v>
      </c>
      <c r="X20" s="4">
        <f>SUMPRODUCT((Planning!$C$2:$C$11="Bloc")*(((Planning!Z$2:Z$11="J")+(Planning!Z$2:Z$11="M")+(Planning!Z$2:Z$11="S")+(Planning!Z$2:Z$11="FORM"))))</f>
        <v>0</v>
      </c>
      <c r="Y20" s="4">
        <f>SUMPRODUCT((Planning!$C$2:$C$11="Bloc")*(((Planning!AA$2:AA$11="J")+(Planning!AA$2:AA$11="M")+(Planning!AA$2:AA$11="S")+(Planning!AA$2:AA$11="FORM"))))</f>
        <v>0</v>
      </c>
      <c r="Z20" s="4">
        <f>SUMPRODUCT((Planning!$C$2:$C$11="Bloc")*(((Planning!AB$2:AB$11="J")+(Planning!AB$2:AB$11="M")+(Planning!AB$2:AB$11="S")+(Planning!AB$2:AB$11="FORM"))))</f>
        <v>0</v>
      </c>
      <c r="AA20" s="4">
        <f>SUMPRODUCT((Planning!$C$2:$C$11="Bloc")*(((Planning!AC$2:AC$11="J")+(Planning!AC$2:AC$11="M")+(Planning!AC$2:AC$11="S")+(Planning!AC$2:AC$11="FORM"))))</f>
        <v>0</v>
      </c>
      <c r="AB20" s="4">
        <f>SUMPRODUCT((Planning!$C$2:$C$11="Bloc")*(((Planning!AD$2:AD$11="J")+(Planning!AD$2:AD$11="M")+(Planning!AD$2:AD$11="S")+(Planning!AD$2:AD$11="FORM"))))</f>
        <v>0</v>
      </c>
      <c r="AC20" s="4">
        <f>SUMPRODUCT((Planning!$C$2:$C$11="Bloc")*(((Planning!AE$2:AE$11="J")+(Planning!AE$2:AE$11="M")+(Planning!AE$2:AE$11="S")+(Planning!AE$2:AE$11="FORM"))))</f>
        <v>0</v>
      </c>
    </row>
    <row r="21" spans="1:29">
      <c r="A21" s="2" t="s">
        <v>79</v>
      </c>
      <c r="B21" s="4">
        <f>SUMPRODUCT((Planning!$C$2:$C$11="Bloc")*(((Planning!D$2:D$11="N"))))</f>
        <v>0</v>
      </c>
      <c r="C21" s="4">
        <f>SUMPRODUCT((Planning!$C$2:$C$11="Bloc")*(((Planning!E$2:E$11="N"))))</f>
        <v>0</v>
      </c>
      <c r="D21" s="4">
        <f>SUMPRODUCT((Planning!$C$2:$C$11="Bloc")*(((Planning!F$2:F$11="N"))))</f>
        <v>0</v>
      </c>
      <c r="E21" s="4">
        <f>SUMPRODUCT((Planning!$C$2:$C$11="Bloc")*(((Planning!G$2:G$11="N"))))</f>
        <v>0</v>
      </c>
      <c r="F21" s="4">
        <f>SUMPRODUCT((Planning!$C$2:$C$11="Bloc")*(((Planning!H$2:H$11="N"))))</f>
        <v>0</v>
      </c>
      <c r="G21" s="4">
        <f>SUMPRODUCT((Planning!$C$2:$C$11="Bloc")*(((Planning!I$2:I$11="N"))))</f>
        <v>0</v>
      </c>
      <c r="H21" s="4">
        <f>SUMPRODUCT((Planning!$C$2:$C$11="Bloc")*(((Planning!J$2:J$11="N"))))</f>
        <v>0</v>
      </c>
      <c r="I21" s="4">
        <f>SUMPRODUCT((Planning!$C$2:$C$11="Bloc")*(((Planning!K$2:K$11="N"))))</f>
        <v>0</v>
      </c>
      <c r="J21" s="4">
        <f>SUMPRODUCT((Planning!$C$2:$C$11="Bloc")*(((Planning!L$2:L$11="N"))))</f>
        <v>0</v>
      </c>
      <c r="K21" s="4">
        <f>SUMPRODUCT((Planning!$C$2:$C$11="Bloc")*(((Planning!M$2:M$11="N"))))</f>
        <v>0</v>
      </c>
      <c r="L21" s="4">
        <f>SUMPRODUCT((Planning!$C$2:$C$11="Bloc")*(((Planning!N$2:N$11="N"))))</f>
        <v>0</v>
      </c>
      <c r="M21" s="4">
        <f>SUMPRODUCT((Planning!$C$2:$C$11="Bloc")*(((Planning!O$2:O$11="N"))))</f>
        <v>0</v>
      </c>
      <c r="N21" s="4">
        <f>SUMPRODUCT((Planning!$C$2:$C$11="Bloc")*(((Planning!P$2:P$11="N"))))</f>
        <v>0</v>
      </c>
      <c r="O21" s="4">
        <f>SUMPRODUCT((Planning!$C$2:$C$11="Bloc")*(((Planning!Q$2:Q$11="N"))))</f>
        <v>0</v>
      </c>
      <c r="P21" s="4">
        <f>SUMPRODUCT((Planning!$C$2:$C$11="Bloc")*(((Planning!R$2:R$11="N"))))</f>
        <v>0</v>
      </c>
      <c r="Q21" s="4">
        <f>SUMPRODUCT((Planning!$C$2:$C$11="Bloc")*(((Planning!S$2:S$11="N"))))</f>
        <v>0</v>
      </c>
      <c r="R21" s="4">
        <f>SUMPRODUCT((Planning!$C$2:$C$11="Bloc")*(((Planning!T$2:T$11="N"))))</f>
        <v>0</v>
      </c>
      <c r="S21" s="4">
        <f>SUMPRODUCT((Planning!$C$2:$C$11="Bloc")*(((Planning!U$2:U$11="N"))))</f>
        <v>0</v>
      </c>
      <c r="T21" s="4">
        <f>SUMPRODUCT((Planning!$C$2:$C$11="Bloc")*(((Planning!V$2:V$11="N"))))</f>
        <v>0</v>
      </c>
      <c r="U21" s="4">
        <f>SUMPRODUCT((Planning!$C$2:$C$11="Bloc")*(((Planning!W$2:W$11="N"))))</f>
        <v>0</v>
      </c>
      <c r="V21" s="4">
        <f>SUMPRODUCT((Planning!$C$2:$C$11="Bloc")*(((Planning!X$2:X$11="N"))))</f>
        <v>0</v>
      </c>
      <c r="W21" s="4">
        <f>SUMPRODUCT((Planning!$C$2:$C$11="Bloc")*(((Planning!Y$2:Y$11="N"))))</f>
        <v>0</v>
      </c>
      <c r="X21" s="4">
        <f>SUMPRODUCT((Planning!$C$2:$C$11="Bloc")*(((Planning!Z$2:Z$11="N"))))</f>
        <v>0</v>
      </c>
      <c r="Y21" s="4">
        <f>SUMPRODUCT((Planning!$C$2:$C$11="Bloc")*(((Planning!AA$2:AA$11="N"))))</f>
        <v>0</v>
      </c>
      <c r="Z21" s="4">
        <f>SUMPRODUCT((Planning!$C$2:$C$11="Bloc")*(((Planning!AB$2:AB$11="N"))))</f>
        <v>0</v>
      </c>
      <c r="AA21" s="4">
        <f>SUMPRODUCT((Planning!$C$2:$C$11="Bloc")*(((Planning!AC$2:AC$11="N"))))</f>
        <v>0</v>
      </c>
      <c r="AB21" s="4">
        <f>SUMPRODUCT((Planning!$C$2:$C$11="Bloc")*(((Planning!AD$2:AD$11="N"))))</f>
        <v>0</v>
      </c>
      <c r="AC21" s="4">
        <f>SUMPRODUCT((Planning!$C$2:$C$11="Bloc")*(((Planning!AE$2:AE$11="N"))))</f>
        <v>0</v>
      </c>
    </row>
    <row r="22" spans="1:29">
      <c r="A22" s="2" t="s">
        <v>80</v>
      </c>
      <c r="B22" s="4">
        <f>SUMPRODUCT((Planning!$C$2:$C$11="Bloc")*(((Planning!D$2:D$11="G"))))</f>
        <v>0</v>
      </c>
      <c r="C22" s="4">
        <f>SUMPRODUCT((Planning!$C$2:$C$11="Bloc")*(((Planning!E$2:E$11="G"))))</f>
        <v>0</v>
      </c>
      <c r="D22" s="4">
        <f>SUMPRODUCT((Planning!$C$2:$C$11="Bloc")*(((Planning!F$2:F$11="G"))))</f>
        <v>0</v>
      </c>
      <c r="E22" s="4">
        <f>SUMPRODUCT((Planning!$C$2:$C$11="Bloc")*(((Planning!G$2:G$11="G"))))</f>
        <v>0</v>
      </c>
      <c r="F22" s="4">
        <f>SUMPRODUCT((Planning!$C$2:$C$11="Bloc")*(((Planning!H$2:H$11="G"))))</f>
        <v>0</v>
      </c>
      <c r="G22" s="4">
        <f>SUMPRODUCT((Planning!$C$2:$C$11="Bloc")*(((Planning!I$2:I$11="G"))))</f>
        <v>0</v>
      </c>
      <c r="H22" s="4">
        <f>SUMPRODUCT((Planning!$C$2:$C$11="Bloc")*(((Planning!J$2:J$11="G"))))</f>
        <v>0</v>
      </c>
      <c r="I22" s="4">
        <f>SUMPRODUCT((Planning!$C$2:$C$11="Bloc")*(((Planning!K$2:K$11="G"))))</f>
        <v>0</v>
      </c>
      <c r="J22" s="4">
        <f>SUMPRODUCT((Planning!$C$2:$C$11="Bloc")*(((Planning!L$2:L$11="G"))))</f>
        <v>0</v>
      </c>
      <c r="K22" s="4">
        <f>SUMPRODUCT((Planning!$C$2:$C$11="Bloc")*(((Planning!M$2:M$11="G"))))</f>
        <v>0</v>
      </c>
      <c r="L22" s="4">
        <f>SUMPRODUCT((Planning!$C$2:$C$11="Bloc")*(((Planning!N$2:N$11="G"))))</f>
        <v>0</v>
      </c>
      <c r="M22" s="4">
        <f>SUMPRODUCT((Planning!$C$2:$C$11="Bloc")*(((Planning!O$2:O$11="G"))))</f>
        <v>0</v>
      </c>
      <c r="N22" s="4">
        <f>SUMPRODUCT((Planning!$C$2:$C$11="Bloc")*(((Planning!P$2:P$11="G"))))</f>
        <v>0</v>
      </c>
      <c r="O22" s="4">
        <f>SUMPRODUCT((Planning!$C$2:$C$11="Bloc")*(((Planning!Q$2:Q$11="G"))))</f>
        <v>0</v>
      </c>
      <c r="P22" s="4">
        <f>SUMPRODUCT((Planning!$C$2:$C$11="Bloc")*(((Planning!R$2:R$11="G"))))</f>
        <v>0</v>
      </c>
      <c r="Q22" s="4">
        <f>SUMPRODUCT((Planning!$C$2:$C$11="Bloc")*(((Planning!S$2:S$11="G"))))</f>
        <v>0</v>
      </c>
      <c r="R22" s="4">
        <f>SUMPRODUCT((Planning!$C$2:$C$11="Bloc")*(((Planning!T$2:T$11="G"))))</f>
        <v>0</v>
      </c>
      <c r="S22" s="4">
        <f>SUMPRODUCT((Planning!$C$2:$C$11="Bloc")*(((Planning!U$2:U$11="G"))))</f>
        <v>0</v>
      </c>
      <c r="T22" s="4">
        <f>SUMPRODUCT((Planning!$C$2:$C$11="Bloc")*(((Planning!V$2:V$11="G"))))</f>
        <v>0</v>
      </c>
      <c r="U22" s="4">
        <f>SUMPRODUCT((Planning!$C$2:$C$11="Bloc")*(((Planning!W$2:W$11="G"))))</f>
        <v>0</v>
      </c>
      <c r="V22" s="4">
        <f>SUMPRODUCT((Planning!$C$2:$C$11="Bloc")*(((Planning!X$2:X$11="G"))))</f>
        <v>0</v>
      </c>
      <c r="W22" s="4">
        <f>SUMPRODUCT((Planning!$C$2:$C$11="Bloc")*(((Planning!Y$2:Y$11="G"))))</f>
        <v>0</v>
      </c>
      <c r="X22" s="4">
        <f>SUMPRODUCT((Planning!$C$2:$C$11="Bloc")*(((Planning!Z$2:Z$11="G"))))</f>
        <v>0</v>
      </c>
      <c r="Y22" s="4">
        <f>SUMPRODUCT((Planning!$C$2:$C$11="Bloc")*(((Planning!AA$2:AA$11="G"))))</f>
        <v>0</v>
      </c>
      <c r="Z22" s="4">
        <f>SUMPRODUCT((Planning!$C$2:$C$11="Bloc")*(((Planning!AB$2:AB$11="G"))))</f>
        <v>0</v>
      </c>
      <c r="AA22" s="4">
        <f>SUMPRODUCT((Planning!$C$2:$C$11="Bloc")*(((Planning!AC$2:AC$11="G"))))</f>
        <v>0</v>
      </c>
      <c r="AB22" s="4">
        <f>SUMPRODUCT((Planning!$C$2:$C$11="Bloc")*(((Planning!AD$2:AD$11="G"))))</f>
        <v>0</v>
      </c>
      <c r="AC22" s="4">
        <f>SUMPRODUCT((Planning!$C$2:$C$11="Bloc")*(((Planning!AE$2:AE$11="G"))))</f>
        <v>0</v>
      </c>
    </row>
    <row r="24" spans="1:29">
      <c r="A24" s="5" t="s">
        <v>43</v>
      </c>
    </row>
    <row r="25" spans="1:29">
      <c r="A25" s="2" t="s">
        <v>78</v>
      </c>
      <c r="B25" s="4">
        <f>SUMPRODUCT((Planning!$C$2:$C$11="Maternité")*(((Planning!D$2:D$11="J")+(Planning!D$2:D$11="M")+(Planning!D$2:D$11="S")+(Planning!D$2:D$11="FORM"))))</f>
        <v>0</v>
      </c>
      <c r="C25" s="4">
        <f>SUMPRODUCT((Planning!$C$2:$C$11="Maternité")*(((Planning!E$2:E$11="J")+(Planning!E$2:E$11="M")+(Planning!E$2:E$11="S")+(Planning!E$2:E$11="FORM"))))</f>
        <v>0</v>
      </c>
      <c r="D25" s="4">
        <f>SUMPRODUCT((Planning!$C$2:$C$11="Maternité")*(((Planning!F$2:F$11="J")+(Planning!F$2:F$11="M")+(Planning!F$2:F$11="S")+(Planning!F$2:F$11="FORM"))))</f>
        <v>0</v>
      </c>
      <c r="E25" s="4">
        <f>SUMPRODUCT((Planning!$C$2:$C$11="Maternité")*(((Planning!G$2:G$11="J")+(Planning!G$2:G$11="M")+(Planning!G$2:G$11="S")+(Planning!G$2:G$11="FORM"))))</f>
        <v>0</v>
      </c>
      <c r="F25" s="4">
        <f>SUMPRODUCT((Planning!$C$2:$C$11="Maternité")*(((Planning!H$2:H$11="J")+(Planning!H$2:H$11="M")+(Planning!H$2:H$11="S")+(Planning!H$2:H$11="FORM"))))</f>
        <v>0</v>
      </c>
      <c r="G25" s="4">
        <f>SUMPRODUCT((Planning!$C$2:$C$11="Maternité")*(((Planning!I$2:I$11="J")+(Planning!I$2:I$11="M")+(Planning!I$2:I$11="S")+(Planning!I$2:I$11="FORM"))))</f>
        <v>0</v>
      </c>
      <c r="H25" s="4">
        <f>SUMPRODUCT((Planning!$C$2:$C$11="Maternité")*(((Planning!J$2:J$11="J")+(Planning!J$2:J$11="M")+(Planning!J$2:J$11="S")+(Planning!J$2:J$11="FORM"))))</f>
        <v>0</v>
      </c>
      <c r="I25" s="4">
        <f>SUMPRODUCT((Planning!$C$2:$C$11="Maternité")*(((Planning!K$2:K$11="J")+(Planning!K$2:K$11="M")+(Planning!K$2:K$11="S")+(Planning!K$2:K$11="FORM"))))</f>
        <v>0</v>
      </c>
      <c r="J25" s="4">
        <f>SUMPRODUCT((Planning!$C$2:$C$11="Maternité")*(((Planning!L$2:L$11="J")+(Planning!L$2:L$11="M")+(Planning!L$2:L$11="S")+(Planning!L$2:L$11="FORM"))))</f>
        <v>0</v>
      </c>
      <c r="K25" s="4">
        <f>SUMPRODUCT((Planning!$C$2:$C$11="Maternité")*(((Planning!M$2:M$11="J")+(Planning!M$2:M$11="M")+(Planning!M$2:M$11="S")+(Planning!M$2:M$11="FORM"))))</f>
        <v>0</v>
      </c>
      <c r="L25" s="4">
        <f>SUMPRODUCT((Planning!$C$2:$C$11="Maternité")*(((Planning!N$2:N$11="J")+(Planning!N$2:N$11="M")+(Planning!N$2:N$11="S")+(Planning!N$2:N$11="FORM"))))</f>
        <v>0</v>
      </c>
      <c r="M25" s="4">
        <f>SUMPRODUCT((Planning!$C$2:$C$11="Maternité")*(((Planning!O$2:O$11="J")+(Planning!O$2:O$11="M")+(Planning!O$2:O$11="S")+(Planning!O$2:O$11="FORM"))))</f>
        <v>0</v>
      </c>
      <c r="N25" s="4">
        <f>SUMPRODUCT((Planning!$C$2:$C$11="Maternité")*(((Planning!P$2:P$11="J")+(Planning!P$2:P$11="M")+(Planning!P$2:P$11="S")+(Planning!P$2:P$11="FORM"))))</f>
        <v>0</v>
      </c>
      <c r="O25" s="4">
        <f>SUMPRODUCT((Planning!$C$2:$C$11="Maternité")*(((Planning!Q$2:Q$11="J")+(Planning!Q$2:Q$11="M")+(Planning!Q$2:Q$11="S")+(Planning!Q$2:Q$11="FORM"))))</f>
        <v>0</v>
      </c>
      <c r="P25" s="4">
        <f>SUMPRODUCT((Planning!$C$2:$C$11="Maternité")*(((Planning!R$2:R$11="J")+(Planning!R$2:R$11="M")+(Planning!R$2:R$11="S")+(Planning!R$2:R$11="FORM"))))</f>
        <v>0</v>
      </c>
      <c r="Q25" s="4">
        <f>SUMPRODUCT((Planning!$C$2:$C$11="Maternité")*(((Planning!S$2:S$11="J")+(Planning!S$2:S$11="M")+(Planning!S$2:S$11="S")+(Planning!S$2:S$11="FORM"))))</f>
        <v>0</v>
      </c>
      <c r="R25" s="4">
        <f>SUMPRODUCT((Planning!$C$2:$C$11="Maternité")*(((Planning!T$2:T$11="J")+(Planning!T$2:T$11="M")+(Planning!T$2:T$11="S")+(Planning!T$2:T$11="FORM"))))</f>
        <v>0</v>
      </c>
      <c r="S25" s="4">
        <f>SUMPRODUCT((Planning!$C$2:$C$11="Maternité")*(((Planning!U$2:U$11="J")+(Planning!U$2:U$11="M")+(Planning!U$2:U$11="S")+(Planning!U$2:U$11="FORM"))))</f>
        <v>0</v>
      </c>
      <c r="T25" s="4">
        <f>SUMPRODUCT((Planning!$C$2:$C$11="Maternité")*(((Planning!V$2:V$11="J")+(Planning!V$2:V$11="M")+(Planning!V$2:V$11="S")+(Planning!V$2:V$11="FORM"))))</f>
        <v>0</v>
      </c>
      <c r="U25" s="4">
        <f>SUMPRODUCT((Planning!$C$2:$C$11="Maternité")*(((Planning!W$2:W$11="J")+(Planning!W$2:W$11="M")+(Planning!W$2:W$11="S")+(Planning!W$2:W$11="FORM"))))</f>
        <v>0</v>
      </c>
      <c r="V25" s="4">
        <f>SUMPRODUCT((Planning!$C$2:$C$11="Maternité")*(((Planning!X$2:X$11="J")+(Planning!X$2:X$11="M")+(Planning!X$2:X$11="S")+(Planning!X$2:X$11="FORM"))))</f>
        <v>0</v>
      </c>
      <c r="W25" s="4">
        <f>SUMPRODUCT((Planning!$C$2:$C$11="Maternité")*(((Planning!Y$2:Y$11="J")+(Planning!Y$2:Y$11="M")+(Planning!Y$2:Y$11="S")+(Planning!Y$2:Y$11="FORM"))))</f>
        <v>0</v>
      </c>
      <c r="X25" s="4">
        <f>SUMPRODUCT((Planning!$C$2:$C$11="Maternité")*(((Planning!Z$2:Z$11="J")+(Planning!Z$2:Z$11="M")+(Planning!Z$2:Z$11="S")+(Planning!Z$2:Z$11="FORM"))))</f>
        <v>0</v>
      </c>
      <c r="Y25" s="4">
        <f>SUMPRODUCT((Planning!$C$2:$C$11="Maternité")*(((Planning!AA$2:AA$11="J")+(Planning!AA$2:AA$11="M")+(Planning!AA$2:AA$11="S")+(Planning!AA$2:AA$11="FORM"))))</f>
        <v>0</v>
      </c>
      <c r="Z25" s="4">
        <f>SUMPRODUCT((Planning!$C$2:$C$11="Maternité")*(((Planning!AB$2:AB$11="J")+(Planning!AB$2:AB$11="M")+(Planning!AB$2:AB$11="S")+(Planning!AB$2:AB$11="FORM"))))</f>
        <v>0</v>
      </c>
      <c r="AA25" s="4">
        <f>SUMPRODUCT((Planning!$C$2:$C$11="Maternité")*(((Planning!AC$2:AC$11="J")+(Planning!AC$2:AC$11="M")+(Planning!AC$2:AC$11="S")+(Planning!AC$2:AC$11="FORM"))))</f>
        <v>0</v>
      </c>
      <c r="AB25" s="4">
        <f>SUMPRODUCT((Planning!$C$2:$C$11="Maternité")*(((Planning!AD$2:AD$11="J")+(Planning!AD$2:AD$11="M")+(Planning!AD$2:AD$11="S")+(Planning!AD$2:AD$11="FORM"))))</f>
        <v>0</v>
      </c>
      <c r="AC25" s="4">
        <f>SUMPRODUCT((Planning!$C$2:$C$11="Maternité")*(((Planning!AE$2:AE$11="J")+(Planning!AE$2:AE$11="M")+(Planning!AE$2:AE$11="S")+(Planning!AE$2:AE$11="FORM"))))</f>
        <v>0</v>
      </c>
    </row>
    <row r="26" spans="1:29">
      <c r="A26" s="2" t="s">
        <v>79</v>
      </c>
      <c r="B26" s="4">
        <f>SUMPRODUCT((Planning!$C$2:$C$11="Maternité")*(((Planning!D$2:D$11="N"))))</f>
        <v>0</v>
      </c>
      <c r="C26" s="4">
        <f>SUMPRODUCT((Planning!$C$2:$C$11="Maternité")*(((Planning!E$2:E$11="N"))))</f>
        <v>0</v>
      </c>
      <c r="D26" s="4">
        <f>SUMPRODUCT((Planning!$C$2:$C$11="Maternité")*(((Planning!F$2:F$11="N"))))</f>
        <v>0</v>
      </c>
      <c r="E26" s="4">
        <f>SUMPRODUCT((Planning!$C$2:$C$11="Maternité")*(((Planning!G$2:G$11="N"))))</f>
        <v>0</v>
      </c>
      <c r="F26" s="4">
        <f>SUMPRODUCT((Planning!$C$2:$C$11="Maternité")*(((Planning!H$2:H$11="N"))))</f>
        <v>0</v>
      </c>
      <c r="G26" s="4">
        <f>SUMPRODUCT((Planning!$C$2:$C$11="Maternité")*(((Planning!I$2:I$11="N"))))</f>
        <v>0</v>
      </c>
      <c r="H26" s="4">
        <f>SUMPRODUCT((Planning!$C$2:$C$11="Maternité")*(((Planning!J$2:J$11="N"))))</f>
        <v>0</v>
      </c>
      <c r="I26" s="4">
        <f>SUMPRODUCT((Planning!$C$2:$C$11="Maternité")*(((Planning!K$2:K$11="N"))))</f>
        <v>0</v>
      </c>
      <c r="J26" s="4">
        <f>SUMPRODUCT((Planning!$C$2:$C$11="Maternité")*(((Planning!L$2:L$11="N"))))</f>
        <v>0</v>
      </c>
      <c r="K26" s="4">
        <f>SUMPRODUCT((Planning!$C$2:$C$11="Maternité")*(((Planning!M$2:M$11="N"))))</f>
        <v>0</v>
      </c>
      <c r="L26" s="4">
        <f>SUMPRODUCT((Planning!$C$2:$C$11="Maternité")*(((Planning!N$2:N$11="N"))))</f>
        <v>0</v>
      </c>
      <c r="M26" s="4">
        <f>SUMPRODUCT((Planning!$C$2:$C$11="Maternité")*(((Planning!O$2:O$11="N"))))</f>
        <v>0</v>
      </c>
      <c r="N26" s="4">
        <f>SUMPRODUCT((Planning!$C$2:$C$11="Maternité")*(((Planning!P$2:P$11="N"))))</f>
        <v>0</v>
      </c>
      <c r="O26" s="4">
        <f>SUMPRODUCT((Planning!$C$2:$C$11="Maternité")*(((Planning!Q$2:Q$11="N"))))</f>
        <v>0</v>
      </c>
      <c r="P26" s="4">
        <f>SUMPRODUCT((Planning!$C$2:$C$11="Maternité")*(((Planning!R$2:R$11="N"))))</f>
        <v>0</v>
      </c>
      <c r="Q26" s="4">
        <f>SUMPRODUCT((Planning!$C$2:$C$11="Maternité")*(((Planning!S$2:S$11="N"))))</f>
        <v>0</v>
      </c>
      <c r="R26" s="4">
        <f>SUMPRODUCT((Planning!$C$2:$C$11="Maternité")*(((Planning!T$2:T$11="N"))))</f>
        <v>0</v>
      </c>
      <c r="S26" s="4">
        <f>SUMPRODUCT((Planning!$C$2:$C$11="Maternité")*(((Planning!U$2:U$11="N"))))</f>
        <v>0</v>
      </c>
      <c r="T26" s="4">
        <f>SUMPRODUCT((Planning!$C$2:$C$11="Maternité")*(((Planning!V$2:V$11="N"))))</f>
        <v>0</v>
      </c>
      <c r="U26" s="4">
        <f>SUMPRODUCT((Planning!$C$2:$C$11="Maternité")*(((Planning!W$2:W$11="N"))))</f>
        <v>0</v>
      </c>
      <c r="V26" s="4">
        <f>SUMPRODUCT((Planning!$C$2:$C$11="Maternité")*(((Planning!X$2:X$11="N"))))</f>
        <v>0</v>
      </c>
      <c r="W26" s="4">
        <f>SUMPRODUCT((Planning!$C$2:$C$11="Maternité")*(((Planning!Y$2:Y$11="N"))))</f>
        <v>0</v>
      </c>
      <c r="X26" s="4">
        <f>SUMPRODUCT((Planning!$C$2:$C$11="Maternité")*(((Planning!Z$2:Z$11="N"))))</f>
        <v>0</v>
      </c>
      <c r="Y26" s="4">
        <f>SUMPRODUCT((Planning!$C$2:$C$11="Maternité")*(((Planning!AA$2:AA$11="N"))))</f>
        <v>0</v>
      </c>
      <c r="Z26" s="4">
        <f>SUMPRODUCT((Planning!$C$2:$C$11="Maternité")*(((Planning!AB$2:AB$11="N"))))</f>
        <v>0</v>
      </c>
      <c r="AA26" s="4">
        <f>SUMPRODUCT((Planning!$C$2:$C$11="Maternité")*(((Planning!AC$2:AC$11="N"))))</f>
        <v>0</v>
      </c>
      <c r="AB26" s="4">
        <f>SUMPRODUCT((Planning!$C$2:$C$11="Maternité")*(((Planning!AD$2:AD$11="N"))))</f>
        <v>0</v>
      </c>
      <c r="AC26" s="4">
        <f>SUMPRODUCT((Planning!$C$2:$C$11="Maternité")*(((Planning!AE$2:AE$11="N"))))</f>
        <v>0</v>
      </c>
    </row>
    <row r="27" spans="1:29">
      <c r="A27" s="2" t="s">
        <v>80</v>
      </c>
      <c r="B27" s="4">
        <f>SUMPRODUCT((Planning!$C$2:$C$11="Maternité")*(((Planning!D$2:D$11="G"))))</f>
        <v>0</v>
      </c>
      <c r="C27" s="4">
        <f>SUMPRODUCT((Planning!$C$2:$C$11="Maternité")*(((Planning!E$2:E$11="G"))))</f>
        <v>0</v>
      </c>
      <c r="D27" s="4">
        <f>SUMPRODUCT((Planning!$C$2:$C$11="Maternité")*(((Planning!F$2:F$11="G"))))</f>
        <v>0</v>
      </c>
      <c r="E27" s="4">
        <f>SUMPRODUCT((Planning!$C$2:$C$11="Maternité")*(((Planning!G$2:G$11="G"))))</f>
        <v>0</v>
      </c>
      <c r="F27" s="4">
        <f>SUMPRODUCT((Planning!$C$2:$C$11="Maternité")*(((Planning!H$2:H$11="G"))))</f>
        <v>0</v>
      </c>
      <c r="G27" s="4">
        <f>SUMPRODUCT((Planning!$C$2:$C$11="Maternité")*(((Planning!I$2:I$11="G"))))</f>
        <v>0</v>
      </c>
      <c r="H27" s="4">
        <f>SUMPRODUCT((Planning!$C$2:$C$11="Maternité")*(((Planning!J$2:J$11="G"))))</f>
        <v>0</v>
      </c>
      <c r="I27" s="4">
        <f>SUMPRODUCT((Planning!$C$2:$C$11="Maternité")*(((Planning!K$2:K$11="G"))))</f>
        <v>0</v>
      </c>
      <c r="J27" s="4">
        <f>SUMPRODUCT((Planning!$C$2:$C$11="Maternité")*(((Planning!L$2:L$11="G"))))</f>
        <v>0</v>
      </c>
      <c r="K27" s="4">
        <f>SUMPRODUCT((Planning!$C$2:$C$11="Maternité")*(((Planning!M$2:M$11="G"))))</f>
        <v>0</v>
      </c>
      <c r="L27" s="4">
        <f>SUMPRODUCT((Planning!$C$2:$C$11="Maternité")*(((Planning!N$2:N$11="G"))))</f>
        <v>0</v>
      </c>
      <c r="M27" s="4">
        <f>SUMPRODUCT((Planning!$C$2:$C$11="Maternité")*(((Planning!O$2:O$11="G"))))</f>
        <v>0</v>
      </c>
      <c r="N27" s="4">
        <f>SUMPRODUCT((Planning!$C$2:$C$11="Maternité")*(((Planning!P$2:P$11="G"))))</f>
        <v>0</v>
      </c>
      <c r="O27" s="4">
        <f>SUMPRODUCT((Planning!$C$2:$C$11="Maternité")*(((Planning!Q$2:Q$11="G"))))</f>
        <v>0</v>
      </c>
      <c r="P27" s="4">
        <f>SUMPRODUCT((Planning!$C$2:$C$11="Maternité")*(((Planning!R$2:R$11="G"))))</f>
        <v>0</v>
      </c>
      <c r="Q27" s="4">
        <f>SUMPRODUCT((Planning!$C$2:$C$11="Maternité")*(((Planning!S$2:S$11="G"))))</f>
        <v>0</v>
      </c>
      <c r="R27" s="4">
        <f>SUMPRODUCT((Planning!$C$2:$C$11="Maternité")*(((Planning!T$2:T$11="G"))))</f>
        <v>0</v>
      </c>
      <c r="S27" s="4">
        <f>SUMPRODUCT((Planning!$C$2:$C$11="Maternité")*(((Planning!U$2:U$11="G"))))</f>
        <v>0</v>
      </c>
      <c r="T27" s="4">
        <f>SUMPRODUCT((Planning!$C$2:$C$11="Maternité")*(((Planning!V$2:V$11="G"))))</f>
        <v>0</v>
      </c>
      <c r="U27" s="4">
        <f>SUMPRODUCT((Planning!$C$2:$C$11="Maternité")*(((Planning!W$2:W$11="G"))))</f>
        <v>0</v>
      </c>
      <c r="V27" s="4">
        <f>SUMPRODUCT((Planning!$C$2:$C$11="Maternité")*(((Planning!X$2:X$11="G"))))</f>
        <v>0</v>
      </c>
      <c r="W27" s="4">
        <f>SUMPRODUCT((Planning!$C$2:$C$11="Maternité")*(((Planning!Y$2:Y$11="G"))))</f>
        <v>0</v>
      </c>
      <c r="X27" s="4">
        <f>SUMPRODUCT((Planning!$C$2:$C$11="Maternité")*(((Planning!Z$2:Z$11="G"))))</f>
        <v>0</v>
      </c>
      <c r="Y27" s="4">
        <f>SUMPRODUCT((Planning!$C$2:$C$11="Maternité")*(((Planning!AA$2:AA$11="G"))))</f>
        <v>0</v>
      </c>
      <c r="Z27" s="4">
        <f>SUMPRODUCT((Planning!$C$2:$C$11="Maternité")*(((Planning!AB$2:AB$11="G"))))</f>
        <v>0</v>
      </c>
      <c r="AA27" s="4">
        <f>SUMPRODUCT((Planning!$C$2:$C$11="Maternité")*(((Planning!AC$2:AC$11="G"))))</f>
        <v>0</v>
      </c>
      <c r="AB27" s="4">
        <f>SUMPRODUCT((Planning!$C$2:$C$11="Maternité")*(((Planning!AD$2:AD$11="G"))))</f>
        <v>0</v>
      </c>
      <c r="AC27" s="4">
        <f>SUMPRODUCT((Planning!$C$2:$C$11="Maternité")*(((Planning!AE$2:AE$11="G"))))</f>
        <v>0</v>
      </c>
    </row>
  </sheetData>
  <conditionalFormatting sqref="AA10">
    <cfRule type="expression" dxfId="0" priority="160">
      <formula>AA10&lt;=INDEX(Services!$C:$C,MATCH("Médecine",Services!$A:$A,0))</formula>
    </cfRule>
  </conditionalFormatting>
  <conditionalFormatting sqref="AA11">
    <cfRule type="expression" dxfId="0" priority="161">
      <formula>AA11&lt;=INDEX(Services!$D:$D,MATCH("Médecine",Services!$A:$A,0))</formula>
    </cfRule>
  </conditionalFormatting>
  <conditionalFormatting sqref="AA12">
    <cfRule type="expression" dxfId="0" priority="162">
      <formula>AA12&lt;=INDEX(Services!$E:$E,MATCH("Médecine",Services!$A:$A,0))</formula>
    </cfRule>
  </conditionalFormatting>
  <conditionalFormatting sqref="AA15">
    <cfRule type="expression" dxfId="0" priority="244">
      <formula>AA15&lt;=INDEX(Services!$C:$C,MATCH("Chirurgie",Services!$A:$A,0))</formula>
    </cfRule>
  </conditionalFormatting>
  <conditionalFormatting sqref="AA16">
    <cfRule type="expression" dxfId="0" priority="245">
      <formula>AA16&lt;=INDEX(Services!$D:$D,MATCH("Chirurgie",Services!$A:$A,0))</formula>
    </cfRule>
  </conditionalFormatting>
  <conditionalFormatting sqref="AA17">
    <cfRule type="expression" dxfId="0" priority="246">
      <formula>AA17&lt;=INDEX(Services!$E:$E,MATCH("Chirurgie",Services!$A:$A,0))</formula>
    </cfRule>
  </conditionalFormatting>
  <conditionalFormatting sqref="AA20">
    <cfRule type="expression" dxfId="0" priority="328">
      <formula>AA20&lt;=INDEX(Services!$C:$C,MATCH("Bloc",Services!$A:$A,0))</formula>
    </cfRule>
  </conditionalFormatting>
  <conditionalFormatting sqref="AA21">
    <cfRule type="expression" dxfId="0" priority="329">
      <formula>AA21&lt;=INDEX(Services!$D:$D,MATCH("Bloc",Services!$A:$A,0))</formula>
    </cfRule>
  </conditionalFormatting>
  <conditionalFormatting sqref="AA22">
    <cfRule type="expression" dxfId="0" priority="330">
      <formula>AA22&lt;=INDEX(Services!$E:$E,MATCH("Bloc",Services!$A:$A,0))</formula>
    </cfRule>
  </conditionalFormatting>
  <conditionalFormatting sqref="AA25">
    <cfRule type="expression" dxfId="0" priority="412">
      <formula>AA25&lt;=INDEX(Services!$C:$C,MATCH("Maternité",Services!$A:$A,0))</formula>
    </cfRule>
  </conditionalFormatting>
  <conditionalFormatting sqref="AA26">
    <cfRule type="expression" dxfId="0" priority="413">
      <formula>AA26&lt;=INDEX(Services!$D:$D,MATCH("Maternité",Services!$A:$A,0))</formula>
    </cfRule>
  </conditionalFormatting>
  <conditionalFormatting sqref="AA27">
    <cfRule type="expression" dxfId="0" priority="414">
      <formula>AA27&lt;=INDEX(Services!$E:$E,MATCH("Maternité",Services!$A:$A,0))</formula>
    </cfRule>
  </conditionalFormatting>
  <conditionalFormatting sqref="AA5">
    <cfRule type="expression" dxfId="0" priority="76">
      <formula>AA5&lt;=INDEX(Services!$C:$C,MATCH("Urgences",Services!$A:$A,0))</formula>
    </cfRule>
  </conditionalFormatting>
  <conditionalFormatting sqref="AA6">
    <cfRule type="expression" dxfId="0" priority="77">
      <formula>AA6&lt;=INDEX(Services!$D:$D,MATCH("Urgences",Services!$A:$A,0))</formula>
    </cfRule>
  </conditionalFormatting>
  <conditionalFormatting sqref="AA7">
    <cfRule type="expression" dxfId="0" priority="78">
      <formula>AA7&lt;=INDEX(Services!$E:$E,MATCH("Urgences",Services!$A:$A,0))</formula>
    </cfRule>
  </conditionalFormatting>
  <conditionalFormatting sqref="AB10">
    <cfRule type="expression" dxfId="0" priority="163">
      <formula>AB10&lt;=INDEX(Services!$C:$C,MATCH("Médecine",Services!$A:$A,0))</formula>
    </cfRule>
  </conditionalFormatting>
  <conditionalFormatting sqref="AB11">
    <cfRule type="expression" dxfId="0" priority="164">
      <formula>AB11&lt;=INDEX(Services!$D:$D,MATCH("Médecine",Services!$A:$A,0))</formula>
    </cfRule>
  </conditionalFormatting>
  <conditionalFormatting sqref="AB12">
    <cfRule type="expression" dxfId="0" priority="165">
      <formula>AB12&lt;=INDEX(Services!$E:$E,MATCH("Médecine",Services!$A:$A,0))</formula>
    </cfRule>
  </conditionalFormatting>
  <conditionalFormatting sqref="AB15">
    <cfRule type="expression" dxfId="0" priority="247">
      <formula>AB15&lt;=INDEX(Services!$C:$C,MATCH("Chirurgie",Services!$A:$A,0))</formula>
    </cfRule>
  </conditionalFormatting>
  <conditionalFormatting sqref="AB16">
    <cfRule type="expression" dxfId="0" priority="248">
      <formula>AB16&lt;=INDEX(Services!$D:$D,MATCH("Chirurgie",Services!$A:$A,0))</formula>
    </cfRule>
  </conditionalFormatting>
  <conditionalFormatting sqref="AB17">
    <cfRule type="expression" dxfId="0" priority="249">
      <formula>AB17&lt;=INDEX(Services!$E:$E,MATCH("Chirurgie",Services!$A:$A,0))</formula>
    </cfRule>
  </conditionalFormatting>
  <conditionalFormatting sqref="AB20">
    <cfRule type="expression" dxfId="0" priority="331">
      <formula>AB20&lt;=INDEX(Services!$C:$C,MATCH("Bloc",Services!$A:$A,0))</formula>
    </cfRule>
  </conditionalFormatting>
  <conditionalFormatting sqref="AB21">
    <cfRule type="expression" dxfId="0" priority="332">
      <formula>AB21&lt;=INDEX(Services!$D:$D,MATCH("Bloc",Services!$A:$A,0))</formula>
    </cfRule>
  </conditionalFormatting>
  <conditionalFormatting sqref="AB22">
    <cfRule type="expression" dxfId="0" priority="333">
      <formula>AB22&lt;=INDEX(Services!$E:$E,MATCH("Bloc",Services!$A:$A,0))</formula>
    </cfRule>
  </conditionalFormatting>
  <conditionalFormatting sqref="AB25">
    <cfRule type="expression" dxfId="0" priority="415">
      <formula>AB25&lt;=INDEX(Services!$C:$C,MATCH("Maternité",Services!$A:$A,0))</formula>
    </cfRule>
  </conditionalFormatting>
  <conditionalFormatting sqref="AB26">
    <cfRule type="expression" dxfId="0" priority="416">
      <formula>AB26&lt;=INDEX(Services!$D:$D,MATCH("Maternité",Services!$A:$A,0))</formula>
    </cfRule>
  </conditionalFormatting>
  <conditionalFormatting sqref="AB27">
    <cfRule type="expression" dxfId="0" priority="417">
      <formula>AB27&lt;=INDEX(Services!$E:$E,MATCH("Maternité",Services!$A:$A,0))</formula>
    </cfRule>
  </conditionalFormatting>
  <conditionalFormatting sqref="AB5">
    <cfRule type="expression" dxfId="0" priority="79">
      <formula>AB5&lt;=INDEX(Services!$C:$C,MATCH("Urgences",Services!$A:$A,0))</formula>
    </cfRule>
  </conditionalFormatting>
  <conditionalFormatting sqref="AB6">
    <cfRule type="expression" dxfId="0" priority="80">
      <formula>AB6&lt;=INDEX(Services!$D:$D,MATCH("Urgences",Services!$A:$A,0))</formula>
    </cfRule>
  </conditionalFormatting>
  <conditionalFormatting sqref="AB7">
    <cfRule type="expression" dxfId="0" priority="81">
      <formula>AB7&lt;=INDEX(Services!$E:$E,MATCH("Urgences",Services!$A:$A,0))</formula>
    </cfRule>
  </conditionalFormatting>
  <conditionalFormatting sqref="AC10">
    <cfRule type="expression" dxfId="0" priority="166">
      <formula>AC10&lt;=INDEX(Services!$C:$C,MATCH("Médecine",Services!$A:$A,0))</formula>
    </cfRule>
  </conditionalFormatting>
  <conditionalFormatting sqref="AC11">
    <cfRule type="expression" dxfId="0" priority="167">
      <formula>AC11&lt;=INDEX(Services!$D:$D,MATCH("Médecine",Services!$A:$A,0))</formula>
    </cfRule>
  </conditionalFormatting>
  <conditionalFormatting sqref="AC12">
    <cfRule type="expression" dxfId="0" priority="168">
      <formula>AC12&lt;=INDEX(Services!$E:$E,MATCH("Médecine",Services!$A:$A,0))</formula>
    </cfRule>
  </conditionalFormatting>
  <conditionalFormatting sqref="AC15">
    <cfRule type="expression" dxfId="0" priority="250">
      <formula>AC15&lt;=INDEX(Services!$C:$C,MATCH("Chirurgie",Services!$A:$A,0))</formula>
    </cfRule>
  </conditionalFormatting>
  <conditionalFormatting sqref="AC16">
    <cfRule type="expression" dxfId="0" priority="251">
      <formula>AC16&lt;=INDEX(Services!$D:$D,MATCH("Chirurgie",Services!$A:$A,0))</formula>
    </cfRule>
  </conditionalFormatting>
  <conditionalFormatting sqref="AC17">
    <cfRule type="expression" dxfId="0" priority="252">
      <formula>AC17&lt;=INDEX(Services!$E:$E,MATCH("Chirurgie",Services!$A:$A,0))</formula>
    </cfRule>
  </conditionalFormatting>
  <conditionalFormatting sqref="AC20">
    <cfRule type="expression" dxfId="0" priority="334">
      <formula>AC20&lt;=INDEX(Services!$C:$C,MATCH("Bloc",Services!$A:$A,0))</formula>
    </cfRule>
  </conditionalFormatting>
  <conditionalFormatting sqref="AC21">
    <cfRule type="expression" dxfId="0" priority="335">
      <formula>AC21&lt;=INDEX(Services!$D:$D,MATCH("Bloc",Services!$A:$A,0))</formula>
    </cfRule>
  </conditionalFormatting>
  <conditionalFormatting sqref="AC22">
    <cfRule type="expression" dxfId="0" priority="336">
      <formula>AC22&lt;=INDEX(Services!$E:$E,MATCH("Bloc",Services!$A:$A,0))</formula>
    </cfRule>
  </conditionalFormatting>
  <conditionalFormatting sqref="AC25">
    <cfRule type="expression" dxfId="0" priority="418">
      <formula>AC25&lt;=INDEX(Services!$C:$C,MATCH("Maternité",Services!$A:$A,0))</formula>
    </cfRule>
  </conditionalFormatting>
  <conditionalFormatting sqref="AC26">
    <cfRule type="expression" dxfId="0" priority="419">
      <formula>AC26&lt;=INDEX(Services!$D:$D,MATCH("Maternité",Services!$A:$A,0))</formula>
    </cfRule>
  </conditionalFormatting>
  <conditionalFormatting sqref="AC27">
    <cfRule type="expression" dxfId="0" priority="420">
      <formula>AC27&lt;=INDEX(Services!$E:$E,MATCH("Maternité",Services!$A:$A,0))</formula>
    </cfRule>
  </conditionalFormatting>
  <conditionalFormatting sqref="AC5">
    <cfRule type="expression" dxfId="0" priority="82">
      <formula>AC5&lt;=INDEX(Services!$C:$C,MATCH("Urgences",Services!$A:$A,0))</formula>
    </cfRule>
  </conditionalFormatting>
  <conditionalFormatting sqref="AC6">
    <cfRule type="expression" dxfId="0" priority="83">
      <formula>AC6&lt;=INDEX(Services!$D:$D,MATCH("Urgences",Services!$A:$A,0))</formula>
    </cfRule>
  </conditionalFormatting>
  <conditionalFormatting sqref="AC7">
    <cfRule type="expression" dxfId="0" priority="84">
      <formula>AC7&lt;=INDEX(Services!$E:$E,MATCH("Urgences",Services!$A:$A,0))</formula>
    </cfRule>
  </conditionalFormatting>
  <conditionalFormatting sqref="B10">
    <cfRule type="expression" dxfId="0" priority="85">
      <formula>B10&lt;=INDEX(Services!$C:$C,MATCH("Médecine",Services!$A:$A,0))</formula>
    </cfRule>
  </conditionalFormatting>
  <conditionalFormatting sqref="B11">
    <cfRule type="expression" dxfId="0" priority="86">
      <formula>B11&lt;=INDEX(Services!$D:$D,MATCH("Médecine",Services!$A:$A,0))</formula>
    </cfRule>
  </conditionalFormatting>
  <conditionalFormatting sqref="B12">
    <cfRule type="expression" dxfId="0" priority="87">
      <formula>B12&lt;=INDEX(Services!$E:$E,MATCH("Médecine",Services!$A:$A,0))</formula>
    </cfRule>
  </conditionalFormatting>
  <conditionalFormatting sqref="B15">
    <cfRule type="expression" dxfId="0" priority="169">
      <formula>B15&lt;=INDEX(Services!$C:$C,MATCH("Chirurgie",Services!$A:$A,0))</formula>
    </cfRule>
  </conditionalFormatting>
  <conditionalFormatting sqref="B16">
    <cfRule type="expression" dxfId="0" priority="170">
      <formula>B16&lt;=INDEX(Services!$D:$D,MATCH("Chirurgie",Services!$A:$A,0))</formula>
    </cfRule>
  </conditionalFormatting>
  <conditionalFormatting sqref="B17">
    <cfRule type="expression" dxfId="0" priority="171">
      <formula>B17&lt;=INDEX(Services!$E:$E,MATCH("Chirurgie",Services!$A:$A,0))</formula>
    </cfRule>
  </conditionalFormatting>
  <conditionalFormatting sqref="B20">
    <cfRule type="expression" dxfId="0" priority="253">
      <formula>B20&lt;=INDEX(Services!$C:$C,MATCH("Bloc",Services!$A:$A,0))</formula>
    </cfRule>
  </conditionalFormatting>
  <conditionalFormatting sqref="B21">
    <cfRule type="expression" dxfId="0" priority="254">
      <formula>B21&lt;=INDEX(Services!$D:$D,MATCH("Bloc",Services!$A:$A,0))</formula>
    </cfRule>
  </conditionalFormatting>
  <conditionalFormatting sqref="B22">
    <cfRule type="expression" dxfId="0" priority="255">
      <formula>B22&lt;=INDEX(Services!$E:$E,MATCH("Bloc",Services!$A:$A,0))</formula>
    </cfRule>
  </conditionalFormatting>
  <conditionalFormatting sqref="B25">
    <cfRule type="expression" dxfId="0" priority="337">
      <formula>B25&lt;=INDEX(Services!$C:$C,MATCH("Maternité",Services!$A:$A,0))</formula>
    </cfRule>
  </conditionalFormatting>
  <conditionalFormatting sqref="B26">
    <cfRule type="expression" dxfId="0" priority="338">
      <formula>B26&lt;=INDEX(Services!$D:$D,MATCH("Maternité",Services!$A:$A,0))</formula>
    </cfRule>
  </conditionalFormatting>
  <conditionalFormatting sqref="B27">
    <cfRule type="expression" dxfId="0" priority="339">
      <formula>B27&lt;=INDEX(Services!$E:$E,MATCH("Maternité",Services!$A:$A,0))</formula>
    </cfRule>
  </conditionalFormatting>
  <conditionalFormatting sqref="B5">
    <cfRule type="expression" dxfId="0" priority="1">
      <formula>B5&lt;=INDEX(Services!$C:$C,MATCH("Urgences",Services!$A:$A,0))</formula>
    </cfRule>
  </conditionalFormatting>
  <conditionalFormatting sqref="B6">
    <cfRule type="expression" dxfId="0" priority="2">
      <formula>B6&lt;=INDEX(Services!$D:$D,MATCH("Urgences",Services!$A:$A,0))</formula>
    </cfRule>
  </conditionalFormatting>
  <conditionalFormatting sqref="B7">
    <cfRule type="expression" dxfId="0" priority="3">
      <formula>B7&lt;=INDEX(Services!$E:$E,MATCH("Urgences",Services!$A:$A,0))</formula>
    </cfRule>
  </conditionalFormatting>
  <conditionalFormatting sqref="C10">
    <cfRule type="expression" dxfId="0" priority="88">
      <formula>C10&lt;=INDEX(Services!$C:$C,MATCH("Médecine",Services!$A:$A,0))</formula>
    </cfRule>
  </conditionalFormatting>
  <conditionalFormatting sqref="C11">
    <cfRule type="expression" dxfId="0" priority="89">
      <formula>C11&lt;=INDEX(Services!$D:$D,MATCH("Médecine",Services!$A:$A,0))</formula>
    </cfRule>
  </conditionalFormatting>
  <conditionalFormatting sqref="C12">
    <cfRule type="expression" dxfId="0" priority="90">
      <formula>C12&lt;=INDEX(Services!$E:$E,MATCH("Médecine",Services!$A:$A,0))</formula>
    </cfRule>
  </conditionalFormatting>
  <conditionalFormatting sqref="C15">
    <cfRule type="expression" dxfId="0" priority="172">
      <formula>C15&lt;=INDEX(Services!$C:$C,MATCH("Chirurgie",Services!$A:$A,0))</formula>
    </cfRule>
  </conditionalFormatting>
  <conditionalFormatting sqref="C16">
    <cfRule type="expression" dxfId="0" priority="173">
      <formula>C16&lt;=INDEX(Services!$D:$D,MATCH("Chirurgie",Services!$A:$A,0))</formula>
    </cfRule>
  </conditionalFormatting>
  <conditionalFormatting sqref="C17">
    <cfRule type="expression" dxfId="0" priority="174">
      <formula>C17&lt;=INDEX(Services!$E:$E,MATCH("Chirurgie",Services!$A:$A,0))</formula>
    </cfRule>
  </conditionalFormatting>
  <conditionalFormatting sqref="C20">
    <cfRule type="expression" dxfId="0" priority="256">
      <formula>C20&lt;=INDEX(Services!$C:$C,MATCH("Bloc",Services!$A:$A,0))</formula>
    </cfRule>
  </conditionalFormatting>
  <conditionalFormatting sqref="C21">
    <cfRule type="expression" dxfId="0" priority="257">
      <formula>C21&lt;=INDEX(Services!$D:$D,MATCH("Bloc",Services!$A:$A,0))</formula>
    </cfRule>
  </conditionalFormatting>
  <conditionalFormatting sqref="C22">
    <cfRule type="expression" dxfId="0" priority="258">
      <formula>C22&lt;=INDEX(Services!$E:$E,MATCH("Bloc",Services!$A:$A,0))</formula>
    </cfRule>
  </conditionalFormatting>
  <conditionalFormatting sqref="C25">
    <cfRule type="expression" dxfId="0" priority="340">
      <formula>C25&lt;=INDEX(Services!$C:$C,MATCH("Maternité",Services!$A:$A,0))</formula>
    </cfRule>
  </conditionalFormatting>
  <conditionalFormatting sqref="C26">
    <cfRule type="expression" dxfId="0" priority="341">
      <formula>C26&lt;=INDEX(Services!$D:$D,MATCH("Maternité",Services!$A:$A,0))</formula>
    </cfRule>
  </conditionalFormatting>
  <conditionalFormatting sqref="C27">
    <cfRule type="expression" dxfId="0" priority="342">
      <formula>C27&lt;=INDEX(Services!$E:$E,MATCH("Maternité",Services!$A:$A,0))</formula>
    </cfRule>
  </conditionalFormatting>
  <conditionalFormatting sqref="C5">
    <cfRule type="expression" dxfId="0" priority="4">
      <formula>C5&lt;=INDEX(Services!$C:$C,MATCH("Urgences",Services!$A:$A,0))</formula>
    </cfRule>
  </conditionalFormatting>
  <conditionalFormatting sqref="C6">
    <cfRule type="expression" dxfId="0" priority="5">
      <formula>C6&lt;=INDEX(Services!$D:$D,MATCH("Urgences",Services!$A:$A,0))</formula>
    </cfRule>
  </conditionalFormatting>
  <conditionalFormatting sqref="C7">
    <cfRule type="expression" dxfId="0" priority="6">
      <formula>C7&lt;=INDEX(Services!$E:$E,MATCH("Urgences",Services!$A:$A,0))</formula>
    </cfRule>
  </conditionalFormatting>
  <conditionalFormatting sqref="D10">
    <cfRule type="expression" dxfId="0" priority="91">
      <formula>D10&lt;=INDEX(Services!$C:$C,MATCH("Médecine",Services!$A:$A,0))</formula>
    </cfRule>
  </conditionalFormatting>
  <conditionalFormatting sqref="D11">
    <cfRule type="expression" dxfId="0" priority="92">
      <formula>D11&lt;=INDEX(Services!$D:$D,MATCH("Médecine",Services!$A:$A,0))</formula>
    </cfRule>
  </conditionalFormatting>
  <conditionalFormatting sqref="D12">
    <cfRule type="expression" dxfId="0" priority="93">
      <formula>D12&lt;=INDEX(Services!$E:$E,MATCH("Médecine",Services!$A:$A,0))</formula>
    </cfRule>
  </conditionalFormatting>
  <conditionalFormatting sqref="D15">
    <cfRule type="expression" dxfId="0" priority="175">
      <formula>D15&lt;=INDEX(Services!$C:$C,MATCH("Chirurgie",Services!$A:$A,0))</formula>
    </cfRule>
  </conditionalFormatting>
  <conditionalFormatting sqref="D16">
    <cfRule type="expression" dxfId="0" priority="176">
      <formula>D16&lt;=INDEX(Services!$D:$D,MATCH("Chirurgie",Services!$A:$A,0))</formula>
    </cfRule>
  </conditionalFormatting>
  <conditionalFormatting sqref="D17">
    <cfRule type="expression" dxfId="0" priority="177">
      <formula>D17&lt;=INDEX(Services!$E:$E,MATCH("Chirurgie",Services!$A:$A,0))</formula>
    </cfRule>
  </conditionalFormatting>
  <conditionalFormatting sqref="D20">
    <cfRule type="expression" dxfId="0" priority="259">
      <formula>D20&lt;=INDEX(Services!$C:$C,MATCH("Bloc",Services!$A:$A,0))</formula>
    </cfRule>
  </conditionalFormatting>
  <conditionalFormatting sqref="D21">
    <cfRule type="expression" dxfId="0" priority="260">
      <formula>D21&lt;=INDEX(Services!$D:$D,MATCH("Bloc",Services!$A:$A,0))</formula>
    </cfRule>
  </conditionalFormatting>
  <conditionalFormatting sqref="D22">
    <cfRule type="expression" dxfId="0" priority="261">
      <formula>D22&lt;=INDEX(Services!$E:$E,MATCH("Bloc",Services!$A:$A,0))</formula>
    </cfRule>
  </conditionalFormatting>
  <conditionalFormatting sqref="D25">
    <cfRule type="expression" dxfId="0" priority="343">
      <formula>D25&lt;=INDEX(Services!$C:$C,MATCH("Maternité",Services!$A:$A,0))</formula>
    </cfRule>
  </conditionalFormatting>
  <conditionalFormatting sqref="D26">
    <cfRule type="expression" dxfId="0" priority="344">
      <formula>D26&lt;=INDEX(Services!$D:$D,MATCH("Maternité",Services!$A:$A,0))</formula>
    </cfRule>
  </conditionalFormatting>
  <conditionalFormatting sqref="D27">
    <cfRule type="expression" dxfId="0" priority="345">
      <formula>D27&lt;=INDEX(Services!$E:$E,MATCH("Maternité",Services!$A:$A,0))</formula>
    </cfRule>
  </conditionalFormatting>
  <conditionalFormatting sqref="D5">
    <cfRule type="expression" dxfId="0" priority="7">
      <formula>D5&lt;=INDEX(Services!$C:$C,MATCH("Urgences",Services!$A:$A,0))</formula>
    </cfRule>
  </conditionalFormatting>
  <conditionalFormatting sqref="D6">
    <cfRule type="expression" dxfId="0" priority="8">
      <formula>D6&lt;=INDEX(Services!$D:$D,MATCH("Urgences",Services!$A:$A,0))</formula>
    </cfRule>
  </conditionalFormatting>
  <conditionalFormatting sqref="D7">
    <cfRule type="expression" dxfId="0" priority="9">
      <formula>D7&lt;=INDEX(Services!$E:$E,MATCH("Urgences",Services!$A:$A,0))</formula>
    </cfRule>
  </conditionalFormatting>
  <conditionalFormatting sqref="E10">
    <cfRule type="expression" dxfId="0" priority="94">
      <formula>E10&lt;=INDEX(Services!$C:$C,MATCH("Médecine",Services!$A:$A,0))</formula>
    </cfRule>
  </conditionalFormatting>
  <conditionalFormatting sqref="E11">
    <cfRule type="expression" dxfId="0" priority="95">
      <formula>E11&lt;=INDEX(Services!$D:$D,MATCH("Médecine",Services!$A:$A,0))</formula>
    </cfRule>
  </conditionalFormatting>
  <conditionalFormatting sqref="E12">
    <cfRule type="expression" dxfId="0" priority="96">
      <formula>E12&lt;=INDEX(Services!$E:$E,MATCH("Médecine",Services!$A:$A,0))</formula>
    </cfRule>
  </conditionalFormatting>
  <conditionalFormatting sqref="E15">
    <cfRule type="expression" dxfId="0" priority="178">
      <formula>E15&lt;=INDEX(Services!$C:$C,MATCH("Chirurgie",Services!$A:$A,0))</formula>
    </cfRule>
  </conditionalFormatting>
  <conditionalFormatting sqref="E16">
    <cfRule type="expression" dxfId="0" priority="179">
      <formula>E16&lt;=INDEX(Services!$D:$D,MATCH("Chirurgie",Services!$A:$A,0))</formula>
    </cfRule>
  </conditionalFormatting>
  <conditionalFormatting sqref="E17">
    <cfRule type="expression" dxfId="0" priority="180">
      <formula>E17&lt;=INDEX(Services!$E:$E,MATCH("Chirurgie",Services!$A:$A,0))</formula>
    </cfRule>
  </conditionalFormatting>
  <conditionalFormatting sqref="E20">
    <cfRule type="expression" dxfId="0" priority="262">
      <formula>E20&lt;=INDEX(Services!$C:$C,MATCH("Bloc",Services!$A:$A,0))</formula>
    </cfRule>
  </conditionalFormatting>
  <conditionalFormatting sqref="E21">
    <cfRule type="expression" dxfId="0" priority="263">
      <formula>E21&lt;=INDEX(Services!$D:$D,MATCH("Bloc",Services!$A:$A,0))</formula>
    </cfRule>
  </conditionalFormatting>
  <conditionalFormatting sqref="E22">
    <cfRule type="expression" dxfId="0" priority="264">
      <formula>E22&lt;=INDEX(Services!$E:$E,MATCH("Bloc",Services!$A:$A,0))</formula>
    </cfRule>
  </conditionalFormatting>
  <conditionalFormatting sqref="E25">
    <cfRule type="expression" dxfId="0" priority="346">
      <formula>E25&lt;=INDEX(Services!$C:$C,MATCH("Maternité",Services!$A:$A,0))</formula>
    </cfRule>
  </conditionalFormatting>
  <conditionalFormatting sqref="E26">
    <cfRule type="expression" dxfId="0" priority="347">
      <formula>E26&lt;=INDEX(Services!$D:$D,MATCH("Maternité",Services!$A:$A,0))</formula>
    </cfRule>
  </conditionalFormatting>
  <conditionalFormatting sqref="E27">
    <cfRule type="expression" dxfId="0" priority="348">
      <formula>E27&lt;=INDEX(Services!$E:$E,MATCH("Maternité",Services!$A:$A,0))</formula>
    </cfRule>
  </conditionalFormatting>
  <conditionalFormatting sqref="E5">
    <cfRule type="expression" dxfId="0" priority="10">
      <formula>E5&lt;=INDEX(Services!$C:$C,MATCH("Urgences",Services!$A:$A,0))</formula>
    </cfRule>
  </conditionalFormatting>
  <conditionalFormatting sqref="E6">
    <cfRule type="expression" dxfId="0" priority="11">
      <formula>E6&lt;=INDEX(Services!$D:$D,MATCH("Urgences",Services!$A:$A,0))</formula>
    </cfRule>
  </conditionalFormatting>
  <conditionalFormatting sqref="E7">
    <cfRule type="expression" dxfId="0" priority="12">
      <formula>E7&lt;=INDEX(Services!$E:$E,MATCH("Urgences",Services!$A:$A,0))</formula>
    </cfRule>
  </conditionalFormatting>
  <conditionalFormatting sqref="F10">
    <cfRule type="expression" dxfId="0" priority="97">
      <formula>F10&lt;=INDEX(Services!$C:$C,MATCH("Médecine",Services!$A:$A,0))</formula>
    </cfRule>
  </conditionalFormatting>
  <conditionalFormatting sqref="F11">
    <cfRule type="expression" dxfId="0" priority="98">
      <formula>F11&lt;=INDEX(Services!$D:$D,MATCH("Médecine",Services!$A:$A,0))</formula>
    </cfRule>
  </conditionalFormatting>
  <conditionalFormatting sqref="F12">
    <cfRule type="expression" dxfId="0" priority="99">
      <formula>F12&lt;=INDEX(Services!$E:$E,MATCH("Médecine",Services!$A:$A,0))</formula>
    </cfRule>
  </conditionalFormatting>
  <conditionalFormatting sqref="F15">
    <cfRule type="expression" dxfId="0" priority="181">
      <formula>F15&lt;=INDEX(Services!$C:$C,MATCH("Chirurgie",Services!$A:$A,0))</formula>
    </cfRule>
  </conditionalFormatting>
  <conditionalFormatting sqref="F16">
    <cfRule type="expression" dxfId="0" priority="182">
      <formula>F16&lt;=INDEX(Services!$D:$D,MATCH("Chirurgie",Services!$A:$A,0))</formula>
    </cfRule>
  </conditionalFormatting>
  <conditionalFormatting sqref="F17">
    <cfRule type="expression" dxfId="0" priority="183">
      <formula>F17&lt;=INDEX(Services!$E:$E,MATCH("Chirurgie",Services!$A:$A,0))</formula>
    </cfRule>
  </conditionalFormatting>
  <conditionalFormatting sqref="F20">
    <cfRule type="expression" dxfId="0" priority="265">
      <formula>F20&lt;=INDEX(Services!$C:$C,MATCH("Bloc",Services!$A:$A,0))</formula>
    </cfRule>
  </conditionalFormatting>
  <conditionalFormatting sqref="F21">
    <cfRule type="expression" dxfId="0" priority="266">
      <formula>F21&lt;=INDEX(Services!$D:$D,MATCH("Bloc",Services!$A:$A,0))</formula>
    </cfRule>
  </conditionalFormatting>
  <conditionalFormatting sqref="F22">
    <cfRule type="expression" dxfId="0" priority="267">
      <formula>F22&lt;=INDEX(Services!$E:$E,MATCH("Bloc",Services!$A:$A,0))</formula>
    </cfRule>
  </conditionalFormatting>
  <conditionalFormatting sqref="F25">
    <cfRule type="expression" dxfId="0" priority="349">
      <formula>F25&lt;=INDEX(Services!$C:$C,MATCH("Maternité",Services!$A:$A,0))</formula>
    </cfRule>
  </conditionalFormatting>
  <conditionalFormatting sqref="F26">
    <cfRule type="expression" dxfId="0" priority="350">
      <formula>F26&lt;=INDEX(Services!$D:$D,MATCH("Maternité",Services!$A:$A,0))</formula>
    </cfRule>
  </conditionalFormatting>
  <conditionalFormatting sqref="F27">
    <cfRule type="expression" dxfId="0" priority="351">
      <formula>F27&lt;=INDEX(Services!$E:$E,MATCH("Maternité",Services!$A:$A,0))</formula>
    </cfRule>
  </conditionalFormatting>
  <conditionalFormatting sqref="F5">
    <cfRule type="expression" dxfId="0" priority="13">
      <formula>F5&lt;=INDEX(Services!$C:$C,MATCH("Urgences",Services!$A:$A,0))</formula>
    </cfRule>
  </conditionalFormatting>
  <conditionalFormatting sqref="F6">
    <cfRule type="expression" dxfId="0" priority="14">
      <formula>F6&lt;=INDEX(Services!$D:$D,MATCH("Urgences",Services!$A:$A,0))</formula>
    </cfRule>
  </conditionalFormatting>
  <conditionalFormatting sqref="F7">
    <cfRule type="expression" dxfId="0" priority="15">
      <formula>F7&lt;=INDEX(Services!$E:$E,MATCH("Urgences",Services!$A:$A,0))</formula>
    </cfRule>
  </conditionalFormatting>
  <conditionalFormatting sqref="G10">
    <cfRule type="expression" dxfId="0" priority="100">
      <formula>G10&lt;=INDEX(Services!$C:$C,MATCH("Médecine",Services!$A:$A,0))</formula>
    </cfRule>
  </conditionalFormatting>
  <conditionalFormatting sqref="G11">
    <cfRule type="expression" dxfId="0" priority="101">
      <formula>G11&lt;=INDEX(Services!$D:$D,MATCH("Médecine",Services!$A:$A,0))</formula>
    </cfRule>
  </conditionalFormatting>
  <conditionalFormatting sqref="G12">
    <cfRule type="expression" dxfId="0" priority="102">
      <formula>G12&lt;=INDEX(Services!$E:$E,MATCH("Médecine",Services!$A:$A,0))</formula>
    </cfRule>
  </conditionalFormatting>
  <conditionalFormatting sqref="G15">
    <cfRule type="expression" dxfId="0" priority="184">
      <formula>G15&lt;=INDEX(Services!$C:$C,MATCH("Chirurgie",Services!$A:$A,0))</formula>
    </cfRule>
  </conditionalFormatting>
  <conditionalFormatting sqref="G16">
    <cfRule type="expression" dxfId="0" priority="185">
      <formula>G16&lt;=INDEX(Services!$D:$D,MATCH("Chirurgie",Services!$A:$A,0))</formula>
    </cfRule>
  </conditionalFormatting>
  <conditionalFormatting sqref="G17">
    <cfRule type="expression" dxfId="0" priority="186">
      <formula>G17&lt;=INDEX(Services!$E:$E,MATCH("Chirurgie",Services!$A:$A,0))</formula>
    </cfRule>
  </conditionalFormatting>
  <conditionalFormatting sqref="G20">
    <cfRule type="expression" dxfId="0" priority="268">
      <formula>G20&lt;=INDEX(Services!$C:$C,MATCH("Bloc",Services!$A:$A,0))</formula>
    </cfRule>
  </conditionalFormatting>
  <conditionalFormatting sqref="G21">
    <cfRule type="expression" dxfId="0" priority="269">
      <formula>G21&lt;=INDEX(Services!$D:$D,MATCH("Bloc",Services!$A:$A,0))</formula>
    </cfRule>
  </conditionalFormatting>
  <conditionalFormatting sqref="G22">
    <cfRule type="expression" dxfId="0" priority="270">
      <formula>G22&lt;=INDEX(Services!$E:$E,MATCH("Bloc",Services!$A:$A,0))</formula>
    </cfRule>
  </conditionalFormatting>
  <conditionalFormatting sqref="G25">
    <cfRule type="expression" dxfId="0" priority="352">
      <formula>G25&lt;=INDEX(Services!$C:$C,MATCH("Maternité",Services!$A:$A,0))</formula>
    </cfRule>
  </conditionalFormatting>
  <conditionalFormatting sqref="G26">
    <cfRule type="expression" dxfId="0" priority="353">
      <formula>G26&lt;=INDEX(Services!$D:$D,MATCH("Maternité",Services!$A:$A,0))</formula>
    </cfRule>
  </conditionalFormatting>
  <conditionalFormatting sqref="G27">
    <cfRule type="expression" dxfId="0" priority="354">
      <formula>G27&lt;=INDEX(Services!$E:$E,MATCH("Maternité",Services!$A:$A,0))</formula>
    </cfRule>
  </conditionalFormatting>
  <conditionalFormatting sqref="G5">
    <cfRule type="expression" dxfId="0" priority="16">
      <formula>G5&lt;=INDEX(Services!$C:$C,MATCH("Urgences",Services!$A:$A,0))</formula>
    </cfRule>
  </conditionalFormatting>
  <conditionalFormatting sqref="G6">
    <cfRule type="expression" dxfId="0" priority="17">
      <formula>G6&lt;=INDEX(Services!$D:$D,MATCH("Urgences",Services!$A:$A,0))</formula>
    </cfRule>
  </conditionalFormatting>
  <conditionalFormatting sqref="G7">
    <cfRule type="expression" dxfId="0" priority="18">
      <formula>G7&lt;=INDEX(Services!$E:$E,MATCH("Urgences",Services!$A:$A,0))</formula>
    </cfRule>
  </conditionalFormatting>
  <conditionalFormatting sqref="H10">
    <cfRule type="expression" dxfId="0" priority="103">
      <formula>H10&lt;=INDEX(Services!$C:$C,MATCH("Médecine",Services!$A:$A,0))</formula>
    </cfRule>
  </conditionalFormatting>
  <conditionalFormatting sqref="H11">
    <cfRule type="expression" dxfId="0" priority="104">
      <formula>H11&lt;=INDEX(Services!$D:$D,MATCH("Médecine",Services!$A:$A,0))</formula>
    </cfRule>
  </conditionalFormatting>
  <conditionalFormatting sqref="H12">
    <cfRule type="expression" dxfId="0" priority="105">
      <formula>H12&lt;=INDEX(Services!$E:$E,MATCH("Médecine",Services!$A:$A,0))</formula>
    </cfRule>
  </conditionalFormatting>
  <conditionalFormatting sqref="H15">
    <cfRule type="expression" dxfId="0" priority="187">
      <formula>H15&lt;=INDEX(Services!$C:$C,MATCH("Chirurgie",Services!$A:$A,0))</formula>
    </cfRule>
  </conditionalFormatting>
  <conditionalFormatting sqref="H16">
    <cfRule type="expression" dxfId="0" priority="188">
      <formula>H16&lt;=INDEX(Services!$D:$D,MATCH("Chirurgie",Services!$A:$A,0))</formula>
    </cfRule>
  </conditionalFormatting>
  <conditionalFormatting sqref="H17">
    <cfRule type="expression" dxfId="0" priority="189">
      <formula>H17&lt;=INDEX(Services!$E:$E,MATCH("Chirurgie",Services!$A:$A,0))</formula>
    </cfRule>
  </conditionalFormatting>
  <conditionalFormatting sqref="H20">
    <cfRule type="expression" dxfId="0" priority="271">
      <formula>H20&lt;=INDEX(Services!$C:$C,MATCH("Bloc",Services!$A:$A,0))</formula>
    </cfRule>
  </conditionalFormatting>
  <conditionalFormatting sqref="H21">
    <cfRule type="expression" dxfId="0" priority="272">
      <formula>H21&lt;=INDEX(Services!$D:$D,MATCH("Bloc",Services!$A:$A,0))</formula>
    </cfRule>
  </conditionalFormatting>
  <conditionalFormatting sqref="H22">
    <cfRule type="expression" dxfId="0" priority="273">
      <formula>H22&lt;=INDEX(Services!$E:$E,MATCH("Bloc",Services!$A:$A,0))</formula>
    </cfRule>
  </conditionalFormatting>
  <conditionalFormatting sqref="H25">
    <cfRule type="expression" dxfId="0" priority="355">
      <formula>H25&lt;=INDEX(Services!$C:$C,MATCH("Maternité",Services!$A:$A,0))</formula>
    </cfRule>
  </conditionalFormatting>
  <conditionalFormatting sqref="H26">
    <cfRule type="expression" dxfId="0" priority="356">
      <formula>H26&lt;=INDEX(Services!$D:$D,MATCH("Maternité",Services!$A:$A,0))</formula>
    </cfRule>
  </conditionalFormatting>
  <conditionalFormatting sqref="H27">
    <cfRule type="expression" dxfId="0" priority="357">
      <formula>H27&lt;=INDEX(Services!$E:$E,MATCH("Maternité",Services!$A:$A,0))</formula>
    </cfRule>
  </conditionalFormatting>
  <conditionalFormatting sqref="H5">
    <cfRule type="expression" dxfId="0" priority="19">
      <formula>H5&lt;=INDEX(Services!$C:$C,MATCH("Urgences",Services!$A:$A,0))</formula>
    </cfRule>
  </conditionalFormatting>
  <conditionalFormatting sqref="H6">
    <cfRule type="expression" dxfId="0" priority="20">
      <formula>H6&lt;=INDEX(Services!$D:$D,MATCH("Urgences",Services!$A:$A,0))</formula>
    </cfRule>
  </conditionalFormatting>
  <conditionalFormatting sqref="H7">
    <cfRule type="expression" dxfId="0" priority="21">
      <formula>H7&lt;=INDEX(Services!$E:$E,MATCH("Urgences",Services!$A:$A,0))</formula>
    </cfRule>
  </conditionalFormatting>
  <conditionalFormatting sqref="I10">
    <cfRule type="expression" dxfId="0" priority="106">
      <formula>I10&lt;=INDEX(Services!$C:$C,MATCH("Médecine",Services!$A:$A,0))</formula>
    </cfRule>
  </conditionalFormatting>
  <conditionalFormatting sqref="I11">
    <cfRule type="expression" dxfId="0" priority="107">
      <formula>I11&lt;=INDEX(Services!$D:$D,MATCH("Médecine",Services!$A:$A,0))</formula>
    </cfRule>
  </conditionalFormatting>
  <conditionalFormatting sqref="I12">
    <cfRule type="expression" dxfId="0" priority="108">
      <formula>I12&lt;=INDEX(Services!$E:$E,MATCH("Médecine",Services!$A:$A,0))</formula>
    </cfRule>
  </conditionalFormatting>
  <conditionalFormatting sqref="I15">
    <cfRule type="expression" dxfId="0" priority="190">
      <formula>I15&lt;=INDEX(Services!$C:$C,MATCH("Chirurgie",Services!$A:$A,0))</formula>
    </cfRule>
  </conditionalFormatting>
  <conditionalFormatting sqref="I16">
    <cfRule type="expression" dxfId="0" priority="191">
      <formula>I16&lt;=INDEX(Services!$D:$D,MATCH("Chirurgie",Services!$A:$A,0))</formula>
    </cfRule>
  </conditionalFormatting>
  <conditionalFormatting sqref="I17">
    <cfRule type="expression" dxfId="0" priority="192">
      <formula>I17&lt;=INDEX(Services!$E:$E,MATCH("Chirurgie",Services!$A:$A,0))</formula>
    </cfRule>
  </conditionalFormatting>
  <conditionalFormatting sqref="I20">
    <cfRule type="expression" dxfId="0" priority="274">
      <formula>I20&lt;=INDEX(Services!$C:$C,MATCH("Bloc",Services!$A:$A,0))</formula>
    </cfRule>
  </conditionalFormatting>
  <conditionalFormatting sqref="I21">
    <cfRule type="expression" dxfId="0" priority="275">
      <formula>I21&lt;=INDEX(Services!$D:$D,MATCH("Bloc",Services!$A:$A,0))</formula>
    </cfRule>
  </conditionalFormatting>
  <conditionalFormatting sqref="I22">
    <cfRule type="expression" dxfId="0" priority="276">
      <formula>I22&lt;=INDEX(Services!$E:$E,MATCH("Bloc",Services!$A:$A,0))</formula>
    </cfRule>
  </conditionalFormatting>
  <conditionalFormatting sqref="I25">
    <cfRule type="expression" dxfId="0" priority="358">
      <formula>I25&lt;=INDEX(Services!$C:$C,MATCH("Maternité",Services!$A:$A,0))</formula>
    </cfRule>
  </conditionalFormatting>
  <conditionalFormatting sqref="I26">
    <cfRule type="expression" dxfId="0" priority="359">
      <formula>I26&lt;=INDEX(Services!$D:$D,MATCH("Maternité",Services!$A:$A,0))</formula>
    </cfRule>
  </conditionalFormatting>
  <conditionalFormatting sqref="I27">
    <cfRule type="expression" dxfId="0" priority="360">
      <formula>I27&lt;=INDEX(Services!$E:$E,MATCH("Maternité",Services!$A:$A,0))</formula>
    </cfRule>
  </conditionalFormatting>
  <conditionalFormatting sqref="I5">
    <cfRule type="expression" dxfId="0" priority="22">
      <formula>I5&lt;=INDEX(Services!$C:$C,MATCH("Urgences",Services!$A:$A,0))</formula>
    </cfRule>
  </conditionalFormatting>
  <conditionalFormatting sqref="I6">
    <cfRule type="expression" dxfId="0" priority="23">
      <formula>I6&lt;=INDEX(Services!$D:$D,MATCH("Urgences",Services!$A:$A,0))</formula>
    </cfRule>
  </conditionalFormatting>
  <conditionalFormatting sqref="I7">
    <cfRule type="expression" dxfId="0" priority="24">
      <formula>I7&lt;=INDEX(Services!$E:$E,MATCH("Urgences",Services!$A:$A,0))</formula>
    </cfRule>
  </conditionalFormatting>
  <conditionalFormatting sqref="J10">
    <cfRule type="expression" dxfId="0" priority="109">
      <formula>J10&lt;=INDEX(Services!$C:$C,MATCH("Médecine",Services!$A:$A,0))</formula>
    </cfRule>
  </conditionalFormatting>
  <conditionalFormatting sqref="J11">
    <cfRule type="expression" dxfId="0" priority="110">
      <formula>J11&lt;=INDEX(Services!$D:$D,MATCH("Médecine",Services!$A:$A,0))</formula>
    </cfRule>
  </conditionalFormatting>
  <conditionalFormatting sqref="J12">
    <cfRule type="expression" dxfId="0" priority="111">
      <formula>J12&lt;=INDEX(Services!$E:$E,MATCH("Médecine",Services!$A:$A,0))</formula>
    </cfRule>
  </conditionalFormatting>
  <conditionalFormatting sqref="J15">
    <cfRule type="expression" dxfId="0" priority="193">
      <formula>J15&lt;=INDEX(Services!$C:$C,MATCH("Chirurgie",Services!$A:$A,0))</formula>
    </cfRule>
  </conditionalFormatting>
  <conditionalFormatting sqref="J16">
    <cfRule type="expression" dxfId="0" priority="194">
      <formula>J16&lt;=INDEX(Services!$D:$D,MATCH("Chirurgie",Services!$A:$A,0))</formula>
    </cfRule>
  </conditionalFormatting>
  <conditionalFormatting sqref="J17">
    <cfRule type="expression" dxfId="0" priority="195">
      <formula>J17&lt;=INDEX(Services!$E:$E,MATCH("Chirurgie",Services!$A:$A,0))</formula>
    </cfRule>
  </conditionalFormatting>
  <conditionalFormatting sqref="J20">
    <cfRule type="expression" dxfId="0" priority="277">
      <formula>J20&lt;=INDEX(Services!$C:$C,MATCH("Bloc",Services!$A:$A,0))</formula>
    </cfRule>
  </conditionalFormatting>
  <conditionalFormatting sqref="J21">
    <cfRule type="expression" dxfId="0" priority="278">
      <formula>J21&lt;=INDEX(Services!$D:$D,MATCH("Bloc",Services!$A:$A,0))</formula>
    </cfRule>
  </conditionalFormatting>
  <conditionalFormatting sqref="J22">
    <cfRule type="expression" dxfId="0" priority="279">
      <formula>J22&lt;=INDEX(Services!$E:$E,MATCH("Bloc",Services!$A:$A,0))</formula>
    </cfRule>
  </conditionalFormatting>
  <conditionalFormatting sqref="J25">
    <cfRule type="expression" dxfId="0" priority="361">
      <formula>J25&lt;=INDEX(Services!$C:$C,MATCH("Maternité",Services!$A:$A,0))</formula>
    </cfRule>
  </conditionalFormatting>
  <conditionalFormatting sqref="J26">
    <cfRule type="expression" dxfId="0" priority="362">
      <formula>J26&lt;=INDEX(Services!$D:$D,MATCH("Maternité",Services!$A:$A,0))</formula>
    </cfRule>
  </conditionalFormatting>
  <conditionalFormatting sqref="J27">
    <cfRule type="expression" dxfId="0" priority="363">
      <formula>J27&lt;=INDEX(Services!$E:$E,MATCH("Maternité",Services!$A:$A,0))</formula>
    </cfRule>
  </conditionalFormatting>
  <conditionalFormatting sqref="J5">
    <cfRule type="expression" dxfId="0" priority="25">
      <formula>J5&lt;=INDEX(Services!$C:$C,MATCH("Urgences",Services!$A:$A,0))</formula>
    </cfRule>
  </conditionalFormatting>
  <conditionalFormatting sqref="J6">
    <cfRule type="expression" dxfId="0" priority="26">
      <formula>J6&lt;=INDEX(Services!$D:$D,MATCH("Urgences",Services!$A:$A,0))</formula>
    </cfRule>
  </conditionalFormatting>
  <conditionalFormatting sqref="J7">
    <cfRule type="expression" dxfId="0" priority="27">
      <formula>J7&lt;=INDEX(Services!$E:$E,MATCH("Urgences",Services!$A:$A,0))</formula>
    </cfRule>
  </conditionalFormatting>
  <conditionalFormatting sqref="K10">
    <cfRule type="expression" dxfId="0" priority="112">
      <formula>K10&lt;=INDEX(Services!$C:$C,MATCH("Médecine",Services!$A:$A,0))</formula>
    </cfRule>
  </conditionalFormatting>
  <conditionalFormatting sqref="K11">
    <cfRule type="expression" dxfId="0" priority="113">
      <formula>K11&lt;=INDEX(Services!$D:$D,MATCH("Médecine",Services!$A:$A,0))</formula>
    </cfRule>
  </conditionalFormatting>
  <conditionalFormatting sqref="K12">
    <cfRule type="expression" dxfId="0" priority="114">
      <formula>K12&lt;=INDEX(Services!$E:$E,MATCH("Médecine",Services!$A:$A,0))</formula>
    </cfRule>
  </conditionalFormatting>
  <conditionalFormatting sqref="K15">
    <cfRule type="expression" dxfId="0" priority="196">
      <formula>K15&lt;=INDEX(Services!$C:$C,MATCH("Chirurgie",Services!$A:$A,0))</formula>
    </cfRule>
  </conditionalFormatting>
  <conditionalFormatting sqref="K16">
    <cfRule type="expression" dxfId="0" priority="197">
      <formula>K16&lt;=INDEX(Services!$D:$D,MATCH("Chirurgie",Services!$A:$A,0))</formula>
    </cfRule>
  </conditionalFormatting>
  <conditionalFormatting sqref="K17">
    <cfRule type="expression" dxfId="0" priority="198">
      <formula>K17&lt;=INDEX(Services!$E:$E,MATCH("Chirurgie",Services!$A:$A,0))</formula>
    </cfRule>
  </conditionalFormatting>
  <conditionalFormatting sqref="K20">
    <cfRule type="expression" dxfId="0" priority="280">
      <formula>K20&lt;=INDEX(Services!$C:$C,MATCH("Bloc",Services!$A:$A,0))</formula>
    </cfRule>
  </conditionalFormatting>
  <conditionalFormatting sqref="K21">
    <cfRule type="expression" dxfId="0" priority="281">
      <formula>K21&lt;=INDEX(Services!$D:$D,MATCH("Bloc",Services!$A:$A,0))</formula>
    </cfRule>
  </conditionalFormatting>
  <conditionalFormatting sqref="K22">
    <cfRule type="expression" dxfId="0" priority="282">
      <formula>K22&lt;=INDEX(Services!$E:$E,MATCH("Bloc",Services!$A:$A,0))</formula>
    </cfRule>
  </conditionalFormatting>
  <conditionalFormatting sqref="K25">
    <cfRule type="expression" dxfId="0" priority="364">
      <formula>K25&lt;=INDEX(Services!$C:$C,MATCH("Maternité",Services!$A:$A,0))</formula>
    </cfRule>
  </conditionalFormatting>
  <conditionalFormatting sqref="K26">
    <cfRule type="expression" dxfId="0" priority="365">
      <formula>K26&lt;=INDEX(Services!$D:$D,MATCH("Maternité",Services!$A:$A,0))</formula>
    </cfRule>
  </conditionalFormatting>
  <conditionalFormatting sqref="K27">
    <cfRule type="expression" dxfId="0" priority="366">
      <formula>K27&lt;=INDEX(Services!$E:$E,MATCH("Maternité",Services!$A:$A,0))</formula>
    </cfRule>
  </conditionalFormatting>
  <conditionalFormatting sqref="K5">
    <cfRule type="expression" dxfId="0" priority="28">
      <formula>K5&lt;=INDEX(Services!$C:$C,MATCH("Urgences",Services!$A:$A,0))</formula>
    </cfRule>
  </conditionalFormatting>
  <conditionalFormatting sqref="K6">
    <cfRule type="expression" dxfId="0" priority="29">
      <formula>K6&lt;=INDEX(Services!$D:$D,MATCH("Urgences",Services!$A:$A,0))</formula>
    </cfRule>
  </conditionalFormatting>
  <conditionalFormatting sqref="K7">
    <cfRule type="expression" dxfId="0" priority="30">
      <formula>K7&lt;=INDEX(Services!$E:$E,MATCH("Urgences",Services!$A:$A,0))</formula>
    </cfRule>
  </conditionalFormatting>
  <conditionalFormatting sqref="L10">
    <cfRule type="expression" dxfId="0" priority="115">
      <formula>L10&lt;=INDEX(Services!$C:$C,MATCH("Médecine",Services!$A:$A,0))</formula>
    </cfRule>
  </conditionalFormatting>
  <conditionalFormatting sqref="L11">
    <cfRule type="expression" dxfId="0" priority="116">
      <formula>L11&lt;=INDEX(Services!$D:$D,MATCH("Médecine",Services!$A:$A,0))</formula>
    </cfRule>
  </conditionalFormatting>
  <conditionalFormatting sqref="L12">
    <cfRule type="expression" dxfId="0" priority="117">
      <formula>L12&lt;=INDEX(Services!$E:$E,MATCH("Médecine",Services!$A:$A,0))</formula>
    </cfRule>
  </conditionalFormatting>
  <conditionalFormatting sqref="L15">
    <cfRule type="expression" dxfId="0" priority="199">
      <formula>L15&lt;=INDEX(Services!$C:$C,MATCH("Chirurgie",Services!$A:$A,0))</formula>
    </cfRule>
  </conditionalFormatting>
  <conditionalFormatting sqref="L16">
    <cfRule type="expression" dxfId="0" priority="200">
      <formula>L16&lt;=INDEX(Services!$D:$D,MATCH("Chirurgie",Services!$A:$A,0))</formula>
    </cfRule>
  </conditionalFormatting>
  <conditionalFormatting sqref="L17">
    <cfRule type="expression" dxfId="0" priority="201">
      <formula>L17&lt;=INDEX(Services!$E:$E,MATCH("Chirurgie",Services!$A:$A,0))</formula>
    </cfRule>
  </conditionalFormatting>
  <conditionalFormatting sqref="L20">
    <cfRule type="expression" dxfId="0" priority="283">
      <formula>L20&lt;=INDEX(Services!$C:$C,MATCH("Bloc",Services!$A:$A,0))</formula>
    </cfRule>
  </conditionalFormatting>
  <conditionalFormatting sqref="L21">
    <cfRule type="expression" dxfId="0" priority="284">
      <formula>L21&lt;=INDEX(Services!$D:$D,MATCH("Bloc",Services!$A:$A,0))</formula>
    </cfRule>
  </conditionalFormatting>
  <conditionalFormatting sqref="L22">
    <cfRule type="expression" dxfId="0" priority="285">
      <formula>L22&lt;=INDEX(Services!$E:$E,MATCH("Bloc",Services!$A:$A,0))</formula>
    </cfRule>
  </conditionalFormatting>
  <conditionalFormatting sqref="L25">
    <cfRule type="expression" dxfId="0" priority="367">
      <formula>L25&lt;=INDEX(Services!$C:$C,MATCH("Maternité",Services!$A:$A,0))</formula>
    </cfRule>
  </conditionalFormatting>
  <conditionalFormatting sqref="L26">
    <cfRule type="expression" dxfId="0" priority="368">
      <formula>L26&lt;=INDEX(Services!$D:$D,MATCH("Maternité",Services!$A:$A,0))</formula>
    </cfRule>
  </conditionalFormatting>
  <conditionalFormatting sqref="L27">
    <cfRule type="expression" dxfId="0" priority="369">
      <formula>L27&lt;=INDEX(Services!$E:$E,MATCH("Maternité",Services!$A:$A,0))</formula>
    </cfRule>
  </conditionalFormatting>
  <conditionalFormatting sqref="L5">
    <cfRule type="expression" dxfId="0" priority="31">
      <formula>L5&lt;=INDEX(Services!$C:$C,MATCH("Urgences",Services!$A:$A,0))</formula>
    </cfRule>
  </conditionalFormatting>
  <conditionalFormatting sqref="L6">
    <cfRule type="expression" dxfId="0" priority="32">
      <formula>L6&lt;=INDEX(Services!$D:$D,MATCH("Urgences",Services!$A:$A,0))</formula>
    </cfRule>
  </conditionalFormatting>
  <conditionalFormatting sqref="L7">
    <cfRule type="expression" dxfId="0" priority="33">
      <formula>L7&lt;=INDEX(Services!$E:$E,MATCH("Urgences",Services!$A:$A,0))</formula>
    </cfRule>
  </conditionalFormatting>
  <conditionalFormatting sqref="M10">
    <cfRule type="expression" dxfId="0" priority="118">
      <formula>M10&lt;=INDEX(Services!$C:$C,MATCH("Médecine",Services!$A:$A,0))</formula>
    </cfRule>
  </conditionalFormatting>
  <conditionalFormatting sqref="M11">
    <cfRule type="expression" dxfId="0" priority="119">
      <formula>M11&lt;=INDEX(Services!$D:$D,MATCH("Médecine",Services!$A:$A,0))</formula>
    </cfRule>
  </conditionalFormatting>
  <conditionalFormatting sqref="M12">
    <cfRule type="expression" dxfId="0" priority="120">
      <formula>M12&lt;=INDEX(Services!$E:$E,MATCH("Médecine",Services!$A:$A,0))</formula>
    </cfRule>
  </conditionalFormatting>
  <conditionalFormatting sqref="M15">
    <cfRule type="expression" dxfId="0" priority="202">
      <formula>M15&lt;=INDEX(Services!$C:$C,MATCH("Chirurgie",Services!$A:$A,0))</formula>
    </cfRule>
  </conditionalFormatting>
  <conditionalFormatting sqref="M16">
    <cfRule type="expression" dxfId="0" priority="203">
      <formula>M16&lt;=INDEX(Services!$D:$D,MATCH("Chirurgie",Services!$A:$A,0))</formula>
    </cfRule>
  </conditionalFormatting>
  <conditionalFormatting sqref="M17">
    <cfRule type="expression" dxfId="0" priority="204">
      <formula>M17&lt;=INDEX(Services!$E:$E,MATCH("Chirurgie",Services!$A:$A,0))</formula>
    </cfRule>
  </conditionalFormatting>
  <conditionalFormatting sqref="M20">
    <cfRule type="expression" dxfId="0" priority="286">
      <formula>M20&lt;=INDEX(Services!$C:$C,MATCH("Bloc",Services!$A:$A,0))</formula>
    </cfRule>
  </conditionalFormatting>
  <conditionalFormatting sqref="M21">
    <cfRule type="expression" dxfId="0" priority="287">
      <formula>M21&lt;=INDEX(Services!$D:$D,MATCH("Bloc",Services!$A:$A,0))</formula>
    </cfRule>
  </conditionalFormatting>
  <conditionalFormatting sqref="M22">
    <cfRule type="expression" dxfId="0" priority="288">
      <formula>M22&lt;=INDEX(Services!$E:$E,MATCH("Bloc",Services!$A:$A,0))</formula>
    </cfRule>
  </conditionalFormatting>
  <conditionalFormatting sqref="M25">
    <cfRule type="expression" dxfId="0" priority="370">
      <formula>M25&lt;=INDEX(Services!$C:$C,MATCH("Maternité",Services!$A:$A,0))</formula>
    </cfRule>
  </conditionalFormatting>
  <conditionalFormatting sqref="M26">
    <cfRule type="expression" dxfId="0" priority="371">
      <formula>M26&lt;=INDEX(Services!$D:$D,MATCH("Maternité",Services!$A:$A,0))</formula>
    </cfRule>
  </conditionalFormatting>
  <conditionalFormatting sqref="M27">
    <cfRule type="expression" dxfId="0" priority="372">
      <formula>M27&lt;=INDEX(Services!$E:$E,MATCH("Maternité",Services!$A:$A,0))</formula>
    </cfRule>
  </conditionalFormatting>
  <conditionalFormatting sqref="M5">
    <cfRule type="expression" dxfId="0" priority="34">
      <formula>M5&lt;=INDEX(Services!$C:$C,MATCH("Urgences",Services!$A:$A,0))</formula>
    </cfRule>
  </conditionalFormatting>
  <conditionalFormatting sqref="M6">
    <cfRule type="expression" dxfId="0" priority="35">
      <formula>M6&lt;=INDEX(Services!$D:$D,MATCH("Urgences",Services!$A:$A,0))</formula>
    </cfRule>
  </conditionalFormatting>
  <conditionalFormatting sqref="M7">
    <cfRule type="expression" dxfId="0" priority="36">
      <formula>M7&lt;=INDEX(Services!$E:$E,MATCH("Urgences",Services!$A:$A,0))</formula>
    </cfRule>
  </conditionalFormatting>
  <conditionalFormatting sqref="N10">
    <cfRule type="expression" dxfId="0" priority="121">
      <formula>N10&lt;=INDEX(Services!$C:$C,MATCH("Médecine",Services!$A:$A,0))</formula>
    </cfRule>
  </conditionalFormatting>
  <conditionalFormatting sqref="N11">
    <cfRule type="expression" dxfId="0" priority="122">
      <formula>N11&lt;=INDEX(Services!$D:$D,MATCH("Médecine",Services!$A:$A,0))</formula>
    </cfRule>
  </conditionalFormatting>
  <conditionalFormatting sqref="N12">
    <cfRule type="expression" dxfId="0" priority="123">
      <formula>N12&lt;=INDEX(Services!$E:$E,MATCH("Médecine",Services!$A:$A,0))</formula>
    </cfRule>
  </conditionalFormatting>
  <conditionalFormatting sqref="N15">
    <cfRule type="expression" dxfId="0" priority="205">
      <formula>N15&lt;=INDEX(Services!$C:$C,MATCH("Chirurgie",Services!$A:$A,0))</formula>
    </cfRule>
  </conditionalFormatting>
  <conditionalFormatting sqref="N16">
    <cfRule type="expression" dxfId="0" priority="206">
      <formula>N16&lt;=INDEX(Services!$D:$D,MATCH("Chirurgie",Services!$A:$A,0))</formula>
    </cfRule>
  </conditionalFormatting>
  <conditionalFormatting sqref="N17">
    <cfRule type="expression" dxfId="0" priority="207">
      <formula>N17&lt;=INDEX(Services!$E:$E,MATCH("Chirurgie",Services!$A:$A,0))</formula>
    </cfRule>
  </conditionalFormatting>
  <conditionalFormatting sqref="N20">
    <cfRule type="expression" dxfId="0" priority="289">
      <formula>N20&lt;=INDEX(Services!$C:$C,MATCH("Bloc",Services!$A:$A,0))</formula>
    </cfRule>
  </conditionalFormatting>
  <conditionalFormatting sqref="N21">
    <cfRule type="expression" dxfId="0" priority="290">
      <formula>N21&lt;=INDEX(Services!$D:$D,MATCH("Bloc",Services!$A:$A,0))</formula>
    </cfRule>
  </conditionalFormatting>
  <conditionalFormatting sqref="N22">
    <cfRule type="expression" dxfId="0" priority="291">
      <formula>N22&lt;=INDEX(Services!$E:$E,MATCH("Bloc",Services!$A:$A,0))</formula>
    </cfRule>
  </conditionalFormatting>
  <conditionalFormatting sqref="N25">
    <cfRule type="expression" dxfId="0" priority="373">
      <formula>N25&lt;=INDEX(Services!$C:$C,MATCH("Maternité",Services!$A:$A,0))</formula>
    </cfRule>
  </conditionalFormatting>
  <conditionalFormatting sqref="N26">
    <cfRule type="expression" dxfId="0" priority="374">
      <formula>N26&lt;=INDEX(Services!$D:$D,MATCH("Maternité",Services!$A:$A,0))</formula>
    </cfRule>
  </conditionalFormatting>
  <conditionalFormatting sqref="N27">
    <cfRule type="expression" dxfId="0" priority="375">
      <formula>N27&lt;=INDEX(Services!$E:$E,MATCH("Maternité",Services!$A:$A,0))</formula>
    </cfRule>
  </conditionalFormatting>
  <conditionalFormatting sqref="N5">
    <cfRule type="expression" dxfId="0" priority="37">
      <formula>N5&lt;=INDEX(Services!$C:$C,MATCH("Urgences",Services!$A:$A,0))</formula>
    </cfRule>
  </conditionalFormatting>
  <conditionalFormatting sqref="N6">
    <cfRule type="expression" dxfId="0" priority="38">
      <formula>N6&lt;=INDEX(Services!$D:$D,MATCH("Urgences",Services!$A:$A,0))</formula>
    </cfRule>
  </conditionalFormatting>
  <conditionalFormatting sqref="N7">
    <cfRule type="expression" dxfId="0" priority="39">
      <formula>N7&lt;=INDEX(Services!$E:$E,MATCH("Urgences",Services!$A:$A,0))</formula>
    </cfRule>
  </conditionalFormatting>
  <conditionalFormatting sqref="O10">
    <cfRule type="expression" dxfId="0" priority="124">
      <formula>O10&lt;=INDEX(Services!$C:$C,MATCH("Médecine",Services!$A:$A,0))</formula>
    </cfRule>
  </conditionalFormatting>
  <conditionalFormatting sqref="O11">
    <cfRule type="expression" dxfId="0" priority="125">
      <formula>O11&lt;=INDEX(Services!$D:$D,MATCH("Médecine",Services!$A:$A,0))</formula>
    </cfRule>
  </conditionalFormatting>
  <conditionalFormatting sqref="O12">
    <cfRule type="expression" dxfId="0" priority="126">
      <formula>O12&lt;=INDEX(Services!$E:$E,MATCH("Médecine",Services!$A:$A,0))</formula>
    </cfRule>
  </conditionalFormatting>
  <conditionalFormatting sqref="O15">
    <cfRule type="expression" dxfId="0" priority="208">
      <formula>O15&lt;=INDEX(Services!$C:$C,MATCH("Chirurgie",Services!$A:$A,0))</formula>
    </cfRule>
  </conditionalFormatting>
  <conditionalFormatting sqref="O16">
    <cfRule type="expression" dxfId="0" priority="209">
      <formula>O16&lt;=INDEX(Services!$D:$D,MATCH("Chirurgie",Services!$A:$A,0))</formula>
    </cfRule>
  </conditionalFormatting>
  <conditionalFormatting sqref="O17">
    <cfRule type="expression" dxfId="0" priority="210">
      <formula>O17&lt;=INDEX(Services!$E:$E,MATCH("Chirurgie",Services!$A:$A,0))</formula>
    </cfRule>
  </conditionalFormatting>
  <conditionalFormatting sqref="O20">
    <cfRule type="expression" dxfId="0" priority="292">
      <formula>O20&lt;=INDEX(Services!$C:$C,MATCH("Bloc",Services!$A:$A,0))</formula>
    </cfRule>
  </conditionalFormatting>
  <conditionalFormatting sqref="O21">
    <cfRule type="expression" dxfId="0" priority="293">
      <formula>O21&lt;=INDEX(Services!$D:$D,MATCH("Bloc",Services!$A:$A,0))</formula>
    </cfRule>
  </conditionalFormatting>
  <conditionalFormatting sqref="O22">
    <cfRule type="expression" dxfId="0" priority="294">
      <formula>O22&lt;=INDEX(Services!$E:$E,MATCH("Bloc",Services!$A:$A,0))</formula>
    </cfRule>
  </conditionalFormatting>
  <conditionalFormatting sqref="O25">
    <cfRule type="expression" dxfId="0" priority="376">
      <formula>O25&lt;=INDEX(Services!$C:$C,MATCH("Maternité",Services!$A:$A,0))</formula>
    </cfRule>
  </conditionalFormatting>
  <conditionalFormatting sqref="O26">
    <cfRule type="expression" dxfId="0" priority="377">
      <formula>O26&lt;=INDEX(Services!$D:$D,MATCH("Maternité",Services!$A:$A,0))</formula>
    </cfRule>
  </conditionalFormatting>
  <conditionalFormatting sqref="O27">
    <cfRule type="expression" dxfId="0" priority="378">
      <formula>O27&lt;=INDEX(Services!$E:$E,MATCH("Maternité",Services!$A:$A,0))</formula>
    </cfRule>
  </conditionalFormatting>
  <conditionalFormatting sqref="O5">
    <cfRule type="expression" dxfId="0" priority="40">
      <formula>O5&lt;=INDEX(Services!$C:$C,MATCH("Urgences",Services!$A:$A,0))</formula>
    </cfRule>
  </conditionalFormatting>
  <conditionalFormatting sqref="O6">
    <cfRule type="expression" dxfId="0" priority="41">
      <formula>O6&lt;=INDEX(Services!$D:$D,MATCH("Urgences",Services!$A:$A,0))</formula>
    </cfRule>
  </conditionalFormatting>
  <conditionalFormatting sqref="O7">
    <cfRule type="expression" dxfId="0" priority="42">
      <formula>O7&lt;=INDEX(Services!$E:$E,MATCH("Urgences",Services!$A:$A,0))</formula>
    </cfRule>
  </conditionalFormatting>
  <conditionalFormatting sqref="P10">
    <cfRule type="expression" dxfId="0" priority="127">
      <formula>P10&lt;=INDEX(Services!$C:$C,MATCH("Médecine",Services!$A:$A,0))</formula>
    </cfRule>
  </conditionalFormatting>
  <conditionalFormatting sqref="P11">
    <cfRule type="expression" dxfId="0" priority="128">
      <formula>P11&lt;=INDEX(Services!$D:$D,MATCH("Médecine",Services!$A:$A,0))</formula>
    </cfRule>
  </conditionalFormatting>
  <conditionalFormatting sqref="P12">
    <cfRule type="expression" dxfId="0" priority="129">
      <formula>P12&lt;=INDEX(Services!$E:$E,MATCH("Médecine",Services!$A:$A,0))</formula>
    </cfRule>
  </conditionalFormatting>
  <conditionalFormatting sqref="P15">
    <cfRule type="expression" dxfId="0" priority="211">
      <formula>P15&lt;=INDEX(Services!$C:$C,MATCH("Chirurgie",Services!$A:$A,0))</formula>
    </cfRule>
  </conditionalFormatting>
  <conditionalFormatting sqref="P16">
    <cfRule type="expression" dxfId="0" priority="212">
      <formula>P16&lt;=INDEX(Services!$D:$D,MATCH("Chirurgie",Services!$A:$A,0))</formula>
    </cfRule>
  </conditionalFormatting>
  <conditionalFormatting sqref="P17">
    <cfRule type="expression" dxfId="0" priority="213">
      <formula>P17&lt;=INDEX(Services!$E:$E,MATCH("Chirurgie",Services!$A:$A,0))</formula>
    </cfRule>
  </conditionalFormatting>
  <conditionalFormatting sqref="P20">
    <cfRule type="expression" dxfId="0" priority="295">
      <formula>P20&lt;=INDEX(Services!$C:$C,MATCH("Bloc",Services!$A:$A,0))</formula>
    </cfRule>
  </conditionalFormatting>
  <conditionalFormatting sqref="P21">
    <cfRule type="expression" dxfId="0" priority="296">
      <formula>P21&lt;=INDEX(Services!$D:$D,MATCH("Bloc",Services!$A:$A,0))</formula>
    </cfRule>
  </conditionalFormatting>
  <conditionalFormatting sqref="P22">
    <cfRule type="expression" dxfId="0" priority="297">
      <formula>P22&lt;=INDEX(Services!$E:$E,MATCH("Bloc",Services!$A:$A,0))</formula>
    </cfRule>
  </conditionalFormatting>
  <conditionalFormatting sqref="P25">
    <cfRule type="expression" dxfId="0" priority="379">
      <formula>P25&lt;=INDEX(Services!$C:$C,MATCH("Maternité",Services!$A:$A,0))</formula>
    </cfRule>
  </conditionalFormatting>
  <conditionalFormatting sqref="P26">
    <cfRule type="expression" dxfId="0" priority="380">
      <formula>P26&lt;=INDEX(Services!$D:$D,MATCH("Maternité",Services!$A:$A,0))</formula>
    </cfRule>
  </conditionalFormatting>
  <conditionalFormatting sqref="P27">
    <cfRule type="expression" dxfId="0" priority="381">
      <formula>P27&lt;=INDEX(Services!$E:$E,MATCH("Maternité",Services!$A:$A,0))</formula>
    </cfRule>
  </conditionalFormatting>
  <conditionalFormatting sqref="P5">
    <cfRule type="expression" dxfId="0" priority="43">
      <formula>P5&lt;=INDEX(Services!$C:$C,MATCH("Urgences",Services!$A:$A,0))</formula>
    </cfRule>
  </conditionalFormatting>
  <conditionalFormatting sqref="P6">
    <cfRule type="expression" dxfId="0" priority="44">
      <formula>P6&lt;=INDEX(Services!$D:$D,MATCH("Urgences",Services!$A:$A,0))</formula>
    </cfRule>
  </conditionalFormatting>
  <conditionalFormatting sqref="P7">
    <cfRule type="expression" dxfId="0" priority="45">
      <formula>P7&lt;=INDEX(Services!$E:$E,MATCH("Urgences",Services!$A:$A,0))</formula>
    </cfRule>
  </conditionalFormatting>
  <conditionalFormatting sqref="Q10">
    <cfRule type="expression" dxfId="0" priority="130">
      <formula>Q10&lt;=INDEX(Services!$C:$C,MATCH("Médecine",Services!$A:$A,0))</formula>
    </cfRule>
  </conditionalFormatting>
  <conditionalFormatting sqref="Q11">
    <cfRule type="expression" dxfId="0" priority="131">
      <formula>Q11&lt;=INDEX(Services!$D:$D,MATCH("Médecine",Services!$A:$A,0))</formula>
    </cfRule>
  </conditionalFormatting>
  <conditionalFormatting sqref="Q12">
    <cfRule type="expression" dxfId="0" priority="132">
      <formula>Q12&lt;=INDEX(Services!$E:$E,MATCH("Médecine",Services!$A:$A,0))</formula>
    </cfRule>
  </conditionalFormatting>
  <conditionalFormatting sqref="Q15">
    <cfRule type="expression" dxfId="0" priority="214">
      <formula>Q15&lt;=INDEX(Services!$C:$C,MATCH("Chirurgie",Services!$A:$A,0))</formula>
    </cfRule>
  </conditionalFormatting>
  <conditionalFormatting sqref="Q16">
    <cfRule type="expression" dxfId="0" priority="215">
      <formula>Q16&lt;=INDEX(Services!$D:$D,MATCH("Chirurgie",Services!$A:$A,0))</formula>
    </cfRule>
  </conditionalFormatting>
  <conditionalFormatting sqref="Q17">
    <cfRule type="expression" dxfId="0" priority="216">
      <formula>Q17&lt;=INDEX(Services!$E:$E,MATCH("Chirurgie",Services!$A:$A,0))</formula>
    </cfRule>
  </conditionalFormatting>
  <conditionalFormatting sqref="Q20">
    <cfRule type="expression" dxfId="0" priority="298">
      <formula>Q20&lt;=INDEX(Services!$C:$C,MATCH("Bloc",Services!$A:$A,0))</formula>
    </cfRule>
  </conditionalFormatting>
  <conditionalFormatting sqref="Q21">
    <cfRule type="expression" dxfId="0" priority="299">
      <formula>Q21&lt;=INDEX(Services!$D:$D,MATCH("Bloc",Services!$A:$A,0))</formula>
    </cfRule>
  </conditionalFormatting>
  <conditionalFormatting sqref="Q22">
    <cfRule type="expression" dxfId="0" priority="300">
      <formula>Q22&lt;=INDEX(Services!$E:$E,MATCH("Bloc",Services!$A:$A,0))</formula>
    </cfRule>
  </conditionalFormatting>
  <conditionalFormatting sqref="Q25">
    <cfRule type="expression" dxfId="0" priority="382">
      <formula>Q25&lt;=INDEX(Services!$C:$C,MATCH("Maternité",Services!$A:$A,0))</formula>
    </cfRule>
  </conditionalFormatting>
  <conditionalFormatting sqref="Q26">
    <cfRule type="expression" dxfId="0" priority="383">
      <formula>Q26&lt;=INDEX(Services!$D:$D,MATCH("Maternité",Services!$A:$A,0))</formula>
    </cfRule>
  </conditionalFormatting>
  <conditionalFormatting sqref="Q27">
    <cfRule type="expression" dxfId="0" priority="384">
      <formula>Q27&lt;=INDEX(Services!$E:$E,MATCH("Maternité",Services!$A:$A,0))</formula>
    </cfRule>
  </conditionalFormatting>
  <conditionalFormatting sqref="Q5">
    <cfRule type="expression" dxfId="0" priority="46">
      <formula>Q5&lt;=INDEX(Services!$C:$C,MATCH("Urgences",Services!$A:$A,0))</formula>
    </cfRule>
  </conditionalFormatting>
  <conditionalFormatting sqref="Q6">
    <cfRule type="expression" dxfId="0" priority="47">
      <formula>Q6&lt;=INDEX(Services!$D:$D,MATCH("Urgences",Services!$A:$A,0))</formula>
    </cfRule>
  </conditionalFormatting>
  <conditionalFormatting sqref="Q7">
    <cfRule type="expression" dxfId="0" priority="48">
      <formula>Q7&lt;=INDEX(Services!$E:$E,MATCH("Urgences",Services!$A:$A,0))</formula>
    </cfRule>
  </conditionalFormatting>
  <conditionalFormatting sqref="R10">
    <cfRule type="expression" dxfId="0" priority="133">
      <formula>R10&lt;=INDEX(Services!$C:$C,MATCH("Médecine",Services!$A:$A,0))</formula>
    </cfRule>
  </conditionalFormatting>
  <conditionalFormatting sqref="R11">
    <cfRule type="expression" dxfId="0" priority="134">
      <formula>R11&lt;=INDEX(Services!$D:$D,MATCH("Médecine",Services!$A:$A,0))</formula>
    </cfRule>
  </conditionalFormatting>
  <conditionalFormatting sqref="R12">
    <cfRule type="expression" dxfId="0" priority="135">
      <formula>R12&lt;=INDEX(Services!$E:$E,MATCH("Médecine",Services!$A:$A,0))</formula>
    </cfRule>
  </conditionalFormatting>
  <conditionalFormatting sqref="R15">
    <cfRule type="expression" dxfId="0" priority="217">
      <formula>R15&lt;=INDEX(Services!$C:$C,MATCH("Chirurgie",Services!$A:$A,0))</formula>
    </cfRule>
  </conditionalFormatting>
  <conditionalFormatting sqref="R16">
    <cfRule type="expression" dxfId="0" priority="218">
      <formula>R16&lt;=INDEX(Services!$D:$D,MATCH("Chirurgie",Services!$A:$A,0))</formula>
    </cfRule>
  </conditionalFormatting>
  <conditionalFormatting sqref="R17">
    <cfRule type="expression" dxfId="0" priority="219">
      <formula>R17&lt;=INDEX(Services!$E:$E,MATCH("Chirurgie",Services!$A:$A,0))</formula>
    </cfRule>
  </conditionalFormatting>
  <conditionalFormatting sqref="R20">
    <cfRule type="expression" dxfId="0" priority="301">
      <formula>R20&lt;=INDEX(Services!$C:$C,MATCH("Bloc",Services!$A:$A,0))</formula>
    </cfRule>
  </conditionalFormatting>
  <conditionalFormatting sqref="R21">
    <cfRule type="expression" dxfId="0" priority="302">
      <formula>R21&lt;=INDEX(Services!$D:$D,MATCH("Bloc",Services!$A:$A,0))</formula>
    </cfRule>
  </conditionalFormatting>
  <conditionalFormatting sqref="R22">
    <cfRule type="expression" dxfId="0" priority="303">
      <formula>R22&lt;=INDEX(Services!$E:$E,MATCH("Bloc",Services!$A:$A,0))</formula>
    </cfRule>
  </conditionalFormatting>
  <conditionalFormatting sqref="R25">
    <cfRule type="expression" dxfId="0" priority="385">
      <formula>R25&lt;=INDEX(Services!$C:$C,MATCH("Maternité",Services!$A:$A,0))</formula>
    </cfRule>
  </conditionalFormatting>
  <conditionalFormatting sqref="R26">
    <cfRule type="expression" dxfId="0" priority="386">
      <formula>R26&lt;=INDEX(Services!$D:$D,MATCH("Maternité",Services!$A:$A,0))</formula>
    </cfRule>
  </conditionalFormatting>
  <conditionalFormatting sqref="R27">
    <cfRule type="expression" dxfId="0" priority="387">
      <formula>R27&lt;=INDEX(Services!$E:$E,MATCH("Maternité",Services!$A:$A,0))</formula>
    </cfRule>
  </conditionalFormatting>
  <conditionalFormatting sqref="R5">
    <cfRule type="expression" dxfId="0" priority="49">
      <formula>R5&lt;=INDEX(Services!$C:$C,MATCH("Urgences",Services!$A:$A,0))</formula>
    </cfRule>
  </conditionalFormatting>
  <conditionalFormatting sqref="R6">
    <cfRule type="expression" dxfId="0" priority="50">
      <formula>R6&lt;=INDEX(Services!$D:$D,MATCH("Urgences",Services!$A:$A,0))</formula>
    </cfRule>
  </conditionalFormatting>
  <conditionalFormatting sqref="R7">
    <cfRule type="expression" dxfId="0" priority="51">
      <formula>R7&lt;=INDEX(Services!$E:$E,MATCH("Urgences",Services!$A:$A,0))</formula>
    </cfRule>
  </conditionalFormatting>
  <conditionalFormatting sqref="S10">
    <cfRule type="expression" dxfId="0" priority="136">
      <formula>S10&lt;=INDEX(Services!$C:$C,MATCH("Médecine",Services!$A:$A,0))</formula>
    </cfRule>
  </conditionalFormatting>
  <conditionalFormatting sqref="S11">
    <cfRule type="expression" dxfId="0" priority="137">
      <formula>S11&lt;=INDEX(Services!$D:$D,MATCH("Médecine",Services!$A:$A,0))</formula>
    </cfRule>
  </conditionalFormatting>
  <conditionalFormatting sqref="S12">
    <cfRule type="expression" dxfId="0" priority="138">
      <formula>S12&lt;=INDEX(Services!$E:$E,MATCH("Médecine",Services!$A:$A,0))</formula>
    </cfRule>
  </conditionalFormatting>
  <conditionalFormatting sqref="S15">
    <cfRule type="expression" dxfId="0" priority="220">
      <formula>S15&lt;=INDEX(Services!$C:$C,MATCH("Chirurgie",Services!$A:$A,0))</formula>
    </cfRule>
  </conditionalFormatting>
  <conditionalFormatting sqref="S16">
    <cfRule type="expression" dxfId="0" priority="221">
      <formula>S16&lt;=INDEX(Services!$D:$D,MATCH("Chirurgie",Services!$A:$A,0))</formula>
    </cfRule>
  </conditionalFormatting>
  <conditionalFormatting sqref="S17">
    <cfRule type="expression" dxfId="0" priority="222">
      <formula>S17&lt;=INDEX(Services!$E:$E,MATCH("Chirurgie",Services!$A:$A,0))</formula>
    </cfRule>
  </conditionalFormatting>
  <conditionalFormatting sqref="S20">
    <cfRule type="expression" dxfId="0" priority="304">
      <formula>S20&lt;=INDEX(Services!$C:$C,MATCH("Bloc",Services!$A:$A,0))</formula>
    </cfRule>
  </conditionalFormatting>
  <conditionalFormatting sqref="S21">
    <cfRule type="expression" dxfId="0" priority="305">
      <formula>S21&lt;=INDEX(Services!$D:$D,MATCH("Bloc",Services!$A:$A,0))</formula>
    </cfRule>
  </conditionalFormatting>
  <conditionalFormatting sqref="S22">
    <cfRule type="expression" dxfId="0" priority="306">
      <formula>S22&lt;=INDEX(Services!$E:$E,MATCH("Bloc",Services!$A:$A,0))</formula>
    </cfRule>
  </conditionalFormatting>
  <conditionalFormatting sqref="S25">
    <cfRule type="expression" dxfId="0" priority="388">
      <formula>S25&lt;=INDEX(Services!$C:$C,MATCH("Maternité",Services!$A:$A,0))</formula>
    </cfRule>
  </conditionalFormatting>
  <conditionalFormatting sqref="S26">
    <cfRule type="expression" dxfId="0" priority="389">
      <formula>S26&lt;=INDEX(Services!$D:$D,MATCH("Maternité",Services!$A:$A,0))</formula>
    </cfRule>
  </conditionalFormatting>
  <conditionalFormatting sqref="S27">
    <cfRule type="expression" dxfId="0" priority="390">
      <formula>S27&lt;=INDEX(Services!$E:$E,MATCH("Maternité",Services!$A:$A,0))</formula>
    </cfRule>
  </conditionalFormatting>
  <conditionalFormatting sqref="S5">
    <cfRule type="expression" dxfId="0" priority="52">
      <formula>S5&lt;=INDEX(Services!$C:$C,MATCH("Urgences",Services!$A:$A,0))</formula>
    </cfRule>
  </conditionalFormatting>
  <conditionalFormatting sqref="S6">
    <cfRule type="expression" dxfId="0" priority="53">
      <formula>S6&lt;=INDEX(Services!$D:$D,MATCH("Urgences",Services!$A:$A,0))</formula>
    </cfRule>
  </conditionalFormatting>
  <conditionalFormatting sqref="S7">
    <cfRule type="expression" dxfId="0" priority="54">
      <formula>S7&lt;=INDEX(Services!$E:$E,MATCH("Urgences",Services!$A:$A,0))</formula>
    </cfRule>
  </conditionalFormatting>
  <conditionalFormatting sqref="T10">
    <cfRule type="expression" dxfId="0" priority="139">
      <formula>T10&lt;=INDEX(Services!$C:$C,MATCH("Médecine",Services!$A:$A,0))</formula>
    </cfRule>
  </conditionalFormatting>
  <conditionalFormatting sqref="T11">
    <cfRule type="expression" dxfId="0" priority="140">
      <formula>T11&lt;=INDEX(Services!$D:$D,MATCH("Médecine",Services!$A:$A,0))</formula>
    </cfRule>
  </conditionalFormatting>
  <conditionalFormatting sqref="T12">
    <cfRule type="expression" dxfId="0" priority="141">
      <formula>T12&lt;=INDEX(Services!$E:$E,MATCH("Médecine",Services!$A:$A,0))</formula>
    </cfRule>
  </conditionalFormatting>
  <conditionalFormatting sqref="T15">
    <cfRule type="expression" dxfId="0" priority="223">
      <formula>T15&lt;=INDEX(Services!$C:$C,MATCH("Chirurgie",Services!$A:$A,0))</formula>
    </cfRule>
  </conditionalFormatting>
  <conditionalFormatting sqref="T16">
    <cfRule type="expression" dxfId="0" priority="224">
      <formula>T16&lt;=INDEX(Services!$D:$D,MATCH("Chirurgie",Services!$A:$A,0))</formula>
    </cfRule>
  </conditionalFormatting>
  <conditionalFormatting sqref="T17">
    <cfRule type="expression" dxfId="0" priority="225">
      <formula>T17&lt;=INDEX(Services!$E:$E,MATCH("Chirurgie",Services!$A:$A,0))</formula>
    </cfRule>
  </conditionalFormatting>
  <conditionalFormatting sqref="T20">
    <cfRule type="expression" dxfId="0" priority="307">
      <formula>T20&lt;=INDEX(Services!$C:$C,MATCH("Bloc",Services!$A:$A,0))</formula>
    </cfRule>
  </conditionalFormatting>
  <conditionalFormatting sqref="T21">
    <cfRule type="expression" dxfId="0" priority="308">
      <formula>T21&lt;=INDEX(Services!$D:$D,MATCH("Bloc",Services!$A:$A,0))</formula>
    </cfRule>
  </conditionalFormatting>
  <conditionalFormatting sqref="T22">
    <cfRule type="expression" dxfId="0" priority="309">
      <formula>T22&lt;=INDEX(Services!$E:$E,MATCH("Bloc",Services!$A:$A,0))</formula>
    </cfRule>
  </conditionalFormatting>
  <conditionalFormatting sqref="T25">
    <cfRule type="expression" dxfId="0" priority="391">
      <formula>T25&lt;=INDEX(Services!$C:$C,MATCH("Maternité",Services!$A:$A,0))</formula>
    </cfRule>
  </conditionalFormatting>
  <conditionalFormatting sqref="T26">
    <cfRule type="expression" dxfId="0" priority="392">
      <formula>T26&lt;=INDEX(Services!$D:$D,MATCH("Maternité",Services!$A:$A,0))</formula>
    </cfRule>
  </conditionalFormatting>
  <conditionalFormatting sqref="T27">
    <cfRule type="expression" dxfId="0" priority="393">
      <formula>T27&lt;=INDEX(Services!$E:$E,MATCH("Maternité",Services!$A:$A,0))</formula>
    </cfRule>
  </conditionalFormatting>
  <conditionalFormatting sqref="T5">
    <cfRule type="expression" dxfId="0" priority="55">
      <formula>T5&lt;=INDEX(Services!$C:$C,MATCH("Urgences",Services!$A:$A,0))</formula>
    </cfRule>
  </conditionalFormatting>
  <conditionalFormatting sqref="T6">
    <cfRule type="expression" dxfId="0" priority="56">
      <formula>T6&lt;=INDEX(Services!$D:$D,MATCH("Urgences",Services!$A:$A,0))</formula>
    </cfRule>
  </conditionalFormatting>
  <conditionalFormatting sqref="T7">
    <cfRule type="expression" dxfId="0" priority="57">
      <formula>T7&lt;=INDEX(Services!$E:$E,MATCH("Urgences",Services!$A:$A,0))</formula>
    </cfRule>
  </conditionalFormatting>
  <conditionalFormatting sqref="U10">
    <cfRule type="expression" dxfId="0" priority="142">
      <formula>U10&lt;=INDEX(Services!$C:$C,MATCH("Médecine",Services!$A:$A,0))</formula>
    </cfRule>
  </conditionalFormatting>
  <conditionalFormatting sqref="U11">
    <cfRule type="expression" dxfId="0" priority="143">
      <formula>U11&lt;=INDEX(Services!$D:$D,MATCH("Médecine",Services!$A:$A,0))</formula>
    </cfRule>
  </conditionalFormatting>
  <conditionalFormatting sqref="U12">
    <cfRule type="expression" dxfId="0" priority="144">
      <formula>U12&lt;=INDEX(Services!$E:$E,MATCH("Médecine",Services!$A:$A,0))</formula>
    </cfRule>
  </conditionalFormatting>
  <conditionalFormatting sqref="U15">
    <cfRule type="expression" dxfId="0" priority="226">
      <formula>U15&lt;=INDEX(Services!$C:$C,MATCH("Chirurgie",Services!$A:$A,0))</formula>
    </cfRule>
  </conditionalFormatting>
  <conditionalFormatting sqref="U16">
    <cfRule type="expression" dxfId="0" priority="227">
      <formula>U16&lt;=INDEX(Services!$D:$D,MATCH("Chirurgie",Services!$A:$A,0))</formula>
    </cfRule>
  </conditionalFormatting>
  <conditionalFormatting sqref="U17">
    <cfRule type="expression" dxfId="0" priority="228">
      <formula>U17&lt;=INDEX(Services!$E:$E,MATCH("Chirurgie",Services!$A:$A,0))</formula>
    </cfRule>
  </conditionalFormatting>
  <conditionalFormatting sqref="U20">
    <cfRule type="expression" dxfId="0" priority="310">
      <formula>U20&lt;=INDEX(Services!$C:$C,MATCH("Bloc",Services!$A:$A,0))</formula>
    </cfRule>
  </conditionalFormatting>
  <conditionalFormatting sqref="U21">
    <cfRule type="expression" dxfId="0" priority="311">
      <formula>U21&lt;=INDEX(Services!$D:$D,MATCH("Bloc",Services!$A:$A,0))</formula>
    </cfRule>
  </conditionalFormatting>
  <conditionalFormatting sqref="U22">
    <cfRule type="expression" dxfId="0" priority="312">
      <formula>U22&lt;=INDEX(Services!$E:$E,MATCH("Bloc",Services!$A:$A,0))</formula>
    </cfRule>
  </conditionalFormatting>
  <conditionalFormatting sqref="U25">
    <cfRule type="expression" dxfId="0" priority="394">
      <formula>U25&lt;=INDEX(Services!$C:$C,MATCH("Maternité",Services!$A:$A,0))</formula>
    </cfRule>
  </conditionalFormatting>
  <conditionalFormatting sqref="U26">
    <cfRule type="expression" dxfId="0" priority="395">
      <formula>U26&lt;=INDEX(Services!$D:$D,MATCH("Maternité",Services!$A:$A,0))</formula>
    </cfRule>
  </conditionalFormatting>
  <conditionalFormatting sqref="U27">
    <cfRule type="expression" dxfId="0" priority="396">
      <formula>U27&lt;=INDEX(Services!$E:$E,MATCH("Maternité",Services!$A:$A,0))</formula>
    </cfRule>
  </conditionalFormatting>
  <conditionalFormatting sqref="U5">
    <cfRule type="expression" dxfId="0" priority="58">
      <formula>U5&lt;=INDEX(Services!$C:$C,MATCH("Urgences",Services!$A:$A,0))</formula>
    </cfRule>
  </conditionalFormatting>
  <conditionalFormatting sqref="U6">
    <cfRule type="expression" dxfId="0" priority="59">
      <formula>U6&lt;=INDEX(Services!$D:$D,MATCH("Urgences",Services!$A:$A,0))</formula>
    </cfRule>
  </conditionalFormatting>
  <conditionalFormatting sqref="U7">
    <cfRule type="expression" dxfId="0" priority="60">
      <formula>U7&lt;=INDEX(Services!$E:$E,MATCH("Urgences",Services!$A:$A,0))</formula>
    </cfRule>
  </conditionalFormatting>
  <conditionalFormatting sqref="V10">
    <cfRule type="expression" dxfId="0" priority="145">
      <formula>V10&lt;=INDEX(Services!$C:$C,MATCH("Médecine",Services!$A:$A,0))</formula>
    </cfRule>
  </conditionalFormatting>
  <conditionalFormatting sqref="V11">
    <cfRule type="expression" dxfId="0" priority="146">
      <formula>V11&lt;=INDEX(Services!$D:$D,MATCH("Médecine",Services!$A:$A,0))</formula>
    </cfRule>
  </conditionalFormatting>
  <conditionalFormatting sqref="V12">
    <cfRule type="expression" dxfId="0" priority="147">
      <formula>V12&lt;=INDEX(Services!$E:$E,MATCH("Médecine",Services!$A:$A,0))</formula>
    </cfRule>
  </conditionalFormatting>
  <conditionalFormatting sqref="V15">
    <cfRule type="expression" dxfId="0" priority="229">
      <formula>V15&lt;=INDEX(Services!$C:$C,MATCH("Chirurgie",Services!$A:$A,0))</formula>
    </cfRule>
  </conditionalFormatting>
  <conditionalFormatting sqref="V16">
    <cfRule type="expression" dxfId="0" priority="230">
      <formula>V16&lt;=INDEX(Services!$D:$D,MATCH("Chirurgie",Services!$A:$A,0))</formula>
    </cfRule>
  </conditionalFormatting>
  <conditionalFormatting sqref="V17">
    <cfRule type="expression" dxfId="0" priority="231">
      <formula>V17&lt;=INDEX(Services!$E:$E,MATCH("Chirurgie",Services!$A:$A,0))</formula>
    </cfRule>
  </conditionalFormatting>
  <conditionalFormatting sqref="V20">
    <cfRule type="expression" dxfId="0" priority="313">
      <formula>V20&lt;=INDEX(Services!$C:$C,MATCH("Bloc",Services!$A:$A,0))</formula>
    </cfRule>
  </conditionalFormatting>
  <conditionalFormatting sqref="V21">
    <cfRule type="expression" dxfId="0" priority="314">
      <formula>V21&lt;=INDEX(Services!$D:$D,MATCH("Bloc",Services!$A:$A,0))</formula>
    </cfRule>
  </conditionalFormatting>
  <conditionalFormatting sqref="V22">
    <cfRule type="expression" dxfId="0" priority="315">
      <formula>V22&lt;=INDEX(Services!$E:$E,MATCH("Bloc",Services!$A:$A,0))</formula>
    </cfRule>
  </conditionalFormatting>
  <conditionalFormatting sqref="V25">
    <cfRule type="expression" dxfId="0" priority="397">
      <formula>V25&lt;=INDEX(Services!$C:$C,MATCH("Maternité",Services!$A:$A,0))</formula>
    </cfRule>
  </conditionalFormatting>
  <conditionalFormatting sqref="V26">
    <cfRule type="expression" dxfId="0" priority="398">
      <formula>V26&lt;=INDEX(Services!$D:$D,MATCH("Maternité",Services!$A:$A,0))</formula>
    </cfRule>
  </conditionalFormatting>
  <conditionalFormatting sqref="V27">
    <cfRule type="expression" dxfId="0" priority="399">
      <formula>V27&lt;=INDEX(Services!$E:$E,MATCH("Maternité",Services!$A:$A,0))</formula>
    </cfRule>
  </conditionalFormatting>
  <conditionalFormatting sqref="V5">
    <cfRule type="expression" dxfId="0" priority="61">
      <formula>V5&lt;=INDEX(Services!$C:$C,MATCH("Urgences",Services!$A:$A,0))</formula>
    </cfRule>
  </conditionalFormatting>
  <conditionalFormatting sqref="V6">
    <cfRule type="expression" dxfId="0" priority="62">
      <formula>V6&lt;=INDEX(Services!$D:$D,MATCH("Urgences",Services!$A:$A,0))</formula>
    </cfRule>
  </conditionalFormatting>
  <conditionalFormatting sqref="V7">
    <cfRule type="expression" dxfId="0" priority="63">
      <formula>V7&lt;=INDEX(Services!$E:$E,MATCH("Urgences",Services!$A:$A,0))</formula>
    </cfRule>
  </conditionalFormatting>
  <conditionalFormatting sqref="W10">
    <cfRule type="expression" dxfId="0" priority="148">
      <formula>W10&lt;=INDEX(Services!$C:$C,MATCH("Médecine",Services!$A:$A,0))</formula>
    </cfRule>
  </conditionalFormatting>
  <conditionalFormatting sqref="W11">
    <cfRule type="expression" dxfId="0" priority="149">
      <formula>W11&lt;=INDEX(Services!$D:$D,MATCH("Médecine",Services!$A:$A,0))</formula>
    </cfRule>
  </conditionalFormatting>
  <conditionalFormatting sqref="W12">
    <cfRule type="expression" dxfId="0" priority="150">
      <formula>W12&lt;=INDEX(Services!$E:$E,MATCH("Médecine",Services!$A:$A,0))</formula>
    </cfRule>
  </conditionalFormatting>
  <conditionalFormatting sqref="W15">
    <cfRule type="expression" dxfId="0" priority="232">
      <formula>W15&lt;=INDEX(Services!$C:$C,MATCH("Chirurgie",Services!$A:$A,0))</formula>
    </cfRule>
  </conditionalFormatting>
  <conditionalFormatting sqref="W16">
    <cfRule type="expression" dxfId="0" priority="233">
      <formula>W16&lt;=INDEX(Services!$D:$D,MATCH("Chirurgie",Services!$A:$A,0))</formula>
    </cfRule>
  </conditionalFormatting>
  <conditionalFormatting sqref="W17">
    <cfRule type="expression" dxfId="0" priority="234">
      <formula>W17&lt;=INDEX(Services!$E:$E,MATCH("Chirurgie",Services!$A:$A,0))</formula>
    </cfRule>
  </conditionalFormatting>
  <conditionalFormatting sqref="W20">
    <cfRule type="expression" dxfId="0" priority="316">
      <formula>W20&lt;=INDEX(Services!$C:$C,MATCH("Bloc",Services!$A:$A,0))</formula>
    </cfRule>
  </conditionalFormatting>
  <conditionalFormatting sqref="W21">
    <cfRule type="expression" dxfId="0" priority="317">
      <formula>W21&lt;=INDEX(Services!$D:$D,MATCH("Bloc",Services!$A:$A,0))</formula>
    </cfRule>
  </conditionalFormatting>
  <conditionalFormatting sqref="W22">
    <cfRule type="expression" dxfId="0" priority="318">
      <formula>W22&lt;=INDEX(Services!$E:$E,MATCH("Bloc",Services!$A:$A,0))</formula>
    </cfRule>
  </conditionalFormatting>
  <conditionalFormatting sqref="W25">
    <cfRule type="expression" dxfId="0" priority="400">
      <formula>W25&lt;=INDEX(Services!$C:$C,MATCH("Maternité",Services!$A:$A,0))</formula>
    </cfRule>
  </conditionalFormatting>
  <conditionalFormatting sqref="W26">
    <cfRule type="expression" dxfId="0" priority="401">
      <formula>W26&lt;=INDEX(Services!$D:$D,MATCH("Maternité",Services!$A:$A,0))</formula>
    </cfRule>
  </conditionalFormatting>
  <conditionalFormatting sqref="W27">
    <cfRule type="expression" dxfId="0" priority="402">
      <formula>W27&lt;=INDEX(Services!$E:$E,MATCH("Maternité",Services!$A:$A,0))</formula>
    </cfRule>
  </conditionalFormatting>
  <conditionalFormatting sqref="W5">
    <cfRule type="expression" dxfId="0" priority="64">
      <formula>W5&lt;=INDEX(Services!$C:$C,MATCH("Urgences",Services!$A:$A,0))</formula>
    </cfRule>
  </conditionalFormatting>
  <conditionalFormatting sqref="W6">
    <cfRule type="expression" dxfId="0" priority="65">
      <formula>W6&lt;=INDEX(Services!$D:$D,MATCH("Urgences",Services!$A:$A,0))</formula>
    </cfRule>
  </conditionalFormatting>
  <conditionalFormatting sqref="W7">
    <cfRule type="expression" dxfId="0" priority="66">
      <formula>W7&lt;=INDEX(Services!$E:$E,MATCH("Urgences",Services!$A:$A,0))</formula>
    </cfRule>
  </conditionalFormatting>
  <conditionalFormatting sqref="X10">
    <cfRule type="expression" dxfId="0" priority="151">
      <formula>X10&lt;=INDEX(Services!$C:$C,MATCH("Médecine",Services!$A:$A,0))</formula>
    </cfRule>
  </conditionalFormatting>
  <conditionalFormatting sqref="X11">
    <cfRule type="expression" dxfId="0" priority="152">
      <formula>X11&lt;=INDEX(Services!$D:$D,MATCH("Médecine",Services!$A:$A,0))</formula>
    </cfRule>
  </conditionalFormatting>
  <conditionalFormatting sqref="X12">
    <cfRule type="expression" dxfId="0" priority="153">
      <formula>X12&lt;=INDEX(Services!$E:$E,MATCH("Médecine",Services!$A:$A,0))</formula>
    </cfRule>
  </conditionalFormatting>
  <conditionalFormatting sqref="X15">
    <cfRule type="expression" dxfId="0" priority="235">
      <formula>X15&lt;=INDEX(Services!$C:$C,MATCH("Chirurgie",Services!$A:$A,0))</formula>
    </cfRule>
  </conditionalFormatting>
  <conditionalFormatting sqref="X16">
    <cfRule type="expression" dxfId="0" priority="236">
      <formula>X16&lt;=INDEX(Services!$D:$D,MATCH("Chirurgie",Services!$A:$A,0))</formula>
    </cfRule>
  </conditionalFormatting>
  <conditionalFormatting sqref="X17">
    <cfRule type="expression" dxfId="0" priority="237">
      <formula>X17&lt;=INDEX(Services!$E:$E,MATCH("Chirurgie",Services!$A:$A,0))</formula>
    </cfRule>
  </conditionalFormatting>
  <conditionalFormatting sqref="X20">
    <cfRule type="expression" dxfId="0" priority="319">
      <formula>X20&lt;=INDEX(Services!$C:$C,MATCH("Bloc",Services!$A:$A,0))</formula>
    </cfRule>
  </conditionalFormatting>
  <conditionalFormatting sqref="X21">
    <cfRule type="expression" dxfId="0" priority="320">
      <formula>X21&lt;=INDEX(Services!$D:$D,MATCH("Bloc",Services!$A:$A,0))</formula>
    </cfRule>
  </conditionalFormatting>
  <conditionalFormatting sqref="X22">
    <cfRule type="expression" dxfId="0" priority="321">
      <formula>X22&lt;=INDEX(Services!$E:$E,MATCH("Bloc",Services!$A:$A,0))</formula>
    </cfRule>
  </conditionalFormatting>
  <conditionalFormatting sqref="X25">
    <cfRule type="expression" dxfId="0" priority="403">
      <formula>X25&lt;=INDEX(Services!$C:$C,MATCH("Maternité",Services!$A:$A,0))</formula>
    </cfRule>
  </conditionalFormatting>
  <conditionalFormatting sqref="X26">
    <cfRule type="expression" dxfId="0" priority="404">
      <formula>X26&lt;=INDEX(Services!$D:$D,MATCH("Maternité",Services!$A:$A,0))</formula>
    </cfRule>
  </conditionalFormatting>
  <conditionalFormatting sqref="X27">
    <cfRule type="expression" dxfId="0" priority="405">
      <formula>X27&lt;=INDEX(Services!$E:$E,MATCH("Maternité",Services!$A:$A,0))</formula>
    </cfRule>
  </conditionalFormatting>
  <conditionalFormatting sqref="X5">
    <cfRule type="expression" dxfId="0" priority="67">
      <formula>X5&lt;=INDEX(Services!$C:$C,MATCH("Urgences",Services!$A:$A,0))</formula>
    </cfRule>
  </conditionalFormatting>
  <conditionalFormatting sqref="X6">
    <cfRule type="expression" dxfId="0" priority="68">
      <formula>X6&lt;=INDEX(Services!$D:$D,MATCH("Urgences",Services!$A:$A,0))</formula>
    </cfRule>
  </conditionalFormatting>
  <conditionalFormatting sqref="X7">
    <cfRule type="expression" dxfId="0" priority="69">
      <formula>X7&lt;=INDEX(Services!$E:$E,MATCH("Urgences",Services!$A:$A,0))</formula>
    </cfRule>
  </conditionalFormatting>
  <conditionalFormatting sqref="Y10">
    <cfRule type="expression" dxfId="0" priority="154">
      <formula>Y10&lt;=INDEX(Services!$C:$C,MATCH("Médecine",Services!$A:$A,0))</formula>
    </cfRule>
  </conditionalFormatting>
  <conditionalFormatting sqref="Y11">
    <cfRule type="expression" dxfId="0" priority="155">
      <formula>Y11&lt;=INDEX(Services!$D:$D,MATCH("Médecine",Services!$A:$A,0))</formula>
    </cfRule>
  </conditionalFormatting>
  <conditionalFormatting sqref="Y12">
    <cfRule type="expression" dxfId="0" priority="156">
      <formula>Y12&lt;=INDEX(Services!$E:$E,MATCH("Médecine",Services!$A:$A,0))</formula>
    </cfRule>
  </conditionalFormatting>
  <conditionalFormatting sqref="Y15">
    <cfRule type="expression" dxfId="0" priority="238">
      <formula>Y15&lt;=INDEX(Services!$C:$C,MATCH("Chirurgie",Services!$A:$A,0))</formula>
    </cfRule>
  </conditionalFormatting>
  <conditionalFormatting sqref="Y16">
    <cfRule type="expression" dxfId="0" priority="239">
      <formula>Y16&lt;=INDEX(Services!$D:$D,MATCH("Chirurgie",Services!$A:$A,0))</formula>
    </cfRule>
  </conditionalFormatting>
  <conditionalFormatting sqref="Y17">
    <cfRule type="expression" dxfId="0" priority="240">
      <formula>Y17&lt;=INDEX(Services!$E:$E,MATCH("Chirurgie",Services!$A:$A,0))</formula>
    </cfRule>
  </conditionalFormatting>
  <conditionalFormatting sqref="Y20">
    <cfRule type="expression" dxfId="0" priority="322">
      <formula>Y20&lt;=INDEX(Services!$C:$C,MATCH("Bloc",Services!$A:$A,0))</formula>
    </cfRule>
  </conditionalFormatting>
  <conditionalFormatting sqref="Y21">
    <cfRule type="expression" dxfId="0" priority="323">
      <formula>Y21&lt;=INDEX(Services!$D:$D,MATCH("Bloc",Services!$A:$A,0))</formula>
    </cfRule>
  </conditionalFormatting>
  <conditionalFormatting sqref="Y22">
    <cfRule type="expression" dxfId="0" priority="324">
      <formula>Y22&lt;=INDEX(Services!$E:$E,MATCH("Bloc",Services!$A:$A,0))</formula>
    </cfRule>
  </conditionalFormatting>
  <conditionalFormatting sqref="Y25">
    <cfRule type="expression" dxfId="0" priority="406">
      <formula>Y25&lt;=INDEX(Services!$C:$C,MATCH("Maternité",Services!$A:$A,0))</formula>
    </cfRule>
  </conditionalFormatting>
  <conditionalFormatting sqref="Y26">
    <cfRule type="expression" dxfId="0" priority="407">
      <formula>Y26&lt;=INDEX(Services!$D:$D,MATCH("Maternité",Services!$A:$A,0))</formula>
    </cfRule>
  </conditionalFormatting>
  <conditionalFormatting sqref="Y27">
    <cfRule type="expression" dxfId="0" priority="408">
      <formula>Y27&lt;=INDEX(Services!$E:$E,MATCH("Maternité",Services!$A:$A,0))</formula>
    </cfRule>
  </conditionalFormatting>
  <conditionalFormatting sqref="Y5">
    <cfRule type="expression" dxfId="0" priority="70">
      <formula>Y5&lt;=INDEX(Services!$C:$C,MATCH("Urgences",Services!$A:$A,0))</formula>
    </cfRule>
  </conditionalFormatting>
  <conditionalFormatting sqref="Y6">
    <cfRule type="expression" dxfId="0" priority="71">
      <formula>Y6&lt;=INDEX(Services!$D:$D,MATCH("Urgences",Services!$A:$A,0))</formula>
    </cfRule>
  </conditionalFormatting>
  <conditionalFormatting sqref="Y7">
    <cfRule type="expression" dxfId="0" priority="72">
      <formula>Y7&lt;=INDEX(Services!$E:$E,MATCH("Urgences",Services!$A:$A,0))</formula>
    </cfRule>
  </conditionalFormatting>
  <conditionalFormatting sqref="Z10">
    <cfRule type="expression" dxfId="0" priority="157">
      <formula>Z10&lt;=INDEX(Services!$C:$C,MATCH("Médecine",Services!$A:$A,0))</formula>
    </cfRule>
  </conditionalFormatting>
  <conditionalFormatting sqref="Z11">
    <cfRule type="expression" dxfId="0" priority="158">
      <formula>Z11&lt;=INDEX(Services!$D:$D,MATCH("Médecine",Services!$A:$A,0))</formula>
    </cfRule>
  </conditionalFormatting>
  <conditionalFormatting sqref="Z12">
    <cfRule type="expression" dxfId="0" priority="159">
      <formula>Z12&lt;=INDEX(Services!$E:$E,MATCH("Médecine",Services!$A:$A,0))</formula>
    </cfRule>
  </conditionalFormatting>
  <conditionalFormatting sqref="Z15">
    <cfRule type="expression" dxfId="0" priority="241">
      <formula>Z15&lt;=INDEX(Services!$C:$C,MATCH("Chirurgie",Services!$A:$A,0))</formula>
    </cfRule>
  </conditionalFormatting>
  <conditionalFormatting sqref="Z16">
    <cfRule type="expression" dxfId="0" priority="242">
      <formula>Z16&lt;=INDEX(Services!$D:$D,MATCH("Chirurgie",Services!$A:$A,0))</formula>
    </cfRule>
  </conditionalFormatting>
  <conditionalFormatting sqref="Z17">
    <cfRule type="expression" dxfId="0" priority="243">
      <formula>Z17&lt;=INDEX(Services!$E:$E,MATCH("Chirurgie",Services!$A:$A,0))</formula>
    </cfRule>
  </conditionalFormatting>
  <conditionalFormatting sqref="Z20">
    <cfRule type="expression" dxfId="0" priority="325">
      <formula>Z20&lt;=INDEX(Services!$C:$C,MATCH("Bloc",Services!$A:$A,0))</formula>
    </cfRule>
  </conditionalFormatting>
  <conditionalFormatting sqref="Z21">
    <cfRule type="expression" dxfId="0" priority="326">
      <formula>Z21&lt;=INDEX(Services!$D:$D,MATCH("Bloc",Services!$A:$A,0))</formula>
    </cfRule>
  </conditionalFormatting>
  <conditionalFormatting sqref="Z22">
    <cfRule type="expression" dxfId="0" priority="327">
      <formula>Z22&lt;=INDEX(Services!$E:$E,MATCH("Bloc",Services!$A:$A,0))</formula>
    </cfRule>
  </conditionalFormatting>
  <conditionalFormatting sqref="Z25">
    <cfRule type="expression" dxfId="0" priority="409">
      <formula>Z25&lt;=INDEX(Services!$C:$C,MATCH("Maternité",Services!$A:$A,0))</formula>
    </cfRule>
  </conditionalFormatting>
  <conditionalFormatting sqref="Z26">
    <cfRule type="expression" dxfId="0" priority="410">
      <formula>Z26&lt;=INDEX(Services!$D:$D,MATCH("Maternité",Services!$A:$A,0))</formula>
    </cfRule>
  </conditionalFormatting>
  <conditionalFormatting sqref="Z27">
    <cfRule type="expression" dxfId="0" priority="411">
      <formula>Z27&lt;=INDEX(Services!$E:$E,MATCH("Maternité",Services!$A:$A,0))</formula>
    </cfRule>
  </conditionalFormatting>
  <conditionalFormatting sqref="Z5">
    <cfRule type="expression" dxfId="0" priority="73">
      <formula>Z5&lt;=INDEX(Services!$C:$C,MATCH("Urgences",Services!$A:$A,0))</formula>
    </cfRule>
  </conditionalFormatting>
  <conditionalFormatting sqref="Z6">
    <cfRule type="expression" dxfId="0" priority="74">
      <formula>Z6&lt;=INDEX(Services!$D:$D,MATCH("Urgences",Services!$A:$A,0))</formula>
    </cfRule>
  </conditionalFormatting>
  <conditionalFormatting sqref="Z7">
    <cfRule type="expression" dxfId="0" priority="75">
      <formula>Z7&lt;=INDEX(Services!$E:$E,MATCH("Urgences",Services!$A:$A,0))</formula>
    </cfRule>
  </conditionalFormatting>
  <pageMargins left="0.7" right="0.7" top="0.75" bottom="0.75" header="0.3" footer="0.3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1"/>
  <sheetViews>
    <sheetView workbookViewId="0"/>
  </sheetViews>
  <sheetFormatPr defaultRowHeight="15"/>
  <cols>
    <col min="1" max="7" width="18.7109375" customWidth="1"/>
    <col min="9" max="9" width="28.7109375" customWidth="1"/>
  </cols>
  <sheetData>
    <row r="1" spans="1:9">
      <c r="A1" s="2" t="s">
        <v>44</v>
      </c>
      <c r="B1" s="2" t="s">
        <v>45</v>
      </c>
      <c r="C1" s="2" t="s">
        <v>33</v>
      </c>
      <c r="D1" s="2" t="s">
        <v>81</v>
      </c>
      <c r="E1" s="2" t="s">
        <v>82</v>
      </c>
      <c r="F1" s="2" t="s">
        <v>83</v>
      </c>
      <c r="G1" s="2" t="s">
        <v>84</v>
      </c>
      <c r="I1" s="2" t="s">
        <v>85</v>
      </c>
    </row>
    <row r="2" spans="1:9">
      <c r="A2" s="7" t="s">
        <v>53</v>
      </c>
      <c r="B2" s="7" t="s">
        <v>54</v>
      </c>
      <c r="C2" s="7" t="s">
        <v>39</v>
      </c>
      <c r="D2" s="8" cm="1">
        <f t="array" ref="D2">IF(D2="";0;_xlfn.XLOOKUP(D2;Paramètres!$A$10:$A$18;Paramètres!$B$10:$B$18;0))+IF(E2="";0;_xlfn.XLOOKUP(E2;Paramètres!$A$10:$A$18;Paramètres!$B$10:$B$18;0))+IF(F2="";0;_xlfn.XLOOKUP(F2;Paramètres!$A$10:$A$18;Paramètres!$B$10:$B$18;0))+IF(G2="";0;_xlfn.XLOOKUP(G2;Paramètres!$A$10:$A$18;Paramètres!$B$10:$B$18;0))+IF(H2="";0;_xlfn.XLOOKUP(H2;Paramètres!$A$10:$A$18;Paramètres!$B$10:$B$18;0))+IF(I2="";0;_xlfn.XLOOKUP(I2;Paramètres!$A$10:$A$18;Paramètres!$B$10:$B$18;0))+IF(J2="";0;_xlfn.XLOOKUP(J2;Paramètres!$A$10:$A$18;Paramètres!$B$10:$B$18;0))+IF(K2="";0;_xlfn.XLOOKUP(K2;Paramètres!$A$10:$A$18;Paramètres!$B$10:$B$18;0))+IF(L2="";0;_xlfn.XLOOKUP(L2;Paramètres!$A$10:$A$18;Paramètres!$B$10:$B$18;0))+IF(M2="";0;_xlfn.XLOOKUP(M2;Paramètres!$A$10:$A$18;Paramètres!$B$10:$B$18;0))+IF(N2="";0;_xlfn.XLOOKUP(N2;Paramètres!$A$10:$A$18;Paramètres!$B$10:$B$18;0))+IF(O2="";0;_xlfn.XLOOKUP(O2;Paramètres!$A$10:$A$18;Paramètres!$B$10:$B$18;0))+IF(P2="";0;_xlfn.XLOOKUP(P2;Paramètres!$A$10:$A$18;Paramètres!$B$10:$B$18;0))+IF(Q2="";0;_xlfn.XLOOKUP(Q2;Paramètres!$A$10:$A$18;Paramètres!$B$10:$B$18;0))+IF(R2="";0;_xlfn.XLOOKUP(R2;Paramètres!$A$10:$A$18;Paramètres!$B$10:$B$18;0))+IF(S2="";0;_xlfn.XLOOKUP(S2;Paramètres!$A$10:$A$18;Paramètres!$B$10:$B$18;0))+IF(T2="";0;_xlfn.XLOOKUP(T2;Paramètres!$A$10:$A$18;Paramètres!$B$10:$B$18;0))+IF(U2="";0;_xlfn.XLOOKUP(U2;Paramètres!$A$10:$A$18;Paramètres!$B$10:$B$18;0))+IF(V2="";0;_xlfn.XLOOKUP(V2;Paramètres!$A$10:$A$18;Paramètres!$B$10:$B$18;0))+IF(W2="";0;_xlfn.XLOOKUP(W2;Paramètres!$A$10:$A$18;Paramètres!$B$10:$B$18;0))+IF(X2="";0;_xlfn.XLOOKUP(X2;Paramètres!$A$10:$A$18;Paramètres!$B$10:$B$18;0))+IF(Y2="";0;_xlfn.XLOOKUP(Y2;Paramètres!$A$10:$A$18;Paramètres!$B$10:$B$18;0))+IF(Z2="";0;_xlfn.XLOOKUP(Z2;Paramètres!$A$10:$A$18;Paramètres!$B$10:$B$18;0))+IF(AA2="";0;_xlfn.XLOOKUP(AA2;Paramètres!$A$10:$A$18;Paramètres!$B$10:$B$18;0))+IF(AB2="";0;_xlfn.XLOOKUP(AB2;Paramètres!$A$10:$A$18;Paramètres!$B$10:$B$18;0))+IF(AC2="";0;_xlfn.XLOOKUP(AC2;Paramètres!$A$10:$A$18;Paramètres!$B$10:$B$18;0))+IF(AD2="";0;_xlfn.XLOOKUP(AD2;Paramètres!$A$10:$A$18;Paramètres!$B$10:$B$18;0))+IF(AE2="";0;_xlfn.XLOOKUP(AE2;Paramètres!$A$10:$A$18;Paramètres!$B$10:$B$18;0))</f>
        <v>0</v>
      </c>
      <c r="E2" s="8">
        <f>D2/4</f>
        <v>0</v>
      </c>
      <c r="F2" s="4">
        <f>Paramètres!$B$6</f>
        <v>0</v>
      </c>
      <c r="G2" s="6">
        <f>IF(E2&gt;F2;"Dépassement hebdo";"")</f>
        <v>0</v>
      </c>
      <c r="I2" s="4">
        <f>IF(AND(D2="N";NOT(OR(E2="R";E2="CONG";E2="ABS")));1;0)+IF(AND(E2="N";NOT(OR(F2="R";F2="CONG";F2="ABS")));1;0)+IF(AND(F2="N";NOT(OR(G2="R";G2="CONG";G2="ABS")));1;0)+IF(AND(G2="N";NOT(OR(H2="R";H2="CONG";H2="ABS")));1;0)+IF(AND(H2="N";NOT(OR(I2="R";I2="CONG";I2="ABS")));1;0)+IF(AND(I2="N";NOT(OR(J2="R";J2="CONG";J2="ABS")));1;0)+IF(AND(J2="N";NOT(OR(K2="R";K2="CONG";K2="ABS")));1;0)+IF(AND(K2="N";NOT(OR(L2="R";L2="CONG";L2="ABS")));1;0)+IF(AND(L2="N";NOT(OR(M2="R";M2="CONG";M2="ABS")));1;0)+IF(AND(M2="N";NOT(OR(N2="R";N2="CONG";N2="ABS")));1;0)+IF(AND(N2="N";NOT(OR(O2="R";O2="CONG";O2="ABS")));1;0)+IF(AND(O2="N";NOT(OR(P2="R";P2="CONG";P2="ABS")));1;0)+IF(AND(P2="N";NOT(OR(Q2="R";Q2="CONG";Q2="ABS")));1;0)+IF(AND(Q2="N";NOT(OR(R2="R";R2="CONG";R2="ABS")));1;0)+IF(AND(R2="N";NOT(OR(S2="R";S2="CONG";S2="ABS")));1;0)+IF(AND(S2="N";NOT(OR(T2="R";T2="CONG";T2="ABS")));1;0)+IF(AND(T2="N";NOT(OR(U2="R";U2="CONG";U2="ABS")));1;0)+IF(AND(U2="N";NOT(OR(V2="R";V2="CONG";V2="ABS")));1;0)+IF(AND(V2="N";NOT(OR(W2="R";W2="CONG";W2="ABS")));1;0)+IF(AND(W2="N";NOT(OR(X2="R";X2="CONG";X2="ABS")));1;0)+IF(AND(X2="N";NOT(OR(Y2="R";Y2="CONG";Y2="ABS")));1;0)+IF(AND(Y2="N";NOT(OR(Z2="R";Z2="CONG";Z2="ABS")));1;0)+IF(AND(Z2="N";NOT(OR(AA2="R";AA2="CONG";AA2="ABS")));1;0)+IF(AND(AA2="N";NOT(OR(AB2="R";AB2="CONG";AB2="ABS")));1;0)+IF(AND(AB2="N";NOT(OR(AC2="R";AC2="CONG";AC2="ABS")));1;0)+IF(AND(AC2="N";NOT(OR(AD2="R";AD2="CONG";AD2="ABS")));1;0)+IF(AND(AD2="N";NOT(OR(AE2="R";AE2="CONG";AE2="ABS")));1;0)</f>
        <v>0</v>
      </c>
    </row>
    <row r="3" spans="1:9">
      <c r="A3" s="7" t="s">
        <v>57</v>
      </c>
      <c r="B3" s="7" t="s">
        <v>58</v>
      </c>
      <c r="C3" s="7" t="s">
        <v>39</v>
      </c>
      <c r="D3" s="8" cm="1">
        <f t="array" ref="D3">IF(D3="";0;_xlfn.XLOOKUP(D3;Paramètres!$A$10:$A$18;Paramètres!$B$10:$B$18;0))+IF(E3="";0;_xlfn.XLOOKUP(E3;Paramètres!$A$10:$A$18;Paramètres!$B$10:$B$18;0))+IF(F3="";0;_xlfn.XLOOKUP(F3;Paramètres!$A$10:$A$18;Paramètres!$B$10:$B$18;0))+IF(G3="";0;_xlfn.XLOOKUP(G3;Paramètres!$A$10:$A$18;Paramètres!$B$10:$B$18;0))+IF(H3="";0;_xlfn.XLOOKUP(H3;Paramètres!$A$10:$A$18;Paramètres!$B$10:$B$18;0))+IF(I3="";0;_xlfn.XLOOKUP(I3;Paramètres!$A$10:$A$18;Paramètres!$B$10:$B$18;0))+IF(J3="";0;_xlfn.XLOOKUP(J3;Paramètres!$A$10:$A$18;Paramètres!$B$10:$B$18;0))+IF(K3="";0;_xlfn.XLOOKUP(K3;Paramètres!$A$10:$A$18;Paramètres!$B$10:$B$18;0))+IF(L3="";0;_xlfn.XLOOKUP(L3;Paramètres!$A$10:$A$18;Paramètres!$B$10:$B$18;0))+IF(M3="";0;_xlfn.XLOOKUP(M3;Paramètres!$A$10:$A$18;Paramètres!$B$10:$B$18;0))+IF(N3="";0;_xlfn.XLOOKUP(N3;Paramètres!$A$10:$A$18;Paramètres!$B$10:$B$18;0))+IF(O3="";0;_xlfn.XLOOKUP(O3;Paramètres!$A$10:$A$18;Paramètres!$B$10:$B$18;0))+IF(P3="";0;_xlfn.XLOOKUP(P3;Paramètres!$A$10:$A$18;Paramètres!$B$10:$B$18;0))+IF(Q3="";0;_xlfn.XLOOKUP(Q3;Paramètres!$A$10:$A$18;Paramètres!$B$10:$B$18;0))+IF(R3="";0;_xlfn.XLOOKUP(R3;Paramètres!$A$10:$A$18;Paramètres!$B$10:$B$18;0))+IF(S3="";0;_xlfn.XLOOKUP(S3;Paramètres!$A$10:$A$18;Paramètres!$B$10:$B$18;0))+IF(T3="";0;_xlfn.XLOOKUP(T3;Paramètres!$A$10:$A$18;Paramètres!$B$10:$B$18;0))+IF(U3="";0;_xlfn.XLOOKUP(U3;Paramètres!$A$10:$A$18;Paramètres!$B$10:$B$18;0))+IF(V3="";0;_xlfn.XLOOKUP(V3;Paramètres!$A$10:$A$18;Paramètres!$B$10:$B$18;0))+IF(W3="";0;_xlfn.XLOOKUP(W3;Paramètres!$A$10:$A$18;Paramètres!$B$10:$B$18;0))+IF(X3="";0;_xlfn.XLOOKUP(X3;Paramètres!$A$10:$A$18;Paramètres!$B$10:$B$18;0))+IF(Y3="";0;_xlfn.XLOOKUP(Y3;Paramètres!$A$10:$A$18;Paramètres!$B$10:$B$18;0))+IF(Z3="";0;_xlfn.XLOOKUP(Z3;Paramètres!$A$10:$A$18;Paramètres!$B$10:$B$18;0))+IF(AA3="";0;_xlfn.XLOOKUP(AA3;Paramètres!$A$10:$A$18;Paramètres!$B$10:$B$18;0))+IF(AB3="";0;_xlfn.XLOOKUP(AB3;Paramètres!$A$10:$A$18;Paramètres!$B$10:$B$18;0))+IF(AC3="";0;_xlfn.XLOOKUP(AC3;Paramètres!$A$10:$A$18;Paramètres!$B$10:$B$18;0))+IF(AD3="";0;_xlfn.XLOOKUP(AD3;Paramètres!$A$10:$A$18;Paramètres!$B$10:$B$18;0))+IF(AE3="";0;_xlfn.XLOOKUP(AE3;Paramètres!$A$10:$A$18;Paramètres!$B$10:$B$18;0))</f>
        <v>0</v>
      </c>
      <c r="E3" s="8">
        <f>D3/4</f>
        <v>0</v>
      </c>
      <c r="F3" s="4">
        <f>Paramètres!$B$6</f>
        <v>0</v>
      </c>
      <c r="G3" s="6">
        <f>IF(E3&gt;F3;"Dépassement hebdo";"")</f>
        <v>0</v>
      </c>
      <c r="I3" s="4">
        <f>IF(AND(D3="N";NOT(OR(E3="R";E3="CONG";E3="ABS")));1;0)+IF(AND(E3="N";NOT(OR(F3="R";F3="CONG";F3="ABS")));1;0)+IF(AND(F3="N";NOT(OR(G3="R";G3="CONG";G3="ABS")));1;0)+IF(AND(G3="N";NOT(OR(H3="R";H3="CONG";H3="ABS")));1;0)+IF(AND(H3="N";NOT(OR(I3="R";I3="CONG";I3="ABS")));1;0)+IF(AND(I3="N";NOT(OR(J3="R";J3="CONG";J3="ABS")));1;0)+IF(AND(J3="N";NOT(OR(K3="R";K3="CONG";K3="ABS")));1;0)+IF(AND(K3="N";NOT(OR(L3="R";L3="CONG";L3="ABS")));1;0)+IF(AND(L3="N";NOT(OR(M3="R";M3="CONG";M3="ABS")));1;0)+IF(AND(M3="N";NOT(OR(N3="R";N3="CONG";N3="ABS")));1;0)+IF(AND(N3="N";NOT(OR(O3="R";O3="CONG";O3="ABS")));1;0)+IF(AND(O3="N";NOT(OR(P3="R";P3="CONG";P3="ABS")));1;0)+IF(AND(P3="N";NOT(OR(Q3="R";Q3="CONG";Q3="ABS")));1;0)+IF(AND(Q3="N";NOT(OR(R3="R";R3="CONG";R3="ABS")));1;0)+IF(AND(R3="N";NOT(OR(S3="R";S3="CONG";S3="ABS")));1;0)+IF(AND(S3="N";NOT(OR(T3="R";T3="CONG";T3="ABS")));1;0)+IF(AND(T3="N";NOT(OR(U3="R";U3="CONG";U3="ABS")));1;0)+IF(AND(U3="N";NOT(OR(V3="R";V3="CONG";V3="ABS")));1;0)+IF(AND(V3="N";NOT(OR(W3="R";W3="CONG";W3="ABS")));1;0)+IF(AND(W3="N";NOT(OR(X3="R";X3="CONG";X3="ABS")));1;0)+IF(AND(X3="N";NOT(OR(Y3="R";Y3="CONG";Y3="ABS")));1;0)+IF(AND(Y3="N";NOT(OR(Z3="R";Z3="CONG";Z3="ABS")));1;0)+IF(AND(Z3="N";NOT(OR(AA3="R";AA3="CONG";AA3="ABS")));1;0)+IF(AND(AA3="N";NOT(OR(AB3="R";AB3="CONG";AB3="ABS")));1;0)+IF(AND(AB3="N";NOT(OR(AC3="R";AC3="CONG";AC3="ABS")));1;0)+IF(AND(AC3="N";NOT(OR(AD3="R";AD3="CONG";AD3="ABS")));1;0)+IF(AND(AD3="N";NOT(OR(AE3="R";AE3="CONG";AE3="ABS")));1;0)</f>
        <v>0</v>
      </c>
    </row>
    <row r="4" spans="1:9">
      <c r="A4" s="7" t="s">
        <v>59</v>
      </c>
      <c r="B4" s="7" t="s">
        <v>60</v>
      </c>
      <c r="C4" s="7" t="s">
        <v>40</v>
      </c>
      <c r="D4" s="8" cm="1">
        <f t="array" ref="D4">IF(D4="";0;_xlfn.XLOOKUP(D4;Paramètres!$A$10:$A$18;Paramètres!$B$10:$B$18;0))+IF(E4="";0;_xlfn.XLOOKUP(E4;Paramètres!$A$10:$A$18;Paramètres!$B$10:$B$18;0))+IF(F4="";0;_xlfn.XLOOKUP(F4;Paramètres!$A$10:$A$18;Paramètres!$B$10:$B$18;0))+IF(G4="";0;_xlfn.XLOOKUP(G4;Paramètres!$A$10:$A$18;Paramètres!$B$10:$B$18;0))+IF(H4="";0;_xlfn.XLOOKUP(H4;Paramètres!$A$10:$A$18;Paramètres!$B$10:$B$18;0))+IF(I4="";0;_xlfn.XLOOKUP(I4;Paramètres!$A$10:$A$18;Paramètres!$B$10:$B$18;0))+IF(J4="";0;_xlfn.XLOOKUP(J4;Paramètres!$A$10:$A$18;Paramètres!$B$10:$B$18;0))+IF(K4="";0;_xlfn.XLOOKUP(K4;Paramètres!$A$10:$A$18;Paramètres!$B$10:$B$18;0))+IF(L4="";0;_xlfn.XLOOKUP(L4;Paramètres!$A$10:$A$18;Paramètres!$B$10:$B$18;0))+IF(M4="";0;_xlfn.XLOOKUP(M4;Paramètres!$A$10:$A$18;Paramètres!$B$10:$B$18;0))+IF(N4="";0;_xlfn.XLOOKUP(N4;Paramètres!$A$10:$A$18;Paramètres!$B$10:$B$18;0))+IF(O4="";0;_xlfn.XLOOKUP(O4;Paramètres!$A$10:$A$18;Paramètres!$B$10:$B$18;0))+IF(P4="";0;_xlfn.XLOOKUP(P4;Paramètres!$A$10:$A$18;Paramètres!$B$10:$B$18;0))+IF(Q4="";0;_xlfn.XLOOKUP(Q4;Paramètres!$A$10:$A$18;Paramètres!$B$10:$B$18;0))+IF(R4="";0;_xlfn.XLOOKUP(R4;Paramètres!$A$10:$A$18;Paramètres!$B$10:$B$18;0))+IF(S4="";0;_xlfn.XLOOKUP(S4;Paramètres!$A$10:$A$18;Paramètres!$B$10:$B$18;0))+IF(T4="";0;_xlfn.XLOOKUP(T4;Paramètres!$A$10:$A$18;Paramètres!$B$10:$B$18;0))+IF(U4="";0;_xlfn.XLOOKUP(U4;Paramètres!$A$10:$A$18;Paramètres!$B$10:$B$18;0))+IF(V4="";0;_xlfn.XLOOKUP(V4;Paramètres!$A$10:$A$18;Paramètres!$B$10:$B$18;0))+IF(W4="";0;_xlfn.XLOOKUP(W4;Paramètres!$A$10:$A$18;Paramètres!$B$10:$B$18;0))+IF(X4="";0;_xlfn.XLOOKUP(X4;Paramètres!$A$10:$A$18;Paramètres!$B$10:$B$18;0))+IF(Y4="";0;_xlfn.XLOOKUP(Y4;Paramètres!$A$10:$A$18;Paramètres!$B$10:$B$18;0))+IF(Z4="";0;_xlfn.XLOOKUP(Z4;Paramètres!$A$10:$A$18;Paramètres!$B$10:$B$18;0))+IF(AA4="";0;_xlfn.XLOOKUP(AA4;Paramètres!$A$10:$A$18;Paramètres!$B$10:$B$18;0))+IF(AB4="";0;_xlfn.XLOOKUP(AB4;Paramètres!$A$10:$A$18;Paramètres!$B$10:$B$18;0))+IF(AC4="";0;_xlfn.XLOOKUP(AC4;Paramètres!$A$10:$A$18;Paramètres!$B$10:$B$18;0))+IF(AD4="";0;_xlfn.XLOOKUP(AD4;Paramètres!$A$10:$A$18;Paramètres!$B$10:$B$18;0))+IF(AE4="";0;_xlfn.XLOOKUP(AE4;Paramètres!$A$10:$A$18;Paramètres!$B$10:$B$18;0))</f>
        <v>0</v>
      </c>
      <c r="E4" s="8">
        <f>D4/4</f>
        <v>0</v>
      </c>
      <c r="F4" s="4">
        <f>Paramètres!$B$6</f>
        <v>0</v>
      </c>
      <c r="G4" s="6">
        <f>IF(E4&gt;F4;"Dépassement hebdo";"")</f>
        <v>0</v>
      </c>
      <c r="I4" s="4">
        <f>IF(AND(D4="N";NOT(OR(E4="R";E4="CONG";E4="ABS")));1;0)+IF(AND(E4="N";NOT(OR(F4="R";F4="CONG";F4="ABS")));1;0)+IF(AND(F4="N";NOT(OR(G4="R";G4="CONG";G4="ABS")));1;0)+IF(AND(G4="N";NOT(OR(H4="R";H4="CONG";H4="ABS")));1;0)+IF(AND(H4="N";NOT(OR(I4="R";I4="CONG";I4="ABS")));1;0)+IF(AND(I4="N";NOT(OR(J4="R";J4="CONG";J4="ABS")));1;0)+IF(AND(J4="N";NOT(OR(K4="R";K4="CONG";K4="ABS")));1;0)+IF(AND(K4="N";NOT(OR(L4="R";L4="CONG";L4="ABS")));1;0)+IF(AND(L4="N";NOT(OR(M4="R";M4="CONG";M4="ABS")));1;0)+IF(AND(M4="N";NOT(OR(N4="R";N4="CONG";N4="ABS")));1;0)+IF(AND(N4="N";NOT(OR(O4="R";O4="CONG";O4="ABS")));1;0)+IF(AND(O4="N";NOT(OR(P4="R";P4="CONG";P4="ABS")));1;0)+IF(AND(P4="N";NOT(OR(Q4="R";Q4="CONG";Q4="ABS")));1;0)+IF(AND(Q4="N";NOT(OR(R4="R";R4="CONG";R4="ABS")));1;0)+IF(AND(R4="N";NOT(OR(S4="R";S4="CONG";S4="ABS")));1;0)+IF(AND(S4="N";NOT(OR(T4="R";T4="CONG";T4="ABS")));1;0)+IF(AND(T4="N";NOT(OR(U4="R";U4="CONG";U4="ABS")));1;0)+IF(AND(U4="N";NOT(OR(V4="R";V4="CONG";V4="ABS")));1;0)+IF(AND(V4="N";NOT(OR(W4="R";W4="CONG";W4="ABS")));1;0)+IF(AND(W4="N";NOT(OR(X4="R";X4="CONG";X4="ABS")));1;0)+IF(AND(X4="N";NOT(OR(Y4="R";Y4="CONG";Y4="ABS")));1;0)+IF(AND(Y4="N";NOT(OR(Z4="R";Z4="CONG";Z4="ABS")));1;0)+IF(AND(Z4="N";NOT(OR(AA4="R";AA4="CONG";AA4="ABS")));1;0)+IF(AND(AA4="N";NOT(OR(AB4="R";AB4="CONG";AB4="ABS")));1;0)+IF(AND(AB4="N";NOT(OR(AC4="R";AC4="CONG";AC4="ABS")));1;0)+IF(AND(AC4="N";NOT(OR(AD4="R";AD4="CONG";AD4="ABS")));1;0)+IF(AND(AD4="N";NOT(OR(AE4="R";AE4="CONG";AE4="ABS")));1;0)</f>
        <v>0</v>
      </c>
    </row>
    <row r="5" spans="1:9">
      <c r="A5" s="7" t="s">
        <v>62</v>
      </c>
      <c r="B5" s="7" t="s">
        <v>63</v>
      </c>
      <c r="C5" s="7" t="s">
        <v>39</v>
      </c>
      <c r="D5" s="8" cm="1">
        <f t="array" ref="D5">IF(D5="";0;_xlfn.XLOOKUP(D5;Paramètres!$A$10:$A$18;Paramètres!$B$10:$B$18;0))+IF(E5="";0;_xlfn.XLOOKUP(E5;Paramètres!$A$10:$A$18;Paramètres!$B$10:$B$18;0))+IF(F5="";0;_xlfn.XLOOKUP(F5;Paramètres!$A$10:$A$18;Paramètres!$B$10:$B$18;0))+IF(G5="";0;_xlfn.XLOOKUP(G5;Paramètres!$A$10:$A$18;Paramètres!$B$10:$B$18;0))+IF(H5="";0;_xlfn.XLOOKUP(H5;Paramètres!$A$10:$A$18;Paramètres!$B$10:$B$18;0))+IF(I5="";0;_xlfn.XLOOKUP(I5;Paramètres!$A$10:$A$18;Paramètres!$B$10:$B$18;0))+IF(J5="";0;_xlfn.XLOOKUP(J5;Paramètres!$A$10:$A$18;Paramètres!$B$10:$B$18;0))+IF(K5="";0;_xlfn.XLOOKUP(K5;Paramètres!$A$10:$A$18;Paramètres!$B$10:$B$18;0))+IF(L5="";0;_xlfn.XLOOKUP(L5;Paramètres!$A$10:$A$18;Paramètres!$B$10:$B$18;0))+IF(M5="";0;_xlfn.XLOOKUP(M5;Paramètres!$A$10:$A$18;Paramètres!$B$10:$B$18;0))+IF(N5="";0;_xlfn.XLOOKUP(N5;Paramètres!$A$10:$A$18;Paramètres!$B$10:$B$18;0))+IF(O5="";0;_xlfn.XLOOKUP(O5;Paramètres!$A$10:$A$18;Paramètres!$B$10:$B$18;0))+IF(P5="";0;_xlfn.XLOOKUP(P5;Paramètres!$A$10:$A$18;Paramètres!$B$10:$B$18;0))+IF(Q5="";0;_xlfn.XLOOKUP(Q5;Paramètres!$A$10:$A$18;Paramètres!$B$10:$B$18;0))+IF(R5="";0;_xlfn.XLOOKUP(R5;Paramètres!$A$10:$A$18;Paramètres!$B$10:$B$18;0))+IF(S5="";0;_xlfn.XLOOKUP(S5;Paramètres!$A$10:$A$18;Paramètres!$B$10:$B$18;0))+IF(T5="";0;_xlfn.XLOOKUP(T5;Paramètres!$A$10:$A$18;Paramètres!$B$10:$B$18;0))+IF(U5="";0;_xlfn.XLOOKUP(U5;Paramètres!$A$10:$A$18;Paramètres!$B$10:$B$18;0))+IF(V5="";0;_xlfn.XLOOKUP(V5;Paramètres!$A$10:$A$18;Paramètres!$B$10:$B$18;0))+IF(W5="";0;_xlfn.XLOOKUP(W5;Paramètres!$A$10:$A$18;Paramètres!$B$10:$B$18;0))+IF(X5="";0;_xlfn.XLOOKUP(X5;Paramètres!$A$10:$A$18;Paramètres!$B$10:$B$18;0))+IF(Y5="";0;_xlfn.XLOOKUP(Y5;Paramètres!$A$10:$A$18;Paramètres!$B$10:$B$18;0))+IF(Z5="";0;_xlfn.XLOOKUP(Z5;Paramètres!$A$10:$A$18;Paramètres!$B$10:$B$18;0))+IF(AA5="";0;_xlfn.XLOOKUP(AA5;Paramètres!$A$10:$A$18;Paramètres!$B$10:$B$18;0))+IF(AB5="";0;_xlfn.XLOOKUP(AB5;Paramètres!$A$10:$A$18;Paramètres!$B$10:$B$18;0))+IF(AC5="";0;_xlfn.XLOOKUP(AC5;Paramètres!$A$10:$A$18;Paramètres!$B$10:$B$18;0))+IF(AD5="";0;_xlfn.XLOOKUP(AD5;Paramètres!$A$10:$A$18;Paramètres!$B$10:$B$18;0))+IF(AE5="";0;_xlfn.XLOOKUP(AE5;Paramètres!$A$10:$A$18;Paramètres!$B$10:$B$18;0))</f>
        <v>0</v>
      </c>
      <c r="E5" s="8">
        <f>D5/4</f>
        <v>0</v>
      </c>
      <c r="F5" s="4">
        <f>Paramètres!$B$6</f>
        <v>0</v>
      </c>
      <c r="G5" s="6">
        <f>IF(E5&gt;F5;"Dépassement hebdo";"")</f>
        <v>0</v>
      </c>
      <c r="I5" s="4">
        <f>IF(AND(D5="N";NOT(OR(E5="R";E5="CONG";E5="ABS")));1;0)+IF(AND(E5="N";NOT(OR(F5="R";F5="CONG";F5="ABS")));1;0)+IF(AND(F5="N";NOT(OR(G5="R";G5="CONG";G5="ABS")));1;0)+IF(AND(G5="N";NOT(OR(H5="R";H5="CONG";H5="ABS")));1;0)+IF(AND(H5="N";NOT(OR(I5="R";I5="CONG";I5="ABS")));1;0)+IF(AND(I5="N";NOT(OR(J5="R";J5="CONG";J5="ABS")));1;0)+IF(AND(J5="N";NOT(OR(K5="R";K5="CONG";K5="ABS")));1;0)+IF(AND(K5="N";NOT(OR(L5="R";L5="CONG";L5="ABS")));1;0)+IF(AND(L5="N";NOT(OR(M5="R";M5="CONG";M5="ABS")));1;0)+IF(AND(M5="N";NOT(OR(N5="R";N5="CONG";N5="ABS")));1;0)+IF(AND(N5="N";NOT(OR(O5="R";O5="CONG";O5="ABS")));1;0)+IF(AND(O5="N";NOT(OR(P5="R";P5="CONG";P5="ABS")));1;0)+IF(AND(P5="N";NOT(OR(Q5="R";Q5="CONG";Q5="ABS")));1;0)+IF(AND(Q5="N";NOT(OR(R5="R";R5="CONG";R5="ABS")));1;0)+IF(AND(R5="N";NOT(OR(S5="R";S5="CONG";S5="ABS")));1;0)+IF(AND(S5="N";NOT(OR(T5="R";T5="CONG";T5="ABS")));1;0)+IF(AND(T5="N";NOT(OR(U5="R";U5="CONG";U5="ABS")));1;0)+IF(AND(U5="N";NOT(OR(V5="R";V5="CONG";V5="ABS")));1;0)+IF(AND(V5="N";NOT(OR(W5="R";W5="CONG";W5="ABS")));1;0)+IF(AND(W5="N";NOT(OR(X5="R";X5="CONG";X5="ABS")));1;0)+IF(AND(X5="N";NOT(OR(Y5="R";Y5="CONG";Y5="ABS")));1;0)+IF(AND(Y5="N";NOT(OR(Z5="R";Z5="CONG";Z5="ABS")));1;0)+IF(AND(Z5="N";NOT(OR(AA5="R";AA5="CONG";AA5="ABS")));1;0)+IF(AND(AA5="N";NOT(OR(AB5="R";AB5="CONG";AB5="ABS")));1;0)+IF(AND(AB5="N";NOT(OR(AC5="R";AC5="CONG";AC5="ABS")));1;0)+IF(AND(AC5="N";NOT(OR(AD5="R";AD5="CONG";AD5="ABS")));1;0)+IF(AND(AD5="N";NOT(OR(AE5="R";AE5="CONG";AE5="ABS")));1;0)</f>
        <v>0</v>
      </c>
    </row>
    <row r="6" spans="1:9">
      <c r="A6" s="7" t="s">
        <v>65</v>
      </c>
      <c r="B6" s="7" t="s">
        <v>66</v>
      </c>
      <c r="C6" s="7" t="s">
        <v>43</v>
      </c>
      <c r="D6" s="8" cm="1">
        <f t="array" ref="D6">IF(D6="";0;_xlfn.XLOOKUP(D6;Paramètres!$A$10:$A$18;Paramètres!$B$10:$B$18;0))+IF(E6="";0;_xlfn.XLOOKUP(E6;Paramètres!$A$10:$A$18;Paramètres!$B$10:$B$18;0))+IF(F6="";0;_xlfn.XLOOKUP(F6;Paramètres!$A$10:$A$18;Paramètres!$B$10:$B$18;0))+IF(G6="";0;_xlfn.XLOOKUP(G6;Paramètres!$A$10:$A$18;Paramètres!$B$10:$B$18;0))+IF(H6="";0;_xlfn.XLOOKUP(H6;Paramètres!$A$10:$A$18;Paramètres!$B$10:$B$18;0))+IF(I6="";0;_xlfn.XLOOKUP(I6;Paramètres!$A$10:$A$18;Paramètres!$B$10:$B$18;0))+IF(J6="";0;_xlfn.XLOOKUP(J6;Paramètres!$A$10:$A$18;Paramètres!$B$10:$B$18;0))+IF(K6="";0;_xlfn.XLOOKUP(K6;Paramètres!$A$10:$A$18;Paramètres!$B$10:$B$18;0))+IF(L6="";0;_xlfn.XLOOKUP(L6;Paramètres!$A$10:$A$18;Paramètres!$B$10:$B$18;0))+IF(M6="";0;_xlfn.XLOOKUP(M6;Paramètres!$A$10:$A$18;Paramètres!$B$10:$B$18;0))+IF(N6="";0;_xlfn.XLOOKUP(N6;Paramètres!$A$10:$A$18;Paramètres!$B$10:$B$18;0))+IF(O6="";0;_xlfn.XLOOKUP(O6;Paramètres!$A$10:$A$18;Paramètres!$B$10:$B$18;0))+IF(P6="";0;_xlfn.XLOOKUP(P6;Paramètres!$A$10:$A$18;Paramètres!$B$10:$B$18;0))+IF(Q6="";0;_xlfn.XLOOKUP(Q6;Paramètres!$A$10:$A$18;Paramètres!$B$10:$B$18;0))+IF(R6="";0;_xlfn.XLOOKUP(R6;Paramètres!$A$10:$A$18;Paramètres!$B$10:$B$18;0))+IF(S6="";0;_xlfn.XLOOKUP(S6;Paramètres!$A$10:$A$18;Paramètres!$B$10:$B$18;0))+IF(T6="";0;_xlfn.XLOOKUP(T6;Paramètres!$A$10:$A$18;Paramètres!$B$10:$B$18;0))+IF(U6="";0;_xlfn.XLOOKUP(U6;Paramètres!$A$10:$A$18;Paramètres!$B$10:$B$18;0))+IF(V6="";0;_xlfn.XLOOKUP(V6;Paramètres!$A$10:$A$18;Paramètres!$B$10:$B$18;0))+IF(W6="";0;_xlfn.XLOOKUP(W6;Paramètres!$A$10:$A$18;Paramètres!$B$10:$B$18;0))+IF(X6="";0;_xlfn.XLOOKUP(X6;Paramètres!$A$10:$A$18;Paramètres!$B$10:$B$18;0))+IF(Y6="";0;_xlfn.XLOOKUP(Y6;Paramètres!$A$10:$A$18;Paramètres!$B$10:$B$18;0))+IF(Z6="";0;_xlfn.XLOOKUP(Z6;Paramètres!$A$10:$A$18;Paramètres!$B$10:$B$18;0))+IF(AA6="";0;_xlfn.XLOOKUP(AA6;Paramètres!$A$10:$A$18;Paramètres!$B$10:$B$18;0))+IF(AB6="";0;_xlfn.XLOOKUP(AB6;Paramètres!$A$10:$A$18;Paramètres!$B$10:$B$18;0))+IF(AC6="";0;_xlfn.XLOOKUP(AC6;Paramètres!$A$10:$A$18;Paramètres!$B$10:$B$18;0))+IF(AD6="";0;_xlfn.XLOOKUP(AD6;Paramètres!$A$10:$A$18;Paramètres!$B$10:$B$18;0))+IF(AE6="";0;_xlfn.XLOOKUP(AE6;Paramètres!$A$10:$A$18;Paramètres!$B$10:$B$18;0))</f>
        <v>0</v>
      </c>
      <c r="E6" s="8">
        <f>D6/4</f>
        <v>0</v>
      </c>
      <c r="F6" s="4">
        <f>Paramètres!$B$6</f>
        <v>0</v>
      </c>
      <c r="G6" s="6">
        <f>IF(E6&gt;F6;"Dépassement hebdo";"")</f>
        <v>0</v>
      </c>
      <c r="I6" s="4">
        <f>IF(AND(D6="N";NOT(OR(E6="R";E6="CONG";E6="ABS")));1;0)+IF(AND(E6="N";NOT(OR(F6="R";F6="CONG";F6="ABS")));1;0)+IF(AND(F6="N";NOT(OR(G6="R";G6="CONG";G6="ABS")));1;0)+IF(AND(G6="N";NOT(OR(H6="R";H6="CONG";H6="ABS")));1;0)+IF(AND(H6="N";NOT(OR(I6="R";I6="CONG";I6="ABS")));1;0)+IF(AND(I6="N";NOT(OR(J6="R";J6="CONG";J6="ABS")));1;0)+IF(AND(J6="N";NOT(OR(K6="R";K6="CONG";K6="ABS")));1;0)+IF(AND(K6="N";NOT(OR(L6="R";L6="CONG";L6="ABS")));1;0)+IF(AND(L6="N";NOT(OR(M6="R";M6="CONG";M6="ABS")));1;0)+IF(AND(M6="N";NOT(OR(N6="R";N6="CONG";N6="ABS")));1;0)+IF(AND(N6="N";NOT(OR(O6="R";O6="CONG";O6="ABS")));1;0)+IF(AND(O6="N";NOT(OR(P6="R";P6="CONG";P6="ABS")));1;0)+IF(AND(P6="N";NOT(OR(Q6="R";Q6="CONG";Q6="ABS")));1;0)+IF(AND(Q6="N";NOT(OR(R6="R";R6="CONG";R6="ABS")));1;0)+IF(AND(R6="N";NOT(OR(S6="R";S6="CONG";S6="ABS")));1;0)+IF(AND(S6="N";NOT(OR(T6="R";T6="CONG";T6="ABS")));1;0)+IF(AND(T6="N";NOT(OR(U6="R";U6="CONG";U6="ABS")));1;0)+IF(AND(U6="N";NOT(OR(V6="R";V6="CONG";V6="ABS")));1;0)+IF(AND(V6="N";NOT(OR(W6="R";W6="CONG";W6="ABS")));1;0)+IF(AND(W6="N";NOT(OR(X6="R";X6="CONG";X6="ABS")));1;0)+IF(AND(X6="N";NOT(OR(Y6="R";Y6="CONG";Y6="ABS")));1;0)+IF(AND(Y6="N";NOT(OR(Z6="R";Z6="CONG";Z6="ABS")));1;0)+IF(AND(Z6="N";NOT(OR(AA6="R";AA6="CONG";AA6="ABS")));1;0)+IF(AND(AA6="N";NOT(OR(AB6="R";AB6="CONG";AB6="ABS")));1;0)+IF(AND(AB6="N";NOT(OR(AC6="R";AC6="CONG";AC6="ABS")));1;0)+IF(AND(AC6="N";NOT(OR(AD6="R";AD6="CONG";AD6="ABS")));1;0)+IF(AND(AD6="N";NOT(OR(AE6="R";AE6="CONG";AE6="ABS")));1;0)</f>
        <v>0</v>
      </c>
    </row>
    <row r="7" spans="1:9">
      <c r="A7" s="7" t="s">
        <v>68</v>
      </c>
      <c r="B7" s="7" t="s">
        <v>69</v>
      </c>
      <c r="C7" s="7" t="s">
        <v>42</v>
      </c>
      <c r="D7" s="8" cm="1">
        <f t="array" ref="D7">IF(D7="";0;_xlfn.XLOOKUP(D7;Paramètres!$A$10:$A$18;Paramètres!$B$10:$B$18;0))+IF(E7="";0;_xlfn.XLOOKUP(E7;Paramètres!$A$10:$A$18;Paramètres!$B$10:$B$18;0))+IF(F7="";0;_xlfn.XLOOKUP(F7;Paramètres!$A$10:$A$18;Paramètres!$B$10:$B$18;0))+IF(G7="";0;_xlfn.XLOOKUP(G7;Paramètres!$A$10:$A$18;Paramètres!$B$10:$B$18;0))+IF(H7="";0;_xlfn.XLOOKUP(H7;Paramètres!$A$10:$A$18;Paramètres!$B$10:$B$18;0))+IF(I7="";0;_xlfn.XLOOKUP(I7;Paramètres!$A$10:$A$18;Paramètres!$B$10:$B$18;0))+IF(J7="";0;_xlfn.XLOOKUP(J7;Paramètres!$A$10:$A$18;Paramètres!$B$10:$B$18;0))+IF(K7="";0;_xlfn.XLOOKUP(K7;Paramètres!$A$10:$A$18;Paramètres!$B$10:$B$18;0))+IF(L7="";0;_xlfn.XLOOKUP(L7;Paramètres!$A$10:$A$18;Paramètres!$B$10:$B$18;0))+IF(M7="";0;_xlfn.XLOOKUP(M7;Paramètres!$A$10:$A$18;Paramètres!$B$10:$B$18;0))+IF(N7="";0;_xlfn.XLOOKUP(N7;Paramètres!$A$10:$A$18;Paramètres!$B$10:$B$18;0))+IF(O7="";0;_xlfn.XLOOKUP(O7;Paramètres!$A$10:$A$18;Paramètres!$B$10:$B$18;0))+IF(P7="";0;_xlfn.XLOOKUP(P7;Paramètres!$A$10:$A$18;Paramètres!$B$10:$B$18;0))+IF(Q7="";0;_xlfn.XLOOKUP(Q7;Paramètres!$A$10:$A$18;Paramètres!$B$10:$B$18;0))+IF(R7="";0;_xlfn.XLOOKUP(R7;Paramètres!$A$10:$A$18;Paramètres!$B$10:$B$18;0))+IF(S7="";0;_xlfn.XLOOKUP(S7;Paramètres!$A$10:$A$18;Paramètres!$B$10:$B$18;0))+IF(T7="";0;_xlfn.XLOOKUP(T7;Paramètres!$A$10:$A$18;Paramètres!$B$10:$B$18;0))+IF(U7="";0;_xlfn.XLOOKUP(U7;Paramètres!$A$10:$A$18;Paramètres!$B$10:$B$18;0))+IF(V7="";0;_xlfn.XLOOKUP(V7;Paramètres!$A$10:$A$18;Paramètres!$B$10:$B$18;0))+IF(W7="";0;_xlfn.XLOOKUP(W7;Paramètres!$A$10:$A$18;Paramètres!$B$10:$B$18;0))+IF(X7="";0;_xlfn.XLOOKUP(X7;Paramètres!$A$10:$A$18;Paramètres!$B$10:$B$18;0))+IF(Y7="";0;_xlfn.XLOOKUP(Y7;Paramètres!$A$10:$A$18;Paramètres!$B$10:$B$18;0))+IF(Z7="";0;_xlfn.XLOOKUP(Z7;Paramètres!$A$10:$A$18;Paramètres!$B$10:$B$18;0))+IF(AA7="";0;_xlfn.XLOOKUP(AA7;Paramètres!$A$10:$A$18;Paramètres!$B$10:$B$18;0))+IF(AB7="";0;_xlfn.XLOOKUP(AB7;Paramètres!$A$10:$A$18;Paramètres!$B$10:$B$18;0))+IF(AC7="";0;_xlfn.XLOOKUP(AC7;Paramètres!$A$10:$A$18;Paramètres!$B$10:$B$18;0))+IF(AD7="";0;_xlfn.XLOOKUP(AD7;Paramètres!$A$10:$A$18;Paramètres!$B$10:$B$18;0))+IF(AE7="";0;_xlfn.XLOOKUP(AE7;Paramètres!$A$10:$A$18;Paramètres!$B$10:$B$18;0))</f>
        <v>0</v>
      </c>
      <c r="E7" s="8">
        <f>D7/4</f>
        <v>0</v>
      </c>
      <c r="F7" s="4">
        <f>Paramètres!$B$6</f>
        <v>0</v>
      </c>
      <c r="G7" s="6">
        <f>IF(E7&gt;F7;"Dépassement hebdo";"")</f>
        <v>0</v>
      </c>
      <c r="I7" s="4">
        <f>IF(AND(D7="N";NOT(OR(E7="R";E7="CONG";E7="ABS")));1;0)+IF(AND(E7="N";NOT(OR(F7="R";F7="CONG";F7="ABS")));1;0)+IF(AND(F7="N";NOT(OR(G7="R";G7="CONG";G7="ABS")));1;0)+IF(AND(G7="N";NOT(OR(H7="R";H7="CONG";H7="ABS")));1;0)+IF(AND(H7="N";NOT(OR(I7="R";I7="CONG";I7="ABS")));1;0)+IF(AND(I7="N";NOT(OR(J7="R";J7="CONG";J7="ABS")));1;0)+IF(AND(J7="N";NOT(OR(K7="R";K7="CONG";K7="ABS")));1;0)+IF(AND(K7="N";NOT(OR(L7="R";L7="CONG";L7="ABS")));1;0)+IF(AND(L7="N";NOT(OR(M7="R";M7="CONG";M7="ABS")));1;0)+IF(AND(M7="N";NOT(OR(N7="R";N7="CONG";N7="ABS")));1;0)+IF(AND(N7="N";NOT(OR(O7="R";O7="CONG";O7="ABS")));1;0)+IF(AND(O7="N";NOT(OR(P7="R";P7="CONG";P7="ABS")));1;0)+IF(AND(P7="N";NOT(OR(Q7="R";Q7="CONG";Q7="ABS")));1;0)+IF(AND(Q7="N";NOT(OR(R7="R";R7="CONG";R7="ABS")));1;0)+IF(AND(R7="N";NOT(OR(S7="R";S7="CONG";S7="ABS")));1;0)+IF(AND(S7="N";NOT(OR(T7="R";T7="CONG";T7="ABS")));1;0)+IF(AND(T7="N";NOT(OR(U7="R";U7="CONG";U7="ABS")));1;0)+IF(AND(U7="N";NOT(OR(V7="R";V7="CONG";V7="ABS")));1;0)+IF(AND(V7="N";NOT(OR(W7="R";W7="CONG";W7="ABS")));1;0)+IF(AND(W7="N";NOT(OR(X7="R";X7="CONG";X7="ABS")));1;0)+IF(AND(X7="N";NOT(OR(Y7="R";Y7="CONG";Y7="ABS")));1;0)+IF(AND(Y7="N";NOT(OR(Z7="R";Z7="CONG";Z7="ABS")));1;0)+IF(AND(Z7="N";NOT(OR(AA7="R";AA7="CONG";AA7="ABS")));1;0)+IF(AND(AA7="N";NOT(OR(AB7="R";AB7="CONG";AB7="ABS")));1;0)+IF(AND(AB7="N";NOT(OR(AC7="R";AC7="CONG";AC7="ABS")));1;0)+IF(AND(AC7="N";NOT(OR(AD7="R";AD7="CONG";AD7="ABS")));1;0)+IF(AND(AD7="N";NOT(OR(AE7="R";AE7="CONG";AE7="ABS")));1;0)</f>
        <v>0</v>
      </c>
    </row>
    <row r="8" spans="1:9">
      <c r="A8" s="7" t="s">
        <v>70</v>
      </c>
      <c r="B8" s="7" t="s">
        <v>54</v>
      </c>
      <c r="C8" s="7" t="s">
        <v>41</v>
      </c>
      <c r="D8" s="8" cm="1">
        <f t="array" ref="D8">IF(D8="";0;_xlfn.XLOOKUP(D8;Paramètres!$A$10:$A$18;Paramètres!$B$10:$B$18;0))+IF(E8="";0;_xlfn.XLOOKUP(E8;Paramètres!$A$10:$A$18;Paramètres!$B$10:$B$18;0))+IF(F8="";0;_xlfn.XLOOKUP(F8;Paramètres!$A$10:$A$18;Paramètres!$B$10:$B$18;0))+IF(G8="";0;_xlfn.XLOOKUP(G8;Paramètres!$A$10:$A$18;Paramètres!$B$10:$B$18;0))+IF(H8="";0;_xlfn.XLOOKUP(H8;Paramètres!$A$10:$A$18;Paramètres!$B$10:$B$18;0))+IF(I8="";0;_xlfn.XLOOKUP(I8;Paramètres!$A$10:$A$18;Paramètres!$B$10:$B$18;0))+IF(J8="";0;_xlfn.XLOOKUP(J8;Paramètres!$A$10:$A$18;Paramètres!$B$10:$B$18;0))+IF(K8="";0;_xlfn.XLOOKUP(K8;Paramètres!$A$10:$A$18;Paramètres!$B$10:$B$18;0))+IF(L8="";0;_xlfn.XLOOKUP(L8;Paramètres!$A$10:$A$18;Paramètres!$B$10:$B$18;0))+IF(M8="";0;_xlfn.XLOOKUP(M8;Paramètres!$A$10:$A$18;Paramètres!$B$10:$B$18;0))+IF(N8="";0;_xlfn.XLOOKUP(N8;Paramètres!$A$10:$A$18;Paramètres!$B$10:$B$18;0))+IF(O8="";0;_xlfn.XLOOKUP(O8;Paramètres!$A$10:$A$18;Paramètres!$B$10:$B$18;0))+IF(P8="";0;_xlfn.XLOOKUP(P8;Paramètres!$A$10:$A$18;Paramètres!$B$10:$B$18;0))+IF(Q8="";0;_xlfn.XLOOKUP(Q8;Paramètres!$A$10:$A$18;Paramètres!$B$10:$B$18;0))+IF(R8="";0;_xlfn.XLOOKUP(R8;Paramètres!$A$10:$A$18;Paramètres!$B$10:$B$18;0))+IF(S8="";0;_xlfn.XLOOKUP(S8;Paramètres!$A$10:$A$18;Paramètres!$B$10:$B$18;0))+IF(T8="";0;_xlfn.XLOOKUP(T8;Paramètres!$A$10:$A$18;Paramètres!$B$10:$B$18;0))+IF(U8="";0;_xlfn.XLOOKUP(U8;Paramètres!$A$10:$A$18;Paramètres!$B$10:$B$18;0))+IF(V8="";0;_xlfn.XLOOKUP(V8;Paramètres!$A$10:$A$18;Paramètres!$B$10:$B$18;0))+IF(W8="";0;_xlfn.XLOOKUP(W8;Paramètres!$A$10:$A$18;Paramètres!$B$10:$B$18;0))+IF(X8="";0;_xlfn.XLOOKUP(X8;Paramètres!$A$10:$A$18;Paramètres!$B$10:$B$18;0))+IF(Y8="";0;_xlfn.XLOOKUP(Y8;Paramètres!$A$10:$A$18;Paramètres!$B$10:$B$18;0))+IF(Z8="";0;_xlfn.XLOOKUP(Z8;Paramètres!$A$10:$A$18;Paramètres!$B$10:$B$18;0))+IF(AA8="";0;_xlfn.XLOOKUP(AA8;Paramètres!$A$10:$A$18;Paramètres!$B$10:$B$18;0))+IF(AB8="";0;_xlfn.XLOOKUP(AB8;Paramètres!$A$10:$A$18;Paramètres!$B$10:$B$18;0))+IF(AC8="";0;_xlfn.XLOOKUP(AC8;Paramètres!$A$10:$A$18;Paramètres!$B$10:$B$18;0))+IF(AD8="";0;_xlfn.XLOOKUP(AD8;Paramètres!$A$10:$A$18;Paramètres!$B$10:$B$18;0))+IF(AE8="";0;_xlfn.XLOOKUP(AE8;Paramètres!$A$10:$A$18;Paramètres!$B$10:$B$18;0))</f>
        <v>0</v>
      </c>
      <c r="E8" s="8">
        <f>D8/4</f>
        <v>0</v>
      </c>
      <c r="F8" s="4">
        <f>Paramètres!$B$6</f>
        <v>0</v>
      </c>
      <c r="G8" s="6">
        <f>IF(E8&gt;F8;"Dépassement hebdo";"")</f>
        <v>0</v>
      </c>
      <c r="I8" s="4">
        <f>IF(AND(D8="N";NOT(OR(E8="R";E8="CONG";E8="ABS")));1;0)+IF(AND(E8="N";NOT(OR(F8="R";F8="CONG";F8="ABS")));1;0)+IF(AND(F8="N";NOT(OR(G8="R";G8="CONG";G8="ABS")));1;0)+IF(AND(G8="N";NOT(OR(H8="R";H8="CONG";H8="ABS")));1;0)+IF(AND(H8="N";NOT(OR(I8="R";I8="CONG";I8="ABS")));1;0)+IF(AND(I8="N";NOT(OR(J8="R";J8="CONG";J8="ABS")));1;0)+IF(AND(J8="N";NOT(OR(K8="R";K8="CONG";K8="ABS")));1;0)+IF(AND(K8="N";NOT(OR(L8="R";L8="CONG";L8="ABS")));1;0)+IF(AND(L8="N";NOT(OR(M8="R";M8="CONG";M8="ABS")));1;0)+IF(AND(M8="N";NOT(OR(N8="R";N8="CONG";N8="ABS")));1;0)+IF(AND(N8="N";NOT(OR(O8="R";O8="CONG";O8="ABS")));1;0)+IF(AND(O8="N";NOT(OR(P8="R";P8="CONG";P8="ABS")));1;0)+IF(AND(P8="N";NOT(OR(Q8="R";Q8="CONG";Q8="ABS")));1;0)+IF(AND(Q8="N";NOT(OR(R8="R";R8="CONG";R8="ABS")));1;0)+IF(AND(R8="N";NOT(OR(S8="R";S8="CONG";S8="ABS")));1;0)+IF(AND(S8="N";NOT(OR(T8="R";T8="CONG";T8="ABS")));1;0)+IF(AND(T8="N";NOT(OR(U8="R";U8="CONG";U8="ABS")));1;0)+IF(AND(U8="N";NOT(OR(V8="R";V8="CONG";V8="ABS")));1;0)+IF(AND(V8="N";NOT(OR(W8="R";W8="CONG";W8="ABS")));1;0)+IF(AND(W8="N";NOT(OR(X8="R";X8="CONG";X8="ABS")));1;0)+IF(AND(X8="N";NOT(OR(Y8="R";Y8="CONG";Y8="ABS")));1;0)+IF(AND(Y8="N";NOT(OR(Z8="R";Z8="CONG";Z8="ABS")));1;0)+IF(AND(Z8="N";NOT(OR(AA8="R";AA8="CONG";AA8="ABS")));1;0)+IF(AND(AA8="N";NOT(OR(AB8="R";AB8="CONG";AB8="ABS")));1;0)+IF(AND(AB8="N";NOT(OR(AC8="R";AC8="CONG";AC8="ABS")));1;0)+IF(AND(AC8="N";NOT(OR(AD8="R";AD8="CONG";AD8="ABS")));1;0)+IF(AND(AD8="N";NOT(OR(AE8="R";AE8="CONG";AE8="ABS")));1;0)</f>
        <v>0</v>
      </c>
    </row>
    <row r="9" spans="1:9">
      <c r="A9" s="7" t="s">
        <v>72</v>
      </c>
      <c r="B9" s="7" t="s">
        <v>60</v>
      </c>
      <c r="C9" s="7" t="s">
        <v>41</v>
      </c>
      <c r="D9" s="8" cm="1">
        <f t="array" ref="D9">IF(D9="";0;_xlfn.XLOOKUP(D9;Paramètres!$A$10:$A$18;Paramètres!$B$10:$B$18;0))+IF(E9="";0;_xlfn.XLOOKUP(E9;Paramètres!$A$10:$A$18;Paramètres!$B$10:$B$18;0))+IF(F9="";0;_xlfn.XLOOKUP(F9;Paramètres!$A$10:$A$18;Paramètres!$B$10:$B$18;0))+IF(G9="";0;_xlfn.XLOOKUP(G9;Paramètres!$A$10:$A$18;Paramètres!$B$10:$B$18;0))+IF(H9="";0;_xlfn.XLOOKUP(H9;Paramètres!$A$10:$A$18;Paramètres!$B$10:$B$18;0))+IF(I9="";0;_xlfn.XLOOKUP(I9;Paramètres!$A$10:$A$18;Paramètres!$B$10:$B$18;0))+IF(J9="";0;_xlfn.XLOOKUP(J9;Paramètres!$A$10:$A$18;Paramètres!$B$10:$B$18;0))+IF(K9="";0;_xlfn.XLOOKUP(K9;Paramètres!$A$10:$A$18;Paramètres!$B$10:$B$18;0))+IF(L9="";0;_xlfn.XLOOKUP(L9;Paramètres!$A$10:$A$18;Paramètres!$B$10:$B$18;0))+IF(M9="";0;_xlfn.XLOOKUP(M9;Paramètres!$A$10:$A$18;Paramètres!$B$10:$B$18;0))+IF(N9="";0;_xlfn.XLOOKUP(N9;Paramètres!$A$10:$A$18;Paramètres!$B$10:$B$18;0))+IF(O9="";0;_xlfn.XLOOKUP(O9;Paramètres!$A$10:$A$18;Paramètres!$B$10:$B$18;0))+IF(P9="";0;_xlfn.XLOOKUP(P9;Paramètres!$A$10:$A$18;Paramètres!$B$10:$B$18;0))+IF(Q9="";0;_xlfn.XLOOKUP(Q9;Paramètres!$A$10:$A$18;Paramètres!$B$10:$B$18;0))+IF(R9="";0;_xlfn.XLOOKUP(R9;Paramètres!$A$10:$A$18;Paramètres!$B$10:$B$18;0))+IF(S9="";0;_xlfn.XLOOKUP(S9;Paramètres!$A$10:$A$18;Paramètres!$B$10:$B$18;0))+IF(T9="";0;_xlfn.XLOOKUP(T9;Paramètres!$A$10:$A$18;Paramètres!$B$10:$B$18;0))+IF(U9="";0;_xlfn.XLOOKUP(U9;Paramètres!$A$10:$A$18;Paramètres!$B$10:$B$18;0))+IF(V9="";0;_xlfn.XLOOKUP(V9;Paramètres!$A$10:$A$18;Paramètres!$B$10:$B$18;0))+IF(W9="";0;_xlfn.XLOOKUP(W9;Paramètres!$A$10:$A$18;Paramètres!$B$10:$B$18;0))+IF(X9="";0;_xlfn.XLOOKUP(X9;Paramètres!$A$10:$A$18;Paramètres!$B$10:$B$18;0))+IF(Y9="";0;_xlfn.XLOOKUP(Y9;Paramètres!$A$10:$A$18;Paramètres!$B$10:$B$18;0))+IF(Z9="";0;_xlfn.XLOOKUP(Z9;Paramètres!$A$10:$A$18;Paramètres!$B$10:$B$18;0))+IF(AA9="";0;_xlfn.XLOOKUP(AA9;Paramètres!$A$10:$A$18;Paramètres!$B$10:$B$18;0))+IF(AB9="";0;_xlfn.XLOOKUP(AB9;Paramètres!$A$10:$A$18;Paramètres!$B$10:$B$18;0))+IF(AC9="";0;_xlfn.XLOOKUP(AC9;Paramètres!$A$10:$A$18;Paramètres!$B$10:$B$18;0))+IF(AD9="";0;_xlfn.XLOOKUP(AD9;Paramètres!$A$10:$A$18;Paramètres!$B$10:$B$18;0))+IF(AE9="";0;_xlfn.XLOOKUP(AE9;Paramètres!$A$10:$A$18;Paramètres!$B$10:$B$18;0))</f>
        <v>0</v>
      </c>
      <c r="E9" s="8">
        <f>D9/4</f>
        <v>0</v>
      </c>
      <c r="F9" s="4">
        <f>Paramètres!$B$6</f>
        <v>0</v>
      </c>
      <c r="G9" s="6">
        <f>IF(E9&gt;F9;"Dépassement hebdo";"")</f>
        <v>0</v>
      </c>
      <c r="I9" s="4">
        <f>IF(AND(D9="N";NOT(OR(E9="R";E9="CONG";E9="ABS")));1;0)+IF(AND(E9="N";NOT(OR(F9="R";F9="CONG";F9="ABS")));1;0)+IF(AND(F9="N";NOT(OR(G9="R";G9="CONG";G9="ABS")));1;0)+IF(AND(G9="N";NOT(OR(H9="R";H9="CONG";H9="ABS")));1;0)+IF(AND(H9="N";NOT(OR(I9="R";I9="CONG";I9="ABS")));1;0)+IF(AND(I9="N";NOT(OR(J9="R";J9="CONG";J9="ABS")));1;0)+IF(AND(J9="N";NOT(OR(K9="R";K9="CONG";K9="ABS")));1;0)+IF(AND(K9="N";NOT(OR(L9="R";L9="CONG";L9="ABS")));1;0)+IF(AND(L9="N";NOT(OR(M9="R";M9="CONG";M9="ABS")));1;0)+IF(AND(M9="N";NOT(OR(N9="R";N9="CONG";N9="ABS")));1;0)+IF(AND(N9="N";NOT(OR(O9="R";O9="CONG";O9="ABS")));1;0)+IF(AND(O9="N";NOT(OR(P9="R";P9="CONG";P9="ABS")));1;0)+IF(AND(P9="N";NOT(OR(Q9="R";Q9="CONG";Q9="ABS")));1;0)+IF(AND(Q9="N";NOT(OR(R9="R";R9="CONG";R9="ABS")));1;0)+IF(AND(R9="N";NOT(OR(S9="R";S9="CONG";S9="ABS")));1;0)+IF(AND(S9="N";NOT(OR(T9="R";T9="CONG";T9="ABS")));1;0)+IF(AND(T9="N";NOT(OR(U9="R";U9="CONG";U9="ABS")));1;0)+IF(AND(U9="N";NOT(OR(V9="R";V9="CONG";V9="ABS")));1;0)+IF(AND(V9="N";NOT(OR(W9="R";W9="CONG";W9="ABS")));1;0)+IF(AND(W9="N";NOT(OR(X9="R";X9="CONG";X9="ABS")));1;0)+IF(AND(X9="N";NOT(OR(Y9="R";Y9="CONG";Y9="ABS")));1;0)+IF(AND(Y9="N";NOT(OR(Z9="R";Z9="CONG";Z9="ABS")));1;0)+IF(AND(Z9="N";NOT(OR(AA9="R";AA9="CONG";AA9="ABS")));1;0)+IF(AND(AA9="N";NOT(OR(AB9="R";AB9="CONG";AB9="ABS")));1;0)+IF(AND(AB9="N";NOT(OR(AC9="R";AC9="CONG";AC9="ABS")));1;0)+IF(AND(AC9="N";NOT(OR(AD9="R";AD9="CONG";AD9="ABS")));1;0)+IF(AND(AD9="N";NOT(OR(AE9="R";AE9="CONG";AE9="ABS")));1;0)</f>
        <v>0</v>
      </c>
    </row>
    <row r="10" spans="1:9">
      <c r="A10" s="7" t="s">
        <v>73</v>
      </c>
      <c r="B10" s="7" t="s">
        <v>58</v>
      </c>
      <c r="C10" s="7" t="s">
        <v>40</v>
      </c>
      <c r="D10" s="8" cm="1">
        <f t="array" ref="D10">IF(D10="";0;_xlfn.XLOOKUP(D10;Paramètres!$A$10:$A$18;Paramètres!$B$10:$B$18;0))+IF(E10="";0;_xlfn.XLOOKUP(E10;Paramètres!$A$10:$A$18;Paramètres!$B$10:$B$18;0))+IF(F10="";0;_xlfn.XLOOKUP(F10;Paramètres!$A$10:$A$18;Paramètres!$B$10:$B$18;0))+IF(G10="";0;_xlfn.XLOOKUP(G10;Paramètres!$A$10:$A$18;Paramètres!$B$10:$B$18;0))+IF(H10="";0;_xlfn.XLOOKUP(H10;Paramètres!$A$10:$A$18;Paramètres!$B$10:$B$18;0))+IF(I10="";0;_xlfn.XLOOKUP(I10;Paramètres!$A$10:$A$18;Paramètres!$B$10:$B$18;0))+IF(J10="";0;_xlfn.XLOOKUP(J10;Paramètres!$A$10:$A$18;Paramètres!$B$10:$B$18;0))+IF(K10="";0;_xlfn.XLOOKUP(K10;Paramètres!$A$10:$A$18;Paramètres!$B$10:$B$18;0))+IF(L10="";0;_xlfn.XLOOKUP(L10;Paramètres!$A$10:$A$18;Paramètres!$B$10:$B$18;0))+IF(M10="";0;_xlfn.XLOOKUP(M10;Paramètres!$A$10:$A$18;Paramètres!$B$10:$B$18;0))+IF(N10="";0;_xlfn.XLOOKUP(N10;Paramètres!$A$10:$A$18;Paramètres!$B$10:$B$18;0))+IF(O10="";0;_xlfn.XLOOKUP(O10;Paramètres!$A$10:$A$18;Paramètres!$B$10:$B$18;0))+IF(P10="";0;_xlfn.XLOOKUP(P10;Paramètres!$A$10:$A$18;Paramètres!$B$10:$B$18;0))+IF(Q10="";0;_xlfn.XLOOKUP(Q10;Paramètres!$A$10:$A$18;Paramètres!$B$10:$B$18;0))+IF(R10="";0;_xlfn.XLOOKUP(R10;Paramètres!$A$10:$A$18;Paramètres!$B$10:$B$18;0))+IF(S10="";0;_xlfn.XLOOKUP(S10;Paramètres!$A$10:$A$18;Paramètres!$B$10:$B$18;0))+IF(T10="";0;_xlfn.XLOOKUP(T10;Paramètres!$A$10:$A$18;Paramètres!$B$10:$B$18;0))+IF(U10="";0;_xlfn.XLOOKUP(U10;Paramètres!$A$10:$A$18;Paramètres!$B$10:$B$18;0))+IF(V10="";0;_xlfn.XLOOKUP(V10;Paramètres!$A$10:$A$18;Paramètres!$B$10:$B$18;0))+IF(W10="";0;_xlfn.XLOOKUP(W10;Paramètres!$A$10:$A$18;Paramètres!$B$10:$B$18;0))+IF(X10="";0;_xlfn.XLOOKUP(X10;Paramètres!$A$10:$A$18;Paramètres!$B$10:$B$18;0))+IF(Y10="";0;_xlfn.XLOOKUP(Y10;Paramètres!$A$10:$A$18;Paramètres!$B$10:$B$18;0))+IF(Z10="";0;_xlfn.XLOOKUP(Z10;Paramètres!$A$10:$A$18;Paramètres!$B$10:$B$18;0))+IF(AA10="";0;_xlfn.XLOOKUP(AA10;Paramètres!$A$10:$A$18;Paramètres!$B$10:$B$18;0))+IF(AB10="";0;_xlfn.XLOOKUP(AB10;Paramètres!$A$10:$A$18;Paramètres!$B$10:$B$18;0))+IF(AC10="";0;_xlfn.XLOOKUP(AC10;Paramètres!$A$10:$A$18;Paramètres!$B$10:$B$18;0))+IF(AD10="";0;_xlfn.XLOOKUP(AD10;Paramètres!$A$10:$A$18;Paramètres!$B$10:$B$18;0))+IF(AE10="";0;_xlfn.XLOOKUP(AE10;Paramètres!$A$10:$A$18;Paramètres!$B$10:$B$18;0))</f>
        <v>0</v>
      </c>
      <c r="E10" s="8">
        <f>D10/4</f>
        <v>0</v>
      </c>
      <c r="F10" s="4">
        <f>Paramètres!$B$6</f>
        <v>0</v>
      </c>
      <c r="G10" s="6">
        <f>IF(E10&gt;F10;"Dépassement hebdo";"")</f>
        <v>0</v>
      </c>
      <c r="I10" s="4">
        <f>IF(AND(D10="N";NOT(OR(E10="R";E10="CONG";E10="ABS")));1;0)+IF(AND(E10="N";NOT(OR(F10="R";F10="CONG";F10="ABS")));1;0)+IF(AND(F10="N";NOT(OR(G10="R";G10="CONG";G10="ABS")));1;0)+IF(AND(G10="N";NOT(OR(H10="R";H10="CONG";H10="ABS")));1;0)+IF(AND(H10="N";NOT(OR(I10="R";I10="CONG";I10="ABS")));1;0)+IF(AND(I10="N";NOT(OR(J10="R";J10="CONG";J10="ABS")));1;0)+IF(AND(J10="N";NOT(OR(K10="R";K10="CONG";K10="ABS")));1;0)+IF(AND(K10="N";NOT(OR(L10="R";L10="CONG";L10="ABS")));1;0)+IF(AND(L10="N";NOT(OR(M10="R";M10="CONG";M10="ABS")));1;0)+IF(AND(M10="N";NOT(OR(N10="R";N10="CONG";N10="ABS")));1;0)+IF(AND(N10="N";NOT(OR(O10="R";O10="CONG";O10="ABS")));1;0)+IF(AND(O10="N";NOT(OR(P10="R";P10="CONG";P10="ABS")));1;0)+IF(AND(P10="N";NOT(OR(Q10="R";Q10="CONG";Q10="ABS")));1;0)+IF(AND(Q10="N";NOT(OR(R10="R";R10="CONG";R10="ABS")));1;0)+IF(AND(R10="N";NOT(OR(S10="R";S10="CONG";S10="ABS")));1;0)+IF(AND(S10="N";NOT(OR(T10="R";T10="CONG";T10="ABS")));1;0)+IF(AND(T10="N";NOT(OR(U10="R";U10="CONG";U10="ABS")));1;0)+IF(AND(U10="N";NOT(OR(V10="R";V10="CONG";V10="ABS")));1;0)+IF(AND(V10="N";NOT(OR(W10="R";W10="CONG";W10="ABS")));1;0)+IF(AND(W10="N";NOT(OR(X10="R";X10="CONG";X10="ABS")));1;0)+IF(AND(X10="N";NOT(OR(Y10="R";Y10="CONG";Y10="ABS")));1;0)+IF(AND(Y10="N";NOT(OR(Z10="R";Z10="CONG";Z10="ABS")));1;0)+IF(AND(Z10="N";NOT(OR(AA10="R";AA10="CONG";AA10="ABS")));1;0)+IF(AND(AA10="N";NOT(OR(AB10="R";AB10="CONG";AB10="ABS")));1;0)+IF(AND(AB10="N";NOT(OR(AC10="R";AC10="CONG";AC10="ABS")));1;0)+IF(AND(AC10="N";NOT(OR(AD10="R";AD10="CONG";AD10="ABS")));1;0)+IF(AND(AD10="N";NOT(OR(AE10="R";AE10="CONG";AE10="ABS")));1;0)</f>
        <v>0</v>
      </c>
    </row>
    <row r="11" spans="1:9">
      <c r="A11" s="7" t="s">
        <v>74</v>
      </c>
      <c r="B11" s="7" t="s">
        <v>54</v>
      </c>
      <c r="C11" s="7" t="s">
        <v>42</v>
      </c>
      <c r="D11" s="8" cm="1">
        <f t="array" ref="D11">IF(D11="";0;_xlfn.XLOOKUP(D11;Paramètres!$A$10:$A$18;Paramètres!$B$10:$B$18;0))+IF(E11="";0;_xlfn.XLOOKUP(E11;Paramètres!$A$10:$A$18;Paramètres!$B$10:$B$18;0))+IF(F11="";0;_xlfn.XLOOKUP(F11;Paramètres!$A$10:$A$18;Paramètres!$B$10:$B$18;0))+IF(G11="";0;_xlfn.XLOOKUP(G11;Paramètres!$A$10:$A$18;Paramètres!$B$10:$B$18;0))+IF(H11="";0;_xlfn.XLOOKUP(H11;Paramètres!$A$10:$A$18;Paramètres!$B$10:$B$18;0))+IF(I11="";0;_xlfn.XLOOKUP(I11;Paramètres!$A$10:$A$18;Paramètres!$B$10:$B$18;0))+IF(J11="";0;_xlfn.XLOOKUP(J11;Paramètres!$A$10:$A$18;Paramètres!$B$10:$B$18;0))+IF(K11="";0;_xlfn.XLOOKUP(K11;Paramètres!$A$10:$A$18;Paramètres!$B$10:$B$18;0))+IF(L11="";0;_xlfn.XLOOKUP(L11;Paramètres!$A$10:$A$18;Paramètres!$B$10:$B$18;0))+IF(M11="";0;_xlfn.XLOOKUP(M11;Paramètres!$A$10:$A$18;Paramètres!$B$10:$B$18;0))+IF(N11="";0;_xlfn.XLOOKUP(N11;Paramètres!$A$10:$A$18;Paramètres!$B$10:$B$18;0))+IF(O11="";0;_xlfn.XLOOKUP(O11;Paramètres!$A$10:$A$18;Paramètres!$B$10:$B$18;0))+IF(P11="";0;_xlfn.XLOOKUP(P11;Paramètres!$A$10:$A$18;Paramètres!$B$10:$B$18;0))+IF(Q11="";0;_xlfn.XLOOKUP(Q11;Paramètres!$A$10:$A$18;Paramètres!$B$10:$B$18;0))+IF(R11="";0;_xlfn.XLOOKUP(R11;Paramètres!$A$10:$A$18;Paramètres!$B$10:$B$18;0))+IF(S11="";0;_xlfn.XLOOKUP(S11;Paramètres!$A$10:$A$18;Paramètres!$B$10:$B$18;0))+IF(T11="";0;_xlfn.XLOOKUP(T11;Paramètres!$A$10:$A$18;Paramètres!$B$10:$B$18;0))+IF(U11="";0;_xlfn.XLOOKUP(U11;Paramètres!$A$10:$A$18;Paramètres!$B$10:$B$18;0))+IF(V11="";0;_xlfn.XLOOKUP(V11;Paramètres!$A$10:$A$18;Paramètres!$B$10:$B$18;0))+IF(W11="";0;_xlfn.XLOOKUP(W11;Paramètres!$A$10:$A$18;Paramètres!$B$10:$B$18;0))+IF(X11="";0;_xlfn.XLOOKUP(X11;Paramètres!$A$10:$A$18;Paramètres!$B$10:$B$18;0))+IF(Y11="";0;_xlfn.XLOOKUP(Y11;Paramètres!$A$10:$A$18;Paramètres!$B$10:$B$18;0))+IF(Z11="";0;_xlfn.XLOOKUP(Z11;Paramètres!$A$10:$A$18;Paramètres!$B$10:$B$18;0))+IF(AA11="";0;_xlfn.XLOOKUP(AA11;Paramètres!$A$10:$A$18;Paramètres!$B$10:$B$18;0))+IF(AB11="";0;_xlfn.XLOOKUP(AB11;Paramètres!$A$10:$A$18;Paramètres!$B$10:$B$18;0))+IF(AC11="";0;_xlfn.XLOOKUP(AC11;Paramètres!$A$10:$A$18;Paramètres!$B$10:$B$18;0))+IF(AD11="";0;_xlfn.XLOOKUP(AD11;Paramètres!$A$10:$A$18;Paramètres!$B$10:$B$18;0))+IF(AE11="";0;_xlfn.XLOOKUP(AE11;Paramètres!$A$10:$A$18;Paramètres!$B$10:$B$18;0))</f>
        <v>0</v>
      </c>
      <c r="E11" s="8">
        <f>D11/4</f>
        <v>0</v>
      </c>
      <c r="F11" s="4">
        <f>Paramètres!$B$6</f>
        <v>0</v>
      </c>
      <c r="G11" s="6">
        <f>IF(E11&gt;F11;"Dépassement hebdo";"")</f>
        <v>0</v>
      </c>
      <c r="I11" s="4">
        <f>IF(AND(D11="N";NOT(OR(E11="R";E11="CONG";E11="ABS")));1;0)+IF(AND(E11="N";NOT(OR(F11="R";F11="CONG";F11="ABS")));1;0)+IF(AND(F11="N";NOT(OR(G11="R";G11="CONG";G11="ABS")));1;0)+IF(AND(G11="N";NOT(OR(H11="R";H11="CONG";H11="ABS")));1;0)+IF(AND(H11="N";NOT(OR(I11="R";I11="CONG";I11="ABS")));1;0)+IF(AND(I11="N";NOT(OR(J11="R";J11="CONG";J11="ABS")));1;0)+IF(AND(J11="N";NOT(OR(K11="R";K11="CONG";K11="ABS")));1;0)+IF(AND(K11="N";NOT(OR(L11="R";L11="CONG";L11="ABS")));1;0)+IF(AND(L11="N";NOT(OR(M11="R";M11="CONG";M11="ABS")));1;0)+IF(AND(M11="N";NOT(OR(N11="R";N11="CONG";N11="ABS")));1;0)+IF(AND(N11="N";NOT(OR(O11="R";O11="CONG";O11="ABS")));1;0)+IF(AND(O11="N";NOT(OR(P11="R";P11="CONG";P11="ABS")));1;0)+IF(AND(P11="N";NOT(OR(Q11="R";Q11="CONG";Q11="ABS")));1;0)+IF(AND(Q11="N";NOT(OR(R11="R";R11="CONG";R11="ABS")));1;0)+IF(AND(R11="N";NOT(OR(S11="R";S11="CONG";S11="ABS")));1;0)+IF(AND(S11="N";NOT(OR(T11="R";T11="CONG";T11="ABS")));1;0)+IF(AND(T11="N";NOT(OR(U11="R";U11="CONG";U11="ABS")));1;0)+IF(AND(U11="N";NOT(OR(V11="R";V11="CONG";V11="ABS")));1;0)+IF(AND(V11="N";NOT(OR(W11="R";W11="CONG";W11="ABS")));1;0)+IF(AND(W11="N";NOT(OR(X11="R";X11="CONG";X11="ABS")));1;0)+IF(AND(X11="N";NOT(OR(Y11="R";Y11="CONG";Y11="ABS")));1;0)+IF(AND(Y11="N";NOT(OR(Z11="R";Z11="CONG";Z11="ABS")));1;0)+IF(AND(Z11="N";NOT(OR(AA11="R";AA11="CONG";AA11="ABS")));1;0)+IF(AND(AA11="N";NOT(OR(AB11="R";AB11="CONG";AB11="ABS")));1;0)+IF(AND(AB11="N";NOT(OR(AC11="R";AC11="CONG";AC11="ABS")));1;0)+IF(AND(AC11="N";NOT(OR(AD11="R";AD11="CONG";AD11="ABS")));1;0)+IF(AND(AD11="N";NOT(OR(AE11="R";AE11="CONG";AE11="ABS")));1;0)</f>
        <v>0</v>
      </c>
    </row>
  </sheetData>
  <conditionalFormatting sqref="I10">
    <cfRule type="cellIs" dxfId="0" priority="9" operator="greaterThan">
      <formula>0</formula>
    </cfRule>
  </conditionalFormatting>
  <conditionalFormatting sqref="I11">
    <cfRule type="cellIs" dxfId="0" priority="10" operator="greaterThan">
      <formula>0</formula>
    </cfRule>
  </conditionalFormatting>
  <conditionalFormatting sqref="I2">
    <cfRule type="cellIs" dxfId="0" priority="1" operator="greaterThan">
      <formula>0</formula>
    </cfRule>
  </conditionalFormatting>
  <conditionalFormatting sqref="I3">
    <cfRule type="cellIs" dxfId="0" priority="2" operator="greaterThan">
      <formula>0</formula>
    </cfRule>
  </conditionalFormatting>
  <conditionalFormatting sqref="I4">
    <cfRule type="cellIs" dxfId="0" priority="3" operator="greaterThan">
      <formula>0</formula>
    </cfRule>
  </conditionalFormatting>
  <conditionalFormatting sqref="I5">
    <cfRule type="cellIs" dxfId="0" priority="4" operator="greaterThan">
      <formula>0</formula>
    </cfRule>
  </conditionalFormatting>
  <conditionalFormatting sqref="I6">
    <cfRule type="cellIs" dxfId="0" priority="5" operator="greaterThan">
      <formula>0</formula>
    </cfRule>
  </conditionalFormatting>
  <conditionalFormatting sqref="I7">
    <cfRule type="cellIs" dxfId="0" priority="6" operator="greaterThan">
      <formula>0</formula>
    </cfRule>
  </conditionalFormatting>
  <conditionalFormatting sqref="I8">
    <cfRule type="cellIs" dxfId="0" priority="7" operator="greaterThan">
      <formula>0</formula>
    </cfRule>
  </conditionalFormatting>
  <conditionalFormatting sqref="I9">
    <cfRule type="cellIs" dxfId="0" priority="8" operator="greaterThan">
      <formula>0</formula>
    </cfRule>
  </conditionalFormatting>
  <pageMargins left="0.7" right="0.7" top="0.75" bottom="0.75" header="0.3" footer="0.3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B13"/>
  <sheetViews>
    <sheetView workbookViewId="0"/>
  </sheetViews>
  <sheetFormatPr defaultRowHeight="15"/>
  <cols>
    <col min="1" max="2" width="22.7109375" customWidth="1"/>
  </cols>
  <sheetData>
    <row r="1" spans="1:2">
      <c r="A1" s="1" t="s">
        <v>86</v>
      </c>
    </row>
    <row r="2" spans="1:2">
      <c r="A2" s="2" t="s">
        <v>77</v>
      </c>
      <c r="B2" s="2" t="s">
        <v>87</v>
      </c>
    </row>
    <row r="3" spans="1:2">
      <c r="A3" s="3">
        <v>45658</v>
      </c>
      <c r="B3" s="7" t="s">
        <v>88</v>
      </c>
    </row>
    <row r="4" spans="1:2">
      <c r="A4" s="3">
        <v>45768</v>
      </c>
      <c r="B4" s="7" t="s">
        <v>89</v>
      </c>
    </row>
    <row r="5" spans="1:2">
      <c r="A5" s="3">
        <v>45778</v>
      </c>
      <c r="B5" s="7" t="s">
        <v>90</v>
      </c>
    </row>
    <row r="6" spans="1:2">
      <c r="A6" s="3">
        <v>45785</v>
      </c>
      <c r="B6" s="7" t="s">
        <v>91</v>
      </c>
    </row>
    <row r="7" spans="1:2">
      <c r="A7" s="3">
        <v>45806</v>
      </c>
      <c r="B7" s="7" t="s">
        <v>89</v>
      </c>
    </row>
    <row r="8" spans="1:2">
      <c r="A8" s="3">
        <v>45817</v>
      </c>
      <c r="B8" s="7" t="s">
        <v>89</v>
      </c>
    </row>
    <row r="9" spans="1:2">
      <c r="A9" s="3">
        <v>45852</v>
      </c>
      <c r="B9" s="7" t="s">
        <v>92</v>
      </c>
    </row>
    <row r="10" spans="1:2">
      <c r="A10" s="3">
        <v>45884</v>
      </c>
      <c r="B10" s="7" t="s">
        <v>93</v>
      </c>
    </row>
    <row r="11" spans="1:2">
      <c r="A11" s="3">
        <v>45962</v>
      </c>
      <c r="B11" s="7" t="s">
        <v>94</v>
      </c>
    </row>
    <row r="12" spans="1:2">
      <c r="A12" s="3">
        <v>45972</v>
      </c>
      <c r="B12" s="7" t="s">
        <v>95</v>
      </c>
    </row>
    <row r="13" spans="1:2">
      <c r="A13" s="3">
        <v>46016</v>
      </c>
      <c r="B13" s="7" t="s">
        <v>96</v>
      </c>
    </row>
  </sheetData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Mode d’emploi</vt:lpstr>
      <vt:lpstr>Paramètres</vt:lpstr>
      <vt:lpstr>Services</vt:lpstr>
      <vt:lpstr>Ressources</vt:lpstr>
      <vt:lpstr>Planning</vt:lpstr>
      <vt:lpstr>Couverture</vt:lpstr>
      <vt:lpstr>Indicateurs</vt:lpstr>
      <vt:lpstr>Calendrier</vt:lpstr>
      <vt:lpstr>Codes_Shift</vt:lpstr>
      <vt:lpstr>Codes_Table</vt:lpstr>
      <vt:lpstr>Liste_Services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2025-10-02T00:13:22Z</dcterms:created>
  <dcterms:modified xsi:type="dcterms:W3CDTF">2025-10-02T00:13:22Z</dcterms:modified>
</cp:coreProperties>
</file>