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Tâches" sheetId="2" r:id="rId2"/>
    <sheet name="Matrice" sheetId="3" r:id="rId3"/>
    <sheet name="KPI" sheetId="4" r:id="rId4"/>
  </sheets>
  <definedNames>
    <definedName name="Capacites">Listes!$H$1:$I$50</definedName>
    <definedName name="ListeCategories">Listes!$E$2:$E$8</definedName>
    <definedName name="ListeCategoriesPlus">Listes!$F$2:$F$9</definedName>
    <definedName name="ListePersonnes">Listes!$H$2:$H$50</definedName>
    <definedName name="ListePriorites">Listes!$C$2:$C$4</definedName>
    <definedName name="ListePrioritesPlus">Listes!$D$2:$D$5</definedName>
    <definedName name="ListeStatuts">Listes!$A$2:$A$5</definedName>
    <definedName name="ListeStatutsPlus">Listes!$B$2:$B$6</definedName>
  </definedNames>
  <calcPr calcId="124519" fullCalcOnLoad="1"/>
</workbook>
</file>

<file path=xl/sharedStrings.xml><?xml version="1.0" encoding="utf-8"?>
<sst xmlns="http://schemas.openxmlformats.org/spreadsheetml/2006/main" count="936" uniqueCount="208">
  <si>
    <t>Statuts</t>
  </si>
  <si>
    <t>À faire</t>
  </si>
  <si>
    <t>En cours</t>
  </si>
  <si>
    <t>En attente</t>
  </si>
  <si>
    <t>Fait</t>
  </si>
  <si>
    <t>Statuts (filtres)</t>
  </si>
  <si>
    <t>Tous</t>
  </si>
  <si>
    <t>Priorités</t>
  </si>
  <si>
    <t>Haute</t>
  </si>
  <si>
    <t>Moyenne</t>
  </si>
  <si>
    <t>Basse</t>
  </si>
  <si>
    <t>Priorités (filtres)</t>
  </si>
  <si>
    <t>Toutes</t>
  </si>
  <si>
    <t>Catégories</t>
  </si>
  <si>
    <t>Prod</t>
  </si>
  <si>
    <t>Réunion</t>
  </si>
  <si>
    <t>Client</t>
  </si>
  <si>
    <t>Support</t>
  </si>
  <si>
    <t>Dev</t>
  </si>
  <si>
    <t>QA</t>
  </si>
  <si>
    <t>Formation</t>
  </si>
  <si>
    <t>Catégories (filtres)</t>
  </si>
  <si>
    <t>Personnes</t>
  </si>
  <si>
    <t>Malik</t>
  </si>
  <si>
    <t>Sara</t>
  </si>
  <si>
    <t>Noah</t>
  </si>
  <si>
    <t>Aya</t>
  </si>
  <si>
    <t>Lina</t>
  </si>
  <si>
    <t>Yanis</t>
  </si>
  <si>
    <t>Chloé</t>
  </si>
  <si>
    <t>Hugo</t>
  </si>
  <si>
    <t>Capacité (h/jour)</t>
  </si>
  <si>
    <t>ID</t>
  </si>
  <si>
    <t>Tâche</t>
  </si>
  <si>
    <t>Assigné</t>
  </si>
  <si>
    <t>Statut</t>
  </si>
  <si>
    <t>Priorité</t>
  </si>
  <si>
    <t>Catégorie</t>
  </si>
  <si>
    <t>Date</t>
  </si>
  <si>
    <t>Début</t>
  </si>
  <si>
    <t>Fin</t>
  </si>
  <si>
    <t>Heures</t>
  </si>
  <si>
    <t>Lieu</t>
  </si>
  <si>
    <t>Notes</t>
  </si>
  <si>
    <t>CléTri</t>
  </si>
  <si>
    <t>Test QA #505</t>
  </si>
  <si>
    <t>Visio</t>
  </si>
  <si>
    <t>Réu équipe #189</t>
  </si>
  <si>
    <t>Bureau</t>
  </si>
  <si>
    <t>Appel client #746</t>
  </si>
  <si>
    <t>Rédaction doc #248</t>
  </si>
  <si>
    <t>Atelier #200</t>
  </si>
  <si>
    <t>Atelier</t>
  </si>
  <si>
    <t>Formation #565</t>
  </si>
  <si>
    <t>Livraison #607</t>
  </si>
  <si>
    <t>Atelier #256</t>
  </si>
  <si>
    <t>Atelier #709</t>
  </si>
  <si>
    <t>Support tickets #763</t>
  </si>
  <si>
    <t>Atelier #273</t>
  </si>
  <si>
    <t>Rédaction doc #501</t>
  </si>
  <si>
    <t>Livraison #386</t>
  </si>
  <si>
    <t>Test QA #255</t>
  </si>
  <si>
    <t>Réu équipe #250</t>
  </si>
  <si>
    <t>Livraison #502</t>
  </si>
  <si>
    <t>Appel client #552</t>
  </si>
  <si>
    <t>Livraison #204</t>
  </si>
  <si>
    <t>Atelier #717</t>
  </si>
  <si>
    <t>Revue code #420</t>
  </si>
  <si>
    <t>Livraison #124</t>
  </si>
  <si>
    <t>Support tickets #631</t>
  </si>
  <si>
    <t>Appel client #938</t>
  </si>
  <si>
    <t>Revue code #366</t>
  </si>
  <si>
    <t>Appel client #205</t>
  </si>
  <si>
    <t>Atelier #919</t>
  </si>
  <si>
    <t>Rédaction doc #909</t>
  </si>
  <si>
    <t>Dev module #843</t>
  </si>
  <si>
    <t>Formation #947</t>
  </si>
  <si>
    <t>Dev module #640</t>
  </si>
  <si>
    <t>Appel client #400</t>
  </si>
  <si>
    <t>Revue code #779</t>
  </si>
  <si>
    <t>Réu équipe #895</t>
  </si>
  <si>
    <t>Livraison #644</t>
  </si>
  <si>
    <t>Réu équipe #891</t>
  </si>
  <si>
    <t>Formation #618</t>
  </si>
  <si>
    <t>Livraison #308</t>
  </si>
  <si>
    <t>Appel client #539</t>
  </si>
  <si>
    <t>Test QA #360</t>
  </si>
  <si>
    <t>Appel client #266</t>
  </si>
  <si>
    <t>Atelier #120</t>
  </si>
  <si>
    <t>Livraison #166</t>
  </si>
  <si>
    <t>Réu équipe #898</t>
  </si>
  <si>
    <t>Livraison #628</t>
  </si>
  <si>
    <t>Support tickets #118</t>
  </si>
  <si>
    <t>Dev module #565</t>
  </si>
  <si>
    <t>Livraison #827</t>
  </si>
  <si>
    <t>Support tickets #744</t>
  </si>
  <si>
    <t>Réu équipe #357</t>
  </si>
  <si>
    <t>Revue code #209</t>
  </si>
  <si>
    <t>Atelier #304</t>
  </si>
  <si>
    <t>Support tickets #542</t>
  </si>
  <si>
    <t>Support tickets #147</t>
  </si>
  <si>
    <t>Atelier #661</t>
  </si>
  <si>
    <t>Réu équipe #444</t>
  </si>
  <si>
    <t>Dev module #371</t>
  </si>
  <si>
    <t>Support tickets #745</t>
  </si>
  <si>
    <t>Revue code #254</t>
  </si>
  <si>
    <t>Formation #918</t>
  </si>
  <si>
    <t>Revue code #672</t>
  </si>
  <si>
    <t>Réu équipe #568</t>
  </si>
  <si>
    <t>Support tickets #341</t>
  </si>
  <si>
    <t>Revue code #801</t>
  </si>
  <si>
    <t>Support tickets #768</t>
  </si>
  <si>
    <t>Appel client #792</t>
  </si>
  <si>
    <t>Dev module #663</t>
  </si>
  <si>
    <t>Dev module #940</t>
  </si>
  <si>
    <t>Livraison #369</t>
  </si>
  <si>
    <t>Appel client #610</t>
  </si>
  <si>
    <t>Support tickets #845</t>
  </si>
  <si>
    <t>Atelier #869</t>
  </si>
  <si>
    <t>Atelier #167</t>
  </si>
  <si>
    <t>Réu équipe #388</t>
  </si>
  <si>
    <t>Rédaction doc #624</t>
  </si>
  <si>
    <t>Livraison #663</t>
  </si>
  <si>
    <t>Support tickets #598</t>
  </si>
  <si>
    <t>Support tickets #857</t>
  </si>
  <si>
    <t>Test QA #759</t>
  </si>
  <si>
    <t>Atelier #878</t>
  </si>
  <si>
    <t>Atelier #670</t>
  </si>
  <si>
    <t>Rédaction doc #524</t>
  </si>
  <si>
    <t>Atelier #229</t>
  </si>
  <si>
    <t>Rédaction doc #420</t>
  </si>
  <si>
    <t>Dev module #501</t>
  </si>
  <si>
    <t>Livraison #799</t>
  </si>
  <si>
    <t>Appel client #684</t>
  </si>
  <si>
    <t>Dev module #173</t>
  </si>
  <si>
    <t>Revue code #386</t>
  </si>
  <si>
    <t>Support tickets #157</t>
  </si>
  <si>
    <t>Appel client #784</t>
  </si>
  <si>
    <t>Rédaction doc #303</t>
  </si>
  <si>
    <t>Appel client #420</t>
  </si>
  <si>
    <t>Test QA #329</t>
  </si>
  <si>
    <t>Appel client #125</t>
  </si>
  <si>
    <t>Atelier #851</t>
  </si>
  <si>
    <t>Réu équipe #420</t>
  </si>
  <si>
    <t>Dev module #387</t>
  </si>
  <si>
    <t>Support tickets #942</t>
  </si>
  <si>
    <t>Appel client #432</t>
  </si>
  <si>
    <t>Rédaction doc #136</t>
  </si>
  <si>
    <t>Formation #448</t>
  </si>
  <si>
    <t>Support tickets #405</t>
  </si>
  <si>
    <t>Support tickets #943</t>
  </si>
  <si>
    <t>Livraison #303</t>
  </si>
  <si>
    <t>Test QA #537</t>
  </si>
  <si>
    <t>Revue code #827</t>
  </si>
  <si>
    <t>Support tickets #401</t>
  </si>
  <si>
    <t>Appel client #291</t>
  </si>
  <si>
    <t>Rédaction doc #358</t>
  </si>
  <si>
    <t>Réu équipe #587</t>
  </si>
  <si>
    <t>Réu équipe #295</t>
  </si>
  <si>
    <t>Réu équipe #209</t>
  </si>
  <si>
    <t>Support tickets #140</t>
  </si>
  <si>
    <t>Dev module #309</t>
  </si>
  <si>
    <t>Livraison #259</t>
  </si>
  <si>
    <t>Rédaction doc #153</t>
  </si>
  <si>
    <t>Rédaction doc #309</t>
  </si>
  <si>
    <t>Formation #474</t>
  </si>
  <si>
    <t>Formation #738</t>
  </si>
  <si>
    <t>Dev module #493</t>
  </si>
  <si>
    <t>Réu équipe #723</t>
  </si>
  <si>
    <t>Formation #967</t>
  </si>
  <si>
    <t>Rédaction doc #468</t>
  </si>
  <si>
    <t>Atelier #221</t>
  </si>
  <si>
    <t>Formation #356</t>
  </si>
  <si>
    <t>Réu équipe #734</t>
  </si>
  <si>
    <t>Dev module #169</t>
  </si>
  <si>
    <t>Test QA #185</t>
  </si>
  <si>
    <t>Dev module #729</t>
  </si>
  <si>
    <t>Dev module #954</t>
  </si>
  <si>
    <t>Support tickets #615</t>
  </si>
  <si>
    <t>Réu équipe #304</t>
  </si>
  <si>
    <t>Support tickets #218</t>
  </si>
  <si>
    <t>Atelier #372</t>
  </si>
  <si>
    <t>Appel client #281</t>
  </si>
  <si>
    <t>Réu équipe #327</t>
  </si>
  <si>
    <t>MATRICE JOURNALIÈRE — Tâches × Personnes (30 min)</t>
  </si>
  <si>
    <t>Date :</t>
  </si>
  <si>
    <t>Filtre Statut :</t>
  </si>
  <si>
    <t>Filtre Priorité :</t>
  </si>
  <si>
    <t>Filtre Catégorie :</t>
  </si>
  <si>
    <t>Heure</t>
  </si>
  <si>
    <t>Cap/jour (h)</t>
  </si>
  <si>
    <t>Total h (filtres)</t>
  </si>
  <si>
    <t>Occupation %</t>
  </si>
  <si>
    <t>TABLEAU DE BORD — Jour &amp; Semaine</t>
  </si>
  <si>
    <t>Paramètres</t>
  </si>
  <si>
    <t>Date (jour) :</t>
  </si>
  <si>
    <t>Lundi de la semaine :</t>
  </si>
  <si>
    <t>Jour — Tâches</t>
  </si>
  <si>
    <t>Jour — Heures</t>
  </si>
  <si>
    <t>Jour — % Fait</t>
  </si>
  <si>
    <t>Semaine — Tâches</t>
  </si>
  <si>
    <t>Semaine — Heures</t>
  </si>
  <si>
    <t>Semaine — % Fait</t>
  </si>
  <si>
    <t>Personne</t>
  </si>
  <si>
    <t>Heures (semaine)</t>
  </si>
  <si>
    <t>Tâches</t>
  </si>
  <si>
    <t>Utilisation :</t>
  </si>
  <si>
    <t>La date choisie dans Matrice alimente tous les KPIs et graphiques. Modifiez Listes&gt;Capacité pour vos seuils.</t>
  </si>
</sst>
</file>

<file path=xl/styles.xml><?xml version="1.0" encoding="utf-8"?>
<styleSheet xmlns="http://schemas.openxmlformats.org/spreadsheetml/2006/main">
  <numFmts count="6">
    <numFmt numFmtId="164" formatCode="0.0"/>
    <numFmt numFmtId="165" formatCode="dd/mm/yyyy"/>
    <numFmt numFmtId="166" formatCode="hh:mm"/>
    <numFmt numFmtId="167" formatCode="0.000000"/>
    <numFmt numFmtId="168" formatCode="[$-fr-FR]dddd dd mmmm yyyy"/>
    <numFmt numFmtId="169" formatCode="0%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F4C81"/>
      <name val="Calibri"/>
      <family val="2"/>
      <scheme val="minor"/>
    </font>
    <font>
      <i/>
      <sz val="11"/>
      <color rgb="FF6B728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3F4F6"/>
        <bgColor indexed="64"/>
      </patternFill>
    </fill>
    <fill>
      <patternFill patternType="solid">
        <fgColor rgb="FFEAF2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0" fontId="2" fillId="3" borderId="0" xfId="0" applyFont="1" applyFill="1" applyAlignment="1">
      <alignment horizontal="center" vertical="center"/>
    </xf>
    <xf numFmtId="0" fontId="3" fillId="0" borderId="0" xfId="0" applyFont="1"/>
    <xf numFmtId="168" fontId="0" fillId="0" borderId="0" xfId="0" applyNumberFormat="1"/>
    <xf numFmtId="169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4" fillId="0" borderId="0" xfId="0" applyFont="1"/>
  </cellXfs>
  <cellStyles count="1">
    <cellStyle name="Normal" xfId="0" builtinId="0"/>
  </cellStyles>
  <dxfs count="6">
    <dxf>
      <fill>
        <patternFill>
          <bgColor rgb="FFFD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7D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1F2E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ADCF8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A3AF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medium">
          <color rgb="FFEF4444"/>
        </left>
        <right style="medium">
          <color rgb="FFEF4444"/>
        </right>
        <top style="medium">
          <color rgb="FFEF4444"/>
        </top>
        <bottom style="medium">
          <color rgb="FFEF4444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Heures par personne (semaine)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Heures (semaine)</c:v>
          </c:tx>
          <c:cat>
            <c:strRef>
              <c:f>KPI!$A$12:$A$19</c:f>
              <c:strCache>
                <c:ptCount val="8"/>
                <c:pt idx="0">
                  <c:v>Malik</c:v>
                </c:pt>
                <c:pt idx="1">
                  <c:v>Sara</c:v>
                </c:pt>
                <c:pt idx="2">
                  <c:v>Noah</c:v>
                </c:pt>
                <c:pt idx="3">
                  <c:v>Aya</c:v>
                </c:pt>
                <c:pt idx="4">
                  <c:v>Lina</c:v>
                </c:pt>
                <c:pt idx="5">
                  <c:v>Yanis</c:v>
                </c:pt>
                <c:pt idx="6">
                  <c:v>Chloé</c:v>
                </c:pt>
                <c:pt idx="7">
                  <c:v>Hugo</c:v>
                </c:pt>
              </c:strCache>
            </c:strRef>
          </c:cat>
          <c:val>
            <c:numRef>
              <c:f>KPI!$B$12:$B$19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des statuts (semaine)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dLbls>
            <c:showPercent val="1"/>
          </c:dLbls>
          <c:cat>
            <c:strRef>
              <c:f>KPI!$E$12:$E$15</c:f>
              <c:strCache>
                <c:ptCount val="4"/>
                <c:pt idx="0">
                  <c:v>À faire</c:v>
                </c:pt>
                <c:pt idx="1">
                  <c:v>En cours</c:v>
                </c:pt>
                <c:pt idx="2">
                  <c:v>En attente</c:v>
                </c:pt>
                <c:pt idx="3">
                  <c:v>Fait</c:v>
                </c:pt>
              </c:strCache>
            </c:strRef>
          </c:cat>
          <c:val>
            <c:numRef>
              <c:f>KPI!$F$12:$F$15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firstSliceAng val="0"/>
        <c:holeSize val="60"/>
      </c:doughnut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0</xdr:rowOff>
    </xdr:from>
    <xdr:to>
      <xdr:col>3</xdr:col>
      <xdr:colOff>828675</xdr:colOff>
      <xdr:row>34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19</xdr:row>
      <xdr:rowOff>0</xdr:rowOff>
    </xdr:from>
    <xdr:to>
      <xdr:col>6</xdr:col>
      <xdr:colOff>1466850</xdr:colOff>
      <xdr:row>34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" displayName="tbl" ref="A1:M402" totalsRowShown="0">
  <autoFilter ref="A1:M402"/>
  <tableColumns count="13">
    <tableColumn id="1" name="ID"/>
    <tableColumn id="2" name="Tâche"/>
    <tableColumn id="3" name="Assigné"/>
    <tableColumn id="4" name="Statut"/>
    <tableColumn id="5" name="Priorité"/>
    <tableColumn id="6" name="Catégorie"/>
    <tableColumn id="7" name="Date"/>
    <tableColumn id="8" name="Début"/>
    <tableColumn id="9" name="Fin"/>
    <tableColumn id="10" name="Heures"/>
    <tableColumn id="11" name="Lieu"/>
    <tableColumn id="12" name="Notes"/>
    <tableColumn id="13" name="CléTri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/>
  </sheetViews>
  <sheetFormatPr defaultRowHeight="15"/>
  <cols>
    <col min="1" max="6" width="30.7109375" customWidth="1"/>
  </cols>
  <sheetData>
    <row r="1" spans="1:9">
      <c r="A1" s="1" t="s">
        <v>0</v>
      </c>
      <c r="B1" s="1" t="s">
        <v>5</v>
      </c>
      <c r="C1" s="1" t="s">
        <v>7</v>
      </c>
      <c r="D1" s="1" t="s">
        <v>11</v>
      </c>
      <c r="E1" s="1" t="s">
        <v>13</v>
      </c>
      <c r="F1" s="1" t="s">
        <v>21</v>
      </c>
      <c r="H1" s="1" t="s">
        <v>22</v>
      </c>
      <c r="I1" s="1" t="s">
        <v>31</v>
      </c>
    </row>
    <row r="2" spans="1:9">
      <c r="A2" t="s">
        <v>1</v>
      </c>
      <c r="B2" t="s">
        <v>6</v>
      </c>
      <c r="C2" t="s">
        <v>8</v>
      </c>
      <c r="D2" t="s">
        <v>12</v>
      </c>
      <c r="E2" t="s">
        <v>14</v>
      </c>
      <c r="F2" t="s">
        <v>12</v>
      </c>
      <c r="H2" t="s">
        <v>23</v>
      </c>
      <c r="I2" s="2">
        <v>8</v>
      </c>
    </row>
    <row r="3" spans="1:9">
      <c r="A3" t="s">
        <v>2</v>
      </c>
      <c r="B3" t="s">
        <v>1</v>
      </c>
      <c r="C3" t="s">
        <v>9</v>
      </c>
      <c r="D3" t="s">
        <v>8</v>
      </c>
      <c r="E3" t="s">
        <v>15</v>
      </c>
      <c r="F3" t="s">
        <v>14</v>
      </c>
      <c r="H3" t="s">
        <v>24</v>
      </c>
      <c r="I3" s="2">
        <v>8</v>
      </c>
    </row>
    <row r="4" spans="1:9">
      <c r="A4" t="s">
        <v>3</v>
      </c>
      <c r="B4" t="s">
        <v>2</v>
      </c>
      <c r="C4" t="s">
        <v>10</v>
      </c>
      <c r="D4" t="s">
        <v>9</v>
      </c>
      <c r="E4" t="s">
        <v>16</v>
      </c>
      <c r="F4" t="s">
        <v>15</v>
      </c>
      <c r="H4" t="s">
        <v>25</v>
      </c>
      <c r="I4" s="2">
        <v>8</v>
      </c>
    </row>
    <row r="5" spans="1:9">
      <c r="A5" t="s">
        <v>4</v>
      </c>
      <c r="B5" t="s">
        <v>3</v>
      </c>
      <c r="D5" t="s">
        <v>10</v>
      </c>
      <c r="E5" t="s">
        <v>17</v>
      </c>
      <c r="F5" t="s">
        <v>16</v>
      </c>
      <c r="H5" t="s">
        <v>26</v>
      </c>
      <c r="I5" s="2">
        <v>8</v>
      </c>
    </row>
    <row r="6" spans="1:9">
      <c r="B6" t="s">
        <v>4</v>
      </c>
      <c r="E6" t="s">
        <v>18</v>
      </c>
      <c r="F6" t="s">
        <v>17</v>
      </c>
      <c r="H6" t="s">
        <v>27</v>
      </c>
      <c r="I6" s="2">
        <v>8</v>
      </c>
    </row>
    <row r="7" spans="1:9">
      <c r="E7" t="s">
        <v>19</v>
      </c>
      <c r="F7" t="s">
        <v>18</v>
      </c>
      <c r="H7" t="s">
        <v>28</v>
      </c>
      <c r="I7" s="2">
        <v>8</v>
      </c>
    </row>
    <row r="8" spans="1:9">
      <c r="E8" t="s">
        <v>20</v>
      </c>
      <c r="F8" t="s">
        <v>19</v>
      </c>
      <c r="H8" t="s">
        <v>29</v>
      </c>
      <c r="I8" s="2">
        <v>8</v>
      </c>
    </row>
    <row r="9" spans="1:9">
      <c r="F9" t="s">
        <v>20</v>
      </c>
      <c r="H9" t="s">
        <v>30</v>
      </c>
      <c r="I9" s="2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6.7109375" customWidth="1"/>
    <col min="2" max="2" width="34.7109375" customWidth="1"/>
    <col min="3" max="3" width="16.7109375" customWidth="1"/>
    <col min="4" max="5" width="12.7109375" customWidth="1"/>
    <col min="6" max="6" width="14.7109375" customWidth="1"/>
    <col min="7" max="7" width="12.7109375" style="3" customWidth="1"/>
    <col min="8" max="9" width="9.7109375" style="4" customWidth="1"/>
    <col min="10" max="10" width="10.7109375" style="2" customWidth="1"/>
    <col min="11" max="11" width="18.7109375" customWidth="1"/>
    <col min="12" max="12" width="40.7109375" customWidth="1"/>
    <col min="13" max="13" width="12.7109375" style="5" customWidth="1"/>
  </cols>
  <sheetData>
    <row r="1" spans="1:13">
      <c r="A1" t="s">
        <v>32</v>
      </c>
      <c r="B1" t="s">
        <v>33</v>
      </c>
      <c r="C1" t="s">
        <v>34</v>
      </c>
      <c r="D1" t="s">
        <v>35</v>
      </c>
      <c r="E1" t="s">
        <v>36</v>
      </c>
      <c r="F1" t="s">
        <v>37</v>
      </c>
      <c r="G1" s="3" t="s">
        <v>38</v>
      </c>
      <c r="H1" s="4" t="s">
        <v>39</v>
      </c>
      <c r="I1" s="4" t="s">
        <v>40</v>
      </c>
      <c r="J1" s="2" t="s">
        <v>41</v>
      </c>
      <c r="K1" t="s">
        <v>42</v>
      </c>
      <c r="L1" t="s">
        <v>43</v>
      </c>
      <c r="M1" s="5" t="s">
        <v>44</v>
      </c>
    </row>
    <row r="2" spans="1:13">
      <c r="A2">
        <v>1</v>
      </c>
      <c r="B2" t="s">
        <v>45</v>
      </c>
      <c r="C2" t="s">
        <v>23</v>
      </c>
      <c r="D2" t="s">
        <v>1</v>
      </c>
      <c r="E2" t="s">
        <v>10</v>
      </c>
      <c r="F2" t="s">
        <v>14</v>
      </c>
      <c r="G2" s="3">
        <v>45950</v>
      </c>
      <c r="H2" s="4">
        <v>0.5833333333333334</v>
      </c>
      <c r="I2" s="4">
        <v>0.6041666666666666</v>
      </c>
      <c r="J2" s="2">
        <f>IF(OR(H2="",I2=""),0,(I2-H2)*24)</f>
        <v>0</v>
      </c>
      <c r="K2" t="s">
        <v>46</v>
      </c>
      <c r="M2" s="5">
        <f>IFERROR(H2+A2/1000000,"")</f>
        <v>0</v>
      </c>
    </row>
    <row r="3" spans="1:13">
      <c r="A3">
        <v>2</v>
      </c>
      <c r="B3" t="s">
        <v>47</v>
      </c>
      <c r="C3" t="s">
        <v>29</v>
      </c>
      <c r="D3" t="s">
        <v>4</v>
      </c>
      <c r="E3" t="s">
        <v>8</v>
      </c>
      <c r="F3" t="s">
        <v>14</v>
      </c>
      <c r="G3" s="3">
        <v>45950</v>
      </c>
      <c r="H3" s="4">
        <v>0.625</v>
      </c>
      <c r="I3" s="4">
        <v>0.6458333333333334</v>
      </c>
      <c r="J3" s="2">
        <f>IF(OR(H3="",I3=""),0,(I3-H3)*24)</f>
        <v>0</v>
      </c>
      <c r="K3" t="s">
        <v>48</v>
      </c>
      <c r="M3" s="5">
        <f>IFERROR(H3+A3/1000000,"")</f>
        <v>0</v>
      </c>
    </row>
    <row r="4" spans="1:13">
      <c r="A4">
        <v>3</v>
      </c>
      <c r="B4" t="s">
        <v>49</v>
      </c>
      <c r="C4" t="s">
        <v>23</v>
      </c>
      <c r="D4" t="s">
        <v>4</v>
      </c>
      <c r="E4" t="s">
        <v>8</v>
      </c>
      <c r="F4" t="s">
        <v>15</v>
      </c>
      <c r="G4" s="3">
        <v>45950</v>
      </c>
      <c r="H4" s="4">
        <v>0.3333333333333333</v>
      </c>
      <c r="I4" s="4">
        <v>0.375</v>
      </c>
      <c r="J4" s="2">
        <f>IF(OR(H4="",I4=""),0,(I4-H4)*24)</f>
        <v>0</v>
      </c>
      <c r="K4" t="s">
        <v>16</v>
      </c>
      <c r="M4" s="5">
        <f>IFERROR(H4+A4/1000000,"")</f>
        <v>0</v>
      </c>
    </row>
    <row r="5" spans="1:13">
      <c r="A5">
        <v>4</v>
      </c>
      <c r="B5" t="s">
        <v>50</v>
      </c>
      <c r="C5" t="s">
        <v>24</v>
      </c>
      <c r="D5" t="s">
        <v>3</v>
      </c>
      <c r="E5" t="s">
        <v>9</v>
      </c>
      <c r="F5" t="s">
        <v>19</v>
      </c>
      <c r="G5" s="3">
        <v>45950</v>
      </c>
      <c r="H5" s="4">
        <v>0.375</v>
      </c>
      <c r="I5" s="4">
        <v>0.3958333333333333</v>
      </c>
      <c r="J5" s="2">
        <f>IF(OR(H5="",I5=""),0,(I5-H5)*24)</f>
        <v>0</v>
      </c>
      <c r="K5" t="s">
        <v>46</v>
      </c>
      <c r="M5" s="5">
        <f>IFERROR(H5+A5/1000000,"")</f>
        <v>0</v>
      </c>
    </row>
    <row r="6" spans="1:13">
      <c r="A6">
        <v>5</v>
      </c>
      <c r="B6" t="s">
        <v>51</v>
      </c>
      <c r="C6" t="s">
        <v>24</v>
      </c>
      <c r="D6" t="s">
        <v>1</v>
      </c>
      <c r="E6" t="s">
        <v>9</v>
      </c>
      <c r="F6" t="s">
        <v>17</v>
      </c>
      <c r="G6" s="3">
        <v>45950</v>
      </c>
      <c r="H6" s="4">
        <v>0.625</v>
      </c>
      <c r="I6" s="4">
        <v>0.6875</v>
      </c>
      <c r="J6" s="2">
        <f>IF(OR(H6="",I6=""),0,(I6-H6)*24)</f>
        <v>0</v>
      </c>
      <c r="K6" t="s">
        <v>52</v>
      </c>
      <c r="M6" s="5">
        <f>IFERROR(H6+A6/1000000,"")</f>
        <v>0</v>
      </c>
    </row>
    <row r="7" spans="1:13">
      <c r="A7">
        <v>6</v>
      </c>
      <c r="B7" t="s">
        <v>53</v>
      </c>
      <c r="C7" t="s">
        <v>28</v>
      </c>
      <c r="D7" t="s">
        <v>3</v>
      </c>
      <c r="E7" t="s">
        <v>8</v>
      </c>
      <c r="F7" t="s">
        <v>15</v>
      </c>
      <c r="G7" s="3">
        <v>45950</v>
      </c>
      <c r="H7" s="4">
        <v>0.4166666666666667</v>
      </c>
      <c r="I7" s="4">
        <v>0.4375</v>
      </c>
      <c r="J7" s="2">
        <f>IF(OR(H7="",I7=""),0,(I7-H7)*24)</f>
        <v>0</v>
      </c>
      <c r="K7" t="s">
        <v>16</v>
      </c>
      <c r="M7" s="5">
        <f>IFERROR(H7+A7/1000000,"")</f>
        <v>0</v>
      </c>
    </row>
    <row r="8" spans="1:13">
      <c r="A8">
        <v>7</v>
      </c>
      <c r="B8" t="s">
        <v>54</v>
      </c>
      <c r="C8" t="s">
        <v>28</v>
      </c>
      <c r="D8" t="s">
        <v>4</v>
      </c>
      <c r="E8" t="s">
        <v>8</v>
      </c>
      <c r="F8" t="s">
        <v>14</v>
      </c>
      <c r="G8" s="3">
        <v>45950</v>
      </c>
      <c r="H8" s="4">
        <v>0.3541666666666667</v>
      </c>
      <c r="I8" s="4">
        <v>0.4375</v>
      </c>
      <c r="J8" s="2">
        <f>IF(OR(H8="",I8=""),0,(I8-H8)*24)</f>
        <v>0</v>
      </c>
      <c r="K8" t="s">
        <v>46</v>
      </c>
      <c r="M8" s="5">
        <f>IFERROR(H8+A8/1000000,"")</f>
        <v>0</v>
      </c>
    </row>
    <row r="9" spans="1:13">
      <c r="A9">
        <v>8</v>
      </c>
      <c r="B9" t="s">
        <v>55</v>
      </c>
      <c r="C9" t="s">
        <v>30</v>
      </c>
      <c r="D9" t="s">
        <v>4</v>
      </c>
      <c r="E9" t="s">
        <v>8</v>
      </c>
      <c r="F9" t="s">
        <v>19</v>
      </c>
      <c r="G9" s="3">
        <v>45950</v>
      </c>
      <c r="H9" s="4">
        <v>0.3541666666666667</v>
      </c>
      <c r="I9" s="4">
        <v>0.4166666666666667</v>
      </c>
      <c r="J9" s="2">
        <f>IF(OR(H9="",I9=""),0,(I9-H9)*24)</f>
        <v>0</v>
      </c>
      <c r="K9" t="s">
        <v>16</v>
      </c>
      <c r="M9" s="5">
        <f>IFERROR(H9+A9/1000000,"")</f>
        <v>0</v>
      </c>
    </row>
    <row r="10" spans="1:13">
      <c r="A10">
        <v>9</v>
      </c>
      <c r="B10" t="s">
        <v>56</v>
      </c>
      <c r="C10" t="s">
        <v>30</v>
      </c>
      <c r="D10" t="s">
        <v>4</v>
      </c>
      <c r="E10" t="s">
        <v>8</v>
      </c>
      <c r="F10" t="s">
        <v>14</v>
      </c>
      <c r="G10" s="3">
        <v>45950</v>
      </c>
      <c r="H10" s="4">
        <v>0.4583333333333333</v>
      </c>
      <c r="I10" s="4">
        <v>0.5416666666666666</v>
      </c>
      <c r="J10" s="2">
        <f>IF(OR(H10="",I10=""),0,(I10-H10)*24)</f>
        <v>0</v>
      </c>
      <c r="K10" t="s">
        <v>48</v>
      </c>
      <c r="M10" s="5">
        <f>IFERROR(H10+A10/1000000,"")</f>
        <v>0</v>
      </c>
    </row>
    <row r="11" spans="1:13">
      <c r="A11">
        <v>10</v>
      </c>
      <c r="B11" t="s">
        <v>57</v>
      </c>
      <c r="C11" t="s">
        <v>30</v>
      </c>
      <c r="D11" t="s">
        <v>3</v>
      </c>
      <c r="E11" t="s">
        <v>9</v>
      </c>
      <c r="F11" t="s">
        <v>19</v>
      </c>
      <c r="G11" s="3">
        <v>45951</v>
      </c>
      <c r="H11" s="4">
        <v>0.5833333333333334</v>
      </c>
      <c r="I11" s="4">
        <v>0.6041666666666666</v>
      </c>
      <c r="J11" s="2">
        <f>IF(OR(H11="",I11=""),0,(I11-H11)*24)</f>
        <v>0</v>
      </c>
      <c r="K11" t="s">
        <v>52</v>
      </c>
      <c r="M11" s="5">
        <f>IFERROR(H11+A11/1000000,"")</f>
        <v>0</v>
      </c>
    </row>
    <row r="12" spans="1:13">
      <c r="A12">
        <v>11</v>
      </c>
      <c r="B12" t="s">
        <v>58</v>
      </c>
      <c r="C12" t="s">
        <v>24</v>
      </c>
      <c r="D12" t="s">
        <v>4</v>
      </c>
      <c r="E12" t="s">
        <v>8</v>
      </c>
      <c r="F12" t="s">
        <v>20</v>
      </c>
      <c r="G12" s="3">
        <v>45951</v>
      </c>
      <c r="H12" s="4">
        <v>0.4583333333333333</v>
      </c>
      <c r="I12" s="4">
        <v>0.5</v>
      </c>
      <c r="J12" s="2">
        <f>IF(OR(H12="",I12=""),0,(I12-H12)*24)</f>
        <v>0</v>
      </c>
      <c r="K12" t="s">
        <v>46</v>
      </c>
      <c r="M12" s="5">
        <f>IFERROR(H12+A12/1000000,"")</f>
        <v>0</v>
      </c>
    </row>
    <row r="13" spans="1:13">
      <c r="A13">
        <v>12</v>
      </c>
      <c r="B13" t="s">
        <v>59</v>
      </c>
      <c r="C13" t="s">
        <v>30</v>
      </c>
      <c r="D13" t="s">
        <v>1</v>
      </c>
      <c r="E13" t="s">
        <v>8</v>
      </c>
      <c r="F13" t="s">
        <v>17</v>
      </c>
      <c r="G13" s="3">
        <v>45951</v>
      </c>
      <c r="H13" s="4">
        <v>0.4583333333333333</v>
      </c>
      <c r="I13" s="4">
        <v>0.5</v>
      </c>
      <c r="J13" s="2">
        <f>IF(OR(H13="",I13=""),0,(I13-H13)*24)</f>
        <v>0</v>
      </c>
      <c r="K13" t="s">
        <v>52</v>
      </c>
      <c r="M13" s="5">
        <f>IFERROR(H13+A13/1000000,"")</f>
        <v>0</v>
      </c>
    </row>
    <row r="14" spans="1:13">
      <c r="A14">
        <v>13</v>
      </c>
      <c r="B14" t="s">
        <v>60</v>
      </c>
      <c r="C14" t="s">
        <v>29</v>
      </c>
      <c r="D14" t="s">
        <v>3</v>
      </c>
      <c r="E14" t="s">
        <v>9</v>
      </c>
      <c r="F14" t="s">
        <v>17</v>
      </c>
      <c r="G14" s="3">
        <v>45951</v>
      </c>
      <c r="H14" s="4">
        <v>0.4166666666666667</v>
      </c>
      <c r="I14" s="4">
        <v>0.4583333333333333</v>
      </c>
      <c r="J14" s="2">
        <f>IF(OR(H14="",I14=""),0,(I14-H14)*24)</f>
        <v>0</v>
      </c>
      <c r="K14" t="s">
        <v>48</v>
      </c>
      <c r="M14" s="5">
        <f>IFERROR(H14+A14/1000000,"")</f>
        <v>0</v>
      </c>
    </row>
    <row r="15" spans="1:13">
      <c r="A15">
        <v>14</v>
      </c>
      <c r="B15" t="s">
        <v>61</v>
      </c>
      <c r="C15" t="s">
        <v>26</v>
      </c>
      <c r="D15" t="s">
        <v>2</v>
      </c>
      <c r="E15" t="s">
        <v>8</v>
      </c>
      <c r="F15" t="s">
        <v>20</v>
      </c>
      <c r="G15" s="3">
        <v>45951</v>
      </c>
      <c r="H15" s="4">
        <v>0.375</v>
      </c>
      <c r="I15" s="4">
        <v>0.4375</v>
      </c>
      <c r="J15" s="2">
        <f>IF(OR(H15="",I15=""),0,(I15-H15)*24)</f>
        <v>0</v>
      </c>
      <c r="K15" t="s">
        <v>16</v>
      </c>
      <c r="M15" s="5">
        <f>IFERROR(H15+A15/1000000,"")</f>
        <v>0</v>
      </c>
    </row>
    <row r="16" spans="1:13">
      <c r="A16">
        <v>15</v>
      </c>
      <c r="B16" t="s">
        <v>62</v>
      </c>
      <c r="C16" t="s">
        <v>29</v>
      </c>
      <c r="D16" t="s">
        <v>3</v>
      </c>
      <c r="E16" t="s">
        <v>9</v>
      </c>
      <c r="F16" t="s">
        <v>16</v>
      </c>
      <c r="G16" s="3">
        <v>45951</v>
      </c>
      <c r="H16" s="4">
        <v>0.375</v>
      </c>
      <c r="I16" s="4">
        <v>0.3958333333333333</v>
      </c>
      <c r="J16" s="2">
        <f>IF(OR(H16="",I16=""),0,(I16-H16)*24)</f>
        <v>0</v>
      </c>
      <c r="K16" t="s">
        <v>52</v>
      </c>
      <c r="M16" s="5">
        <f>IFERROR(H16+A16/1000000,"")</f>
        <v>0</v>
      </c>
    </row>
    <row r="17" spans="1:13">
      <c r="A17">
        <v>16</v>
      </c>
      <c r="B17" t="s">
        <v>63</v>
      </c>
      <c r="C17" t="s">
        <v>29</v>
      </c>
      <c r="D17" t="s">
        <v>4</v>
      </c>
      <c r="E17" t="s">
        <v>9</v>
      </c>
      <c r="F17" t="s">
        <v>17</v>
      </c>
      <c r="G17" s="3">
        <v>45951</v>
      </c>
      <c r="H17" s="4">
        <v>0.625</v>
      </c>
      <c r="I17" s="4">
        <v>0.6458333333333334</v>
      </c>
      <c r="J17" s="2">
        <f>IF(OR(H17="",I17=""),0,(I17-H17)*24)</f>
        <v>0</v>
      </c>
      <c r="K17" t="s">
        <v>46</v>
      </c>
      <c r="M17" s="5">
        <f>IFERROR(H17+A17/1000000,"")</f>
        <v>0</v>
      </c>
    </row>
    <row r="18" spans="1:13">
      <c r="A18">
        <v>17</v>
      </c>
      <c r="B18" t="s">
        <v>64</v>
      </c>
      <c r="C18" t="s">
        <v>25</v>
      </c>
      <c r="D18" t="s">
        <v>1</v>
      </c>
      <c r="E18" t="s">
        <v>9</v>
      </c>
      <c r="F18" t="s">
        <v>14</v>
      </c>
      <c r="G18" s="3">
        <v>45952</v>
      </c>
      <c r="H18" s="4">
        <v>0.3541666666666667</v>
      </c>
      <c r="I18" s="4">
        <v>0.375</v>
      </c>
      <c r="J18" s="2">
        <f>IF(OR(H18="",I18=""),0,(I18-H18)*24)</f>
        <v>0</v>
      </c>
      <c r="K18" t="s">
        <v>46</v>
      </c>
      <c r="M18" s="5">
        <f>IFERROR(H18+A18/1000000,"")</f>
        <v>0</v>
      </c>
    </row>
    <row r="19" spans="1:13">
      <c r="A19">
        <v>18</v>
      </c>
      <c r="B19" t="s">
        <v>65</v>
      </c>
      <c r="C19" t="s">
        <v>28</v>
      </c>
      <c r="D19" t="s">
        <v>1</v>
      </c>
      <c r="E19" t="s">
        <v>8</v>
      </c>
      <c r="F19" t="s">
        <v>15</v>
      </c>
      <c r="G19" s="3">
        <v>45952</v>
      </c>
      <c r="H19" s="4">
        <v>0.625</v>
      </c>
      <c r="I19" s="4">
        <v>0.6666666666666666</v>
      </c>
      <c r="J19" s="2">
        <f>IF(OR(H19="",I19=""),0,(I19-H19)*24)</f>
        <v>0</v>
      </c>
      <c r="K19" t="s">
        <v>16</v>
      </c>
      <c r="M19" s="5">
        <f>IFERROR(H19+A19/1000000,"")</f>
        <v>0</v>
      </c>
    </row>
    <row r="20" spans="1:13">
      <c r="A20">
        <v>19</v>
      </c>
      <c r="B20" t="s">
        <v>66</v>
      </c>
      <c r="C20" t="s">
        <v>28</v>
      </c>
      <c r="D20" t="s">
        <v>4</v>
      </c>
      <c r="E20" t="s">
        <v>8</v>
      </c>
      <c r="F20" t="s">
        <v>20</v>
      </c>
      <c r="G20" s="3">
        <v>45952</v>
      </c>
      <c r="H20" s="4">
        <v>0.6666666666666666</v>
      </c>
      <c r="I20" s="4">
        <v>0.75</v>
      </c>
      <c r="J20" s="2">
        <f>IF(OR(H20="",I20=""),0,(I20-H20)*24)</f>
        <v>0</v>
      </c>
      <c r="K20" t="s">
        <v>52</v>
      </c>
      <c r="M20" s="5">
        <f>IFERROR(H20+A20/1000000,"")</f>
        <v>0</v>
      </c>
    </row>
    <row r="21" spans="1:13">
      <c r="A21">
        <v>20</v>
      </c>
      <c r="B21" t="s">
        <v>67</v>
      </c>
      <c r="C21" t="s">
        <v>24</v>
      </c>
      <c r="D21" t="s">
        <v>2</v>
      </c>
      <c r="E21" t="s">
        <v>8</v>
      </c>
      <c r="F21" t="s">
        <v>16</v>
      </c>
      <c r="G21" s="3">
        <v>45952</v>
      </c>
      <c r="H21" s="4">
        <v>0.4583333333333333</v>
      </c>
      <c r="I21" s="4">
        <v>0.5416666666666666</v>
      </c>
      <c r="J21" s="2">
        <f>IF(OR(H21="",I21=""),0,(I21-H21)*24)</f>
        <v>0</v>
      </c>
      <c r="K21" t="s">
        <v>46</v>
      </c>
      <c r="M21" s="5">
        <f>IFERROR(H21+A21/1000000,"")</f>
        <v>0</v>
      </c>
    </row>
    <row r="22" spans="1:13">
      <c r="A22">
        <v>21</v>
      </c>
      <c r="B22" t="s">
        <v>68</v>
      </c>
      <c r="C22" t="s">
        <v>26</v>
      </c>
      <c r="D22" t="s">
        <v>3</v>
      </c>
      <c r="E22" t="s">
        <v>8</v>
      </c>
      <c r="F22" t="s">
        <v>18</v>
      </c>
      <c r="G22" s="3">
        <v>45952</v>
      </c>
      <c r="H22" s="4">
        <v>0.3333333333333333</v>
      </c>
      <c r="I22" s="4">
        <v>0.3958333333333333</v>
      </c>
      <c r="J22" s="2">
        <f>IF(OR(H22="",I22=""),0,(I22-H22)*24)</f>
        <v>0</v>
      </c>
      <c r="K22" t="s">
        <v>48</v>
      </c>
      <c r="M22" s="5">
        <f>IFERROR(H22+A22/1000000,"")</f>
        <v>0</v>
      </c>
    </row>
    <row r="23" spans="1:13">
      <c r="A23">
        <v>22</v>
      </c>
      <c r="B23" t="s">
        <v>69</v>
      </c>
      <c r="C23" t="s">
        <v>28</v>
      </c>
      <c r="D23" t="s">
        <v>2</v>
      </c>
      <c r="E23" t="s">
        <v>9</v>
      </c>
      <c r="F23" t="s">
        <v>15</v>
      </c>
      <c r="G23" s="3">
        <v>45952</v>
      </c>
      <c r="H23" s="4">
        <v>0.5833333333333334</v>
      </c>
      <c r="I23" s="4">
        <v>0.625</v>
      </c>
      <c r="J23" s="2">
        <f>IF(OR(H23="",I23=""),0,(I23-H23)*24)</f>
        <v>0</v>
      </c>
      <c r="K23" t="s">
        <v>46</v>
      </c>
      <c r="M23" s="5">
        <f>IFERROR(H23+A23/1000000,"")</f>
        <v>0</v>
      </c>
    </row>
    <row r="24" spans="1:13">
      <c r="A24">
        <v>23</v>
      </c>
      <c r="B24" t="s">
        <v>70</v>
      </c>
      <c r="C24" t="s">
        <v>29</v>
      </c>
      <c r="D24" t="s">
        <v>2</v>
      </c>
      <c r="E24" t="s">
        <v>8</v>
      </c>
      <c r="F24" t="s">
        <v>17</v>
      </c>
      <c r="G24" s="3">
        <v>45952</v>
      </c>
      <c r="H24" s="4">
        <v>0.5833333333333334</v>
      </c>
      <c r="I24" s="4">
        <v>0.6041666666666666</v>
      </c>
      <c r="J24" s="2">
        <f>IF(OR(H24="",I24=""),0,(I24-H24)*24)</f>
        <v>0</v>
      </c>
      <c r="K24" t="s">
        <v>48</v>
      </c>
      <c r="M24" s="5">
        <f>IFERROR(H24+A24/1000000,"")</f>
        <v>0</v>
      </c>
    </row>
    <row r="25" spans="1:13">
      <c r="A25">
        <v>24</v>
      </c>
      <c r="B25" t="s">
        <v>71</v>
      </c>
      <c r="C25" t="s">
        <v>26</v>
      </c>
      <c r="D25" t="s">
        <v>3</v>
      </c>
      <c r="E25" t="s">
        <v>9</v>
      </c>
      <c r="F25" t="s">
        <v>19</v>
      </c>
      <c r="G25" s="3">
        <v>45953</v>
      </c>
      <c r="H25" s="4">
        <v>0.5833333333333334</v>
      </c>
      <c r="I25" s="4">
        <v>0.6458333333333334</v>
      </c>
      <c r="J25" s="2">
        <f>IF(OR(H25="",I25=""),0,(I25-H25)*24)</f>
        <v>0</v>
      </c>
      <c r="K25" t="s">
        <v>48</v>
      </c>
      <c r="M25" s="5">
        <f>IFERROR(H25+A25/1000000,"")</f>
        <v>0</v>
      </c>
    </row>
    <row r="26" spans="1:13">
      <c r="A26">
        <v>25</v>
      </c>
      <c r="B26" t="s">
        <v>72</v>
      </c>
      <c r="C26" t="s">
        <v>26</v>
      </c>
      <c r="D26" t="s">
        <v>4</v>
      </c>
      <c r="E26" t="s">
        <v>8</v>
      </c>
      <c r="F26" t="s">
        <v>15</v>
      </c>
      <c r="G26" s="3">
        <v>45953</v>
      </c>
      <c r="H26" s="4">
        <v>0.6666666666666666</v>
      </c>
      <c r="I26" s="4">
        <v>0.6875</v>
      </c>
      <c r="J26" s="2">
        <f>IF(OR(H26="",I26=""),0,(I26-H26)*24)</f>
        <v>0</v>
      </c>
      <c r="K26" t="s">
        <v>52</v>
      </c>
      <c r="M26" s="5">
        <f>IFERROR(H26+A26/1000000,"")</f>
        <v>0</v>
      </c>
    </row>
    <row r="27" spans="1:13">
      <c r="A27">
        <v>26</v>
      </c>
      <c r="B27" t="s">
        <v>73</v>
      </c>
      <c r="C27" t="s">
        <v>24</v>
      </c>
      <c r="D27" t="s">
        <v>1</v>
      </c>
      <c r="E27" t="s">
        <v>10</v>
      </c>
      <c r="F27" t="s">
        <v>20</v>
      </c>
      <c r="G27" s="3">
        <v>45953</v>
      </c>
      <c r="H27" s="4">
        <v>0.4166666666666667</v>
      </c>
      <c r="I27" s="4">
        <v>0.5</v>
      </c>
      <c r="J27" s="2">
        <f>IF(OR(H27="",I27=""),0,(I27-H27)*24)</f>
        <v>0</v>
      </c>
      <c r="K27" t="s">
        <v>46</v>
      </c>
      <c r="M27" s="5">
        <f>IFERROR(H27+A27/1000000,"")</f>
        <v>0</v>
      </c>
    </row>
    <row r="28" spans="1:13">
      <c r="A28">
        <v>27</v>
      </c>
      <c r="B28" t="s">
        <v>74</v>
      </c>
      <c r="C28" t="s">
        <v>28</v>
      </c>
      <c r="D28" t="s">
        <v>1</v>
      </c>
      <c r="E28" t="s">
        <v>10</v>
      </c>
      <c r="F28" t="s">
        <v>19</v>
      </c>
      <c r="G28" s="3">
        <v>45953</v>
      </c>
      <c r="H28" s="4">
        <v>0.625</v>
      </c>
      <c r="I28" s="4">
        <v>0.7083333333333334</v>
      </c>
      <c r="J28" s="2">
        <f>IF(OR(H28="",I28=""),0,(I28-H28)*24)</f>
        <v>0</v>
      </c>
      <c r="K28" t="s">
        <v>52</v>
      </c>
      <c r="M28" s="5">
        <f>IFERROR(H28+A28/1000000,"")</f>
        <v>0</v>
      </c>
    </row>
    <row r="29" spans="1:13">
      <c r="A29">
        <v>28</v>
      </c>
      <c r="B29" t="s">
        <v>75</v>
      </c>
      <c r="C29" t="s">
        <v>25</v>
      </c>
      <c r="D29" t="s">
        <v>2</v>
      </c>
      <c r="E29" t="s">
        <v>10</v>
      </c>
      <c r="F29" t="s">
        <v>14</v>
      </c>
      <c r="G29" s="3">
        <v>45953</v>
      </c>
      <c r="H29" s="4">
        <v>0.375</v>
      </c>
      <c r="I29" s="4">
        <v>0.4583333333333333</v>
      </c>
      <c r="J29" s="2">
        <f>IF(OR(H29="",I29=""),0,(I29-H29)*24)</f>
        <v>0</v>
      </c>
      <c r="K29" t="s">
        <v>46</v>
      </c>
      <c r="M29" s="5">
        <f>IFERROR(H29+A29/1000000,"")</f>
        <v>0</v>
      </c>
    </row>
    <row r="30" spans="1:13">
      <c r="A30">
        <v>29</v>
      </c>
      <c r="B30" t="s">
        <v>76</v>
      </c>
      <c r="C30" t="s">
        <v>30</v>
      </c>
      <c r="D30" t="s">
        <v>3</v>
      </c>
      <c r="E30" t="s">
        <v>8</v>
      </c>
      <c r="F30" t="s">
        <v>18</v>
      </c>
      <c r="G30" s="3">
        <v>45953</v>
      </c>
      <c r="H30" s="4">
        <v>0.375</v>
      </c>
      <c r="I30" s="4">
        <v>0.3958333333333333</v>
      </c>
      <c r="J30" s="2">
        <f>IF(OR(H30="",I30=""),0,(I30-H30)*24)</f>
        <v>0</v>
      </c>
      <c r="K30" t="s">
        <v>48</v>
      </c>
      <c r="M30" s="5">
        <f>IFERROR(H30+A30/1000000,"")</f>
        <v>0</v>
      </c>
    </row>
    <row r="31" spans="1:13">
      <c r="A31">
        <v>30</v>
      </c>
      <c r="B31" t="s">
        <v>77</v>
      </c>
      <c r="C31" t="s">
        <v>25</v>
      </c>
      <c r="D31" t="s">
        <v>4</v>
      </c>
      <c r="E31" t="s">
        <v>10</v>
      </c>
      <c r="F31" t="s">
        <v>15</v>
      </c>
      <c r="G31" s="3">
        <v>45953</v>
      </c>
      <c r="H31" s="4">
        <v>0.4166666666666667</v>
      </c>
      <c r="I31" s="4">
        <v>0.4375</v>
      </c>
      <c r="J31" s="2">
        <f>IF(OR(H31="",I31=""),0,(I31-H31)*24)</f>
        <v>0</v>
      </c>
      <c r="K31" t="s">
        <v>16</v>
      </c>
      <c r="M31" s="5">
        <f>IFERROR(H31+A31/1000000,"")</f>
        <v>0</v>
      </c>
    </row>
    <row r="32" spans="1:13">
      <c r="A32">
        <v>31</v>
      </c>
      <c r="B32" t="s">
        <v>78</v>
      </c>
      <c r="C32" t="s">
        <v>26</v>
      </c>
      <c r="D32" t="s">
        <v>3</v>
      </c>
      <c r="E32" t="s">
        <v>8</v>
      </c>
      <c r="F32" t="s">
        <v>17</v>
      </c>
      <c r="G32" s="3">
        <v>45953</v>
      </c>
      <c r="H32" s="4">
        <v>0.375</v>
      </c>
      <c r="I32" s="4">
        <v>0.3958333333333333</v>
      </c>
      <c r="J32" s="2">
        <f>IF(OR(H32="",I32=""),0,(I32-H32)*24)</f>
        <v>0</v>
      </c>
      <c r="K32" t="s">
        <v>16</v>
      </c>
      <c r="M32" s="5">
        <f>IFERROR(H32+A32/1000000,"")</f>
        <v>0</v>
      </c>
    </row>
    <row r="33" spans="1:13">
      <c r="A33">
        <v>32</v>
      </c>
      <c r="B33" t="s">
        <v>79</v>
      </c>
      <c r="C33" t="s">
        <v>29</v>
      </c>
      <c r="D33" t="s">
        <v>2</v>
      </c>
      <c r="E33" t="s">
        <v>9</v>
      </c>
      <c r="F33" t="s">
        <v>18</v>
      </c>
      <c r="G33" s="3">
        <v>45953</v>
      </c>
      <c r="H33" s="4">
        <v>0.3333333333333333</v>
      </c>
      <c r="I33" s="4">
        <v>0.4166666666666667</v>
      </c>
      <c r="J33" s="2">
        <f>IF(OR(H33="",I33=""),0,(I33-H33)*24)</f>
        <v>0</v>
      </c>
      <c r="K33" t="s">
        <v>46</v>
      </c>
      <c r="M33" s="5">
        <f>IFERROR(H33+A33/1000000,"")</f>
        <v>0</v>
      </c>
    </row>
    <row r="34" spans="1:13">
      <c r="A34">
        <v>33</v>
      </c>
      <c r="B34" t="s">
        <v>80</v>
      </c>
      <c r="C34" t="s">
        <v>25</v>
      </c>
      <c r="D34" t="s">
        <v>2</v>
      </c>
      <c r="E34" t="s">
        <v>8</v>
      </c>
      <c r="F34" t="s">
        <v>18</v>
      </c>
      <c r="G34" s="3">
        <v>45954</v>
      </c>
      <c r="H34" s="4">
        <v>0.3541666666666667</v>
      </c>
      <c r="I34" s="4">
        <v>0.375</v>
      </c>
      <c r="J34" s="2">
        <f>IF(OR(H34="",I34=""),0,(I34-H34)*24)</f>
        <v>0</v>
      </c>
      <c r="K34" t="s">
        <v>16</v>
      </c>
      <c r="M34" s="5">
        <f>IFERROR(H34+A34/1000000,"")</f>
        <v>0</v>
      </c>
    </row>
    <row r="35" spans="1:13">
      <c r="A35">
        <v>34</v>
      </c>
      <c r="B35" t="s">
        <v>81</v>
      </c>
      <c r="C35" t="s">
        <v>30</v>
      </c>
      <c r="D35" t="s">
        <v>1</v>
      </c>
      <c r="E35" t="s">
        <v>10</v>
      </c>
      <c r="F35" t="s">
        <v>14</v>
      </c>
      <c r="G35" s="3">
        <v>45954</v>
      </c>
      <c r="H35" s="4">
        <v>0.4166666666666667</v>
      </c>
      <c r="I35" s="4">
        <v>0.4583333333333333</v>
      </c>
      <c r="J35" s="2">
        <f>IF(OR(H35="",I35=""),0,(I35-H35)*24)</f>
        <v>0</v>
      </c>
      <c r="K35" t="s">
        <v>16</v>
      </c>
      <c r="M35" s="5">
        <f>IFERROR(H35+A35/1000000,"")</f>
        <v>0</v>
      </c>
    </row>
    <row r="36" spans="1:13">
      <c r="A36">
        <v>35</v>
      </c>
      <c r="B36" t="s">
        <v>82</v>
      </c>
      <c r="C36" t="s">
        <v>24</v>
      </c>
      <c r="D36" t="s">
        <v>4</v>
      </c>
      <c r="E36" t="s">
        <v>9</v>
      </c>
      <c r="F36" t="s">
        <v>20</v>
      </c>
      <c r="G36" s="3">
        <v>45954</v>
      </c>
      <c r="H36" s="4">
        <v>0.3541666666666667</v>
      </c>
      <c r="I36" s="4">
        <v>0.4375</v>
      </c>
      <c r="J36" s="2">
        <f>IF(OR(H36="",I36=""),0,(I36-H36)*24)</f>
        <v>0</v>
      </c>
      <c r="K36" t="s">
        <v>16</v>
      </c>
      <c r="M36" s="5">
        <f>IFERROR(H36+A36/1000000,"")</f>
        <v>0</v>
      </c>
    </row>
    <row r="37" spans="1:13">
      <c r="A37">
        <v>36</v>
      </c>
      <c r="B37" t="s">
        <v>83</v>
      </c>
      <c r="C37" t="s">
        <v>26</v>
      </c>
      <c r="D37" t="s">
        <v>3</v>
      </c>
      <c r="E37" t="s">
        <v>9</v>
      </c>
      <c r="F37" t="s">
        <v>18</v>
      </c>
      <c r="G37" s="3">
        <v>45954</v>
      </c>
      <c r="H37" s="4">
        <v>0.6666666666666666</v>
      </c>
      <c r="I37" s="4">
        <v>0.7083333333333334</v>
      </c>
      <c r="J37" s="2">
        <f>IF(OR(H37="",I37=""),0,(I37-H37)*24)</f>
        <v>0</v>
      </c>
      <c r="K37" t="s">
        <v>16</v>
      </c>
      <c r="M37" s="5">
        <f>IFERROR(H37+A37/1000000,"")</f>
        <v>0</v>
      </c>
    </row>
    <row r="38" spans="1:13">
      <c r="A38">
        <v>37</v>
      </c>
      <c r="B38" t="s">
        <v>84</v>
      </c>
      <c r="C38" t="s">
        <v>30</v>
      </c>
      <c r="D38" t="s">
        <v>2</v>
      </c>
      <c r="E38" t="s">
        <v>9</v>
      </c>
      <c r="F38" t="s">
        <v>17</v>
      </c>
      <c r="G38" s="3">
        <v>45954</v>
      </c>
      <c r="H38" s="4">
        <v>0.6666666666666666</v>
      </c>
      <c r="I38" s="4">
        <v>0.7291666666666666</v>
      </c>
      <c r="J38" s="2">
        <f>IF(OR(H38="",I38=""),0,(I38-H38)*24)</f>
        <v>0</v>
      </c>
      <c r="K38" t="s">
        <v>48</v>
      </c>
      <c r="M38" s="5">
        <f>IFERROR(H38+A38/1000000,"")</f>
        <v>0</v>
      </c>
    </row>
    <row r="39" spans="1:13">
      <c r="A39">
        <v>38</v>
      </c>
      <c r="B39" t="s">
        <v>85</v>
      </c>
      <c r="C39" t="s">
        <v>24</v>
      </c>
      <c r="D39" t="s">
        <v>2</v>
      </c>
      <c r="E39" t="s">
        <v>9</v>
      </c>
      <c r="F39" t="s">
        <v>20</v>
      </c>
      <c r="G39" s="3">
        <v>45954</v>
      </c>
      <c r="H39" s="4">
        <v>0.3541666666666667</v>
      </c>
      <c r="I39" s="4">
        <v>0.3958333333333333</v>
      </c>
      <c r="J39" s="2">
        <f>IF(OR(H39="",I39=""),0,(I39-H39)*24)</f>
        <v>0</v>
      </c>
      <c r="K39" t="s">
        <v>16</v>
      </c>
      <c r="M39" s="5">
        <f>IFERROR(H39+A39/1000000,"")</f>
        <v>0</v>
      </c>
    </row>
    <row r="40" spans="1:13">
      <c r="A40">
        <v>39</v>
      </c>
      <c r="B40" t="s">
        <v>86</v>
      </c>
      <c r="C40" t="s">
        <v>25</v>
      </c>
      <c r="D40" t="s">
        <v>4</v>
      </c>
      <c r="E40" t="s">
        <v>8</v>
      </c>
      <c r="F40" t="s">
        <v>14</v>
      </c>
      <c r="G40" s="3">
        <v>45954</v>
      </c>
      <c r="H40" s="4">
        <v>0.625</v>
      </c>
      <c r="I40" s="4">
        <v>0.7083333333333334</v>
      </c>
      <c r="J40" s="2">
        <f>IF(OR(H40="",I40=""),0,(I40-H40)*24)</f>
        <v>0</v>
      </c>
      <c r="K40" t="s">
        <v>46</v>
      </c>
      <c r="M40" s="5">
        <f>IFERROR(H40+A40/1000000,"")</f>
        <v>0</v>
      </c>
    </row>
    <row r="41" spans="1:13">
      <c r="A41">
        <v>40</v>
      </c>
      <c r="B41" t="s">
        <v>87</v>
      </c>
      <c r="C41" t="s">
        <v>29</v>
      </c>
      <c r="D41" t="s">
        <v>4</v>
      </c>
      <c r="E41" t="s">
        <v>9</v>
      </c>
      <c r="F41" t="s">
        <v>15</v>
      </c>
      <c r="G41" s="3">
        <v>45954</v>
      </c>
      <c r="H41" s="4">
        <v>0.5833333333333334</v>
      </c>
      <c r="I41" s="4">
        <v>0.6458333333333334</v>
      </c>
      <c r="J41" s="2">
        <f>IF(OR(H41="",I41=""),0,(I41-H41)*24)</f>
        <v>0</v>
      </c>
      <c r="K41" t="s">
        <v>48</v>
      </c>
      <c r="M41" s="5">
        <f>IFERROR(H41+A41/1000000,"")</f>
        <v>0</v>
      </c>
    </row>
    <row r="42" spans="1:13">
      <c r="A42">
        <v>41</v>
      </c>
      <c r="B42" t="s">
        <v>88</v>
      </c>
      <c r="C42" t="s">
        <v>28</v>
      </c>
      <c r="D42" t="s">
        <v>4</v>
      </c>
      <c r="E42" t="s">
        <v>9</v>
      </c>
      <c r="F42" t="s">
        <v>14</v>
      </c>
      <c r="G42" s="3">
        <v>45954</v>
      </c>
      <c r="H42" s="4">
        <v>0.625</v>
      </c>
      <c r="I42" s="4">
        <v>0.6875</v>
      </c>
      <c r="J42" s="2">
        <f>IF(OR(H42="",I42=""),0,(I42-H42)*24)</f>
        <v>0</v>
      </c>
      <c r="K42" t="s">
        <v>16</v>
      </c>
      <c r="M42" s="5">
        <f>IFERROR(H42+A42/1000000,"")</f>
        <v>0</v>
      </c>
    </row>
    <row r="43" spans="1:13">
      <c r="A43">
        <v>42</v>
      </c>
      <c r="B43" t="s">
        <v>89</v>
      </c>
      <c r="C43" t="s">
        <v>24</v>
      </c>
      <c r="D43" t="s">
        <v>2</v>
      </c>
      <c r="E43" t="s">
        <v>10</v>
      </c>
      <c r="F43" t="s">
        <v>14</v>
      </c>
      <c r="G43" s="3">
        <v>45954</v>
      </c>
      <c r="H43" s="4">
        <v>0.3541666666666667</v>
      </c>
      <c r="I43" s="4">
        <v>0.4166666666666667</v>
      </c>
      <c r="J43" s="2">
        <f>IF(OR(H43="",I43=""),0,(I43-H43)*24)</f>
        <v>0</v>
      </c>
      <c r="K43" t="s">
        <v>16</v>
      </c>
      <c r="M43" s="5">
        <f>IFERROR(H43+A43/1000000,"")</f>
        <v>0</v>
      </c>
    </row>
    <row r="44" spans="1:13">
      <c r="A44">
        <v>43</v>
      </c>
      <c r="B44" t="s">
        <v>90</v>
      </c>
      <c r="C44" t="s">
        <v>25</v>
      </c>
      <c r="D44" t="s">
        <v>3</v>
      </c>
      <c r="E44" t="s">
        <v>9</v>
      </c>
      <c r="F44" t="s">
        <v>20</v>
      </c>
      <c r="G44" s="3">
        <v>45954</v>
      </c>
      <c r="H44" s="4">
        <v>0.625</v>
      </c>
      <c r="I44" s="4">
        <v>0.6875</v>
      </c>
      <c r="J44" s="2">
        <f>IF(OR(H44="",I44=""),0,(I44-H44)*24)</f>
        <v>0</v>
      </c>
      <c r="K44" t="s">
        <v>52</v>
      </c>
      <c r="M44" s="5">
        <f>IFERROR(H44+A44/1000000,"")</f>
        <v>0</v>
      </c>
    </row>
    <row r="45" spans="1:13">
      <c r="A45">
        <v>44</v>
      </c>
      <c r="B45" t="s">
        <v>91</v>
      </c>
      <c r="C45" t="s">
        <v>30</v>
      </c>
      <c r="D45" t="s">
        <v>3</v>
      </c>
      <c r="E45" t="s">
        <v>8</v>
      </c>
      <c r="F45" t="s">
        <v>14</v>
      </c>
      <c r="G45" s="3">
        <v>45955</v>
      </c>
      <c r="H45" s="4">
        <v>0.375</v>
      </c>
      <c r="I45" s="4">
        <v>0.4583333333333333</v>
      </c>
      <c r="J45" s="2">
        <f>IF(OR(H45="",I45=""),0,(I45-H45)*24)</f>
        <v>0</v>
      </c>
      <c r="K45" t="s">
        <v>48</v>
      </c>
      <c r="M45" s="5">
        <f>IFERROR(H45+A45/1000000,"")</f>
        <v>0</v>
      </c>
    </row>
    <row r="46" spans="1:13">
      <c r="A46">
        <v>45</v>
      </c>
      <c r="B46" t="s">
        <v>92</v>
      </c>
      <c r="C46" t="s">
        <v>24</v>
      </c>
      <c r="D46" t="s">
        <v>3</v>
      </c>
      <c r="E46" t="s">
        <v>8</v>
      </c>
      <c r="F46" t="s">
        <v>20</v>
      </c>
      <c r="G46" s="3">
        <v>45955</v>
      </c>
      <c r="H46" s="4">
        <v>0.4166666666666667</v>
      </c>
      <c r="I46" s="4">
        <v>0.4375</v>
      </c>
      <c r="J46" s="2">
        <f>IF(OR(H46="",I46=""),0,(I46-H46)*24)</f>
        <v>0</v>
      </c>
      <c r="K46" t="s">
        <v>16</v>
      </c>
      <c r="M46" s="5">
        <f>IFERROR(H46+A46/1000000,"")</f>
        <v>0</v>
      </c>
    </row>
    <row r="47" spans="1:13">
      <c r="A47">
        <v>46</v>
      </c>
      <c r="B47" t="s">
        <v>93</v>
      </c>
      <c r="C47" t="s">
        <v>23</v>
      </c>
      <c r="D47" t="s">
        <v>3</v>
      </c>
      <c r="E47" t="s">
        <v>10</v>
      </c>
      <c r="F47" t="s">
        <v>17</v>
      </c>
      <c r="G47" s="3">
        <v>45955</v>
      </c>
      <c r="H47" s="4">
        <v>0.4583333333333333</v>
      </c>
      <c r="I47" s="4">
        <v>0.5</v>
      </c>
      <c r="J47" s="2">
        <f>IF(OR(H47="",I47=""),0,(I47-H47)*24)</f>
        <v>0</v>
      </c>
      <c r="K47" t="s">
        <v>48</v>
      </c>
      <c r="M47" s="5">
        <f>IFERROR(H47+A47/1000000,"")</f>
        <v>0</v>
      </c>
    </row>
    <row r="48" spans="1:13">
      <c r="A48">
        <v>47</v>
      </c>
      <c r="B48" t="s">
        <v>94</v>
      </c>
      <c r="C48" t="s">
        <v>26</v>
      </c>
      <c r="D48" t="s">
        <v>1</v>
      </c>
      <c r="E48" t="s">
        <v>10</v>
      </c>
      <c r="F48" t="s">
        <v>16</v>
      </c>
      <c r="G48" s="3">
        <v>45955</v>
      </c>
      <c r="H48" s="4">
        <v>0.3333333333333333</v>
      </c>
      <c r="I48" s="4">
        <v>0.375</v>
      </c>
      <c r="J48" s="2">
        <f>IF(OR(H48="",I48=""),0,(I48-H48)*24)</f>
        <v>0</v>
      </c>
      <c r="K48" t="s">
        <v>46</v>
      </c>
      <c r="M48" s="5">
        <f>IFERROR(H48+A48/1000000,"")</f>
        <v>0</v>
      </c>
    </row>
    <row r="49" spans="1:13">
      <c r="A49">
        <v>48</v>
      </c>
      <c r="B49" t="s">
        <v>95</v>
      </c>
      <c r="C49" t="s">
        <v>27</v>
      </c>
      <c r="D49" t="s">
        <v>2</v>
      </c>
      <c r="E49" t="s">
        <v>8</v>
      </c>
      <c r="F49" t="s">
        <v>18</v>
      </c>
      <c r="G49" s="3">
        <v>45955</v>
      </c>
      <c r="H49" s="4">
        <v>0.375</v>
      </c>
      <c r="I49" s="4">
        <v>0.4375</v>
      </c>
      <c r="J49" s="2">
        <f>IF(OR(H49="",I49=""),0,(I49-H49)*24)</f>
        <v>0</v>
      </c>
      <c r="K49" t="s">
        <v>16</v>
      </c>
      <c r="M49" s="5">
        <f>IFERROR(H49+A49/1000000,"")</f>
        <v>0</v>
      </c>
    </row>
    <row r="50" spans="1:13">
      <c r="A50">
        <v>49</v>
      </c>
      <c r="B50" t="s">
        <v>96</v>
      </c>
      <c r="C50" t="s">
        <v>23</v>
      </c>
      <c r="D50" t="s">
        <v>1</v>
      </c>
      <c r="E50" t="s">
        <v>8</v>
      </c>
      <c r="F50" t="s">
        <v>18</v>
      </c>
      <c r="G50" s="3">
        <v>45955</v>
      </c>
      <c r="H50" s="4">
        <v>0.4166666666666667</v>
      </c>
      <c r="I50" s="4">
        <v>0.5</v>
      </c>
      <c r="J50" s="2">
        <f>IF(OR(H50="",I50=""),0,(I50-H50)*24)</f>
        <v>0</v>
      </c>
      <c r="K50" t="s">
        <v>46</v>
      </c>
      <c r="M50" s="5">
        <f>IFERROR(H50+A50/1000000,"")</f>
        <v>0</v>
      </c>
    </row>
    <row r="51" spans="1:13">
      <c r="A51">
        <v>50</v>
      </c>
      <c r="B51" t="s">
        <v>97</v>
      </c>
      <c r="C51" t="s">
        <v>29</v>
      </c>
      <c r="D51" t="s">
        <v>4</v>
      </c>
      <c r="E51" t="s">
        <v>9</v>
      </c>
      <c r="F51" t="s">
        <v>17</v>
      </c>
      <c r="G51" s="3">
        <v>45955</v>
      </c>
      <c r="H51" s="4">
        <v>0.4583333333333333</v>
      </c>
      <c r="I51" s="4">
        <v>0.5</v>
      </c>
      <c r="J51" s="2">
        <f>IF(OR(H51="",I51=""),0,(I51-H51)*24)</f>
        <v>0</v>
      </c>
      <c r="K51" t="s">
        <v>46</v>
      </c>
      <c r="M51" s="5">
        <f>IFERROR(H51+A51/1000000,"")</f>
        <v>0</v>
      </c>
    </row>
    <row r="52" spans="1:13">
      <c r="A52">
        <v>51</v>
      </c>
      <c r="B52" t="s">
        <v>98</v>
      </c>
      <c r="C52" t="s">
        <v>25</v>
      </c>
      <c r="D52" t="s">
        <v>4</v>
      </c>
      <c r="E52" t="s">
        <v>10</v>
      </c>
      <c r="F52" t="s">
        <v>14</v>
      </c>
      <c r="G52" s="3">
        <v>45955</v>
      </c>
      <c r="H52" s="4">
        <v>0.375</v>
      </c>
      <c r="I52" s="4">
        <v>0.3958333333333333</v>
      </c>
      <c r="J52" s="2">
        <f>IF(OR(H52="",I52=""),0,(I52-H52)*24)</f>
        <v>0</v>
      </c>
      <c r="K52" t="s">
        <v>48</v>
      </c>
      <c r="M52" s="5">
        <f>IFERROR(H52+A52/1000000,"")</f>
        <v>0</v>
      </c>
    </row>
    <row r="53" spans="1:13">
      <c r="A53">
        <v>52</v>
      </c>
      <c r="B53" t="s">
        <v>99</v>
      </c>
      <c r="C53" t="s">
        <v>25</v>
      </c>
      <c r="D53" t="s">
        <v>1</v>
      </c>
      <c r="E53" t="s">
        <v>8</v>
      </c>
      <c r="F53" t="s">
        <v>20</v>
      </c>
      <c r="G53" s="3">
        <v>45956</v>
      </c>
      <c r="H53" s="4">
        <v>0.625</v>
      </c>
      <c r="I53" s="4">
        <v>0.6875</v>
      </c>
      <c r="J53" s="2">
        <f>IF(OR(H53="",I53=""),0,(I53-H53)*24)</f>
        <v>0</v>
      </c>
      <c r="K53" t="s">
        <v>46</v>
      </c>
      <c r="M53" s="5">
        <f>IFERROR(H53+A53/1000000,"")</f>
        <v>0</v>
      </c>
    </row>
    <row r="54" spans="1:13">
      <c r="A54">
        <v>53</v>
      </c>
      <c r="B54" t="s">
        <v>100</v>
      </c>
      <c r="C54" t="s">
        <v>30</v>
      </c>
      <c r="D54" t="s">
        <v>2</v>
      </c>
      <c r="E54" t="s">
        <v>8</v>
      </c>
      <c r="F54" t="s">
        <v>17</v>
      </c>
      <c r="G54" s="3">
        <v>45956</v>
      </c>
      <c r="H54" s="4">
        <v>0.3333333333333333</v>
      </c>
      <c r="I54" s="4">
        <v>0.3958333333333333</v>
      </c>
      <c r="J54" s="2">
        <f>IF(OR(H54="",I54=""),0,(I54-H54)*24)</f>
        <v>0</v>
      </c>
      <c r="K54" t="s">
        <v>16</v>
      </c>
      <c r="M54" s="5">
        <f>IFERROR(H54+A54/1000000,"")</f>
        <v>0</v>
      </c>
    </row>
    <row r="55" spans="1:13">
      <c r="A55">
        <v>54</v>
      </c>
      <c r="B55" t="s">
        <v>101</v>
      </c>
      <c r="C55" t="s">
        <v>28</v>
      </c>
      <c r="D55" t="s">
        <v>2</v>
      </c>
      <c r="E55" t="s">
        <v>8</v>
      </c>
      <c r="F55" t="s">
        <v>16</v>
      </c>
      <c r="G55" s="3">
        <v>45956</v>
      </c>
      <c r="H55" s="4">
        <v>0.4166666666666667</v>
      </c>
      <c r="I55" s="4">
        <v>0.4791666666666667</v>
      </c>
      <c r="J55" s="2">
        <f>IF(OR(H55="",I55=""),0,(I55-H55)*24)</f>
        <v>0</v>
      </c>
      <c r="K55" t="s">
        <v>46</v>
      </c>
      <c r="M55" s="5">
        <f>IFERROR(H55+A55/1000000,"")</f>
        <v>0</v>
      </c>
    </row>
    <row r="56" spans="1:13">
      <c r="A56">
        <v>55</v>
      </c>
      <c r="B56" t="s">
        <v>102</v>
      </c>
      <c r="C56" t="s">
        <v>29</v>
      </c>
      <c r="D56" t="s">
        <v>1</v>
      </c>
      <c r="E56" t="s">
        <v>9</v>
      </c>
      <c r="F56" t="s">
        <v>18</v>
      </c>
      <c r="G56" s="3">
        <v>45956</v>
      </c>
      <c r="H56" s="4">
        <v>0.4166666666666667</v>
      </c>
      <c r="I56" s="4">
        <v>0.4583333333333333</v>
      </c>
      <c r="J56" s="2">
        <f>IF(OR(H56="",I56=""),0,(I56-H56)*24)</f>
        <v>0</v>
      </c>
      <c r="K56" t="s">
        <v>48</v>
      </c>
      <c r="M56" s="5">
        <f>IFERROR(H56+A56/1000000,"")</f>
        <v>0</v>
      </c>
    </row>
    <row r="57" spans="1:13">
      <c r="A57">
        <v>56</v>
      </c>
      <c r="B57" t="s">
        <v>103</v>
      </c>
      <c r="C57" t="s">
        <v>24</v>
      </c>
      <c r="D57" t="s">
        <v>2</v>
      </c>
      <c r="E57" t="s">
        <v>9</v>
      </c>
      <c r="F57" t="s">
        <v>14</v>
      </c>
      <c r="G57" s="3">
        <v>45956</v>
      </c>
      <c r="H57" s="4">
        <v>0.625</v>
      </c>
      <c r="I57" s="4">
        <v>0.6458333333333334</v>
      </c>
      <c r="J57" s="2">
        <f>IF(OR(H57="",I57=""),0,(I57-H57)*24)</f>
        <v>0</v>
      </c>
      <c r="K57" t="s">
        <v>16</v>
      </c>
      <c r="M57" s="5">
        <f>IFERROR(H57+A57/1000000,"")</f>
        <v>0</v>
      </c>
    </row>
    <row r="58" spans="1:13">
      <c r="A58">
        <v>57</v>
      </c>
      <c r="B58" t="s">
        <v>104</v>
      </c>
      <c r="C58" t="s">
        <v>26</v>
      </c>
      <c r="D58" t="s">
        <v>1</v>
      </c>
      <c r="E58" t="s">
        <v>9</v>
      </c>
      <c r="F58" t="s">
        <v>18</v>
      </c>
      <c r="G58" s="3">
        <v>45956</v>
      </c>
      <c r="H58" s="4">
        <v>0.375</v>
      </c>
      <c r="I58" s="4">
        <v>0.4583333333333333</v>
      </c>
      <c r="J58" s="2">
        <f>IF(OR(H58="",I58=""),0,(I58-H58)*24)</f>
        <v>0</v>
      </c>
      <c r="K58" t="s">
        <v>16</v>
      </c>
      <c r="M58" s="5">
        <f>IFERROR(H58+A58/1000000,"")</f>
        <v>0</v>
      </c>
    </row>
    <row r="59" spans="1:13">
      <c r="A59">
        <v>58</v>
      </c>
      <c r="B59" t="s">
        <v>105</v>
      </c>
      <c r="C59" t="s">
        <v>27</v>
      </c>
      <c r="D59" t="s">
        <v>2</v>
      </c>
      <c r="E59" t="s">
        <v>8</v>
      </c>
      <c r="F59" t="s">
        <v>20</v>
      </c>
      <c r="G59" s="3">
        <v>45956</v>
      </c>
      <c r="H59" s="4">
        <v>0.625</v>
      </c>
      <c r="I59" s="4">
        <v>0.6666666666666666</v>
      </c>
      <c r="J59" s="2">
        <f>IF(OR(H59="",I59=""),0,(I59-H59)*24)</f>
        <v>0</v>
      </c>
      <c r="K59" t="s">
        <v>48</v>
      </c>
      <c r="M59" s="5">
        <f>IFERROR(H59+A59/1000000,"")</f>
        <v>0</v>
      </c>
    </row>
    <row r="60" spans="1:13">
      <c r="A60">
        <v>59</v>
      </c>
      <c r="B60" t="s">
        <v>106</v>
      </c>
      <c r="C60" t="s">
        <v>26</v>
      </c>
      <c r="D60" t="s">
        <v>1</v>
      </c>
      <c r="E60" t="s">
        <v>8</v>
      </c>
      <c r="F60" t="s">
        <v>15</v>
      </c>
      <c r="G60" s="3">
        <v>45956</v>
      </c>
      <c r="H60" s="4">
        <v>0.5833333333333334</v>
      </c>
      <c r="I60" s="4">
        <v>0.6041666666666666</v>
      </c>
      <c r="J60" s="2">
        <f>IF(OR(H60="",I60=""),0,(I60-H60)*24)</f>
        <v>0</v>
      </c>
      <c r="K60" t="s">
        <v>52</v>
      </c>
      <c r="M60" s="5">
        <f>IFERROR(H60+A60/1000000,"")</f>
        <v>0</v>
      </c>
    </row>
    <row r="61" spans="1:13">
      <c r="A61">
        <v>60</v>
      </c>
      <c r="B61" t="s">
        <v>107</v>
      </c>
      <c r="C61" t="s">
        <v>23</v>
      </c>
      <c r="D61" t="s">
        <v>1</v>
      </c>
      <c r="E61" t="s">
        <v>9</v>
      </c>
      <c r="F61" t="s">
        <v>19</v>
      </c>
      <c r="G61" s="3">
        <v>45956</v>
      </c>
      <c r="H61" s="4">
        <v>0.4166666666666667</v>
      </c>
      <c r="I61" s="4">
        <v>0.5</v>
      </c>
      <c r="J61" s="2">
        <f>IF(OR(H61="",I61=""),0,(I61-H61)*24)</f>
        <v>0</v>
      </c>
      <c r="K61" t="s">
        <v>16</v>
      </c>
      <c r="M61" s="5">
        <f>IFERROR(H61+A61/1000000,"")</f>
        <v>0</v>
      </c>
    </row>
    <row r="62" spans="1:13">
      <c r="A62">
        <v>61</v>
      </c>
      <c r="B62" t="s">
        <v>108</v>
      </c>
      <c r="C62" t="s">
        <v>24</v>
      </c>
      <c r="D62" t="s">
        <v>1</v>
      </c>
      <c r="E62" t="s">
        <v>9</v>
      </c>
      <c r="F62" t="s">
        <v>14</v>
      </c>
      <c r="G62" s="3">
        <v>45956</v>
      </c>
      <c r="H62" s="4">
        <v>0.6666666666666666</v>
      </c>
      <c r="I62" s="4">
        <v>0.7291666666666666</v>
      </c>
      <c r="J62" s="2">
        <f>IF(OR(H62="",I62=""),0,(I62-H62)*24)</f>
        <v>0</v>
      </c>
      <c r="K62" t="s">
        <v>48</v>
      </c>
      <c r="M62" s="5">
        <f>IFERROR(H62+A62/1000000,"")</f>
        <v>0</v>
      </c>
    </row>
    <row r="63" spans="1:13">
      <c r="A63">
        <v>62</v>
      </c>
      <c r="B63" t="s">
        <v>109</v>
      </c>
      <c r="C63" t="s">
        <v>26</v>
      </c>
      <c r="D63" t="s">
        <v>2</v>
      </c>
      <c r="E63" t="s">
        <v>9</v>
      </c>
      <c r="F63" t="s">
        <v>17</v>
      </c>
      <c r="G63" s="3">
        <v>45956</v>
      </c>
      <c r="H63" s="4">
        <v>0.6666666666666666</v>
      </c>
      <c r="I63" s="4">
        <v>0.75</v>
      </c>
      <c r="J63" s="2">
        <f>IF(OR(H63="",I63=""),0,(I63-H63)*24)</f>
        <v>0</v>
      </c>
      <c r="K63" t="s">
        <v>48</v>
      </c>
      <c r="M63" s="5">
        <f>IFERROR(H63+A63/1000000,"")</f>
        <v>0</v>
      </c>
    </row>
    <row r="64" spans="1:13">
      <c r="A64">
        <v>63</v>
      </c>
      <c r="B64" t="s">
        <v>110</v>
      </c>
      <c r="C64" t="s">
        <v>27</v>
      </c>
      <c r="D64" t="s">
        <v>1</v>
      </c>
      <c r="E64" t="s">
        <v>9</v>
      </c>
      <c r="F64" t="s">
        <v>19</v>
      </c>
      <c r="G64" s="3">
        <v>45956</v>
      </c>
      <c r="H64" s="4">
        <v>0.4166666666666667</v>
      </c>
      <c r="I64" s="4">
        <v>0.4375</v>
      </c>
      <c r="J64" s="2">
        <f>IF(OR(H64="",I64=""),0,(I64-H64)*24)</f>
        <v>0</v>
      </c>
      <c r="K64" t="s">
        <v>46</v>
      </c>
      <c r="M64" s="5">
        <f>IFERROR(H64+A64/1000000,"")</f>
        <v>0</v>
      </c>
    </row>
    <row r="65" spans="1:13">
      <c r="A65">
        <v>64</v>
      </c>
      <c r="B65" t="s">
        <v>111</v>
      </c>
      <c r="C65" t="s">
        <v>27</v>
      </c>
      <c r="D65" t="s">
        <v>2</v>
      </c>
      <c r="E65" t="s">
        <v>8</v>
      </c>
      <c r="F65" t="s">
        <v>14</v>
      </c>
      <c r="G65" s="3">
        <v>45957</v>
      </c>
      <c r="H65" s="4">
        <v>0.6666666666666666</v>
      </c>
      <c r="I65" s="4">
        <v>0.7291666666666666</v>
      </c>
      <c r="J65" s="2">
        <f>IF(OR(H65="",I65=""),0,(I65-H65)*24)</f>
        <v>0</v>
      </c>
      <c r="K65" t="s">
        <v>48</v>
      </c>
      <c r="M65" s="5">
        <f>IFERROR(H65+A65/1000000,"")</f>
        <v>0</v>
      </c>
    </row>
    <row r="66" spans="1:13">
      <c r="A66">
        <v>65</v>
      </c>
      <c r="B66" t="s">
        <v>112</v>
      </c>
      <c r="C66" t="s">
        <v>30</v>
      </c>
      <c r="D66" t="s">
        <v>3</v>
      </c>
      <c r="E66" t="s">
        <v>9</v>
      </c>
      <c r="F66" t="s">
        <v>16</v>
      </c>
      <c r="G66" s="3">
        <v>45957</v>
      </c>
      <c r="H66" s="4">
        <v>0.6666666666666666</v>
      </c>
      <c r="I66" s="4">
        <v>0.75</v>
      </c>
      <c r="J66" s="2">
        <f>IF(OR(H66="",I66=""),0,(I66-H66)*24)</f>
        <v>0</v>
      </c>
      <c r="K66" t="s">
        <v>52</v>
      </c>
      <c r="M66" s="5">
        <f>IFERROR(H66+A66/1000000,"")</f>
        <v>0</v>
      </c>
    </row>
    <row r="67" spans="1:13">
      <c r="A67">
        <v>66</v>
      </c>
      <c r="B67" t="s">
        <v>113</v>
      </c>
      <c r="C67" t="s">
        <v>26</v>
      </c>
      <c r="D67" t="s">
        <v>3</v>
      </c>
      <c r="E67" t="s">
        <v>10</v>
      </c>
      <c r="F67" t="s">
        <v>17</v>
      </c>
      <c r="G67" s="3">
        <v>45957</v>
      </c>
      <c r="H67" s="4">
        <v>0.3333333333333333</v>
      </c>
      <c r="I67" s="4">
        <v>0.3958333333333333</v>
      </c>
      <c r="J67" s="2">
        <f>IF(OR(H67="",I67=""),0,(I67-H67)*24)</f>
        <v>0</v>
      </c>
      <c r="K67" t="s">
        <v>52</v>
      </c>
      <c r="M67" s="5">
        <f>IFERROR(H67+A67/1000000,"")</f>
        <v>0</v>
      </c>
    </row>
    <row r="68" spans="1:13">
      <c r="A68">
        <v>67</v>
      </c>
      <c r="B68" t="s">
        <v>114</v>
      </c>
      <c r="C68" t="s">
        <v>30</v>
      </c>
      <c r="D68" t="s">
        <v>3</v>
      </c>
      <c r="E68" t="s">
        <v>9</v>
      </c>
      <c r="F68" t="s">
        <v>15</v>
      </c>
      <c r="G68" s="3">
        <v>45957</v>
      </c>
      <c r="H68" s="4">
        <v>0.3541666666666667</v>
      </c>
      <c r="I68" s="4">
        <v>0.375</v>
      </c>
      <c r="J68" s="2">
        <f>IF(OR(H68="",I68=""),0,(I68-H68)*24)</f>
        <v>0</v>
      </c>
      <c r="K68" t="s">
        <v>46</v>
      </c>
      <c r="M68" s="5">
        <f>IFERROR(H68+A68/1000000,"")</f>
        <v>0</v>
      </c>
    </row>
    <row r="69" spans="1:13">
      <c r="A69">
        <v>68</v>
      </c>
      <c r="B69" t="s">
        <v>115</v>
      </c>
      <c r="C69" t="s">
        <v>28</v>
      </c>
      <c r="D69" t="s">
        <v>2</v>
      </c>
      <c r="E69" t="s">
        <v>9</v>
      </c>
      <c r="F69" t="s">
        <v>19</v>
      </c>
      <c r="G69" s="3">
        <v>45957</v>
      </c>
      <c r="H69" s="4">
        <v>0.4583333333333333</v>
      </c>
      <c r="I69" s="4">
        <v>0.4791666666666667</v>
      </c>
      <c r="J69" s="2">
        <f>IF(OR(H69="",I69=""),0,(I69-H69)*24)</f>
        <v>0</v>
      </c>
      <c r="K69" t="s">
        <v>16</v>
      </c>
      <c r="M69" s="5">
        <f>IFERROR(H69+A69/1000000,"")</f>
        <v>0</v>
      </c>
    </row>
    <row r="70" spans="1:13">
      <c r="A70">
        <v>69</v>
      </c>
      <c r="B70" t="s">
        <v>116</v>
      </c>
      <c r="C70" t="s">
        <v>30</v>
      </c>
      <c r="D70" t="s">
        <v>4</v>
      </c>
      <c r="E70" t="s">
        <v>8</v>
      </c>
      <c r="F70" t="s">
        <v>14</v>
      </c>
      <c r="G70" s="3">
        <v>45957</v>
      </c>
      <c r="H70" s="4">
        <v>0.6666666666666666</v>
      </c>
      <c r="I70" s="4">
        <v>0.75</v>
      </c>
      <c r="J70" s="2">
        <f>IF(OR(H70="",I70=""),0,(I70-H70)*24)</f>
        <v>0</v>
      </c>
      <c r="K70" t="s">
        <v>52</v>
      </c>
      <c r="M70" s="5">
        <f>IFERROR(H70+A70/1000000,"")</f>
        <v>0</v>
      </c>
    </row>
    <row r="71" spans="1:13">
      <c r="A71">
        <v>70</v>
      </c>
      <c r="B71" t="s">
        <v>117</v>
      </c>
      <c r="C71" t="s">
        <v>25</v>
      </c>
      <c r="D71" t="s">
        <v>4</v>
      </c>
      <c r="E71" t="s">
        <v>9</v>
      </c>
      <c r="F71" t="s">
        <v>16</v>
      </c>
      <c r="G71" s="3">
        <v>45957</v>
      </c>
      <c r="H71" s="4">
        <v>0.3541666666666667</v>
      </c>
      <c r="I71" s="4">
        <v>0.4166666666666667</v>
      </c>
      <c r="J71" s="2">
        <f>IF(OR(H71="",I71=""),0,(I71-H71)*24)</f>
        <v>0</v>
      </c>
      <c r="K71" t="s">
        <v>48</v>
      </c>
      <c r="M71" s="5">
        <f>IFERROR(H71+A71/1000000,"")</f>
        <v>0</v>
      </c>
    </row>
    <row r="72" spans="1:13">
      <c r="A72">
        <v>71</v>
      </c>
      <c r="B72" t="s">
        <v>118</v>
      </c>
      <c r="C72" t="s">
        <v>28</v>
      </c>
      <c r="D72" t="s">
        <v>4</v>
      </c>
      <c r="E72" t="s">
        <v>8</v>
      </c>
      <c r="F72" t="s">
        <v>15</v>
      </c>
      <c r="G72" s="3">
        <v>45957</v>
      </c>
      <c r="H72" s="4">
        <v>0.3333333333333333</v>
      </c>
      <c r="I72" s="4">
        <v>0.3958333333333333</v>
      </c>
      <c r="J72" s="2">
        <f>IF(OR(H72="",I72=""),0,(I72-H72)*24)</f>
        <v>0</v>
      </c>
      <c r="K72" t="s">
        <v>16</v>
      </c>
      <c r="M72" s="5">
        <f>IFERROR(H72+A72/1000000,"")</f>
        <v>0</v>
      </c>
    </row>
    <row r="73" spans="1:13">
      <c r="A73">
        <v>72</v>
      </c>
      <c r="B73" t="s">
        <v>119</v>
      </c>
      <c r="C73" t="s">
        <v>29</v>
      </c>
      <c r="D73" t="s">
        <v>4</v>
      </c>
      <c r="E73" t="s">
        <v>10</v>
      </c>
      <c r="F73" t="s">
        <v>18</v>
      </c>
      <c r="G73" s="3">
        <v>45957</v>
      </c>
      <c r="H73" s="4">
        <v>0.3541666666666667</v>
      </c>
      <c r="I73" s="4">
        <v>0.4166666666666667</v>
      </c>
      <c r="J73" s="2">
        <f>IF(OR(H73="",I73=""),0,(I73-H73)*24)</f>
        <v>0</v>
      </c>
      <c r="K73" t="s">
        <v>52</v>
      </c>
      <c r="M73" s="5">
        <f>IFERROR(H73+A73/1000000,"")</f>
        <v>0</v>
      </c>
    </row>
    <row r="74" spans="1:13">
      <c r="A74">
        <v>73</v>
      </c>
      <c r="B74" t="s">
        <v>120</v>
      </c>
      <c r="C74" t="s">
        <v>24</v>
      </c>
      <c r="D74" t="s">
        <v>1</v>
      </c>
      <c r="E74" t="s">
        <v>10</v>
      </c>
      <c r="F74" t="s">
        <v>16</v>
      </c>
      <c r="G74" s="3">
        <v>45958</v>
      </c>
      <c r="H74" s="4">
        <v>0.375</v>
      </c>
      <c r="I74" s="4">
        <v>0.4166666666666667</v>
      </c>
      <c r="J74" s="2">
        <f>IF(OR(H74="",I74=""),0,(I74-H74)*24)</f>
        <v>0</v>
      </c>
      <c r="K74" t="s">
        <v>16</v>
      </c>
      <c r="M74" s="5">
        <f>IFERROR(H74+A74/1000000,"")</f>
        <v>0</v>
      </c>
    </row>
    <row r="75" spans="1:13">
      <c r="A75">
        <v>74</v>
      </c>
      <c r="B75" t="s">
        <v>121</v>
      </c>
      <c r="C75" t="s">
        <v>28</v>
      </c>
      <c r="D75" t="s">
        <v>2</v>
      </c>
      <c r="E75" t="s">
        <v>9</v>
      </c>
      <c r="F75" t="s">
        <v>20</v>
      </c>
      <c r="G75" s="3">
        <v>45958</v>
      </c>
      <c r="H75" s="4">
        <v>0.625</v>
      </c>
      <c r="I75" s="4">
        <v>0.6458333333333334</v>
      </c>
      <c r="J75" s="2">
        <f>IF(OR(H75="",I75=""),0,(I75-H75)*24)</f>
        <v>0</v>
      </c>
      <c r="K75" t="s">
        <v>52</v>
      </c>
      <c r="M75" s="5">
        <f>IFERROR(H75+A75/1000000,"")</f>
        <v>0</v>
      </c>
    </row>
    <row r="76" spans="1:13">
      <c r="A76">
        <v>75</v>
      </c>
      <c r="B76" t="s">
        <v>122</v>
      </c>
      <c r="C76" t="s">
        <v>26</v>
      </c>
      <c r="D76" t="s">
        <v>1</v>
      </c>
      <c r="E76" t="s">
        <v>8</v>
      </c>
      <c r="F76" t="s">
        <v>19</v>
      </c>
      <c r="G76" s="3">
        <v>45958</v>
      </c>
      <c r="H76" s="4">
        <v>0.625</v>
      </c>
      <c r="I76" s="4">
        <v>0.7083333333333334</v>
      </c>
      <c r="J76" s="2">
        <f>IF(OR(H76="",I76=""),0,(I76-H76)*24)</f>
        <v>0</v>
      </c>
      <c r="K76" t="s">
        <v>46</v>
      </c>
      <c r="M76" s="5">
        <f>IFERROR(H76+A76/1000000,"")</f>
        <v>0</v>
      </c>
    </row>
    <row r="77" spans="1:13">
      <c r="A77">
        <v>76</v>
      </c>
      <c r="B77" t="s">
        <v>123</v>
      </c>
      <c r="C77" t="s">
        <v>23</v>
      </c>
      <c r="D77" t="s">
        <v>2</v>
      </c>
      <c r="E77" t="s">
        <v>8</v>
      </c>
      <c r="F77" t="s">
        <v>17</v>
      </c>
      <c r="G77" s="3">
        <v>45958</v>
      </c>
      <c r="H77" s="4">
        <v>0.5833333333333334</v>
      </c>
      <c r="I77" s="4">
        <v>0.6458333333333334</v>
      </c>
      <c r="J77" s="2">
        <f>IF(OR(H77="",I77=""),0,(I77-H77)*24)</f>
        <v>0</v>
      </c>
      <c r="K77" t="s">
        <v>16</v>
      </c>
      <c r="M77" s="5">
        <f>IFERROR(H77+A77/1000000,"")</f>
        <v>0</v>
      </c>
    </row>
    <row r="78" spans="1:13">
      <c r="A78">
        <v>77</v>
      </c>
      <c r="B78" t="s">
        <v>124</v>
      </c>
      <c r="C78" t="s">
        <v>27</v>
      </c>
      <c r="D78" t="s">
        <v>4</v>
      </c>
      <c r="E78" t="s">
        <v>9</v>
      </c>
      <c r="F78" t="s">
        <v>16</v>
      </c>
      <c r="G78" s="3">
        <v>45958</v>
      </c>
      <c r="H78" s="4">
        <v>0.6666666666666666</v>
      </c>
      <c r="I78" s="4">
        <v>0.75</v>
      </c>
      <c r="J78" s="2">
        <f>IF(OR(H78="",I78=""),0,(I78-H78)*24)</f>
        <v>0</v>
      </c>
      <c r="K78" t="s">
        <v>48</v>
      </c>
      <c r="M78" s="5">
        <f>IFERROR(H78+A78/1000000,"")</f>
        <v>0</v>
      </c>
    </row>
    <row r="79" spans="1:13">
      <c r="A79">
        <v>78</v>
      </c>
      <c r="B79" t="s">
        <v>125</v>
      </c>
      <c r="C79" t="s">
        <v>25</v>
      </c>
      <c r="D79" t="s">
        <v>1</v>
      </c>
      <c r="E79" t="s">
        <v>8</v>
      </c>
      <c r="F79" t="s">
        <v>20</v>
      </c>
      <c r="G79" s="3">
        <v>45958</v>
      </c>
      <c r="H79" s="4">
        <v>0.6666666666666666</v>
      </c>
      <c r="I79" s="4">
        <v>0.7083333333333334</v>
      </c>
      <c r="J79" s="2">
        <f>IF(OR(H79="",I79=""),0,(I79-H79)*24)</f>
        <v>0</v>
      </c>
      <c r="K79" t="s">
        <v>52</v>
      </c>
      <c r="M79" s="5">
        <f>IFERROR(H79+A79/1000000,"")</f>
        <v>0</v>
      </c>
    </row>
    <row r="80" spans="1:13">
      <c r="A80">
        <v>79</v>
      </c>
      <c r="B80" t="s">
        <v>126</v>
      </c>
      <c r="C80" t="s">
        <v>30</v>
      </c>
      <c r="D80" t="s">
        <v>4</v>
      </c>
      <c r="E80" t="s">
        <v>8</v>
      </c>
      <c r="F80" t="s">
        <v>15</v>
      </c>
      <c r="G80" s="3">
        <v>45958</v>
      </c>
      <c r="H80" s="4">
        <v>0.4166666666666667</v>
      </c>
      <c r="I80" s="4">
        <v>0.4375</v>
      </c>
      <c r="J80" s="2">
        <f>IF(OR(H80="",I80=""),0,(I80-H80)*24)</f>
        <v>0</v>
      </c>
      <c r="K80" t="s">
        <v>46</v>
      </c>
      <c r="M80" s="5">
        <f>IFERROR(H80+A80/1000000,"")</f>
        <v>0</v>
      </c>
    </row>
    <row r="81" spans="1:13">
      <c r="A81">
        <v>80</v>
      </c>
      <c r="B81" t="s">
        <v>127</v>
      </c>
      <c r="C81" t="s">
        <v>24</v>
      </c>
      <c r="D81" t="s">
        <v>3</v>
      </c>
      <c r="E81" t="s">
        <v>8</v>
      </c>
      <c r="F81" t="s">
        <v>16</v>
      </c>
      <c r="G81" s="3">
        <v>45958</v>
      </c>
      <c r="H81" s="4">
        <v>0.4166666666666667</v>
      </c>
      <c r="I81" s="4">
        <v>0.4375</v>
      </c>
      <c r="J81" s="2">
        <f>IF(OR(H81="",I81=""),0,(I81-H81)*24)</f>
        <v>0</v>
      </c>
      <c r="K81" t="s">
        <v>52</v>
      </c>
      <c r="M81" s="5">
        <f>IFERROR(H81+A81/1000000,"")</f>
        <v>0</v>
      </c>
    </row>
    <row r="82" spans="1:13">
      <c r="A82">
        <v>81</v>
      </c>
      <c r="B82" t="s">
        <v>128</v>
      </c>
      <c r="C82" t="s">
        <v>26</v>
      </c>
      <c r="D82" t="s">
        <v>4</v>
      </c>
      <c r="E82" t="s">
        <v>8</v>
      </c>
      <c r="F82" t="s">
        <v>20</v>
      </c>
      <c r="G82" s="3">
        <v>45958</v>
      </c>
      <c r="H82" s="4">
        <v>0.3333333333333333</v>
      </c>
      <c r="I82" s="4">
        <v>0.4166666666666667</v>
      </c>
      <c r="J82" s="2">
        <f>IF(OR(H82="",I82=""),0,(I82-H82)*24)</f>
        <v>0</v>
      </c>
      <c r="K82" t="s">
        <v>16</v>
      </c>
      <c r="M82" s="5">
        <f>IFERROR(H82+A82/1000000,"")</f>
        <v>0</v>
      </c>
    </row>
    <row r="83" spans="1:13">
      <c r="A83">
        <v>82</v>
      </c>
      <c r="B83" t="s">
        <v>129</v>
      </c>
      <c r="C83" t="s">
        <v>26</v>
      </c>
      <c r="D83" t="s">
        <v>1</v>
      </c>
      <c r="E83" t="s">
        <v>8</v>
      </c>
      <c r="F83" t="s">
        <v>15</v>
      </c>
      <c r="G83" s="3">
        <v>45959</v>
      </c>
      <c r="H83" s="4">
        <v>0.625</v>
      </c>
      <c r="I83" s="4">
        <v>0.7083333333333334</v>
      </c>
      <c r="J83" s="2">
        <f>IF(OR(H83="",I83=""),0,(I83-H83)*24)</f>
        <v>0</v>
      </c>
      <c r="K83" t="s">
        <v>52</v>
      </c>
      <c r="M83" s="5">
        <f>IFERROR(H83+A83/1000000,"")</f>
        <v>0</v>
      </c>
    </row>
    <row r="84" spans="1:13">
      <c r="A84">
        <v>83</v>
      </c>
      <c r="B84" t="s">
        <v>130</v>
      </c>
      <c r="C84" t="s">
        <v>23</v>
      </c>
      <c r="D84" t="s">
        <v>2</v>
      </c>
      <c r="E84" t="s">
        <v>8</v>
      </c>
      <c r="F84" t="s">
        <v>19</v>
      </c>
      <c r="G84" s="3">
        <v>45959</v>
      </c>
      <c r="H84" s="4">
        <v>0.6666666666666666</v>
      </c>
      <c r="I84" s="4">
        <v>0.75</v>
      </c>
      <c r="J84" s="2">
        <f>IF(OR(H84="",I84=""),0,(I84-H84)*24)</f>
        <v>0</v>
      </c>
      <c r="K84" t="s">
        <v>48</v>
      </c>
      <c r="M84" s="5">
        <f>IFERROR(H84+A84/1000000,"")</f>
        <v>0</v>
      </c>
    </row>
    <row r="85" spans="1:13">
      <c r="A85">
        <v>84</v>
      </c>
      <c r="B85" t="s">
        <v>131</v>
      </c>
      <c r="C85" t="s">
        <v>30</v>
      </c>
      <c r="D85" t="s">
        <v>4</v>
      </c>
      <c r="E85" t="s">
        <v>8</v>
      </c>
      <c r="F85" t="s">
        <v>14</v>
      </c>
      <c r="G85" s="3">
        <v>45959</v>
      </c>
      <c r="H85" s="4">
        <v>0.4166666666666667</v>
      </c>
      <c r="I85" s="4">
        <v>0.4583333333333333</v>
      </c>
      <c r="J85" s="2">
        <f>IF(OR(H85="",I85=""),0,(I85-H85)*24)</f>
        <v>0</v>
      </c>
      <c r="K85" t="s">
        <v>46</v>
      </c>
      <c r="M85" s="5">
        <f>IFERROR(H85+A85/1000000,"")</f>
        <v>0</v>
      </c>
    </row>
    <row r="86" spans="1:13">
      <c r="A86">
        <v>85</v>
      </c>
      <c r="B86" t="s">
        <v>132</v>
      </c>
      <c r="C86" t="s">
        <v>24</v>
      </c>
      <c r="D86" t="s">
        <v>4</v>
      </c>
      <c r="E86" t="s">
        <v>8</v>
      </c>
      <c r="F86" t="s">
        <v>20</v>
      </c>
      <c r="G86" s="3">
        <v>45959</v>
      </c>
      <c r="H86" s="4">
        <v>0.3333333333333333</v>
      </c>
      <c r="I86" s="4">
        <v>0.3541666666666667</v>
      </c>
      <c r="J86" s="2">
        <f>IF(OR(H86="",I86=""),0,(I86-H86)*24)</f>
        <v>0</v>
      </c>
      <c r="K86" t="s">
        <v>46</v>
      </c>
      <c r="M86" s="5">
        <f>IFERROR(H86+A86/1000000,"")</f>
        <v>0</v>
      </c>
    </row>
    <row r="87" spans="1:13">
      <c r="A87">
        <v>86</v>
      </c>
      <c r="B87" t="s">
        <v>133</v>
      </c>
      <c r="C87" t="s">
        <v>23</v>
      </c>
      <c r="D87" t="s">
        <v>3</v>
      </c>
      <c r="E87" t="s">
        <v>10</v>
      </c>
      <c r="F87" t="s">
        <v>19</v>
      </c>
      <c r="G87" s="3">
        <v>45959</v>
      </c>
      <c r="H87" s="4">
        <v>0.4583333333333333</v>
      </c>
      <c r="I87" s="4">
        <v>0.5416666666666666</v>
      </c>
      <c r="J87" s="2">
        <f>IF(OR(H87="",I87=""),0,(I87-H87)*24)</f>
        <v>0</v>
      </c>
      <c r="K87" t="s">
        <v>48</v>
      </c>
      <c r="M87" s="5">
        <f>IFERROR(H87+A87/1000000,"")</f>
        <v>0</v>
      </c>
    </row>
    <row r="88" spans="1:13">
      <c r="A88">
        <v>87</v>
      </c>
      <c r="B88" t="s">
        <v>134</v>
      </c>
      <c r="C88" t="s">
        <v>27</v>
      </c>
      <c r="D88" t="s">
        <v>2</v>
      </c>
      <c r="E88" t="s">
        <v>9</v>
      </c>
      <c r="F88" t="s">
        <v>15</v>
      </c>
      <c r="G88" s="3">
        <v>45959</v>
      </c>
      <c r="H88" s="4">
        <v>0.3333333333333333</v>
      </c>
      <c r="I88" s="4">
        <v>0.3541666666666667</v>
      </c>
      <c r="J88" s="2">
        <f>IF(OR(H88="",I88=""),0,(I88-H88)*24)</f>
        <v>0</v>
      </c>
      <c r="K88" t="s">
        <v>16</v>
      </c>
      <c r="M88" s="5">
        <f>IFERROR(H88+A88/1000000,"")</f>
        <v>0</v>
      </c>
    </row>
    <row r="89" spans="1:13">
      <c r="A89">
        <v>88</v>
      </c>
      <c r="B89" t="s">
        <v>135</v>
      </c>
      <c r="C89" t="s">
        <v>28</v>
      </c>
      <c r="D89" t="s">
        <v>2</v>
      </c>
      <c r="E89" t="s">
        <v>9</v>
      </c>
      <c r="F89" t="s">
        <v>15</v>
      </c>
      <c r="G89" s="3">
        <v>45959</v>
      </c>
      <c r="H89" s="4">
        <v>0.4166666666666667</v>
      </c>
      <c r="I89" s="4">
        <v>0.4375</v>
      </c>
      <c r="J89" s="2">
        <f>IF(OR(H89="",I89=""),0,(I89-H89)*24)</f>
        <v>0</v>
      </c>
      <c r="K89" t="s">
        <v>52</v>
      </c>
      <c r="M89" s="5">
        <f>IFERROR(H89+A89/1000000,"")</f>
        <v>0</v>
      </c>
    </row>
    <row r="90" spans="1:13">
      <c r="A90">
        <v>89</v>
      </c>
      <c r="B90" t="s">
        <v>136</v>
      </c>
      <c r="C90" t="s">
        <v>23</v>
      </c>
      <c r="D90" t="s">
        <v>2</v>
      </c>
      <c r="E90" t="s">
        <v>9</v>
      </c>
      <c r="F90" t="s">
        <v>19</v>
      </c>
      <c r="G90" s="3">
        <v>45959</v>
      </c>
      <c r="H90" s="4">
        <v>0.625</v>
      </c>
      <c r="I90" s="4">
        <v>0.6458333333333334</v>
      </c>
      <c r="J90" s="2">
        <f>IF(OR(H90="",I90=""),0,(I90-H90)*24)</f>
        <v>0</v>
      </c>
      <c r="K90" t="s">
        <v>16</v>
      </c>
      <c r="M90" s="5">
        <f>IFERROR(H90+A90/1000000,"")</f>
        <v>0</v>
      </c>
    </row>
    <row r="91" spans="1:13">
      <c r="A91">
        <v>90</v>
      </c>
      <c r="B91" t="s">
        <v>137</v>
      </c>
      <c r="C91" t="s">
        <v>29</v>
      </c>
      <c r="D91" t="s">
        <v>3</v>
      </c>
      <c r="E91" t="s">
        <v>8</v>
      </c>
      <c r="F91" t="s">
        <v>14</v>
      </c>
      <c r="G91" s="3">
        <v>45959</v>
      </c>
      <c r="H91" s="4">
        <v>0.5833333333333334</v>
      </c>
      <c r="I91" s="4">
        <v>0.6666666666666666</v>
      </c>
      <c r="J91" s="2">
        <f>IF(OR(H91="",I91=""),0,(I91-H91)*24)</f>
        <v>0</v>
      </c>
      <c r="K91" t="s">
        <v>16</v>
      </c>
      <c r="M91" s="5">
        <f>IFERROR(H91+A91/1000000,"")</f>
        <v>0</v>
      </c>
    </row>
    <row r="92" spans="1:13">
      <c r="A92">
        <v>91</v>
      </c>
      <c r="B92" t="s">
        <v>138</v>
      </c>
      <c r="C92" t="s">
        <v>23</v>
      </c>
      <c r="D92" t="s">
        <v>3</v>
      </c>
      <c r="E92" t="s">
        <v>9</v>
      </c>
      <c r="F92" t="s">
        <v>18</v>
      </c>
      <c r="G92" s="3">
        <v>45959</v>
      </c>
      <c r="H92" s="4">
        <v>0.3541666666666667</v>
      </c>
      <c r="I92" s="4">
        <v>0.3958333333333333</v>
      </c>
      <c r="J92" s="2">
        <f>IF(OR(H92="",I92=""),0,(I92-H92)*24)</f>
        <v>0</v>
      </c>
      <c r="K92" t="s">
        <v>52</v>
      </c>
      <c r="M92" s="5">
        <f>IFERROR(H92+A92/1000000,"")</f>
        <v>0</v>
      </c>
    </row>
    <row r="93" spans="1:13">
      <c r="A93">
        <v>92</v>
      </c>
      <c r="B93" t="s">
        <v>139</v>
      </c>
      <c r="C93" t="s">
        <v>26</v>
      </c>
      <c r="D93" t="s">
        <v>2</v>
      </c>
      <c r="E93" t="s">
        <v>9</v>
      </c>
      <c r="F93" t="s">
        <v>16</v>
      </c>
      <c r="G93" s="3">
        <v>45959</v>
      </c>
      <c r="H93" s="4">
        <v>0.4583333333333333</v>
      </c>
      <c r="I93" s="4">
        <v>0.4791666666666667</v>
      </c>
      <c r="J93" s="2">
        <f>IF(OR(H93="",I93=""),0,(I93-H93)*24)</f>
        <v>0</v>
      </c>
      <c r="K93" t="s">
        <v>52</v>
      </c>
      <c r="M93" s="5">
        <f>IFERROR(H93+A93/1000000,"")</f>
        <v>0</v>
      </c>
    </row>
    <row r="94" spans="1:13">
      <c r="A94">
        <v>93</v>
      </c>
      <c r="B94" t="s">
        <v>140</v>
      </c>
      <c r="C94" t="s">
        <v>30</v>
      </c>
      <c r="D94" t="s">
        <v>4</v>
      </c>
      <c r="E94" t="s">
        <v>10</v>
      </c>
      <c r="F94" t="s">
        <v>14</v>
      </c>
      <c r="G94" s="3">
        <v>45960</v>
      </c>
      <c r="H94" s="4">
        <v>0.375</v>
      </c>
      <c r="I94" s="4">
        <v>0.4583333333333333</v>
      </c>
      <c r="J94" s="2">
        <f>IF(OR(H94="",I94=""),0,(I94-H94)*24)</f>
        <v>0</v>
      </c>
      <c r="K94" t="s">
        <v>48</v>
      </c>
      <c r="M94" s="5">
        <f>IFERROR(H94+A94/1000000,"")</f>
        <v>0</v>
      </c>
    </row>
    <row r="95" spans="1:13">
      <c r="A95">
        <v>94</v>
      </c>
      <c r="B95" t="s">
        <v>141</v>
      </c>
      <c r="C95" t="s">
        <v>25</v>
      </c>
      <c r="D95" t="s">
        <v>4</v>
      </c>
      <c r="E95" t="s">
        <v>8</v>
      </c>
      <c r="F95" t="s">
        <v>14</v>
      </c>
      <c r="G95" s="3">
        <v>45960</v>
      </c>
      <c r="H95" s="4">
        <v>0.375</v>
      </c>
      <c r="I95" s="4">
        <v>0.4583333333333333</v>
      </c>
      <c r="J95" s="2">
        <f>IF(OR(H95="",I95=""),0,(I95-H95)*24)</f>
        <v>0</v>
      </c>
      <c r="K95" t="s">
        <v>52</v>
      </c>
      <c r="M95" s="5">
        <f>IFERROR(H95+A95/1000000,"")</f>
        <v>0</v>
      </c>
    </row>
    <row r="96" spans="1:13">
      <c r="A96">
        <v>95</v>
      </c>
      <c r="B96" t="s">
        <v>142</v>
      </c>
      <c r="C96" t="s">
        <v>24</v>
      </c>
      <c r="D96" t="s">
        <v>1</v>
      </c>
      <c r="E96" t="s">
        <v>10</v>
      </c>
      <c r="F96" t="s">
        <v>16</v>
      </c>
      <c r="G96" s="3">
        <v>45960</v>
      </c>
      <c r="H96" s="4">
        <v>0.4166666666666667</v>
      </c>
      <c r="I96" s="4">
        <v>0.4583333333333333</v>
      </c>
      <c r="J96" s="2">
        <f>IF(OR(H96="",I96=""),0,(I96-H96)*24)</f>
        <v>0</v>
      </c>
      <c r="K96" t="s">
        <v>52</v>
      </c>
      <c r="M96" s="5">
        <f>IFERROR(H96+A96/1000000,"")</f>
        <v>0</v>
      </c>
    </row>
    <row r="97" spans="1:13">
      <c r="A97">
        <v>96</v>
      </c>
      <c r="B97" t="s">
        <v>143</v>
      </c>
      <c r="C97" t="s">
        <v>29</v>
      </c>
      <c r="D97" t="s">
        <v>3</v>
      </c>
      <c r="E97" t="s">
        <v>10</v>
      </c>
      <c r="F97" t="s">
        <v>17</v>
      </c>
      <c r="G97" s="3">
        <v>45960</v>
      </c>
      <c r="H97" s="4">
        <v>0.375</v>
      </c>
      <c r="I97" s="4">
        <v>0.3958333333333333</v>
      </c>
      <c r="J97" s="2">
        <f>IF(OR(H97="",I97=""),0,(I97-H97)*24)</f>
        <v>0</v>
      </c>
      <c r="K97" t="s">
        <v>48</v>
      </c>
      <c r="M97" s="5">
        <f>IFERROR(H97+A97/1000000,"")</f>
        <v>0</v>
      </c>
    </row>
    <row r="98" spans="1:13">
      <c r="A98">
        <v>97</v>
      </c>
      <c r="B98" t="s">
        <v>144</v>
      </c>
      <c r="C98" t="s">
        <v>24</v>
      </c>
      <c r="D98" t="s">
        <v>3</v>
      </c>
      <c r="E98" t="s">
        <v>9</v>
      </c>
      <c r="F98" t="s">
        <v>14</v>
      </c>
      <c r="G98" s="3">
        <v>45960</v>
      </c>
      <c r="H98" s="4">
        <v>0.4166666666666667</v>
      </c>
      <c r="I98" s="4">
        <v>0.5</v>
      </c>
      <c r="J98" s="2">
        <f>IF(OR(H98="",I98=""),0,(I98-H98)*24)</f>
        <v>0</v>
      </c>
      <c r="K98" t="s">
        <v>16</v>
      </c>
      <c r="M98" s="5">
        <f>IFERROR(H98+A98/1000000,"")</f>
        <v>0</v>
      </c>
    </row>
    <row r="99" spans="1:13">
      <c r="A99">
        <v>98</v>
      </c>
      <c r="B99" t="s">
        <v>145</v>
      </c>
      <c r="C99" t="s">
        <v>29</v>
      </c>
      <c r="D99" t="s">
        <v>1</v>
      </c>
      <c r="E99" t="s">
        <v>8</v>
      </c>
      <c r="F99" t="s">
        <v>17</v>
      </c>
      <c r="G99" s="3">
        <v>45960</v>
      </c>
      <c r="H99" s="4">
        <v>0.4166666666666667</v>
      </c>
      <c r="I99" s="4">
        <v>0.4791666666666667</v>
      </c>
      <c r="J99" s="2">
        <f>IF(OR(H99="",I99=""),0,(I99-H99)*24)</f>
        <v>0</v>
      </c>
      <c r="K99" t="s">
        <v>52</v>
      </c>
      <c r="M99" s="5">
        <f>IFERROR(H99+A99/1000000,"")</f>
        <v>0</v>
      </c>
    </row>
    <row r="100" spans="1:13">
      <c r="A100">
        <v>99</v>
      </c>
      <c r="B100" t="s">
        <v>146</v>
      </c>
      <c r="C100" t="s">
        <v>28</v>
      </c>
      <c r="D100" t="s">
        <v>4</v>
      </c>
      <c r="E100" t="s">
        <v>8</v>
      </c>
      <c r="F100" t="s">
        <v>17</v>
      </c>
      <c r="G100" s="3">
        <v>45960</v>
      </c>
      <c r="H100" s="4">
        <v>0.4166666666666667</v>
      </c>
      <c r="I100" s="4">
        <v>0.5</v>
      </c>
      <c r="J100" s="2">
        <f>IF(OR(H100="",I100=""),0,(I100-H100)*24)</f>
        <v>0</v>
      </c>
      <c r="K100" t="s">
        <v>48</v>
      </c>
      <c r="M100" s="5">
        <f>IFERROR(H100+A100/1000000,"")</f>
        <v>0</v>
      </c>
    </row>
    <row r="101" spans="1:13">
      <c r="A101">
        <v>100</v>
      </c>
      <c r="B101" t="s">
        <v>147</v>
      </c>
      <c r="C101" t="s">
        <v>30</v>
      </c>
      <c r="D101" t="s">
        <v>1</v>
      </c>
      <c r="E101" t="s">
        <v>10</v>
      </c>
      <c r="F101" t="s">
        <v>14</v>
      </c>
      <c r="G101" s="3">
        <v>45960</v>
      </c>
      <c r="H101" s="4">
        <v>0.4583333333333333</v>
      </c>
      <c r="I101" s="4">
        <v>0.5</v>
      </c>
      <c r="J101" s="2">
        <f>IF(OR(H101="",I101=""),0,(I101-H101)*24)</f>
        <v>0</v>
      </c>
      <c r="K101" t="s">
        <v>48</v>
      </c>
      <c r="M101" s="5">
        <f>IFERROR(H101+A101/1000000,"")</f>
        <v>0</v>
      </c>
    </row>
    <row r="102" spans="1:13">
      <c r="A102">
        <v>101</v>
      </c>
      <c r="B102" t="s">
        <v>148</v>
      </c>
      <c r="C102" t="s">
        <v>28</v>
      </c>
      <c r="D102" t="s">
        <v>3</v>
      </c>
      <c r="E102" t="s">
        <v>9</v>
      </c>
      <c r="F102" t="s">
        <v>18</v>
      </c>
      <c r="G102" s="3">
        <v>45960</v>
      </c>
      <c r="H102" s="4">
        <v>0.3333333333333333</v>
      </c>
      <c r="I102" s="4">
        <v>0.3958333333333333</v>
      </c>
      <c r="J102" s="2">
        <f>IF(OR(H102="",I102=""),0,(I102-H102)*24)</f>
        <v>0</v>
      </c>
      <c r="K102" t="s">
        <v>16</v>
      </c>
      <c r="M102" s="5">
        <f>IFERROR(H102+A102/1000000,"")</f>
        <v>0</v>
      </c>
    </row>
    <row r="103" spans="1:13">
      <c r="A103">
        <v>102</v>
      </c>
      <c r="B103" t="s">
        <v>149</v>
      </c>
      <c r="C103" t="s">
        <v>23</v>
      </c>
      <c r="D103" t="s">
        <v>1</v>
      </c>
      <c r="E103" t="s">
        <v>8</v>
      </c>
      <c r="F103" t="s">
        <v>15</v>
      </c>
      <c r="G103" s="3">
        <v>45960</v>
      </c>
      <c r="H103" s="4">
        <v>0.3541666666666667</v>
      </c>
      <c r="I103" s="4">
        <v>0.4375</v>
      </c>
      <c r="J103" s="2">
        <f>IF(OR(H103="",I103=""),0,(I103-H103)*24)</f>
        <v>0</v>
      </c>
      <c r="K103" t="s">
        <v>52</v>
      </c>
      <c r="M103" s="5">
        <f>IFERROR(H103+A103/1000000,"")</f>
        <v>0</v>
      </c>
    </row>
    <row r="104" spans="1:13">
      <c r="A104">
        <v>103</v>
      </c>
      <c r="B104" t="s">
        <v>74</v>
      </c>
      <c r="C104" t="s">
        <v>27</v>
      </c>
      <c r="D104" t="s">
        <v>4</v>
      </c>
      <c r="E104" t="s">
        <v>10</v>
      </c>
      <c r="F104" t="s">
        <v>15</v>
      </c>
      <c r="G104" s="3">
        <v>45960</v>
      </c>
      <c r="H104" s="4">
        <v>0.6666666666666666</v>
      </c>
      <c r="I104" s="4">
        <v>0.7083333333333334</v>
      </c>
      <c r="J104" s="2">
        <f>IF(OR(H104="",I104=""),0,(I104-H104)*24)</f>
        <v>0</v>
      </c>
      <c r="K104" t="s">
        <v>48</v>
      </c>
      <c r="M104" s="5">
        <f>IFERROR(H104+A104/1000000,"")</f>
        <v>0</v>
      </c>
    </row>
    <row r="105" spans="1:13">
      <c r="A105">
        <v>104</v>
      </c>
      <c r="B105" t="s">
        <v>150</v>
      </c>
      <c r="C105" t="s">
        <v>25</v>
      </c>
      <c r="D105" t="s">
        <v>2</v>
      </c>
      <c r="E105" t="s">
        <v>9</v>
      </c>
      <c r="F105" t="s">
        <v>16</v>
      </c>
      <c r="G105" s="3">
        <v>45961</v>
      </c>
      <c r="H105" s="4">
        <v>0.6666666666666666</v>
      </c>
      <c r="I105" s="4">
        <v>0.7291666666666666</v>
      </c>
      <c r="J105" s="2">
        <f>IF(OR(H105="",I105=""),0,(I105-H105)*24)</f>
        <v>0</v>
      </c>
      <c r="K105" t="s">
        <v>48</v>
      </c>
      <c r="M105" s="5">
        <f>IFERROR(H105+A105/1000000,"")</f>
        <v>0</v>
      </c>
    </row>
    <row r="106" spans="1:13">
      <c r="A106">
        <v>105</v>
      </c>
      <c r="B106" t="s">
        <v>151</v>
      </c>
      <c r="C106" t="s">
        <v>29</v>
      </c>
      <c r="D106" t="s">
        <v>2</v>
      </c>
      <c r="E106" t="s">
        <v>8</v>
      </c>
      <c r="F106" t="s">
        <v>14</v>
      </c>
      <c r="G106" s="3">
        <v>45961</v>
      </c>
      <c r="H106" s="4">
        <v>0.3333333333333333</v>
      </c>
      <c r="I106" s="4">
        <v>0.4166666666666667</v>
      </c>
      <c r="J106" s="2">
        <f>IF(OR(H106="",I106=""),0,(I106-H106)*24)</f>
        <v>0</v>
      </c>
      <c r="K106" t="s">
        <v>16</v>
      </c>
      <c r="M106" s="5">
        <f>IFERROR(H106+A106/1000000,"")</f>
        <v>0</v>
      </c>
    </row>
    <row r="107" spans="1:13">
      <c r="A107">
        <v>106</v>
      </c>
      <c r="B107" t="s">
        <v>152</v>
      </c>
      <c r="C107" t="s">
        <v>24</v>
      </c>
      <c r="D107" t="s">
        <v>1</v>
      </c>
      <c r="E107" t="s">
        <v>8</v>
      </c>
      <c r="F107" t="s">
        <v>14</v>
      </c>
      <c r="G107" s="3">
        <v>45961</v>
      </c>
      <c r="H107" s="4">
        <v>0.4166666666666667</v>
      </c>
      <c r="I107" s="4">
        <v>0.4375</v>
      </c>
      <c r="J107" s="2">
        <f>IF(OR(H107="",I107=""),0,(I107-H107)*24)</f>
        <v>0</v>
      </c>
      <c r="K107" t="s">
        <v>52</v>
      </c>
      <c r="M107" s="5">
        <f>IFERROR(H107+A107/1000000,"")</f>
        <v>0</v>
      </c>
    </row>
    <row r="108" spans="1:13">
      <c r="A108">
        <v>107</v>
      </c>
      <c r="B108" t="s">
        <v>153</v>
      </c>
      <c r="C108" t="s">
        <v>30</v>
      </c>
      <c r="D108" t="s">
        <v>2</v>
      </c>
      <c r="E108" t="s">
        <v>8</v>
      </c>
      <c r="F108" t="s">
        <v>17</v>
      </c>
      <c r="G108" s="3">
        <v>45961</v>
      </c>
      <c r="H108" s="4">
        <v>0.6666666666666666</v>
      </c>
      <c r="I108" s="4">
        <v>0.7083333333333334</v>
      </c>
      <c r="J108" s="2">
        <f>IF(OR(H108="",I108=""),0,(I108-H108)*24)</f>
        <v>0</v>
      </c>
      <c r="K108" t="s">
        <v>48</v>
      </c>
      <c r="M108" s="5">
        <f>IFERROR(H108+A108/1000000,"")</f>
        <v>0</v>
      </c>
    </row>
    <row r="109" spans="1:13">
      <c r="A109">
        <v>108</v>
      </c>
      <c r="B109" t="s">
        <v>154</v>
      </c>
      <c r="C109" t="s">
        <v>27</v>
      </c>
      <c r="D109" t="s">
        <v>3</v>
      </c>
      <c r="E109" t="s">
        <v>9</v>
      </c>
      <c r="F109" t="s">
        <v>19</v>
      </c>
      <c r="G109" s="3">
        <v>45961</v>
      </c>
      <c r="H109" s="4">
        <v>0.4583333333333333</v>
      </c>
      <c r="I109" s="4">
        <v>0.5</v>
      </c>
      <c r="J109" s="2">
        <f>IF(OR(H109="",I109=""),0,(I109-H109)*24)</f>
        <v>0</v>
      </c>
      <c r="K109" t="s">
        <v>52</v>
      </c>
      <c r="M109" s="5">
        <f>IFERROR(H109+A109/1000000,"")</f>
        <v>0</v>
      </c>
    </row>
    <row r="110" spans="1:13">
      <c r="A110">
        <v>109</v>
      </c>
      <c r="B110" t="s">
        <v>155</v>
      </c>
      <c r="C110" t="s">
        <v>26</v>
      </c>
      <c r="D110" t="s">
        <v>2</v>
      </c>
      <c r="E110" t="s">
        <v>8</v>
      </c>
      <c r="F110" t="s">
        <v>18</v>
      </c>
      <c r="G110" s="3">
        <v>45961</v>
      </c>
      <c r="H110" s="4">
        <v>0.4166666666666667</v>
      </c>
      <c r="I110" s="4">
        <v>0.4791666666666667</v>
      </c>
      <c r="J110" s="2">
        <f>IF(OR(H110="",I110=""),0,(I110-H110)*24)</f>
        <v>0</v>
      </c>
      <c r="K110" t="s">
        <v>48</v>
      </c>
      <c r="M110" s="5">
        <f>IFERROR(H110+A110/1000000,"")</f>
        <v>0</v>
      </c>
    </row>
    <row r="111" spans="1:13">
      <c r="A111">
        <v>110</v>
      </c>
      <c r="B111" t="s">
        <v>156</v>
      </c>
      <c r="C111" t="s">
        <v>26</v>
      </c>
      <c r="D111" t="s">
        <v>2</v>
      </c>
      <c r="E111" t="s">
        <v>9</v>
      </c>
      <c r="F111" t="s">
        <v>14</v>
      </c>
      <c r="G111" s="3">
        <v>45961</v>
      </c>
      <c r="H111" s="4">
        <v>0.6666666666666666</v>
      </c>
      <c r="I111" s="4">
        <v>0.6875</v>
      </c>
      <c r="J111" s="2">
        <f>IF(OR(H111="",I111=""),0,(I111-H111)*24)</f>
        <v>0</v>
      </c>
      <c r="K111" t="s">
        <v>48</v>
      </c>
      <c r="M111" s="5">
        <f>IFERROR(H111+A111/1000000,"")</f>
        <v>0</v>
      </c>
    </row>
    <row r="112" spans="1:13">
      <c r="A112">
        <v>111</v>
      </c>
      <c r="B112" t="s">
        <v>157</v>
      </c>
      <c r="C112" t="s">
        <v>26</v>
      </c>
      <c r="D112" t="s">
        <v>4</v>
      </c>
      <c r="E112" t="s">
        <v>10</v>
      </c>
      <c r="F112" t="s">
        <v>14</v>
      </c>
      <c r="G112" s="3">
        <v>45961</v>
      </c>
      <c r="H112" s="4">
        <v>0.4583333333333333</v>
      </c>
      <c r="I112" s="4">
        <v>0.5</v>
      </c>
      <c r="J112" s="2">
        <f>IF(OR(H112="",I112=""),0,(I112-H112)*24)</f>
        <v>0</v>
      </c>
      <c r="K112" t="s">
        <v>48</v>
      </c>
      <c r="M112" s="5">
        <f>IFERROR(H112+A112/1000000,"")</f>
        <v>0</v>
      </c>
    </row>
    <row r="113" spans="1:13">
      <c r="A113">
        <v>112</v>
      </c>
      <c r="B113" t="s">
        <v>158</v>
      </c>
      <c r="C113" t="s">
        <v>26</v>
      </c>
      <c r="D113" t="s">
        <v>1</v>
      </c>
      <c r="E113" t="s">
        <v>9</v>
      </c>
      <c r="F113" t="s">
        <v>20</v>
      </c>
      <c r="G113" s="3">
        <v>45961</v>
      </c>
      <c r="H113" s="4">
        <v>0.375</v>
      </c>
      <c r="I113" s="4">
        <v>0.4583333333333333</v>
      </c>
      <c r="J113" s="2">
        <f>IF(OR(H113="",I113=""),0,(I113-H113)*24)</f>
        <v>0</v>
      </c>
      <c r="K113" t="s">
        <v>16</v>
      </c>
      <c r="M113" s="5">
        <f>IFERROR(H113+A113/1000000,"")</f>
        <v>0</v>
      </c>
    </row>
    <row r="114" spans="1:13">
      <c r="A114">
        <v>113</v>
      </c>
      <c r="B114" t="s">
        <v>159</v>
      </c>
      <c r="C114" t="s">
        <v>28</v>
      </c>
      <c r="D114" t="s">
        <v>2</v>
      </c>
      <c r="E114" t="s">
        <v>8</v>
      </c>
      <c r="F114" t="s">
        <v>16</v>
      </c>
      <c r="G114" s="3">
        <v>45961</v>
      </c>
      <c r="H114" s="4">
        <v>0.375</v>
      </c>
      <c r="I114" s="4">
        <v>0.3958333333333333</v>
      </c>
      <c r="J114" s="2">
        <f>IF(OR(H114="",I114=""),0,(I114-H114)*24)</f>
        <v>0</v>
      </c>
      <c r="K114" t="s">
        <v>46</v>
      </c>
      <c r="M114" s="5">
        <f>IFERROR(H114+A114/1000000,"")</f>
        <v>0</v>
      </c>
    </row>
    <row r="115" spans="1:13">
      <c r="A115">
        <v>114</v>
      </c>
      <c r="B115" t="s">
        <v>160</v>
      </c>
      <c r="C115" t="s">
        <v>26</v>
      </c>
      <c r="D115" t="s">
        <v>1</v>
      </c>
      <c r="E115" t="s">
        <v>10</v>
      </c>
      <c r="F115" t="s">
        <v>17</v>
      </c>
      <c r="G115" s="3">
        <v>45961</v>
      </c>
      <c r="H115" s="4">
        <v>0.5833333333333334</v>
      </c>
      <c r="I115" s="4">
        <v>0.625</v>
      </c>
      <c r="J115" s="2">
        <f>IF(OR(H115="",I115=""),0,(I115-H115)*24)</f>
        <v>0</v>
      </c>
      <c r="K115" t="s">
        <v>16</v>
      </c>
      <c r="M115" s="5">
        <f>IFERROR(H115+A115/1000000,"")</f>
        <v>0</v>
      </c>
    </row>
    <row r="116" spans="1:13">
      <c r="A116">
        <v>115</v>
      </c>
      <c r="B116" t="s">
        <v>161</v>
      </c>
      <c r="C116" t="s">
        <v>23</v>
      </c>
      <c r="D116" t="s">
        <v>4</v>
      </c>
      <c r="E116" t="s">
        <v>9</v>
      </c>
      <c r="F116" t="s">
        <v>14</v>
      </c>
      <c r="G116" s="3">
        <v>45961</v>
      </c>
      <c r="H116" s="4">
        <v>0.625</v>
      </c>
      <c r="I116" s="4">
        <v>0.6458333333333334</v>
      </c>
      <c r="J116" s="2">
        <f>IF(OR(H116="",I116=""),0,(I116-H116)*24)</f>
        <v>0</v>
      </c>
      <c r="K116" t="s">
        <v>52</v>
      </c>
      <c r="M116" s="5">
        <f>IFERROR(H116+A116/1000000,"")</f>
        <v>0</v>
      </c>
    </row>
    <row r="117" spans="1:13">
      <c r="A117">
        <v>116</v>
      </c>
      <c r="B117" t="s">
        <v>162</v>
      </c>
      <c r="C117" t="s">
        <v>24</v>
      </c>
      <c r="D117" t="s">
        <v>2</v>
      </c>
      <c r="E117" t="s">
        <v>9</v>
      </c>
      <c r="F117" t="s">
        <v>16</v>
      </c>
      <c r="G117" s="3">
        <v>45962</v>
      </c>
      <c r="H117" s="4">
        <v>0.625</v>
      </c>
      <c r="I117" s="4">
        <v>0.6875</v>
      </c>
      <c r="J117" s="2">
        <f>IF(OR(H117="",I117=""),0,(I117-H117)*24)</f>
        <v>0</v>
      </c>
      <c r="K117" t="s">
        <v>16</v>
      </c>
      <c r="M117" s="5">
        <f>IFERROR(H117+A117/1000000,"")</f>
        <v>0</v>
      </c>
    </row>
    <row r="118" spans="1:13">
      <c r="A118">
        <v>117</v>
      </c>
      <c r="B118" t="s">
        <v>163</v>
      </c>
      <c r="C118" t="s">
        <v>27</v>
      </c>
      <c r="D118" t="s">
        <v>3</v>
      </c>
      <c r="E118" t="s">
        <v>9</v>
      </c>
      <c r="F118" t="s">
        <v>14</v>
      </c>
      <c r="G118" s="3">
        <v>45962</v>
      </c>
      <c r="H118" s="4">
        <v>0.5833333333333334</v>
      </c>
      <c r="I118" s="4">
        <v>0.625</v>
      </c>
      <c r="J118" s="2">
        <f>IF(OR(H118="",I118=""),0,(I118-H118)*24)</f>
        <v>0</v>
      </c>
      <c r="K118" t="s">
        <v>52</v>
      </c>
      <c r="M118" s="5">
        <f>IFERROR(H118+A118/1000000,"")</f>
        <v>0</v>
      </c>
    </row>
    <row r="119" spans="1:13">
      <c r="A119">
        <v>118</v>
      </c>
      <c r="B119" t="s">
        <v>164</v>
      </c>
      <c r="C119" t="s">
        <v>23</v>
      </c>
      <c r="D119" t="s">
        <v>4</v>
      </c>
      <c r="E119" t="s">
        <v>10</v>
      </c>
      <c r="F119" t="s">
        <v>17</v>
      </c>
      <c r="G119" s="3">
        <v>45962</v>
      </c>
      <c r="H119" s="4">
        <v>0.3541666666666667</v>
      </c>
      <c r="I119" s="4">
        <v>0.375</v>
      </c>
      <c r="J119" s="2">
        <f>IF(OR(H119="",I119=""),0,(I119-H119)*24)</f>
        <v>0</v>
      </c>
      <c r="K119" t="s">
        <v>52</v>
      </c>
      <c r="M119" s="5">
        <f>IFERROR(H119+A119/1000000,"")</f>
        <v>0</v>
      </c>
    </row>
    <row r="120" spans="1:13">
      <c r="A120">
        <v>119</v>
      </c>
      <c r="B120" t="s">
        <v>165</v>
      </c>
      <c r="C120" t="s">
        <v>30</v>
      </c>
      <c r="D120" t="s">
        <v>2</v>
      </c>
      <c r="E120" t="s">
        <v>8</v>
      </c>
      <c r="F120" t="s">
        <v>14</v>
      </c>
      <c r="G120" s="3">
        <v>45962</v>
      </c>
      <c r="H120" s="4">
        <v>0.375</v>
      </c>
      <c r="I120" s="4">
        <v>0.4583333333333333</v>
      </c>
      <c r="J120" s="2">
        <f>IF(OR(H120="",I120=""),0,(I120-H120)*24)</f>
        <v>0</v>
      </c>
      <c r="K120" t="s">
        <v>48</v>
      </c>
      <c r="M120" s="5">
        <f>IFERROR(H120+A120/1000000,"")</f>
        <v>0</v>
      </c>
    </row>
    <row r="121" spans="1:13">
      <c r="A121">
        <v>120</v>
      </c>
      <c r="B121" t="s">
        <v>166</v>
      </c>
      <c r="C121" t="s">
        <v>28</v>
      </c>
      <c r="D121" t="s">
        <v>2</v>
      </c>
      <c r="E121" t="s">
        <v>8</v>
      </c>
      <c r="F121" t="s">
        <v>16</v>
      </c>
      <c r="G121" s="3">
        <v>45962</v>
      </c>
      <c r="H121" s="4">
        <v>0.375</v>
      </c>
      <c r="I121" s="4">
        <v>0.4166666666666667</v>
      </c>
      <c r="J121" s="2">
        <f>IF(OR(H121="",I121=""),0,(I121-H121)*24)</f>
        <v>0</v>
      </c>
      <c r="K121" t="s">
        <v>48</v>
      </c>
      <c r="M121" s="5">
        <f>IFERROR(H121+A121/1000000,"")</f>
        <v>0</v>
      </c>
    </row>
    <row r="122" spans="1:13">
      <c r="A122">
        <v>121</v>
      </c>
      <c r="B122" t="s">
        <v>167</v>
      </c>
      <c r="C122" t="s">
        <v>30</v>
      </c>
      <c r="D122" t="s">
        <v>2</v>
      </c>
      <c r="E122" t="s">
        <v>9</v>
      </c>
      <c r="F122" t="s">
        <v>20</v>
      </c>
      <c r="G122" s="3">
        <v>45962</v>
      </c>
      <c r="H122" s="4">
        <v>0.3333333333333333</v>
      </c>
      <c r="I122" s="4">
        <v>0.4166666666666667</v>
      </c>
      <c r="J122" s="2">
        <f>IF(OR(H122="",I122=""),0,(I122-H122)*24)</f>
        <v>0</v>
      </c>
      <c r="K122" t="s">
        <v>16</v>
      </c>
      <c r="M122" s="5">
        <f>IFERROR(H122+A122/1000000,"")</f>
        <v>0</v>
      </c>
    </row>
    <row r="123" spans="1:13">
      <c r="A123">
        <v>122</v>
      </c>
      <c r="B123" t="s">
        <v>168</v>
      </c>
      <c r="C123" t="s">
        <v>29</v>
      </c>
      <c r="D123" t="s">
        <v>1</v>
      </c>
      <c r="E123" t="s">
        <v>10</v>
      </c>
      <c r="F123" t="s">
        <v>18</v>
      </c>
      <c r="G123" s="3">
        <v>45962</v>
      </c>
      <c r="H123" s="4">
        <v>0.375</v>
      </c>
      <c r="I123" s="4">
        <v>0.4166666666666667</v>
      </c>
      <c r="J123" s="2">
        <f>IF(OR(H123="",I123=""),0,(I123-H123)*24)</f>
        <v>0</v>
      </c>
      <c r="K123" t="s">
        <v>52</v>
      </c>
      <c r="M123" s="5">
        <f>IFERROR(H123+A123/1000000,"")</f>
        <v>0</v>
      </c>
    </row>
    <row r="124" spans="1:13">
      <c r="A124">
        <v>123</v>
      </c>
      <c r="B124" t="s">
        <v>169</v>
      </c>
      <c r="C124" t="s">
        <v>26</v>
      </c>
      <c r="D124" t="s">
        <v>4</v>
      </c>
      <c r="E124" t="s">
        <v>8</v>
      </c>
      <c r="F124" t="s">
        <v>15</v>
      </c>
      <c r="G124" s="3">
        <v>45962</v>
      </c>
      <c r="H124" s="4">
        <v>0.3333333333333333</v>
      </c>
      <c r="I124" s="4">
        <v>0.4166666666666667</v>
      </c>
      <c r="J124" s="2">
        <f>IF(OR(H124="",I124=""),0,(I124-H124)*24)</f>
        <v>0</v>
      </c>
      <c r="K124" t="s">
        <v>46</v>
      </c>
      <c r="M124" s="5">
        <f>IFERROR(H124+A124/1000000,"")</f>
        <v>0</v>
      </c>
    </row>
    <row r="125" spans="1:13">
      <c r="A125">
        <v>124</v>
      </c>
      <c r="B125" t="s">
        <v>170</v>
      </c>
      <c r="C125" t="s">
        <v>24</v>
      </c>
      <c r="D125" t="s">
        <v>2</v>
      </c>
      <c r="E125" t="s">
        <v>8</v>
      </c>
      <c r="F125" t="s">
        <v>19</v>
      </c>
      <c r="G125" s="3">
        <v>45962</v>
      </c>
      <c r="H125" s="4">
        <v>0.4166666666666667</v>
      </c>
      <c r="I125" s="4">
        <v>0.4375</v>
      </c>
      <c r="J125" s="2">
        <f>IF(OR(H125="",I125=""),0,(I125-H125)*24)</f>
        <v>0</v>
      </c>
      <c r="K125" t="s">
        <v>48</v>
      </c>
      <c r="M125" s="5">
        <f>IFERROR(H125+A125/1000000,"")</f>
        <v>0</v>
      </c>
    </row>
    <row r="126" spans="1:13">
      <c r="A126">
        <v>125</v>
      </c>
      <c r="B126" t="s">
        <v>171</v>
      </c>
      <c r="C126" t="s">
        <v>29</v>
      </c>
      <c r="D126" t="s">
        <v>4</v>
      </c>
      <c r="E126" t="s">
        <v>9</v>
      </c>
      <c r="F126" t="s">
        <v>19</v>
      </c>
      <c r="G126" s="3">
        <v>45962</v>
      </c>
      <c r="H126" s="4">
        <v>0.4583333333333333</v>
      </c>
      <c r="I126" s="4">
        <v>0.5416666666666666</v>
      </c>
      <c r="J126" s="2">
        <f>IF(OR(H126="",I126=""),0,(I126-H126)*24)</f>
        <v>0</v>
      </c>
      <c r="K126" t="s">
        <v>16</v>
      </c>
      <c r="M126" s="5">
        <f>IFERROR(H126+A126/1000000,"")</f>
        <v>0</v>
      </c>
    </row>
    <row r="127" spans="1:13">
      <c r="A127">
        <v>126</v>
      </c>
      <c r="B127" t="s">
        <v>172</v>
      </c>
      <c r="C127" t="s">
        <v>29</v>
      </c>
      <c r="D127" t="s">
        <v>4</v>
      </c>
      <c r="E127" t="s">
        <v>9</v>
      </c>
      <c r="F127" t="s">
        <v>17</v>
      </c>
      <c r="G127" s="3">
        <v>45962</v>
      </c>
      <c r="H127" s="4">
        <v>0.6666666666666666</v>
      </c>
      <c r="I127" s="4">
        <v>0.7083333333333334</v>
      </c>
      <c r="J127" s="2">
        <f>IF(OR(H127="",I127=""),0,(I127-H127)*24)</f>
        <v>0</v>
      </c>
      <c r="K127" t="s">
        <v>48</v>
      </c>
      <c r="M127" s="5">
        <f>IFERROR(H127+A127/1000000,"")</f>
        <v>0</v>
      </c>
    </row>
    <row r="128" spans="1:13">
      <c r="A128">
        <v>127</v>
      </c>
      <c r="B128" t="s">
        <v>173</v>
      </c>
      <c r="C128" t="s">
        <v>30</v>
      </c>
      <c r="D128" t="s">
        <v>4</v>
      </c>
      <c r="E128" t="s">
        <v>8</v>
      </c>
      <c r="F128" t="s">
        <v>20</v>
      </c>
      <c r="G128" s="3">
        <v>45962</v>
      </c>
      <c r="H128" s="4">
        <v>0.6666666666666666</v>
      </c>
      <c r="I128" s="4">
        <v>0.7083333333333334</v>
      </c>
      <c r="J128" s="2">
        <f>IF(OR(H128="",I128=""),0,(I128-H128)*24)</f>
        <v>0</v>
      </c>
      <c r="K128" t="s">
        <v>52</v>
      </c>
      <c r="M128" s="5">
        <f>IFERROR(H128+A128/1000000,"")</f>
        <v>0</v>
      </c>
    </row>
    <row r="129" spans="1:13">
      <c r="A129">
        <v>128</v>
      </c>
      <c r="B129" t="s">
        <v>174</v>
      </c>
      <c r="C129" t="s">
        <v>25</v>
      </c>
      <c r="D129" t="s">
        <v>3</v>
      </c>
      <c r="E129" t="s">
        <v>9</v>
      </c>
      <c r="F129" t="s">
        <v>14</v>
      </c>
      <c r="G129" s="3">
        <v>45963</v>
      </c>
      <c r="H129" s="4">
        <v>0.6666666666666666</v>
      </c>
      <c r="I129" s="4">
        <v>0.6875</v>
      </c>
      <c r="J129" s="2">
        <f>IF(OR(H129="",I129=""),0,(I129-H129)*24)</f>
        <v>0</v>
      </c>
      <c r="K129" t="s">
        <v>48</v>
      </c>
      <c r="M129" s="5">
        <f>IFERROR(H129+A129/1000000,"")</f>
        <v>0</v>
      </c>
    </row>
    <row r="130" spans="1:13">
      <c r="A130">
        <v>129</v>
      </c>
      <c r="B130" t="s">
        <v>175</v>
      </c>
      <c r="C130" t="s">
        <v>28</v>
      </c>
      <c r="D130" t="s">
        <v>1</v>
      </c>
      <c r="E130" t="s">
        <v>8</v>
      </c>
      <c r="F130" t="s">
        <v>18</v>
      </c>
      <c r="G130" s="3">
        <v>45963</v>
      </c>
      <c r="H130" s="4">
        <v>0.625</v>
      </c>
      <c r="I130" s="4">
        <v>0.6666666666666666</v>
      </c>
      <c r="J130" s="2">
        <f>IF(OR(H130="",I130=""),0,(I130-H130)*24)</f>
        <v>0</v>
      </c>
      <c r="K130" t="s">
        <v>48</v>
      </c>
      <c r="M130" s="5">
        <f>IFERROR(H130+A130/1000000,"")</f>
        <v>0</v>
      </c>
    </row>
    <row r="131" spans="1:13">
      <c r="A131">
        <v>130</v>
      </c>
      <c r="B131" t="s">
        <v>176</v>
      </c>
      <c r="C131" t="s">
        <v>24</v>
      </c>
      <c r="D131" t="s">
        <v>2</v>
      </c>
      <c r="E131" t="s">
        <v>8</v>
      </c>
      <c r="F131" t="s">
        <v>17</v>
      </c>
      <c r="G131" s="3">
        <v>45963</v>
      </c>
      <c r="H131" s="4">
        <v>0.4583333333333333</v>
      </c>
      <c r="I131" s="4">
        <v>0.5</v>
      </c>
      <c r="J131" s="2">
        <f>IF(OR(H131="",I131=""),0,(I131-H131)*24)</f>
        <v>0</v>
      </c>
      <c r="K131" t="s">
        <v>46</v>
      </c>
      <c r="M131" s="5">
        <f>IFERROR(H131+A131/1000000,"")</f>
        <v>0</v>
      </c>
    </row>
    <row r="132" spans="1:13">
      <c r="A132">
        <v>131</v>
      </c>
      <c r="B132" t="s">
        <v>177</v>
      </c>
      <c r="C132" t="s">
        <v>28</v>
      </c>
      <c r="D132" t="s">
        <v>3</v>
      </c>
      <c r="E132" t="s">
        <v>8</v>
      </c>
      <c r="F132" t="s">
        <v>18</v>
      </c>
      <c r="G132" s="3">
        <v>45963</v>
      </c>
      <c r="H132" s="4">
        <v>0.4583333333333333</v>
      </c>
      <c r="I132" s="4">
        <v>0.5416666666666666</v>
      </c>
      <c r="J132" s="2">
        <f>IF(OR(H132="",I132=""),0,(I132-H132)*24)</f>
        <v>0</v>
      </c>
      <c r="K132" t="s">
        <v>46</v>
      </c>
      <c r="M132" s="5">
        <f>IFERROR(H132+A132/1000000,"")</f>
        <v>0</v>
      </c>
    </row>
    <row r="133" spans="1:13">
      <c r="A133">
        <v>132</v>
      </c>
      <c r="B133" t="s">
        <v>178</v>
      </c>
      <c r="C133" t="s">
        <v>30</v>
      </c>
      <c r="D133" t="s">
        <v>2</v>
      </c>
      <c r="E133" t="s">
        <v>9</v>
      </c>
      <c r="F133" t="s">
        <v>18</v>
      </c>
      <c r="G133" s="3">
        <v>45963</v>
      </c>
      <c r="H133" s="4">
        <v>0.4166666666666667</v>
      </c>
      <c r="I133" s="4">
        <v>0.4791666666666667</v>
      </c>
      <c r="J133" s="2">
        <f>IF(OR(H133="",I133=""),0,(I133-H133)*24)</f>
        <v>0</v>
      </c>
      <c r="K133" t="s">
        <v>16</v>
      </c>
      <c r="M133" s="5">
        <f>IFERROR(H133+A133/1000000,"")</f>
        <v>0</v>
      </c>
    </row>
    <row r="134" spans="1:13">
      <c r="A134">
        <v>133</v>
      </c>
      <c r="B134" t="s">
        <v>179</v>
      </c>
      <c r="C134" t="s">
        <v>25</v>
      </c>
      <c r="D134" t="s">
        <v>4</v>
      </c>
      <c r="E134" t="s">
        <v>8</v>
      </c>
      <c r="F134" t="s">
        <v>16</v>
      </c>
      <c r="G134" s="3">
        <v>45963</v>
      </c>
      <c r="H134" s="4">
        <v>0.5833333333333334</v>
      </c>
      <c r="I134" s="4">
        <v>0.6666666666666666</v>
      </c>
      <c r="J134" s="2">
        <f>IF(OR(H134="",I134=""),0,(I134-H134)*24)</f>
        <v>0</v>
      </c>
      <c r="K134" t="s">
        <v>46</v>
      </c>
      <c r="M134" s="5">
        <f>IFERROR(H134+A134/1000000,"")</f>
        <v>0</v>
      </c>
    </row>
    <row r="135" spans="1:13">
      <c r="A135">
        <v>134</v>
      </c>
      <c r="B135" t="s">
        <v>180</v>
      </c>
      <c r="C135" t="s">
        <v>23</v>
      </c>
      <c r="D135" t="s">
        <v>3</v>
      </c>
      <c r="E135" t="s">
        <v>10</v>
      </c>
      <c r="F135" t="s">
        <v>17</v>
      </c>
      <c r="G135" s="3">
        <v>45963</v>
      </c>
      <c r="H135" s="4">
        <v>0.3541666666666667</v>
      </c>
      <c r="I135" s="4">
        <v>0.4166666666666667</v>
      </c>
      <c r="J135" s="2">
        <f>IF(OR(H135="",I135=""),0,(I135-H135)*24)</f>
        <v>0</v>
      </c>
      <c r="K135" t="s">
        <v>52</v>
      </c>
      <c r="M135" s="5">
        <f>IFERROR(H135+A135/1000000,"")</f>
        <v>0</v>
      </c>
    </row>
    <row r="136" spans="1:13">
      <c r="A136">
        <v>135</v>
      </c>
      <c r="B136" t="s">
        <v>181</v>
      </c>
      <c r="C136" t="s">
        <v>29</v>
      </c>
      <c r="D136" t="s">
        <v>3</v>
      </c>
      <c r="E136" t="s">
        <v>9</v>
      </c>
      <c r="F136" t="s">
        <v>16</v>
      </c>
      <c r="G136" s="3">
        <v>45963</v>
      </c>
      <c r="H136" s="4">
        <v>0.5833333333333334</v>
      </c>
      <c r="I136" s="4">
        <v>0.6041666666666666</v>
      </c>
      <c r="J136" s="2">
        <f>IF(OR(H136="",I136=""),0,(I136-H136)*24)</f>
        <v>0</v>
      </c>
      <c r="K136" t="s">
        <v>52</v>
      </c>
      <c r="M136" s="5">
        <f>IFERROR(H136+A136/1000000,"")</f>
        <v>0</v>
      </c>
    </row>
    <row r="137" spans="1:13">
      <c r="A137">
        <v>136</v>
      </c>
      <c r="B137" t="s">
        <v>182</v>
      </c>
      <c r="C137" t="s">
        <v>23</v>
      </c>
      <c r="D137" t="s">
        <v>3</v>
      </c>
      <c r="E137" t="s">
        <v>10</v>
      </c>
      <c r="F137" t="s">
        <v>16</v>
      </c>
      <c r="G137" s="3">
        <v>45963</v>
      </c>
      <c r="H137" s="4">
        <v>0.4583333333333333</v>
      </c>
      <c r="I137" s="4">
        <v>0.5208333333333334</v>
      </c>
      <c r="J137" s="2">
        <f>IF(OR(H137="",I137=""),0,(I137-H137)*24)</f>
        <v>0</v>
      </c>
      <c r="K137" t="s">
        <v>48</v>
      </c>
      <c r="M137" s="5">
        <f>IFERROR(H137+A137/1000000,"")</f>
        <v>0</v>
      </c>
    </row>
    <row r="138" spans="1:13">
      <c r="A138">
        <v>137</v>
      </c>
      <c r="B138" t="s">
        <v>183</v>
      </c>
      <c r="C138" t="s">
        <v>25</v>
      </c>
      <c r="D138" t="s">
        <v>3</v>
      </c>
      <c r="E138" t="s">
        <v>9</v>
      </c>
      <c r="F138" t="s">
        <v>17</v>
      </c>
      <c r="G138" s="3">
        <v>45963</v>
      </c>
      <c r="H138" s="4">
        <v>0.625</v>
      </c>
      <c r="I138" s="4">
        <v>0.6875</v>
      </c>
      <c r="J138" s="2">
        <f>IF(OR(H138="",I138=""),0,(I138-H138)*24)</f>
        <v>0</v>
      </c>
      <c r="K138" t="s">
        <v>48</v>
      </c>
      <c r="M138" s="5">
        <f>IFERROR(H138+A138/1000000,"")</f>
        <v>0</v>
      </c>
    </row>
    <row r="139" spans="1:13">
      <c r="A139">
        <v>138</v>
      </c>
      <c r="J139" s="2">
        <f>IF(OR(H139="",I139=""),0,(I139-H139)*24)</f>
        <v>0</v>
      </c>
      <c r="M139" s="5">
        <f>IFERROR(H139+A139/1000000,"")</f>
        <v>0</v>
      </c>
    </row>
    <row r="140" spans="1:13">
      <c r="A140">
        <v>139</v>
      </c>
      <c r="J140" s="2">
        <f>IF(OR(H140="",I140=""),0,(I140-H140)*24)</f>
        <v>0</v>
      </c>
      <c r="M140" s="5">
        <f>IFERROR(H140+A140/1000000,"")</f>
        <v>0</v>
      </c>
    </row>
    <row r="141" spans="1:13">
      <c r="A141">
        <v>140</v>
      </c>
      <c r="J141" s="2">
        <f>IF(OR(H141="",I141=""),0,(I141-H141)*24)</f>
        <v>0</v>
      </c>
      <c r="M141" s="5">
        <f>IFERROR(H141+A141/1000000,"")</f>
        <v>0</v>
      </c>
    </row>
    <row r="142" spans="1:13">
      <c r="A142">
        <v>141</v>
      </c>
      <c r="J142" s="2">
        <f>IF(OR(H142="",I142=""),0,(I142-H142)*24)</f>
        <v>0</v>
      </c>
      <c r="M142" s="5">
        <f>IFERROR(H142+A142/1000000,"")</f>
        <v>0</v>
      </c>
    </row>
    <row r="143" spans="1:13">
      <c r="A143">
        <v>142</v>
      </c>
      <c r="J143" s="2">
        <f>IF(OR(H143="",I143=""),0,(I143-H143)*24)</f>
        <v>0</v>
      </c>
      <c r="M143" s="5">
        <f>IFERROR(H143+A143/1000000,"")</f>
        <v>0</v>
      </c>
    </row>
    <row r="144" spans="1:13">
      <c r="A144">
        <v>143</v>
      </c>
      <c r="J144" s="2">
        <f>IF(OR(H144="",I144=""),0,(I144-H144)*24)</f>
        <v>0</v>
      </c>
      <c r="M144" s="5">
        <f>IFERROR(H144+A144/1000000,"")</f>
        <v>0</v>
      </c>
    </row>
    <row r="145" spans="1:13">
      <c r="A145">
        <v>144</v>
      </c>
      <c r="J145" s="2">
        <f>IF(OR(H145="",I145=""),0,(I145-H145)*24)</f>
        <v>0</v>
      </c>
      <c r="M145" s="5">
        <f>IFERROR(H145+A145/1000000,"")</f>
        <v>0</v>
      </c>
    </row>
    <row r="146" spans="1:13">
      <c r="A146">
        <v>145</v>
      </c>
      <c r="J146" s="2">
        <f>IF(OR(H146="",I146=""),0,(I146-H146)*24)</f>
        <v>0</v>
      </c>
      <c r="M146" s="5">
        <f>IFERROR(H146+A146/1000000,"")</f>
        <v>0</v>
      </c>
    </row>
    <row r="147" spans="1:13">
      <c r="A147">
        <v>146</v>
      </c>
      <c r="J147" s="2">
        <f>IF(OR(H147="",I147=""),0,(I147-H147)*24)</f>
        <v>0</v>
      </c>
      <c r="M147" s="5">
        <f>IFERROR(H147+A147/1000000,"")</f>
        <v>0</v>
      </c>
    </row>
    <row r="148" spans="1:13">
      <c r="A148">
        <v>147</v>
      </c>
      <c r="J148" s="2">
        <f>IF(OR(H148="",I148=""),0,(I148-H148)*24)</f>
        <v>0</v>
      </c>
      <c r="M148" s="5">
        <f>IFERROR(H148+A148/1000000,"")</f>
        <v>0</v>
      </c>
    </row>
    <row r="149" spans="1:13">
      <c r="A149">
        <v>148</v>
      </c>
      <c r="J149" s="2">
        <f>IF(OR(H149="",I149=""),0,(I149-H149)*24)</f>
        <v>0</v>
      </c>
      <c r="M149" s="5">
        <f>IFERROR(H149+A149/1000000,"")</f>
        <v>0</v>
      </c>
    </row>
    <row r="150" spans="1:13">
      <c r="A150">
        <v>149</v>
      </c>
      <c r="J150" s="2">
        <f>IF(OR(H150="",I150=""),0,(I150-H150)*24)</f>
        <v>0</v>
      </c>
      <c r="M150" s="5">
        <f>IFERROR(H150+A150/1000000,"")</f>
        <v>0</v>
      </c>
    </row>
    <row r="151" spans="1:13">
      <c r="A151">
        <v>150</v>
      </c>
      <c r="J151" s="2">
        <f>IF(OR(H151="",I151=""),0,(I151-H151)*24)</f>
        <v>0</v>
      </c>
      <c r="M151" s="5">
        <f>IFERROR(H151+A151/1000000,"")</f>
        <v>0</v>
      </c>
    </row>
    <row r="152" spans="1:13">
      <c r="A152">
        <v>151</v>
      </c>
      <c r="J152" s="2">
        <f>IF(OR(H152="",I152=""),0,(I152-H152)*24)</f>
        <v>0</v>
      </c>
      <c r="M152" s="5">
        <f>IFERROR(H152+A152/1000000,"")</f>
        <v>0</v>
      </c>
    </row>
    <row r="153" spans="1:13">
      <c r="A153">
        <v>152</v>
      </c>
      <c r="J153" s="2">
        <f>IF(OR(H153="",I153=""),0,(I153-H153)*24)</f>
        <v>0</v>
      </c>
      <c r="M153" s="5">
        <f>IFERROR(H153+A153/1000000,"")</f>
        <v>0</v>
      </c>
    </row>
    <row r="154" spans="1:13">
      <c r="A154">
        <v>153</v>
      </c>
      <c r="J154" s="2">
        <f>IF(OR(H154="",I154=""),0,(I154-H154)*24)</f>
        <v>0</v>
      </c>
      <c r="M154" s="5">
        <f>IFERROR(H154+A154/1000000,"")</f>
        <v>0</v>
      </c>
    </row>
    <row r="155" spans="1:13">
      <c r="A155">
        <v>154</v>
      </c>
      <c r="J155" s="2">
        <f>IF(OR(H155="",I155=""),0,(I155-H155)*24)</f>
        <v>0</v>
      </c>
      <c r="M155" s="5">
        <f>IFERROR(H155+A155/1000000,"")</f>
        <v>0</v>
      </c>
    </row>
    <row r="156" spans="1:13">
      <c r="A156">
        <v>155</v>
      </c>
      <c r="J156" s="2">
        <f>IF(OR(H156="",I156=""),0,(I156-H156)*24)</f>
        <v>0</v>
      </c>
      <c r="M156" s="5">
        <f>IFERROR(H156+A156/1000000,"")</f>
        <v>0</v>
      </c>
    </row>
    <row r="157" spans="1:13">
      <c r="A157">
        <v>156</v>
      </c>
      <c r="J157" s="2">
        <f>IF(OR(H157="",I157=""),0,(I157-H157)*24)</f>
        <v>0</v>
      </c>
      <c r="M157" s="5">
        <f>IFERROR(H157+A157/1000000,"")</f>
        <v>0</v>
      </c>
    </row>
    <row r="158" spans="1:13">
      <c r="A158">
        <v>157</v>
      </c>
      <c r="J158" s="2">
        <f>IF(OR(H158="",I158=""),0,(I158-H158)*24)</f>
        <v>0</v>
      </c>
      <c r="M158" s="5">
        <f>IFERROR(H158+A158/1000000,"")</f>
        <v>0</v>
      </c>
    </row>
    <row r="159" spans="1:13">
      <c r="A159">
        <v>158</v>
      </c>
      <c r="J159" s="2">
        <f>IF(OR(H159="",I159=""),0,(I159-H159)*24)</f>
        <v>0</v>
      </c>
      <c r="M159" s="5">
        <f>IFERROR(H159+A159/1000000,"")</f>
        <v>0</v>
      </c>
    </row>
    <row r="160" spans="1:13">
      <c r="A160">
        <v>159</v>
      </c>
      <c r="J160" s="2">
        <f>IF(OR(H160="",I160=""),0,(I160-H160)*24)</f>
        <v>0</v>
      </c>
      <c r="M160" s="5">
        <f>IFERROR(H160+A160/1000000,"")</f>
        <v>0</v>
      </c>
    </row>
    <row r="161" spans="1:13">
      <c r="A161">
        <v>160</v>
      </c>
      <c r="J161" s="2">
        <f>IF(OR(H161="",I161=""),0,(I161-H161)*24)</f>
        <v>0</v>
      </c>
      <c r="M161" s="5">
        <f>IFERROR(H161+A161/1000000,"")</f>
        <v>0</v>
      </c>
    </row>
    <row r="162" spans="1:13">
      <c r="A162">
        <v>161</v>
      </c>
      <c r="J162" s="2">
        <f>IF(OR(H162="",I162=""),0,(I162-H162)*24)</f>
        <v>0</v>
      </c>
      <c r="M162" s="5">
        <f>IFERROR(H162+A162/1000000,"")</f>
        <v>0</v>
      </c>
    </row>
    <row r="163" spans="1:13">
      <c r="A163">
        <v>162</v>
      </c>
      <c r="J163" s="2">
        <f>IF(OR(H163="",I163=""),0,(I163-H163)*24)</f>
        <v>0</v>
      </c>
      <c r="M163" s="5">
        <f>IFERROR(H163+A163/1000000,"")</f>
        <v>0</v>
      </c>
    </row>
    <row r="164" spans="1:13">
      <c r="A164">
        <v>163</v>
      </c>
      <c r="J164" s="2">
        <f>IF(OR(H164="",I164=""),0,(I164-H164)*24)</f>
        <v>0</v>
      </c>
      <c r="M164" s="5">
        <f>IFERROR(H164+A164/1000000,"")</f>
        <v>0</v>
      </c>
    </row>
    <row r="165" spans="1:13">
      <c r="A165">
        <v>164</v>
      </c>
      <c r="J165" s="2">
        <f>IF(OR(H165="",I165=""),0,(I165-H165)*24)</f>
        <v>0</v>
      </c>
      <c r="M165" s="5">
        <f>IFERROR(H165+A165/1000000,"")</f>
        <v>0</v>
      </c>
    </row>
    <row r="166" spans="1:13">
      <c r="A166">
        <v>165</v>
      </c>
      <c r="J166" s="2">
        <f>IF(OR(H166="",I166=""),0,(I166-H166)*24)</f>
        <v>0</v>
      </c>
      <c r="M166" s="5">
        <f>IFERROR(H166+A166/1000000,"")</f>
        <v>0</v>
      </c>
    </row>
    <row r="167" spans="1:13">
      <c r="A167">
        <v>166</v>
      </c>
      <c r="J167" s="2">
        <f>IF(OR(H167="",I167=""),0,(I167-H167)*24)</f>
        <v>0</v>
      </c>
      <c r="M167" s="5">
        <f>IFERROR(H167+A167/1000000,"")</f>
        <v>0</v>
      </c>
    </row>
    <row r="168" spans="1:13">
      <c r="A168">
        <v>167</v>
      </c>
      <c r="J168" s="2">
        <f>IF(OR(H168="",I168=""),0,(I168-H168)*24)</f>
        <v>0</v>
      </c>
      <c r="M168" s="5">
        <f>IFERROR(H168+A168/1000000,"")</f>
        <v>0</v>
      </c>
    </row>
    <row r="169" spans="1:13">
      <c r="A169">
        <v>168</v>
      </c>
      <c r="J169" s="2">
        <f>IF(OR(H169="",I169=""),0,(I169-H169)*24)</f>
        <v>0</v>
      </c>
      <c r="M169" s="5">
        <f>IFERROR(H169+A169/1000000,"")</f>
        <v>0</v>
      </c>
    </row>
    <row r="170" spans="1:13">
      <c r="A170">
        <v>169</v>
      </c>
      <c r="J170" s="2">
        <f>IF(OR(H170="",I170=""),0,(I170-H170)*24)</f>
        <v>0</v>
      </c>
      <c r="M170" s="5">
        <f>IFERROR(H170+A170/1000000,"")</f>
        <v>0</v>
      </c>
    </row>
    <row r="171" spans="1:13">
      <c r="A171">
        <v>170</v>
      </c>
      <c r="J171" s="2">
        <f>IF(OR(H171="",I171=""),0,(I171-H171)*24)</f>
        <v>0</v>
      </c>
      <c r="M171" s="5">
        <f>IFERROR(H171+A171/1000000,"")</f>
        <v>0</v>
      </c>
    </row>
    <row r="172" spans="1:13">
      <c r="A172">
        <v>171</v>
      </c>
      <c r="J172" s="2">
        <f>IF(OR(H172="",I172=""),0,(I172-H172)*24)</f>
        <v>0</v>
      </c>
      <c r="M172" s="5">
        <f>IFERROR(H172+A172/1000000,"")</f>
        <v>0</v>
      </c>
    </row>
    <row r="173" spans="1:13">
      <c r="A173">
        <v>172</v>
      </c>
      <c r="J173" s="2">
        <f>IF(OR(H173="",I173=""),0,(I173-H173)*24)</f>
        <v>0</v>
      </c>
      <c r="M173" s="5">
        <f>IFERROR(H173+A173/1000000,"")</f>
        <v>0</v>
      </c>
    </row>
    <row r="174" spans="1:13">
      <c r="A174">
        <v>173</v>
      </c>
      <c r="J174" s="2">
        <f>IF(OR(H174="",I174=""),0,(I174-H174)*24)</f>
        <v>0</v>
      </c>
      <c r="M174" s="5">
        <f>IFERROR(H174+A174/1000000,"")</f>
        <v>0</v>
      </c>
    </row>
    <row r="175" spans="1:13">
      <c r="A175">
        <v>174</v>
      </c>
      <c r="J175" s="2">
        <f>IF(OR(H175="",I175=""),0,(I175-H175)*24)</f>
        <v>0</v>
      </c>
      <c r="M175" s="5">
        <f>IFERROR(H175+A175/1000000,"")</f>
        <v>0</v>
      </c>
    </row>
    <row r="176" spans="1:13">
      <c r="A176">
        <v>175</v>
      </c>
      <c r="J176" s="2">
        <f>IF(OR(H176="",I176=""),0,(I176-H176)*24)</f>
        <v>0</v>
      </c>
      <c r="M176" s="5">
        <f>IFERROR(H176+A176/1000000,"")</f>
        <v>0</v>
      </c>
    </row>
    <row r="177" spans="1:13">
      <c r="A177">
        <v>176</v>
      </c>
      <c r="J177" s="2">
        <f>IF(OR(H177="",I177=""),0,(I177-H177)*24)</f>
        <v>0</v>
      </c>
      <c r="M177" s="5">
        <f>IFERROR(H177+A177/1000000,"")</f>
        <v>0</v>
      </c>
    </row>
    <row r="178" spans="1:13">
      <c r="A178">
        <v>177</v>
      </c>
      <c r="J178" s="2">
        <f>IF(OR(H178="",I178=""),0,(I178-H178)*24)</f>
        <v>0</v>
      </c>
      <c r="M178" s="5">
        <f>IFERROR(H178+A178/1000000,"")</f>
        <v>0</v>
      </c>
    </row>
    <row r="179" spans="1:13">
      <c r="A179">
        <v>178</v>
      </c>
      <c r="J179" s="2">
        <f>IF(OR(H179="",I179=""),0,(I179-H179)*24)</f>
        <v>0</v>
      </c>
      <c r="M179" s="5">
        <f>IFERROR(H179+A179/1000000,"")</f>
        <v>0</v>
      </c>
    </row>
    <row r="180" spans="1:13">
      <c r="A180">
        <v>179</v>
      </c>
      <c r="J180" s="2">
        <f>IF(OR(H180="",I180=""),0,(I180-H180)*24)</f>
        <v>0</v>
      </c>
      <c r="M180" s="5">
        <f>IFERROR(H180+A180/1000000,"")</f>
        <v>0</v>
      </c>
    </row>
    <row r="181" spans="1:13">
      <c r="A181">
        <v>180</v>
      </c>
      <c r="J181" s="2">
        <f>IF(OR(H181="",I181=""),0,(I181-H181)*24)</f>
        <v>0</v>
      </c>
      <c r="M181" s="5">
        <f>IFERROR(H181+A181/1000000,"")</f>
        <v>0</v>
      </c>
    </row>
    <row r="182" spans="1:13">
      <c r="A182">
        <v>181</v>
      </c>
      <c r="J182" s="2">
        <f>IF(OR(H182="",I182=""),0,(I182-H182)*24)</f>
        <v>0</v>
      </c>
      <c r="M182" s="5">
        <f>IFERROR(H182+A182/1000000,"")</f>
        <v>0</v>
      </c>
    </row>
    <row r="183" spans="1:13">
      <c r="A183">
        <v>182</v>
      </c>
      <c r="J183" s="2">
        <f>IF(OR(H183="",I183=""),0,(I183-H183)*24)</f>
        <v>0</v>
      </c>
      <c r="M183" s="5">
        <f>IFERROR(H183+A183/1000000,"")</f>
        <v>0</v>
      </c>
    </row>
    <row r="184" spans="1:13">
      <c r="A184">
        <v>183</v>
      </c>
      <c r="J184" s="2">
        <f>IF(OR(H184="",I184=""),0,(I184-H184)*24)</f>
        <v>0</v>
      </c>
      <c r="M184" s="5">
        <f>IFERROR(H184+A184/1000000,"")</f>
        <v>0</v>
      </c>
    </row>
    <row r="185" spans="1:13">
      <c r="A185">
        <v>184</v>
      </c>
      <c r="J185" s="2">
        <f>IF(OR(H185="",I185=""),0,(I185-H185)*24)</f>
        <v>0</v>
      </c>
      <c r="M185" s="5">
        <f>IFERROR(H185+A185/1000000,"")</f>
        <v>0</v>
      </c>
    </row>
    <row r="186" spans="1:13">
      <c r="A186">
        <v>185</v>
      </c>
      <c r="J186" s="2">
        <f>IF(OR(H186="",I186=""),0,(I186-H186)*24)</f>
        <v>0</v>
      </c>
      <c r="M186" s="5">
        <f>IFERROR(H186+A186/1000000,"")</f>
        <v>0</v>
      </c>
    </row>
    <row r="187" spans="1:13">
      <c r="A187">
        <v>186</v>
      </c>
      <c r="J187" s="2">
        <f>IF(OR(H187="",I187=""),0,(I187-H187)*24)</f>
        <v>0</v>
      </c>
      <c r="M187" s="5">
        <f>IFERROR(H187+A187/1000000,"")</f>
        <v>0</v>
      </c>
    </row>
    <row r="188" spans="1:13">
      <c r="A188">
        <v>187</v>
      </c>
      <c r="J188" s="2">
        <f>IF(OR(H188="",I188=""),0,(I188-H188)*24)</f>
        <v>0</v>
      </c>
      <c r="M188" s="5">
        <f>IFERROR(H188+A188/1000000,"")</f>
        <v>0</v>
      </c>
    </row>
    <row r="189" spans="1:13">
      <c r="A189">
        <v>188</v>
      </c>
      <c r="J189" s="2">
        <f>IF(OR(H189="",I189=""),0,(I189-H189)*24)</f>
        <v>0</v>
      </c>
      <c r="M189" s="5">
        <f>IFERROR(H189+A189/1000000,"")</f>
        <v>0</v>
      </c>
    </row>
    <row r="190" spans="1:13">
      <c r="A190">
        <v>189</v>
      </c>
      <c r="J190" s="2">
        <f>IF(OR(H190="",I190=""),0,(I190-H190)*24)</f>
        <v>0</v>
      </c>
      <c r="M190" s="5">
        <f>IFERROR(H190+A190/1000000,"")</f>
        <v>0</v>
      </c>
    </row>
    <row r="191" spans="1:13">
      <c r="A191">
        <v>190</v>
      </c>
      <c r="J191" s="2">
        <f>IF(OR(H191="",I191=""),0,(I191-H191)*24)</f>
        <v>0</v>
      </c>
      <c r="M191" s="5">
        <f>IFERROR(H191+A191/1000000,"")</f>
        <v>0</v>
      </c>
    </row>
    <row r="192" spans="1:13">
      <c r="A192">
        <v>191</v>
      </c>
      <c r="J192" s="2">
        <f>IF(OR(H192="",I192=""),0,(I192-H192)*24)</f>
        <v>0</v>
      </c>
      <c r="M192" s="5">
        <f>IFERROR(H192+A192/1000000,"")</f>
        <v>0</v>
      </c>
    </row>
    <row r="193" spans="1:13">
      <c r="A193">
        <v>192</v>
      </c>
      <c r="J193" s="2">
        <f>IF(OR(H193="",I193=""),0,(I193-H193)*24)</f>
        <v>0</v>
      </c>
      <c r="M193" s="5">
        <f>IFERROR(H193+A193/1000000,"")</f>
        <v>0</v>
      </c>
    </row>
    <row r="194" spans="1:13">
      <c r="A194">
        <v>193</v>
      </c>
      <c r="J194" s="2">
        <f>IF(OR(H194="",I194=""),0,(I194-H194)*24)</f>
        <v>0</v>
      </c>
      <c r="M194" s="5">
        <f>IFERROR(H194+A194/1000000,"")</f>
        <v>0</v>
      </c>
    </row>
    <row r="195" spans="1:13">
      <c r="A195">
        <v>194</v>
      </c>
      <c r="J195" s="2">
        <f>IF(OR(H195="",I195=""),0,(I195-H195)*24)</f>
        <v>0</v>
      </c>
      <c r="M195" s="5">
        <f>IFERROR(H195+A195/1000000,"")</f>
        <v>0</v>
      </c>
    </row>
    <row r="196" spans="1:13">
      <c r="A196">
        <v>195</v>
      </c>
      <c r="J196" s="2">
        <f>IF(OR(H196="",I196=""),0,(I196-H196)*24)</f>
        <v>0</v>
      </c>
      <c r="M196" s="5">
        <f>IFERROR(H196+A196/1000000,"")</f>
        <v>0</v>
      </c>
    </row>
    <row r="197" spans="1:13">
      <c r="A197">
        <v>196</v>
      </c>
      <c r="J197" s="2">
        <f>IF(OR(H197="",I197=""),0,(I197-H197)*24)</f>
        <v>0</v>
      </c>
      <c r="M197" s="5">
        <f>IFERROR(H197+A197/1000000,"")</f>
        <v>0</v>
      </c>
    </row>
    <row r="198" spans="1:13">
      <c r="A198">
        <v>197</v>
      </c>
      <c r="J198" s="2">
        <f>IF(OR(H198="",I198=""),0,(I198-H198)*24)</f>
        <v>0</v>
      </c>
      <c r="M198" s="5">
        <f>IFERROR(H198+A198/1000000,"")</f>
        <v>0</v>
      </c>
    </row>
    <row r="199" spans="1:13">
      <c r="A199">
        <v>198</v>
      </c>
      <c r="J199" s="2">
        <f>IF(OR(H199="",I199=""),0,(I199-H199)*24)</f>
        <v>0</v>
      </c>
      <c r="M199" s="5">
        <f>IFERROR(H199+A199/1000000,"")</f>
        <v>0</v>
      </c>
    </row>
    <row r="200" spans="1:13">
      <c r="A200">
        <v>199</v>
      </c>
      <c r="J200" s="2">
        <f>IF(OR(H200="",I200=""),0,(I200-H200)*24)</f>
        <v>0</v>
      </c>
      <c r="M200" s="5">
        <f>IFERROR(H200+A200/1000000,"")</f>
        <v>0</v>
      </c>
    </row>
    <row r="201" spans="1:13">
      <c r="A201">
        <v>200</v>
      </c>
      <c r="J201" s="2">
        <f>IF(OR(H201="",I201=""),0,(I201-H201)*24)</f>
        <v>0</v>
      </c>
      <c r="M201" s="5">
        <f>IFERROR(H201+A201/1000000,"")</f>
        <v>0</v>
      </c>
    </row>
    <row r="202" spans="1:13">
      <c r="A202">
        <v>201</v>
      </c>
      <c r="J202" s="2">
        <f>IF(OR(H202="",I202=""),0,(I202-H202)*24)</f>
        <v>0</v>
      </c>
      <c r="M202" s="5">
        <f>IFERROR(H202+A202/1000000,"")</f>
        <v>0</v>
      </c>
    </row>
    <row r="203" spans="1:13">
      <c r="A203">
        <v>202</v>
      </c>
      <c r="J203" s="2">
        <f>IF(OR(H203="",I203=""),0,(I203-H203)*24)</f>
        <v>0</v>
      </c>
      <c r="M203" s="5">
        <f>IFERROR(H203+A203/1000000,"")</f>
        <v>0</v>
      </c>
    </row>
    <row r="204" spans="1:13">
      <c r="A204">
        <v>203</v>
      </c>
      <c r="J204" s="2">
        <f>IF(OR(H204="",I204=""),0,(I204-H204)*24)</f>
        <v>0</v>
      </c>
      <c r="M204" s="5">
        <f>IFERROR(H204+A204/1000000,"")</f>
        <v>0</v>
      </c>
    </row>
    <row r="205" spans="1:13">
      <c r="A205">
        <v>204</v>
      </c>
      <c r="J205" s="2">
        <f>IF(OR(H205="",I205=""),0,(I205-H205)*24)</f>
        <v>0</v>
      </c>
      <c r="M205" s="5">
        <f>IFERROR(H205+A205/1000000,"")</f>
        <v>0</v>
      </c>
    </row>
    <row r="206" spans="1:13">
      <c r="A206">
        <v>205</v>
      </c>
      <c r="J206" s="2">
        <f>IF(OR(H206="",I206=""),0,(I206-H206)*24)</f>
        <v>0</v>
      </c>
      <c r="M206" s="5">
        <f>IFERROR(H206+A206/1000000,"")</f>
        <v>0</v>
      </c>
    </row>
    <row r="207" spans="1:13">
      <c r="A207">
        <v>206</v>
      </c>
      <c r="J207" s="2">
        <f>IF(OR(H207="",I207=""),0,(I207-H207)*24)</f>
        <v>0</v>
      </c>
      <c r="M207" s="5">
        <f>IFERROR(H207+A207/1000000,"")</f>
        <v>0</v>
      </c>
    </row>
    <row r="208" spans="1:13">
      <c r="A208">
        <v>207</v>
      </c>
      <c r="J208" s="2">
        <f>IF(OR(H208="",I208=""),0,(I208-H208)*24)</f>
        <v>0</v>
      </c>
      <c r="M208" s="5">
        <f>IFERROR(H208+A208/1000000,"")</f>
        <v>0</v>
      </c>
    </row>
    <row r="209" spans="1:13">
      <c r="A209">
        <v>208</v>
      </c>
      <c r="J209" s="2">
        <f>IF(OR(H209="",I209=""),0,(I209-H209)*24)</f>
        <v>0</v>
      </c>
      <c r="M209" s="5">
        <f>IFERROR(H209+A209/1000000,"")</f>
        <v>0</v>
      </c>
    </row>
    <row r="210" spans="1:13">
      <c r="A210">
        <v>209</v>
      </c>
      <c r="J210" s="2">
        <f>IF(OR(H210="",I210=""),0,(I210-H210)*24)</f>
        <v>0</v>
      </c>
      <c r="M210" s="5">
        <f>IFERROR(H210+A210/1000000,"")</f>
        <v>0</v>
      </c>
    </row>
    <row r="211" spans="1:13">
      <c r="A211">
        <v>210</v>
      </c>
      <c r="J211" s="2">
        <f>IF(OR(H211="",I211=""),0,(I211-H211)*24)</f>
        <v>0</v>
      </c>
      <c r="M211" s="5">
        <f>IFERROR(H211+A211/1000000,"")</f>
        <v>0</v>
      </c>
    </row>
    <row r="212" spans="1:13">
      <c r="A212">
        <v>211</v>
      </c>
      <c r="J212" s="2">
        <f>IF(OR(H212="",I212=""),0,(I212-H212)*24)</f>
        <v>0</v>
      </c>
      <c r="M212" s="5">
        <f>IFERROR(H212+A212/1000000,"")</f>
        <v>0</v>
      </c>
    </row>
    <row r="213" spans="1:13">
      <c r="A213">
        <v>212</v>
      </c>
      <c r="J213" s="2">
        <f>IF(OR(H213="",I213=""),0,(I213-H213)*24)</f>
        <v>0</v>
      </c>
      <c r="M213" s="5">
        <f>IFERROR(H213+A213/1000000,"")</f>
        <v>0</v>
      </c>
    </row>
    <row r="214" spans="1:13">
      <c r="A214">
        <v>213</v>
      </c>
      <c r="J214" s="2">
        <f>IF(OR(H214="",I214=""),0,(I214-H214)*24)</f>
        <v>0</v>
      </c>
      <c r="M214" s="5">
        <f>IFERROR(H214+A214/1000000,"")</f>
        <v>0</v>
      </c>
    </row>
    <row r="215" spans="1:13">
      <c r="A215">
        <v>214</v>
      </c>
      <c r="J215" s="2">
        <f>IF(OR(H215="",I215=""),0,(I215-H215)*24)</f>
        <v>0</v>
      </c>
      <c r="M215" s="5">
        <f>IFERROR(H215+A215/1000000,"")</f>
        <v>0</v>
      </c>
    </row>
    <row r="216" spans="1:13">
      <c r="A216">
        <v>215</v>
      </c>
      <c r="J216" s="2">
        <f>IF(OR(H216="",I216=""),0,(I216-H216)*24)</f>
        <v>0</v>
      </c>
      <c r="M216" s="5">
        <f>IFERROR(H216+A216/1000000,"")</f>
        <v>0</v>
      </c>
    </row>
    <row r="217" spans="1:13">
      <c r="A217">
        <v>216</v>
      </c>
      <c r="J217" s="2">
        <f>IF(OR(H217="",I217=""),0,(I217-H217)*24)</f>
        <v>0</v>
      </c>
      <c r="M217" s="5">
        <f>IFERROR(H217+A217/1000000,"")</f>
        <v>0</v>
      </c>
    </row>
    <row r="218" spans="1:13">
      <c r="A218">
        <v>217</v>
      </c>
      <c r="J218" s="2">
        <f>IF(OR(H218="",I218=""),0,(I218-H218)*24)</f>
        <v>0</v>
      </c>
      <c r="M218" s="5">
        <f>IFERROR(H218+A218/1000000,"")</f>
        <v>0</v>
      </c>
    </row>
    <row r="219" spans="1:13">
      <c r="A219">
        <v>218</v>
      </c>
      <c r="J219" s="2">
        <f>IF(OR(H219="",I219=""),0,(I219-H219)*24)</f>
        <v>0</v>
      </c>
      <c r="M219" s="5">
        <f>IFERROR(H219+A219/1000000,"")</f>
        <v>0</v>
      </c>
    </row>
    <row r="220" spans="1:13">
      <c r="A220">
        <v>219</v>
      </c>
      <c r="J220" s="2">
        <f>IF(OR(H220="",I220=""),0,(I220-H220)*24)</f>
        <v>0</v>
      </c>
      <c r="M220" s="5">
        <f>IFERROR(H220+A220/1000000,"")</f>
        <v>0</v>
      </c>
    </row>
    <row r="221" spans="1:13">
      <c r="A221">
        <v>220</v>
      </c>
      <c r="J221" s="2">
        <f>IF(OR(H221="",I221=""),0,(I221-H221)*24)</f>
        <v>0</v>
      </c>
      <c r="M221" s="5">
        <f>IFERROR(H221+A221/1000000,"")</f>
        <v>0</v>
      </c>
    </row>
    <row r="222" spans="1:13">
      <c r="A222">
        <v>221</v>
      </c>
      <c r="J222" s="2">
        <f>IF(OR(H222="",I222=""),0,(I222-H222)*24)</f>
        <v>0</v>
      </c>
      <c r="M222" s="5">
        <f>IFERROR(H222+A222/1000000,"")</f>
        <v>0</v>
      </c>
    </row>
    <row r="223" spans="1:13">
      <c r="A223">
        <v>222</v>
      </c>
      <c r="J223" s="2">
        <f>IF(OR(H223="",I223=""),0,(I223-H223)*24)</f>
        <v>0</v>
      </c>
      <c r="M223" s="5">
        <f>IFERROR(H223+A223/1000000,"")</f>
        <v>0</v>
      </c>
    </row>
    <row r="224" spans="1:13">
      <c r="A224">
        <v>223</v>
      </c>
      <c r="J224" s="2">
        <f>IF(OR(H224="",I224=""),0,(I224-H224)*24)</f>
        <v>0</v>
      </c>
      <c r="M224" s="5">
        <f>IFERROR(H224+A224/1000000,"")</f>
        <v>0</v>
      </c>
    </row>
    <row r="225" spans="1:13">
      <c r="A225">
        <v>224</v>
      </c>
      <c r="J225" s="2">
        <f>IF(OR(H225="",I225=""),0,(I225-H225)*24)</f>
        <v>0</v>
      </c>
      <c r="M225" s="5">
        <f>IFERROR(H225+A225/1000000,"")</f>
        <v>0</v>
      </c>
    </row>
    <row r="226" spans="1:13">
      <c r="A226">
        <v>225</v>
      </c>
      <c r="J226" s="2">
        <f>IF(OR(H226="",I226=""),0,(I226-H226)*24)</f>
        <v>0</v>
      </c>
      <c r="M226" s="5">
        <f>IFERROR(H226+A226/1000000,"")</f>
        <v>0</v>
      </c>
    </row>
    <row r="227" spans="1:13">
      <c r="A227">
        <v>226</v>
      </c>
      <c r="J227" s="2">
        <f>IF(OR(H227="",I227=""),0,(I227-H227)*24)</f>
        <v>0</v>
      </c>
      <c r="M227" s="5">
        <f>IFERROR(H227+A227/1000000,"")</f>
        <v>0</v>
      </c>
    </row>
    <row r="228" spans="1:13">
      <c r="A228">
        <v>227</v>
      </c>
      <c r="J228" s="2">
        <f>IF(OR(H228="",I228=""),0,(I228-H228)*24)</f>
        <v>0</v>
      </c>
      <c r="M228" s="5">
        <f>IFERROR(H228+A228/1000000,"")</f>
        <v>0</v>
      </c>
    </row>
    <row r="229" spans="1:13">
      <c r="A229">
        <v>228</v>
      </c>
      <c r="J229" s="2">
        <f>IF(OR(H229="",I229=""),0,(I229-H229)*24)</f>
        <v>0</v>
      </c>
      <c r="M229" s="5">
        <f>IFERROR(H229+A229/1000000,"")</f>
        <v>0</v>
      </c>
    </row>
    <row r="230" spans="1:13">
      <c r="A230">
        <v>229</v>
      </c>
      <c r="J230" s="2">
        <f>IF(OR(H230="",I230=""),0,(I230-H230)*24)</f>
        <v>0</v>
      </c>
      <c r="M230" s="5">
        <f>IFERROR(H230+A230/1000000,"")</f>
        <v>0</v>
      </c>
    </row>
    <row r="231" spans="1:13">
      <c r="A231">
        <v>230</v>
      </c>
      <c r="J231" s="2">
        <f>IF(OR(H231="",I231=""),0,(I231-H231)*24)</f>
        <v>0</v>
      </c>
      <c r="M231" s="5">
        <f>IFERROR(H231+A231/1000000,"")</f>
        <v>0</v>
      </c>
    </row>
    <row r="232" spans="1:13">
      <c r="A232">
        <v>231</v>
      </c>
      <c r="J232" s="2">
        <f>IF(OR(H232="",I232=""),0,(I232-H232)*24)</f>
        <v>0</v>
      </c>
      <c r="M232" s="5">
        <f>IFERROR(H232+A232/1000000,"")</f>
        <v>0</v>
      </c>
    </row>
    <row r="233" spans="1:13">
      <c r="A233">
        <v>232</v>
      </c>
      <c r="J233" s="2">
        <f>IF(OR(H233="",I233=""),0,(I233-H233)*24)</f>
        <v>0</v>
      </c>
      <c r="M233" s="5">
        <f>IFERROR(H233+A233/1000000,"")</f>
        <v>0</v>
      </c>
    </row>
    <row r="234" spans="1:13">
      <c r="A234">
        <v>233</v>
      </c>
      <c r="J234" s="2">
        <f>IF(OR(H234="",I234=""),0,(I234-H234)*24)</f>
        <v>0</v>
      </c>
      <c r="M234" s="5">
        <f>IFERROR(H234+A234/1000000,"")</f>
        <v>0</v>
      </c>
    </row>
    <row r="235" spans="1:13">
      <c r="A235">
        <v>234</v>
      </c>
      <c r="J235" s="2">
        <f>IF(OR(H235="",I235=""),0,(I235-H235)*24)</f>
        <v>0</v>
      </c>
      <c r="M235" s="5">
        <f>IFERROR(H235+A235/1000000,"")</f>
        <v>0</v>
      </c>
    </row>
    <row r="236" spans="1:13">
      <c r="A236">
        <v>235</v>
      </c>
      <c r="J236" s="2">
        <f>IF(OR(H236="",I236=""),0,(I236-H236)*24)</f>
        <v>0</v>
      </c>
      <c r="M236" s="5">
        <f>IFERROR(H236+A236/1000000,"")</f>
        <v>0</v>
      </c>
    </row>
    <row r="237" spans="1:13">
      <c r="A237">
        <v>236</v>
      </c>
      <c r="J237" s="2">
        <f>IF(OR(H237="",I237=""),0,(I237-H237)*24)</f>
        <v>0</v>
      </c>
      <c r="M237" s="5">
        <f>IFERROR(H237+A237/1000000,"")</f>
        <v>0</v>
      </c>
    </row>
    <row r="238" spans="1:13">
      <c r="A238">
        <v>237</v>
      </c>
      <c r="J238" s="2">
        <f>IF(OR(H238="",I238=""),0,(I238-H238)*24)</f>
        <v>0</v>
      </c>
      <c r="M238" s="5">
        <f>IFERROR(H238+A238/1000000,"")</f>
        <v>0</v>
      </c>
    </row>
    <row r="239" spans="1:13">
      <c r="A239">
        <v>238</v>
      </c>
      <c r="J239" s="2">
        <f>IF(OR(H239="",I239=""),0,(I239-H239)*24)</f>
        <v>0</v>
      </c>
      <c r="M239" s="5">
        <f>IFERROR(H239+A239/1000000,"")</f>
        <v>0</v>
      </c>
    </row>
    <row r="240" spans="1:13">
      <c r="A240">
        <v>239</v>
      </c>
      <c r="J240" s="2">
        <f>IF(OR(H240="",I240=""),0,(I240-H240)*24)</f>
        <v>0</v>
      </c>
      <c r="M240" s="5">
        <f>IFERROR(H240+A240/1000000,"")</f>
        <v>0</v>
      </c>
    </row>
    <row r="241" spans="1:13">
      <c r="A241">
        <v>240</v>
      </c>
      <c r="J241" s="2">
        <f>IF(OR(H241="",I241=""),0,(I241-H241)*24)</f>
        <v>0</v>
      </c>
      <c r="M241" s="5">
        <f>IFERROR(H241+A241/1000000,"")</f>
        <v>0</v>
      </c>
    </row>
    <row r="242" spans="1:13">
      <c r="A242">
        <v>241</v>
      </c>
      <c r="J242" s="2">
        <f>IF(OR(H242="",I242=""),0,(I242-H242)*24)</f>
        <v>0</v>
      </c>
      <c r="M242" s="5">
        <f>IFERROR(H242+A242/1000000,"")</f>
        <v>0</v>
      </c>
    </row>
    <row r="243" spans="1:13">
      <c r="A243">
        <v>242</v>
      </c>
      <c r="J243" s="2">
        <f>IF(OR(H243="",I243=""),0,(I243-H243)*24)</f>
        <v>0</v>
      </c>
      <c r="M243" s="5">
        <f>IFERROR(H243+A243/1000000,"")</f>
        <v>0</v>
      </c>
    </row>
    <row r="244" spans="1:13">
      <c r="A244">
        <v>243</v>
      </c>
      <c r="J244" s="2">
        <f>IF(OR(H244="",I244=""),0,(I244-H244)*24)</f>
        <v>0</v>
      </c>
      <c r="M244" s="5">
        <f>IFERROR(H244+A244/1000000,"")</f>
        <v>0</v>
      </c>
    </row>
    <row r="245" spans="1:13">
      <c r="A245">
        <v>244</v>
      </c>
      <c r="J245" s="2">
        <f>IF(OR(H245="",I245=""),0,(I245-H245)*24)</f>
        <v>0</v>
      </c>
      <c r="M245" s="5">
        <f>IFERROR(H245+A245/1000000,"")</f>
        <v>0</v>
      </c>
    </row>
    <row r="246" spans="1:13">
      <c r="A246">
        <v>245</v>
      </c>
      <c r="J246" s="2">
        <f>IF(OR(H246="",I246=""),0,(I246-H246)*24)</f>
        <v>0</v>
      </c>
      <c r="M246" s="5">
        <f>IFERROR(H246+A246/1000000,"")</f>
        <v>0</v>
      </c>
    </row>
    <row r="247" spans="1:13">
      <c r="A247">
        <v>246</v>
      </c>
      <c r="J247" s="2">
        <f>IF(OR(H247="",I247=""),0,(I247-H247)*24)</f>
        <v>0</v>
      </c>
      <c r="M247" s="5">
        <f>IFERROR(H247+A247/1000000,"")</f>
        <v>0</v>
      </c>
    </row>
    <row r="248" spans="1:13">
      <c r="A248">
        <v>247</v>
      </c>
      <c r="J248" s="2">
        <f>IF(OR(H248="",I248=""),0,(I248-H248)*24)</f>
        <v>0</v>
      </c>
      <c r="M248" s="5">
        <f>IFERROR(H248+A248/1000000,"")</f>
        <v>0</v>
      </c>
    </row>
    <row r="249" spans="1:13">
      <c r="A249">
        <v>248</v>
      </c>
      <c r="J249" s="2">
        <f>IF(OR(H249="",I249=""),0,(I249-H249)*24)</f>
        <v>0</v>
      </c>
      <c r="M249" s="5">
        <f>IFERROR(H249+A249/1000000,"")</f>
        <v>0</v>
      </c>
    </row>
    <row r="250" spans="1:13">
      <c r="A250">
        <v>249</v>
      </c>
      <c r="J250" s="2">
        <f>IF(OR(H250="",I250=""),0,(I250-H250)*24)</f>
        <v>0</v>
      </c>
      <c r="M250" s="5">
        <f>IFERROR(H250+A250/1000000,"")</f>
        <v>0</v>
      </c>
    </row>
    <row r="251" spans="1:13">
      <c r="A251">
        <v>250</v>
      </c>
      <c r="J251" s="2">
        <f>IF(OR(H251="",I251=""),0,(I251-H251)*24)</f>
        <v>0</v>
      </c>
      <c r="M251" s="5">
        <f>IFERROR(H251+A251/1000000,"")</f>
        <v>0</v>
      </c>
    </row>
    <row r="252" spans="1:13">
      <c r="A252">
        <v>251</v>
      </c>
      <c r="J252" s="2">
        <f>IF(OR(H252="",I252=""),0,(I252-H252)*24)</f>
        <v>0</v>
      </c>
      <c r="M252" s="5">
        <f>IFERROR(H252+A252/1000000,"")</f>
        <v>0</v>
      </c>
    </row>
    <row r="253" spans="1:13">
      <c r="A253">
        <v>252</v>
      </c>
      <c r="J253" s="2">
        <f>IF(OR(H253="",I253=""),0,(I253-H253)*24)</f>
        <v>0</v>
      </c>
      <c r="M253" s="5">
        <f>IFERROR(H253+A253/1000000,"")</f>
        <v>0</v>
      </c>
    </row>
    <row r="254" spans="1:13">
      <c r="A254">
        <v>253</v>
      </c>
      <c r="J254" s="2">
        <f>IF(OR(H254="",I254=""),0,(I254-H254)*24)</f>
        <v>0</v>
      </c>
      <c r="M254" s="5">
        <f>IFERROR(H254+A254/1000000,"")</f>
        <v>0</v>
      </c>
    </row>
    <row r="255" spans="1:13">
      <c r="A255">
        <v>254</v>
      </c>
      <c r="J255" s="2">
        <f>IF(OR(H255="",I255=""),0,(I255-H255)*24)</f>
        <v>0</v>
      </c>
      <c r="M255" s="5">
        <f>IFERROR(H255+A255/1000000,"")</f>
        <v>0</v>
      </c>
    </row>
    <row r="256" spans="1:13">
      <c r="A256">
        <v>255</v>
      </c>
      <c r="J256" s="2">
        <f>IF(OR(H256="",I256=""),0,(I256-H256)*24)</f>
        <v>0</v>
      </c>
      <c r="M256" s="5">
        <f>IFERROR(H256+A256/1000000,"")</f>
        <v>0</v>
      </c>
    </row>
    <row r="257" spans="1:13">
      <c r="A257">
        <v>256</v>
      </c>
      <c r="J257" s="2">
        <f>IF(OR(H257="",I257=""),0,(I257-H257)*24)</f>
        <v>0</v>
      </c>
      <c r="M257" s="5">
        <f>IFERROR(H257+A257/1000000,"")</f>
        <v>0</v>
      </c>
    </row>
    <row r="258" spans="1:13">
      <c r="A258">
        <v>257</v>
      </c>
      <c r="J258" s="2">
        <f>IF(OR(H258="",I258=""),0,(I258-H258)*24)</f>
        <v>0</v>
      </c>
      <c r="M258" s="5">
        <f>IFERROR(H258+A258/1000000,"")</f>
        <v>0</v>
      </c>
    </row>
    <row r="259" spans="1:13">
      <c r="A259">
        <v>258</v>
      </c>
      <c r="J259" s="2">
        <f>IF(OR(H259="",I259=""),0,(I259-H259)*24)</f>
        <v>0</v>
      </c>
      <c r="M259" s="5">
        <f>IFERROR(H259+A259/1000000,"")</f>
        <v>0</v>
      </c>
    </row>
    <row r="260" spans="1:13">
      <c r="A260">
        <v>259</v>
      </c>
      <c r="J260" s="2">
        <f>IF(OR(H260="",I260=""),0,(I260-H260)*24)</f>
        <v>0</v>
      </c>
      <c r="M260" s="5">
        <f>IFERROR(H260+A260/1000000,"")</f>
        <v>0</v>
      </c>
    </row>
    <row r="261" spans="1:13">
      <c r="A261">
        <v>260</v>
      </c>
      <c r="J261" s="2">
        <f>IF(OR(H261="",I261=""),0,(I261-H261)*24)</f>
        <v>0</v>
      </c>
      <c r="M261" s="5">
        <f>IFERROR(H261+A261/1000000,"")</f>
        <v>0</v>
      </c>
    </row>
    <row r="262" spans="1:13">
      <c r="A262">
        <v>261</v>
      </c>
      <c r="J262" s="2">
        <f>IF(OR(H262="",I262=""),0,(I262-H262)*24)</f>
        <v>0</v>
      </c>
      <c r="M262" s="5">
        <f>IFERROR(H262+A262/1000000,"")</f>
        <v>0</v>
      </c>
    </row>
    <row r="263" spans="1:13">
      <c r="A263">
        <v>262</v>
      </c>
      <c r="J263" s="2">
        <f>IF(OR(H263="",I263=""),0,(I263-H263)*24)</f>
        <v>0</v>
      </c>
      <c r="M263" s="5">
        <f>IFERROR(H263+A263/1000000,"")</f>
        <v>0</v>
      </c>
    </row>
    <row r="264" spans="1:13">
      <c r="A264">
        <v>263</v>
      </c>
      <c r="J264" s="2">
        <f>IF(OR(H264="",I264=""),0,(I264-H264)*24)</f>
        <v>0</v>
      </c>
      <c r="M264" s="5">
        <f>IFERROR(H264+A264/1000000,"")</f>
        <v>0</v>
      </c>
    </row>
    <row r="265" spans="1:13">
      <c r="A265">
        <v>264</v>
      </c>
      <c r="J265" s="2">
        <f>IF(OR(H265="",I265=""),0,(I265-H265)*24)</f>
        <v>0</v>
      </c>
      <c r="M265" s="5">
        <f>IFERROR(H265+A265/1000000,"")</f>
        <v>0</v>
      </c>
    </row>
    <row r="266" spans="1:13">
      <c r="A266">
        <v>265</v>
      </c>
      <c r="J266" s="2">
        <f>IF(OR(H266="",I266=""),0,(I266-H266)*24)</f>
        <v>0</v>
      </c>
      <c r="M266" s="5">
        <f>IFERROR(H266+A266/1000000,"")</f>
        <v>0</v>
      </c>
    </row>
    <row r="267" spans="1:13">
      <c r="A267">
        <v>266</v>
      </c>
      <c r="J267" s="2">
        <f>IF(OR(H267="",I267=""),0,(I267-H267)*24)</f>
        <v>0</v>
      </c>
      <c r="M267" s="5">
        <f>IFERROR(H267+A267/1000000,"")</f>
        <v>0</v>
      </c>
    </row>
    <row r="268" spans="1:13">
      <c r="A268">
        <v>267</v>
      </c>
      <c r="J268" s="2">
        <f>IF(OR(H268="",I268=""),0,(I268-H268)*24)</f>
        <v>0</v>
      </c>
      <c r="M268" s="5">
        <f>IFERROR(H268+A268/1000000,"")</f>
        <v>0</v>
      </c>
    </row>
    <row r="269" spans="1:13">
      <c r="A269">
        <v>268</v>
      </c>
      <c r="J269" s="2">
        <f>IF(OR(H269="",I269=""),0,(I269-H269)*24)</f>
        <v>0</v>
      </c>
      <c r="M269" s="5">
        <f>IFERROR(H269+A269/1000000,"")</f>
        <v>0</v>
      </c>
    </row>
    <row r="270" spans="1:13">
      <c r="A270">
        <v>269</v>
      </c>
      <c r="J270" s="2">
        <f>IF(OR(H270="",I270=""),0,(I270-H270)*24)</f>
        <v>0</v>
      </c>
      <c r="M270" s="5">
        <f>IFERROR(H270+A270/1000000,"")</f>
        <v>0</v>
      </c>
    </row>
    <row r="271" spans="1:13">
      <c r="A271">
        <v>270</v>
      </c>
      <c r="J271" s="2">
        <f>IF(OR(H271="",I271=""),0,(I271-H271)*24)</f>
        <v>0</v>
      </c>
      <c r="M271" s="5">
        <f>IFERROR(H271+A271/1000000,"")</f>
        <v>0</v>
      </c>
    </row>
    <row r="272" spans="1:13">
      <c r="A272">
        <v>271</v>
      </c>
      <c r="J272" s="2">
        <f>IF(OR(H272="",I272=""),0,(I272-H272)*24)</f>
        <v>0</v>
      </c>
      <c r="M272" s="5">
        <f>IFERROR(H272+A272/1000000,"")</f>
        <v>0</v>
      </c>
    </row>
    <row r="273" spans="1:13">
      <c r="A273">
        <v>272</v>
      </c>
      <c r="J273" s="2">
        <f>IF(OR(H273="",I273=""),0,(I273-H273)*24)</f>
        <v>0</v>
      </c>
      <c r="M273" s="5">
        <f>IFERROR(H273+A273/1000000,"")</f>
        <v>0</v>
      </c>
    </row>
    <row r="274" spans="1:13">
      <c r="A274">
        <v>273</v>
      </c>
      <c r="J274" s="2">
        <f>IF(OR(H274="",I274=""),0,(I274-H274)*24)</f>
        <v>0</v>
      </c>
      <c r="M274" s="5">
        <f>IFERROR(H274+A274/1000000,"")</f>
        <v>0</v>
      </c>
    </row>
    <row r="275" spans="1:13">
      <c r="A275">
        <v>274</v>
      </c>
      <c r="J275" s="2">
        <f>IF(OR(H275="",I275=""),0,(I275-H275)*24)</f>
        <v>0</v>
      </c>
      <c r="M275" s="5">
        <f>IFERROR(H275+A275/1000000,"")</f>
        <v>0</v>
      </c>
    </row>
    <row r="276" spans="1:13">
      <c r="A276">
        <v>275</v>
      </c>
      <c r="J276" s="2">
        <f>IF(OR(H276="",I276=""),0,(I276-H276)*24)</f>
        <v>0</v>
      </c>
      <c r="M276" s="5">
        <f>IFERROR(H276+A276/1000000,"")</f>
        <v>0</v>
      </c>
    </row>
    <row r="277" spans="1:13">
      <c r="A277">
        <v>276</v>
      </c>
      <c r="J277" s="2">
        <f>IF(OR(H277="",I277=""),0,(I277-H277)*24)</f>
        <v>0</v>
      </c>
      <c r="M277" s="5">
        <f>IFERROR(H277+A277/1000000,"")</f>
        <v>0</v>
      </c>
    </row>
    <row r="278" spans="1:13">
      <c r="A278">
        <v>277</v>
      </c>
      <c r="J278" s="2">
        <f>IF(OR(H278="",I278=""),0,(I278-H278)*24)</f>
        <v>0</v>
      </c>
      <c r="M278" s="5">
        <f>IFERROR(H278+A278/1000000,"")</f>
        <v>0</v>
      </c>
    </row>
    <row r="279" spans="1:13">
      <c r="A279">
        <v>278</v>
      </c>
      <c r="J279" s="2">
        <f>IF(OR(H279="",I279=""),0,(I279-H279)*24)</f>
        <v>0</v>
      </c>
      <c r="M279" s="5">
        <f>IFERROR(H279+A279/1000000,"")</f>
        <v>0</v>
      </c>
    </row>
    <row r="280" spans="1:13">
      <c r="A280">
        <v>279</v>
      </c>
      <c r="J280" s="2">
        <f>IF(OR(H280="",I280=""),0,(I280-H280)*24)</f>
        <v>0</v>
      </c>
      <c r="M280" s="5">
        <f>IFERROR(H280+A280/1000000,"")</f>
        <v>0</v>
      </c>
    </row>
    <row r="281" spans="1:13">
      <c r="A281">
        <v>280</v>
      </c>
      <c r="J281" s="2">
        <f>IF(OR(H281="",I281=""),0,(I281-H281)*24)</f>
        <v>0</v>
      </c>
      <c r="M281" s="5">
        <f>IFERROR(H281+A281/1000000,"")</f>
        <v>0</v>
      </c>
    </row>
    <row r="282" spans="1:13">
      <c r="A282">
        <v>281</v>
      </c>
      <c r="J282" s="2">
        <f>IF(OR(H282="",I282=""),0,(I282-H282)*24)</f>
        <v>0</v>
      </c>
      <c r="M282" s="5">
        <f>IFERROR(H282+A282/1000000,"")</f>
        <v>0</v>
      </c>
    </row>
    <row r="283" spans="1:13">
      <c r="A283">
        <v>282</v>
      </c>
      <c r="J283" s="2">
        <f>IF(OR(H283="",I283=""),0,(I283-H283)*24)</f>
        <v>0</v>
      </c>
      <c r="M283" s="5">
        <f>IFERROR(H283+A283/1000000,"")</f>
        <v>0</v>
      </c>
    </row>
    <row r="284" spans="1:13">
      <c r="A284">
        <v>283</v>
      </c>
      <c r="J284" s="2">
        <f>IF(OR(H284="",I284=""),0,(I284-H284)*24)</f>
        <v>0</v>
      </c>
      <c r="M284" s="5">
        <f>IFERROR(H284+A284/1000000,"")</f>
        <v>0</v>
      </c>
    </row>
    <row r="285" spans="1:13">
      <c r="A285">
        <v>284</v>
      </c>
      <c r="J285" s="2">
        <f>IF(OR(H285="",I285=""),0,(I285-H285)*24)</f>
        <v>0</v>
      </c>
      <c r="M285" s="5">
        <f>IFERROR(H285+A285/1000000,"")</f>
        <v>0</v>
      </c>
    </row>
    <row r="286" spans="1:13">
      <c r="A286">
        <v>285</v>
      </c>
      <c r="J286" s="2">
        <f>IF(OR(H286="",I286=""),0,(I286-H286)*24)</f>
        <v>0</v>
      </c>
      <c r="M286" s="5">
        <f>IFERROR(H286+A286/1000000,"")</f>
        <v>0</v>
      </c>
    </row>
    <row r="287" spans="1:13">
      <c r="A287">
        <v>286</v>
      </c>
      <c r="J287" s="2">
        <f>IF(OR(H287="",I287=""),0,(I287-H287)*24)</f>
        <v>0</v>
      </c>
      <c r="M287" s="5">
        <f>IFERROR(H287+A287/1000000,"")</f>
        <v>0</v>
      </c>
    </row>
    <row r="288" spans="1:13">
      <c r="A288">
        <v>287</v>
      </c>
      <c r="J288" s="2">
        <f>IF(OR(H288="",I288=""),0,(I288-H288)*24)</f>
        <v>0</v>
      </c>
      <c r="M288" s="5">
        <f>IFERROR(H288+A288/1000000,"")</f>
        <v>0</v>
      </c>
    </row>
    <row r="289" spans="1:13">
      <c r="A289">
        <v>288</v>
      </c>
      <c r="J289" s="2">
        <f>IF(OR(H289="",I289=""),0,(I289-H289)*24)</f>
        <v>0</v>
      </c>
      <c r="M289" s="5">
        <f>IFERROR(H289+A289/1000000,"")</f>
        <v>0</v>
      </c>
    </row>
    <row r="290" spans="1:13">
      <c r="A290">
        <v>289</v>
      </c>
      <c r="J290" s="2">
        <f>IF(OR(H290="",I290=""),0,(I290-H290)*24)</f>
        <v>0</v>
      </c>
      <c r="M290" s="5">
        <f>IFERROR(H290+A290/1000000,"")</f>
        <v>0</v>
      </c>
    </row>
    <row r="291" spans="1:13">
      <c r="A291">
        <v>290</v>
      </c>
      <c r="J291" s="2">
        <f>IF(OR(H291="",I291=""),0,(I291-H291)*24)</f>
        <v>0</v>
      </c>
      <c r="M291" s="5">
        <f>IFERROR(H291+A291/1000000,"")</f>
        <v>0</v>
      </c>
    </row>
    <row r="292" spans="1:13">
      <c r="A292">
        <v>291</v>
      </c>
      <c r="J292" s="2">
        <f>IF(OR(H292="",I292=""),0,(I292-H292)*24)</f>
        <v>0</v>
      </c>
      <c r="M292" s="5">
        <f>IFERROR(H292+A292/1000000,"")</f>
        <v>0</v>
      </c>
    </row>
    <row r="293" spans="1:13">
      <c r="A293">
        <v>292</v>
      </c>
      <c r="J293" s="2">
        <f>IF(OR(H293="",I293=""),0,(I293-H293)*24)</f>
        <v>0</v>
      </c>
      <c r="M293" s="5">
        <f>IFERROR(H293+A293/1000000,"")</f>
        <v>0</v>
      </c>
    </row>
    <row r="294" spans="1:13">
      <c r="A294">
        <v>293</v>
      </c>
      <c r="J294" s="2">
        <f>IF(OR(H294="",I294=""),0,(I294-H294)*24)</f>
        <v>0</v>
      </c>
      <c r="M294" s="5">
        <f>IFERROR(H294+A294/1000000,"")</f>
        <v>0</v>
      </c>
    </row>
    <row r="295" spans="1:13">
      <c r="A295">
        <v>294</v>
      </c>
      <c r="J295" s="2">
        <f>IF(OR(H295="",I295=""),0,(I295-H295)*24)</f>
        <v>0</v>
      </c>
      <c r="M295" s="5">
        <f>IFERROR(H295+A295/1000000,"")</f>
        <v>0</v>
      </c>
    </row>
    <row r="296" spans="1:13">
      <c r="A296">
        <v>295</v>
      </c>
      <c r="J296" s="2">
        <f>IF(OR(H296="",I296=""),0,(I296-H296)*24)</f>
        <v>0</v>
      </c>
      <c r="M296" s="5">
        <f>IFERROR(H296+A296/1000000,"")</f>
        <v>0</v>
      </c>
    </row>
    <row r="297" spans="1:13">
      <c r="A297">
        <v>296</v>
      </c>
      <c r="J297" s="2">
        <f>IF(OR(H297="",I297=""),0,(I297-H297)*24)</f>
        <v>0</v>
      </c>
      <c r="M297" s="5">
        <f>IFERROR(H297+A297/1000000,"")</f>
        <v>0</v>
      </c>
    </row>
    <row r="298" spans="1:13">
      <c r="A298">
        <v>297</v>
      </c>
      <c r="J298" s="2">
        <f>IF(OR(H298="",I298=""),0,(I298-H298)*24)</f>
        <v>0</v>
      </c>
      <c r="M298" s="5">
        <f>IFERROR(H298+A298/1000000,"")</f>
        <v>0</v>
      </c>
    </row>
    <row r="299" spans="1:13">
      <c r="A299">
        <v>298</v>
      </c>
      <c r="J299" s="2">
        <f>IF(OR(H299="",I299=""),0,(I299-H299)*24)</f>
        <v>0</v>
      </c>
      <c r="M299" s="5">
        <f>IFERROR(H299+A299/1000000,"")</f>
        <v>0</v>
      </c>
    </row>
    <row r="300" spans="1:13">
      <c r="A300">
        <v>299</v>
      </c>
      <c r="J300" s="2">
        <f>IF(OR(H300="",I300=""),0,(I300-H300)*24)</f>
        <v>0</v>
      </c>
      <c r="M300" s="5">
        <f>IFERROR(H300+A300/1000000,"")</f>
        <v>0</v>
      </c>
    </row>
    <row r="301" spans="1:13">
      <c r="A301">
        <v>300</v>
      </c>
      <c r="J301" s="2">
        <f>IF(OR(H301="",I301=""),0,(I301-H301)*24)</f>
        <v>0</v>
      </c>
      <c r="M301" s="5">
        <f>IFERROR(H301+A301/1000000,"")</f>
        <v>0</v>
      </c>
    </row>
    <row r="302" spans="1:13">
      <c r="A302">
        <v>301</v>
      </c>
      <c r="J302" s="2">
        <f>IF(OR(H302="",I302=""),0,(I302-H302)*24)</f>
        <v>0</v>
      </c>
      <c r="M302" s="5">
        <f>IFERROR(H302+A302/1000000,"")</f>
        <v>0</v>
      </c>
    </row>
    <row r="303" spans="1:13">
      <c r="A303">
        <v>302</v>
      </c>
      <c r="J303" s="2">
        <f>IF(OR(H303="",I303=""),0,(I303-H303)*24)</f>
        <v>0</v>
      </c>
      <c r="M303" s="5">
        <f>IFERROR(H303+A303/1000000,"")</f>
        <v>0</v>
      </c>
    </row>
    <row r="304" spans="1:13">
      <c r="A304">
        <v>303</v>
      </c>
      <c r="J304" s="2">
        <f>IF(OR(H304="",I304=""),0,(I304-H304)*24)</f>
        <v>0</v>
      </c>
      <c r="M304" s="5">
        <f>IFERROR(H304+A304/1000000,"")</f>
        <v>0</v>
      </c>
    </row>
    <row r="305" spans="1:13">
      <c r="A305">
        <v>304</v>
      </c>
      <c r="J305" s="2">
        <f>IF(OR(H305="",I305=""),0,(I305-H305)*24)</f>
        <v>0</v>
      </c>
      <c r="M305" s="5">
        <f>IFERROR(H305+A305/1000000,"")</f>
        <v>0</v>
      </c>
    </row>
    <row r="306" spans="1:13">
      <c r="A306">
        <v>305</v>
      </c>
      <c r="J306" s="2">
        <f>IF(OR(H306="",I306=""),0,(I306-H306)*24)</f>
        <v>0</v>
      </c>
      <c r="M306" s="5">
        <f>IFERROR(H306+A306/1000000,"")</f>
        <v>0</v>
      </c>
    </row>
    <row r="307" spans="1:13">
      <c r="A307">
        <v>306</v>
      </c>
      <c r="J307" s="2">
        <f>IF(OR(H307="",I307=""),0,(I307-H307)*24)</f>
        <v>0</v>
      </c>
      <c r="M307" s="5">
        <f>IFERROR(H307+A307/1000000,"")</f>
        <v>0</v>
      </c>
    </row>
    <row r="308" spans="1:13">
      <c r="A308">
        <v>307</v>
      </c>
      <c r="J308" s="2">
        <f>IF(OR(H308="",I308=""),0,(I308-H308)*24)</f>
        <v>0</v>
      </c>
      <c r="M308" s="5">
        <f>IFERROR(H308+A308/1000000,"")</f>
        <v>0</v>
      </c>
    </row>
    <row r="309" spans="1:13">
      <c r="A309">
        <v>308</v>
      </c>
      <c r="J309" s="2">
        <f>IF(OR(H309="",I309=""),0,(I309-H309)*24)</f>
        <v>0</v>
      </c>
      <c r="M309" s="5">
        <f>IFERROR(H309+A309/1000000,"")</f>
        <v>0</v>
      </c>
    </row>
    <row r="310" spans="1:13">
      <c r="A310">
        <v>309</v>
      </c>
      <c r="J310" s="2">
        <f>IF(OR(H310="",I310=""),0,(I310-H310)*24)</f>
        <v>0</v>
      </c>
      <c r="M310" s="5">
        <f>IFERROR(H310+A310/1000000,"")</f>
        <v>0</v>
      </c>
    </row>
    <row r="311" spans="1:13">
      <c r="A311">
        <v>310</v>
      </c>
      <c r="J311" s="2">
        <f>IF(OR(H311="",I311=""),0,(I311-H311)*24)</f>
        <v>0</v>
      </c>
      <c r="M311" s="5">
        <f>IFERROR(H311+A311/1000000,"")</f>
        <v>0</v>
      </c>
    </row>
    <row r="312" spans="1:13">
      <c r="A312">
        <v>311</v>
      </c>
      <c r="J312" s="2">
        <f>IF(OR(H312="",I312=""),0,(I312-H312)*24)</f>
        <v>0</v>
      </c>
      <c r="M312" s="5">
        <f>IFERROR(H312+A312/1000000,"")</f>
        <v>0</v>
      </c>
    </row>
    <row r="313" spans="1:13">
      <c r="A313">
        <v>312</v>
      </c>
      <c r="J313" s="2">
        <f>IF(OR(H313="",I313=""),0,(I313-H313)*24)</f>
        <v>0</v>
      </c>
      <c r="M313" s="5">
        <f>IFERROR(H313+A313/1000000,"")</f>
        <v>0</v>
      </c>
    </row>
    <row r="314" spans="1:13">
      <c r="A314">
        <v>313</v>
      </c>
      <c r="J314" s="2">
        <f>IF(OR(H314="",I314=""),0,(I314-H314)*24)</f>
        <v>0</v>
      </c>
      <c r="M314" s="5">
        <f>IFERROR(H314+A314/1000000,"")</f>
        <v>0</v>
      </c>
    </row>
    <row r="315" spans="1:13">
      <c r="A315">
        <v>314</v>
      </c>
      <c r="J315" s="2">
        <f>IF(OR(H315="",I315=""),0,(I315-H315)*24)</f>
        <v>0</v>
      </c>
      <c r="M315" s="5">
        <f>IFERROR(H315+A315/1000000,"")</f>
        <v>0</v>
      </c>
    </row>
    <row r="316" spans="1:13">
      <c r="A316">
        <v>315</v>
      </c>
      <c r="J316" s="2">
        <f>IF(OR(H316="",I316=""),0,(I316-H316)*24)</f>
        <v>0</v>
      </c>
      <c r="M316" s="5">
        <f>IFERROR(H316+A316/1000000,"")</f>
        <v>0</v>
      </c>
    </row>
    <row r="317" spans="1:13">
      <c r="A317">
        <v>316</v>
      </c>
      <c r="J317" s="2">
        <f>IF(OR(H317="",I317=""),0,(I317-H317)*24)</f>
        <v>0</v>
      </c>
      <c r="M317" s="5">
        <f>IFERROR(H317+A317/1000000,"")</f>
        <v>0</v>
      </c>
    </row>
    <row r="318" spans="1:13">
      <c r="A318">
        <v>317</v>
      </c>
      <c r="J318" s="2">
        <f>IF(OR(H318="",I318=""),0,(I318-H318)*24)</f>
        <v>0</v>
      </c>
      <c r="M318" s="5">
        <f>IFERROR(H318+A318/1000000,"")</f>
        <v>0</v>
      </c>
    </row>
    <row r="319" spans="1:13">
      <c r="A319">
        <v>318</v>
      </c>
      <c r="J319" s="2">
        <f>IF(OR(H319="",I319=""),0,(I319-H319)*24)</f>
        <v>0</v>
      </c>
      <c r="M319" s="5">
        <f>IFERROR(H319+A319/1000000,"")</f>
        <v>0</v>
      </c>
    </row>
    <row r="320" spans="1:13">
      <c r="A320">
        <v>319</v>
      </c>
      <c r="J320" s="2">
        <f>IF(OR(H320="",I320=""),0,(I320-H320)*24)</f>
        <v>0</v>
      </c>
      <c r="M320" s="5">
        <f>IFERROR(H320+A320/1000000,"")</f>
        <v>0</v>
      </c>
    </row>
    <row r="321" spans="1:13">
      <c r="A321">
        <v>320</v>
      </c>
      <c r="J321" s="2">
        <f>IF(OR(H321="",I321=""),0,(I321-H321)*24)</f>
        <v>0</v>
      </c>
      <c r="M321" s="5">
        <f>IFERROR(H321+A321/1000000,"")</f>
        <v>0</v>
      </c>
    </row>
    <row r="322" spans="1:13">
      <c r="A322">
        <v>321</v>
      </c>
      <c r="J322" s="2">
        <f>IF(OR(H322="",I322=""),0,(I322-H322)*24)</f>
        <v>0</v>
      </c>
      <c r="M322" s="5">
        <f>IFERROR(H322+A322/1000000,"")</f>
        <v>0</v>
      </c>
    </row>
    <row r="323" spans="1:13">
      <c r="A323">
        <v>322</v>
      </c>
      <c r="J323" s="2">
        <f>IF(OR(H323="",I323=""),0,(I323-H323)*24)</f>
        <v>0</v>
      </c>
      <c r="M323" s="5">
        <f>IFERROR(H323+A323/1000000,"")</f>
        <v>0</v>
      </c>
    </row>
    <row r="324" spans="1:13">
      <c r="A324">
        <v>323</v>
      </c>
      <c r="J324" s="2">
        <f>IF(OR(H324="",I324=""),0,(I324-H324)*24)</f>
        <v>0</v>
      </c>
      <c r="M324" s="5">
        <f>IFERROR(H324+A324/1000000,"")</f>
        <v>0</v>
      </c>
    </row>
    <row r="325" spans="1:13">
      <c r="A325">
        <v>324</v>
      </c>
      <c r="J325" s="2">
        <f>IF(OR(H325="",I325=""),0,(I325-H325)*24)</f>
        <v>0</v>
      </c>
      <c r="M325" s="5">
        <f>IFERROR(H325+A325/1000000,"")</f>
        <v>0</v>
      </c>
    </row>
    <row r="326" spans="1:13">
      <c r="A326">
        <v>325</v>
      </c>
      <c r="J326" s="2">
        <f>IF(OR(H326="",I326=""),0,(I326-H326)*24)</f>
        <v>0</v>
      </c>
      <c r="M326" s="5">
        <f>IFERROR(H326+A326/1000000,"")</f>
        <v>0</v>
      </c>
    </row>
    <row r="327" spans="1:13">
      <c r="A327">
        <v>326</v>
      </c>
      <c r="J327" s="2">
        <f>IF(OR(H327="",I327=""),0,(I327-H327)*24)</f>
        <v>0</v>
      </c>
      <c r="M327" s="5">
        <f>IFERROR(H327+A327/1000000,"")</f>
        <v>0</v>
      </c>
    </row>
    <row r="328" spans="1:13">
      <c r="A328">
        <v>327</v>
      </c>
      <c r="J328" s="2">
        <f>IF(OR(H328="",I328=""),0,(I328-H328)*24)</f>
        <v>0</v>
      </c>
      <c r="M328" s="5">
        <f>IFERROR(H328+A328/1000000,"")</f>
        <v>0</v>
      </c>
    </row>
    <row r="329" spans="1:13">
      <c r="A329">
        <v>328</v>
      </c>
      <c r="J329" s="2">
        <f>IF(OR(H329="",I329=""),0,(I329-H329)*24)</f>
        <v>0</v>
      </c>
      <c r="M329" s="5">
        <f>IFERROR(H329+A329/1000000,"")</f>
        <v>0</v>
      </c>
    </row>
    <row r="330" spans="1:13">
      <c r="A330">
        <v>329</v>
      </c>
      <c r="J330" s="2">
        <f>IF(OR(H330="",I330=""),0,(I330-H330)*24)</f>
        <v>0</v>
      </c>
      <c r="M330" s="5">
        <f>IFERROR(H330+A330/1000000,"")</f>
        <v>0</v>
      </c>
    </row>
    <row r="331" spans="1:13">
      <c r="A331">
        <v>330</v>
      </c>
      <c r="J331" s="2">
        <f>IF(OR(H331="",I331=""),0,(I331-H331)*24)</f>
        <v>0</v>
      </c>
      <c r="M331" s="5">
        <f>IFERROR(H331+A331/1000000,"")</f>
        <v>0</v>
      </c>
    </row>
    <row r="332" spans="1:13">
      <c r="A332">
        <v>331</v>
      </c>
      <c r="J332" s="2">
        <f>IF(OR(H332="",I332=""),0,(I332-H332)*24)</f>
        <v>0</v>
      </c>
      <c r="M332" s="5">
        <f>IFERROR(H332+A332/1000000,"")</f>
        <v>0</v>
      </c>
    </row>
    <row r="333" spans="1:13">
      <c r="A333">
        <v>332</v>
      </c>
      <c r="J333" s="2">
        <f>IF(OR(H333="",I333=""),0,(I333-H333)*24)</f>
        <v>0</v>
      </c>
      <c r="M333" s="5">
        <f>IFERROR(H333+A333/1000000,"")</f>
        <v>0</v>
      </c>
    </row>
    <row r="334" spans="1:13">
      <c r="A334">
        <v>333</v>
      </c>
      <c r="J334" s="2">
        <f>IF(OR(H334="",I334=""),0,(I334-H334)*24)</f>
        <v>0</v>
      </c>
      <c r="M334" s="5">
        <f>IFERROR(H334+A334/1000000,"")</f>
        <v>0</v>
      </c>
    </row>
    <row r="335" spans="1:13">
      <c r="A335">
        <v>334</v>
      </c>
      <c r="J335" s="2">
        <f>IF(OR(H335="",I335=""),0,(I335-H335)*24)</f>
        <v>0</v>
      </c>
      <c r="M335" s="5">
        <f>IFERROR(H335+A335/1000000,"")</f>
        <v>0</v>
      </c>
    </row>
    <row r="336" spans="1:13">
      <c r="A336">
        <v>335</v>
      </c>
      <c r="J336" s="2">
        <f>IF(OR(H336="",I336=""),0,(I336-H336)*24)</f>
        <v>0</v>
      </c>
      <c r="M336" s="5">
        <f>IFERROR(H336+A336/1000000,"")</f>
        <v>0</v>
      </c>
    </row>
    <row r="337" spans="1:13">
      <c r="A337">
        <v>336</v>
      </c>
      <c r="J337" s="2">
        <f>IF(OR(H337="",I337=""),0,(I337-H337)*24)</f>
        <v>0</v>
      </c>
      <c r="M337" s="5">
        <f>IFERROR(H337+A337/1000000,"")</f>
        <v>0</v>
      </c>
    </row>
    <row r="338" spans="1:13">
      <c r="A338">
        <v>337</v>
      </c>
      <c r="J338" s="2">
        <f>IF(OR(H338="",I338=""),0,(I338-H338)*24)</f>
        <v>0</v>
      </c>
      <c r="M338" s="5">
        <f>IFERROR(H338+A338/1000000,"")</f>
        <v>0</v>
      </c>
    </row>
    <row r="339" spans="1:13">
      <c r="A339">
        <v>338</v>
      </c>
      <c r="J339" s="2">
        <f>IF(OR(H339="",I339=""),0,(I339-H339)*24)</f>
        <v>0</v>
      </c>
      <c r="M339" s="5">
        <f>IFERROR(H339+A339/1000000,"")</f>
        <v>0</v>
      </c>
    </row>
    <row r="340" spans="1:13">
      <c r="A340">
        <v>339</v>
      </c>
      <c r="J340" s="2">
        <f>IF(OR(H340="",I340=""),0,(I340-H340)*24)</f>
        <v>0</v>
      </c>
      <c r="M340" s="5">
        <f>IFERROR(H340+A340/1000000,"")</f>
        <v>0</v>
      </c>
    </row>
    <row r="341" spans="1:13">
      <c r="A341">
        <v>340</v>
      </c>
      <c r="J341" s="2">
        <f>IF(OR(H341="",I341=""),0,(I341-H341)*24)</f>
        <v>0</v>
      </c>
      <c r="M341" s="5">
        <f>IFERROR(H341+A341/1000000,"")</f>
        <v>0</v>
      </c>
    </row>
    <row r="342" spans="1:13">
      <c r="A342">
        <v>341</v>
      </c>
      <c r="J342" s="2">
        <f>IF(OR(H342="",I342=""),0,(I342-H342)*24)</f>
        <v>0</v>
      </c>
      <c r="M342" s="5">
        <f>IFERROR(H342+A342/1000000,"")</f>
        <v>0</v>
      </c>
    </row>
    <row r="343" spans="1:13">
      <c r="A343">
        <v>342</v>
      </c>
      <c r="J343" s="2">
        <f>IF(OR(H343="",I343=""),0,(I343-H343)*24)</f>
        <v>0</v>
      </c>
      <c r="M343" s="5">
        <f>IFERROR(H343+A343/1000000,"")</f>
        <v>0</v>
      </c>
    </row>
    <row r="344" spans="1:13">
      <c r="A344">
        <v>343</v>
      </c>
      <c r="J344" s="2">
        <f>IF(OR(H344="",I344=""),0,(I344-H344)*24)</f>
        <v>0</v>
      </c>
      <c r="M344" s="5">
        <f>IFERROR(H344+A344/1000000,"")</f>
        <v>0</v>
      </c>
    </row>
    <row r="345" spans="1:13">
      <c r="A345">
        <v>344</v>
      </c>
      <c r="J345" s="2">
        <f>IF(OR(H345="",I345=""),0,(I345-H345)*24)</f>
        <v>0</v>
      </c>
      <c r="M345" s="5">
        <f>IFERROR(H345+A345/1000000,"")</f>
        <v>0</v>
      </c>
    </row>
    <row r="346" spans="1:13">
      <c r="A346">
        <v>345</v>
      </c>
      <c r="J346" s="2">
        <f>IF(OR(H346="",I346=""),0,(I346-H346)*24)</f>
        <v>0</v>
      </c>
      <c r="M346" s="5">
        <f>IFERROR(H346+A346/1000000,"")</f>
        <v>0</v>
      </c>
    </row>
    <row r="347" spans="1:13">
      <c r="A347">
        <v>346</v>
      </c>
      <c r="J347" s="2">
        <f>IF(OR(H347="",I347=""),0,(I347-H347)*24)</f>
        <v>0</v>
      </c>
      <c r="M347" s="5">
        <f>IFERROR(H347+A347/1000000,"")</f>
        <v>0</v>
      </c>
    </row>
    <row r="348" spans="1:13">
      <c r="A348">
        <v>347</v>
      </c>
      <c r="J348" s="2">
        <f>IF(OR(H348="",I348=""),0,(I348-H348)*24)</f>
        <v>0</v>
      </c>
      <c r="M348" s="5">
        <f>IFERROR(H348+A348/1000000,"")</f>
        <v>0</v>
      </c>
    </row>
    <row r="349" spans="1:13">
      <c r="A349">
        <v>348</v>
      </c>
      <c r="J349" s="2">
        <f>IF(OR(H349="",I349=""),0,(I349-H349)*24)</f>
        <v>0</v>
      </c>
      <c r="M349" s="5">
        <f>IFERROR(H349+A349/1000000,"")</f>
        <v>0</v>
      </c>
    </row>
    <row r="350" spans="1:13">
      <c r="A350">
        <v>349</v>
      </c>
      <c r="J350" s="2">
        <f>IF(OR(H350="",I350=""),0,(I350-H350)*24)</f>
        <v>0</v>
      </c>
      <c r="M350" s="5">
        <f>IFERROR(H350+A350/1000000,"")</f>
        <v>0</v>
      </c>
    </row>
    <row r="351" spans="1:13">
      <c r="A351">
        <v>350</v>
      </c>
      <c r="J351" s="2">
        <f>IF(OR(H351="",I351=""),0,(I351-H351)*24)</f>
        <v>0</v>
      </c>
      <c r="M351" s="5">
        <f>IFERROR(H351+A351/1000000,"")</f>
        <v>0</v>
      </c>
    </row>
    <row r="352" spans="1:13">
      <c r="A352">
        <v>351</v>
      </c>
      <c r="J352" s="2">
        <f>IF(OR(H352="",I352=""),0,(I352-H352)*24)</f>
        <v>0</v>
      </c>
      <c r="M352" s="5">
        <f>IFERROR(H352+A352/1000000,"")</f>
        <v>0</v>
      </c>
    </row>
    <row r="353" spans="1:13">
      <c r="A353">
        <v>352</v>
      </c>
      <c r="J353" s="2">
        <f>IF(OR(H353="",I353=""),0,(I353-H353)*24)</f>
        <v>0</v>
      </c>
      <c r="M353" s="5">
        <f>IFERROR(H353+A353/1000000,"")</f>
        <v>0</v>
      </c>
    </row>
    <row r="354" spans="1:13">
      <c r="A354">
        <v>353</v>
      </c>
      <c r="J354" s="2">
        <f>IF(OR(H354="",I354=""),0,(I354-H354)*24)</f>
        <v>0</v>
      </c>
      <c r="M354" s="5">
        <f>IFERROR(H354+A354/1000000,"")</f>
        <v>0</v>
      </c>
    </row>
    <row r="355" spans="1:13">
      <c r="A355">
        <v>354</v>
      </c>
      <c r="J355" s="2">
        <f>IF(OR(H355="",I355=""),0,(I355-H355)*24)</f>
        <v>0</v>
      </c>
      <c r="M355" s="5">
        <f>IFERROR(H355+A355/1000000,"")</f>
        <v>0</v>
      </c>
    </row>
    <row r="356" spans="1:13">
      <c r="A356">
        <v>355</v>
      </c>
      <c r="J356" s="2">
        <f>IF(OR(H356="",I356=""),0,(I356-H356)*24)</f>
        <v>0</v>
      </c>
      <c r="M356" s="5">
        <f>IFERROR(H356+A356/1000000,"")</f>
        <v>0</v>
      </c>
    </row>
    <row r="357" spans="1:13">
      <c r="A357">
        <v>356</v>
      </c>
      <c r="J357" s="2">
        <f>IF(OR(H357="",I357=""),0,(I357-H357)*24)</f>
        <v>0</v>
      </c>
      <c r="M357" s="5">
        <f>IFERROR(H357+A357/1000000,"")</f>
        <v>0</v>
      </c>
    </row>
    <row r="358" spans="1:13">
      <c r="A358">
        <v>357</v>
      </c>
      <c r="J358" s="2">
        <f>IF(OR(H358="",I358=""),0,(I358-H358)*24)</f>
        <v>0</v>
      </c>
      <c r="M358" s="5">
        <f>IFERROR(H358+A358/1000000,"")</f>
        <v>0</v>
      </c>
    </row>
    <row r="359" spans="1:13">
      <c r="A359">
        <v>358</v>
      </c>
      <c r="J359" s="2">
        <f>IF(OR(H359="",I359=""),0,(I359-H359)*24)</f>
        <v>0</v>
      </c>
      <c r="M359" s="5">
        <f>IFERROR(H359+A359/1000000,"")</f>
        <v>0</v>
      </c>
    </row>
    <row r="360" spans="1:13">
      <c r="A360">
        <v>359</v>
      </c>
      <c r="J360" s="2">
        <f>IF(OR(H360="",I360=""),0,(I360-H360)*24)</f>
        <v>0</v>
      </c>
      <c r="M360" s="5">
        <f>IFERROR(H360+A360/1000000,"")</f>
        <v>0</v>
      </c>
    </row>
    <row r="361" spans="1:13">
      <c r="A361">
        <v>360</v>
      </c>
      <c r="J361" s="2">
        <f>IF(OR(H361="",I361=""),0,(I361-H361)*24)</f>
        <v>0</v>
      </c>
      <c r="M361" s="5">
        <f>IFERROR(H361+A361/1000000,"")</f>
        <v>0</v>
      </c>
    </row>
    <row r="362" spans="1:13">
      <c r="A362">
        <v>361</v>
      </c>
      <c r="J362" s="2">
        <f>IF(OR(H362="",I362=""),0,(I362-H362)*24)</f>
        <v>0</v>
      </c>
      <c r="M362" s="5">
        <f>IFERROR(H362+A362/1000000,"")</f>
        <v>0</v>
      </c>
    </row>
    <row r="363" spans="1:13">
      <c r="A363">
        <v>362</v>
      </c>
      <c r="J363" s="2">
        <f>IF(OR(H363="",I363=""),0,(I363-H363)*24)</f>
        <v>0</v>
      </c>
      <c r="M363" s="5">
        <f>IFERROR(H363+A363/1000000,"")</f>
        <v>0</v>
      </c>
    </row>
    <row r="364" spans="1:13">
      <c r="A364">
        <v>363</v>
      </c>
      <c r="J364" s="2">
        <f>IF(OR(H364="",I364=""),0,(I364-H364)*24)</f>
        <v>0</v>
      </c>
      <c r="M364" s="5">
        <f>IFERROR(H364+A364/1000000,"")</f>
        <v>0</v>
      </c>
    </row>
    <row r="365" spans="1:13">
      <c r="A365">
        <v>364</v>
      </c>
      <c r="J365" s="2">
        <f>IF(OR(H365="",I365=""),0,(I365-H365)*24)</f>
        <v>0</v>
      </c>
      <c r="M365" s="5">
        <f>IFERROR(H365+A365/1000000,"")</f>
        <v>0</v>
      </c>
    </row>
    <row r="366" spans="1:13">
      <c r="A366">
        <v>365</v>
      </c>
      <c r="J366" s="2">
        <f>IF(OR(H366="",I366=""),0,(I366-H366)*24)</f>
        <v>0</v>
      </c>
      <c r="M366" s="5">
        <f>IFERROR(H366+A366/1000000,"")</f>
        <v>0</v>
      </c>
    </row>
    <row r="367" spans="1:13">
      <c r="A367">
        <v>366</v>
      </c>
      <c r="J367" s="2">
        <f>IF(OR(H367="",I367=""),0,(I367-H367)*24)</f>
        <v>0</v>
      </c>
      <c r="M367" s="5">
        <f>IFERROR(H367+A367/1000000,"")</f>
        <v>0</v>
      </c>
    </row>
    <row r="368" spans="1:13">
      <c r="A368">
        <v>367</v>
      </c>
      <c r="J368" s="2">
        <f>IF(OR(H368="",I368=""),0,(I368-H368)*24)</f>
        <v>0</v>
      </c>
      <c r="M368" s="5">
        <f>IFERROR(H368+A368/1000000,"")</f>
        <v>0</v>
      </c>
    </row>
    <row r="369" spans="1:13">
      <c r="A369">
        <v>368</v>
      </c>
      <c r="J369" s="2">
        <f>IF(OR(H369="",I369=""),0,(I369-H369)*24)</f>
        <v>0</v>
      </c>
      <c r="M369" s="5">
        <f>IFERROR(H369+A369/1000000,"")</f>
        <v>0</v>
      </c>
    </row>
    <row r="370" spans="1:13">
      <c r="A370">
        <v>369</v>
      </c>
      <c r="J370" s="2">
        <f>IF(OR(H370="",I370=""),0,(I370-H370)*24)</f>
        <v>0</v>
      </c>
      <c r="M370" s="5">
        <f>IFERROR(H370+A370/1000000,"")</f>
        <v>0</v>
      </c>
    </row>
    <row r="371" spans="1:13">
      <c r="A371">
        <v>370</v>
      </c>
      <c r="J371" s="2">
        <f>IF(OR(H371="",I371=""),0,(I371-H371)*24)</f>
        <v>0</v>
      </c>
      <c r="M371" s="5">
        <f>IFERROR(H371+A371/1000000,"")</f>
        <v>0</v>
      </c>
    </row>
    <row r="372" spans="1:13">
      <c r="A372">
        <v>371</v>
      </c>
      <c r="J372" s="2">
        <f>IF(OR(H372="",I372=""),0,(I372-H372)*24)</f>
        <v>0</v>
      </c>
      <c r="M372" s="5">
        <f>IFERROR(H372+A372/1000000,"")</f>
        <v>0</v>
      </c>
    </row>
    <row r="373" spans="1:13">
      <c r="A373">
        <v>372</v>
      </c>
      <c r="J373" s="2">
        <f>IF(OR(H373="",I373=""),0,(I373-H373)*24)</f>
        <v>0</v>
      </c>
      <c r="M373" s="5">
        <f>IFERROR(H373+A373/1000000,"")</f>
        <v>0</v>
      </c>
    </row>
    <row r="374" spans="1:13">
      <c r="A374">
        <v>373</v>
      </c>
      <c r="J374" s="2">
        <f>IF(OR(H374="",I374=""),0,(I374-H374)*24)</f>
        <v>0</v>
      </c>
      <c r="M374" s="5">
        <f>IFERROR(H374+A374/1000000,"")</f>
        <v>0</v>
      </c>
    </row>
    <row r="375" spans="1:13">
      <c r="A375">
        <v>374</v>
      </c>
      <c r="J375" s="2">
        <f>IF(OR(H375="",I375=""),0,(I375-H375)*24)</f>
        <v>0</v>
      </c>
      <c r="M375" s="5">
        <f>IFERROR(H375+A375/1000000,"")</f>
        <v>0</v>
      </c>
    </row>
    <row r="376" spans="1:13">
      <c r="A376">
        <v>375</v>
      </c>
      <c r="J376" s="2">
        <f>IF(OR(H376="",I376=""),0,(I376-H376)*24)</f>
        <v>0</v>
      </c>
      <c r="M376" s="5">
        <f>IFERROR(H376+A376/1000000,"")</f>
        <v>0</v>
      </c>
    </row>
    <row r="377" spans="1:13">
      <c r="A377">
        <v>376</v>
      </c>
      <c r="J377" s="2">
        <f>IF(OR(H377="",I377=""),0,(I377-H377)*24)</f>
        <v>0</v>
      </c>
      <c r="M377" s="5">
        <f>IFERROR(H377+A377/1000000,"")</f>
        <v>0</v>
      </c>
    </row>
    <row r="378" spans="1:13">
      <c r="A378">
        <v>377</v>
      </c>
      <c r="J378" s="2">
        <f>IF(OR(H378="",I378=""),0,(I378-H378)*24)</f>
        <v>0</v>
      </c>
      <c r="M378" s="5">
        <f>IFERROR(H378+A378/1000000,"")</f>
        <v>0</v>
      </c>
    </row>
    <row r="379" spans="1:13">
      <c r="A379">
        <v>378</v>
      </c>
      <c r="J379" s="2">
        <f>IF(OR(H379="",I379=""),0,(I379-H379)*24)</f>
        <v>0</v>
      </c>
      <c r="M379" s="5">
        <f>IFERROR(H379+A379/1000000,"")</f>
        <v>0</v>
      </c>
    </row>
    <row r="380" spans="1:13">
      <c r="A380">
        <v>379</v>
      </c>
      <c r="J380" s="2">
        <f>IF(OR(H380="",I380=""),0,(I380-H380)*24)</f>
        <v>0</v>
      </c>
      <c r="M380" s="5">
        <f>IFERROR(H380+A380/1000000,"")</f>
        <v>0</v>
      </c>
    </row>
    <row r="381" spans="1:13">
      <c r="A381">
        <v>380</v>
      </c>
      <c r="J381" s="2">
        <f>IF(OR(H381="",I381=""),0,(I381-H381)*24)</f>
        <v>0</v>
      </c>
      <c r="M381" s="5">
        <f>IFERROR(H381+A381/1000000,"")</f>
        <v>0</v>
      </c>
    </row>
    <row r="382" spans="1:13">
      <c r="A382">
        <v>381</v>
      </c>
      <c r="J382" s="2">
        <f>IF(OR(H382="",I382=""),0,(I382-H382)*24)</f>
        <v>0</v>
      </c>
      <c r="M382" s="5">
        <f>IFERROR(H382+A382/1000000,"")</f>
        <v>0</v>
      </c>
    </row>
    <row r="383" spans="1:13">
      <c r="A383">
        <v>382</v>
      </c>
      <c r="J383" s="2">
        <f>IF(OR(H383="",I383=""),0,(I383-H383)*24)</f>
        <v>0</v>
      </c>
      <c r="M383" s="5">
        <f>IFERROR(H383+A383/1000000,"")</f>
        <v>0</v>
      </c>
    </row>
    <row r="384" spans="1:13">
      <c r="A384">
        <v>383</v>
      </c>
      <c r="J384" s="2">
        <f>IF(OR(H384="",I384=""),0,(I384-H384)*24)</f>
        <v>0</v>
      </c>
      <c r="M384" s="5">
        <f>IFERROR(H384+A384/1000000,"")</f>
        <v>0</v>
      </c>
    </row>
    <row r="385" spans="1:13">
      <c r="A385">
        <v>384</v>
      </c>
      <c r="J385" s="2">
        <f>IF(OR(H385="",I385=""),0,(I385-H385)*24)</f>
        <v>0</v>
      </c>
      <c r="M385" s="5">
        <f>IFERROR(H385+A385/1000000,"")</f>
        <v>0</v>
      </c>
    </row>
    <row r="386" spans="1:13">
      <c r="A386">
        <v>385</v>
      </c>
      <c r="J386" s="2">
        <f>IF(OR(H386="",I386=""),0,(I386-H386)*24)</f>
        <v>0</v>
      </c>
      <c r="M386" s="5">
        <f>IFERROR(H386+A386/1000000,"")</f>
        <v>0</v>
      </c>
    </row>
    <row r="387" spans="1:13">
      <c r="A387">
        <v>386</v>
      </c>
      <c r="J387" s="2">
        <f>IF(OR(H387="",I387=""),0,(I387-H387)*24)</f>
        <v>0</v>
      </c>
      <c r="M387" s="5">
        <f>IFERROR(H387+A387/1000000,"")</f>
        <v>0</v>
      </c>
    </row>
    <row r="388" spans="1:13">
      <c r="A388">
        <v>387</v>
      </c>
      <c r="J388" s="2">
        <f>IF(OR(H388="",I388=""),0,(I388-H388)*24)</f>
        <v>0</v>
      </c>
      <c r="M388" s="5">
        <f>IFERROR(H388+A388/1000000,"")</f>
        <v>0</v>
      </c>
    </row>
    <row r="389" spans="1:13">
      <c r="A389">
        <v>388</v>
      </c>
      <c r="J389" s="2">
        <f>IF(OR(H389="",I389=""),0,(I389-H389)*24)</f>
        <v>0</v>
      </c>
      <c r="M389" s="5">
        <f>IFERROR(H389+A389/1000000,"")</f>
        <v>0</v>
      </c>
    </row>
    <row r="390" spans="1:13">
      <c r="A390">
        <v>389</v>
      </c>
      <c r="J390" s="2">
        <f>IF(OR(H390="",I390=""),0,(I390-H390)*24)</f>
        <v>0</v>
      </c>
      <c r="M390" s="5">
        <f>IFERROR(H390+A390/1000000,"")</f>
        <v>0</v>
      </c>
    </row>
    <row r="391" spans="1:13">
      <c r="A391">
        <v>390</v>
      </c>
      <c r="J391" s="2">
        <f>IF(OR(H391="",I391=""),0,(I391-H391)*24)</f>
        <v>0</v>
      </c>
      <c r="M391" s="5">
        <f>IFERROR(H391+A391/1000000,"")</f>
        <v>0</v>
      </c>
    </row>
    <row r="392" spans="1:13">
      <c r="A392">
        <v>391</v>
      </c>
      <c r="J392" s="2">
        <f>IF(OR(H392="",I392=""),0,(I392-H392)*24)</f>
        <v>0</v>
      </c>
      <c r="M392" s="5">
        <f>IFERROR(H392+A392/1000000,"")</f>
        <v>0</v>
      </c>
    </row>
    <row r="393" spans="1:13">
      <c r="A393">
        <v>392</v>
      </c>
      <c r="J393" s="2">
        <f>IF(OR(H393="",I393=""),0,(I393-H393)*24)</f>
        <v>0</v>
      </c>
      <c r="M393" s="5">
        <f>IFERROR(H393+A393/1000000,"")</f>
        <v>0</v>
      </c>
    </row>
    <row r="394" spans="1:13">
      <c r="A394">
        <v>393</v>
      </c>
      <c r="J394" s="2">
        <f>IF(OR(H394="",I394=""),0,(I394-H394)*24)</f>
        <v>0</v>
      </c>
      <c r="M394" s="5">
        <f>IFERROR(H394+A394/1000000,"")</f>
        <v>0</v>
      </c>
    </row>
    <row r="395" spans="1:13">
      <c r="A395">
        <v>394</v>
      </c>
      <c r="J395" s="2">
        <f>IF(OR(H395="",I395=""),0,(I395-H395)*24)</f>
        <v>0</v>
      </c>
      <c r="M395" s="5">
        <f>IFERROR(H395+A395/1000000,"")</f>
        <v>0</v>
      </c>
    </row>
    <row r="396" spans="1:13">
      <c r="A396">
        <v>395</v>
      </c>
      <c r="J396" s="2">
        <f>IF(OR(H396="",I396=""),0,(I396-H396)*24)</f>
        <v>0</v>
      </c>
      <c r="M396" s="5">
        <f>IFERROR(H396+A396/1000000,"")</f>
        <v>0</v>
      </c>
    </row>
    <row r="397" spans="1:13">
      <c r="A397">
        <v>396</v>
      </c>
      <c r="J397" s="2">
        <f>IF(OR(H397="",I397=""),0,(I397-H397)*24)</f>
        <v>0</v>
      </c>
      <c r="M397" s="5">
        <f>IFERROR(H397+A397/1000000,"")</f>
        <v>0</v>
      </c>
    </row>
    <row r="398" spans="1:13">
      <c r="A398">
        <v>397</v>
      </c>
      <c r="J398" s="2">
        <f>IF(OR(H398="",I398=""),0,(I398-H398)*24)</f>
        <v>0</v>
      </c>
      <c r="M398" s="5">
        <f>IFERROR(H398+A398/1000000,"")</f>
        <v>0</v>
      </c>
    </row>
    <row r="399" spans="1:13">
      <c r="A399">
        <v>398</v>
      </c>
      <c r="J399" s="2">
        <f>IF(OR(H399="",I399=""),0,(I399-H399)*24)</f>
        <v>0</v>
      </c>
      <c r="M399" s="5">
        <f>IFERROR(H399+A399/1000000,"")</f>
        <v>0</v>
      </c>
    </row>
    <row r="400" spans="1:13">
      <c r="A400">
        <v>399</v>
      </c>
      <c r="J400" s="2">
        <f>IF(OR(H400="",I400=""),0,(I400-H400)*24)</f>
        <v>0</v>
      </c>
      <c r="M400" s="5">
        <f>IFERROR(H400+A400/1000000,"")</f>
        <v>0</v>
      </c>
    </row>
    <row r="401" spans="1:13">
      <c r="A401">
        <v>400</v>
      </c>
      <c r="J401" s="2">
        <f>IF(OR(H401="",I401=""),0,(I401-H401)*24)</f>
        <v>0</v>
      </c>
      <c r="M401" s="5">
        <f>IFERROR(H401+A401/1000000,"")</f>
        <v>0</v>
      </c>
    </row>
  </sheetData>
  <dataValidations count="4">
    <dataValidation type="list" allowBlank="1" showInputMessage="1" showErrorMessage="1" sqref="C2:C401">
      <formula1>ListePersonnes</formula1>
    </dataValidation>
    <dataValidation type="list" allowBlank="1" showInputMessage="1" showErrorMessage="1" sqref="D2:D401">
      <formula1>ListeStatuts</formula1>
    </dataValidation>
    <dataValidation type="list" allowBlank="1" showInputMessage="1" showErrorMessage="1" sqref="E2:E401">
      <formula1>ListePriorites</formula1>
    </dataValidation>
    <dataValidation type="list" allowBlank="1" showInputMessage="1" showErrorMessage="1" sqref="F2:F401">
      <formula1>ListeCategories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workbookViewId="0"/>
  </sheetViews>
  <sheetFormatPr defaultRowHeight="15"/>
  <cols>
    <col min="1" max="1" width="9.7109375" style="4" customWidth="1"/>
    <col min="2" max="10" width="24.7109375" customWidth="1"/>
  </cols>
  <sheetData>
    <row r="1" spans="1:11">
      <c r="A1" s="6" t="s">
        <v>184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7" t="s">
        <v>185</v>
      </c>
      <c r="B2" s="8">
        <v>45957</v>
      </c>
      <c r="D2" s="7" t="s">
        <v>186</v>
      </c>
      <c r="E2" t="s">
        <v>6</v>
      </c>
      <c r="F2" s="7" t="s">
        <v>187</v>
      </c>
      <c r="G2" t="s">
        <v>12</v>
      </c>
      <c r="H2" s="7" t="s">
        <v>188</v>
      </c>
      <c r="I2" t="s">
        <v>12</v>
      </c>
    </row>
    <row r="4" spans="1:11">
      <c r="A4" s="1" t="s">
        <v>189</v>
      </c>
      <c r="B4" s="1">
        <f>IFERROR(INDEX(Listes!$H$2:$H$50, COLUMN()-1),"")</f>
        <v>0</v>
      </c>
      <c r="C4" s="1">
        <f>IFERROR(INDEX(Listes!$H$2:$H$50, COLUMN()-1),"")</f>
        <v>0</v>
      </c>
      <c r="D4" s="1">
        <f>IFERROR(INDEX(Listes!$H$2:$H$50, COLUMN()-1),"")</f>
        <v>0</v>
      </c>
      <c r="E4" s="1">
        <f>IFERROR(INDEX(Listes!$H$2:$H$50, COLUMN()-1),"")</f>
        <v>0</v>
      </c>
      <c r="F4" s="1">
        <f>IFERROR(INDEX(Listes!$H$2:$H$50, COLUMN()-1),"")</f>
        <v>0</v>
      </c>
      <c r="G4" s="1">
        <f>IFERROR(INDEX(Listes!$H$2:$H$50, COLUMN()-1),"")</f>
        <v>0</v>
      </c>
      <c r="H4" s="1">
        <f>IFERROR(INDEX(Listes!$H$2:$H$50, COLUMN()-1),"")</f>
        <v>0</v>
      </c>
      <c r="I4" s="1">
        <f>IFERROR(INDEX(Listes!$H$2:$H$50, COLUMN()-1),"")</f>
        <v>0</v>
      </c>
    </row>
    <row r="5" spans="1:11">
      <c r="A5" s="1" t="s">
        <v>190</v>
      </c>
      <c r="B5" s="2">
        <f>IFERROR(VLOOKUP(B4, Capacites, 2, FALSE), 8)</f>
        <v>0</v>
      </c>
      <c r="C5" s="2">
        <f>IFERROR(VLOOKUP(C4, Capacites, 2, FALSE), 8)</f>
        <v>0</v>
      </c>
      <c r="D5" s="2">
        <f>IFERROR(VLOOKUP(D4, Capacites, 2, FALSE), 8)</f>
        <v>0</v>
      </c>
      <c r="E5" s="2">
        <f>IFERROR(VLOOKUP(E4, Capacites, 2, FALSE), 8)</f>
        <v>0</v>
      </c>
      <c r="F5" s="2">
        <f>IFERROR(VLOOKUP(F4, Capacites, 2, FALSE), 8)</f>
        <v>0</v>
      </c>
      <c r="G5" s="2">
        <f>IFERROR(VLOOKUP(G4, Capacites, 2, FALSE), 8)</f>
        <v>0</v>
      </c>
      <c r="H5" s="2">
        <f>IFERROR(VLOOKUP(H4, Capacites, 2, FALSE), 8)</f>
        <v>0</v>
      </c>
      <c r="I5" s="2">
        <f>IFERROR(VLOOKUP(I4, Capacites, 2, FALSE), 8)</f>
        <v>0</v>
      </c>
    </row>
    <row r="6" spans="1:11">
      <c r="A6" s="1" t="s">
        <v>191</v>
      </c>
      <c r="B6" s="2">
        <f>SUMIFS(tbl[Heures], tbl[Date], $B$2, tbl[Assigné], B4, tbl[Statut], IF($E$2="Tous","&lt;&gt;",$E$2), tbl[Priorité], IF($G$2="Toutes","&lt;&gt;",$G$2), tbl[Catégorie], IF($I$2="Toutes","&lt;&gt;",$I$2))</f>
        <v>0</v>
      </c>
      <c r="C6" s="2">
        <f>SUMIFS(tbl[Heures], tbl[Date], $B$2, tbl[Assigné], C4, tbl[Statut], IF($E$2="Tous","&lt;&gt;",$E$2), tbl[Priorité], IF($G$2="Toutes","&lt;&gt;",$G$2), tbl[Catégorie], IF($I$2="Toutes","&lt;&gt;",$I$2))</f>
        <v>0</v>
      </c>
      <c r="D6" s="2">
        <f>SUMIFS(tbl[Heures], tbl[Date], $B$2, tbl[Assigné], D4, tbl[Statut], IF($E$2="Tous","&lt;&gt;",$E$2), tbl[Priorité], IF($G$2="Toutes","&lt;&gt;",$G$2), tbl[Catégorie], IF($I$2="Toutes","&lt;&gt;",$I$2))</f>
        <v>0</v>
      </c>
      <c r="E6" s="2">
        <f>SUMIFS(tbl[Heures], tbl[Date], $B$2, tbl[Assigné], E4, tbl[Statut], IF($E$2="Tous","&lt;&gt;",$E$2), tbl[Priorité], IF($G$2="Toutes","&lt;&gt;",$G$2), tbl[Catégorie], IF($I$2="Toutes","&lt;&gt;",$I$2))</f>
        <v>0</v>
      </c>
      <c r="F6" s="2">
        <f>SUMIFS(tbl[Heures], tbl[Date], $B$2, tbl[Assigné], F4, tbl[Statut], IF($E$2="Tous","&lt;&gt;",$E$2), tbl[Priorité], IF($G$2="Toutes","&lt;&gt;",$G$2), tbl[Catégorie], IF($I$2="Toutes","&lt;&gt;",$I$2))</f>
        <v>0</v>
      </c>
      <c r="G6" s="2">
        <f>SUMIFS(tbl[Heures], tbl[Date], $B$2, tbl[Assigné], G4, tbl[Statut], IF($E$2="Tous","&lt;&gt;",$E$2), tbl[Priorité], IF($G$2="Toutes","&lt;&gt;",$G$2), tbl[Catégorie], IF($I$2="Toutes","&lt;&gt;",$I$2))</f>
        <v>0</v>
      </c>
      <c r="H6" s="2">
        <f>SUMIFS(tbl[Heures], tbl[Date], $B$2, tbl[Assigné], H4, tbl[Statut], IF($E$2="Tous","&lt;&gt;",$E$2), tbl[Priorité], IF($G$2="Toutes","&lt;&gt;",$G$2), tbl[Catégorie], IF($I$2="Toutes","&lt;&gt;",$I$2))</f>
        <v>0</v>
      </c>
      <c r="I6" s="2">
        <f>SUMIFS(tbl[Heures], tbl[Date], $B$2, tbl[Assigné], I4, tbl[Statut], IF($E$2="Tous","&lt;&gt;",$E$2), tbl[Priorité], IF($G$2="Toutes","&lt;&gt;",$G$2), tbl[Catégorie], IF($I$2="Toutes","&lt;&gt;",$I$2))</f>
        <v>0</v>
      </c>
    </row>
    <row r="7" spans="1:11">
      <c r="A7" s="1" t="s">
        <v>192</v>
      </c>
      <c r="B7" s="9">
        <f>IF(B5=0,"", B6/B5)</f>
        <v>0</v>
      </c>
      <c r="C7" s="9">
        <f>IF(C5=0,"", C6/C5)</f>
        <v>0</v>
      </c>
      <c r="D7" s="9">
        <f>IF(D5=0,"", D6/D5)</f>
        <v>0</v>
      </c>
      <c r="E7" s="9">
        <f>IF(E5=0,"", E6/E5)</f>
        <v>0</v>
      </c>
      <c r="F7" s="9">
        <f>IF(F5=0,"", F6/F5)</f>
        <v>0</v>
      </c>
      <c r="G7" s="9">
        <f>IF(G5=0,"", G6/G5)</f>
        <v>0</v>
      </c>
      <c r="H7" s="9">
        <f>IF(H5=0,"", H6/H5)</f>
        <v>0</v>
      </c>
      <c r="I7" s="9">
        <f>IF(I5=0,"", I6/I5)</f>
        <v>0</v>
      </c>
    </row>
    <row r="9" spans="1:11">
      <c r="A9" s="4">
        <v>0.25</v>
      </c>
      <c r="B9" s="10">
        <f>IFERROR(LOOKUP(2,1/((tbl[Date]=$B$2)*(tbl[Assigné]=B4)*(tbl[Début]&lt;=A9)*(tbl[Fin]&gt;A9)*(tbl[Tâche]&lt;&gt;"")*( (tbl[Statut]=$E$2)+($E$2="Tous") )*( (tbl[Priorité]=$G$2)+($G$2="Toutes") )*( (tbl[Catégorie]=$I$2)+($I$2="Toutes") )), tbl[Tâche]),"")</f>
        <v>0</v>
      </c>
      <c r="C9" s="10">
        <f>IFERROR(LOOKUP(2,1/((tbl[Date]=$B$2)*(tbl[Assigné]=C4)*(tbl[Début]&lt;=A9)*(tbl[Fin]&gt;A9)*(tbl[Tâche]&lt;&gt;"")*( (tbl[Statut]=$E$2)+($E$2="Tous") )*( (tbl[Priorité]=$G$2)+($G$2="Toutes") )*( (tbl[Catégorie]=$I$2)+($I$2="Toutes") )), tbl[Tâche]),"")</f>
        <v>0</v>
      </c>
      <c r="D9" s="10">
        <f>IFERROR(LOOKUP(2,1/((tbl[Date]=$B$2)*(tbl[Assigné]=D4)*(tbl[Début]&lt;=A9)*(tbl[Fin]&gt;A9)*(tbl[Tâche]&lt;&gt;"")*( (tbl[Statut]=$E$2)+($E$2="Tous") )*( (tbl[Priorité]=$G$2)+($G$2="Toutes") )*( (tbl[Catégorie]=$I$2)+($I$2="Toutes") )), tbl[Tâche]),"")</f>
        <v>0</v>
      </c>
      <c r="E9" s="10">
        <f>IFERROR(LOOKUP(2,1/((tbl[Date]=$B$2)*(tbl[Assigné]=E4)*(tbl[Début]&lt;=A9)*(tbl[Fin]&gt;A9)*(tbl[Tâche]&lt;&gt;"")*( (tbl[Statut]=$E$2)+($E$2="Tous") )*( (tbl[Priorité]=$G$2)+($G$2="Toutes") )*( (tbl[Catégorie]=$I$2)+($I$2="Toutes") )), tbl[Tâche]),"")</f>
        <v>0</v>
      </c>
      <c r="F9" s="10">
        <f>IFERROR(LOOKUP(2,1/((tbl[Date]=$B$2)*(tbl[Assigné]=F4)*(tbl[Début]&lt;=A9)*(tbl[Fin]&gt;A9)*(tbl[Tâche]&lt;&gt;"")*( (tbl[Statut]=$E$2)+($E$2="Tous") )*( (tbl[Priorité]=$G$2)+($G$2="Toutes") )*( (tbl[Catégorie]=$I$2)+($I$2="Toutes") )), tbl[Tâche]),"")</f>
        <v>0</v>
      </c>
      <c r="G9" s="10">
        <f>IFERROR(LOOKUP(2,1/((tbl[Date]=$B$2)*(tbl[Assigné]=G4)*(tbl[Début]&lt;=A9)*(tbl[Fin]&gt;A9)*(tbl[Tâche]&lt;&gt;"")*( (tbl[Statut]=$E$2)+($E$2="Tous") )*( (tbl[Priorité]=$G$2)+($G$2="Toutes") )*( (tbl[Catégorie]=$I$2)+($I$2="Toutes") )), tbl[Tâche]),"")</f>
        <v>0</v>
      </c>
      <c r="H9" s="10">
        <f>IFERROR(LOOKUP(2,1/((tbl[Date]=$B$2)*(tbl[Assigné]=H4)*(tbl[Début]&lt;=A9)*(tbl[Fin]&gt;A9)*(tbl[Tâche]&lt;&gt;"")*( (tbl[Statut]=$E$2)+($E$2="Tous") )*( (tbl[Priorité]=$G$2)+($G$2="Toutes") )*( (tbl[Catégorie]=$I$2)+($I$2="Toutes") )), tbl[Tâche]),"")</f>
        <v>0</v>
      </c>
      <c r="I9" s="10">
        <f>IFERROR(LOOKUP(2,1/((tbl[Date]=$B$2)*(tbl[Assigné]=I4)*(tbl[Début]&lt;=A9)*(tbl[Fin]&gt;A9)*(tbl[Tâche]&lt;&gt;"")*( (tbl[Statut]=$E$2)+($E$2="Tous") )*( (tbl[Priorité]=$G$2)+($G$2="Toutes") )*( (tbl[Catégorie]=$I$2)+($I$2="Toutes") )), tbl[Tâche]),"")</f>
        <v>0</v>
      </c>
    </row>
    <row r="10" spans="1:11">
      <c r="A10" s="4">
        <v>0.2708333333333333</v>
      </c>
      <c r="B10" s="10">
        <f>IFERROR(LOOKUP(2,1/((tbl[Date]=$B$2)*(tbl[Assigné]=B4)*(tbl[Début]&lt;=A10)*(tbl[Fin]&gt;A10)*(tbl[Tâche]&lt;&gt;"")*( (tbl[Statut]=$E$2)+($E$2="Tous") )*( (tbl[Priorité]=$G$2)+($G$2="Toutes") )*( (tbl[Catégorie]=$I$2)+($I$2="Toutes") )), tbl[Tâche]),"")</f>
        <v>0</v>
      </c>
      <c r="C10" s="10">
        <f>IFERROR(LOOKUP(2,1/((tbl[Date]=$B$2)*(tbl[Assigné]=C4)*(tbl[Début]&lt;=A10)*(tbl[Fin]&gt;A10)*(tbl[Tâche]&lt;&gt;"")*( (tbl[Statut]=$E$2)+($E$2="Tous") )*( (tbl[Priorité]=$G$2)+($G$2="Toutes") )*( (tbl[Catégorie]=$I$2)+($I$2="Toutes") )), tbl[Tâche]),"")</f>
        <v>0</v>
      </c>
      <c r="D10" s="10">
        <f>IFERROR(LOOKUP(2,1/((tbl[Date]=$B$2)*(tbl[Assigné]=D4)*(tbl[Début]&lt;=A10)*(tbl[Fin]&gt;A10)*(tbl[Tâche]&lt;&gt;"")*( (tbl[Statut]=$E$2)+($E$2="Tous") )*( (tbl[Priorité]=$G$2)+($G$2="Toutes") )*( (tbl[Catégorie]=$I$2)+($I$2="Toutes") )), tbl[Tâche]),"")</f>
        <v>0</v>
      </c>
      <c r="E10" s="10">
        <f>IFERROR(LOOKUP(2,1/((tbl[Date]=$B$2)*(tbl[Assigné]=E4)*(tbl[Début]&lt;=A10)*(tbl[Fin]&gt;A10)*(tbl[Tâche]&lt;&gt;"")*( (tbl[Statut]=$E$2)+($E$2="Tous") )*( (tbl[Priorité]=$G$2)+($G$2="Toutes") )*( (tbl[Catégorie]=$I$2)+($I$2="Toutes") )), tbl[Tâche]),"")</f>
        <v>0</v>
      </c>
      <c r="F10" s="10">
        <f>IFERROR(LOOKUP(2,1/((tbl[Date]=$B$2)*(tbl[Assigné]=F4)*(tbl[Début]&lt;=A10)*(tbl[Fin]&gt;A10)*(tbl[Tâche]&lt;&gt;"")*( (tbl[Statut]=$E$2)+($E$2="Tous") )*( (tbl[Priorité]=$G$2)+($G$2="Toutes") )*( (tbl[Catégorie]=$I$2)+($I$2="Toutes") )), tbl[Tâche]),"")</f>
        <v>0</v>
      </c>
      <c r="G10" s="10">
        <f>IFERROR(LOOKUP(2,1/((tbl[Date]=$B$2)*(tbl[Assigné]=G4)*(tbl[Début]&lt;=A10)*(tbl[Fin]&gt;A10)*(tbl[Tâche]&lt;&gt;"")*( (tbl[Statut]=$E$2)+($E$2="Tous") )*( (tbl[Priorité]=$G$2)+($G$2="Toutes") )*( (tbl[Catégorie]=$I$2)+($I$2="Toutes") )), tbl[Tâche]),"")</f>
        <v>0</v>
      </c>
      <c r="H10" s="10">
        <f>IFERROR(LOOKUP(2,1/((tbl[Date]=$B$2)*(tbl[Assigné]=H4)*(tbl[Début]&lt;=A10)*(tbl[Fin]&gt;A10)*(tbl[Tâche]&lt;&gt;"")*( (tbl[Statut]=$E$2)+($E$2="Tous") )*( (tbl[Priorité]=$G$2)+($G$2="Toutes") )*( (tbl[Catégorie]=$I$2)+($I$2="Toutes") )), tbl[Tâche]),"")</f>
        <v>0</v>
      </c>
      <c r="I10" s="10">
        <f>IFERROR(LOOKUP(2,1/((tbl[Date]=$B$2)*(tbl[Assigné]=I4)*(tbl[Début]&lt;=A10)*(tbl[Fin]&gt;A10)*(tbl[Tâche]&lt;&gt;"")*( (tbl[Statut]=$E$2)+($E$2="Tous") )*( (tbl[Priorité]=$G$2)+($G$2="Toutes") )*( (tbl[Catégorie]=$I$2)+($I$2="Toutes") )), tbl[Tâche]),"")</f>
        <v>0</v>
      </c>
    </row>
    <row r="11" spans="1:11">
      <c r="A11" s="4">
        <v>0.2916666666666667</v>
      </c>
      <c r="B11" s="10">
        <f>IFERROR(LOOKUP(2,1/((tbl[Date]=$B$2)*(tbl[Assigné]=B4)*(tbl[Début]&lt;=A11)*(tbl[Fin]&gt;A11)*(tbl[Tâche]&lt;&gt;"")*( (tbl[Statut]=$E$2)+($E$2="Tous") )*( (tbl[Priorité]=$G$2)+($G$2="Toutes") )*( (tbl[Catégorie]=$I$2)+($I$2="Toutes") )), tbl[Tâche]),"")</f>
        <v>0</v>
      </c>
      <c r="C11" s="10">
        <f>IFERROR(LOOKUP(2,1/((tbl[Date]=$B$2)*(tbl[Assigné]=C4)*(tbl[Début]&lt;=A11)*(tbl[Fin]&gt;A11)*(tbl[Tâche]&lt;&gt;"")*( (tbl[Statut]=$E$2)+($E$2="Tous") )*( (tbl[Priorité]=$G$2)+($G$2="Toutes") )*( (tbl[Catégorie]=$I$2)+($I$2="Toutes") )), tbl[Tâche]),"")</f>
        <v>0</v>
      </c>
      <c r="D11" s="10">
        <f>IFERROR(LOOKUP(2,1/((tbl[Date]=$B$2)*(tbl[Assigné]=D4)*(tbl[Début]&lt;=A11)*(tbl[Fin]&gt;A11)*(tbl[Tâche]&lt;&gt;"")*( (tbl[Statut]=$E$2)+($E$2="Tous") )*( (tbl[Priorité]=$G$2)+($G$2="Toutes") )*( (tbl[Catégorie]=$I$2)+($I$2="Toutes") )), tbl[Tâche]),"")</f>
        <v>0</v>
      </c>
      <c r="E11" s="10">
        <f>IFERROR(LOOKUP(2,1/((tbl[Date]=$B$2)*(tbl[Assigné]=E4)*(tbl[Début]&lt;=A11)*(tbl[Fin]&gt;A11)*(tbl[Tâche]&lt;&gt;"")*( (tbl[Statut]=$E$2)+($E$2="Tous") )*( (tbl[Priorité]=$G$2)+($G$2="Toutes") )*( (tbl[Catégorie]=$I$2)+($I$2="Toutes") )), tbl[Tâche]),"")</f>
        <v>0</v>
      </c>
      <c r="F11" s="10">
        <f>IFERROR(LOOKUP(2,1/((tbl[Date]=$B$2)*(tbl[Assigné]=F4)*(tbl[Début]&lt;=A11)*(tbl[Fin]&gt;A11)*(tbl[Tâche]&lt;&gt;"")*( (tbl[Statut]=$E$2)+($E$2="Tous") )*( (tbl[Priorité]=$G$2)+($G$2="Toutes") )*( (tbl[Catégorie]=$I$2)+($I$2="Toutes") )), tbl[Tâche]),"")</f>
        <v>0</v>
      </c>
      <c r="G11" s="10">
        <f>IFERROR(LOOKUP(2,1/((tbl[Date]=$B$2)*(tbl[Assigné]=G4)*(tbl[Début]&lt;=A11)*(tbl[Fin]&gt;A11)*(tbl[Tâche]&lt;&gt;"")*( (tbl[Statut]=$E$2)+($E$2="Tous") )*( (tbl[Priorité]=$G$2)+($G$2="Toutes") )*( (tbl[Catégorie]=$I$2)+($I$2="Toutes") )), tbl[Tâche]),"")</f>
        <v>0</v>
      </c>
      <c r="H11" s="10">
        <f>IFERROR(LOOKUP(2,1/((tbl[Date]=$B$2)*(tbl[Assigné]=H4)*(tbl[Début]&lt;=A11)*(tbl[Fin]&gt;A11)*(tbl[Tâche]&lt;&gt;"")*( (tbl[Statut]=$E$2)+($E$2="Tous") )*( (tbl[Priorité]=$G$2)+($G$2="Toutes") )*( (tbl[Catégorie]=$I$2)+($I$2="Toutes") )), tbl[Tâche]),"")</f>
        <v>0</v>
      </c>
      <c r="I11" s="10">
        <f>IFERROR(LOOKUP(2,1/((tbl[Date]=$B$2)*(tbl[Assigné]=I4)*(tbl[Début]&lt;=A11)*(tbl[Fin]&gt;A11)*(tbl[Tâche]&lt;&gt;"")*( (tbl[Statut]=$E$2)+($E$2="Tous") )*( (tbl[Priorité]=$G$2)+($G$2="Toutes") )*( (tbl[Catégorie]=$I$2)+($I$2="Toutes") )), tbl[Tâche]),"")</f>
        <v>0</v>
      </c>
    </row>
    <row r="12" spans="1:11">
      <c r="A12" s="4">
        <v>0.3125</v>
      </c>
      <c r="B12" s="10">
        <f>IFERROR(LOOKUP(2,1/((tbl[Date]=$B$2)*(tbl[Assigné]=B4)*(tbl[Début]&lt;=A12)*(tbl[Fin]&gt;A12)*(tbl[Tâche]&lt;&gt;"")*( (tbl[Statut]=$E$2)+($E$2="Tous") )*( (tbl[Priorité]=$G$2)+($G$2="Toutes") )*( (tbl[Catégorie]=$I$2)+($I$2="Toutes") )), tbl[Tâche]),"")</f>
        <v>0</v>
      </c>
      <c r="C12" s="10">
        <f>IFERROR(LOOKUP(2,1/((tbl[Date]=$B$2)*(tbl[Assigné]=C4)*(tbl[Début]&lt;=A12)*(tbl[Fin]&gt;A12)*(tbl[Tâche]&lt;&gt;"")*( (tbl[Statut]=$E$2)+($E$2="Tous") )*( (tbl[Priorité]=$G$2)+($G$2="Toutes") )*( (tbl[Catégorie]=$I$2)+($I$2="Toutes") )), tbl[Tâche]),"")</f>
        <v>0</v>
      </c>
      <c r="D12" s="10">
        <f>IFERROR(LOOKUP(2,1/((tbl[Date]=$B$2)*(tbl[Assigné]=D4)*(tbl[Début]&lt;=A12)*(tbl[Fin]&gt;A12)*(tbl[Tâche]&lt;&gt;"")*( (tbl[Statut]=$E$2)+($E$2="Tous") )*( (tbl[Priorité]=$G$2)+($G$2="Toutes") )*( (tbl[Catégorie]=$I$2)+($I$2="Toutes") )), tbl[Tâche]),"")</f>
        <v>0</v>
      </c>
      <c r="E12" s="10">
        <f>IFERROR(LOOKUP(2,1/((tbl[Date]=$B$2)*(tbl[Assigné]=E4)*(tbl[Début]&lt;=A12)*(tbl[Fin]&gt;A12)*(tbl[Tâche]&lt;&gt;"")*( (tbl[Statut]=$E$2)+($E$2="Tous") )*( (tbl[Priorité]=$G$2)+($G$2="Toutes") )*( (tbl[Catégorie]=$I$2)+($I$2="Toutes") )), tbl[Tâche]),"")</f>
        <v>0</v>
      </c>
      <c r="F12" s="10">
        <f>IFERROR(LOOKUP(2,1/((tbl[Date]=$B$2)*(tbl[Assigné]=F4)*(tbl[Début]&lt;=A12)*(tbl[Fin]&gt;A12)*(tbl[Tâche]&lt;&gt;"")*( (tbl[Statut]=$E$2)+($E$2="Tous") )*( (tbl[Priorité]=$G$2)+($G$2="Toutes") )*( (tbl[Catégorie]=$I$2)+($I$2="Toutes") )), tbl[Tâche]),"")</f>
        <v>0</v>
      </c>
      <c r="G12" s="10">
        <f>IFERROR(LOOKUP(2,1/((tbl[Date]=$B$2)*(tbl[Assigné]=G4)*(tbl[Début]&lt;=A12)*(tbl[Fin]&gt;A12)*(tbl[Tâche]&lt;&gt;"")*( (tbl[Statut]=$E$2)+($E$2="Tous") )*( (tbl[Priorité]=$G$2)+($G$2="Toutes") )*( (tbl[Catégorie]=$I$2)+($I$2="Toutes") )), tbl[Tâche]),"")</f>
        <v>0</v>
      </c>
      <c r="H12" s="10">
        <f>IFERROR(LOOKUP(2,1/((tbl[Date]=$B$2)*(tbl[Assigné]=H4)*(tbl[Début]&lt;=A12)*(tbl[Fin]&gt;A12)*(tbl[Tâche]&lt;&gt;"")*( (tbl[Statut]=$E$2)+($E$2="Tous") )*( (tbl[Priorité]=$G$2)+($G$2="Toutes") )*( (tbl[Catégorie]=$I$2)+($I$2="Toutes") )), tbl[Tâche]),"")</f>
        <v>0</v>
      </c>
      <c r="I12" s="10">
        <f>IFERROR(LOOKUP(2,1/((tbl[Date]=$B$2)*(tbl[Assigné]=I4)*(tbl[Début]&lt;=A12)*(tbl[Fin]&gt;A12)*(tbl[Tâche]&lt;&gt;"")*( (tbl[Statut]=$E$2)+($E$2="Tous") )*( (tbl[Priorité]=$G$2)+($G$2="Toutes") )*( (tbl[Catégorie]=$I$2)+($I$2="Toutes") )), tbl[Tâche]),"")</f>
        <v>0</v>
      </c>
    </row>
    <row r="13" spans="1:11">
      <c r="A13" s="4">
        <v>0.3333333333333333</v>
      </c>
      <c r="B13" s="10">
        <f>IFERROR(LOOKUP(2,1/((tbl[Date]=$B$2)*(tbl[Assigné]=B4)*(tbl[Début]&lt;=A13)*(tbl[Fin]&gt;A13)*(tbl[Tâche]&lt;&gt;"")*( (tbl[Statut]=$E$2)+($E$2="Tous") )*( (tbl[Priorité]=$G$2)+($G$2="Toutes") )*( (tbl[Catégorie]=$I$2)+($I$2="Toutes") )), tbl[Tâche]),"")</f>
        <v>0</v>
      </c>
      <c r="C13" s="10">
        <f>IFERROR(LOOKUP(2,1/((tbl[Date]=$B$2)*(tbl[Assigné]=C4)*(tbl[Début]&lt;=A13)*(tbl[Fin]&gt;A13)*(tbl[Tâche]&lt;&gt;"")*( (tbl[Statut]=$E$2)+($E$2="Tous") )*( (tbl[Priorité]=$G$2)+($G$2="Toutes") )*( (tbl[Catégorie]=$I$2)+($I$2="Toutes") )), tbl[Tâche]),"")</f>
        <v>0</v>
      </c>
      <c r="D13" s="10">
        <f>IFERROR(LOOKUP(2,1/((tbl[Date]=$B$2)*(tbl[Assigné]=D4)*(tbl[Début]&lt;=A13)*(tbl[Fin]&gt;A13)*(tbl[Tâche]&lt;&gt;"")*( (tbl[Statut]=$E$2)+($E$2="Tous") )*( (tbl[Priorité]=$G$2)+($G$2="Toutes") )*( (tbl[Catégorie]=$I$2)+($I$2="Toutes") )), tbl[Tâche]),"")</f>
        <v>0</v>
      </c>
      <c r="E13" s="10">
        <f>IFERROR(LOOKUP(2,1/((tbl[Date]=$B$2)*(tbl[Assigné]=E4)*(tbl[Début]&lt;=A13)*(tbl[Fin]&gt;A13)*(tbl[Tâche]&lt;&gt;"")*( (tbl[Statut]=$E$2)+($E$2="Tous") )*( (tbl[Priorité]=$G$2)+($G$2="Toutes") )*( (tbl[Catégorie]=$I$2)+($I$2="Toutes") )), tbl[Tâche]),"")</f>
        <v>0</v>
      </c>
      <c r="F13" s="10">
        <f>IFERROR(LOOKUP(2,1/((tbl[Date]=$B$2)*(tbl[Assigné]=F4)*(tbl[Début]&lt;=A13)*(tbl[Fin]&gt;A13)*(tbl[Tâche]&lt;&gt;"")*( (tbl[Statut]=$E$2)+($E$2="Tous") )*( (tbl[Priorité]=$G$2)+($G$2="Toutes") )*( (tbl[Catégorie]=$I$2)+($I$2="Toutes") )), tbl[Tâche]),"")</f>
        <v>0</v>
      </c>
      <c r="G13" s="10">
        <f>IFERROR(LOOKUP(2,1/((tbl[Date]=$B$2)*(tbl[Assigné]=G4)*(tbl[Début]&lt;=A13)*(tbl[Fin]&gt;A13)*(tbl[Tâche]&lt;&gt;"")*( (tbl[Statut]=$E$2)+($E$2="Tous") )*( (tbl[Priorité]=$G$2)+($G$2="Toutes") )*( (tbl[Catégorie]=$I$2)+($I$2="Toutes") )), tbl[Tâche]),"")</f>
        <v>0</v>
      </c>
      <c r="H13" s="10">
        <f>IFERROR(LOOKUP(2,1/((tbl[Date]=$B$2)*(tbl[Assigné]=H4)*(tbl[Début]&lt;=A13)*(tbl[Fin]&gt;A13)*(tbl[Tâche]&lt;&gt;"")*( (tbl[Statut]=$E$2)+($E$2="Tous") )*( (tbl[Priorité]=$G$2)+($G$2="Toutes") )*( (tbl[Catégorie]=$I$2)+($I$2="Toutes") )), tbl[Tâche]),"")</f>
        <v>0</v>
      </c>
      <c r="I13" s="10">
        <f>IFERROR(LOOKUP(2,1/((tbl[Date]=$B$2)*(tbl[Assigné]=I4)*(tbl[Début]&lt;=A13)*(tbl[Fin]&gt;A13)*(tbl[Tâche]&lt;&gt;"")*( (tbl[Statut]=$E$2)+($E$2="Tous") )*( (tbl[Priorité]=$G$2)+($G$2="Toutes") )*( (tbl[Catégorie]=$I$2)+($I$2="Toutes") )), tbl[Tâche]),"")</f>
        <v>0</v>
      </c>
    </row>
    <row r="14" spans="1:11">
      <c r="A14" s="4">
        <v>0.3541666666666667</v>
      </c>
      <c r="B14" s="10">
        <f>IFERROR(LOOKUP(2,1/((tbl[Date]=$B$2)*(tbl[Assigné]=B4)*(tbl[Début]&lt;=A14)*(tbl[Fin]&gt;A14)*(tbl[Tâche]&lt;&gt;"")*( (tbl[Statut]=$E$2)+($E$2="Tous") )*( (tbl[Priorité]=$G$2)+($G$2="Toutes") )*( (tbl[Catégorie]=$I$2)+($I$2="Toutes") )), tbl[Tâche]),"")</f>
        <v>0</v>
      </c>
      <c r="C14" s="10">
        <f>IFERROR(LOOKUP(2,1/((tbl[Date]=$B$2)*(tbl[Assigné]=C4)*(tbl[Début]&lt;=A14)*(tbl[Fin]&gt;A14)*(tbl[Tâche]&lt;&gt;"")*( (tbl[Statut]=$E$2)+($E$2="Tous") )*( (tbl[Priorité]=$G$2)+($G$2="Toutes") )*( (tbl[Catégorie]=$I$2)+($I$2="Toutes") )), tbl[Tâche]),"")</f>
        <v>0</v>
      </c>
      <c r="D14" s="10">
        <f>IFERROR(LOOKUP(2,1/((tbl[Date]=$B$2)*(tbl[Assigné]=D4)*(tbl[Début]&lt;=A14)*(tbl[Fin]&gt;A14)*(tbl[Tâche]&lt;&gt;"")*( (tbl[Statut]=$E$2)+($E$2="Tous") )*( (tbl[Priorité]=$G$2)+($G$2="Toutes") )*( (tbl[Catégorie]=$I$2)+($I$2="Toutes") )), tbl[Tâche]),"")</f>
        <v>0</v>
      </c>
      <c r="E14" s="10">
        <f>IFERROR(LOOKUP(2,1/((tbl[Date]=$B$2)*(tbl[Assigné]=E4)*(tbl[Début]&lt;=A14)*(tbl[Fin]&gt;A14)*(tbl[Tâche]&lt;&gt;"")*( (tbl[Statut]=$E$2)+($E$2="Tous") )*( (tbl[Priorité]=$G$2)+($G$2="Toutes") )*( (tbl[Catégorie]=$I$2)+($I$2="Toutes") )), tbl[Tâche]),"")</f>
        <v>0</v>
      </c>
      <c r="F14" s="10">
        <f>IFERROR(LOOKUP(2,1/((tbl[Date]=$B$2)*(tbl[Assigné]=F4)*(tbl[Début]&lt;=A14)*(tbl[Fin]&gt;A14)*(tbl[Tâche]&lt;&gt;"")*( (tbl[Statut]=$E$2)+($E$2="Tous") )*( (tbl[Priorité]=$G$2)+($G$2="Toutes") )*( (tbl[Catégorie]=$I$2)+($I$2="Toutes") )), tbl[Tâche]),"")</f>
        <v>0</v>
      </c>
      <c r="G14" s="10">
        <f>IFERROR(LOOKUP(2,1/((tbl[Date]=$B$2)*(tbl[Assigné]=G4)*(tbl[Début]&lt;=A14)*(tbl[Fin]&gt;A14)*(tbl[Tâche]&lt;&gt;"")*( (tbl[Statut]=$E$2)+($E$2="Tous") )*( (tbl[Priorité]=$G$2)+($G$2="Toutes") )*( (tbl[Catégorie]=$I$2)+($I$2="Toutes") )), tbl[Tâche]),"")</f>
        <v>0</v>
      </c>
      <c r="H14" s="10">
        <f>IFERROR(LOOKUP(2,1/((tbl[Date]=$B$2)*(tbl[Assigné]=H4)*(tbl[Début]&lt;=A14)*(tbl[Fin]&gt;A14)*(tbl[Tâche]&lt;&gt;"")*( (tbl[Statut]=$E$2)+($E$2="Tous") )*( (tbl[Priorité]=$G$2)+($G$2="Toutes") )*( (tbl[Catégorie]=$I$2)+($I$2="Toutes") )), tbl[Tâche]),"")</f>
        <v>0</v>
      </c>
      <c r="I14" s="10">
        <f>IFERROR(LOOKUP(2,1/((tbl[Date]=$B$2)*(tbl[Assigné]=I4)*(tbl[Début]&lt;=A14)*(tbl[Fin]&gt;A14)*(tbl[Tâche]&lt;&gt;"")*( (tbl[Statut]=$E$2)+($E$2="Tous") )*( (tbl[Priorité]=$G$2)+($G$2="Toutes") )*( (tbl[Catégorie]=$I$2)+($I$2="Toutes") )), tbl[Tâche]),"")</f>
        <v>0</v>
      </c>
    </row>
    <row r="15" spans="1:11">
      <c r="A15" s="4">
        <v>0.375</v>
      </c>
      <c r="B15" s="10">
        <f>IFERROR(LOOKUP(2,1/((tbl[Date]=$B$2)*(tbl[Assigné]=B4)*(tbl[Début]&lt;=A15)*(tbl[Fin]&gt;A15)*(tbl[Tâche]&lt;&gt;"")*( (tbl[Statut]=$E$2)+($E$2="Tous") )*( (tbl[Priorité]=$G$2)+($G$2="Toutes") )*( (tbl[Catégorie]=$I$2)+($I$2="Toutes") )), tbl[Tâche]),"")</f>
        <v>0</v>
      </c>
      <c r="C15" s="10">
        <f>IFERROR(LOOKUP(2,1/((tbl[Date]=$B$2)*(tbl[Assigné]=C4)*(tbl[Début]&lt;=A15)*(tbl[Fin]&gt;A15)*(tbl[Tâche]&lt;&gt;"")*( (tbl[Statut]=$E$2)+($E$2="Tous") )*( (tbl[Priorité]=$G$2)+($G$2="Toutes") )*( (tbl[Catégorie]=$I$2)+($I$2="Toutes") )), tbl[Tâche]),"")</f>
        <v>0</v>
      </c>
      <c r="D15" s="10">
        <f>IFERROR(LOOKUP(2,1/((tbl[Date]=$B$2)*(tbl[Assigné]=D4)*(tbl[Début]&lt;=A15)*(tbl[Fin]&gt;A15)*(tbl[Tâche]&lt;&gt;"")*( (tbl[Statut]=$E$2)+($E$2="Tous") )*( (tbl[Priorité]=$G$2)+($G$2="Toutes") )*( (tbl[Catégorie]=$I$2)+($I$2="Toutes") )), tbl[Tâche]),"")</f>
        <v>0</v>
      </c>
      <c r="E15" s="10">
        <f>IFERROR(LOOKUP(2,1/((tbl[Date]=$B$2)*(tbl[Assigné]=E4)*(tbl[Début]&lt;=A15)*(tbl[Fin]&gt;A15)*(tbl[Tâche]&lt;&gt;"")*( (tbl[Statut]=$E$2)+($E$2="Tous") )*( (tbl[Priorité]=$G$2)+($G$2="Toutes") )*( (tbl[Catégorie]=$I$2)+($I$2="Toutes") )), tbl[Tâche]),"")</f>
        <v>0</v>
      </c>
      <c r="F15" s="10">
        <f>IFERROR(LOOKUP(2,1/((tbl[Date]=$B$2)*(tbl[Assigné]=F4)*(tbl[Début]&lt;=A15)*(tbl[Fin]&gt;A15)*(tbl[Tâche]&lt;&gt;"")*( (tbl[Statut]=$E$2)+($E$2="Tous") )*( (tbl[Priorité]=$G$2)+($G$2="Toutes") )*( (tbl[Catégorie]=$I$2)+($I$2="Toutes") )), tbl[Tâche]),"")</f>
        <v>0</v>
      </c>
      <c r="G15" s="10">
        <f>IFERROR(LOOKUP(2,1/((tbl[Date]=$B$2)*(tbl[Assigné]=G4)*(tbl[Début]&lt;=A15)*(tbl[Fin]&gt;A15)*(tbl[Tâche]&lt;&gt;"")*( (tbl[Statut]=$E$2)+($E$2="Tous") )*( (tbl[Priorité]=$G$2)+($G$2="Toutes") )*( (tbl[Catégorie]=$I$2)+($I$2="Toutes") )), tbl[Tâche]),"")</f>
        <v>0</v>
      </c>
      <c r="H15" s="10">
        <f>IFERROR(LOOKUP(2,1/((tbl[Date]=$B$2)*(tbl[Assigné]=H4)*(tbl[Début]&lt;=A15)*(tbl[Fin]&gt;A15)*(tbl[Tâche]&lt;&gt;"")*( (tbl[Statut]=$E$2)+($E$2="Tous") )*( (tbl[Priorité]=$G$2)+($G$2="Toutes") )*( (tbl[Catégorie]=$I$2)+($I$2="Toutes") )), tbl[Tâche]),"")</f>
        <v>0</v>
      </c>
      <c r="I15" s="10">
        <f>IFERROR(LOOKUP(2,1/((tbl[Date]=$B$2)*(tbl[Assigné]=I4)*(tbl[Début]&lt;=A15)*(tbl[Fin]&gt;A15)*(tbl[Tâche]&lt;&gt;"")*( (tbl[Statut]=$E$2)+($E$2="Tous") )*( (tbl[Priorité]=$G$2)+($G$2="Toutes") )*( (tbl[Catégorie]=$I$2)+($I$2="Toutes") )), tbl[Tâche]),"")</f>
        <v>0</v>
      </c>
    </row>
    <row r="16" spans="1:11">
      <c r="A16" s="4">
        <v>0.3958333333333333</v>
      </c>
      <c r="B16" s="10">
        <f>IFERROR(LOOKUP(2,1/((tbl[Date]=$B$2)*(tbl[Assigné]=B4)*(tbl[Début]&lt;=A16)*(tbl[Fin]&gt;A16)*(tbl[Tâche]&lt;&gt;"")*( (tbl[Statut]=$E$2)+($E$2="Tous") )*( (tbl[Priorité]=$G$2)+($G$2="Toutes") )*( (tbl[Catégorie]=$I$2)+($I$2="Toutes") )), tbl[Tâche]),"")</f>
        <v>0</v>
      </c>
      <c r="C16" s="10">
        <f>IFERROR(LOOKUP(2,1/((tbl[Date]=$B$2)*(tbl[Assigné]=C4)*(tbl[Début]&lt;=A16)*(tbl[Fin]&gt;A16)*(tbl[Tâche]&lt;&gt;"")*( (tbl[Statut]=$E$2)+($E$2="Tous") )*( (tbl[Priorité]=$G$2)+($G$2="Toutes") )*( (tbl[Catégorie]=$I$2)+($I$2="Toutes") )), tbl[Tâche]),"")</f>
        <v>0</v>
      </c>
      <c r="D16" s="10">
        <f>IFERROR(LOOKUP(2,1/((tbl[Date]=$B$2)*(tbl[Assigné]=D4)*(tbl[Début]&lt;=A16)*(tbl[Fin]&gt;A16)*(tbl[Tâche]&lt;&gt;"")*( (tbl[Statut]=$E$2)+($E$2="Tous") )*( (tbl[Priorité]=$G$2)+($G$2="Toutes") )*( (tbl[Catégorie]=$I$2)+($I$2="Toutes") )), tbl[Tâche]),"")</f>
        <v>0</v>
      </c>
      <c r="E16" s="10">
        <f>IFERROR(LOOKUP(2,1/((tbl[Date]=$B$2)*(tbl[Assigné]=E4)*(tbl[Début]&lt;=A16)*(tbl[Fin]&gt;A16)*(tbl[Tâche]&lt;&gt;"")*( (tbl[Statut]=$E$2)+($E$2="Tous") )*( (tbl[Priorité]=$G$2)+($G$2="Toutes") )*( (tbl[Catégorie]=$I$2)+($I$2="Toutes") )), tbl[Tâche]),"")</f>
        <v>0</v>
      </c>
      <c r="F16" s="10">
        <f>IFERROR(LOOKUP(2,1/((tbl[Date]=$B$2)*(tbl[Assigné]=F4)*(tbl[Début]&lt;=A16)*(tbl[Fin]&gt;A16)*(tbl[Tâche]&lt;&gt;"")*( (tbl[Statut]=$E$2)+($E$2="Tous") )*( (tbl[Priorité]=$G$2)+($G$2="Toutes") )*( (tbl[Catégorie]=$I$2)+($I$2="Toutes") )), tbl[Tâche]),"")</f>
        <v>0</v>
      </c>
      <c r="G16" s="10">
        <f>IFERROR(LOOKUP(2,1/((tbl[Date]=$B$2)*(tbl[Assigné]=G4)*(tbl[Début]&lt;=A16)*(tbl[Fin]&gt;A16)*(tbl[Tâche]&lt;&gt;"")*( (tbl[Statut]=$E$2)+($E$2="Tous") )*( (tbl[Priorité]=$G$2)+($G$2="Toutes") )*( (tbl[Catégorie]=$I$2)+($I$2="Toutes") )), tbl[Tâche]),"")</f>
        <v>0</v>
      </c>
      <c r="H16" s="10">
        <f>IFERROR(LOOKUP(2,1/((tbl[Date]=$B$2)*(tbl[Assigné]=H4)*(tbl[Début]&lt;=A16)*(tbl[Fin]&gt;A16)*(tbl[Tâche]&lt;&gt;"")*( (tbl[Statut]=$E$2)+($E$2="Tous") )*( (tbl[Priorité]=$G$2)+($G$2="Toutes") )*( (tbl[Catégorie]=$I$2)+($I$2="Toutes") )), tbl[Tâche]),"")</f>
        <v>0</v>
      </c>
      <c r="I16" s="10">
        <f>IFERROR(LOOKUP(2,1/((tbl[Date]=$B$2)*(tbl[Assigné]=I4)*(tbl[Début]&lt;=A16)*(tbl[Fin]&gt;A16)*(tbl[Tâche]&lt;&gt;"")*( (tbl[Statut]=$E$2)+($E$2="Tous") )*( (tbl[Priorité]=$G$2)+($G$2="Toutes") )*( (tbl[Catégorie]=$I$2)+($I$2="Toutes") )), tbl[Tâche]),"")</f>
        <v>0</v>
      </c>
    </row>
    <row r="17" spans="1:9">
      <c r="A17" s="4">
        <v>0.4166666666666667</v>
      </c>
      <c r="B17" s="10">
        <f>IFERROR(LOOKUP(2,1/((tbl[Date]=$B$2)*(tbl[Assigné]=B4)*(tbl[Début]&lt;=A17)*(tbl[Fin]&gt;A17)*(tbl[Tâche]&lt;&gt;"")*( (tbl[Statut]=$E$2)+($E$2="Tous") )*( (tbl[Priorité]=$G$2)+($G$2="Toutes") )*( (tbl[Catégorie]=$I$2)+($I$2="Toutes") )), tbl[Tâche]),"")</f>
        <v>0</v>
      </c>
      <c r="C17" s="10">
        <f>IFERROR(LOOKUP(2,1/((tbl[Date]=$B$2)*(tbl[Assigné]=C4)*(tbl[Début]&lt;=A17)*(tbl[Fin]&gt;A17)*(tbl[Tâche]&lt;&gt;"")*( (tbl[Statut]=$E$2)+($E$2="Tous") )*( (tbl[Priorité]=$G$2)+($G$2="Toutes") )*( (tbl[Catégorie]=$I$2)+($I$2="Toutes") )), tbl[Tâche]),"")</f>
        <v>0</v>
      </c>
      <c r="D17" s="10">
        <f>IFERROR(LOOKUP(2,1/((tbl[Date]=$B$2)*(tbl[Assigné]=D4)*(tbl[Début]&lt;=A17)*(tbl[Fin]&gt;A17)*(tbl[Tâche]&lt;&gt;"")*( (tbl[Statut]=$E$2)+($E$2="Tous") )*( (tbl[Priorité]=$G$2)+($G$2="Toutes") )*( (tbl[Catégorie]=$I$2)+($I$2="Toutes") )), tbl[Tâche]),"")</f>
        <v>0</v>
      </c>
      <c r="E17" s="10">
        <f>IFERROR(LOOKUP(2,1/((tbl[Date]=$B$2)*(tbl[Assigné]=E4)*(tbl[Début]&lt;=A17)*(tbl[Fin]&gt;A17)*(tbl[Tâche]&lt;&gt;"")*( (tbl[Statut]=$E$2)+($E$2="Tous") )*( (tbl[Priorité]=$G$2)+($G$2="Toutes") )*( (tbl[Catégorie]=$I$2)+($I$2="Toutes") )), tbl[Tâche]),"")</f>
        <v>0</v>
      </c>
      <c r="F17" s="10">
        <f>IFERROR(LOOKUP(2,1/((tbl[Date]=$B$2)*(tbl[Assigné]=F4)*(tbl[Début]&lt;=A17)*(tbl[Fin]&gt;A17)*(tbl[Tâche]&lt;&gt;"")*( (tbl[Statut]=$E$2)+($E$2="Tous") )*( (tbl[Priorité]=$G$2)+($G$2="Toutes") )*( (tbl[Catégorie]=$I$2)+($I$2="Toutes") )), tbl[Tâche]),"")</f>
        <v>0</v>
      </c>
      <c r="G17" s="10">
        <f>IFERROR(LOOKUP(2,1/((tbl[Date]=$B$2)*(tbl[Assigné]=G4)*(tbl[Début]&lt;=A17)*(tbl[Fin]&gt;A17)*(tbl[Tâche]&lt;&gt;"")*( (tbl[Statut]=$E$2)+($E$2="Tous") )*( (tbl[Priorité]=$G$2)+($G$2="Toutes") )*( (tbl[Catégorie]=$I$2)+($I$2="Toutes") )), tbl[Tâche]),"")</f>
        <v>0</v>
      </c>
      <c r="H17" s="10">
        <f>IFERROR(LOOKUP(2,1/((tbl[Date]=$B$2)*(tbl[Assigné]=H4)*(tbl[Début]&lt;=A17)*(tbl[Fin]&gt;A17)*(tbl[Tâche]&lt;&gt;"")*( (tbl[Statut]=$E$2)+($E$2="Tous") )*( (tbl[Priorité]=$G$2)+($G$2="Toutes") )*( (tbl[Catégorie]=$I$2)+($I$2="Toutes") )), tbl[Tâche]),"")</f>
        <v>0</v>
      </c>
      <c r="I17" s="10">
        <f>IFERROR(LOOKUP(2,1/((tbl[Date]=$B$2)*(tbl[Assigné]=I4)*(tbl[Début]&lt;=A17)*(tbl[Fin]&gt;A17)*(tbl[Tâche]&lt;&gt;"")*( (tbl[Statut]=$E$2)+($E$2="Tous") )*( (tbl[Priorité]=$G$2)+($G$2="Toutes") )*( (tbl[Catégorie]=$I$2)+($I$2="Toutes") )), tbl[Tâche]),"")</f>
        <v>0</v>
      </c>
    </row>
    <row r="18" spans="1:9">
      <c r="A18" s="4">
        <v>0.4375</v>
      </c>
      <c r="B18" s="10">
        <f>IFERROR(LOOKUP(2,1/((tbl[Date]=$B$2)*(tbl[Assigné]=B4)*(tbl[Début]&lt;=A18)*(tbl[Fin]&gt;A18)*(tbl[Tâche]&lt;&gt;"")*( (tbl[Statut]=$E$2)+($E$2="Tous") )*( (tbl[Priorité]=$G$2)+($G$2="Toutes") )*( (tbl[Catégorie]=$I$2)+($I$2="Toutes") )), tbl[Tâche]),"")</f>
        <v>0</v>
      </c>
      <c r="C18" s="10">
        <f>IFERROR(LOOKUP(2,1/((tbl[Date]=$B$2)*(tbl[Assigné]=C4)*(tbl[Début]&lt;=A18)*(tbl[Fin]&gt;A18)*(tbl[Tâche]&lt;&gt;"")*( (tbl[Statut]=$E$2)+($E$2="Tous") )*( (tbl[Priorité]=$G$2)+($G$2="Toutes") )*( (tbl[Catégorie]=$I$2)+($I$2="Toutes") )), tbl[Tâche]),"")</f>
        <v>0</v>
      </c>
      <c r="D18" s="10">
        <f>IFERROR(LOOKUP(2,1/((tbl[Date]=$B$2)*(tbl[Assigné]=D4)*(tbl[Début]&lt;=A18)*(tbl[Fin]&gt;A18)*(tbl[Tâche]&lt;&gt;"")*( (tbl[Statut]=$E$2)+($E$2="Tous") )*( (tbl[Priorité]=$G$2)+($G$2="Toutes") )*( (tbl[Catégorie]=$I$2)+($I$2="Toutes") )), tbl[Tâche]),"")</f>
        <v>0</v>
      </c>
      <c r="E18" s="10">
        <f>IFERROR(LOOKUP(2,1/((tbl[Date]=$B$2)*(tbl[Assigné]=E4)*(tbl[Début]&lt;=A18)*(tbl[Fin]&gt;A18)*(tbl[Tâche]&lt;&gt;"")*( (tbl[Statut]=$E$2)+($E$2="Tous") )*( (tbl[Priorité]=$G$2)+($G$2="Toutes") )*( (tbl[Catégorie]=$I$2)+($I$2="Toutes") )), tbl[Tâche]),"")</f>
        <v>0</v>
      </c>
      <c r="F18" s="10">
        <f>IFERROR(LOOKUP(2,1/((tbl[Date]=$B$2)*(tbl[Assigné]=F4)*(tbl[Début]&lt;=A18)*(tbl[Fin]&gt;A18)*(tbl[Tâche]&lt;&gt;"")*( (tbl[Statut]=$E$2)+($E$2="Tous") )*( (tbl[Priorité]=$G$2)+($G$2="Toutes") )*( (tbl[Catégorie]=$I$2)+($I$2="Toutes") )), tbl[Tâche]),"")</f>
        <v>0</v>
      </c>
      <c r="G18" s="10">
        <f>IFERROR(LOOKUP(2,1/((tbl[Date]=$B$2)*(tbl[Assigné]=G4)*(tbl[Début]&lt;=A18)*(tbl[Fin]&gt;A18)*(tbl[Tâche]&lt;&gt;"")*( (tbl[Statut]=$E$2)+($E$2="Tous") )*( (tbl[Priorité]=$G$2)+($G$2="Toutes") )*( (tbl[Catégorie]=$I$2)+($I$2="Toutes") )), tbl[Tâche]),"")</f>
        <v>0</v>
      </c>
      <c r="H18" s="10">
        <f>IFERROR(LOOKUP(2,1/((tbl[Date]=$B$2)*(tbl[Assigné]=H4)*(tbl[Début]&lt;=A18)*(tbl[Fin]&gt;A18)*(tbl[Tâche]&lt;&gt;"")*( (tbl[Statut]=$E$2)+($E$2="Tous") )*( (tbl[Priorité]=$G$2)+($G$2="Toutes") )*( (tbl[Catégorie]=$I$2)+($I$2="Toutes") )), tbl[Tâche]),"")</f>
        <v>0</v>
      </c>
      <c r="I18" s="10">
        <f>IFERROR(LOOKUP(2,1/((tbl[Date]=$B$2)*(tbl[Assigné]=I4)*(tbl[Début]&lt;=A18)*(tbl[Fin]&gt;A18)*(tbl[Tâche]&lt;&gt;"")*( (tbl[Statut]=$E$2)+($E$2="Tous") )*( (tbl[Priorité]=$G$2)+($G$2="Toutes") )*( (tbl[Catégorie]=$I$2)+($I$2="Toutes") )), tbl[Tâche]),"")</f>
        <v>0</v>
      </c>
    </row>
    <row r="19" spans="1:9">
      <c r="A19" s="4">
        <v>0.4583333333333333</v>
      </c>
      <c r="B19" s="10">
        <f>IFERROR(LOOKUP(2,1/((tbl[Date]=$B$2)*(tbl[Assigné]=B4)*(tbl[Début]&lt;=A19)*(tbl[Fin]&gt;A19)*(tbl[Tâche]&lt;&gt;"")*( (tbl[Statut]=$E$2)+($E$2="Tous") )*( (tbl[Priorité]=$G$2)+($G$2="Toutes") )*( (tbl[Catégorie]=$I$2)+($I$2="Toutes") )), tbl[Tâche]),"")</f>
        <v>0</v>
      </c>
      <c r="C19" s="10">
        <f>IFERROR(LOOKUP(2,1/((tbl[Date]=$B$2)*(tbl[Assigné]=C4)*(tbl[Début]&lt;=A19)*(tbl[Fin]&gt;A19)*(tbl[Tâche]&lt;&gt;"")*( (tbl[Statut]=$E$2)+($E$2="Tous") )*( (tbl[Priorité]=$G$2)+($G$2="Toutes") )*( (tbl[Catégorie]=$I$2)+($I$2="Toutes") )), tbl[Tâche]),"")</f>
        <v>0</v>
      </c>
      <c r="D19" s="10">
        <f>IFERROR(LOOKUP(2,1/((tbl[Date]=$B$2)*(tbl[Assigné]=D4)*(tbl[Début]&lt;=A19)*(tbl[Fin]&gt;A19)*(tbl[Tâche]&lt;&gt;"")*( (tbl[Statut]=$E$2)+($E$2="Tous") )*( (tbl[Priorité]=$G$2)+($G$2="Toutes") )*( (tbl[Catégorie]=$I$2)+($I$2="Toutes") )), tbl[Tâche]),"")</f>
        <v>0</v>
      </c>
      <c r="E19" s="10">
        <f>IFERROR(LOOKUP(2,1/((tbl[Date]=$B$2)*(tbl[Assigné]=E4)*(tbl[Début]&lt;=A19)*(tbl[Fin]&gt;A19)*(tbl[Tâche]&lt;&gt;"")*( (tbl[Statut]=$E$2)+($E$2="Tous") )*( (tbl[Priorité]=$G$2)+($G$2="Toutes") )*( (tbl[Catégorie]=$I$2)+($I$2="Toutes") )), tbl[Tâche]),"")</f>
        <v>0</v>
      </c>
      <c r="F19" s="10">
        <f>IFERROR(LOOKUP(2,1/((tbl[Date]=$B$2)*(tbl[Assigné]=F4)*(tbl[Début]&lt;=A19)*(tbl[Fin]&gt;A19)*(tbl[Tâche]&lt;&gt;"")*( (tbl[Statut]=$E$2)+($E$2="Tous") )*( (tbl[Priorité]=$G$2)+($G$2="Toutes") )*( (tbl[Catégorie]=$I$2)+($I$2="Toutes") )), tbl[Tâche]),"")</f>
        <v>0</v>
      </c>
      <c r="G19" s="10">
        <f>IFERROR(LOOKUP(2,1/((tbl[Date]=$B$2)*(tbl[Assigné]=G4)*(tbl[Début]&lt;=A19)*(tbl[Fin]&gt;A19)*(tbl[Tâche]&lt;&gt;"")*( (tbl[Statut]=$E$2)+($E$2="Tous") )*( (tbl[Priorité]=$G$2)+($G$2="Toutes") )*( (tbl[Catégorie]=$I$2)+($I$2="Toutes") )), tbl[Tâche]),"")</f>
        <v>0</v>
      </c>
      <c r="H19" s="10">
        <f>IFERROR(LOOKUP(2,1/((tbl[Date]=$B$2)*(tbl[Assigné]=H4)*(tbl[Début]&lt;=A19)*(tbl[Fin]&gt;A19)*(tbl[Tâche]&lt;&gt;"")*( (tbl[Statut]=$E$2)+($E$2="Tous") )*( (tbl[Priorité]=$G$2)+($G$2="Toutes") )*( (tbl[Catégorie]=$I$2)+($I$2="Toutes") )), tbl[Tâche]),"")</f>
        <v>0</v>
      </c>
      <c r="I19" s="10">
        <f>IFERROR(LOOKUP(2,1/((tbl[Date]=$B$2)*(tbl[Assigné]=I4)*(tbl[Début]&lt;=A19)*(tbl[Fin]&gt;A19)*(tbl[Tâche]&lt;&gt;"")*( (tbl[Statut]=$E$2)+($E$2="Tous") )*( (tbl[Priorité]=$G$2)+($G$2="Toutes") )*( (tbl[Catégorie]=$I$2)+($I$2="Toutes") )), tbl[Tâche]),"")</f>
        <v>0</v>
      </c>
    </row>
    <row r="20" spans="1:9">
      <c r="A20" s="4">
        <v>0.4791666666666667</v>
      </c>
      <c r="B20" s="10">
        <f>IFERROR(LOOKUP(2,1/((tbl[Date]=$B$2)*(tbl[Assigné]=B4)*(tbl[Début]&lt;=A20)*(tbl[Fin]&gt;A20)*(tbl[Tâche]&lt;&gt;"")*( (tbl[Statut]=$E$2)+($E$2="Tous") )*( (tbl[Priorité]=$G$2)+($G$2="Toutes") )*( (tbl[Catégorie]=$I$2)+($I$2="Toutes") )), tbl[Tâche]),"")</f>
        <v>0</v>
      </c>
      <c r="C20" s="10">
        <f>IFERROR(LOOKUP(2,1/((tbl[Date]=$B$2)*(tbl[Assigné]=C4)*(tbl[Début]&lt;=A20)*(tbl[Fin]&gt;A20)*(tbl[Tâche]&lt;&gt;"")*( (tbl[Statut]=$E$2)+($E$2="Tous") )*( (tbl[Priorité]=$G$2)+($G$2="Toutes") )*( (tbl[Catégorie]=$I$2)+($I$2="Toutes") )), tbl[Tâche]),"")</f>
        <v>0</v>
      </c>
      <c r="D20" s="10">
        <f>IFERROR(LOOKUP(2,1/((tbl[Date]=$B$2)*(tbl[Assigné]=D4)*(tbl[Début]&lt;=A20)*(tbl[Fin]&gt;A20)*(tbl[Tâche]&lt;&gt;"")*( (tbl[Statut]=$E$2)+($E$2="Tous") )*( (tbl[Priorité]=$G$2)+($G$2="Toutes") )*( (tbl[Catégorie]=$I$2)+($I$2="Toutes") )), tbl[Tâche]),"")</f>
        <v>0</v>
      </c>
      <c r="E20" s="10">
        <f>IFERROR(LOOKUP(2,1/((tbl[Date]=$B$2)*(tbl[Assigné]=E4)*(tbl[Début]&lt;=A20)*(tbl[Fin]&gt;A20)*(tbl[Tâche]&lt;&gt;"")*( (tbl[Statut]=$E$2)+($E$2="Tous") )*( (tbl[Priorité]=$G$2)+($G$2="Toutes") )*( (tbl[Catégorie]=$I$2)+($I$2="Toutes") )), tbl[Tâche]),"")</f>
        <v>0</v>
      </c>
      <c r="F20" s="10">
        <f>IFERROR(LOOKUP(2,1/((tbl[Date]=$B$2)*(tbl[Assigné]=F4)*(tbl[Début]&lt;=A20)*(tbl[Fin]&gt;A20)*(tbl[Tâche]&lt;&gt;"")*( (tbl[Statut]=$E$2)+($E$2="Tous") )*( (tbl[Priorité]=$G$2)+($G$2="Toutes") )*( (tbl[Catégorie]=$I$2)+($I$2="Toutes") )), tbl[Tâche]),"")</f>
        <v>0</v>
      </c>
      <c r="G20" s="10">
        <f>IFERROR(LOOKUP(2,1/((tbl[Date]=$B$2)*(tbl[Assigné]=G4)*(tbl[Début]&lt;=A20)*(tbl[Fin]&gt;A20)*(tbl[Tâche]&lt;&gt;"")*( (tbl[Statut]=$E$2)+($E$2="Tous") )*( (tbl[Priorité]=$G$2)+($G$2="Toutes") )*( (tbl[Catégorie]=$I$2)+($I$2="Toutes") )), tbl[Tâche]),"")</f>
        <v>0</v>
      </c>
      <c r="H20" s="10">
        <f>IFERROR(LOOKUP(2,1/((tbl[Date]=$B$2)*(tbl[Assigné]=H4)*(tbl[Début]&lt;=A20)*(tbl[Fin]&gt;A20)*(tbl[Tâche]&lt;&gt;"")*( (tbl[Statut]=$E$2)+($E$2="Tous") )*( (tbl[Priorité]=$G$2)+($G$2="Toutes") )*( (tbl[Catégorie]=$I$2)+($I$2="Toutes") )), tbl[Tâche]),"")</f>
        <v>0</v>
      </c>
      <c r="I20" s="10">
        <f>IFERROR(LOOKUP(2,1/((tbl[Date]=$B$2)*(tbl[Assigné]=I4)*(tbl[Début]&lt;=A20)*(tbl[Fin]&gt;A20)*(tbl[Tâche]&lt;&gt;"")*( (tbl[Statut]=$E$2)+($E$2="Tous") )*( (tbl[Priorité]=$G$2)+($G$2="Toutes") )*( (tbl[Catégorie]=$I$2)+($I$2="Toutes") )), tbl[Tâche]),"")</f>
        <v>0</v>
      </c>
    </row>
    <row r="21" spans="1:9">
      <c r="A21" s="4">
        <v>0.5</v>
      </c>
      <c r="B21" s="10">
        <f>IFERROR(LOOKUP(2,1/((tbl[Date]=$B$2)*(tbl[Assigné]=B4)*(tbl[Début]&lt;=A21)*(tbl[Fin]&gt;A21)*(tbl[Tâche]&lt;&gt;"")*( (tbl[Statut]=$E$2)+($E$2="Tous") )*( (tbl[Priorité]=$G$2)+($G$2="Toutes") )*( (tbl[Catégorie]=$I$2)+($I$2="Toutes") )), tbl[Tâche]),"")</f>
        <v>0</v>
      </c>
      <c r="C21" s="10">
        <f>IFERROR(LOOKUP(2,1/((tbl[Date]=$B$2)*(tbl[Assigné]=C4)*(tbl[Début]&lt;=A21)*(tbl[Fin]&gt;A21)*(tbl[Tâche]&lt;&gt;"")*( (tbl[Statut]=$E$2)+($E$2="Tous") )*( (tbl[Priorité]=$G$2)+($G$2="Toutes") )*( (tbl[Catégorie]=$I$2)+($I$2="Toutes") )), tbl[Tâche]),"")</f>
        <v>0</v>
      </c>
      <c r="D21" s="10">
        <f>IFERROR(LOOKUP(2,1/((tbl[Date]=$B$2)*(tbl[Assigné]=D4)*(tbl[Début]&lt;=A21)*(tbl[Fin]&gt;A21)*(tbl[Tâche]&lt;&gt;"")*( (tbl[Statut]=$E$2)+($E$2="Tous") )*( (tbl[Priorité]=$G$2)+($G$2="Toutes") )*( (tbl[Catégorie]=$I$2)+($I$2="Toutes") )), tbl[Tâche]),"")</f>
        <v>0</v>
      </c>
      <c r="E21" s="10">
        <f>IFERROR(LOOKUP(2,1/((tbl[Date]=$B$2)*(tbl[Assigné]=E4)*(tbl[Début]&lt;=A21)*(tbl[Fin]&gt;A21)*(tbl[Tâche]&lt;&gt;"")*( (tbl[Statut]=$E$2)+($E$2="Tous") )*( (tbl[Priorité]=$G$2)+($G$2="Toutes") )*( (tbl[Catégorie]=$I$2)+($I$2="Toutes") )), tbl[Tâche]),"")</f>
        <v>0</v>
      </c>
      <c r="F21" s="10">
        <f>IFERROR(LOOKUP(2,1/((tbl[Date]=$B$2)*(tbl[Assigné]=F4)*(tbl[Début]&lt;=A21)*(tbl[Fin]&gt;A21)*(tbl[Tâche]&lt;&gt;"")*( (tbl[Statut]=$E$2)+($E$2="Tous") )*( (tbl[Priorité]=$G$2)+($G$2="Toutes") )*( (tbl[Catégorie]=$I$2)+($I$2="Toutes") )), tbl[Tâche]),"")</f>
        <v>0</v>
      </c>
      <c r="G21" s="10">
        <f>IFERROR(LOOKUP(2,1/((tbl[Date]=$B$2)*(tbl[Assigné]=G4)*(tbl[Début]&lt;=A21)*(tbl[Fin]&gt;A21)*(tbl[Tâche]&lt;&gt;"")*( (tbl[Statut]=$E$2)+($E$2="Tous") )*( (tbl[Priorité]=$G$2)+($G$2="Toutes") )*( (tbl[Catégorie]=$I$2)+($I$2="Toutes") )), tbl[Tâche]),"")</f>
        <v>0</v>
      </c>
      <c r="H21" s="10">
        <f>IFERROR(LOOKUP(2,1/((tbl[Date]=$B$2)*(tbl[Assigné]=H4)*(tbl[Début]&lt;=A21)*(tbl[Fin]&gt;A21)*(tbl[Tâche]&lt;&gt;"")*( (tbl[Statut]=$E$2)+($E$2="Tous") )*( (tbl[Priorité]=$G$2)+($G$2="Toutes") )*( (tbl[Catégorie]=$I$2)+($I$2="Toutes") )), tbl[Tâche]),"")</f>
        <v>0</v>
      </c>
      <c r="I21" s="10">
        <f>IFERROR(LOOKUP(2,1/((tbl[Date]=$B$2)*(tbl[Assigné]=I4)*(tbl[Début]&lt;=A21)*(tbl[Fin]&gt;A21)*(tbl[Tâche]&lt;&gt;"")*( (tbl[Statut]=$E$2)+($E$2="Tous") )*( (tbl[Priorité]=$G$2)+($G$2="Toutes") )*( (tbl[Catégorie]=$I$2)+($I$2="Toutes") )), tbl[Tâche]),"")</f>
        <v>0</v>
      </c>
    </row>
    <row r="22" spans="1:9">
      <c r="A22" s="4">
        <v>0.5208333333333334</v>
      </c>
      <c r="B22" s="10">
        <f>IFERROR(LOOKUP(2,1/((tbl[Date]=$B$2)*(tbl[Assigné]=B4)*(tbl[Début]&lt;=A22)*(tbl[Fin]&gt;A22)*(tbl[Tâche]&lt;&gt;"")*( (tbl[Statut]=$E$2)+($E$2="Tous") )*( (tbl[Priorité]=$G$2)+($G$2="Toutes") )*( (tbl[Catégorie]=$I$2)+($I$2="Toutes") )), tbl[Tâche]),"")</f>
        <v>0</v>
      </c>
      <c r="C22" s="10">
        <f>IFERROR(LOOKUP(2,1/((tbl[Date]=$B$2)*(tbl[Assigné]=C4)*(tbl[Début]&lt;=A22)*(tbl[Fin]&gt;A22)*(tbl[Tâche]&lt;&gt;"")*( (tbl[Statut]=$E$2)+($E$2="Tous") )*( (tbl[Priorité]=$G$2)+($G$2="Toutes") )*( (tbl[Catégorie]=$I$2)+($I$2="Toutes") )), tbl[Tâche]),"")</f>
        <v>0</v>
      </c>
      <c r="D22" s="10">
        <f>IFERROR(LOOKUP(2,1/((tbl[Date]=$B$2)*(tbl[Assigné]=D4)*(tbl[Début]&lt;=A22)*(tbl[Fin]&gt;A22)*(tbl[Tâche]&lt;&gt;"")*( (tbl[Statut]=$E$2)+($E$2="Tous") )*( (tbl[Priorité]=$G$2)+($G$2="Toutes") )*( (tbl[Catégorie]=$I$2)+($I$2="Toutes") )), tbl[Tâche]),"")</f>
        <v>0</v>
      </c>
      <c r="E22" s="10">
        <f>IFERROR(LOOKUP(2,1/((tbl[Date]=$B$2)*(tbl[Assigné]=E4)*(tbl[Début]&lt;=A22)*(tbl[Fin]&gt;A22)*(tbl[Tâche]&lt;&gt;"")*( (tbl[Statut]=$E$2)+($E$2="Tous") )*( (tbl[Priorité]=$G$2)+($G$2="Toutes") )*( (tbl[Catégorie]=$I$2)+($I$2="Toutes") )), tbl[Tâche]),"")</f>
        <v>0</v>
      </c>
      <c r="F22" s="10">
        <f>IFERROR(LOOKUP(2,1/((tbl[Date]=$B$2)*(tbl[Assigné]=F4)*(tbl[Début]&lt;=A22)*(tbl[Fin]&gt;A22)*(tbl[Tâche]&lt;&gt;"")*( (tbl[Statut]=$E$2)+($E$2="Tous") )*( (tbl[Priorité]=$G$2)+($G$2="Toutes") )*( (tbl[Catégorie]=$I$2)+($I$2="Toutes") )), tbl[Tâche]),"")</f>
        <v>0</v>
      </c>
      <c r="G22" s="10">
        <f>IFERROR(LOOKUP(2,1/((tbl[Date]=$B$2)*(tbl[Assigné]=G4)*(tbl[Début]&lt;=A22)*(tbl[Fin]&gt;A22)*(tbl[Tâche]&lt;&gt;"")*( (tbl[Statut]=$E$2)+($E$2="Tous") )*( (tbl[Priorité]=$G$2)+($G$2="Toutes") )*( (tbl[Catégorie]=$I$2)+($I$2="Toutes") )), tbl[Tâche]),"")</f>
        <v>0</v>
      </c>
      <c r="H22" s="10">
        <f>IFERROR(LOOKUP(2,1/((tbl[Date]=$B$2)*(tbl[Assigné]=H4)*(tbl[Début]&lt;=A22)*(tbl[Fin]&gt;A22)*(tbl[Tâche]&lt;&gt;"")*( (tbl[Statut]=$E$2)+($E$2="Tous") )*( (tbl[Priorité]=$G$2)+($G$2="Toutes") )*( (tbl[Catégorie]=$I$2)+($I$2="Toutes") )), tbl[Tâche]),"")</f>
        <v>0</v>
      </c>
      <c r="I22" s="10">
        <f>IFERROR(LOOKUP(2,1/((tbl[Date]=$B$2)*(tbl[Assigné]=I4)*(tbl[Début]&lt;=A22)*(tbl[Fin]&gt;A22)*(tbl[Tâche]&lt;&gt;"")*( (tbl[Statut]=$E$2)+($E$2="Tous") )*( (tbl[Priorité]=$G$2)+($G$2="Toutes") )*( (tbl[Catégorie]=$I$2)+($I$2="Toutes") )), tbl[Tâche]),"")</f>
        <v>0</v>
      </c>
    </row>
    <row r="23" spans="1:9">
      <c r="A23" s="4">
        <v>0.5416666666666666</v>
      </c>
      <c r="B23" s="10">
        <f>IFERROR(LOOKUP(2,1/((tbl[Date]=$B$2)*(tbl[Assigné]=B4)*(tbl[Début]&lt;=A23)*(tbl[Fin]&gt;A23)*(tbl[Tâche]&lt;&gt;"")*( (tbl[Statut]=$E$2)+($E$2="Tous") )*( (tbl[Priorité]=$G$2)+($G$2="Toutes") )*( (tbl[Catégorie]=$I$2)+($I$2="Toutes") )), tbl[Tâche]),"")</f>
        <v>0</v>
      </c>
      <c r="C23" s="10">
        <f>IFERROR(LOOKUP(2,1/((tbl[Date]=$B$2)*(tbl[Assigné]=C4)*(tbl[Début]&lt;=A23)*(tbl[Fin]&gt;A23)*(tbl[Tâche]&lt;&gt;"")*( (tbl[Statut]=$E$2)+($E$2="Tous") )*( (tbl[Priorité]=$G$2)+($G$2="Toutes") )*( (tbl[Catégorie]=$I$2)+($I$2="Toutes") )), tbl[Tâche]),"")</f>
        <v>0</v>
      </c>
      <c r="D23" s="10">
        <f>IFERROR(LOOKUP(2,1/((tbl[Date]=$B$2)*(tbl[Assigné]=D4)*(tbl[Début]&lt;=A23)*(tbl[Fin]&gt;A23)*(tbl[Tâche]&lt;&gt;"")*( (tbl[Statut]=$E$2)+($E$2="Tous") )*( (tbl[Priorité]=$G$2)+($G$2="Toutes") )*( (tbl[Catégorie]=$I$2)+($I$2="Toutes") )), tbl[Tâche]),"")</f>
        <v>0</v>
      </c>
      <c r="E23" s="10">
        <f>IFERROR(LOOKUP(2,1/((tbl[Date]=$B$2)*(tbl[Assigné]=E4)*(tbl[Début]&lt;=A23)*(tbl[Fin]&gt;A23)*(tbl[Tâche]&lt;&gt;"")*( (tbl[Statut]=$E$2)+($E$2="Tous") )*( (tbl[Priorité]=$G$2)+($G$2="Toutes") )*( (tbl[Catégorie]=$I$2)+($I$2="Toutes") )), tbl[Tâche]),"")</f>
        <v>0</v>
      </c>
      <c r="F23" s="10">
        <f>IFERROR(LOOKUP(2,1/((tbl[Date]=$B$2)*(tbl[Assigné]=F4)*(tbl[Début]&lt;=A23)*(tbl[Fin]&gt;A23)*(tbl[Tâche]&lt;&gt;"")*( (tbl[Statut]=$E$2)+($E$2="Tous") )*( (tbl[Priorité]=$G$2)+($G$2="Toutes") )*( (tbl[Catégorie]=$I$2)+($I$2="Toutes") )), tbl[Tâche]),"")</f>
        <v>0</v>
      </c>
      <c r="G23" s="10">
        <f>IFERROR(LOOKUP(2,1/((tbl[Date]=$B$2)*(tbl[Assigné]=G4)*(tbl[Début]&lt;=A23)*(tbl[Fin]&gt;A23)*(tbl[Tâche]&lt;&gt;"")*( (tbl[Statut]=$E$2)+($E$2="Tous") )*( (tbl[Priorité]=$G$2)+($G$2="Toutes") )*( (tbl[Catégorie]=$I$2)+($I$2="Toutes") )), tbl[Tâche]),"")</f>
        <v>0</v>
      </c>
      <c r="H23" s="10">
        <f>IFERROR(LOOKUP(2,1/((tbl[Date]=$B$2)*(tbl[Assigné]=H4)*(tbl[Début]&lt;=A23)*(tbl[Fin]&gt;A23)*(tbl[Tâche]&lt;&gt;"")*( (tbl[Statut]=$E$2)+($E$2="Tous") )*( (tbl[Priorité]=$G$2)+($G$2="Toutes") )*( (tbl[Catégorie]=$I$2)+($I$2="Toutes") )), tbl[Tâche]),"")</f>
        <v>0</v>
      </c>
      <c r="I23" s="10">
        <f>IFERROR(LOOKUP(2,1/((tbl[Date]=$B$2)*(tbl[Assigné]=I4)*(tbl[Début]&lt;=A23)*(tbl[Fin]&gt;A23)*(tbl[Tâche]&lt;&gt;"")*( (tbl[Statut]=$E$2)+($E$2="Tous") )*( (tbl[Priorité]=$G$2)+($G$2="Toutes") )*( (tbl[Catégorie]=$I$2)+($I$2="Toutes") )), tbl[Tâche]),"")</f>
        <v>0</v>
      </c>
    </row>
    <row r="24" spans="1:9">
      <c r="A24" s="4">
        <v>0.5625</v>
      </c>
      <c r="B24" s="10">
        <f>IFERROR(LOOKUP(2,1/((tbl[Date]=$B$2)*(tbl[Assigné]=B4)*(tbl[Début]&lt;=A24)*(tbl[Fin]&gt;A24)*(tbl[Tâche]&lt;&gt;"")*( (tbl[Statut]=$E$2)+($E$2="Tous") )*( (tbl[Priorité]=$G$2)+($G$2="Toutes") )*( (tbl[Catégorie]=$I$2)+($I$2="Toutes") )), tbl[Tâche]),"")</f>
        <v>0</v>
      </c>
      <c r="C24" s="10">
        <f>IFERROR(LOOKUP(2,1/((tbl[Date]=$B$2)*(tbl[Assigné]=C4)*(tbl[Début]&lt;=A24)*(tbl[Fin]&gt;A24)*(tbl[Tâche]&lt;&gt;"")*( (tbl[Statut]=$E$2)+($E$2="Tous") )*( (tbl[Priorité]=$G$2)+($G$2="Toutes") )*( (tbl[Catégorie]=$I$2)+($I$2="Toutes") )), tbl[Tâche]),"")</f>
        <v>0</v>
      </c>
      <c r="D24" s="10">
        <f>IFERROR(LOOKUP(2,1/((tbl[Date]=$B$2)*(tbl[Assigné]=D4)*(tbl[Début]&lt;=A24)*(tbl[Fin]&gt;A24)*(tbl[Tâche]&lt;&gt;"")*( (tbl[Statut]=$E$2)+($E$2="Tous") )*( (tbl[Priorité]=$G$2)+($G$2="Toutes") )*( (tbl[Catégorie]=$I$2)+($I$2="Toutes") )), tbl[Tâche]),"")</f>
        <v>0</v>
      </c>
      <c r="E24" s="10">
        <f>IFERROR(LOOKUP(2,1/((tbl[Date]=$B$2)*(tbl[Assigné]=E4)*(tbl[Début]&lt;=A24)*(tbl[Fin]&gt;A24)*(tbl[Tâche]&lt;&gt;"")*( (tbl[Statut]=$E$2)+($E$2="Tous") )*( (tbl[Priorité]=$G$2)+($G$2="Toutes") )*( (tbl[Catégorie]=$I$2)+($I$2="Toutes") )), tbl[Tâche]),"")</f>
        <v>0</v>
      </c>
      <c r="F24" s="10">
        <f>IFERROR(LOOKUP(2,1/((tbl[Date]=$B$2)*(tbl[Assigné]=F4)*(tbl[Début]&lt;=A24)*(tbl[Fin]&gt;A24)*(tbl[Tâche]&lt;&gt;"")*( (tbl[Statut]=$E$2)+($E$2="Tous") )*( (tbl[Priorité]=$G$2)+($G$2="Toutes") )*( (tbl[Catégorie]=$I$2)+($I$2="Toutes") )), tbl[Tâche]),"")</f>
        <v>0</v>
      </c>
      <c r="G24" s="10">
        <f>IFERROR(LOOKUP(2,1/((tbl[Date]=$B$2)*(tbl[Assigné]=G4)*(tbl[Début]&lt;=A24)*(tbl[Fin]&gt;A24)*(tbl[Tâche]&lt;&gt;"")*( (tbl[Statut]=$E$2)+($E$2="Tous") )*( (tbl[Priorité]=$G$2)+($G$2="Toutes") )*( (tbl[Catégorie]=$I$2)+($I$2="Toutes") )), tbl[Tâche]),"")</f>
        <v>0</v>
      </c>
      <c r="H24" s="10">
        <f>IFERROR(LOOKUP(2,1/((tbl[Date]=$B$2)*(tbl[Assigné]=H4)*(tbl[Début]&lt;=A24)*(tbl[Fin]&gt;A24)*(tbl[Tâche]&lt;&gt;"")*( (tbl[Statut]=$E$2)+($E$2="Tous") )*( (tbl[Priorité]=$G$2)+($G$2="Toutes") )*( (tbl[Catégorie]=$I$2)+($I$2="Toutes") )), tbl[Tâche]),"")</f>
        <v>0</v>
      </c>
      <c r="I24" s="10">
        <f>IFERROR(LOOKUP(2,1/((tbl[Date]=$B$2)*(tbl[Assigné]=I4)*(tbl[Début]&lt;=A24)*(tbl[Fin]&gt;A24)*(tbl[Tâche]&lt;&gt;"")*( (tbl[Statut]=$E$2)+($E$2="Tous") )*( (tbl[Priorité]=$G$2)+($G$2="Toutes") )*( (tbl[Catégorie]=$I$2)+($I$2="Toutes") )), tbl[Tâche]),"")</f>
        <v>0</v>
      </c>
    </row>
    <row r="25" spans="1:9">
      <c r="A25" s="4">
        <v>0.5833333333333334</v>
      </c>
      <c r="B25" s="10">
        <f>IFERROR(LOOKUP(2,1/((tbl[Date]=$B$2)*(tbl[Assigné]=B4)*(tbl[Début]&lt;=A25)*(tbl[Fin]&gt;A25)*(tbl[Tâche]&lt;&gt;"")*( (tbl[Statut]=$E$2)+($E$2="Tous") )*( (tbl[Priorité]=$G$2)+($G$2="Toutes") )*( (tbl[Catégorie]=$I$2)+($I$2="Toutes") )), tbl[Tâche]),"")</f>
        <v>0</v>
      </c>
      <c r="C25" s="10">
        <f>IFERROR(LOOKUP(2,1/((tbl[Date]=$B$2)*(tbl[Assigné]=C4)*(tbl[Début]&lt;=A25)*(tbl[Fin]&gt;A25)*(tbl[Tâche]&lt;&gt;"")*( (tbl[Statut]=$E$2)+($E$2="Tous") )*( (tbl[Priorité]=$G$2)+($G$2="Toutes") )*( (tbl[Catégorie]=$I$2)+($I$2="Toutes") )), tbl[Tâche]),"")</f>
        <v>0</v>
      </c>
      <c r="D25" s="10">
        <f>IFERROR(LOOKUP(2,1/((tbl[Date]=$B$2)*(tbl[Assigné]=D4)*(tbl[Début]&lt;=A25)*(tbl[Fin]&gt;A25)*(tbl[Tâche]&lt;&gt;"")*( (tbl[Statut]=$E$2)+($E$2="Tous") )*( (tbl[Priorité]=$G$2)+($G$2="Toutes") )*( (tbl[Catégorie]=$I$2)+($I$2="Toutes") )), tbl[Tâche]),"")</f>
        <v>0</v>
      </c>
      <c r="E25" s="10">
        <f>IFERROR(LOOKUP(2,1/((tbl[Date]=$B$2)*(tbl[Assigné]=E4)*(tbl[Début]&lt;=A25)*(tbl[Fin]&gt;A25)*(tbl[Tâche]&lt;&gt;"")*( (tbl[Statut]=$E$2)+($E$2="Tous") )*( (tbl[Priorité]=$G$2)+($G$2="Toutes") )*( (tbl[Catégorie]=$I$2)+($I$2="Toutes") )), tbl[Tâche]),"")</f>
        <v>0</v>
      </c>
      <c r="F25" s="10">
        <f>IFERROR(LOOKUP(2,1/((tbl[Date]=$B$2)*(tbl[Assigné]=F4)*(tbl[Début]&lt;=A25)*(tbl[Fin]&gt;A25)*(tbl[Tâche]&lt;&gt;"")*( (tbl[Statut]=$E$2)+($E$2="Tous") )*( (tbl[Priorité]=$G$2)+($G$2="Toutes") )*( (tbl[Catégorie]=$I$2)+($I$2="Toutes") )), tbl[Tâche]),"")</f>
        <v>0</v>
      </c>
      <c r="G25" s="10">
        <f>IFERROR(LOOKUP(2,1/((tbl[Date]=$B$2)*(tbl[Assigné]=G4)*(tbl[Début]&lt;=A25)*(tbl[Fin]&gt;A25)*(tbl[Tâche]&lt;&gt;"")*( (tbl[Statut]=$E$2)+($E$2="Tous") )*( (tbl[Priorité]=$G$2)+($G$2="Toutes") )*( (tbl[Catégorie]=$I$2)+($I$2="Toutes") )), tbl[Tâche]),"")</f>
        <v>0</v>
      </c>
      <c r="H25" s="10">
        <f>IFERROR(LOOKUP(2,1/((tbl[Date]=$B$2)*(tbl[Assigné]=H4)*(tbl[Début]&lt;=A25)*(tbl[Fin]&gt;A25)*(tbl[Tâche]&lt;&gt;"")*( (tbl[Statut]=$E$2)+($E$2="Tous") )*( (tbl[Priorité]=$G$2)+($G$2="Toutes") )*( (tbl[Catégorie]=$I$2)+($I$2="Toutes") )), tbl[Tâche]),"")</f>
        <v>0</v>
      </c>
      <c r="I25" s="10">
        <f>IFERROR(LOOKUP(2,1/((tbl[Date]=$B$2)*(tbl[Assigné]=I4)*(tbl[Début]&lt;=A25)*(tbl[Fin]&gt;A25)*(tbl[Tâche]&lt;&gt;"")*( (tbl[Statut]=$E$2)+($E$2="Tous") )*( (tbl[Priorité]=$G$2)+($G$2="Toutes") )*( (tbl[Catégorie]=$I$2)+($I$2="Toutes") )), tbl[Tâche]),"")</f>
        <v>0</v>
      </c>
    </row>
    <row r="26" spans="1:9">
      <c r="A26" s="4">
        <v>0.6041666666666666</v>
      </c>
      <c r="B26" s="10">
        <f>IFERROR(LOOKUP(2,1/((tbl[Date]=$B$2)*(tbl[Assigné]=B4)*(tbl[Début]&lt;=A26)*(tbl[Fin]&gt;A26)*(tbl[Tâche]&lt;&gt;"")*( (tbl[Statut]=$E$2)+($E$2="Tous") )*( (tbl[Priorité]=$G$2)+($G$2="Toutes") )*( (tbl[Catégorie]=$I$2)+($I$2="Toutes") )), tbl[Tâche]),"")</f>
        <v>0</v>
      </c>
      <c r="C26" s="10">
        <f>IFERROR(LOOKUP(2,1/((tbl[Date]=$B$2)*(tbl[Assigné]=C4)*(tbl[Début]&lt;=A26)*(tbl[Fin]&gt;A26)*(tbl[Tâche]&lt;&gt;"")*( (tbl[Statut]=$E$2)+($E$2="Tous") )*( (tbl[Priorité]=$G$2)+($G$2="Toutes") )*( (tbl[Catégorie]=$I$2)+($I$2="Toutes") )), tbl[Tâche]),"")</f>
        <v>0</v>
      </c>
      <c r="D26" s="10">
        <f>IFERROR(LOOKUP(2,1/((tbl[Date]=$B$2)*(tbl[Assigné]=D4)*(tbl[Début]&lt;=A26)*(tbl[Fin]&gt;A26)*(tbl[Tâche]&lt;&gt;"")*( (tbl[Statut]=$E$2)+($E$2="Tous") )*( (tbl[Priorité]=$G$2)+($G$2="Toutes") )*( (tbl[Catégorie]=$I$2)+($I$2="Toutes") )), tbl[Tâche]),"")</f>
        <v>0</v>
      </c>
      <c r="E26" s="10">
        <f>IFERROR(LOOKUP(2,1/((tbl[Date]=$B$2)*(tbl[Assigné]=E4)*(tbl[Début]&lt;=A26)*(tbl[Fin]&gt;A26)*(tbl[Tâche]&lt;&gt;"")*( (tbl[Statut]=$E$2)+($E$2="Tous") )*( (tbl[Priorité]=$G$2)+($G$2="Toutes") )*( (tbl[Catégorie]=$I$2)+($I$2="Toutes") )), tbl[Tâche]),"")</f>
        <v>0</v>
      </c>
      <c r="F26" s="10">
        <f>IFERROR(LOOKUP(2,1/((tbl[Date]=$B$2)*(tbl[Assigné]=F4)*(tbl[Début]&lt;=A26)*(tbl[Fin]&gt;A26)*(tbl[Tâche]&lt;&gt;"")*( (tbl[Statut]=$E$2)+($E$2="Tous") )*( (tbl[Priorité]=$G$2)+($G$2="Toutes") )*( (tbl[Catégorie]=$I$2)+($I$2="Toutes") )), tbl[Tâche]),"")</f>
        <v>0</v>
      </c>
      <c r="G26" s="10">
        <f>IFERROR(LOOKUP(2,1/((tbl[Date]=$B$2)*(tbl[Assigné]=G4)*(tbl[Début]&lt;=A26)*(tbl[Fin]&gt;A26)*(tbl[Tâche]&lt;&gt;"")*( (tbl[Statut]=$E$2)+($E$2="Tous") )*( (tbl[Priorité]=$G$2)+($G$2="Toutes") )*( (tbl[Catégorie]=$I$2)+($I$2="Toutes") )), tbl[Tâche]),"")</f>
        <v>0</v>
      </c>
      <c r="H26" s="10">
        <f>IFERROR(LOOKUP(2,1/((tbl[Date]=$B$2)*(tbl[Assigné]=H4)*(tbl[Début]&lt;=A26)*(tbl[Fin]&gt;A26)*(tbl[Tâche]&lt;&gt;"")*( (tbl[Statut]=$E$2)+($E$2="Tous") )*( (tbl[Priorité]=$G$2)+($G$2="Toutes") )*( (tbl[Catégorie]=$I$2)+($I$2="Toutes") )), tbl[Tâche]),"")</f>
        <v>0</v>
      </c>
      <c r="I26" s="10">
        <f>IFERROR(LOOKUP(2,1/((tbl[Date]=$B$2)*(tbl[Assigné]=I4)*(tbl[Début]&lt;=A26)*(tbl[Fin]&gt;A26)*(tbl[Tâche]&lt;&gt;"")*( (tbl[Statut]=$E$2)+($E$2="Tous") )*( (tbl[Priorité]=$G$2)+($G$2="Toutes") )*( (tbl[Catégorie]=$I$2)+($I$2="Toutes") )), tbl[Tâche]),"")</f>
        <v>0</v>
      </c>
    </row>
    <row r="27" spans="1:9">
      <c r="A27" s="4">
        <v>0.625</v>
      </c>
      <c r="B27" s="10">
        <f>IFERROR(LOOKUP(2,1/((tbl[Date]=$B$2)*(tbl[Assigné]=B4)*(tbl[Début]&lt;=A27)*(tbl[Fin]&gt;A27)*(tbl[Tâche]&lt;&gt;"")*( (tbl[Statut]=$E$2)+($E$2="Tous") )*( (tbl[Priorité]=$G$2)+($G$2="Toutes") )*( (tbl[Catégorie]=$I$2)+($I$2="Toutes") )), tbl[Tâche]),"")</f>
        <v>0</v>
      </c>
      <c r="C27" s="10">
        <f>IFERROR(LOOKUP(2,1/((tbl[Date]=$B$2)*(tbl[Assigné]=C4)*(tbl[Début]&lt;=A27)*(tbl[Fin]&gt;A27)*(tbl[Tâche]&lt;&gt;"")*( (tbl[Statut]=$E$2)+($E$2="Tous") )*( (tbl[Priorité]=$G$2)+($G$2="Toutes") )*( (tbl[Catégorie]=$I$2)+($I$2="Toutes") )), tbl[Tâche]),"")</f>
        <v>0</v>
      </c>
      <c r="D27" s="10">
        <f>IFERROR(LOOKUP(2,1/((tbl[Date]=$B$2)*(tbl[Assigné]=D4)*(tbl[Début]&lt;=A27)*(tbl[Fin]&gt;A27)*(tbl[Tâche]&lt;&gt;"")*( (tbl[Statut]=$E$2)+($E$2="Tous") )*( (tbl[Priorité]=$G$2)+($G$2="Toutes") )*( (tbl[Catégorie]=$I$2)+($I$2="Toutes") )), tbl[Tâche]),"")</f>
        <v>0</v>
      </c>
      <c r="E27" s="10">
        <f>IFERROR(LOOKUP(2,1/((tbl[Date]=$B$2)*(tbl[Assigné]=E4)*(tbl[Début]&lt;=A27)*(tbl[Fin]&gt;A27)*(tbl[Tâche]&lt;&gt;"")*( (tbl[Statut]=$E$2)+($E$2="Tous") )*( (tbl[Priorité]=$G$2)+($G$2="Toutes") )*( (tbl[Catégorie]=$I$2)+($I$2="Toutes") )), tbl[Tâche]),"")</f>
        <v>0</v>
      </c>
      <c r="F27" s="10">
        <f>IFERROR(LOOKUP(2,1/((tbl[Date]=$B$2)*(tbl[Assigné]=F4)*(tbl[Début]&lt;=A27)*(tbl[Fin]&gt;A27)*(tbl[Tâche]&lt;&gt;"")*( (tbl[Statut]=$E$2)+($E$2="Tous") )*( (tbl[Priorité]=$G$2)+($G$2="Toutes") )*( (tbl[Catégorie]=$I$2)+($I$2="Toutes") )), tbl[Tâche]),"")</f>
        <v>0</v>
      </c>
      <c r="G27" s="10">
        <f>IFERROR(LOOKUP(2,1/((tbl[Date]=$B$2)*(tbl[Assigné]=G4)*(tbl[Début]&lt;=A27)*(tbl[Fin]&gt;A27)*(tbl[Tâche]&lt;&gt;"")*( (tbl[Statut]=$E$2)+($E$2="Tous") )*( (tbl[Priorité]=$G$2)+($G$2="Toutes") )*( (tbl[Catégorie]=$I$2)+($I$2="Toutes") )), tbl[Tâche]),"")</f>
        <v>0</v>
      </c>
      <c r="H27" s="10">
        <f>IFERROR(LOOKUP(2,1/((tbl[Date]=$B$2)*(tbl[Assigné]=H4)*(tbl[Début]&lt;=A27)*(tbl[Fin]&gt;A27)*(tbl[Tâche]&lt;&gt;"")*( (tbl[Statut]=$E$2)+($E$2="Tous") )*( (tbl[Priorité]=$G$2)+($G$2="Toutes") )*( (tbl[Catégorie]=$I$2)+($I$2="Toutes") )), tbl[Tâche]),"")</f>
        <v>0</v>
      </c>
      <c r="I27" s="10">
        <f>IFERROR(LOOKUP(2,1/((tbl[Date]=$B$2)*(tbl[Assigné]=I4)*(tbl[Début]&lt;=A27)*(tbl[Fin]&gt;A27)*(tbl[Tâche]&lt;&gt;"")*( (tbl[Statut]=$E$2)+($E$2="Tous") )*( (tbl[Priorité]=$G$2)+($G$2="Toutes") )*( (tbl[Catégorie]=$I$2)+($I$2="Toutes") )), tbl[Tâche]),"")</f>
        <v>0</v>
      </c>
    </row>
    <row r="28" spans="1:9">
      <c r="A28" s="4">
        <v>0.6458333333333334</v>
      </c>
      <c r="B28" s="10">
        <f>IFERROR(LOOKUP(2,1/((tbl[Date]=$B$2)*(tbl[Assigné]=B4)*(tbl[Début]&lt;=A28)*(tbl[Fin]&gt;A28)*(tbl[Tâche]&lt;&gt;"")*( (tbl[Statut]=$E$2)+($E$2="Tous") )*( (tbl[Priorité]=$G$2)+($G$2="Toutes") )*( (tbl[Catégorie]=$I$2)+($I$2="Toutes") )), tbl[Tâche]),"")</f>
        <v>0</v>
      </c>
      <c r="C28" s="10">
        <f>IFERROR(LOOKUP(2,1/((tbl[Date]=$B$2)*(tbl[Assigné]=C4)*(tbl[Début]&lt;=A28)*(tbl[Fin]&gt;A28)*(tbl[Tâche]&lt;&gt;"")*( (tbl[Statut]=$E$2)+($E$2="Tous") )*( (tbl[Priorité]=$G$2)+($G$2="Toutes") )*( (tbl[Catégorie]=$I$2)+($I$2="Toutes") )), tbl[Tâche]),"")</f>
        <v>0</v>
      </c>
      <c r="D28" s="10">
        <f>IFERROR(LOOKUP(2,1/((tbl[Date]=$B$2)*(tbl[Assigné]=D4)*(tbl[Début]&lt;=A28)*(tbl[Fin]&gt;A28)*(tbl[Tâche]&lt;&gt;"")*( (tbl[Statut]=$E$2)+($E$2="Tous") )*( (tbl[Priorité]=$G$2)+($G$2="Toutes") )*( (tbl[Catégorie]=$I$2)+($I$2="Toutes") )), tbl[Tâche]),"")</f>
        <v>0</v>
      </c>
      <c r="E28" s="10">
        <f>IFERROR(LOOKUP(2,1/((tbl[Date]=$B$2)*(tbl[Assigné]=E4)*(tbl[Début]&lt;=A28)*(tbl[Fin]&gt;A28)*(tbl[Tâche]&lt;&gt;"")*( (tbl[Statut]=$E$2)+($E$2="Tous") )*( (tbl[Priorité]=$G$2)+($G$2="Toutes") )*( (tbl[Catégorie]=$I$2)+($I$2="Toutes") )), tbl[Tâche]),"")</f>
        <v>0</v>
      </c>
      <c r="F28" s="10">
        <f>IFERROR(LOOKUP(2,1/((tbl[Date]=$B$2)*(tbl[Assigné]=F4)*(tbl[Début]&lt;=A28)*(tbl[Fin]&gt;A28)*(tbl[Tâche]&lt;&gt;"")*( (tbl[Statut]=$E$2)+($E$2="Tous") )*( (tbl[Priorité]=$G$2)+($G$2="Toutes") )*( (tbl[Catégorie]=$I$2)+($I$2="Toutes") )), tbl[Tâche]),"")</f>
        <v>0</v>
      </c>
      <c r="G28" s="10">
        <f>IFERROR(LOOKUP(2,1/((tbl[Date]=$B$2)*(tbl[Assigné]=G4)*(tbl[Début]&lt;=A28)*(tbl[Fin]&gt;A28)*(tbl[Tâche]&lt;&gt;"")*( (tbl[Statut]=$E$2)+($E$2="Tous") )*( (tbl[Priorité]=$G$2)+($G$2="Toutes") )*( (tbl[Catégorie]=$I$2)+($I$2="Toutes") )), tbl[Tâche]),"")</f>
        <v>0</v>
      </c>
      <c r="H28" s="10">
        <f>IFERROR(LOOKUP(2,1/((tbl[Date]=$B$2)*(tbl[Assigné]=H4)*(tbl[Début]&lt;=A28)*(tbl[Fin]&gt;A28)*(tbl[Tâche]&lt;&gt;"")*( (tbl[Statut]=$E$2)+($E$2="Tous") )*( (tbl[Priorité]=$G$2)+($G$2="Toutes") )*( (tbl[Catégorie]=$I$2)+($I$2="Toutes") )), tbl[Tâche]),"")</f>
        <v>0</v>
      </c>
      <c r="I28" s="10">
        <f>IFERROR(LOOKUP(2,1/((tbl[Date]=$B$2)*(tbl[Assigné]=I4)*(tbl[Début]&lt;=A28)*(tbl[Fin]&gt;A28)*(tbl[Tâche]&lt;&gt;"")*( (tbl[Statut]=$E$2)+($E$2="Tous") )*( (tbl[Priorité]=$G$2)+($G$2="Toutes") )*( (tbl[Catégorie]=$I$2)+($I$2="Toutes") )), tbl[Tâche]),"")</f>
        <v>0</v>
      </c>
    </row>
    <row r="29" spans="1:9">
      <c r="A29" s="4">
        <v>0.6666666666666666</v>
      </c>
      <c r="B29" s="10">
        <f>IFERROR(LOOKUP(2,1/((tbl[Date]=$B$2)*(tbl[Assigné]=B4)*(tbl[Début]&lt;=A29)*(tbl[Fin]&gt;A29)*(tbl[Tâche]&lt;&gt;"")*( (tbl[Statut]=$E$2)+($E$2="Tous") )*( (tbl[Priorité]=$G$2)+($G$2="Toutes") )*( (tbl[Catégorie]=$I$2)+($I$2="Toutes") )), tbl[Tâche]),"")</f>
        <v>0</v>
      </c>
      <c r="C29" s="10">
        <f>IFERROR(LOOKUP(2,1/((tbl[Date]=$B$2)*(tbl[Assigné]=C4)*(tbl[Début]&lt;=A29)*(tbl[Fin]&gt;A29)*(tbl[Tâche]&lt;&gt;"")*( (tbl[Statut]=$E$2)+($E$2="Tous") )*( (tbl[Priorité]=$G$2)+($G$2="Toutes") )*( (tbl[Catégorie]=$I$2)+($I$2="Toutes") )), tbl[Tâche]),"")</f>
        <v>0</v>
      </c>
      <c r="D29" s="10">
        <f>IFERROR(LOOKUP(2,1/((tbl[Date]=$B$2)*(tbl[Assigné]=D4)*(tbl[Début]&lt;=A29)*(tbl[Fin]&gt;A29)*(tbl[Tâche]&lt;&gt;"")*( (tbl[Statut]=$E$2)+($E$2="Tous") )*( (tbl[Priorité]=$G$2)+($G$2="Toutes") )*( (tbl[Catégorie]=$I$2)+($I$2="Toutes") )), tbl[Tâche]),"")</f>
        <v>0</v>
      </c>
      <c r="E29" s="10">
        <f>IFERROR(LOOKUP(2,1/((tbl[Date]=$B$2)*(tbl[Assigné]=E4)*(tbl[Début]&lt;=A29)*(tbl[Fin]&gt;A29)*(tbl[Tâche]&lt;&gt;"")*( (tbl[Statut]=$E$2)+($E$2="Tous") )*( (tbl[Priorité]=$G$2)+($G$2="Toutes") )*( (tbl[Catégorie]=$I$2)+($I$2="Toutes") )), tbl[Tâche]),"")</f>
        <v>0</v>
      </c>
      <c r="F29" s="10">
        <f>IFERROR(LOOKUP(2,1/((tbl[Date]=$B$2)*(tbl[Assigné]=F4)*(tbl[Début]&lt;=A29)*(tbl[Fin]&gt;A29)*(tbl[Tâche]&lt;&gt;"")*( (tbl[Statut]=$E$2)+($E$2="Tous") )*( (tbl[Priorité]=$G$2)+($G$2="Toutes") )*( (tbl[Catégorie]=$I$2)+($I$2="Toutes") )), tbl[Tâche]),"")</f>
        <v>0</v>
      </c>
      <c r="G29" s="10">
        <f>IFERROR(LOOKUP(2,1/((tbl[Date]=$B$2)*(tbl[Assigné]=G4)*(tbl[Début]&lt;=A29)*(tbl[Fin]&gt;A29)*(tbl[Tâche]&lt;&gt;"")*( (tbl[Statut]=$E$2)+($E$2="Tous") )*( (tbl[Priorité]=$G$2)+($G$2="Toutes") )*( (tbl[Catégorie]=$I$2)+($I$2="Toutes") )), tbl[Tâche]),"")</f>
        <v>0</v>
      </c>
      <c r="H29" s="10">
        <f>IFERROR(LOOKUP(2,1/((tbl[Date]=$B$2)*(tbl[Assigné]=H4)*(tbl[Début]&lt;=A29)*(tbl[Fin]&gt;A29)*(tbl[Tâche]&lt;&gt;"")*( (tbl[Statut]=$E$2)+($E$2="Tous") )*( (tbl[Priorité]=$G$2)+($G$2="Toutes") )*( (tbl[Catégorie]=$I$2)+($I$2="Toutes") )), tbl[Tâche]),"")</f>
        <v>0</v>
      </c>
      <c r="I29" s="10">
        <f>IFERROR(LOOKUP(2,1/((tbl[Date]=$B$2)*(tbl[Assigné]=I4)*(tbl[Début]&lt;=A29)*(tbl[Fin]&gt;A29)*(tbl[Tâche]&lt;&gt;"")*( (tbl[Statut]=$E$2)+($E$2="Tous") )*( (tbl[Priorité]=$G$2)+($G$2="Toutes") )*( (tbl[Catégorie]=$I$2)+($I$2="Toutes") )), tbl[Tâche]),"")</f>
        <v>0</v>
      </c>
    </row>
    <row r="30" spans="1:9">
      <c r="A30" s="4">
        <v>0.6875</v>
      </c>
      <c r="B30" s="10">
        <f>IFERROR(LOOKUP(2,1/((tbl[Date]=$B$2)*(tbl[Assigné]=B4)*(tbl[Début]&lt;=A30)*(tbl[Fin]&gt;A30)*(tbl[Tâche]&lt;&gt;"")*( (tbl[Statut]=$E$2)+($E$2="Tous") )*( (tbl[Priorité]=$G$2)+($G$2="Toutes") )*( (tbl[Catégorie]=$I$2)+($I$2="Toutes") )), tbl[Tâche]),"")</f>
        <v>0</v>
      </c>
      <c r="C30" s="10">
        <f>IFERROR(LOOKUP(2,1/((tbl[Date]=$B$2)*(tbl[Assigné]=C4)*(tbl[Début]&lt;=A30)*(tbl[Fin]&gt;A30)*(tbl[Tâche]&lt;&gt;"")*( (tbl[Statut]=$E$2)+($E$2="Tous") )*( (tbl[Priorité]=$G$2)+($G$2="Toutes") )*( (tbl[Catégorie]=$I$2)+($I$2="Toutes") )), tbl[Tâche]),"")</f>
        <v>0</v>
      </c>
      <c r="D30" s="10">
        <f>IFERROR(LOOKUP(2,1/((tbl[Date]=$B$2)*(tbl[Assigné]=D4)*(tbl[Début]&lt;=A30)*(tbl[Fin]&gt;A30)*(tbl[Tâche]&lt;&gt;"")*( (tbl[Statut]=$E$2)+($E$2="Tous") )*( (tbl[Priorité]=$G$2)+($G$2="Toutes") )*( (tbl[Catégorie]=$I$2)+($I$2="Toutes") )), tbl[Tâche]),"")</f>
        <v>0</v>
      </c>
      <c r="E30" s="10">
        <f>IFERROR(LOOKUP(2,1/((tbl[Date]=$B$2)*(tbl[Assigné]=E4)*(tbl[Début]&lt;=A30)*(tbl[Fin]&gt;A30)*(tbl[Tâche]&lt;&gt;"")*( (tbl[Statut]=$E$2)+($E$2="Tous") )*( (tbl[Priorité]=$G$2)+($G$2="Toutes") )*( (tbl[Catégorie]=$I$2)+($I$2="Toutes") )), tbl[Tâche]),"")</f>
        <v>0</v>
      </c>
      <c r="F30" s="10">
        <f>IFERROR(LOOKUP(2,1/((tbl[Date]=$B$2)*(tbl[Assigné]=F4)*(tbl[Début]&lt;=A30)*(tbl[Fin]&gt;A30)*(tbl[Tâche]&lt;&gt;"")*( (tbl[Statut]=$E$2)+($E$2="Tous") )*( (tbl[Priorité]=$G$2)+($G$2="Toutes") )*( (tbl[Catégorie]=$I$2)+($I$2="Toutes") )), tbl[Tâche]),"")</f>
        <v>0</v>
      </c>
      <c r="G30" s="10">
        <f>IFERROR(LOOKUP(2,1/((tbl[Date]=$B$2)*(tbl[Assigné]=G4)*(tbl[Début]&lt;=A30)*(tbl[Fin]&gt;A30)*(tbl[Tâche]&lt;&gt;"")*( (tbl[Statut]=$E$2)+($E$2="Tous") )*( (tbl[Priorité]=$G$2)+($G$2="Toutes") )*( (tbl[Catégorie]=$I$2)+($I$2="Toutes") )), tbl[Tâche]),"")</f>
        <v>0</v>
      </c>
      <c r="H30" s="10">
        <f>IFERROR(LOOKUP(2,1/((tbl[Date]=$B$2)*(tbl[Assigné]=H4)*(tbl[Début]&lt;=A30)*(tbl[Fin]&gt;A30)*(tbl[Tâche]&lt;&gt;"")*( (tbl[Statut]=$E$2)+($E$2="Tous") )*( (tbl[Priorité]=$G$2)+($G$2="Toutes") )*( (tbl[Catégorie]=$I$2)+($I$2="Toutes") )), tbl[Tâche]),"")</f>
        <v>0</v>
      </c>
      <c r="I30" s="10">
        <f>IFERROR(LOOKUP(2,1/((tbl[Date]=$B$2)*(tbl[Assigné]=I4)*(tbl[Début]&lt;=A30)*(tbl[Fin]&gt;A30)*(tbl[Tâche]&lt;&gt;"")*( (tbl[Statut]=$E$2)+($E$2="Tous") )*( (tbl[Priorité]=$G$2)+($G$2="Toutes") )*( (tbl[Catégorie]=$I$2)+($I$2="Toutes") )), tbl[Tâche]),"")</f>
        <v>0</v>
      </c>
    </row>
    <row r="31" spans="1:9">
      <c r="A31" s="4">
        <v>0.7083333333333334</v>
      </c>
      <c r="B31" s="10">
        <f>IFERROR(LOOKUP(2,1/((tbl[Date]=$B$2)*(tbl[Assigné]=B4)*(tbl[Début]&lt;=A31)*(tbl[Fin]&gt;A31)*(tbl[Tâche]&lt;&gt;"")*( (tbl[Statut]=$E$2)+($E$2="Tous") )*( (tbl[Priorité]=$G$2)+($G$2="Toutes") )*( (tbl[Catégorie]=$I$2)+($I$2="Toutes") )), tbl[Tâche]),"")</f>
        <v>0</v>
      </c>
      <c r="C31" s="10">
        <f>IFERROR(LOOKUP(2,1/((tbl[Date]=$B$2)*(tbl[Assigné]=C4)*(tbl[Début]&lt;=A31)*(tbl[Fin]&gt;A31)*(tbl[Tâche]&lt;&gt;"")*( (tbl[Statut]=$E$2)+($E$2="Tous") )*( (tbl[Priorité]=$G$2)+($G$2="Toutes") )*( (tbl[Catégorie]=$I$2)+($I$2="Toutes") )), tbl[Tâche]),"")</f>
        <v>0</v>
      </c>
      <c r="D31" s="10">
        <f>IFERROR(LOOKUP(2,1/((tbl[Date]=$B$2)*(tbl[Assigné]=D4)*(tbl[Début]&lt;=A31)*(tbl[Fin]&gt;A31)*(tbl[Tâche]&lt;&gt;"")*( (tbl[Statut]=$E$2)+($E$2="Tous") )*( (tbl[Priorité]=$G$2)+($G$2="Toutes") )*( (tbl[Catégorie]=$I$2)+($I$2="Toutes") )), tbl[Tâche]),"")</f>
        <v>0</v>
      </c>
      <c r="E31" s="10">
        <f>IFERROR(LOOKUP(2,1/((tbl[Date]=$B$2)*(tbl[Assigné]=E4)*(tbl[Début]&lt;=A31)*(tbl[Fin]&gt;A31)*(tbl[Tâche]&lt;&gt;"")*( (tbl[Statut]=$E$2)+($E$2="Tous") )*( (tbl[Priorité]=$G$2)+($G$2="Toutes") )*( (tbl[Catégorie]=$I$2)+($I$2="Toutes") )), tbl[Tâche]),"")</f>
        <v>0</v>
      </c>
      <c r="F31" s="10">
        <f>IFERROR(LOOKUP(2,1/((tbl[Date]=$B$2)*(tbl[Assigné]=F4)*(tbl[Début]&lt;=A31)*(tbl[Fin]&gt;A31)*(tbl[Tâche]&lt;&gt;"")*( (tbl[Statut]=$E$2)+($E$2="Tous") )*( (tbl[Priorité]=$G$2)+($G$2="Toutes") )*( (tbl[Catégorie]=$I$2)+($I$2="Toutes") )), tbl[Tâche]),"")</f>
        <v>0</v>
      </c>
      <c r="G31" s="10">
        <f>IFERROR(LOOKUP(2,1/((tbl[Date]=$B$2)*(tbl[Assigné]=G4)*(tbl[Début]&lt;=A31)*(tbl[Fin]&gt;A31)*(tbl[Tâche]&lt;&gt;"")*( (tbl[Statut]=$E$2)+($E$2="Tous") )*( (tbl[Priorité]=$G$2)+($G$2="Toutes") )*( (tbl[Catégorie]=$I$2)+($I$2="Toutes") )), tbl[Tâche]),"")</f>
        <v>0</v>
      </c>
      <c r="H31" s="10">
        <f>IFERROR(LOOKUP(2,1/((tbl[Date]=$B$2)*(tbl[Assigné]=H4)*(tbl[Début]&lt;=A31)*(tbl[Fin]&gt;A31)*(tbl[Tâche]&lt;&gt;"")*( (tbl[Statut]=$E$2)+($E$2="Tous") )*( (tbl[Priorité]=$G$2)+($G$2="Toutes") )*( (tbl[Catégorie]=$I$2)+($I$2="Toutes") )), tbl[Tâche]),"")</f>
        <v>0</v>
      </c>
      <c r="I31" s="10">
        <f>IFERROR(LOOKUP(2,1/((tbl[Date]=$B$2)*(tbl[Assigné]=I4)*(tbl[Début]&lt;=A31)*(tbl[Fin]&gt;A31)*(tbl[Tâche]&lt;&gt;"")*( (tbl[Statut]=$E$2)+($E$2="Tous") )*( (tbl[Priorité]=$G$2)+($G$2="Toutes") )*( (tbl[Catégorie]=$I$2)+($I$2="Toutes") )), tbl[Tâche]),"")</f>
        <v>0</v>
      </c>
    </row>
    <row r="32" spans="1:9">
      <c r="A32" s="4">
        <v>0.7291666666666666</v>
      </c>
      <c r="B32" s="10">
        <f>IFERROR(LOOKUP(2,1/((tbl[Date]=$B$2)*(tbl[Assigné]=B4)*(tbl[Début]&lt;=A32)*(tbl[Fin]&gt;A32)*(tbl[Tâche]&lt;&gt;"")*( (tbl[Statut]=$E$2)+($E$2="Tous") )*( (tbl[Priorité]=$G$2)+($G$2="Toutes") )*( (tbl[Catégorie]=$I$2)+($I$2="Toutes") )), tbl[Tâche]),"")</f>
        <v>0</v>
      </c>
      <c r="C32" s="10">
        <f>IFERROR(LOOKUP(2,1/((tbl[Date]=$B$2)*(tbl[Assigné]=C4)*(tbl[Début]&lt;=A32)*(tbl[Fin]&gt;A32)*(tbl[Tâche]&lt;&gt;"")*( (tbl[Statut]=$E$2)+($E$2="Tous") )*( (tbl[Priorité]=$G$2)+($G$2="Toutes") )*( (tbl[Catégorie]=$I$2)+($I$2="Toutes") )), tbl[Tâche]),"")</f>
        <v>0</v>
      </c>
      <c r="D32" s="10">
        <f>IFERROR(LOOKUP(2,1/((tbl[Date]=$B$2)*(tbl[Assigné]=D4)*(tbl[Début]&lt;=A32)*(tbl[Fin]&gt;A32)*(tbl[Tâche]&lt;&gt;"")*( (tbl[Statut]=$E$2)+($E$2="Tous") )*( (tbl[Priorité]=$G$2)+($G$2="Toutes") )*( (tbl[Catégorie]=$I$2)+($I$2="Toutes") )), tbl[Tâche]),"")</f>
        <v>0</v>
      </c>
      <c r="E32" s="10">
        <f>IFERROR(LOOKUP(2,1/((tbl[Date]=$B$2)*(tbl[Assigné]=E4)*(tbl[Début]&lt;=A32)*(tbl[Fin]&gt;A32)*(tbl[Tâche]&lt;&gt;"")*( (tbl[Statut]=$E$2)+($E$2="Tous") )*( (tbl[Priorité]=$G$2)+($G$2="Toutes") )*( (tbl[Catégorie]=$I$2)+($I$2="Toutes") )), tbl[Tâche]),"")</f>
        <v>0</v>
      </c>
      <c r="F32" s="10">
        <f>IFERROR(LOOKUP(2,1/((tbl[Date]=$B$2)*(tbl[Assigné]=F4)*(tbl[Début]&lt;=A32)*(tbl[Fin]&gt;A32)*(tbl[Tâche]&lt;&gt;"")*( (tbl[Statut]=$E$2)+($E$2="Tous") )*( (tbl[Priorité]=$G$2)+($G$2="Toutes") )*( (tbl[Catégorie]=$I$2)+($I$2="Toutes") )), tbl[Tâche]),"")</f>
        <v>0</v>
      </c>
      <c r="G32" s="10">
        <f>IFERROR(LOOKUP(2,1/((tbl[Date]=$B$2)*(tbl[Assigné]=G4)*(tbl[Début]&lt;=A32)*(tbl[Fin]&gt;A32)*(tbl[Tâche]&lt;&gt;"")*( (tbl[Statut]=$E$2)+($E$2="Tous") )*( (tbl[Priorité]=$G$2)+($G$2="Toutes") )*( (tbl[Catégorie]=$I$2)+($I$2="Toutes") )), tbl[Tâche]),"")</f>
        <v>0</v>
      </c>
      <c r="H32" s="10">
        <f>IFERROR(LOOKUP(2,1/((tbl[Date]=$B$2)*(tbl[Assigné]=H4)*(tbl[Début]&lt;=A32)*(tbl[Fin]&gt;A32)*(tbl[Tâche]&lt;&gt;"")*( (tbl[Statut]=$E$2)+($E$2="Tous") )*( (tbl[Priorité]=$G$2)+($G$2="Toutes") )*( (tbl[Catégorie]=$I$2)+($I$2="Toutes") )), tbl[Tâche]),"")</f>
        <v>0</v>
      </c>
      <c r="I32" s="10">
        <f>IFERROR(LOOKUP(2,1/((tbl[Date]=$B$2)*(tbl[Assigné]=I4)*(tbl[Début]&lt;=A32)*(tbl[Fin]&gt;A32)*(tbl[Tâche]&lt;&gt;"")*( (tbl[Statut]=$E$2)+($E$2="Tous") )*( (tbl[Priorité]=$G$2)+($G$2="Toutes") )*( (tbl[Catégorie]=$I$2)+($I$2="Toutes") )), tbl[Tâche]),"")</f>
        <v>0</v>
      </c>
    </row>
    <row r="33" spans="1:9">
      <c r="A33" s="4">
        <v>0.75</v>
      </c>
      <c r="B33" s="10">
        <f>IFERROR(LOOKUP(2,1/((tbl[Date]=$B$2)*(tbl[Assigné]=B4)*(tbl[Début]&lt;=A33)*(tbl[Fin]&gt;A33)*(tbl[Tâche]&lt;&gt;"")*( (tbl[Statut]=$E$2)+($E$2="Tous") )*( (tbl[Priorité]=$G$2)+($G$2="Toutes") )*( (tbl[Catégorie]=$I$2)+($I$2="Toutes") )), tbl[Tâche]),"")</f>
        <v>0</v>
      </c>
      <c r="C33" s="10">
        <f>IFERROR(LOOKUP(2,1/((tbl[Date]=$B$2)*(tbl[Assigné]=C4)*(tbl[Début]&lt;=A33)*(tbl[Fin]&gt;A33)*(tbl[Tâche]&lt;&gt;"")*( (tbl[Statut]=$E$2)+($E$2="Tous") )*( (tbl[Priorité]=$G$2)+($G$2="Toutes") )*( (tbl[Catégorie]=$I$2)+($I$2="Toutes") )), tbl[Tâche]),"")</f>
        <v>0</v>
      </c>
      <c r="D33" s="10">
        <f>IFERROR(LOOKUP(2,1/((tbl[Date]=$B$2)*(tbl[Assigné]=D4)*(tbl[Début]&lt;=A33)*(tbl[Fin]&gt;A33)*(tbl[Tâche]&lt;&gt;"")*( (tbl[Statut]=$E$2)+($E$2="Tous") )*( (tbl[Priorité]=$G$2)+($G$2="Toutes") )*( (tbl[Catégorie]=$I$2)+($I$2="Toutes") )), tbl[Tâche]),"")</f>
        <v>0</v>
      </c>
      <c r="E33" s="10">
        <f>IFERROR(LOOKUP(2,1/((tbl[Date]=$B$2)*(tbl[Assigné]=E4)*(tbl[Début]&lt;=A33)*(tbl[Fin]&gt;A33)*(tbl[Tâche]&lt;&gt;"")*( (tbl[Statut]=$E$2)+($E$2="Tous") )*( (tbl[Priorité]=$G$2)+($G$2="Toutes") )*( (tbl[Catégorie]=$I$2)+($I$2="Toutes") )), tbl[Tâche]),"")</f>
        <v>0</v>
      </c>
      <c r="F33" s="10">
        <f>IFERROR(LOOKUP(2,1/((tbl[Date]=$B$2)*(tbl[Assigné]=F4)*(tbl[Début]&lt;=A33)*(tbl[Fin]&gt;A33)*(tbl[Tâche]&lt;&gt;"")*( (tbl[Statut]=$E$2)+($E$2="Tous") )*( (tbl[Priorité]=$G$2)+($G$2="Toutes") )*( (tbl[Catégorie]=$I$2)+($I$2="Toutes") )), tbl[Tâche]),"")</f>
        <v>0</v>
      </c>
      <c r="G33" s="10">
        <f>IFERROR(LOOKUP(2,1/((tbl[Date]=$B$2)*(tbl[Assigné]=G4)*(tbl[Début]&lt;=A33)*(tbl[Fin]&gt;A33)*(tbl[Tâche]&lt;&gt;"")*( (tbl[Statut]=$E$2)+($E$2="Tous") )*( (tbl[Priorité]=$G$2)+($G$2="Toutes") )*( (tbl[Catégorie]=$I$2)+($I$2="Toutes") )), tbl[Tâche]),"")</f>
        <v>0</v>
      </c>
      <c r="H33" s="10">
        <f>IFERROR(LOOKUP(2,1/((tbl[Date]=$B$2)*(tbl[Assigné]=H4)*(tbl[Début]&lt;=A33)*(tbl[Fin]&gt;A33)*(tbl[Tâche]&lt;&gt;"")*( (tbl[Statut]=$E$2)+($E$2="Tous") )*( (tbl[Priorité]=$G$2)+($G$2="Toutes") )*( (tbl[Catégorie]=$I$2)+($I$2="Toutes") )), tbl[Tâche]),"")</f>
        <v>0</v>
      </c>
      <c r="I33" s="10">
        <f>IFERROR(LOOKUP(2,1/((tbl[Date]=$B$2)*(tbl[Assigné]=I4)*(tbl[Début]&lt;=A33)*(tbl[Fin]&gt;A33)*(tbl[Tâche]&lt;&gt;"")*( (tbl[Statut]=$E$2)+($E$2="Tous") )*( (tbl[Priorité]=$G$2)+($G$2="Toutes") )*( (tbl[Catégorie]=$I$2)+($I$2="Toutes") )), tbl[Tâche]),"")</f>
        <v>0</v>
      </c>
    </row>
    <row r="34" spans="1:9">
      <c r="A34" s="4">
        <v>0.7708333333333334</v>
      </c>
      <c r="B34" s="10">
        <f>IFERROR(LOOKUP(2,1/((tbl[Date]=$B$2)*(tbl[Assigné]=B4)*(tbl[Début]&lt;=A34)*(tbl[Fin]&gt;A34)*(tbl[Tâche]&lt;&gt;"")*( (tbl[Statut]=$E$2)+($E$2="Tous") )*( (tbl[Priorité]=$G$2)+($G$2="Toutes") )*( (tbl[Catégorie]=$I$2)+($I$2="Toutes") )), tbl[Tâche]),"")</f>
        <v>0</v>
      </c>
      <c r="C34" s="10">
        <f>IFERROR(LOOKUP(2,1/((tbl[Date]=$B$2)*(tbl[Assigné]=C4)*(tbl[Début]&lt;=A34)*(tbl[Fin]&gt;A34)*(tbl[Tâche]&lt;&gt;"")*( (tbl[Statut]=$E$2)+($E$2="Tous") )*( (tbl[Priorité]=$G$2)+($G$2="Toutes") )*( (tbl[Catégorie]=$I$2)+($I$2="Toutes") )), tbl[Tâche]),"")</f>
        <v>0</v>
      </c>
      <c r="D34" s="10">
        <f>IFERROR(LOOKUP(2,1/((tbl[Date]=$B$2)*(tbl[Assigné]=D4)*(tbl[Début]&lt;=A34)*(tbl[Fin]&gt;A34)*(tbl[Tâche]&lt;&gt;"")*( (tbl[Statut]=$E$2)+($E$2="Tous") )*( (tbl[Priorité]=$G$2)+($G$2="Toutes") )*( (tbl[Catégorie]=$I$2)+($I$2="Toutes") )), tbl[Tâche]),"")</f>
        <v>0</v>
      </c>
      <c r="E34" s="10">
        <f>IFERROR(LOOKUP(2,1/((tbl[Date]=$B$2)*(tbl[Assigné]=E4)*(tbl[Début]&lt;=A34)*(tbl[Fin]&gt;A34)*(tbl[Tâche]&lt;&gt;"")*( (tbl[Statut]=$E$2)+($E$2="Tous") )*( (tbl[Priorité]=$G$2)+($G$2="Toutes") )*( (tbl[Catégorie]=$I$2)+($I$2="Toutes") )), tbl[Tâche]),"")</f>
        <v>0</v>
      </c>
      <c r="F34" s="10">
        <f>IFERROR(LOOKUP(2,1/((tbl[Date]=$B$2)*(tbl[Assigné]=F4)*(tbl[Début]&lt;=A34)*(tbl[Fin]&gt;A34)*(tbl[Tâche]&lt;&gt;"")*( (tbl[Statut]=$E$2)+($E$2="Tous") )*( (tbl[Priorité]=$G$2)+($G$2="Toutes") )*( (tbl[Catégorie]=$I$2)+($I$2="Toutes") )), tbl[Tâche]),"")</f>
        <v>0</v>
      </c>
      <c r="G34" s="10">
        <f>IFERROR(LOOKUP(2,1/((tbl[Date]=$B$2)*(tbl[Assigné]=G4)*(tbl[Début]&lt;=A34)*(tbl[Fin]&gt;A34)*(tbl[Tâche]&lt;&gt;"")*( (tbl[Statut]=$E$2)+($E$2="Tous") )*( (tbl[Priorité]=$G$2)+($G$2="Toutes") )*( (tbl[Catégorie]=$I$2)+($I$2="Toutes") )), tbl[Tâche]),"")</f>
        <v>0</v>
      </c>
      <c r="H34" s="10">
        <f>IFERROR(LOOKUP(2,1/((tbl[Date]=$B$2)*(tbl[Assigné]=H4)*(tbl[Début]&lt;=A34)*(tbl[Fin]&gt;A34)*(tbl[Tâche]&lt;&gt;"")*( (tbl[Statut]=$E$2)+($E$2="Tous") )*( (tbl[Priorité]=$G$2)+($G$2="Toutes") )*( (tbl[Catégorie]=$I$2)+($I$2="Toutes") )), tbl[Tâche]),"")</f>
        <v>0</v>
      </c>
      <c r="I34" s="10">
        <f>IFERROR(LOOKUP(2,1/((tbl[Date]=$B$2)*(tbl[Assigné]=I4)*(tbl[Début]&lt;=A34)*(tbl[Fin]&gt;A34)*(tbl[Tâche]&lt;&gt;"")*( (tbl[Statut]=$E$2)+($E$2="Tous") )*( (tbl[Priorité]=$G$2)+($G$2="Toutes") )*( (tbl[Catégorie]=$I$2)+($I$2="Toutes") )), tbl[Tâche]),"")</f>
        <v>0</v>
      </c>
    </row>
    <row r="35" spans="1:9">
      <c r="A35" s="4">
        <v>0.7916666666666666</v>
      </c>
      <c r="B35" s="10">
        <f>IFERROR(LOOKUP(2,1/((tbl[Date]=$B$2)*(tbl[Assigné]=B4)*(tbl[Début]&lt;=A35)*(tbl[Fin]&gt;A35)*(tbl[Tâche]&lt;&gt;"")*( (tbl[Statut]=$E$2)+($E$2="Tous") )*( (tbl[Priorité]=$G$2)+($G$2="Toutes") )*( (tbl[Catégorie]=$I$2)+($I$2="Toutes") )), tbl[Tâche]),"")</f>
        <v>0</v>
      </c>
      <c r="C35" s="10">
        <f>IFERROR(LOOKUP(2,1/((tbl[Date]=$B$2)*(tbl[Assigné]=C4)*(tbl[Début]&lt;=A35)*(tbl[Fin]&gt;A35)*(tbl[Tâche]&lt;&gt;"")*( (tbl[Statut]=$E$2)+($E$2="Tous") )*( (tbl[Priorité]=$G$2)+($G$2="Toutes") )*( (tbl[Catégorie]=$I$2)+($I$2="Toutes") )), tbl[Tâche]),"")</f>
        <v>0</v>
      </c>
      <c r="D35" s="10">
        <f>IFERROR(LOOKUP(2,1/((tbl[Date]=$B$2)*(tbl[Assigné]=D4)*(tbl[Début]&lt;=A35)*(tbl[Fin]&gt;A35)*(tbl[Tâche]&lt;&gt;"")*( (tbl[Statut]=$E$2)+($E$2="Tous") )*( (tbl[Priorité]=$G$2)+($G$2="Toutes") )*( (tbl[Catégorie]=$I$2)+($I$2="Toutes") )), tbl[Tâche]),"")</f>
        <v>0</v>
      </c>
      <c r="E35" s="10">
        <f>IFERROR(LOOKUP(2,1/((tbl[Date]=$B$2)*(tbl[Assigné]=E4)*(tbl[Début]&lt;=A35)*(tbl[Fin]&gt;A35)*(tbl[Tâche]&lt;&gt;"")*( (tbl[Statut]=$E$2)+($E$2="Tous") )*( (tbl[Priorité]=$G$2)+($G$2="Toutes") )*( (tbl[Catégorie]=$I$2)+($I$2="Toutes") )), tbl[Tâche]),"")</f>
        <v>0</v>
      </c>
      <c r="F35" s="10">
        <f>IFERROR(LOOKUP(2,1/((tbl[Date]=$B$2)*(tbl[Assigné]=F4)*(tbl[Début]&lt;=A35)*(tbl[Fin]&gt;A35)*(tbl[Tâche]&lt;&gt;"")*( (tbl[Statut]=$E$2)+($E$2="Tous") )*( (tbl[Priorité]=$G$2)+($G$2="Toutes") )*( (tbl[Catégorie]=$I$2)+($I$2="Toutes") )), tbl[Tâche]),"")</f>
        <v>0</v>
      </c>
      <c r="G35" s="10">
        <f>IFERROR(LOOKUP(2,1/((tbl[Date]=$B$2)*(tbl[Assigné]=G4)*(tbl[Début]&lt;=A35)*(tbl[Fin]&gt;A35)*(tbl[Tâche]&lt;&gt;"")*( (tbl[Statut]=$E$2)+($E$2="Tous") )*( (tbl[Priorité]=$G$2)+($G$2="Toutes") )*( (tbl[Catégorie]=$I$2)+($I$2="Toutes") )), tbl[Tâche]),"")</f>
        <v>0</v>
      </c>
      <c r="H35" s="10">
        <f>IFERROR(LOOKUP(2,1/((tbl[Date]=$B$2)*(tbl[Assigné]=H4)*(tbl[Début]&lt;=A35)*(tbl[Fin]&gt;A35)*(tbl[Tâche]&lt;&gt;"")*( (tbl[Statut]=$E$2)+($E$2="Tous") )*( (tbl[Priorité]=$G$2)+($G$2="Toutes") )*( (tbl[Catégorie]=$I$2)+($I$2="Toutes") )), tbl[Tâche]),"")</f>
        <v>0</v>
      </c>
      <c r="I35" s="10">
        <f>IFERROR(LOOKUP(2,1/((tbl[Date]=$B$2)*(tbl[Assigné]=I4)*(tbl[Début]&lt;=A35)*(tbl[Fin]&gt;A35)*(tbl[Tâche]&lt;&gt;"")*( (tbl[Statut]=$E$2)+($E$2="Tous") )*( (tbl[Priorité]=$G$2)+($G$2="Toutes") )*( (tbl[Catégorie]=$I$2)+($I$2="Toutes") )), tbl[Tâche]),"")</f>
        <v>0</v>
      </c>
    </row>
    <row r="36" spans="1:9">
      <c r="A36" s="4">
        <v>0.8125</v>
      </c>
      <c r="B36" s="10">
        <f>IFERROR(LOOKUP(2,1/((tbl[Date]=$B$2)*(tbl[Assigné]=B4)*(tbl[Début]&lt;=A36)*(tbl[Fin]&gt;A36)*(tbl[Tâche]&lt;&gt;"")*( (tbl[Statut]=$E$2)+($E$2="Tous") )*( (tbl[Priorité]=$G$2)+($G$2="Toutes") )*( (tbl[Catégorie]=$I$2)+($I$2="Toutes") )), tbl[Tâche]),"")</f>
        <v>0</v>
      </c>
      <c r="C36" s="10">
        <f>IFERROR(LOOKUP(2,1/((tbl[Date]=$B$2)*(tbl[Assigné]=C4)*(tbl[Début]&lt;=A36)*(tbl[Fin]&gt;A36)*(tbl[Tâche]&lt;&gt;"")*( (tbl[Statut]=$E$2)+($E$2="Tous") )*( (tbl[Priorité]=$G$2)+($G$2="Toutes") )*( (tbl[Catégorie]=$I$2)+($I$2="Toutes") )), tbl[Tâche]),"")</f>
        <v>0</v>
      </c>
      <c r="D36" s="10">
        <f>IFERROR(LOOKUP(2,1/((tbl[Date]=$B$2)*(tbl[Assigné]=D4)*(tbl[Début]&lt;=A36)*(tbl[Fin]&gt;A36)*(tbl[Tâche]&lt;&gt;"")*( (tbl[Statut]=$E$2)+($E$2="Tous") )*( (tbl[Priorité]=$G$2)+($G$2="Toutes") )*( (tbl[Catégorie]=$I$2)+($I$2="Toutes") )), tbl[Tâche]),"")</f>
        <v>0</v>
      </c>
      <c r="E36" s="10">
        <f>IFERROR(LOOKUP(2,1/((tbl[Date]=$B$2)*(tbl[Assigné]=E4)*(tbl[Début]&lt;=A36)*(tbl[Fin]&gt;A36)*(tbl[Tâche]&lt;&gt;"")*( (tbl[Statut]=$E$2)+($E$2="Tous") )*( (tbl[Priorité]=$G$2)+($G$2="Toutes") )*( (tbl[Catégorie]=$I$2)+($I$2="Toutes") )), tbl[Tâche]),"")</f>
        <v>0</v>
      </c>
      <c r="F36" s="10">
        <f>IFERROR(LOOKUP(2,1/((tbl[Date]=$B$2)*(tbl[Assigné]=F4)*(tbl[Début]&lt;=A36)*(tbl[Fin]&gt;A36)*(tbl[Tâche]&lt;&gt;"")*( (tbl[Statut]=$E$2)+($E$2="Tous") )*( (tbl[Priorité]=$G$2)+($G$2="Toutes") )*( (tbl[Catégorie]=$I$2)+($I$2="Toutes") )), tbl[Tâche]),"")</f>
        <v>0</v>
      </c>
      <c r="G36" s="10">
        <f>IFERROR(LOOKUP(2,1/((tbl[Date]=$B$2)*(tbl[Assigné]=G4)*(tbl[Début]&lt;=A36)*(tbl[Fin]&gt;A36)*(tbl[Tâche]&lt;&gt;"")*( (tbl[Statut]=$E$2)+($E$2="Tous") )*( (tbl[Priorité]=$G$2)+($G$2="Toutes") )*( (tbl[Catégorie]=$I$2)+($I$2="Toutes") )), tbl[Tâche]),"")</f>
        <v>0</v>
      </c>
      <c r="H36" s="10">
        <f>IFERROR(LOOKUP(2,1/((tbl[Date]=$B$2)*(tbl[Assigné]=H4)*(tbl[Début]&lt;=A36)*(tbl[Fin]&gt;A36)*(tbl[Tâche]&lt;&gt;"")*( (tbl[Statut]=$E$2)+($E$2="Tous") )*( (tbl[Priorité]=$G$2)+($G$2="Toutes") )*( (tbl[Catégorie]=$I$2)+($I$2="Toutes") )), tbl[Tâche]),"")</f>
        <v>0</v>
      </c>
      <c r="I36" s="10">
        <f>IFERROR(LOOKUP(2,1/((tbl[Date]=$B$2)*(tbl[Assigné]=I4)*(tbl[Début]&lt;=A36)*(tbl[Fin]&gt;A36)*(tbl[Tâche]&lt;&gt;"")*( (tbl[Statut]=$E$2)+($E$2="Tous") )*( (tbl[Priorité]=$G$2)+($G$2="Toutes") )*( (tbl[Catégorie]=$I$2)+($I$2="Toutes") )), tbl[Tâche]),"")</f>
        <v>0</v>
      </c>
    </row>
    <row r="37" spans="1:9">
      <c r="A37" s="4">
        <v>0.8333333333333334</v>
      </c>
      <c r="B37" s="10">
        <f>IFERROR(LOOKUP(2,1/((tbl[Date]=$B$2)*(tbl[Assigné]=B4)*(tbl[Début]&lt;=A37)*(tbl[Fin]&gt;A37)*(tbl[Tâche]&lt;&gt;"")*( (tbl[Statut]=$E$2)+($E$2="Tous") )*( (tbl[Priorité]=$G$2)+($G$2="Toutes") )*( (tbl[Catégorie]=$I$2)+($I$2="Toutes") )), tbl[Tâche]),"")</f>
        <v>0</v>
      </c>
      <c r="C37" s="10">
        <f>IFERROR(LOOKUP(2,1/((tbl[Date]=$B$2)*(tbl[Assigné]=C4)*(tbl[Début]&lt;=A37)*(tbl[Fin]&gt;A37)*(tbl[Tâche]&lt;&gt;"")*( (tbl[Statut]=$E$2)+($E$2="Tous") )*( (tbl[Priorité]=$G$2)+($G$2="Toutes") )*( (tbl[Catégorie]=$I$2)+($I$2="Toutes") )), tbl[Tâche]),"")</f>
        <v>0</v>
      </c>
      <c r="D37" s="10">
        <f>IFERROR(LOOKUP(2,1/((tbl[Date]=$B$2)*(tbl[Assigné]=D4)*(tbl[Début]&lt;=A37)*(tbl[Fin]&gt;A37)*(tbl[Tâche]&lt;&gt;"")*( (tbl[Statut]=$E$2)+($E$2="Tous") )*( (tbl[Priorité]=$G$2)+($G$2="Toutes") )*( (tbl[Catégorie]=$I$2)+($I$2="Toutes") )), tbl[Tâche]),"")</f>
        <v>0</v>
      </c>
      <c r="E37" s="10">
        <f>IFERROR(LOOKUP(2,1/((tbl[Date]=$B$2)*(tbl[Assigné]=E4)*(tbl[Début]&lt;=A37)*(tbl[Fin]&gt;A37)*(tbl[Tâche]&lt;&gt;"")*( (tbl[Statut]=$E$2)+($E$2="Tous") )*( (tbl[Priorité]=$G$2)+($G$2="Toutes") )*( (tbl[Catégorie]=$I$2)+($I$2="Toutes") )), tbl[Tâche]),"")</f>
        <v>0</v>
      </c>
      <c r="F37" s="10">
        <f>IFERROR(LOOKUP(2,1/((tbl[Date]=$B$2)*(tbl[Assigné]=F4)*(tbl[Début]&lt;=A37)*(tbl[Fin]&gt;A37)*(tbl[Tâche]&lt;&gt;"")*( (tbl[Statut]=$E$2)+($E$2="Tous") )*( (tbl[Priorité]=$G$2)+($G$2="Toutes") )*( (tbl[Catégorie]=$I$2)+($I$2="Toutes") )), tbl[Tâche]),"")</f>
        <v>0</v>
      </c>
      <c r="G37" s="10">
        <f>IFERROR(LOOKUP(2,1/((tbl[Date]=$B$2)*(tbl[Assigné]=G4)*(tbl[Début]&lt;=A37)*(tbl[Fin]&gt;A37)*(tbl[Tâche]&lt;&gt;"")*( (tbl[Statut]=$E$2)+($E$2="Tous") )*( (tbl[Priorité]=$G$2)+($G$2="Toutes") )*( (tbl[Catégorie]=$I$2)+($I$2="Toutes") )), tbl[Tâche]),"")</f>
        <v>0</v>
      </c>
      <c r="H37" s="10">
        <f>IFERROR(LOOKUP(2,1/((tbl[Date]=$B$2)*(tbl[Assigné]=H4)*(tbl[Début]&lt;=A37)*(tbl[Fin]&gt;A37)*(tbl[Tâche]&lt;&gt;"")*( (tbl[Statut]=$E$2)+($E$2="Tous") )*( (tbl[Priorité]=$G$2)+($G$2="Toutes") )*( (tbl[Catégorie]=$I$2)+($I$2="Toutes") )), tbl[Tâche]),"")</f>
        <v>0</v>
      </c>
      <c r="I37" s="10">
        <f>IFERROR(LOOKUP(2,1/((tbl[Date]=$B$2)*(tbl[Assigné]=I4)*(tbl[Début]&lt;=A37)*(tbl[Fin]&gt;A37)*(tbl[Tâche]&lt;&gt;"")*( (tbl[Statut]=$E$2)+($E$2="Tous") )*( (tbl[Priorité]=$G$2)+($G$2="Toutes") )*( (tbl[Catégorie]=$I$2)+($I$2="Toutes") )), tbl[Tâche]),"")</f>
        <v>0</v>
      </c>
    </row>
    <row r="38" spans="1:9">
      <c r="A38" s="4">
        <v>0.8541666666666666</v>
      </c>
      <c r="B38" s="10">
        <f>IFERROR(LOOKUP(2,1/((tbl[Date]=$B$2)*(tbl[Assigné]=B4)*(tbl[Début]&lt;=A38)*(tbl[Fin]&gt;A38)*(tbl[Tâche]&lt;&gt;"")*( (tbl[Statut]=$E$2)+($E$2="Tous") )*( (tbl[Priorité]=$G$2)+($G$2="Toutes") )*( (tbl[Catégorie]=$I$2)+($I$2="Toutes") )), tbl[Tâche]),"")</f>
        <v>0</v>
      </c>
      <c r="C38" s="10">
        <f>IFERROR(LOOKUP(2,1/((tbl[Date]=$B$2)*(tbl[Assigné]=C4)*(tbl[Début]&lt;=A38)*(tbl[Fin]&gt;A38)*(tbl[Tâche]&lt;&gt;"")*( (tbl[Statut]=$E$2)+($E$2="Tous") )*( (tbl[Priorité]=$G$2)+($G$2="Toutes") )*( (tbl[Catégorie]=$I$2)+($I$2="Toutes") )), tbl[Tâche]),"")</f>
        <v>0</v>
      </c>
      <c r="D38" s="10">
        <f>IFERROR(LOOKUP(2,1/((tbl[Date]=$B$2)*(tbl[Assigné]=D4)*(tbl[Début]&lt;=A38)*(tbl[Fin]&gt;A38)*(tbl[Tâche]&lt;&gt;"")*( (tbl[Statut]=$E$2)+($E$2="Tous") )*( (tbl[Priorité]=$G$2)+($G$2="Toutes") )*( (tbl[Catégorie]=$I$2)+($I$2="Toutes") )), tbl[Tâche]),"")</f>
        <v>0</v>
      </c>
      <c r="E38" s="10">
        <f>IFERROR(LOOKUP(2,1/((tbl[Date]=$B$2)*(tbl[Assigné]=E4)*(tbl[Début]&lt;=A38)*(tbl[Fin]&gt;A38)*(tbl[Tâche]&lt;&gt;"")*( (tbl[Statut]=$E$2)+($E$2="Tous") )*( (tbl[Priorité]=$G$2)+($G$2="Toutes") )*( (tbl[Catégorie]=$I$2)+($I$2="Toutes") )), tbl[Tâche]),"")</f>
        <v>0</v>
      </c>
      <c r="F38" s="10">
        <f>IFERROR(LOOKUP(2,1/((tbl[Date]=$B$2)*(tbl[Assigné]=F4)*(tbl[Début]&lt;=A38)*(tbl[Fin]&gt;A38)*(tbl[Tâche]&lt;&gt;"")*( (tbl[Statut]=$E$2)+($E$2="Tous") )*( (tbl[Priorité]=$G$2)+($G$2="Toutes") )*( (tbl[Catégorie]=$I$2)+($I$2="Toutes") )), tbl[Tâche]),"")</f>
        <v>0</v>
      </c>
      <c r="G38" s="10">
        <f>IFERROR(LOOKUP(2,1/((tbl[Date]=$B$2)*(tbl[Assigné]=G4)*(tbl[Début]&lt;=A38)*(tbl[Fin]&gt;A38)*(tbl[Tâche]&lt;&gt;"")*( (tbl[Statut]=$E$2)+($E$2="Tous") )*( (tbl[Priorité]=$G$2)+($G$2="Toutes") )*( (tbl[Catégorie]=$I$2)+($I$2="Toutes") )), tbl[Tâche]),"")</f>
        <v>0</v>
      </c>
      <c r="H38" s="10">
        <f>IFERROR(LOOKUP(2,1/((tbl[Date]=$B$2)*(tbl[Assigné]=H4)*(tbl[Début]&lt;=A38)*(tbl[Fin]&gt;A38)*(tbl[Tâche]&lt;&gt;"")*( (tbl[Statut]=$E$2)+($E$2="Tous") )*( (tbl[Priorité]=$G$2)+($G$2="Toutes") )*( (tbl[Catégorie]=$I$2)+($I$2="Toutes") )), tbl[Tâche]),"")</f>
        <v>0</v>
      </c>
      <c r="I38" s="10">
        <f>IFERROR(LOOKUP(2,1/((tbl[Date]=$B$2)*(tbl[Assigné]=I4)*(tbl[Début]&lt;=A38)*(tbl[Fin]&gt;A38)*(tbl[Tâche]&lt;&gt;"")*( (tbl[Statut]=$E$2)+($E$2="Tous") )*( (tbl[Priorité]=$G$2)+($G$2="Toutes") )*( (tbl[Catégorie]=$I$2)+($I$2="Toutes") )), tbl[Tâche]),"")</f>
        <v>0</v>
      </c>
    </row>
    <row r="39" spans="1:9">
      <c r="A39" s="4">
        <v>0.875</v>
      </c>
      <c r="B39" s="10">
        <f>IFERROR(LOOKUP(2,1/((tbl[Date]=$B$2)*(tbl[Assigné]=B4)*(tbl[Début]&lt;=A39)*(tbl[Fin]&gt;A39)*(tbl[Tâche]&lt;&gt;"")*( (tbl[Statut]=$E$2)+($E$2="Tous") )*( (tbl[Priorité]=$G$2)+($G$2="Toutes") )*( (tbl[Catégorie]=$I$2)+($I$2="Toutes") )), tbl[Tâche]),"")</f>
        <v>0</v>
      </c>
      <c r="C39" s="10">
        <f>IFERROR(LOOKUP(2,1/((tbl[Date]=$B$2)*(tbl[Assigné]=C4)*(tbl[Début]&lt;=A39)*(tbl[Fin]&gt;A39)*(tbl[Tâche]&lt;&gt;"")*( (tbl[Statut]=$E$2)+($E$2="Tous") )*( (tbl[Priorité]=$G$2)+($G$2="Toutes") )*( (tbl[Catégorie]=$I$2)+($I$2="Toutes") )), tbl[Tâche]),"")</f>
        <v>0</v>
      </c>
      <c r="D39" s="10">
        <f>IFERROR(LOOKUP(2,1/((tbl[Date]=$B$2)*(tbl[Assigné]=D4)*(tbl[Début]&lt;=A39)*(tbl[Fin]&gt;A39)*(tbl[Tâche]&lt;&gt;"")*( (tbl[Statut]=$E$2)+($E$2="Tous") )*( (tbl[Priorité]=$G$2)+($G$2="Toutes") )*( (tbl[Catégorie]=$I$2)+($I$2="Toutes") )), tbl[Tâche]),"")</f>
        <v>0</v>
      </c>
      <c r="E39" s="10">
        <f>IFERROR(LOOKUP(2,1/((tbl[Date]=$B$2)*(tbl[Assigné]=E4)*(tbl[Début]&lt;=A39)*(tbl[Fin]&gt;A39)*(tbl[Tâche]&lt;&gt;"")*( (tbl[Statut]=$E$2)+($E$2="Tous") )*( (tbl[Priorité]=$G$2)+($G$2="Toutes") )*( (tbl[Catégorie]=$I$2)+($I$2="Toutes") )), tbl[Tâche]),"")</f>
        <v>0</v>
      </c>
      <c r="F39" s="10">
        <f>IFERROR(LOOKUP(2,1/((tbl[Date]=$B$2)*(tbl[Assigné]=F4)*(tbl[Début]&lt;=A39)*(tbl[Fin]&gt;A39)*(tbl[Tâche]&lt;&gt;"")*( (tbl[Statut]=$E$2)+($E$2="Tous") )*( (tbl[Priorité]=$G$2)+($G$2="Toutes") )*( (tbl[Catégorie]=$I$2)+($I$2="Toutes") )), tbl[Tâche]),"")</f>
        <v>0</v>
      </c>
      <c r="G39" s="10">
        <f>IFERROR(LOOKUP(2,1/((tbl[Date]=$B$2)*(tbl[Assigné]=G4)*(tbl[Début]&lt;=A39)*(tbl[Fin]&gt;A39)*(tbl[Tâche]&lt;&gt;"")*( (tbl[Statut]=$E$2)+($E$2="Tous") )*( (tbl[Priorité]=$G$2)+($G$2="Toutes") )*( (tbl[Catégorie]=$I$2)+($I$2="Toutes") )), tbl[Tâche]),"")</f>
        <v>0</v>
      </c>
      <c r="H39" s="10">
        <f>IFERROR(LOOKUP(2,1/((tbl[Date]=$B$2)*(tbl[Assigné]=H4)*(tbl[Début]&lt;=A39)*(tbl[Fin]&gt;A39)*(tbl[Tâche]&lt;&gt;"")*( (tbl[Statut]=$E$2)+($E$2="Tous") )*( (tbl[Priorité]=$G$2)+($G$2="Toutes") )*( (tbl[Catégorie]=$I$2)+($I$2="Toutes") )), tbl[Tâche]),"")</f>
        <v>0</v>
      </c>
      <c r="I39" s="10">
        <f>IFERROR(LOOKUP(2,1/((tbl[Date]=$B$2)*(tbl[Assigné]=I4)*(tbl[Début]&lt;=A39)*(tbl[Fin]&gt;A39)*(tbl[Tâche]&lt;&gt;"")*( (tbl[Statut]=$E$2)+($E$2="Tous") )*( (tbl[Priorité]=$G$2)+($G$2="Toutes") )*( (tbl[Catégorie]=$I$2)+($I$2="Toutes") )), tbl[Tâche]),"")</f>
        <v>0</v>
      </c>
    </row>
  </sheetData>
  <mergeCells count="1">
    <mergeCell ref="A1:K1"/>
  </mergeCells>
  <conditionalFormatting sqref="B6">
    <cfRule type="cellIs" dxfId="0" priority="1" operator="greaterThan">
      <formula>B5</formula>
    </cfRule>
  </conditionalFormatting>
  <conditionalFormatting sqref="B7">
    <cfRule type="colorScale" priority="2">
      <colorScale>
        <cfvo type="min" val="0"/>
        <cfvo type="percentile" val="50"/>
        <cfvo type="max" val="0"/>
        <color rgb="FFD1F2EB"/>
        <color rgb="FFFFF4CC"/>
        <color rgb="FFFDE2E2"/>
      </colorScale>
    </cfRule>
  </conditionalFormatting>
  <conditionalFormatting sqref="B9:B40">
    <cfRule type="expression" dxfId="1" priority="17">
      <formula>COUNTIFS(tbl[Date],$B$2,tbl[Assigné],B4,tbl[Début],"&lt;="&amp;INDEX($A:$A,ROW()),tbl[Fin],"&gt;"&amp;INDEX($A:$A,ROW()),tbl[Statut],"À faire",tbl[Tâche],"&lt;&gt;" )&gt;0</formula>
    </cfRule>
    <cfRule type="expression" dxfId="2" priority="18">
      <formula>COUNTIFS(tbl[Date],$B$2,tbl[Assigné],B4,tbl[Début],"&lt;="&amp;INDEX($A:$A,ROW()),tbl[Fin],"&gt;"&amp;INDEX($A:$A,ROW()),tbl[Statut],"En cours",tbl[Tâche],"&lt;&gt;" )&gt;0</formula>
    </cfRule>
    <cfRule type="expression" dxfId="3" priority="19">
      <formula>COUNTIFS(tbl[Date],$B$2,tbl[Assigné],B4,tbl[Début],"&lt;="&amp;INDEX($A:$A,ROW()),tbl[Fin],"&gt;"&amp;INDEX($A:$A,ROW()),tbl[Statut],"En attente",tbl[Tâche],"&lt;&gt;" )&gt;0</formula>
    </cfRule>
    <cfRule type="expression" dxfId="4" priority="20">
      <formula>COUNTIFS(tbl[Date],$B$2,tbl[Assigné],B4,tbl[Début],"&lt;="&amp;INDEX($A:$A,ROW()),tbl[Fin],"&gt;"&amp;INDEX($A:$A,ROW()),tbl[Statut],"Fait",tbl[Tâche],"&lt;&gt;" )&gt;0</formula>
    </cfRule>
    <cfRule type="expression" dxfId="5" priority="21">
      <formula>COUNTIFS(tbl[Date],$B$2,tbl[Assigné],B4,tbl[Début],"&lt;="&amp;INDEX($A:$A,ROW()),tbl[Fin],"&gt;"&amp;INDEX($A:$A,ROW()),tbl[Priorité],"Haute",tbl[Tâche],"&lt;&gt;" )&gt;0</formula>
    </cfRule>
  </conditionalFormatting>
  <conditionalFormatting sqref="C6">
    <cfRule type="cellIs" dxfId="0" priority="3" operator="greaterThan">
      <formula>C5</formula>
    </cfRule>
  </conditionalFormatting>
  <conditionalFormatting sqref="C7">
    <cfRule type="colorScale" priority="4">
      <colorScale>
        <cfvo type="min" val="0"/>
        <cfvo type="percentile" val="50"/>
        <cfvo type="max" val="0"/>
        <color rgb="FFD1F2EB"/>
        <color rgb="FFFFF4CC"/>
        <color rgb="FFFDE2E2"/>
      </colorScale>
    </cfRule>
  </conditionalFormatting>
  <conditionalFormatting sqref="C9:C40">
    <cfRule type="expression" dxfId="1" priority="22">
      <formula>COUNTIFS(tbl[Date],$B$2,tbl[Assigné],C4,tbl[Début],"&lt;="&amp;INDEX($A:$A,ROW()),tbl[Fin],"&gt;"&amp;INDEX($A:$A,ROW()),tbl[Statut],"À faire",tbl[Tâche],"&lt;&gt;" )&gt;0</formula>
    </cfRule>
    <cfRule type="expression" dxfId="2" priority="23">
      <formula>COUNTIFS(tbl[Date],$B$2,tbl[Assigné],C4,tbl[Début],"&lt;="&amp;INDEX($A:$A,ROW()),tbl[Fin],"&gt;"&amp;INDEX($A:$A,ROW()),tbl[Statut],"En cours",tbl[Tâche],"&lt;&gt;" )&gt;0</formula>
    </cfRule>
    <cfRule type="expression" dxfId="3" priority="24">
      <formula>COUNTIFS(tbl[Date],$B$2,tbl[Assigné],C4,tbl[Début],"&lt;="&amp;INDEX($A:$A,ROW()),tbl[Fin],"&gt;"&amp;INDEX($A:$A,ROW()),tbl[Statut],"En attente",tbl[Tâche],"&lt;&gt;" )&gt;0</formula>
    </cfRule>
    <cfRule type="expression" dxfId="4" priority="25">
      <formula>COUNTIFS(tbl[Date],$B$2,tbl[Assigné],C4,tbl[Début],"&lt;="&amp;INDEX($A:$A,ROW()),tbl[Fin],"&gt;"&amp;INDEX($A:$A,ROW()),tbl[Statut],"Fait",tbl[Tâche],"&lt;&gt;" )&gt;0</formula>
    </cfRule>
    <cfRule type="expression" dxfId="5" priority="26">
      <formula>COUNTIFS(tbl[Date],$B$2,tbl[Assigné],C4,tbl[Début],"&lt;="&amp;INDEX($A:$A,ROW()),tbl[Fin],"&gt;"&amp;INDEX($A:$A,ROW()),tbl[Priorité],"Haute",tbl[Tâche],"&lt;&gt;" )&gt;0</formula>
    </cfRule>
  </conditionalFormatting>
  <conditionalFormatting sqref="D6">
    <cfRule type="cellIs" dxfId="0" priority="5" operator="greaterThan">
      <formula>D5</formula>
    </cfRule>
  </conditionalFormatting>
  <conditionalFormatting sqref="D7">
    <cfRule type="colorScale" priority="6">
      <colorScale>
        <cfvo type="min" val="0"/>
        <cfvo type="percentile" val="50"/>
        <cfvo type="max" val="0"/>
        <color rgb="FFD1F2EB"/>
        <color rgb="FFFFF4CC"/>
        <color rgb="FFFDE2E2"/>
      </colorScale>
    </cfRule>
  </conditionalFormatting>
  <conditionalFormatting sqref="D9:D40">
    <cfRule type="expression" dxfId="1" priority="27">
      <formula>COUNTIFS(tbl[Date],$B$2,tbl[Assigné],D4,tbl[Début],"&lt;="&amp;INDEX($A:$A,ROW()),tbl[Fin],"&gt;"&amp;INDEX($A:$A,ROW()),tbl[Statut],"À faire",tbl[Tâche],"&lt;&gt;" )&gt;0</formula>
    </cfRule>
    <cfRule type="expression" dxfId="2" priority="28">
      <formula>COUNTIFS(tbl[Date],$B$2,tbl[Assigné],D4,tbl[Début],"&lt;="&amp;INDEX($A:$A,ROW()),tbl[Fin],"&gt;"&amp;INDEX($A:$A,ROW()),tbl[Statut],"En cours",tbl[Tâche],"&lt;&gt;" )&gt;0</formula>
    </cfRule>
    <cfRule type="expression" dxfId="3" priority="29">
      <formula>COUNTIFS(tbl[Date],$B$2,tbl[Assigné],D4,tbl[Début],"&lt;="&amp;INDEX($A:$A,ROW()),tbl[Fin],"&gt;"&amp;INDEX($A:$A,ROW()),tbl[Statut],"En attente",tbl[Tâche],"&lt;&gt;" )&gt;0</formula>
    </cfRule>
    <cfRule type="expression" dxfId="4" priority="30">
      <formula>COUNTIFS(tbl[Date],$B$2,tbl[Assigné],D4,tbl[Début],"&lt;="&amp;INDEX($A:$A,ROW()),tbl[Fin],"&gt;"&amp;INDEX($A:$A,ROW()),tbl[Statut],"Fait",tbl[Tâche],"&lt;&gt;" )&gt;0</formula>
    </cfRule>
    <cfRule type="expression" dxfId="5" priority="31">
      <formula>COUNTIFS(tbl[Date],$B$2,tbl[Assigné],D4,tbl[Début],"&lt;="&amp;INDEX($A:$A,ROW()),tbl[Fin],"&gt;"&amp;INDEX($A:$A,ROW()),tbl[Priorité],"Haute",tbl[Tâche],"&lt;&gt;" )&gt;0</formula>
    </cfRule>
  </conditionalFormatting>
  <conditionalFormatting sqref="E6">
    <cfRule type="cellIs" dxfId="0" priority="7" operator="greaterThan">
      <formula>E5</formula>
    </cfRule>
  </conditionalFormatting>
  <conditionalFormatting sqref="E7">
    <cfRule type="colorScale" priority="8">
      <colorScale>
        <cfvo type="min" val="0"/>
        <cfvo type="percentile" val="50"/>
        <cfvo type="max" val="0"/>
        <color rgb="FFD1F2EB"/>
        <color rgb="FFFFF4CC"/>
        <color rgb="FFFDE2E2"/>
      </colorScale>
    </cfRule>
  </conditionalFormatting>
  <conditionalFormatting sqref="E9:E40">
    <cfRule type="expression" dxfId="1" priority="32">
      <formula>COUNTIFS(tbl[Date],$B$2,tbl[Assigné],E4,tbl[Début],"&lt;="&amp;INDEX($A:$A,ROW()),tbl[Fin],"&gt;"&amp;INDEX($A:$A,ROW()),tbl[Statut],"À faire",tbl[Tâche],"&lt;&gt;" )&gt;0</formula>
    </cfRule>
    <cfRule type="expression" dxfId="2" priority="33">
      <formula>COUNTIFS(tbl[Date],$B$2,tbl[Assigné],E4,tbl[Début],"&lt;="&amp;INDEX($A:$A,ROW()),tbl[Fin],"&gt;"&amp;INDEX($A:$A,ROW()),tbl[Statut],"En cours",tbl[Tâche],"&lt;&gt;" )&gt;0</formula>
    </cfRule>
    <cfRule type="expression" dxfId="3" priority="34">
      <formula>COUNTIFS(tbl[Date],$B$2,tbl[Assigné],E4,tbl[Début],"&lt;="&amp;INDEX($A:$A,ROW()),tbl[Fin],"&gt;"&amp;INDEX($A:$A,ROW()),tbl[Statut],"En attente",tbl[Tâche],"&lt;&gt;" )&gt;0</formula>
    </cfRule>
    <cfRule type="expression" dxfId="4" priority="35">
      <formula>COUNTIFS(tbl[Date],$B$2,tbl[Assigné],E4,tbl[Début],"&lt;="&amp;INDEX($A:$A,ROW()),tbl[Fin],"&gt;"&amp;INDEX($A:$A,ROW()),tbl[Statut],"Fait",tbl[Tâche],"&lt;&gt;" )&gt;0</formula>
    </cfRule>
    <cfRule type="expression" dxfId="5" priority="36">
      <formula>COUNTIFS(tbl[Date],$B$2,tbl[Assigné],E4,tbl[Début],"&lt;="&amp;INDEX($A:$A,ROW()),tbl[Fin],"&gt;"&amp;INDEX($A:$A,ROW()),tbl[Priorité],"Haute",tbl[Tâche],"&lt;&gt;" )&gt;0</formula>
    </cfRule>
  </conditionalFormatting>
  <conditionalFormatting sqref="F6">
    <cfRule type="cellIs" dxfId="0" priority="9" operator="greaterThan">
      <formula>F5</formula>
    </cfRule>
  </conditionalFormatting>
  <conditionalFormatting sqref="F7">
    <cfRule type="colorScale" priority="10">
      <colorScale>
        <cfvo type="min" val="0"/>
        <cfvo type="percentile" val="50"/>
        <cfvo type="max" val="0"/>
        <color rgb="FFD1F2EB"/>
        <color rgb="FFFFF4CC"/>
        <color rgb="FFFDE2E2"/>
      </colorScale>
    </cfRule>
  </conditionalFormatting>
  <conditionalFormatting sqref="F9:F40">
    <cfRule type="expression" dxfId="1" priority="37">
      <formula>COUNTIFS(tbl[Date],$B$2,tbl[Assigné],F4,tbl[Début],"&lt;="&amp;INDEX($A:$A,ROW()),tbl[Fin],"&gt;"&amp;INDEX($A:$A,ROW()),tbl[Statut],"À faire",tbl[Tâche],"&lt;&gt;" )&gt;0</formula>
    </cfRule>
    <cfRule type="expression" dxfId="2" priority="38">
      <formula>COUNTIFS(tbl[Date],$B$2,tbl[Assigné],F4,tbl[Début],"&lt;="&amp;INDEX($A:$A,ROW()),tbl[Fin],"&gt;"&amp;INDEX($A:$A,ROW()),tbl[Statut],"En cours",tbl[Tâche],"&lt;&gt;" )&gt;0</formula>
    </cfRule>
    <cfRule type="expression" dxfId="3" priority="39">
      <formula>COUNTIFS(tbl[Date],$B$2,tbl[Assigné],F4,tbl[Début],"&lt;="&amp;INDEX($A:$A,ROW()),tbl[Fin],"&gt;"&amp;INDEX($A:$A,ROW()),tbl[Statut],"En attente",tbl[Tâche],"&lt;&gt;" )&gt;0</formula>
    </cfRule>
    <cfRule type="expression" dxfId="4" priority="40">
      <formula>COUNTIFS(tbl[Date],$B$2,tbl[Assigné],F4,tbl[Début],"&lt;="&amp;INDEX($A:$A,ROW()),tbl[Fin],"&gt;"&amp;INDEX($A:$A,ROW()),tbl[Statut],"Fait",tbl[Tâche],"&lt;&gt;" )&gt;0</formula>
    </cfRule>
    <cfRule type="expression" dxfId="5" priority="41">
      <formula>COUNTIFS(tbl[Date],$B$2,tbl[Assigné],F4,tbl[Début],"&lt;="&amp;INDEX($A:$A,ROW()),tbl[Fin],"&gt;"&amp;INDEX($A:$A,ROW()),tbl[Priorité],"Haute",tbl[Tâche],"&lt;&gt;" )&gt;0</formula>
    </cfRule>
  </conditionalFormatting>
  <conditionalFormatting sqref="G6">
    <cfRule type="cellIs" dxfId="0" priority="11" operator="greaterThan">
      <formula>G5</formula>
    </cfRule>
  </conditionalFormatting>
  <conditionalFormatting sqref="G7">
    <cfRule type="colorScale" priority="12">
      <colorScale>
        <cfvo type="min" val="0"/>
        <cfvo type="percentile" val="50"/>
        <cfvo type="max" val="0"/>
        <color rgb="FFD1F2EB"/>
        <color rgb="FFFFF4CC"/>
        <color rgb="FFFDE2E2"/>
      </colorScale>
    </cfRule>
  </conditionalFormatting>
  <conditionalFormatting sqref="G9:G40">
    <cfRule type="expression" dxfId="1" priority="42">
      <formula>COUNTIFS(tbl[Date],$B$2,tbl[Assigné],G4,tbl[Début],"&lt;="&amp;INDEX($A:$A,ROW()),tbl[Fin],"&gt;"&amp;INDEX($A:$A,ROW()),tbl[Statut],"À faire",tbl[Tâche],"&lt;&gt;" )&gt;0</formula>
    </cfRule>
    <cfRule type="expression" dxfId="2" priority="43">
      <formula>COUNTIFS(tbl[Date],$B$2,tbl[Assigné],G4,tbl[Début],"&lt;="&amp;INDEX($A:$A,ROW()),tbl[Fin],"&gt;"&amp;INDEX($A:$A,ROW()),tbl[Statut],"En cours",tbl[Tâche],"&lt;&gt;" )&gt;0</formula>
    </cfRule>
    <cfRule type="expression" dxfId="3" priority="44">
      <formula>COUNTIFS(tbl[Date],$B$2,tbl[Assigné],G4,tbl[Début],"&lt;="&amp;INDEX($A:$A,ROW()),tbl[Fin],"&gt;"&amp;INDEX($A:$A,ROW()),tbl[Statut],"En attente",tbl[Tâche],"&lt;&gt;" )&gt;0</formula>
    </cfRule>
    <cfRule type="expression" dxfId="4" priority="45">
      <formula>COUNTIFS(tbl[Date],$B$2,tbl[Assigné],G4,tbl[Début],"&lt;="&amp;INDEX($A:$A,ROW()),tbl[Fin],"&gt;"&amp;INDEX($A:$A,ROW()),tbl[Statut],"Fait",tbl[Tâche],"&lt;&gt;" )&gt;0</formula>
    </cfRule>
    <cfRule type="expression" dxfId="5" priority="46">
      <formula>COUNTIFS(tbl[Date],$B$2,tbl[Assigné],G4,tbl[Début],"&lt;="&amp;INDEX($A:$A,ROW()),tbl[Fin],"&gt;"&amp;INDEX($A:$A,ROW()),tbl[Priorité],"Haute",tbl[Tâche],"&lt;&gt;" )&gt;0</formula>
    </cfRule>
  </conditionalFormatting>
  <conditionalFormatting sqref="H6">
    <cfRule type="cellIs" dxfId="0" priority="13" operator="greaterThan">
      <formula>H5</formula>
    </cfRule>
  </conditionalFormatting>
  <conditionalFormatting sqref="H7">
    <cfRule type="colorScale" priority="14">
      <colorScale>
        <cfvo type="min" val="0"/>
        <cfvo type="percentile" val="50"/>
        <cfvo type="max" val="0"/>
        <color rgb="FFD1F2EB"/>
        <color rgb="FFFFF4CC"/>
        <color rgb="FFFDE2E2"/>
      </colorScale>
    </cfRule>
  </conditionalFormatting>
  <conditionalFormatting sqref="H9:H40">
    <cfRule type="expression" dxfId="1" priority="47">
      <formula>COUNTIFS(tbl[Date],$B$2,tbl[Assigné],H4,tbl[Début],"&lt;="&amp;INDEX($A:$A,ROW()),tbl[Fin],"&gt;"&amp;INDEX($A:$A,ROW()),tbl[Statut],"À faire",tbl[Tâche],"&lt;&gt;" )&gt;0</formula>
    </cfRule>
    <cfRule type="expression" dxfId="2" priority="48">
      <formula>COUNTIFS(tbl[Date],$B$2,tbl[Assigné],H4,tbl[Début],"&lt;="&amp;INDEX($A:$A,ROW()),tbl[Fin],"&gt;"&amp;INDEX($A:$A,ROW()),tbl[Statut],"En cours",tbl[Tâche],"&lt;&gt;" )&gt;0</formula>
    </cfRule>
    <cfRule type="expression" dxfId="3" priority="49">
      <formula>COUNTIFS(tbl[Date],$B$2,tbl[Assigné],H4,tbl[Début],"&lt;="&amp;INDEX($A:$A,ROW()),tbl[Fin],"&gt;"&amp;INDEX($A:$A,ROW()),tbl[Statut],"En attente",tbl[Tâche],"&lt;&gt;" )&gt;0</formula>
    </cfRule>
    <cfRule type="expression" dxfId="4" priority="50">
      <formula>COUNTIFS(tbl[Date],$B$2,tbl[Assigné],H4,tbl[Début],"&lt;="&amp;INDEX($A:$A,ROW()),tbl[Fin],"&gt;"&amp;INDEX($A:$A,ROW()),tbl[Statut],"Fait",tbl[Tâche],"&lt;&gt;" )&gt;0</formula>
    </cfRule>
    <cfRule type="expression" dxfId="5" priority="51">
      <formula>COUNTIFS(tbl[Date],$B$2,tbl[Assigné],H4,tbl[Début],"&lt;="&amp;INDEX($A:$A,ROW()),tbl[Fin],"&gt;"&amp;INDEX($A:$A,ROW()),tbl[Priorité],"Haute",tbl[Tâche],"&lt;&gt;" )&gt;0</formula>
    </cfRule>
  </conditionalFormatting>
  <conditionalFormatting sqref="I6">
    <cfRule type="cellIs" dxfId="0" priority="15" operator="greaterThan">
      <formula>I5</formula>
    </cfRule>
  </conditionalFormatting>
  <conditionalFormatting sqref="I7">
    <cfRule type="colorScale" priority="16">
      <colorScale>
        <cfvo type="min" val="0"/>
        <cfvo type="percentile" val="50"/>
        <cfvo type="max" val="0"/>
        <color rgb="FFD1F2EB"/>
        <color rgb="FFFFF4CC"/>
        <color rgb="FFFDE2E2"/>
      </colorScale>
    </cfRule>
  </conditionalFormatting>
  <conditionalFormatting sqref="I9:I40">
    <cfRule type="expression" dxfId="1" priority="52">
      <formula>COUNTIFS(tbl[Date],$B$2,tbl[Assigné],I4,tbl[Début],"&lt;="&amp;INDEX($A:$A,ROW()),tbl[Fin],"&gt;"&amp;INDEX($A:$A,ROW()),tbl[Statut],"À faire",tbl[Tâche],"&lt;&gt;" )&gt;0</formula>
    </cfRule>
    <cfRule type="expression" dxfId="2" priority="53">
      <formula>COUNTIFS(tbl[Date],$B$2,tbl[Assigné],I4,tbl[Début],"&lt;="&amp;INDEX($A:$A,ROW()),tbl[Fin],"&gt;"&amp;INDEX($A:$A,ROW()),tbl[Statut],"En cours",tbl[Tâche],"&lt;&gt;" )&gt;0</formula>
    </cfRule>
    <cfRule type="expression" dxfId="3" priority="54">
      <formula>COUNTIFS(tbl[Date],$B$2,tbl[Assigné],I4,tbl[Début],"&lt;="&amp;INDEX($A:$A,ROW()),tbl[Fin],"&gt;"&amp;INDEX($A:$A,ROW()),tbl[Statut],"En attente",tbl[Tâche],"&lt;&gt;" )&gt;0</formula>
    </cfRule>
    <cfRule type="expression" dxfId="4" priority="55">
      <formula>COUNTIFS(tbl[Date],$B$2,tbl[Assigné],I4,tbl[Début],"&lt;="&amp;INDEX($A:$A,ROW()),tbl[Fin],"&gt;"&amp;INDEX($A:$A,ROW()),tbl[Statut],"Fait",tbl[Tâche],"&lt;&gt;" )&gt;0</formula>
    </cfRule>
    <cfRule type="expression" dxfId="5" priority="56">
      <formula>COUNTIFS(tbl[Date],$B$2,tbl[Assigné],I4,tbl[Début],"&lt;="&amp;INDEX($A:$A,ROW()),tbl[Fin],"&gt;"&amp;INDEX($A:$A,ROW()),tbl[Priorité],"Haute",tbl[Tâche],"&lt;&gt;" )&gt;0</formula>
    </cfRule>
  </conditionalFormatting>
  <dataValidations count="3">
    <dataValidation type="list" allowBlank="1" showInputMessage="1" showErrorMessage="1" sqref="E2">
      <formula1>ListeStatutsPlus</formula1>
    </dataValidation>
    <dataValidation type="list" allowBlank="1" showInputMessage="1" showErrorMessage="1" sqref="G2">
      <formula1>ListePrioritesPlus</formula1>
    </dataValidation>
    <dataValidation type="list" allowBlank="1" showInputMessage="1" showErrorMessage="1" sqref="I2">
      <formula1>ListeCategoriesPlus</formula1>
    </dataValidation>
  </dataValidations>
  <pageMargins left="0.4" right="0.4" top="0.6" bottom="0.6" header="0.3" footer="0.3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5"/>
  <sheetViews>
    <sheetView workbookViewId="0"/>
  </sheetViews>
  <sheetFormatPr defaultRowHeight="15"/>
  <cols>
    <col min="1" max="8" width="26.7109375" customWidth="1"/>
  </cols>
  <sheetData>
    <row r="1" spans="1:8">
      <c r="A1" s="6" t="s">
        <v>193</v>
      </c>
      <c r="B1" s="6"/>
      <c r="C1" s="6"/>
      <c r="D1" s="6"/>
      <c r="E1" s="6"/>
      <c r="F1" s="6"/>
      <c r="G1" s="6"/>
      <c r="H1" s="6"/>
    </row>
    <row r="3" spans="1:8">
      <c r="A3" s="7" t="s">
        <v>194</v>
      </c>
    </row>
    <row r="4" spans="1:8">
      <c r="A4" t="s">
        <v>195</v>
      </c>
      <c r="B4" s="8">
        <f>Matrice!$B$2</f>
        <v>0</v>
      </c>
    </row>
    <row r="5" spans="1:8">
      <c r="A5" t="s">
        <v>196</v>
      </c>
      <c r="B5" s="3">
        <f>Matrice!$B$2-WEEKDAY(Matrice!$B$2,2)+1</f>
        <v>0</v>
      </c>
    </row>
    <row r="7" spans="1:8">
      <c r="A7" s="1" t="s">
        <v>197</v>
      </c>
      <c r="B7" s="1" t="s">
        <v>198</v>
      </c>
      <c r="C7" s="1" t="s">
        <v>199</v>
      </c>
      <c r="E7" s="1" t="s">
        <v>200</v>
      </c>
      <c r="F7" s="1" t="s">
        <v>201</v>
      </c>
      <c r="G7" s="1" t="s">
        <v>202</v>
      </c>
    </row>
    <row r="8" spans="1:8">
      <c r="A8">
        <f>COUNTIFS(tbl[Date],$B$4)</f>
        <v>0</v>
      </c>
      <c r="B8" s="2">
        <f>SUMIFS(tbl[Heures],tbl[Date],$B$4)</f>
        <v>0</v>
      </c>
      <c r="C8" s="9">
        <f>IFERROR(COUNTIFS(tbl[Date],$B$4,tbl[Statut],"Fait")/COUNTIFS(tbl[Date],$B$4),0)</f>
        <v>0</v>
      </c>
      <c r="E8">
        <f>COUNTIFS(tbl[Date],"&gt;="&amp;$B$5,tbl[Date],"&lt;="&amp;$B$5+6)</f>
        <v>0</v>
      </c>
      <c r="F8" s="2">
        <f>SUMIFS(tbl[Heures],tbl[Date],"&gt;="&amp;$B$5,tbl[Date],"&lt;="&amp;$B$5+6)</f>
        <v>0</v>
      </c>
      <c r="G8" s="9">
        <f>IFERROR(COUNTIFS(tbl[Date],"&gt;="&amp;$B$5,tbl[Date],"&lt;="&amp;$B$5+6,tbl[Statut],"Fait")/COUNTIFS(tbl[Date],"&gt;="&amp;$B$5,tbl[Date],"&lt;="&amp;$B$5+6),0)</f>
        <v>0</v>
      </c>
    </row>
    <row r="11" spans="1:8">
      <c r="A11" s="1" t="s">
        <v>203</v>
      </c>
      <c r="B11" s="1" t="s">
        <v>204</v>
      </c>
      <c r="E11" s="1" t="s">
        <v>35</v>
      </c>
      <c r="F11" s="1" t="s">
        <v>205</v>
      </c>
    </row>
    <row r="12" spans="1:8">
      <c r="A12" t="s">
        <v>23</v>
      </c>
      <c r="B12" s="2">
        <f>SUMIFS(tbl[Heures],tbl[Assigné],A12,tbl[Date],"&gt;="&amp;$B$5,tbl[Date],"&lt;="&amp;$B$5+6)</f>
        <v>0</v>
      </c>
      <c r="E12" t="s">
        <v>1</v>
      </c>
      <c r="F12">
        <f>COUNTIFS(tbl[Statut],E12,tbl[Date],"&gt;="&amp;$B$5,tbl[Date],"&lt;="&amp;$B$5+6)</f>
        <v>0</v>
      </c>
    </row>
    <row r="13" spans="1:8">
      <c r="A13" t="s">
        <v>24</v>
      </c>
      <c r="B13" s="2">
        <f>SUMIFS(tbl[Heures],tbl[Assigné],A13,tbl[Date],"&gt;="&amp;$B$5,tbl[Date],"&lt;="&amp;$B$5+6)</f>
        <v>0</v>
      </c>
      <c r="E13" t="s">
        <v>2</v>
      </c>
      <c r="F13">
        <f>COUNTIFS(tbl[Statut],E13,tbl[Date],"&gt;="&amp;$B$5,tbl[Date],"&lt;="&amp;$B$5+6)</f>
        <v>0</v>
      </c>
    </row>
    <row r="14" spans="1:8">
      <c r="A14" t="s">
        <v>25</v>
      </c>
      <c r="B14" s="2">
        <f>SUMIFS(tbl[Heures],tbl[Assigné],A14,tbl[Date],"&gt;="&amp;$B$5,tbl[Date],"&lt;="&amp;$B$5+6)</f>
        <v>0</v>
      </c>
      <c r="E14" t="s">
        <v>3</v>
      </c>
      <c r="F14">
        <f>COUNTIFS(tbl[Statut],E14,tbl[Date],"&gt;="&amp;$B$5,tbl[Date],"&lt;="&amp;$B$5+6)</f>
        <v>0</v>
      </c>
    </row>
    <row r="15" spans="1:8">
      <c r="A15" t="s">
        <v>26</v>
      </c>
      <c r="B15" s="2">
        <f>SUMIFS(tbl[Heures],tbl[Assigné],A15,tbl[Date],"&gt;="&amp;$B$5,tbl[Date],"&lt;="&amp;$B$5+6)</f>
        <v>0</v>
      </c>
      <c r="E15" t="s">
        <v>4</v>
      </c>
      <c r="F15">
        <f>COUNTIFS(tbl[Statut],E15,tbl[Date],"&gt;="&amp;$B$5,tbl[Date],"&lt;="&amp;$B$5+6)</f>
        <v>0</v>
      </c>
    </row>
    <row r="16" spans="1:8">
      <c r="A16" t="s">
        <v>27</v>
      </c>
      <c r="B16" s="2">
        <f>SUMIFS(tbl[Heures],tbl[Assigné],A16,tbl[Date],"&gt;="&amp;$B$5,tbl[Date],"&lt;="&amp;$B$5+6)</f>
        <v>0</v>
      </c>
    </row>
    <row r="17" spans="1:2">
      <c r="A17" t="s">
        <v>28</v>
      </c>
      <c r="B17" s="2">
        <f>SUMIFS(tbl[Heures],tbl[Assigné],A17,tbl[Date],"&gt;="&amp;$B$5,tbl[Date],"&lt;="&amp;$B$5+6)</f>
        <v>0</v>
      </c>
    </row>
    <row r="18" spans="1:2">
      <c r="A18" t="s">
        <v>29</v>
      </c>
      <c r="B18" s="2">
        <f>SUMIFS(tbl[Heures],tbl[Assigné],A18,tbl[Date],"&gt;="&amp;$B$5,tbl[Date],"&lt;="&amp;$B$5+6)</f>
        <v>0</v>
      </c>
    </row>
    <row r="19" spans="1:2">
      <c r="A19" t="s">
        <v>30</v>
      </c>
      <c r="B19" s="2">
        <f>SUMIFS(tbl[Heures],tbl[Assigné],A19,tbl[Date],"&gt;="&amp;$B$5,tbl[Date],"&lt;="&amp;$B$5+6)</f>
        <v>0</v>
      </c>
    </row>
    <row r="34" spans="1:1">
      <c r="A34" s="7" t="s">
        <v>206</v>
      </c>
    </row>
    <row r="35" spans="1:1">
      <c r="A35" s="11" t="s">
        <v>207</v>
      </c>
    </row>
  </sheetData>
  <mergeCells count="1">
    <mergeCell ref="A1:H1"/>
  </mergeCells>
  <pageMargins left="0.4" right="0.4" top="0.6" bottom="0.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Listes</vt:lpstr>
      <vt:lpstr>Tâches</vt:lpstr>
      <vt:lpstr>Matrice</vt:lpstr>
      <vt:lpstr>KPI</vt:lpstr>
      <vt:lpstr>Capacites</vt:lpstr>
      <vt:lpstr>ListeCategories</vt:lpstr>
      <vt:lpstr>ListeCategoriesPlus</vt:lpstr>
      <vt:lpstr>ListePersonnes</vt:lpstr>
      <vt:lpstr>ListePriorites</vt:lpstr>
      <vt:lpstr>ListePrioritesPlus</vt:lpstr>
      <vt:lpstr>ListeStatuts</vt:lpstr>
      <vt:lpstr>ListeStatutsPlus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2025-10-27T18:35:09Z</dcterms:created>
  <dcterms:modified xsi:type="dcterms:W3CDTF">2025-10-27T18:35:09Z</dcterms:modified>
</cp:coreProperties>
</file>