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Roster_Mensuel" sheetId="2" r:id="rId2"/>
    <sheet name="Légende" sheetId="3" r:id="rId3"/>
    <sheet name="Calculs" sheetId="4" state="hidden" r:id="rId4"/>
    <sheet name="Calendrier" sheetId="5" r:id="rId5"/>
    <sheet name="Synthèse_Impression" sheetId="6" r:id="rId6"/>
  </sheets>
  <calcPr calcId="124519" fullCalcOnLoad="1"/>
</workbook>
</file>

<file path=xl/sharedStrings.xml><?xml version="1.0" encoding="utf-8"?>
<sst xmlns="http://schemas.openxmlformats.org/spreadsheetml/2006/main" count="447" uniqueCount="71">
  <si>
    <t>Mois (1er jour)</t>
  </si>
  <si>
    <t>Heures par présence (h)</t>
  </si>
  <si>
    <t>Besoin en heures — Semaine (L→V)</t>
  </si>
  <si>
    <t>Besoin en heures — Week-end (S/D)</t>
  </si>
  <si>
    <t>Planning gestion du personnel — mensuel (avec calendrier couleur)</t>
  </si>
  <si>
    <t>Mois (repris de Paramètres)</t>
  </si>
  <si>
    <t>Saisir les codes : P (présent), CP, RTT, TT, F, M, ABS. La synthèse et le calendrier se colorent automatiquement.</t>
  </si>
  <si>
    <t>ID</t>
  </si>
  <si>
    <t>Employé</t>
  </si>
  <si>
    <t>Poste</t>
  </si>
  <si>
    <t>Code</t>
  </si>
  <si>
    <t>Signification</t>
  </si>
  <si>
    <t>P</t>
  </si>
  <si>
    <t>Présent</t>
  </si>
  <si>
    <t>CP</t>
  </si>
  <si>
    <t>Congé payé</t>
  </si>
  <si>
    <t>M</t>
  </si>
  <si>
    <t>Maladie</t>
  </si>
  <si>
    <t>RTT</t>
  </si>
  <si>
    <t>Réduction du temps de travail</t>
  </si>
  <si>
    <t>TT</t>
  </si>
  <si>
    <t>Télétravail</t>
  </si>
  <si>
    <t>F</t>
  </si>
  <si>
    <t>Formation</t>
  </si>
  <si>
    <t>ABS</t>
  </si>
  <si>
    <t>Absence</t>
  </si>
  <si>
    <t>Martin Paul</t>
  </si>
  <si>
    <t>Technicien</t>
  </si>
  <si>
    <t>Dubois Lucie</t>
  </si>
  <si>
    <t>Assistante</t>
  </si>
  <si>
    <t>Girard Émile</t>
  </si>
  <si>
    <t>Magasinier</t>
  </si>
  <si>
    <t>Lambert Chloé</t>
  </si>
  <si>
    <t>RH</t>
  </si>
  <si>
    <t>Moreau Sami</t>
  </si>
  <si>
    <t>Opérateur</t>
  </si>
  <si>
    <t>Rossi Lina</t>
  </si>
  <si>
    <t>Qualité</t>
  </si>
  <si>
    <t>Bernard Hugo</t>
  </si>
  <si>
    <t>Logistique</t>
  </si>
  <si>
    <t>Petit Zoé</t>
  </si>
  <si>
    <t>Comptable</t>
  </si>
  <si>
    <t>Legrand Marc</t>
  </si>
  <si>
    <t>Maintenance</t>
  </si>
  <si>
    <t>Gauthier Inès</t>
  </si>
  <si>
    <t>Ventes</t>
  </si>
  <si>
    <t>Renard Léo</t>
  </si>
  <si>
    <t>Achats</t>
  </si>
  <si>
    <t>Fabre Maé</t>
  </si>
  <si>
    <t>QHSE</t>
  </si>
  <si>
    <t>Date</t>
  </si>
  <si>
    <t>Jour du mois</t>
  </si>
  <si>
    <t>Jour semaine (1=Lundi)</t>
  </si>
  <si>
    <t>Présents (P)</t>
  </si>
  <si>
    <t>Planifié (h)</t>
  </si>
  <si>
    <t>Besoin (h)</t>
  </si>
  <si>
    <t>Écart (P - B)</t>
  </si>
  <si>
    <t>Calendrier mensuel — couverture colorée (lié aux données)</t>
  </si>
  <si>
    <t>Mois :</t>
  </si>
  <si>
    <t>Lundi</t>
  </si>
  <si>
    <t>Mardi</t>
  </si>
  <si>
    <t>Mercredi</t>
  </si>
  <si>
    <t>Jeudi</t>
  </si>
  <si>
    <t>Vendredi</t>
  </si>
  <si>
    <t>Samedi</t>
  </si>
  <si>
    <t>Dimanche</t>
  </si>
  <si>
    <t>Début cal. (auto)</t>
  </si>
  <si>
    <t>Synthèse mensuelle — Totaux &amp; écarts</t>
  </si>
  <si>
    <t>Jour</t>
  </si>
  <si>
    <t>Écart</t>
  </si>
  <si>
    <t>TOTAL</t>
  </si>
</sst>
</file>

<file path=xl/styles.xml><?xml version="1.0" encoding="utf-8"?>
<styleSheet xmlns="http://schemas.openxmlformats.org/spreadsheetml/2006/main">
  <numFmts count="1">
    <numFmt numFmtId="164" formatCode="[$-40C]dd mmm yyyy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60677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E9EDF7"/>
        <bgColor indexed="64"/>
      </patternFill>
    </fill>
    <fill>
      <patternFill patternType="solid">
        <fgColor rgb="FFF3F4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0" fontId="0" fillId="0" borderId="1" xfId="0" applyBorder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4" borderId="1" xfId="0" applyFont="1" applyFill="1" applyBorder="1"/>
  </cellXfs>
  <cellStyles count="1">
    <cellStyle name="Normal" xfId="0" builtinId="0"/>
  </cellStyles>
  <dxfs count="11">
    <dxf>
      <fill>
        <patternFill>
          <bgColor rgb="FFE8F5E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6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0F7F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DE7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3F2F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BE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2F2F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6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8F5E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1" max="1" width="36.7109375" customWidth="1"/>
    <col min="2" max="2" width="22.7109375" customWidth="1"/>
  </cols>
  <sheetData>
    <row r="1" spans="1:2">
      <c r="A1" s="1" t="s">
        <v>0</v>
      </c>
      <c r="B1" s="2">
        <v>45931</v>
      </c>
    </row>
    <row r="3" spans="1:2">
      <c r="A3" s="1" t="s">
        <v>1</v>
      </c>
      <c r="B3" s="3">
        <v>7</v>
      </c>
    </row>
    <row r="4" spans="1:2">
      <c r="A4" s="1" t="s">
        <v>2</v>
      </c>
      <c r="B4" s="3">
        <v>56</v>
      </c>
    </row>
    <row r="5" spans="1:2">
      <c r="A5" s="1" t="s">
        <v>3</v>
      </c>
      <c r="B5" s="3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8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15"/>
  <cols>
    <col min="1" max="1" width="6.7109375" customWidth="1"/>
    <col min="2" max="2" width="22.7109375" customWidth="1"/>
    <col min="3" max="3" width="16.7109375" customWidth="1"/>
    <col min="4" max="34" width="4.7109375" customWidth="1"/>
  </cols>
  <sheetData>
    <row r="1" spans="1:34">
      <c r="A1" s="4" t="s">
        <v>4</v>
      </c>
    </row>
    <row r="2" spans="1:34">
      <c r="A2" t="s">
        <v>5</v>
      </c>
      <c r="B2" s="2">
        <f>Paramètres!B1</f>
        <v>0</v>
      </c>
    </row>
    <row r="3" spans="1:34">
      <c r="A3" s="5" t="s">
        <v>6</v>
      </c>
    </row>
    <row r="6" spans="1:34">
      <c r="A6" s="1" t="s">
        <v>7</v>
      </c>
      <c r="B6" s="1" t="s">
        <v>8</v>
      </c>
      <c r="C6" s="1" t="s">
        <v>9</v>
      </c>
      <c r="D6" s="1">
        <v>1</v>
      </c>
      <c r="E6" s="1">
        <v>2</v>
      </c>
      <c r="F6" s="1">
        <v>3</v>
      </c>
      <c r="G6" s="1">
        <v>4</v>
      </c>
      <c r="H6" s="1">
        <v>5</v>
      </c>
      <c r="I6" s="1">
        <v>6</v>
      </c>
      <c r="J6" s="1">
        <v>7</v>
      </c>
      <c r="K6" s="1">
        <v>8</v>
      </c>
      <c r="L6" s="1">
        <v>9</v>
      </c>
      <c r="M6" s="1">
        <v>10</v>
      </c>
      <c r="N6" s="1">
        <v>11</v>
      </c>
      <c r="O6" s="1">
        <v>12</v>
      </c>
      <c r="P6" s="1">
        <v>13</v>
      </c>
      <c r="Q6" s="1">
        <v>14</v>
      </c>
      <c r="R6" s="1">
        <v>15</v>
      </c>
      <c r="S6" s="1">
        <v>16</v>
      </c>
      <c r="T6" s="1">
        <v>17</v>
      </c>
      <c r="U6" s="1">
        <v>18</v>
      </c>
      <c r="V6" s="1">
        <v>19</v>
      </c>
      <c r="W6" s="1">
        <v>20</v>
      </c>
      <c r="X6" s="1">
        <v>21</v>
      </c>
      <c r="Y6" s="1">
        <v>22</v>
      </c>
      <c r="Z6" s="1">
        <v>23</v>
      </c>
      <c r="AA6" s="1">
        <v>24</v>
      </c>
      <c r="AB6" s="1">
        <v>25</v>
      </c>
      <c r="AC6" s="1">
        <v>26</v>
      </c>
      <c r="AD6" s="1">
        <v>27</v>
      </c>
      <c r="AE6" s="1">
        <v>28</v>
      </c>
      <c r="AF6" s="1">
        <v>29</v>
      </c>
      <c r="AG6" s="1">
        <v>30</v>
      </c>
      <c r="AH6" s="1">
        <v>31</v>
      </c>
    </row>
    <row r="7" spans="1:34">
      <c r="A7" s="3">
        <v>1</v>
      </c>
      <c r="B7" s="3" t="s">
        <v>26</v>
      </c>
      <c r="C7" s="3" t="s">
        <v>27</v>
      </c>
      <c r="D7" s="6" t="s">
        <v>12</v>
      </c>
      <c r="E7" s="6" t="s">
        <v>16</v>
      </c>
      <c r="F7" s="6" t="s">
        <v>20</v>
      </c>
      <c r="G7" s="6" t="s">
        <v>12</v>
      </c>
      <c r="H7" s="6" t="s">
        <v>12</v>
      </c>
      <c r="I7" s="6" t="s">
        <v>18</v>
      </c>
      <c r="J7" s="6" t="s">
        <v>20</v>
      </c>
      <c r="K7" s="6" t="s">
        <v>12</v>
      </c>
      <c r="L7" s="6" t="s">
        <v>12</v>
      </c>
      <c r="M7" s="6" t="s">
        <v>12</v>
      </c>
      <c r="N7" s="6" t="s">
        <v>24</v>
      </c>
      <c r="O7" s="6" t="s">
        <v>20</v>
      </c>
      <c r="P7" s="6" t="s">
        <v>12</v>
      </c>
      <c r="Q7" s="6" t="s">
        <v>12</v>
      </c>
      <c r="R7" s="6" t="s">
        <v>12</v>
      </c>
      <c r="S7" s="6" t="s">
        <v>12</v>
      </c>
      <c r="T7" s="6" t="s">
        <v>12</v>
      </c>
      <c r="U7" s="6" t="s">
        <v>14</v>
      </c>
      <c r="V7" s="6" t="s">
        <v>12</v>
      </c>
      <c r="W7" s="6" t="s">
        <v>12</v>
      </c>
      <c r="X7" s="6" t="s">
        <v>14</v>
      </c>
      <c r="Y7" s="6" t="s">
        <v>14</v>
      </c>
      <c r="Z7" s="6" t="s">
        <v>12</v>
      </c>
      <c r="AA7" s="6" t="s">
        <v>12</v>
      </c>
      <c r="AB7" s="6" t="s">
        <v>18</v>
      </c>
      <c r="AC7" s="6" t="s">
        <v>12</v>
      </c>
      <c r="AD7" s="6" t="s">
        <v>12</v>
      </c>
      <c r="AE7" s="6" t="s">
        <v>12</v>
      </c>
      <c r="AF7" s="6" t="s">
        <v>12</v>
      </c>
      <c r="AG7" s="6" t="s">
        <v>18</v>
      </c>
      <c r="AH7" s="6" t="s">
        <v>12</v>
      </c>
    </row>
    <row r="8" spans="1:34">
      <c r="A8" s="3">
        <v>2</v>
      </c>
      <c r="B8" s="3" t="s">
        <v>28</v>
      </c>
      <c r="C8" s="3" t="s">
        <v>29</v>
      </c>
      <c r="D8" s="6" t="s">
        <v>18</v>
      </c>
      <c r="E8" s="6" t="s">
        <v>22</v>
      </c>
      <c r="F8" s="6" t="s">
        <v>18</v>
      </c>
      <c r="G8" s="6" t="s">
        <v>18</v>
      </c>
      <c r="H8" s="6" t="s">
        <v>20</v>
      </c>
      <c r="I8" s="6" t="s">
        <v>12</v>
      </c>
      <c r="J8" s="6" t="s">
        <v>12</v>
      </c>
      <c r="K8" s="6" t="s">
        <v>20</v>
      </c>
      <c r="L8" s="6" t="s">
        <v>20</v>
      </c>
      <c r="M8" s="6" t="s">
        <v>12</v>
      </c>
      <c r="N8" s="6" t="s">
        <v>12</v>
      </c>
      <c r="O8" s="6" t="s">
        <v>18</v>
      </c>
      <c r="P8" s="6" t="s">
        <v>12</v>
      </c>
      <c r="Q8" s="6" t="s">
        <v>12</v>
      </c>
      <c r="R8" s="6" t="s">
        <v>12</v>
      </c>
      <c r="S8" s="6" t="s">
        <v>22</v>
      </c>
      <c r="T8" s="6" t="s">
        <v>12</v>
      </c>
      <c r="U8" s="6" t="s">
        <v>14</v>
      </c>
      <c r="V8" s="6" t="s">
        <v>18</v>
      </c>
      <c r="W8" s="6" t="s">
        <v>12</v>
      </c>
      <c r="X8" s="6" t="s">
        <v>12</v>
      </c>
      <c r="Y8" s="6" t="s">
        <v>24</v>
      </c>
      <c r="Z8" s="6" t="s">
        <v>12</v>
      </c>
      <c r="AA8" s="6" t="s">
        <v>12</v>
      </c>
      <c r="AB8" s="6" t="s">
        <v>12</v>
      </c>
      <c r="AC8" s="6" t="s">
        <v>12</v>
      </c>
      <c r="AD8" s="6" t="s">
        <v>12</v>
      </c>
      <c r="AE8" s="6" t="s">
        <v>12</v>
      </c>
      <c r="AF8" s="6" t="s">
        <v>18</v>
      </c>
      <c r="AG8" s="6" t="s">
        <v>12</v>
      </c>
      <c r="AH8" s="6" t="s">
        <v>18</v>
      </c>
    </row>
    <row r="9" spans="1:34">
      <c r="A9" s="3">
        <v>3</v>
      </c>
      <c r="B9" s="3" t="s">
        <v>30</v>
      </c>
      <c r="C9" s="3" t="s">
        <v>31</v>
      </c>
      <c r="D9" s="6" t="s">
        <v>20</v>
      </c>
      <c r="E9" s="6" t="s">
        <v>12</v>
      </c>
      <c r="F9" s="6" t="s">
        <v>24</v>
      </c>
      <c r="G9" s="6" t="s">
        <v>12</v>
      </c>
      <c r="H9" s="6" t="s">
        <v>12</v>
      </c>
      <c r="I9" s="6" t="s">
        <v>14</v>
      </c>
      <c r="J9" s="6" t="s">
        <v>12</v>
      </c>
      <c r="K9" s="6" t="s">
        <v>12</v>
      </c>
      <c r="L9" s="6" t="s">
        <v>20</v>
      </c>
      <c r="M9" s="6" t="s">
        <v>12</v>
      </c>
      <c r="N9" s="6" t="s">
        <v>18</v>
      </c>
      <c r="O9" s="6" t="s">
        <v>12</v>
      </c>
      <c r="P9" s="6" t="s">
        <v>22</v>
      </c>
      <c r="Q9" s="6" t="s">
        <v>12</v>
      </c>
      <c r="R9" s="6" t="s">
        <v>12</v>
      </c>
      <c r="S9" s="6" t="s">
        <v>18</v>
      </c>
      <c r="T9" s="6" t="s">
        <v>12</v>
      </c>
      <c r="U9" s="6" t="s">
        <v>12</v>
      </c>
      <c r="V9" s="6" t="s">
        <v>12</v>
      </c>
      <c r="W9" s="6" t="s">
        <v>12</v>
      </c>
      <c r="X9" s="6" t="s">
        <v>12</v>
      </c>
      <c r="Y9" s="6" t="s">
        <v>12</v>
      </c>
      <c r="Z9" s="6" t="s">
        <v>12</v>
      </c>
      <c r="AA9" s="6" t="s">
        <v>20</v>
      </c>
      <c r="AB9" s="6" t="s">
        <v>12</v>
      </c>
      <c r="AC9" s="6" t="s">
        <v>14</v>
      </c>
      <c r="AD9" s="6" t="s">
        <v>12</v>
      </c>
      <c r="AE9" s="6" t="s">
        <v>12</v>
      </c>
      <c r="AF9" s="6" t="s">
        <v>12</v>
      </c>
      <c r="AG9" s="6" t="s">
        <v>20</v>
      </c>
      <c r="AH9" s="6" t="s">
        <v>12</v>
      </c>
    </row>
    <row r="10" spans="1:34">
      <c r="A10" s="3">
        <v>4</v>
      </c>
      <c r="B10" s="3" t="s">
        <v>32</v>
      </c>
      <c r="C10" s="3" t="s">
        <v>33</v>
      </c>
      <c r="D10" s="6" t="s">
        <v>12</v>
      </c>
      <c r="E10" s="6" t="s">
        <v>12</v>
      </c>
      <c r="F10" s="6" t="s">
        <v>12</v>
      </c>
      <c r="G10" s="6" t="s">
        <v>12</v>
      </c>
      <c r="H10" s="6" t="s">
        <v>12</v>
      </c>
      <c r="I10" s="6" t="s">
        <v>12</v>
      </c>
      <c r="J10" s="6" t="s">
        <v>12</v>
      </c>
      <c r="K10" s="6" t="s">
        <v>12</v>
      </c>
      <c r="L10" s="6" t="s">
        <v>12</v>
      </c>
      <c r="M10" s="6" t="s">
        <v>22</v>
      </c>
      <c r="N10" s="6" t="s">
        <v>12</v>
      </c>
      <c r="O10" s="6" t="s">
        <v>12</v>
      </c>
      <c r="P10" s="6" t="s">
        <v>12</v>
      </c>
      <c r="Q10" s="6" t="s">
        <v>16</v>
      </c>
      <c r="R10" s="6" t="s">
        <v>12</v>
      </c>
      <c r="S10" s="6" t="s">
        <v>12</v>
      </c>
      <c r="T10" s="6" t="s">
        <v>12</v>
      </c>
      <c r="U10" s="6" t="s">
        <v>12</v>
      </c>
      <c r="V10" s="6" t="s">
        <v>12</v>
      </c>
      <c r="W10" s="6" t="s">
        <v>12</v>
      </c>
      <c r="X10" s="6" t="s">
        <v>18</v>
      </c>
      <c r="Y10" s="6" t="s">
        <v>16</v>
      </c>
      <c r="Z10" s="6" t="s">
        <v>12</v>
      </c>
      <c r="AA10" s="6" t="s">
        <v>12</v>
      </c>
      <c r="AB10" s="6" t="s">
        <v>12</v>
      </c>
      <c r="AC10" s="6" t="s">
        <v>12</v>
      </c>
      <c r="AD10" s="6" t="s">
        <v>20</v>
      </c>
      <c r="AE10" s="6" t="s">
        <v>22</v>
      </c>
      <c r="AF10" s="6" t="s">
        <v>16</v>
      </c>
      <c r="AG10" s="6" t="s">
        <v>12</v>
      </c>
      <c r="AH10" s="6" t="s">
        <v>16</v>
      </c>
    </row>
    <row r="11" spans="1:34">
      <c r="A11" s="3">
        <v>5</v>
      </c>
      <c r="B11" s="3" t="s">
        <v>34</v>
      </c>
      <c r="C11" s="3" t="s">
        <v>35</v>
      </c>
      <c r="D11" s="6" t="s">
        <v>12</v>
      </c>
      <c r="E11" s="6" t="s">
        <v>24</v>
      </c>
      <c r="F11" s="6" t="s">
        <v>12</v>
      </c>
      <c r="G11" s="6" t="s">
        <v>12</v>
      </c>
      <c r="H11" s="6" t="s">
        <v>12</v>
      </c>
      <c r="I11" s="6" t="s">
        <v>12</v>
      </c>
      <c r="J11" s="6" t="s">
        <v>12</v>
      </c>
      <c r="K11" s="6" t="s">
        <v>18</v>
      </c>
      <c r="L11" s="6" t="s">
        <v>12</v>
      </c>
      <c r="M11" s="6" t="s">
        <v>18</v>
      </c>
      <c r="N11" s="6" t="s">
        <v>14</v>
      </c>
      <c r="O11" s="6" t="s">
        <v>14</v>
      </c>
      <c r="P11" s="6" t="s">
        <v>12</v>
      </c>
      <c r="Q11" s="6" t="s">
        <v>12</v>
      </c>
      <c r="R11" s="6" t="s">
        <v>12</v>
      </c>
      <c r="S11" s="6" t="s">
        <v>12</v>
      </c>
      <c r="T11" s="6" t="s">
        <v>12</v>
      </c>
      <c r="U11" s="6" t="s">
        <v>12</v>
      </c>
      <c r="V11" s="6" t="s">
        <v>12</v>
      </c>
      <c r="W11" s="6" t="s">
        <v>24</v>
      </c>
      <c r="X11" s="6" t="s">
        <v>12</v>
      </c>
      <c r="Y11" s="6" t="s">
        <v>12</v>
      </c>
      <c r="Z11" s="6" t="s">
        <v>22</v>
      </c>
      <c r="AA11" s="6" t="s">
        <v>12</v>
      </c>
      <c r="AB11" s="6" t="s">
        <v>12</v>
      </c>
      <c r="AC11" s="6" t="s">
        <v>12</v>
      </c>
      <c r="AD11" s="6" t="s">
        <v>12</v>
      </c>
      <c r="AE11" s="6" t="s">
        <v>12</v>
      </c>
      <c r="AF11" s="6" t="s">
        <v>12</v>
      </c>
      <c r="AG11" s="6" t="s">
        <v>12</v>
      </c>
      <c r="AH11" s="6" t="s">
        <v>12</v>
      </c>
    </row>
    <row r="12" spans="1:34">
      <c r="A12" s="3">
        <v>6</v>
      </c>
      <c r="B12" s="3" t="s">
        <v>36</v>
      </c>
      <c r="C12" s="3" t="s">
        <v>37</v>
      </c>
      <c r="D12" s="6" t="s">
        <v>12</v>
      </c>
      <c r="E12" s="6" t="s">
        <v>12</v>
      </c>
      <c r="F12" s="6" t="s">
        <v>24</v>
      </c>
      <c r="G12" s="6" t="s">
        <v>12</v>
      </c>
      <c r="H12" s="6" t="s">
        <v>12</v>
      </c>
      <c r="I12" s="6" t="s">
        <v>12</v>
      </c>
      <c r="J12" s="6" t="s">
        <v>12</v>
      </c>
      <c r="K12" s="6" t="s">
        <v>12</v>
      </c>
      <c r="L12" s="6" t="s">
        <v>12</v>
      </c>
      <c r="M12" s="6" t="s">
        <v>12</v>
      </c>
      <c r="N12" s="6" t="s">
        <v>12</v>
      </c>
      <c r="O12" s="6" t="s">
        <v>12</v>
      </c>
      <c r="P12" s="6" t="s">
        <v>12</v>
      </c>
      <c r="Q12" s="6" t="s">
        <v>18</v>
      </c>
      <c r="R12" s="6" t="s">
        <v>12</v>
      </c>
      <c r="S12" s="6" t="s">
        <v>12</v>
      </c>
      <c r="T12" s="6" t="s">
        <v>14</v>
      </c>
      <c r="U12" s="6" t="s">
        <v>12</v>
      </c>
      <c r="V12" s="6" t="s">
        <v>12</v>
      </c>
      <c r="W12" s="6" t="s">
        <v>12</v>
      </c>
      <c r="X12" s="6" t="s">
        <v>12</v>
      </c>
      <c r="Y12" s="6" t="s">
        <v>12</v>
      </c>
      <c r="Z12" s="6" t="s">
        <v>12</v>
      </c>
      <c r="AA12" s="6" t="s">
        <v>12</v>
      </c>
      <c r="AB12" s="6" t="s">
        <v>12</v>
      </c>
      <c r="AC12" s="6" t="s">
        <v>20</v>
      </c>
      <c r="AD12" s="6" t="s">
        <v>14</v>
      </c>
      <c r="AE12" s="6" t="s">
        <v>12</v>
      </c>
      <c r="AF12" s="6" t="s">
        <v>18</v>
      </c>
      <c r="AG12" s="6" t="s">
        <v>14</v>
      </c>
      <c r="AH12" s="6" t="s">
        <v>20</v>
      </c>
    </row>
    <row r="13" spans="1:34">
      <c r="A13" s="3">
        <v>7</v>
      </c>
      <c r="B13" s="3" t="s">
        <v>38</v>
      </c>
      <c r="C13" s="3" t="s">
        <v>39</v>
      </c>
      <c r="D13" s="6" t="s">
        <v>12</v>
      </c>
      <c r="E13" s="6" t="s">
        <v>20</v>
      </c>
      <c r="F13" s="6" t="s">
        <v>20</v>
      </c>
      <c r="G13" s="6" t="s">
        <v>12</v>
      </c>
      <c r="H13" s="6" t="s">
        <v>14</v>
      </c>
      <c r="I13" s="6" t="s">
        <v>12</v>
      </c>
      <c r="J13" s="6" t="s">
        <v>18</v>
      </c>
      <c r="K13" s="6" t="s">
        <v>12</v>
      </c>
      <c r="L13" s="6" t="s">
        <v>14</v>
      </c>
      <c r="M13" s="6" t="s">
        <v>12</v>
      </c>
      <c r="N13" s="6" t="s">
        <v>12</v>
      </c>
      <c r="O13" s="6" t="s">
        <v>12</v>
      </c>
      <c r="P13" s="6" t="s">
        <v>12</v>
      </c>
      <c r="Q13" s="6" t="s">
        <v>12</v>
      </c>
      <c r="R13" s="6" t="s">
        <v>12</v>
      </c>
      <c r="S13" s="6" t="s">
        <v>12</v>
      </c>
      <c r="T13" s="6" t="s">
        <v>12</v>
      </c>
      <c r="U13" s="6" t="s">
        <v>12</v>
      </c>
      <c r="V13" s="6" t="s">
        <v>12</v>
      </c>
      <c r="W13" s="6" t="s">
        <v>12</v>
      </c>
      <c r="X13" s="6" t="s">
        <v>12</v>
      </c>
      <c r="Y13" s="6" t="s">
        <v>12</v>
      </c>
      <c r="Z13" s="6" t="s">
        <v>12</v>
      </c>
      <c r="AA13" s="6" t="s">
        <v>12</v>
      </c>
      <c r="AB13" s="6" t="s">
        <v>18</v>
      </c>
      <c r="AC13" s="6" t="s">
        <v>18</v>
      </c>
      <c r="AD13" s="6" t="s">
        <v>12</v>
      </c>
      <c r="AE13" s="6" t="s">
        <v>12</v>
      </c>
      <c r="AF13" s="6" t="s">
        <v>12</v>
      </c>
      <c r="AG13" s="6" t="s">
        <v>12</v>
      </c>
      <c r="AH13" s="6" t="s">
        <v>12</v>
      </c>
    </row>
    <row r="14" spans="1:34">
      <c r="A14" s="3">
        <v>8</v>
      </c>
      <c r="B14" s="3" t="s">
        <v>40</v>
      </c>
      <c r="C14" s="3" t="s">
        <v>41</v>
      </c>
      <c r="D14" s="6" t="s">
        <v>24</v>
      </c>
      <c r="E14" s="6" t="s">
        <v>14</v>
      </c>
      <c r="F14" s="6" t="s">
        <v>12</v>
      </c>
      <c r="G14" s="6" t="s">
        <v>12</v>
      </c>
      <c r="H14" s="6" t="s">
        <v>12</v>
      </c>
      <c r="I14" s="6" t="s">
        <v>12</v>
      </c>
      <c r="J14" s="6" t="s">
        <v>22</v>
      </c>
      <c r="K14" s="6" t="s">
        <v>12</v>
      </c>
      <c r="L14" s="6" t="s">
        <v>12</v>
      </c>
      <c r="M14" s="6" t="s">
        <v>12</v>
      </c>
      <c r="N14" s="6" t="s">
        <v>12</v>
      </c>
      <c r="O14" s="6" t="s">
        <v>14</v>
      </c>
      <c r="P14" s="6" t="s">
        <v>14</v>
      </c>
      <c r="Q14" s="6" t="s">
        <v>12</v>
      </c>
      <c r="R14" s="6" t="s">
        <v>20</v>
      </c>
      <c r="S14" s="6" t="s">
        <v>12</v>
      </c>
      <c r="T14" s="6" t="s">
        <v>14</v>
      </c>
      <c r="U14" s="6" t="s">
        <v>12</v>
      </c>
      <c r="V14" s="6" t="s">
        <v>22</v>
      </c>
      <c r="W14" s="6" t="s">
        <v>12</v>
      </c>
      <c r="X14" s="6" t="s">
        <v>12</v>
      </c>
      <c r="Y14" s="6" t="s">
        <v>12</v>
      </c>
      <c r="Z14" s="6" t="s">
        <v>12</v>
      </c>
      <c r="AA14" s="6" t="s">
        <v>22</v>
      </c>
      <c r="AB14" s="6" t="s">
        <v>22</v>
      </c>
      <c r="AC14" s="6" t="s">
        <v>12</v>
      </c>
      <c r="AD14" s="6" t="s">
        <v>12</v>
      </c>
      <c r="AE14" s="6" t="s">
        <v>22</v>
      </c>
      <c r="AF14" s="6" t="s">
        <v>12</v>
      </c>
      <c r="AG14" s="6" t="s">
        <v>12</v>
      </c>
      <c r="AH14" s="6" t="s">
        <v>12</v>
      </c>
    </row>
    <row r="15" spans="1:34">
      <c r="A15" s="3">
        <v>9</v>
      </c>
      <c r="B15" s="3" t="s">
        <v>42</v>
      </c>
      <c r="C15" s="3" t="s">
        <v>43</v>
      </c>
      <c r="D15" s="6" t="s">
        <v>12</v>
      </c>
      <c r="E15" s="6" t="s">
        <v>12</v>
      </c>
      <c r="F15" s="6" t="s">
        <v>18</v>
      </c>
      <c r="G15" s="6" t="s">
        <v>12</v>
      </c>
      <c r="H15" s="6" t="s">
        <v>12</v>
      </c>
      <c r="I15" s="6" t="s">
        <v>12</v>
      </c>
      <c r="J15" s="6" t="s">
        <v>20</v>
      </c>
      <c r="K15" s="6" t="s">
        <v>20</v>
      </c>
      <c r="L15" s="6" t="s">
        <v>12</v>
      </c>
      <c r="M15" s="6" t="s">
        <v>20</v>
      </c>
      <c r="N15" s="6" t="s">
        <v>12</v>
      </c>
      <c r="O15" s="6" t="s">
        <v>18</v>
      </c>
      <c r="P15" s="6" t="s">
        <v>12</v>
      </c>
      <c r="Q15" s="6" t="s">
        <v>12</v>
      </c>
      <c r="R15" s="6" t="s">
        <v>12</v>
      </c>
      <c r="S15" s="6" t="s">
        <v>12</v>
      </c>
      <c r="T15" s="6" t="s">
        <v>12</v>
      </c>
      <c r="U15" s="6" t="s">
        <v>24</v>
      </c>
      <c r="V15" s="6" t="s">
        <v>12</v>
      </c>
      <c r="W15" s="6" t="s">
        <v>12</v>
      </c>
      <c r="X15" s="6" t="s">
        <v>12</v>
      </c>
      <c r="Y15" s="6" t="s">
        <v>12</v>
      </c>
      <c r="Z15" s="6" t="s">
        <v>12</v>
      </c>
      <c r="AA15" s="6" t="s">
        <v>12</v>
      </c>
      <c r="AB15" s="6" t="s">
        <v>20</v>
      </c>
      <c r="AC15" s="6" t="s">
        <v>12</v>
      </c>
      <c r="AD15" s="6" t="s">
        <v>20</v>
      </c>
      <c r="AE15" s="6" t="s">
        <v>12</v>
      </c>
      <c r="AF15" s="6" t="s">
        <v>12</v>
      </c>
      <c r="AG15" s="6" t="s">
        <v>12</v>
      </c>
      <c r="AH15" s="6" t="s">
        <v>12</v>
      </c>
    </row>
    <row r="16" spans="1:34">
      <c r="A16" s="3">
        <v>10</v>
      </c>
      <c r="B16" s="3" t="s">
        <v>44</v>
      </c>
      <c r="C16" s="3" t="s">
        <v>45</v>
      </c>
      <c r="D16" s="6" t="s">
        <v>12</v>
      </c>
      <c r="E16" s="6" t="s">
        <v>24</v>
      </c>
      <c r="F16" s="6" t="s">
        <v>12</v>
      </c>
      <c r="G16" s="6" t="s">
        <v>20</v>
      </c>
      <c r="H16" s="6" t="s">
        <v>12</v>
      </c>
      <c r="I16" s="6" t="s">
        <v>14</v>
      </c>
      <c r="J16" s="6" t="s">
        <v>12</v>
      </c>
      <c r="K16" s="6" t="s">
        <v>24</v>
      </c>
      <c r="L16" s="6" t="s">
        <v>12</v>
      </c>
      <c r="M16" s="6" t="s">
        <v>12</v>
      </c>
      <c r="N16" s="6" t="s">
        <v>12</v>
      </c>
      <c r="O16" s="6" t="s">
        <v>12</v>
      </c>
      <c r="P16" s="6" t="s">
        <v>12</v>
      </c>
      <c r="Q16" s="6" t="s">
        <v>14</v>
      </c>
      <c r="R16" s="6" t="s">
        <v>12</v>
      </c>
      <c r="S16" s="6" t="s">
        <v>12</v>
      </c>
      <c r="T16" s="6" t="s">
        <v>12</v>
      </c>
      <c r="U16" s="6" t="s">
        <v>12</v>
      </c>
      <c r="V16" s="6" t="s">
        <v>12</v>
      </c>
      <c r="W16" s="6" t="s">
        <v>12</v>
      </c>
      <c r="X16" s="6" t="s">
        <v>12</v>
      </c>
      <c r="Y16" s="6" t="s">
        <v>12</v>
      </c>
      <c r="Z16" s="6" t="s">
        <v>12</v>
      </c>
      <c r="AA16" s="6" t="s">
        <v>12</v>
      </c>
      <c r="AB16" s="6" t="s">
        <v>22</v>
      </c>
      <c r="AC16" s="6" t="s">
        <v>18</v>
      </c>
      <c r="AD16" s="6" t="s">
        <v>14</v>
      </c>
      <c r="AE16" s="6" t="s">
        <v>12</v>
      </c>
      <c r="AF16" s="6" t="s">
        <v>12</v>
      </c>
      <c r="AG16" s="6" t="s">
        <v>14</v>
      </c>
      <c r="AH16" s="6" t="s">
        <v>12</v>
      </c>
    </row>
    <row r="17" spans="1:34">
      <c r="A17" s="3">
        <v>11</v>
      </c>
      <c r="B17" s="3" t="s">
        <v>46</v>
      </c>
      <c r="C17" s="3" t="s">
        <v>47</v>
      </c>
      <c r="D17" s="6" t="s">
        <v>12</v>
      </c>
      <c r="E17" s="6" t="s">
        <v>12</v>
      </c>
      <c r="F17" s="6" t="s">
        <v>12</v>
      </c>
      <c r="G17" s="6" t="s">
        <v>12</v>
      </c>
      <c r="H17" s="6" t="s">
        <v>12</v>
      </c>
      <c r="I17" s="6" t="s">
        <v>12</v>
      </c>
      <c r="J17" s="6" t="s">
        <v>14</v>
      </c>
      <c r="K17" s="6" t="s">
        <v>14</v>
      </c>
      <c r="L17" s="6" t="s">
        <v>12</v>
      </c>
      <c r="M17" s="6" t="s">
        <v>12</v>
      </c>
      <c r="N17" s="6" t="s">
        <v>12</v>
      </c>
      <c r="O17" s="6" t="s">
        <v>12</v>
      </c>
      <c r="P17" s="6" t="s">
        <v>20</v>
      </c>
      <c r="Q17" s="6" t="s">
        <v>18</v>
      </c>
      <c r="R17" s="6" t="s">
        <v>14</v>
      </c>
      <c r="S17" s="6" t="s">
        <v>12</v>
      </c>
      <c r="T17" s="6" t="s">
        <v>12</v>
      </c>
      <c r="U17" s="6" t="s">
        <v>12</v>
      </c>
      <c r="V17" s="6" t="s">
        <v>12</v>
      </c>
      <c r="W17" s="6" t="s">
        <v>12</v>
      </c>
      <c r="X17" s="6" t="s">
        <v>16</v>
      </c>
      <c r="Y17" s="6" t="s">
        <v>12</v>
      </c>
      <c r="Z17" s="6" t="s">
        <v>24</v>
      </c>
      <c r="AA17" s="6" t="s">
        <v>20</v>
      </c>
      <c r="AB17" s="6" t="s">
        <v>14</v>
      </c>
      <c r="AC17" s="6" t="s">
        <v>12</v>
      </c>
      <c r="AD17" s="6" t="s">
        <v>12</v>
      </c>
      <c r="AE17" s="6" t="s">
        <v>12</v>
      </c>
      <c r="AF17" s="6" t="s">
        <v>12</v>
      </c>
      <c r="AG17" s="6" t="s">
        <v>12</v>
      </c>
      <c r="AH17" s="6" t="s">
        <v>12</v>
      </c>
    </row>
    <row r="18" spans="1:34">
      <c r="A18" s="3">
        <v>12</v>
      </c>
      <c r="B18" s="3" t="s">
        <v>48</v>
      </c>
      <c r="C18" s="3" t="s">
        <v>49</v>
      </c>
      <c r="D18" s="6" t="s">
        <v>12</v>
      </c>
      <c r="E18" s="6" t="s">
        <v>14</v>
      </c>
      <c r="F18" s="6" t="s">
        <v>14</v>
      </c>
      <c r="G18" s="6" t="s">
        <v>12</v>
      </c>
      <c r="H18" s="6" t="s">
        <v>20</v>
      </c>
      <c r="I18" s="6" t="s">
        <v>12</v>
      </c>
      <c r="J18" s="6" t="s">
        <v>20</v>
      </c>
      <c r="K18" s="6" t="s">
        <v>20</v>
      </c>
      <c r="L18" s="6" t="s">
        <v>12</v>
      </c>
      <c r="M18" s="6" t="s">
        <v>20</v>
      </c>
      <c r="N18" s="6" t="s">
        <v>24</v>
      </c>
      <c r="O18" s="6" t="s">
        <v>12</v>
      </c>
      <c r="P18" s="6" t="s">
        <v>12</v>
      </c>
      <c r="Q18" s="6" t="s">
        <v>12</v>
      </c>
      <c r="R18" s="6" t="s">
        <v>12</v>
      </c>
      <c r="S18" s="6" t="s">
        <v>16</v>
      </c>
      <c r="T18" s="6" t="s">
        <v>12</v>
      </c>
      <c r="U18" s="6" t="s">
        <v>12</v>
      </c>
      <c r="V18" s="6" t="s">
        <v>12</v>
      </c>
      <c r="W18" s="6" t="s">
        <v>12</v>
      </c>
      <c r="X18" s="6" t="s">
        <v>12</v>
      </c>
      <c r="Y18" s="6" t="s">
        <v>16</v>
      </c>
      <c r="Z18" s="6" t="s">
        <v>14</v>
      </c>
      <c r="AA18" s="6" t="s">
        <v>18</v>
      </c>
      <c r="AB18" s="6" t="s">
        <v>12</v>
      </c>
      <c r="AC18" s="6" t="s">
        <v>12</v>
      </c>
      <c r="AD18" s="6" t="s">
        <v>22</v>
      </c>
      <c r="AE18" s="6" t="s">
        <v>20</v>
      </c>
      <c r="AF18" s="6" t="s">
        <v>12</v>
      </c>
      <c r="AG18" s="6" t="s">
        <v>12</v>
      </c>
      <c r="AH18" s="6" t="s">
        <v>12</v>
      </c>
    </row>
  </sheetData>
  <conditionalFormatting sqref="D7:AH207">
    <cfRule type="cellIs" dxfId="0" priority="1" operator="equal">
      <formula>"P"</formula>
    </cfRule>
    <cfRule type="cellIs" dxfId="1" priority="2" operator="equal">
      <formula>"CP"</formula>
    </cfRule>
    <cfRule type="cellIs" dxfId="2" priority="3" operator="equal">
      <formula>"M"</formula>
    </cfRule>
    <cfRule type="cellIs" dxfId="3" priority="4" operator="equal">
      <formula>"RTT"</formula>
    </cfRule>
    <cfRule type="cellIs" dxfId="4" priority="5" operator="equal">
      <formula>"TT"</formula>
    </cfRule>
    <cfRule type="cellIs" dxfId="5" priority="6" operator="equal">
      <formula>"F"</formula>
    </cfRule>
    <cfRule type="cellIs" dxfId="6" priority="7" operator="equal">
      <formula>"ABS"</formula>
    </cfRule>
  </conditionalFormatting>
  <dataValidations count="1">
    <dataValidation type="list" allowBlank="1" showInputMessage="1" showErrorMessage="1" sqref="D7:AH207">
      <formula1>Légende!$A$2:$A$8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FormatPr defaultRowHeight="15"/>
  <cols>
    <col min="1" max="2" width="24.7109375" customWidth="1"/>
  </cols>
  <sheetData>
    <row r="1" spans="1:2">
      <c r="A1" s="1" t="s">
        <v>10</v>
      </c>
      <c r="B1" s="1" t="s">
        <v>11</v>
      </c>
    </row>
    <row r="2" spans="1:2">
      <c r="A2" s="3" t="s">
        <v>12</v>
      </c>
      <c r="B2" s="3" t="s">
        <v>13</v>
      </c>
    </row>
    <row r="3" spans="1:2">
      <c r="A3" s="3" t="s">
        <v>14</v>
      </c>
      <c r="B3" s="3" t="s">
        <v>15</v>
      </c>
    </row>
    <row r="4" spans="1:2">
      <c r="A4" s="3" t="s">
        <v>16</v>
      </c>
      <c r="B4" s="3" t="s">
        <v>17</v>
      </c>
    </row>
    <row r="5" spans="1:2">
      <c r="A5" s="3" t="s">
        <v>18</v>
      </c>
      <c r="B5" s="3" t="s">
        <v>19</v>
      </c>
    </row>
    <row r="6" spans="1:2">
      <c r="A6" s="3" t="s">
        <v>20</v>
      </c>
      <c r="B6" s="3" t="s">
        <v>21</v>
      </c>
    </row>
    <row r="7" spans="1:2">
      <c r="A7" s="3" t="s">
        <v>22</v>
      </c>
      <c r="B7" s="3" t="s">
        <v>23</v>
      </c>
    </row>
    <row r="8" spans="1:2">
      <c r="A8" s="3" t="s">
        <v>24</v>
      </c>
      <c r="B8" s="3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workbookViewId="0"/>
  </sheetViews>
  <sheetFormatPr defaultRowHeight="15"/>
  <cols>
    <col min="1" max="1" width="16.7109375" customWidth="1"/>
    <col min="2" max="7" width="18.7109375" customWidth="1"/>
  </cols>
  <sheetData>
    <row r="1" spans="1:7">
      <c r="A1" s="1" t="s">
        <v>50</v>
      </c>
      <c r="B1" s="1" t="s">
        <v>51</v>
      </c>
      <c r="C1" s="1" t="s">
        <v>52</v>
      </c>
      <c r="D1" s="1" t="s">
        <v>53</v>
      </c>
      <c r="E1" s="1" t="s">
        <v>54</v>
      </c>
      <c r="F1" s="1" t="s">
        <v>55</v>
      </c>
      <c r="G1" s="1" t="s">
        <v>56</v>
      </c>
    </row>
    <row r="2" spans="1:7">
      <c r="A2" s="2">
        <f>DATE(YEAR(Paramètres!B1),MONTH(Paramètres!B1),1)</f>
        <v>0</v>
      </c>
      <c r="B2" s="3">
        <v>1</v>
      </c>
      <c r="C2" s="3">
        <f>WEEKDAY(A2,2)</f>
        <v>0</v>
      </c>
      <c r="D2" s="3">
        <f>COUNTIF(Roster_Mensuel!$D$7:$D$18,"P")</f>
        <v>0</v>
      </c>
      <c r="E2" s="3">
        <f>D2*Paramètres!$B$3</f>
        <v>0</v>
      </c>
      <c r="F2" s="3">
        <f>IF(C2&lt;=5,Paramètres!$B$4,Paramètres!$B$5)</f>
        <v>0</v>
      </c>
      <c r="G2" s="3">
        <f>E2-F2</f>
        <v>0</v>
      </c>
    </row>
    <row r="3" spans="1:7">
      <c r="A3" s="2">
        <f>DATE(YEAR(Paramètres!B1),MONTH(Paramètres!B1),2)</f>
        <v>0</v>
      </c>
      <c r="B3" s="3">
        <v>2</v>
      </c>
      <c r="C3" s="3">
        <f>WEEKDAY(A3,2)</f>
        <v>0</v>
      </c>
      <c r="D3" s="3">
        <f>COUNTIF(Roster_Mensuel!$E$7:$E$18,"P")</f>
        <v>0</v>
      </c>
      <c r="E3" s="3">
        <f>D3*Paramètres!$B$3</f>
        <v>0</v>
      </c>
      <c r="F3" s="3">
        <f>IF(C3&lt;=5,Paramètres!$B$4,Paramètres!$B$5)</f>
        <v>0</v>
      </c>
      <c r="G3" s="3">
        <f>E3-F3</f>
        <v>0</v>
      </c>
    </row>
    <row r="4" spans="1:7">
      <c r="A4" s="2">
        <f>DATE(YEAR(Paramètres!B1),MONTH(Paramètres!B1),3)</f>
        <v>0</v>
      </c>
      <c r="B4" s="3">
        <v>3</v>
      </c>
      <c r="C4" s="3">
        <f>WEEKDAY(A4,2)</f>
        <v>0</v>
      </c>
      <c r="D4" s="3">
        <f>COUNTIF(Roster_Mensuel!$F$7:$F$18,"P")</f>
        <v>0</v>
      </c>
      <c r="E4" s="3">
        <f>D4*Paramètres!$B$3</f>
        <v>0</v>
      </c>
      <c r="F4" s="3">
        <f>IF(C4&lt;=5,Paramètres!$B$4,Paramètres!$B$5)</f>
        <v>0</v>
      </c>
      <c r="G4" s="3">
        <f>E4-F4</f>
        <v>0</v>
      </c>
    </row>
    <row r="5" spans="1:7">
      <c r="A5" s="2">
        <f>DATE(YEAR(Paramètres!B1),MONTH(Paramètres!B1),4)</f>
        <v>0</v>
      </c>
      <c r="B5" s="3">
        <v>4</v>
      </c>
      <c r="C5" s="3">
        <f>WEEKDAY(A5,2)</f>
        <v>0</v>
      </c>
      <c r="D5" s="3">
        <f>COUNTIF(Roster_Mensuel!$G$7:$G$18,"P")</f>
        <v>0</v>
      </c>
      <c r="E5" s="3">
        <f>D5*Paramètres!$B$3</f>
        <v>0</v>
      </c>
      <c r="F5" s="3">
        <f>IF(C5&lt;=5,Paramètres!$B$4,Paramètres!$B$5)</f>
        <v>0</v>
      </c>
      <c r="G5" s="3">
        <f>E5-F5</f>
        <v>0</v>
      </c>
    </row>
    <row r="6" spans="1:7">
      <c r="A6" s="2">
        <f>DATE(YEAR(Paramètres!B1),MONTH(Paramètres!B1),5)</f>
        <v>0</v>
      </c>
      <c r="B6" s="3">
        <v>5</v>
      </c>
      <c r="C6" s="3">
        <f>WEEKDAY(A6,2)</f>
        <v>0</v>
      </c>
      <c r="D6" s="3">
        <f>COUNTIF(Roster_Mensuel!$H$7:$H$18,"P")</f>
        <v>0</v>
      </c>
      <c r="E6" s="3">
        <f>D6*Paramètres!$B$3</f>
        <v>0</v>
      </c>
      <c r="F6" s="3">
        <f>IF(C6&lt;=5,Paramètres!$B$4,Paramètres!$B$5)</f>
        <v>0</v>
      </c>
      <c r="G6" s="3">
        <f>E6-F6</f>
        <v>0</v>
      </c>
    </row>
    <row r="7" spans="1:7">
      <c r="A7" s="2">
        <f>DATE(YEAR(Paramètres!B1),MONTH(Paramètres!B1),6)</f>
        <v>0</v>
      </c>
      <c r="B7" s="3">
        <v>6</v>
      </c>
      <c r="C7" s="3">
        <f>WEEKDAY(A7,2)</f>
        <v>0</v>
      </c>
      <c r="D7" s="3">
        <f>COUNTIF(Roster_Mensuel!$I$7:$I$18,"P")</f>
        <v>0</v>
      </c>
      <c r="E7" s="3">
        <f>D7*Paramètres!$B$3</f>
        <v>0</v>
      </c>
      <c r="F7" s="3">
        <f>IF(C7&lt;=5,Paramètres!$B$4,Paramètres!$B$5)</f>
        <v>0</v>
      </c>
      <c r="G7" s="3">
        <f>E7-F7</f>
        <v>0</v>
      </c>
    </row>
    <row r="8" spans="1:7">
      <c r="A8" s="2">
        <f>DATE(YEAR(Paramètres!B1),MONTH(Paramètres!B1),7)</f>
        <v>0</v>
      </c>
      <c r="B8" s="3">
        <v>7</v>
      </c>
      <c r="C8" s="3">
        <f>WEEKDAY(A8,2)</f>
        <v>0</v>
      </c>
      <c r="D8" s="3">
        <f>COUNTIF(Roster_Mensuel!$J$7:$J$18,"P")</f>
        <v>0</v>
      </c>
      <c r="E8" s="3">
        <f>D8*Paramètres!$B$3</f>
        <v>0</v>
      </c>
      <c r="F8" s="3">
        <f>IF(C8&lt;=5,Paramètres!$B$4,Paramètres!$B$5)</f>
        <v>0</v>
      </c>
      <c r="G8" s="3">
        <f>E8-F8</f>
        <v>0</v>
      </c>
    </row>
    <row r="9" spans="1:7">
      <c r="A9" s="2">
        <f>DATE(YEAR(Paramètres!B1),MONTH(Paramètres!B1),8)</f>
        <v>0</v>
      </c>
      <c r="B9" s="3">
        <v>8</v>
      </c>
      <c r="C9" s="3">
        <f>WEEKDAY(A9,2)</f>
        <v>0</v>
      </c>
      <c r="D9" s="3">
        <f>COUNTIF(Roster_Mensuel!$K$7:$K$18,"P")</f>
        <v>0</v>
      </c>
      <c r="E9" s="3">
        <f>D9*Paramètres!$B$3</f>
        <v>0</v>
      </c>
      <c r="F9" s="3">
        <f>IF(C9&lt;=5,Paramètres!$B$4,Paramètres!$B$5)</f>
        <v>0</v>
      </c>
      <c r="G9" s="3">
        <f>E9-F9</f>
        <v>0</v>
      </c>
    </row>
    <row r="10" spans="1:7">
      <c r="A10" s="2">
        <f>DATE(YEAR(Paramètres!B1),MONTH(Paramètres!B1),9)</f>
        <v>0</v>
      </c>
      <c r="B10" s="3">
        <v>9</v>
      </c>
      <c r="C10" s="3">
        <f>WEEKDAY(A10,2)</f>
        <v>0</v>
      </c>
      <c r="D10" s="3">
        <f>COUNTIF(Roster_Mensuel!$L$7:$L$18,"P")</f>
        <v>0</v>
      </c>
      <c r="E10" s="3">
        <f>D10*Paramètres!$B$3</f>
        <v>0</v>
      </c>
      <c r="F10" s="3">
        <f>IF(C10&lt;=5,Paramètres!$B$4,Paramètres!$B$5)</f>
        <v>0</v>
      </c>
      <c r="G10" s="3">
        <f>E10-F10</f>
        <v>0</v>
      </c>
    </row>
    <row r="11" spans="1:7">
      <c r="A11" s="2">
        <f>DATE(YEAR(Paramètres!B1),MONTH(Paramètres!B1),10)</f>
        <v>0</v>
      </c>
      <c r="B11" s="3">
        <v>10</v>
      </c>
      <c r="C11" s="3">
        <f>WEEKDAY(A11,2)</f>
        <v>0</v>
      </c>
      <c r="D11" s="3">
        <f>COUNTIF(Roster_Mensuel!$M$7:$M$18,"P")</f>
        <v>0</v>
      </c>
      <c r="E11" s="3">
        <f>D11*Paramètres!$B$3</f>
        <v>0</v>
      </c>
      <c r="F11" s="3">
        <f>IF(C11&lt;=5,Paramètres!$B$4,Paramètres!$B$5)</f>
        <v>0</v>
      </c>
      <c r="G11" s="3">
        <f>E11-F11</f>
        <v>0</v>
      </c>
    </row>
    <row r="12" spans="1:7">
      <c r="A12" s="2">
        <f>DATE(YEAR(Paramètres!B1),MONTH(Paramètres!B1),11)</f>
        <v>0</v>
      </c>
      <c r="B12" s="3">
        <v>11</v>
      </c>
      <c r="C12" s="3">
        <f>WEEKDAY(A12,2)</f>
        <v>0</v>
      </c>
      <c r="D12" s="3">
        <f>COUNTIF(Roster_Mensuel!$N$7:$N$18,"P")</f>
        <v>0</v>
      </c>
      <c r="E12" s="3">
        <f>D12*Paramètres!$B$3</f>
        <v>0</v>
      </c>
      <c r="F12" s="3">
        <f>IF(C12&lt;=5,Paramètres!$B$4,Paramètres!$B$5)</f>
        <v>0</v>
      </c>
      <c r="G12" s="3">
        <f>E12-F12</f>
        <v>0</v>
      </c>
    </row>
    <row r="13" spans="1:7">
      <c r="A13" s="2">
        <f>DATE(YEAR(Paramètres!B1),MONTH(Paramètres!B1),12)</f>
        <v>0</v>
      </c>
      <c r="B13" s="3">
        <v>12</v>
      </c>
      <c r="C13" s="3">
        <f>WEEKDAY(A13,2)</f>
        <v>0</v>
      </c>
      <c r="D13" s="3">
        <f>COUNTIF(Roster_Mensuel!$O$7:$O$18,"P")</f>
        <v>0</v>
      </c>
      <c r="E13" s="3">
        <f>D13*Paramètres!$B$3</f>
        <v>0</v>
      </c>
      <c r="F13" s="3">
        <f>IF(C13&lt;=5,Paramètres!$B$4,Paramètres!$B$5)</f>
        <v>0</v>
      </c>
      <c r="G13" s="3">
        <f>E13-F13</f>
        <v>0</v>
      </c>
    </row>
    <row r="14" spans="1:7">
      <c r="A14" s="2">
        <f>DATE(YEAR(Paramètres!B1),MONTH(Paramètres!B1),13)</f>
        <v>0</v>
      </c>
      <c r="B14" s="3">
        <v>13</v>
      </c>
      <c r="C14" s="3">
        <f>WEEKDAY(A14,2)</f>
        <v>0</v>
      </c>
      <c r="D14" s="3">
        <f>COUNTIF(Roster_Mensuel!$P$7:$P$18,"P")</f>
        <v>0</v>
      </c>
      <c r="E14" s="3">
        <f>D14*Paramètres!$B$3</f>
        <v>0</v>
      </c>
      <c r="F14" s="3">
        <f>IF(C14&lt;=5,Paramètres!$B$4,Paramètres!$B$5)</f>
        <v>0</v>
      </c>
      <c r="G14" s="3">
        <f>E14-F14</f>
        <v>0</v>
      </c>
    </row>
    <row r="15" spans="1:7">
      <c r="A15" s="2">
        <f>DATE(YEAR(Paramètres!B1),MONTH(Paramètres!B1),14)</f>
        <v>0</v>
      </c>
      <c r="B15" s="3">
        <v>14</v>
      </c>
      <c r="C15" s="3">
        <f>WEEKDAY(A15,2)</f>
        <v>0</v>
      </c>
      <c r="D15" s="3">
        <f>COUNTIF(Roster_Mensuel!$Q$7:$Q$18,"P")</f>
        <v>0</v>
      </c>
      <c r="E15" s="3">
        <f>D15*Paramètres!$B$3</f>
        <v>0</v>
      </c>
      <c r="F15" s="3">
        <f>IF(C15&lt;=5,Paramètres!$B$4,Paramètres!$B$5)</f>
        <v>0</v>
      </c>
      <c r="G15" s="3">
        <f>E15-F15</f>
        <v>0</v>
      </c>
    </row>
    <row r="16" spans="1:7">
      <c r="A16" s="2">
        <f>DATE(YEAR(Paramètres!B1),MONTH(Paramètres!B1),15)</f>
        <v>0</v>
      </c>
      <c r="B16" s="3">
        <v>15</v>
      </c>
      <c r="C16" s="3">
        <f>WEEKDAY(A16,2)</f>
        <v>0</v>
      </c>
      <c r="D16" s="3">
        <f>COUNTIF(Roster_Mensuel!$R$7:$R$18,"P")</f>
        <v>0</v>
      </c>
      <c r="E16" s="3">
        <f>D16*Paramètres!$B$3</f>
        <v>0</v>
      </c>
      <c r="F16" s="3">
        <f>IF(C16&lt;=5,Paramètres!$B$4,Paramètres!$B$5)</f>
        <v>0</v>
      </c>
      <c r="G16" s="3">
        <f>E16-F16</f>
        <v>0</v>
      </c>
    </row>
    <row r="17" spans="1:7">
      <c r="A17" s="2">
        <f>DATE(YEAR(Paramètres!B1),MONTH(Paramètres!B1),16)</f>
        <v>0</v>
      </c>
      <c r="B17" s="3">
        <v>16</v>
      </c>
      <c r="C17" s="3">
        <f>WEEKDAY(A17,2)</f>
        <v>0</v>
      </c>
      <c r="D17" s="3">
        <f>COUNTIF(Roster_Mensuel!$S$7:$S$18,"P")</f>
        <v>0</v>
      </c>
      <c r="E17" s="3">
        <f>D17*Paramètres!$B$3</f>
        <v>0</v>
      </c>
      <c r="F17" s="3">
        <f>IF(C17&lt;=5,Paramètres!$B$4,Paramètres!$B$5)</f>
        <v>0</v>
      </c>
      <c r="G17" s="3">
        <f>E17-F17</f>
        <v>0</v>
      </c>
    </row>
    <row r="18" spans="1:7">
      <c r="A18" s="2">
        <f>DATE(YEAR(Paramètres!B1),MONTH(Paramètres!B1),17)</f>
        <v>0</v>
      </c>
      <c r="B18" s="3">
        <v>17</v>
      </c>
      <c r="C18" s="3">
        <f>WEEKDAY(A18,2)</f>
        <v>0</v>
      </c>
      <c r="D18" s="3">
        <f>COUNTIF(Roster_Mensuel!$T$7:$T$18,"P")</f>
        <v>0</v>
      </c>
      <c r="E18" s="3">
        <f>D18*Paramètres!$B$3</f>
        <v>0</v>
      </c>
      <c r="F18" s="3">
        <f>IF(C18&lt;=5,Paramètres!$B$4,Paramètres!$B$5)</f>
        <v>0</v>
      </c>
      <c r="G18" s="3">
        <f>E18-F18</f>
        <v>0</v>
      </c>
    </row>
    <row r="19" spans="1:7">
      <c r="A19" s="2">
        <f>DATE(YEAR(Paramètres!B1),MONTH(Paramètres!B1),18)</f>
        <v>0</v>
      </c>
      <c r="B19" s="3">
        <v>18</v>
      </c>
      <c r="C19" s="3">
        <f>WEEKDAY(A19,2)</f>
        <v>0</v>
      </c>
      <c r="D19" s="3">
        <f>COUNTIF(Roster_Mensuel!$U$7:$U$18,"P")</f>
        <v>0</v>
      </c>
      <c r="E19" s="3">
        <f>D19*Paramètres!$B$3</f>
        <v>0</v>
      </c>
      <c r="F19" s="3">
        <f>IF(C19&lt;=5,Paramètres!$B$4,Paramètres!$B$5)</f>
        <v>0</v>
      </c>
      <c r="G19" s="3">
        <f>E19-F19</f>
        <v>0</v>
      </c>
    </row>
    <row r="20" spans="1:7">
      <c r="A20" s="2">
        <f>DATE(YEAR(Paramètres!B1),MONTH(Paramètres!B1),19)</f>
        <v>0</v>
      </c>
      <c r="B20" s="3">
        <v>19</v>
      </c>
      <c r="C20" s="3">
        <f>WEEKDAY(A20,2)</f>
        <v>0</v>
      </c>
      <c r="D20" s="3">
        <f>COUNTIF(Roster_Mensuel!$V$7:$V$18,"P")</f>
        <v>0</v>
      </c>
      <c r="E20" s="3">
        <f>D20*Paramètres!$B$3</f>
        <v>0</v>
      </c>
      <c r="F20" s="3">
        <f>IF(C20&lt;=5,Paramètres!$B$4,Paramètres!$B$5)</f>
        <v>0</v>
      </c>
      <c r="G20" s="3">
        <f>E20-F20</f>
        <v>0</v>
      </c>
    </row>
    <row r="21" spans="1:7">
      <c r="A21" s="2">
        <f>DATE(YEAR(Paramètres!B1),MONTH(Paramètres!B1),20)</f>
        <v>0</v>
      </c>
      <c r="B21" s="3">
        <v>20</v>
      </c>
      <c r="C21" s="3">
        <f>WEEKDAY(A21,2)</f>
        <v>0</v>
      </c>
      <c r="D21" s="3">
        <f>COUNTIF(Roster_Mensuel!$W$7:$W$18,"P")</f>
        <v>0</v>
      </c>
      <c r="E21" s="3">
        <f>D21*Paramètres!$B$3</f>
        <v>0</v>
      </c>
      <c r="F21" s="3">
        <f>IF(C21&lt;=5,Paramètres!$B$4,Paramètres!$B$5)</f>
        <v>0</v>
      </c>
      <c r="G21" s="3">
        <f>E21-F21</f>
        <v>0</v>
      </c>
    </row>
    <row r="22" spans="1:7">
      <c r="A22" s="2">
        <f>DATE(YEAR(Paramètres!B1),MONTH(Paramètres!B1),21)</f>
        <v>0</v>
      </c>
      <c r="B22" s="3">
        <v>21</v>
      </c>
      <c r="C22" s="3">
        <f>WEEKDAY(A22,2)</f>
        <v>0</v>
      </c>
      <c r="D22" s="3">
        <f>COUNTIF(Roster_Mensuel!$X$7:$X$18,"P")</f>
        <v>0</v>
      </c>
      <c r="E22" s="3">
        <f>D22*Paramètres!$B$3</f>
        <v>0</v>
      </c>
      <c r="F22" s="3">
        <f>IF(C22&lt;=5,Paramètres!$B$4,Paramètres!$B$5)</f>
        <v>0</v>
      </c>
      <c r="G22" s="3">
        <f>E22-F22</f>
        <v>0</v>
      </c>
    </row>
    <row r="23" spans="1:7">
      <c r="A23" s="2">
        <f>DATE(YEAR(Paramètres!B1),MONTH(Paramètres!B1),22)</f>
        <v>0</v>
      </c>
      <c r="B23" s="3">
        <v>22</v>
      </c>
      <c r="C23" s="3">
        <f>WEEKDAY(A23,2)</f>
        <v>0</v>
      </c>
      <c r="D23" s="3">
        <f>COUNTIF(Roster_Mensuel!$Y$7:$Y$18,"P")</f>
        <v>0</v>
      </c>
      <c r="E23" s="3">
        <f>D23*Paramètres!$B$3</f>
        <v>0</v>
      </c>
      <c r="F23" s="3">
        <f>IF(C23&lt;=5,Paramètres!$B$4,Paramètres!$B$5)</f>
        <v>0</v>
      </c>
      <c r="G23" s="3">
        <f>E23-F23</f>
        <v>0</v>
      </c>
    </row>
    <row r="24" spans="1:7">
      <c r="A24" s="2">
        <f>DATE(YEAR(Paramètres!B1),MONTH(Paramètres!B1),23)</f>
        <v>0</v>
      </c>
      <c r="B24" s="3">
        <v>23</v>
      </c>
      <c r="C24" s="3">
        <f>WEEKDAY(A24,2)</f>
        <v>0</v>
      </c>
      <c r="D24" s="3">
        <f>COUNTIF(Roster_Mensuel!$Z$7:$Z$18,"P")</f>
        <v>0</v>
      </c>
      <c r="E24" s="3">
        <f>D24*Paramètres!$B$3</f>
        <v>0</v>
      </c>
      <c r="F24" s="3">
        <f>IF(C24&lt;=5,Paramètres!$B$4,Paramètres!$B$5)</f>
        <v>0</v>
      </c>
      <c r="G24" s="3">
        <f>E24-F24</f>
        <v>0</v>
      </c>
    </row>
    <row r="25" spans="1:7">
      <c r="A25" s="2">
        <f>DATE(YEAR(Paramètres!B1),MONTH(Paramètres!B1),24)</f>
        <v>0</v>
      </c>
      <c r="B25" s="3">
        <v>24</v>
      </c>
      <c r="C25" s="3">
        <f>WEEKDAY(A25,2)</f>
        <v>0</v>
      </c>
      <c r="D25" s="3">
        <f>COUNTIF(Roster_Mensuel!$AA$7:$AA$18,"P")</f>
        <v>0</v>
      </c>
      <c r="E25" s="3">
        <f>D25*Paramètres!$B$3</f>
        <v>0</v>
      </c>
      <c r="F25" s="3">
        <f>IF(C25&lt;=5,Paramètres!$B$4,Paramètres!$B$5)</f>
        <v>0</v>
      </c>
      <c r="G25" s="3">
        <f>E25-F25</f>
        <v>0</v>
      </c>
    </row>
    <row r="26" spans="1:7">
      <c r="A26" s="2">
        <f>DATE(YEAR(Paramètres!B1),MONTH(Paramètres!B1),25)</f>
        <v>0</v>
      </c>
      <c r="B26" s="3">
        <v>25</v>
      </c>
      <c r="C26" s="3">
        <f>WEEKDAY(A26,2)</f>
        <v>0</v>
      </c>
      <c r="D26" s="3">
        <f>COUNTIF(Roster_Mensuel!$AB$7:$AB$18,"P")</f>
        <v>0</v>
      </c>
      <c r="E26" s="3">
        <f>D26*Paramètres!$B$3</f>
        <v>0</v>
      </c>
      <c r="F26" s="3">
        <f>IF(C26&lt;=5,Paramètres!$B$4,Paramètres!$B$5)</f>
        <v>0</v>
      </c>
      <c r="G26" s="3">
        <f>E26-F26</f>
        <v>0</v>
      </c>
    </row>
    <row r="27" spans="1:7">
      <c r="A27" s="2">
        <f>DATE(YEAR(Paramètres!B1),MONTH(Paramètres!B1),26)</f>
        <v>0</v>
      </c>
      <c r="B27" s="3">
        <v>26</v>
      </c>
      <c r="C27" s="3">
        <f>WEEKDAY(A27,2)</f>
        <v>0</v>
      </c>
      <c r="D27" s="3">
        <f>COUNTIF(Roster_Mensuel!$AC$7:$AC$18,"P")</f>
        <v>0</v>
      </c>
      <c r="E27" s="3">
        <f>D27*Paramètres!$B$3</f>
        <v>0</v>
      </c>
      <c r="F27" s="3">
        <f>IF(C27&lt;=5,Paramètres!$B$4,Paramètres!$B$5)</f>
        <v>0</v>
      </c>
      <c r="G27" s="3">
        <f>E27-F27</f>
        <v>0</v>
      </c>
    </row>
    <row r="28" spans="1:7">
      <c r="A28" s="2">
        <f>DATE(YEAR(Paramètres!B1),MONTH(Paramètres!B1),27)</f>
        <v>0</v>
      </c>
      <c r="B28" s="3">
        <v>27</v>
      </c>
      <c r="C28" s="3">
        <f>WEEKDAY(A28,2)</f>
        <v>0</v>
      </c>
      <c r="D28" s="3">
        <f>COUNTIF(Roster_Mensuel!$AD$7:$AD$18,"P")</f>
        <v>0</v>
      </c>
      <c r="E28" s="3">
        <f>D28*Paramètres!$B$3</f>
        <v>0</v>
      </c>
      <c r="F28" s="3">
        <f>IF(C28&lt;=5,Paramètres!$B$4,Paramètres!$B$5)</f>
        <v>0</v>
      </c>
      <c r="G28" s="3">
        <f>E28-F28</f>
        <v>0</v>
      </c>
    </row>
    <row r="29" spans="1:7">
      <c r="A29" s="2">
        <f>DATE(YEAR(Paramètres!B1),MONTH(Paramètres!B1),28)</f>
        <v>0</v>
      </c>
      <c r="B29" s="3">
        <v>28</v>
      </c>
      <c r="C29" s="3">
        <f>WEEKDAY(A29,2)</f>
        <v>0</v>
      </c>
      <c r="D29" s="3">
        <f>COUNTIF(Roster_Mensuel!$AE$7:$AE$18,"P")</f>
        <v>0</v>
      </c>
      <c r="E29" s="3">
        <f>D29*Paramètres!$B$3</f>
        <v>0</v>
      </c>
      <c r="F29" s="3">
        <f>IF(C29&lt;=5,Paramètres!$B$4,Paramètres!$B$5)</f>
        <v>0</v>
      </c>
      <c r="G29" s="3">
        <f>E29-F29</f>
        <v>0</v>
      </c>
    </row>
    <row r="30" spans="1:7">
      <c r="A30" s="2">
        <f>DATE(YEAR(Paramètres!B1),MONTH(Paramètres!B1),29)</f>
        <v>0</v>
      </c>
      <c r="B30" s="3">
        <v>29</v>
      </c>
      <c r="C30" s="3">
        <f>WEEKDAY(A30,2)</f>
        <v>0</v>
      </c>
      <c r="D30" s="3">
        <f>COUNTIF(Roster_Mensuel!$AF$7:$AF$18,"P")</f>
        <v>0</v>
      </c>
      <c r="E30" s="3">
        <f>D30*Paramètres!$B$3</f>
        <v>0</v>
      </c>
      <c r="F30" s="3">
        <f>IF(C30&lt;=5,Paramètres!$B$4,Paramètres!$B$5)</f>
        <v>0</v>
      </c>
      <c r="G30" s="3">
        <f>E30-F30</f>
        <v>0</v>
      </c>
    </row>
    <row r="31" spans="1:7">
      <c r="A31" s="2">
        <f>DATE(YEAR(Paramètres!B1),MONTH(Paramètres!B1),30)</f>
        <v>0</v>
      </c>
      <c r="B31" s="3">
        <v>30</v>
      </c>
      <c r="C31" s="3">
        <f>WEEKDAY(A31,2)</f>
        <v>0</v>
      </c>
      <c r="D31" s="3">
        <f>COUNTIF(Roster_Mensuel!$AG$7:$AG$18,"P")</f>
        <v>0</v>
      </c>
      <c r="E31" s="3">
        <f>D31*Paramètres!$B$3</f>
        <v>0</v>
      </c>
      <c r="F31" s="3">
        <f>IF(C31&lt;=5,Paramètres!$B$4,Paramètres!$B$5)</f>
        <v>0</v>
      </c>
      <c r="G31" s="3">
        <f>E31-F31</f>
        <v>0</v>
      </c>
    </row>
    <row r="32" spans="1:7">
      <c r="A32" s="2">
        <f>DATE(YEAR(Paramètres!B1),MONTH(Paramètres!B1),31)</f>
        <v>0</v>
      </c>
      <c r="B32" s="3">
        <v>31</v>
      </c>
      <c r="C32" s="3">
        <f>WEEKDAY(A32,2)</f>
        <v>0</v>
      </c>
      <c r="D32" s="3">
        <f>COUNTIF(Roster_Mensuel!$AH$7:$AH$18,"P")</f>
        <v>0</v>
      </c>
      <c r="E32" s="3">
        <f>D32*Paramètres!$B$3</f>
        <v>0</v>
      </c>
      <c r="F32" s="3">
        <f>IF(C32&lt;=5,Paramètres!$B$4,Paramètres!$B$5)</f>
        <v>0</v>
      </c>
      <c r="G32" s="3">
        <f>E32-F32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sheetFormatPr defaultRowHeight="46" customHeight="1"/>
  <cols>
    <col min="1" max="7" width="18.7109375" customWidth="1"/>
  </cols>
  <sheetData>
    <row r="1" spans="1:7" ht="46" customHeight="1">
      <c r="A1" s="4" t="s">
        <v>57</v>
      </c>
    </row>
    <row r="2" spans="1:7" ht="46" customHeight="1">
      <c r="A2" t="s">
        <v>58</v>
      </c>
      <c r="B2" s="2">
        <f>Paramètres!B1</f>
        <v>0</v>
      </c>
    </row>
    <row r="3" spans="1:7" ht="46" customHeight="1">
      <c r="A3" s="3" t="s">
        <v>66</v>
      </c>
      <c r="B3" s="2">
        <f>Paramètres!B1 - (WEEKDAY(Paramètres!B1,2)-1)</f>
        <v>0</v>
      </c>
    </row>
    <row r="4" spans="1:7" ht="46" customHeight="1">
      <c r="A4" s="7" t="s">
        <v>59</v>
      </c>
      <c r="B4" s="7" t="s">
        <v>60</v>
      </c>
      <c r="C4" s="7" t="s">
        <v>61</v>
      </c>
      <c r="D4" s="7" t="s">
        <v>62</v>
      </c>
      <c r="E4" s="7" t="s">
        <v>63</v>
      </c>
      <c r="F4" s="7" t="s">
        <v>64</v>
      </c>
      <c r="G4" s="7" t="s">
        <v>65</v>
      </c>
    </row>
    <row r="5" spans="1:7" ht="46" customHeight="1">
      <c r="A5" s="8">
        <f>IF(MONTH(A5)=MONTH(Paramètres!$B$1),TEXT(A5,"d")&amp;CHAR(10)&amp;"Δ: "&amp;IFERROR(INDEX(Calculs!$G:$G, MATCH(A5,Calculs!$A:$A,0)),""),TEXT(A5,"d"))</f>
        <v>0</v>
      </c>
      <c r="B5" s="8">
        <f>IF(MONTH(B5)=MONTH(Paramètres!$B$1),TEXT(B5,"d")&amp;CHAR(10)&amp;"Δ: "&amp;IFERROR(INDEX(Calculs!$G:$G, MATCH(B5,Calculs!$A:$A,0)),""),TEXT(B5,"d"))</f>
        <v>0</v>
      </c>
      <c r="C5" s="8">
        <f>IF(MONTH(C5)=MONTH(Paramètres!$B$1),TEXT(C5,"d")&amp;CHAR(10)&amp;"Δ: "&amp;IFERROR(INDEX(Calculs!$G:$G, MATCH(C5,Calculs!$A:$A,0)),""),TEXT(C5,"d"))</f>
        <v>0</v>
      </c>
      <c r="D5" s="8">
        <f>IF(MONTH(D5)=MONTH(Paramètres!$B$1),TEXT(D5,"d")&amp;CHAR(10)&amp;"Δ: "&amp;IFERROR(INDEX(Calculs!$G:$G, MATCH(D5,Calculs!$A:$A,0)),""),TEXT(D5,"d"))</f>
        <v>0</v>
      </c>
      <c r="E5" s="8">
        <f>IF(MONTH(E5)=MONTH(Paramètres!$B$1),TEXT(E5,"d")&amp;CHAR(10)&amp;"Δ: "&amp;IFERROR(INDEX(Calculs!$G:$G, MATCH(E5,Calculs!$A:$A,0)),""),TEXT(E5,"d"))</f>
        <v>0</v>
      </c>
      <c r="F5" s="8">
        <f>IF(MONTH(F5)=MONTH(Paramètres!$B$1),TEXT(F5,"d")&amp;CHAR(10)&amp;"Δ: "&amp;IFERROR(INDEX(Calculs!$G:$G, MATCH(F5,Calculs!$A:$A,0)),""),TEXT(F5,"d"))</f>
        <v>0</v>
      </c>
      <c r="G5" s="8">
        <f>IF(MONTH(G5)=MONTH(Paramètres!$B$1),TEXT(G5,"d")&amp;CHAR(10)&amp;"Δ: "&amp;IFERROR(INDEX(Calculs!$G:$G, MATCH(G5,Calculs!$A:$A,0)),""),TEXT(G5,"d"))</f>
        <v>0</v>
      </c>
    </row>
    <row r="6" spans="1:7" ht="46" customHeight="1">
      <c r="A6" s="8">
        <f>IF(MONTH(A6)=MONTH(Paramètres!$B$1),TEXT(A6,"d")&amp;CHAR(10)&amp;"Δ: "&amp;IFERROR(INDEX(Calculs!$G:$G, MATCH(A6,Calculs!$A:$A,0)),""),TEXT(A6,"d"))</f>
        <v>0</v>
      </c>
      <c r="B6" s="8">
        <f>IF(MONTH(B6)=MONTH(Paramètres!$B$1),TEXT(B6,"d")&amp;CHAR(10)&amp;"Δ: "&amp;IFERROR(INDEX(Calculs!$G:$G, MATCH(B6,Calculs!$A:$A,0)),""),TEXT(B6,"d"))</f>
        <v>0</v>
      </c>
      <c r="C6" s="8">
        <f>IF(MONTH(C6)=MONTH(Paramètres!$B$1),TEXT(C6,"d")&amp;CHAR(10)&amp;"Δ: "&amp;IFERROR(INDEX(Calculs!$G:$G, MATCH(C6,Calculs!$A:$A,0)),""),TEXT(C6,"d"))</f>
        <v>0</v>
      </c>
      <c r="D6" s="8">
        <f>IF(MONTH(D6)=MONTH(Paramètres!$B$1),TEXT(D6,"d")&amp;CHAR(10)&amp;"Δ: "&amp;IFERROR(INDEX(Calculs!$G:$G, MATCH(D6,Calculs!$A:$A,0)),""),TEXT(D6,"d"))</f>
        <v>0</v>
      </c>
      <c r="E6" s="8">
        <f>IF(MONTH(E6)=MONTH(Paramètres!$B$1),TEXT(E6,"d")&amp;CHAR(10)&amp;"Δ: "&amp;IFERROR(INDEX(Calculs!$G:$G, MATCH(E6,Calculs!$A:$A,0)),""),TEXT(E6,"d"))</f>
        <v>0</v>
      </c>
      <c r="F6" s="8">
        <f>IF(MONTH(F6)=MONTH(Paramètres!$B$1),TEXT(F6,"d")&amp;CHAR(10)&amp;"Δ: "&amp;IFERROR(INDEX(Calculs!$G:$G, MATCH(F6,Calculs!$A:$A,0)),""),TEXT(F6,"d"))</f>
        <v>0</v>
      </c>
      <c r="G6" s="8">
        <f>IF(MONTH(G6)=MONTH(Paramètres!$B$1),TEXT(G6,"d")&amp;CHAR(10)&amp;"Δ: "&amp;IFERROR(INDEX(Calculs!$G:$G, MATCH(G6,Calculs!$A:$A,0)),""),TEXT(G6,"d"))</f>
        <v>0</v>
      </c>
    </row>
    <row r="7" spans="1:7" ht="46" customHeight="1">
      <c r="A7" s="8">
        <f>IF(MONTH(A7)=MONTH(Paramètres!$B$1),TEXT(A7,"d")&amp;CHAR(10)&amp;"Δ: "&amp;IFERROR(INDEX(Calculs!$G:$G, MATCH(A7,Calculs!$A:$A,0)),""),TEXT(A7,"d"))</f>
        <v>0</v>
      </c>
      <c r="B7" s="8">
        <f>IF(MONTH(B7)=MONTH(Paramètres!$B$1),TEXT(B7,"d")&amp;CHAR(10)&amp;"Δ: "&amp;IFERROR(INDEX(Calculs!$G:$G, MATCH(B7,Calculs!$A:$A,0)),""),TEXT(B7,"d"))</f>
        <v>0</v>
      </c>
      <c r="C7" s="8">
        <f>IF(MONTH(C7)=MONTH(Paramètres!$B$1),TEXT(C7,"d")&amp;CHAR(10)&amp;"Δ: "&amp;IFERROR(INDEX(Calculs!$G:$G, MATCH(C7,Calculs!$A:$A,0)),""),TEXT(C7,"d"))</f>
        <v>0</v>
      </c>
      <c r="D7" s="8">
        <f>IF(MONTH(D7)=MONTH(Paramètres!$B$1),TEXT(D7,"d")&amp;CHAR(10)&amp;"Δ: "&amp;IFERROR(INDEX(Calculs!$G:$G, MATCH(D7,Calculs!$A:$A,0)),""),TEXT(D7,"d"))</f>
        <v>0</v>
      </c>
      <c r="E7" s="8">
        <f>IF(MONTH(E7)=MONTH(Paramètres!$B$1),TEXT(E7,"d")&amp;CHAR(10)&amp;"Δ: "&amp;IFERROR(INDEX(Calculs!$G:$G, MATCH(E7,Calculs!$A:$A,0)),""),TEXT(E7,"d"))</f>
        <v>0</v>
      </c>
      <c r="F7" s="8">
        <f>IF(MONTH(F7)=MONTH(Paramètres!$B$1),TEXT(F7,"d")&amp;CHAR(10)&amp;"Δ: "&amp;IFERROR(INDEX(Calculs!$G:$G, MATCH(F7,Calculs!$A:$A,0)),""),TEXT(F7,"d"))</f>
        <v>0</v>
      </c>
      <c r="G7" s="8">
        <f>IF(MONTH(G7)=MONTH(Paramètres!$B$1),TEXT(G7,"d")&amp;CHAR(10)&amp;"Δ: "&amp;IFERROR(INDEX(Calculs!$G:$G, MATCH(G7,Calculs!$A:$A,0)),""),TEXT(G7,"d"))</f>
        <v>0</v>
      </c>
    </row>
    <row r="8" spans="1:7" ht="46" customHeight="1">
      <c r="A8" s="8">
        <f>IF(MONTH(A8)=MONTH(Paramètres!$B$1),TEXT(A8,"d")&amp;CHAR(10)&amp;"Δ: "&amp;IFERROR(INDEX(Calculs!$G:$G, MATCH(A8,Calculs!$A:$A,0)),""),TEXT(A8,"d"))</f>
        <v>0</v>
      </c>
      <c r="B8" s="8">
        <f>IF(MONTH(B8)=MONTH(Paramètres!$B$1),TEXT(B8,"d")&amp;CHAR(10)&amp;"Δ: "&amp;IFERROR(INDEX(Calculs!$G:$G, MATCH(B8,Calculs!$A:$A,0)),""),TEXT(B8,"d"))</f>
        <v>0</v>
      </c>
      <c r="C8" s="8">
        <f>IF(MONTH(C8)=MONTH(Paramètres!$B$1),TEXT(C8,"d")&amp;CHAR(10)&amp;"Δ: "&amp;IFERROR(INDEX(Calculs!$G:$G, MATCH(C8,Calculs!$A:$A,0)),""),TEXT(C8,"d"))</f>
        <v>0</v>
      </c>
      <c r="D8" s="8">
        <f>IF(MONTH(D8)=MONTH(Paramètres!$B$1),TEXT(D8,"d")&amp;CHAR(10)&amp;"Δ: "&amp;IFERROR(INDEX(Calculs!$G:$G, MATCH(D8,Calculs!$A:$A,0)),""),TEXT(D8,"d"))</f>
        <v>0</v>
      </c>
      <c r="E8" s="8">
        <f>IF(MONTH(E8)=MONTH(Paramètres!$B$1),TEXT(E8,"d")&amp;CHAR(10)&amp;"Δ: "&amp;IFERROR(INDEX(Calculs!$G:$G, MATCH(E8,Calculs!$A:$A,0)),""),TEXT(E8,"d"))</f>
        <v>0</v>
      </c>
      <c r="F8" s="8">
        <f>IF(MONTH(F8)=MONTH(Paramètres!$B$1),TEXT(F8,"d")&amp;CHAR(10)&amp;"Δ: "&amp;IFERROR(INDEX(Calculs!$G:$G, MATCH(F8,Calculs!$A:$A,0)),""),TEXT(F8,"d"))</f>
        <v>0</v>
      </c>
      <c r="G8" s="8">
        <f>IF(MONTH(G8)=MONTH(Paramètres!$B$1),TEXT(G8,"d")&amp;CHAR(10)&amp;"Δ: "&amp;IFERROR(INDEX(Calculs!$G:$G, MATCH(G8,Calculs!$A:$A,0)),""),TEXT(G8,"d"))</f>
        <v>0</v>
      </c>
    </row>
    <row r="9" spans="1:7" ht="46" customHeight="1">
      <c r="A9" s="8">
        <f>IF(MONTH(A9)=MONTH(Paramètres!$B$1),TEXT(A9,"d")&amp;CHAR(10)&amp;"Δ: "&amp;IFERROR(INDEX(Calculs!$G:$G, MATCH(A9,Calculs!$A:$A,0)),""),TEXT(A9,"d"))</f>
        <v>0</v>
      </c>
      <c r="B9" s="8">
        <f>IF(MONTH(B9)=MONTH(Paramètres!$B$1),TEXT(B9,"d")&amp;CHAR(10)&amp;"Δ: "&amp;IFERROR(INDEX(Calculs!$G:$G, MATCH(B9,Calculs!$A:$A,0)),""),TEXT(B9,"d"))</f>
        <v>0</v>
      </c>
      <c r="C9" s="8">
        <f>IF(MONTH(C9)=MONTH(Paramètres!$B$1),TEXT(C9,"d")&amp;CHAR(10)&amp;"Δ: "&amp;IFERROR(INDEX(Calculs!$G:$G, MATCH(C9,Calculs!$A:$A,0)),""),TEXT(C9,"d"))</f>
        <v>0</v>
      </c>
      <c r="D9" s="8">
        <f>IF(MONTH(D9)=MONTH(Paramètres!$B$1),TEXT(D9,"d")&amp;CHAR(10)&amp;"Δ: "&amp;IFERROR(INDEX(Calculs!$G:$G, MATCH(D9,Calculs!$A:$A,0)),""),TEXT(D9,"d"))</f>
        <v>0</v>
      </c>
      <c r="E9" s="8">
        <f>IF(MONTH(E9)=MONTH(Paramètres!$B$1),TEXT(E9,"d")&amp;CHAR(10)&amp;"Δ: "&amp;IFERROR(INDEX(Calculs!$G:$G, MATCH(E9,Calculs!$A:$A,0)),""),TEXT(E9,"d"))</f>
        <v>0</v>
      </c>
      <c r="F9" s="8">
        <f>IF(MONTH(F9)=MONTH(Paramètres!$B$1),TEXT(F9,"d")&amp;CHAR(10)&amp;"Δ: "&amp;IFERROR(INDEX(Calculs!$G:$G, MATCH(F9,Calculs!$A:$A,0)),""),TEXT(F9,"d"))</f>
        <v>0</v>
      </c>
      <c r="G9" s="8">
        <f>IF(MONTH(G9)=MONTH(Paramètres!$B$1),TEXT(G9,"d")&amp;CHAR(10)&amp;"Δ: "&amp;IFERROR(INDEX(Calculs!$G:$G, MATCH(G9,Calculs!$A:$A,0)),""),TEXT(G9,"d"))</f>
        <v>0</v>
      </c>
    </row>
    <row r="10" spans="1:7" ht="46" customHeight="1">
      <c r="A10" s="8">
        <f>IF(MONTH(A10)=MONTH(Paramètres!$B$1),TEXT(A10,"d")&amp;CHAR(10)&amp;"Δ: "&amp;IFERROR(INDEX(Calculs!$G:$G, MATCH(A10,Calculs!$A:$A,0)),""),TEXT(A10,"d"))</f>
        <v>0</v>
      </c>
      <c r="B10" s="8">
        <f>IF(MONTH(B10)=MONTH(Paramètres!$B$1),TEXT(B10,"d")&amp;CHAR(10)&amp;"Δ: "&amp;IFERROR(INDEX(Calculs!$G:$G, MATCH(B10,Calculs!$A:$A,0)),""),TEXT(B10,"d"))</f>
        <v>0</v>
      </c>
      <c r="C10" s="8">
        <f>IF(MONTH(C10)=MONTH(Paramètres!$B$1),TEXT(C10,"d")&amp;CHAR(10)&amp;"Δ: "&amp;IFERROR(INDEX(Calculs!$G:$G, MATCH(C10,Calculs!$A:$A,0)),""),TEXT(C10,"d"))</f>
        <v>0</v>
      </c>
      <c r="D10" s="8">
        <f>IF(MONTH(D10)=MONTH(Paramètres!$B$1),TEXT(D10,"d")&amp;CHAR(10)&amp;"Δ: "&amp;IFERROR(INDEX(Calculs!$G:$G, MATCH(D10,Calculs!$A:$A,0)),""),TEXT(D10,"d"))</f>
        <v>0</v>
      </c>
      <c r="E10" s="8">
        <f>IF(MONTH(E10)=MONTH(Paramètres!$B$1),TEXT(E10,"d")&amp;CHAR(10)&amp;"Δ: "&amp;IFERROR(INDEX(Calculs!$G:$G, MATCH(E10,Calculs!$A:$A,0)),""),TEXT(E10,"d"))</f>
        <v>0</v>
      </c>
      <c r="F10" s="8">
        <f>IF(MONTH(F10)=MONTH(Paramètres!$B$1),TEXT(F10,"d")&amp;CHAR(10)&amp;"Δ: "&amp;IFERROR(INDEX(Calculs!$G:$G, MATCH(F10,Calculs!$A:$A,0)),""),TEXT(F10,"d"))</f>
        <v>0</v>
      </c>
      <c r="G10" s="8">
        <f>IF(MONTH(G10)=MONTH(Paramètres!$B$1),TEXT(G10,"d")&amp;CHAR(10)&amp;"Δ: "&amp;IFERROR(INDEX(Calculs!$G:$G, MATCH(G10,Calculs!$A:$A,0)),""),TEXT(G10,"d"))</f>
        <v>0</v>
      </c>
    </row>
  </sheetData>
  <conditionalFormatting sqref="A10">
    <cfRule type="expression" dxfId="7" priority="141">
      <formula>MONTH(A10)&lt;&gt;MONTH(Paramètres!$B$1)</formula>
    </cfRule>
    <cfRule type="expression" dxfId="8" priority="142">
      <formula>AND(MONTH(A10)=MONTH(Paramètres!$B$1), INDEX(Calculs!$G:$G, MATCH(A10,Calculs!$A:$A,0))&lt;0)</formula>
    </cfRule>
    <cfRule type="expression" dxfId="9" priority="143">
      <formula>AND(MONTH(A10)=MONTH(Paramètres!$B$1), INDEX(Calculs!$G:$G, MATCH(A10,Calculs!$A:$A,0))&gt;0)</formula>
    </cfRule>
    <cfRule type="expression" dxfId="10" priority="144">
      <formula>AND(MONTH(A10)=MONTH(Paramètres!$B$1), INDEX(Calculs!$G:$G, MATCH(A10,Calculs!$A:$A,0))=0)</formula>
    </cfRule>
  </conditionalFormatting>
  <conditionalFormatting sqref="A5">
    <cfRule type="expression" dxfId="7" priority="1">
      <formula>MONTH(A5)&lt;&gt;MONTH(Paramètres!$B$1)</formula>
    </cfRule>
    <cfRule type="expression" dxfId="8" priority="2">
      <formula>AND(MONTH(A5)=MONTH(Paramètres!$B$1), INDEX(Calculs!$G:$G, MATCH(A5,Calculs!$A:$A,0))&lt;0)</formula>
    </cfRule>
    <cfRule type="expression" dxfId="9" priority="3">
      <formula>AND(MONTH(A5)=MONTH(Paramètres!$B$1), INDEX(Calculs!$G:$G, MATCH(A5,Calculs!$A:$A,0))&gt;0)</formula>
    </cfRule>
    <cfRule type="expression" dxfId="10" priority="4">
      <formula>AND(MONTH(A5)=MONTH(Paramètres!$B$1), INDEX(Calculs!$G:$G, MATCH(A5,Calculs!$A:$A,0))=0)</formula>
    </cfRule>
  </conditionalFormatting>
  <conditionalFormatting sqref="A6">
    <cfRule type="expression" dxfId="7" priority="29">
      <formula>MONTH(A6)&lt;&gt;MONTH(Paramètres!$B$1)</formula>
    </cfRule>
    <cfRule type="expression" dxfId="8" priority="30">
      <formula>AND(MONTH(A6)=MONTH(Paramètres!$B$1), INDEX(Calculs!$G:$G, MATCH(A6,Calculs!$A:$A,0))&lt;0)</formula>
    </cfRule>
    <cfRule type="expression" dxfId="9" priority="31">
      <formula>AND(MONTH(A6)=MONTH(Paramètres!$B$1), INDEX(Calculs!$G:$G, MATCH(A6,Calculs!$A:$A,0))&gt;0)</formula>
    </cfRule>
    <cfRule type="expression" dxfId="10" priority="32">
      <formula>AND(MONTH(A6)=MONTH(Paramètres!$B$1), INDEX(Calculs!$G:$G, MATCH(A6,Calculs!$A:$A,0))=0)</formula>
    </cfRule>
  </conditionalFormatting>
  <conditionalFormatting sqref="A7">
    <cfRule type="expression" dxfId="7" priority="57">
      <formula>MONTH(A7)&lt;&gt;MONTH(Paramètres!$B$1)</formula>
    </cfRule>
    <cfRule type="expression" dxfId="8" priority="58">
      <formula>AND(MONTH(A7)=MONTH(Paramètres!$B$1), INDEX(Calculs!$G:$G, MATCH(A7,Calculs!$A:$A,0))&lt;0)</formula>
    </cfRule>
    <cfRule type="expression" dxfId="9" priority="59">
      <formula>AND(MONTH(A7)=MONTH(Paramètres!$B$1), INDEX(Calculs!$G:$G, MATCH(A7,Calculs!$A:$A,0))&gt;0)</formula>
    </cfRule>
    <cfRule type="expression" dxfId="10" priority="60">
      <formula>AND(MONTH(A7)=MONTH(Paramètres!$B$1), INDEX(Calculs!$G:$G, MATCH(A7,Calculs!$A:$A,0))=0)</formula>
    </cfRule>
  </conditionalFormatting>
  <conditionalFormatting sqref="A8">
    <cfRule type="expression" dxfId="7" priority="85">
      <formula>MONTH(A8)&lt;&gt;MONTH(Paramètres!$B$1)</formula>
    </cfRule>
    <cfRule type="expression" dxfId="8" priority="86">
      <formula>AND(MONTH(A8)=MONTH(Paramètres!$B$1), INDEX(Calculs!$G:$G, MATCH(A8,Calculs!$A:$A,0))&lt;0)</formula>
    </cfRule>
    <cfRule type="expression" dxfId="9" priority="87">
      <formula>AND(MONTH(A8)=MONTH(Paramètres!$B$1), INDEX(Calculs!$G:$G, MATCH(A8,Calculs!$A:$A,0))&gt;0)</formula>
    </cfRule>
    <cfRule type="expression" dxfId="10" priority="88">
      <formula>AND(MONTH(A8)=MONTH(Paramètres!$B$1), INDEX(Calculs!$G:$G, MATCH(A8,Calculs!$A:$A,0))=0)</formula>
    </cfRule>
  </conditionalFormatting>
  <conditionalFormatting sqref="A9">
    <cfRule type="expression" dxfId="7" priority="113">
      <formula>MONTH(A9)&lt;&gt;MONTH(Paramètres!$B$1)</formula>
    </cfRule>
    <cfRule type="expression" dxfId="8" priority="114">
      <formula>AND(MONTH(A9)=MONTH(Paramètres!$B$1), INDEX(Calculs!$G:$G, MATCH(A9,Calculs!$A:$A,0))&lt;0)</formula>
    </cfRule>
    <cfRule type="expression" dxfId="9" priority="115">
      <formula>AND(MONTH(A9)=MONTH(Paramètres!$B$1), INDEX(Calculs!$G:$G, MATCH(A9,Calculs!$A:$A,0))&gt;0)</formula>
    </cfRule>
    <cfRule type="expression" dxfId="10" priority="116">
      <formula>AND(MONTH(A9)=MONTH(Paramètres!$B$1), INDEX(Calculs!$G:$G, MATCH(A9,Calculs!$A:$A,0))=0)</formula>
    </cfRule>
  </conditionalFormatting>
  <conditionalFormatting sqref="B10">
    <cfRule type="expression" dxfId="7" priority="145">
      <formula>MONTH(B10)&lt;&gt;MONTH(Paramètres!$B$1)</formula>
    </cfRule>
    <cfRule type="expression" dxfId="8" priority="146">
      <formula>AND(MONTH(B10)=MONTH(Paramètres!$B$1), INDEX(Calculs!$G:$G, MATCH(B10,Calculs!$A:$A,0))&lt;0)</formula>
    </cfRule>
    <cfRule type="expression" dxfId="9" priority="147">
      <formula>AND(MONTH(B10)=MONTH(Paramètres!$B$1), INDEX(Calculs!$G:$G, MATCH(B10,Calculs!$A:$A,0))&gt;0)</formula>
    </cfRule>
    <cfRule type="expression" dxfId="10" priority="148">
      <formula>AND(MONTH(B10)=MONTH(Paramètres!$B$1), INDEX(Calculs!$G:$G, MATCH(B10,Calculs!$A:$A,0))=0)</formula>
    </cfRule>
  </conditionalFormatting>
  <conditionalFormatting sqref="B5">
    <cfRule type="expression" dxfId="7" priority="5">
      <formula>MONTH(B5)&lt;&gt;MONTH(Paramètres!$B$1)</formula>
    </cfRule>
    <cfRule type="expression" dxfId="8" priority="6">
      <formula>AND(MONTH(B5)=MONTH(Paramètres!$B$1), INDEX(Calculs!$G:$G, MATCH(B5,Calculs!$A:$A,0))&lt;0)</formula>
    </cfRule>
    <cfRule type="expression" dxfId="9" priority="7">
      <formula>AND(MONTH(B5)=MONTH(Paramètres!$B$1), INDEX(Calculs!$G:$G, MATCH(B5,Calculs!$A:$A,0))&gt;0)</formula>
    </cfRule>
    <cfRule type="expression" dxfId="10" priority="8">
      <formula>AND(MONTH(B5)=MONTH(Paramètres!$B$1), INDEX(Calculs!$G:$G, MATCH(B5,Calculs!$A:$A,0))=0)</formula>
    </cfRule>
  </conditionalFormatting>
  <conditionalFormatting sqref="B6">
    <cfRule type="expression" dxfId="7" priority="33">
      <formula>MONTH(B6)&lt;&gt;MONTH(Paramètres!$B$1)</formula>
    </cfRule>
    <cfRule type="expression" dxfId="8" priority="34">
      <formula>AND(MONTH(B6)=MONTH(Paramètres!$B$1), INDEX(Calculs!$G:$G, MATCH(B6,Calculs!$A:$A,0))&lt;0)</formula>
    </cfRule>
    <cfRule type="expression" dxfId="9" priority="35">
      <formula>AND(MONTH(B6)=MONTH(Paramètres!$B$1), INDEX(Calculs!$G:$G, MATCH(B6,Calculs!$A:$A,0))&gt;0)</formula>
    </cfRule>
    <cfRule type="expression" dxfId="10" priority="36">
      <formula>AND(MONTH(B6)=MONTH(Paramètres!$B$1), INDEX(Calculs!$G:$G, MATCH(B6,Calculs!$A:$A,0))=0)</formula>
    </cfRule>
  </conditionalFormatting>
  <conditionalFormatting sqref="B7">
    <cfRule type="expression" dxfId="7" priority="61">
      <formula>MONTH(B7)&lt;&gt;MONTH(Paramètres!$B$1)</formula>
    </cfRule>
    <cfRule type="expression" dxfId="8" priority="62">
      <formula>AND(MONTH(B7)=MONTH(Paramètres!$B$1), INDEX(Calculs!$G:$G, MATCH(B7,Calculs!$A:$A,0))&lt;0)</formula>
    </cfRule>
    <cfRule type="expression" dxfId="9" priority="63">
      <formula>AND(MONTH(B7)=MONTH(Paramètres!$B$1), INDEX(Calculs!$G:$G, MATCH(B7,Calculs!$A:$A,0))&gt;0)</formula>
    </cfRule>
    <cfRule type="expression" dxfId="10" priority="64">
      <formula>AND(MONTH(B7)=MONTH(Paramètres!$B$1), INDEX(Calculs!$G:$G, MATCH(B7,Calculs!$A:$A,0))=0)</formula>
    </cfRule>
  </conditionalFormatting>
  <conditionalFormatting sqref="B8">
    <cfRule type="expression" dxfId="7" priority="89">
      <formula>MONTH(B8)&lt;&gt;MONTH(Paramètres!$B$1)</formula>
    </cfRule>
    <cfRule type="expression" dxfId="8" priority="90">
      <formula>AND(MONTH(B8)=MONTH(Paramètres!$B$1), INDEX(Calculs!$G:$G, MATCH(B8,Calculs!$A:$A,0))&lt;0)</formula>
    </cfRule>
    <cfRule type="expression" dxfId="9" priority="91">
      <formula>AND(MONTH(B8)=MONTH(Paramètres!$B$1), INDEX(Calculs!$G:$G, MATCH(B8,Calculs!$A:$A,0))&gt;0)</formula>
    </cfRule>
    <cfRule type="expression" dxfId="10" priority="92">
      <formula>AND(MONTH(B8)=MONTH(Paramètres!$B$1), INDEX(Calculs!$G:$G, MATCH(B8,Calculs!$A:$A,0))=0)</formula>
    </cfRule>
  </conditionalFormatting>
  <conditionalFormatting sqref="B9">
    <cfRule type="expression" dxfId="7" priority="117">
      <formula>MONTH(B9)&lt;&gt;MONTH(Paramètres!$B$1)</formula>
    </cfRule>
    <cfRule type="expression" dxfId="8" priority="118">
      <formula>AND(MONTH(B9)=MONTH(Paramètres!$B$1), INDEX(Calculs!$G:$G, MATCH(B9,Calculs!$A:$A,0))&lt;0)</formula>
    </cfRule>
    <cfRule type="expression" dxfId="9" priority="119">
      <formula>AND(MONTH(B9)=MONTH(Paramètres!$B$1), INDEX(Calculs!$G:$G, MATCH(B9,Calculs!$A:$A,0))&gt;0)</formula>
    </cfRule>
    <cfRule type="expression" dxfId="10" priority="120">
      <formula>AND(MONTH(B9)=MONTH(Paramètres!$B$1), INDEX(Calculs!$G:$G, MATCH(B9,Calculs!$A:$A,0))=0)</formula>
    </cfRule>
  </conditionalFormatting>
  <conditionalFormatting sqref="C10">
    <cfRule type="expression" dxfId="7" priority="149">
      <formula>MONTH(C10)&lt;&gt;MONTH(Paramètres!$B$1)</formula>
    </cfRule>
    <cfRule type="expression" dxfId="8" priority="150">
      <formula>AND(MONTH(C10)=MONTH(Paramètres!$B$1), INDEX(Calculs!$G:$G, MATCH(C10,Calculs!$A:$A,0))&lt;0)</formula>
    </cfRule>
    <cfRule type="expression" dxfId="9" priority="151">
      <formula>AND(MONTH(C10)=MONTH(Paramètres!$B$1), INDEX(Calculs!$G:$G, MATCH(C10,Calculs!$A:$A,0))&gt;0)</formula>
    </cfRule>
    <cfRule type="expression" dxfId="10" priority="152">
      <formula>AND(MONTH(C10)=MONTH(Paramètres!$B$1), INDEX(Calculs!$G:$G, MATCH(C10,Calculs!$A:$A,0))=0)</formula>
    </cfRule>
  </conditionalFormatting>
  <conditionalFormatting sqref="C5">
    <cfRule type="expression" dxfId="7" priority="9">
      <formula>MONTH(C5)&lt;&gt;MONTH(Paramètres!$B$1)</formula>
    </cfRule>
    <cfRule type="expression" dxfId="8" priority="10">
      <formula>AND(MONTH(C5)=MONTH(Paramètres!$B$1), INDEX(Calculs!$G:$G, MATCH(C5,Calculs!$A:$A,0))&lt;0)</formula>
    </cfRule>
    <cfRule type="expression" dxfId="9" priority="11">
      <formula>AND(MONTH(C5)=MONTH(Paramètres!$B$1), INDEX(Calculs!$G:$G, MATCH(C5,Calculs!$A:$A,0))&gt;0)</formula>
    </cfRule>
    <cfRule type="expression" dxfId="10" priority="12">
      <formula>AND(MONTH(C5)=MONTH(Paramètres!$B$1), INDEX(Calculs!$G:$G, MATCH(C5,Calculs!$A:$A,0))=0)</formula>
    </cfRule>
  </conditionalFormatting>
  <conditionalFormatting sqref="C6">
    <cfRule type="expression" dxfId="7" priority="37">
      <formula>MONTH(C6)&lt;&gt;MONTH(Paramètres!$B$1)</formula>
    </cfRule>
    <cfRule type="expression" dxfId="8" priority="38">
      <formula>AND(MONTH(C6)=MONTH(Paramètres!$B$1), INDEX(Calculs!$G:$G, MATCH(C6,Calculs!$A:$A,0))&lt;0)</formula>
    </cfRule>
    <cfRule type="expression" dxfId="9" priority="39">
      <formula>AND(MONTH(C6)=MONTH(Paramètres!$B$1), INDEX(Calculs!$G:$G, MATCH(C6,Calculs!$A:$A,0))&gt;0)</formula>
    </cfRule>
    <cfRule type="expression" dxfId="10" priority="40">
      <formula>AND(MONTH(C6)=MONTH(Paramètres!$B$1), INDEX(Calculs!$G:$G, MATCH(C6,Calculs!$A:$A,0))=0)</formula>
    </cfRule>
  </conditionalFormatting>
  <conditionalFormatting sqref="C7">
    <cfRule type="expression" dxfId="7" priority="65">
      <formula>MONTH(C7)&lt;&gt;MONTH(Paramètres!$B$1)</formula>
    </cfRule>
    <cfRule type="expression" dxfId="8" priority="66">
      <formula>AND(MONTH(C7)=MONTH(Paramètres!$B$1), INDEX(Calculs!$G:$G, MATCH(C7,Calculs!$A:$A,0))&lt;0)</formula>
    </cfRule>
    <cfRule type="expression" dxfId="9" priority="67">
      <formula>AND(MONTH(C7)=MONTH(Paramètres!$B$1), INDEX(Calculs!$G:$G, MATCH(C7,Calculs!$A:$A,0))&gt;0)</formula>
    </cfRule>
    <cfRule type="expression" dxfId="10" priority="68">
      <formula>AND(MONTH(C7)=MONTH(Paramètres!$B$1), INDEX(Calculs!$G:$G, MATCH(C7,Calculs!$A:$A,0))=0)</formula>
    </cfRule>
  </conditionalFormatting>
  <conditionalFormatting sqref="C8">
    <cfRule type="expression" dxfId="7" priority="93">
      <formula>MONTH(C8)&lt;&gt;MONTH(Paramètres!$B$1)</formula>
    </cfRule>
    <cfRule type="expression" dxfId="8" priority="94">
      <formula>AND(MONTH(C8)=MONTH(Paramètres!$B$1), INDEX(Calculs!$G:$G, MATCH(C8,Calculs!$A:$A,0))&lt;0)</formula>
    </cfRule>
    <cfRule type="expression" dxfId="9" priority="95">
      <formula>AND(MONTH(C8)=MONTH(Paramètres!$B$1), INDEX(Calculs!$G:$G, MATCH(C8,Calculs!$A:$A,0))&gt;0)</formula>
    </cfRule>
    <cfRule type="expression" dxfId="10" priority="96">
      <formula>AND(MONTH(C8)=MONTH(Paramètres!$B$1), INDEX(Calculs!$G:$G, MATCH(C8,Calculs!$A:$A,0))=0)</formula>
    </cfRule>
  </conditionalFormatting>
  <conditionalFormatting sqref="C9">
    <cfRule type="expression" dxfId="7" priority="121">
      <formula>MONTH(C9)&lt;&gt;MONTH(Paramètres!$B$1)</formula>
    </cfRule>
    <cfRule type="expression" dxfId="8" priority="122">
      <formula>AND(MONTH(C9)=MONTH(Paramètres!$B$1), INDEX(Calculs!$G:$G, MATCH(C9,Calculs!$A:$A,0))&lt;0)</formula>
    </cfRule>
    <cfRule type="expression" dxfId="9" priority="123">
      <formula>AND(MONTH(C9)=MONTH(Paramètres!$B$1), INDEX(Calculs!$G:$G, MATCH(C9,Calculs!$A:$A,0))&gt;0)</formula>
    </cfRule>
    <cfRule type="expression" dxfId="10" priority="124">
      <formula>AND(MONTH(C9)=MONTH(Paramètres!$B$1), INDEX(Calculs!$G:$G, MATCH(C9,Calculs!$A:$A,0))=0)</formula>
    </cfRule>
  </conditionalFormatting>
  <conditionalFormatting sqref="D10">
    <cfRule type="expression" dxfId="7" priority="153">
      <formula>MONTH(D10)&lt;&gt;MONTH(Paramètres!$B$1)</formula>
    </cfRule>
    <cfRule type="expression" dxfId="8" priority="154">
      <formula>AND(MONTH(D10)=MONTH(Paramètres!$B$1), INDEX(Calculs!$G:$G, MATCH(D10,Calculs!$A:$A,0))&lt;0)</formula>
    </cfRule>
    <cfRule type="expression" dxfId="9" priority="155">
      <formula>AND(MONTH(D10)=MONTH(Paramètres!$B$1), INDEX(Calculs!$G:$G, MATCH(D10,Calculs!$A:$A,0))&gt;0)</formula>
    </cfRule>
    <cfRule type="expression" dxfId="10" priority="156">
      <formula>AND(MONTH(D10)=MONTH(Paramètres!$B$1), INDEX(Calculs!$G:$G, MATCH(D10,Calculs!$A:$A,0))=0)</formula>
    </cfRule>
  </conditionalFormatting>
  <conditionalFormatting sqref="D5">
    <cfRule type="expression" dxfId="7" priority="13">
      <formula>MONTH(D5)&lt;&gt;MONTH(Paramètres!$B$1)</formula>
    </cfRule>
    <cfRule type="expression" dxfId="8" priority="14">
      <formula>AND(MONTH(D5)=MONTH(Paramètres!$B$1), INDEX(Calculs!$G:$G, MATCH(D5,Calculs!$A:$A,0))&lt;0)</formula>
    </cfRule>
    <cfRule type="expression" dxfId="9" priority="15">
      <formula>AND(MONTH(D5)=MONTH(Paramètres!$B$1), INDEX(Calculs!$G:$G, MATCH(D5,Calculs!$A:$A,0))&gt;0)</formula>
    </cfRule>
    <cfRule type="expression" dxfId="10" priority="16">
      <formula>AND(MONTH(D5)=MONTH(Paramètres!$B$1), INDEX(Calculs!$G:$G, MATCH(D5,Calculs!$A:$A,0))=0)</formula>
    </cfRule>
  </conditionalFormatting>
  <conditionalFormatting sqref="D6">
    <cfRule type="expression" dxfId="7" priority="41">
      <formula>MONTH(D6)&lt;&gt;MONTH(Paramètres!$B$1)</formula>
    </cfRule>
    <cfRule type="expression" dxfId="8" priority="42">
      <formula>AND(MONTH(D6)=MONTH(Paramètres!$B$1), INDEX(Calculs!$G:$G, MATCH(D6,Calculs!$A:$A,0))&lt;0)</formula>
    </cfRule>
    <cfRule type="expression" dxfId="9" priority="43">
      <formula>AND(MONTH(D6)=MONTH(Paramètres!$B$1), INDEX(Calculs!$G:$G, MATCH(D6,Calculs!$A:$A,0))&gt;0)</formula>
    </cfRule>
    <cfRule type="expression" dxfId="10" priority="44">
      <formula>AND(MONTH(D6)=MONTH(Paramètres!$B$1), INDEX(Calculs!$G:$G, MATCH(D6,Calculs!$A:$A,0))=0)</formula>
    </cfRule>
  </conditionalFormatting>
  <conditionalFormatting sqref="D7">
    <cfRule type="expression" dxfId="7" priority="69">
      <formula>MONTH(D7)&lt;&gt;MONTH(Paramètres!$B$1)</formula>
    </cfRule>
    <cfRule type="expression" dxfId="8" priority="70">
      <formula>AND(MONTH(D7)=MONTH(Paramètres!$B$1), INDEX(Calculs!$G:$G, MATCH(D7,Calculs!$A:$A,0))&lt;0)</formula>
    </cfRule>
    <cfRule type="expression" dxfId="9" priority="71">
      <formula>AND(MONTH(D7)=MONTH(Paramètres!$B$1), INDEX(Calculs!$G:$G, MATCH(D7,Calculs!$A:$A,0))&gt;0)</formula>
    </cfRule>
    <cfRule type="expression" dxfId="10" priority="72">
      <formula>AND(MONTH(D7)=MONTH(Paramètres!$B$1), INDEX(Calculs!$G:$G, MATCH(D7,Calculs!$A:$A,0))=0)</formula>
    </cfRule>
  </conditionalFormatting>
  <conditionalFormatting sqref="D8">
    <cfRule type="expression" dxfId="7" priority="97">
      <formula>MONTH(D8)&lt;&gt;MONTH(Paramètres!$B$1)</formula>
    </cfRule>
    <cfRule type="expression" dxfId="8" priority="98">
      <formula>AND(MONTH(D8)=MONTH(Paramètres!$B$1), INDEX(Calculs!$G:$G, MATCH(D8,Calculs!$A:$A,0))&lt;0)</formula>
    </cfRule>
    <cfRule type="expression" dxfId="9" priority="99">
      <formula>AND(MONTH(D8)=MONTH(Paramètres!$B$1), INDEX(Calculs!$G:$G, MATCH(D8,Calculs!$A:$A,0))&gt;0)</formula>
    </cfRule>
    <cfRule type="expression" dxfId="10" priority="100">
      <formula>AND(MONTH(D8)=MONTH(Paramètres!$B$1), INDEX(Calculs!$G:$G, MATCH(D8,Calculs!$A:$A,0))=0)</formula>
    </cfRule>
  </conditionalFormatting>
  <conditionalFormatting sqref="D9">
    <cfRule type="expression" dxfId="7" priority="125">
      <formula>MONTH(D9)&lt;&gt;MONTH(Paramètres!$B$1)</formula>
    </cfRule>
    <cfRule type="expression" dxfId="8" priority="126">
      <formula>AND(MONTH(D9)=MONTH(Paramètres!$B$1), INDEX(Calculs!$G:$G, MATCH(D9,Calculs!$A:$A,0))&lt;0)</formula>
    </cfRule>
    <cfRule type="expression" dxfId="9" priority="127">
      <formula>AND(MONTH(D9)=MONTH(Paramètres!$B$1), INDEX(Calculs!$G:$G, MATCH(D9,Calculs!$A:$A,0))&gt;0)</formula>
    </cfRule>
    <cfRule type="expression" dxfId="10" priority="128">
      <formula>AND(MONTH(D9)=MONTH(Paramètres!$B$1), INDEX(Calculs!$G:$G, MATCH(D9,Calculs!$A:$A,0))=0)</formula>
    </cfRule>
  </conditionalFormatting>
  <conditionalFormatting sqref="E10">
    <cfRule type="expression" dxfId="7" priority="157">
      <formula>MONTH(E10)&lt;&gt;MONTH(Paramètres!$B$1)</formula>
    </cfRule>
    <cfRule type="expression" dxfId="8" priority="158">
      <formula>AND(MONTH(E10)=MONTH(Paramètres!$B$1), INDEX(Calculs!$G:$G, MATCH(E10,Calculs!$A:$A,0))&lt;0)</formula>
    </cfRule>
    <cfRule type="expression" dxfId="9" priority="159">
      <formula>AND(MONTH(E10)=MONTH(Paramètres!$B$1), INDEX(Calculs!$G:$G, MATCH(E10,Calculs!$A:$A,0))&gt;0)</formula>
    </cfRule>
    <cfRule type="expression" dxfId="10" priority="160">
      <formula>AND(MONTH(E10)=MONTH(Paramètres!$B$1), INDEX(Calculs!$G:$G, MATCH(E10,Calculs!$A:$A,0))=0)</formula>
    </cfRule>
  </conditionalFormatting>
  <conditionalFormatting sqref="E5">
    <cfRule type="expression" dxfId="7" priority="17">
      <formula>MONTH(E5)&lt;&gt;MONTH(Paramètres!$B$1)</formula>
    </cfRule>
    <cfRule type="expression" dxfId="8" priority="18">
      <formula>AND(MONTH(E5)=MONTH(Paramètres!$B$1), INDEX(Calculs!$G:$G, MATCH(E5,Calculs!$A:$A,0))&lt;0)</formula>
    </cfRule>
    <cfRule type="expression" dxfId="9" priority="19">
      <formula>AND(MONTH(E5)=MONTH(Paramètres!$B$1), INDEX(Calculs!$G:$G, MATCH(E5,Calculs!$A:$A,0))&gt;0)</formula>
    </cfRule>
    <cfRule type="expression" dxfId="10" priority="20">
      <formula>AND(MONTH(E5)=MONTH(Paramètres!$B$1), INDEX(Calculs!$G:$G, MATCH(E5,Calculs!$A:$A,0))=0)</formula>
    </cfRule>
  </conditionalFormatting>
  <conditionalFormatting sqref="E6">
    <cfRule type="expression" dxfId="7" priority="45">
      <formula>MONTH(E6)&lt;&gt;MONTH(Paramètres!$B$1)</formula>
    </cfRule>
    <cfRule type="expression" dxfId="8" priority="46">
      <formula>AND(MONTH(E6)=MONTH(Paramètres!$B$1), INDEX(Calculs!$G:$G, MATCH(E6,Calculs!$A:$A,0))&lt;0)</formula>
    </cfRule>
    <cfRule type="expression" dxfId="9" priority="47">
      <formula>AND(MONTH(E6)=MONTH(Paramètres!$B$1), INDEX(Calculs!$G:$G, MATCH(E6,Calculs!$A:$A,0))&gt;0)</formula>
    </cfRule>
    <cfRule type="expression" dxfId="10" priority="48">
      <formula>AND(MONTH(E6)=MONTH(Paramètres!$B$1), INDEX(Calculs!$G:$G, MATCH(E6,Calculs!$A:$A,0))=0)</formula>
    </cfRule>
  </conditionalFormatting>
  <conditionalFormatting sqref="E7">
    <cfRule type="expression" dxfId="7" priority="73">
      <formula>MONTH(E7)&lt;&gt;MONTH(Paramètres!$B$1)</formula>
    </cfRule>
    <cfRule type="expression" dxfId="8" priority="74">
      <formula>AND(MONTH(E7)=MONTH(Paramètres!$B$1), INDEX(Calculs!$G:$G, MATCH(E7,Calculs!$A:$A,0))&lt;0)</formula>
    </cfRule>
    <cfRule type="expression" dxfId="9" priority="75">
      <formula>AND(MONTH(E7)=MONTH(Paramètres!$B$1), INDEX(Calculs!$G:$G, MATCH(E7,Calculs!$A:$A,0))&gt;0)</formula>
    </cfRule>
    <cfRule type="expression" dxfId="10" priority="76">
      <formula>AND(MONTH(E7)=MONTH(Paramètres!$B$1), INDEX(Calculs!$G:$G, MATCH(E7,Calculs!$A:$A,0))=0)</formula>
    </cfRule>
  </conditionalFormatting>
  <conditionalFormatting sqref="E8">
    <cfRule type="expression" dxfId="7" priority="101">
      <formula>MONTH(E8)&lt;&gt;MONTH(Paramètres!$B$1)</formula>
    </cfRule>
    <cfRule type="expression" dxfId="8" priority="102">
      <formula>AND(MONTH(E8)=MONTH(Paramètres!$B$1), INDEX(Calculs!$G:$G, MATCH(E8,Calculs!$A:$A,0))&lt;0)</formula>
    </cfRule>
    <cfRule type="expression" dxfId="9" priority="103">
      <formula>AND(MONTH(E8)=MONTH(Paramètres!$B$1), INDEX(Calculs!$G:$G, MATCH(E8,Calculs!$A:$A,0))&gt;0)</formula>
    </cfRule>
    <cfRule type="expression" dxfId="10" priority="104">
      <formula>AND(MONTH(E8)=MONTH(Paramètres!$B$1), INDEX(Calculs!$G:$G, MATCH(E8,Calculs!$A:$A,0))=0)</formula>
    </cfRule>
  </conditionalFormatting>
  <conditionalFormatting sqref="E9">
    <cfRule type="expression" dxfId="7" priority="129">
      <formula>MONTH(E9)&lt;&gt;MONTH(Paramètres!$B$1)</formula>
    </cfRule>
    <cfRule type="expression" dxfId="8" priority="130">
      <formula>AND(MONTH(E9)=MONTH(Paramètres!$B$1), INDEX(Calculs!$G:$G, MATCH(E9,Calculs!$A:$A,0))&lt;0)</formula>
    </cfRule>
    <cfRule type="expression" dxfId="9" priority="131">
      <formula>AND(MONTH(E9)=MONTH(Paramètres!$B$1), INDEX(Calculs!$G:$G, MATCH(E9,Calculs!$A:$A,0))&gt;0)</formula>
    </cfRule>
    <cfRule type="expression" dxfId="10" priority="132">
      <formula>AND(MONTH(E9)=MONTH(Paramètres!$B$1), INDEX(Calculs!$G:$G, MATCH(E9,Calculs!$A:$A,0))=0)</formula>
    </cfRule>
  </conditionalFormatting>
  <conditionalFormatting sqref="F10">
    <cfRule type="expression" dxfId="7" priority="161">
      <formula>MONTH(F10)&lt;&gt;MONTH(Paramètres!$B$1)</formula>
    </cfRule>
    <cfRule type="expression" dxfId="8" priority="162">
      <formula>AND(MONTH(F10)=MONTH(Paramètres!$B$1), INDEX(Calculs!$G:$G, MATCH(F10,Calculs!$A:$A,0))&lt;0)</formula>
    </cfRule>
    <cfRule type="expression" dxfId="9" priority="163">
      <formula>AND(MONTH(F10)=MONTH(Paramètres!$B$1), INDEX(Calculs!$G:$G, MATCH(F10,Calculs!$A:$A,0))&gt;0)</formula>
    </cfRule>
    <cfRule type="expression" dxfId="10" priority="164">
      <formula>AND(MONTH(F10)=MONTH(Paramètres!$B$1), INDEX(Calculs!$G:$G, MATCH(F10,Calculs!$A:$A,0))=0)</formula>
    </cfRule>
  </conditionalFormatting>
  <conditionalFormatting sqref="F5">
    <cfRule type="expression" dxfId="7" priority="21">
      <formula>MONTH(F5)&lt;&gt;MONTH(Paramètres!$B$1)</formula>
    </cfRule>
    <cfRule type="expression" dxfId="8" priority="22">
      <formula>AND(MONTH(F5)=MONTH(Paramètres!$B$1), INDEX(Calculs!$G:$G, MATCH(F5,Calculs!$A:$A,0))&lt;0)</formula>
    </cfRule>
    <cfRule type="expression" dxfId="9" priority="23">
      <formula>AND(MONTH(F5)=MONTH(Paramètres!$B$1), INDEX(Calculs!$G:$G, MATCH(F5,Calculs!$A:$A,0))&gt;0)</formula>
    </cfRule>
    <cfRule type="expression" dxfId="10" priority="24">
      <formula>AND(MONTH(F5)=MONTH(Paramètres!$B$1), INDEX(Calculs!$G:$G, MATCH(F5,Calculs!$A:$A,0))=0)</formula>
    </cfRule>
  </conditionalFormatting>
  <conditionalFormatting sqref="F6">
    <cfRule type="expression" dxfId="7" priority="49">
      <formula>MONTH(F6)&lt;&gt;MONTH(Paramètres!$B$1)</formula>
    </cfRule>
    <cfRule type="expression" dxfId="8" priority="50">
      <formula>AND(MONTH(F6)=MONTH(Paramètres!$B$1), INDEX(Calculs!$G:$G, MATCH(F6,Calculs!$A:$A,0))&lt;0)</formula>
    </cfRule>
    <cfRule type="expression" dxfId="9" priority="51">
      <formula>AND(MONTH(F6)=MONTH(Paramètres!$B$1), INDEX(Calculs!$G:$G, MATCH(F6,Calculs!$A:$A,0))&gt;0)</formula>
    </cfRule>
    <cfRule type="expression" dxfId="10" priority="52">
      <formula>AND(MONTH(F6)=MONTH(Paramètres!$B$1), INDEX(Calculs!$G:$G, MATCH(F6,Calculs!$A:$A,0))=0)</formula>
    </cfRule>
  </conditionalFormatting>
  <conditionalFormatting sqref="F7">
    <cfRule type="expression" dxfId="7" priority="77">
      <formula>MONTH(F7)&lt;&gt;MONTH(Paramètres!$B$1)</formula>
    </cfRule>
    <cfRule type="expression" dxfId="8" priority="78">
      <formula>AND(MONTH(F7)=MONTH(Paramètres!$B$1), INDEX(Calculs!$G:$G, MATCH(F7,Calculs!$A:$A,0))&lt;0)</formula>
    </cfRule>
    <cfRule type="expression" dxfId="9" priority="79">
      <formula>AND(MONTH(F7)=MONTH(Paramètres!$B$1), INDEX(Calculs!$G:$G, MATCH(F7,Calculs!$A:$A,0))&gt;0)</formula>
    </cfRule>
    <cfRule type="expression" dxfId="10" priority="80">
      <formula>AND(MONTH(F7)=MONTH(Paramètres!$B$1), INDEX(Calculs!$G:$G, MATCH(F7,Calculs!$A:$A,0))=0)</formula>
    </cfRule>
  </conditionalFormatting>
  <conditionalFormatting sqref="F8">
    <cfRule type="expression" dxfId="7" priority="105">
      <formula>MONTH(F8)&lt;&gt;MONTH(Paramètres!$B$1)</formula>
    </cfRule>
    <cfRule type="expression" dxfId="8" priority="106">
      <formula>AND(MONTH(F8)=MONTH(Paramètres!$B$1), INDEX(Calculs!$G:$G, MATCH(F8,Calculs!$A:$A,0))&lt;0)</formula>
    </cfRule>
    <cfRule type="expression" dxfId="9" priority="107">
      <formula>AND(MONTH(F8)=MONTH(Paramètres!$B$1), INDEX(Calculs!$G:$G, MATCH(F8,Calculs!$A:$A,0))&gt;0)</formula>
    </cfRule>
    <cfRule type="expression" dxfId="10" priority="108">
      <formula>AND(MONTH(F8)=MONTH(Paramètres!$B$1), INDEX(Calculs!$G:$G, MATCH(F8,Calculs!$A:$A,0))=0)</formula>
    </cfRule>
  </conditionalFormatting>
  <conditionalFormatting sqref="F9">
    <cfRule type="expression" dxfId="7" priority="133">
      <formula>MONTH(F9)&lt;&gt;MONTH(Paramètres!$B$1)</formula>
    </cfRule>
    <cfRule type="expression" dxfId="8" priority="134">
      <formula>AND(MONTH(F9)=MONTH(Paramètres!$B$1), INDEX(Calculs!$G:$G, MATCH(F9,Calculs!$A:$A,0))&lt;0)</formula>
    </cfRule>
    <cfRule type="expression" dxfId="9" priority="135">
      <formula>AND(MONTH(F9)=MONTH(Paramètres!$B$1), INDEX(Calculs!$G:$G, MATCH(F9,Calculs!$A:$A,0))&gt;0)</formula>
    </cfRule>
    <cfRule type="expression" dxfId="10" priority="136">
      <formula>AND(MONTH(F9)=MONTH(Paramètres!$B$1), INDEX(Calculs!$G:$G, MATCH(F9,Calculs!$A:$A,0))=0)</formula>
    </cfRule>
  </conditionalFormatting>
  <conditionalFormatting sqref="G10">
    <cfRule type="expression" dxfId="7" priority="165">
      <formula>MONTH(G10)&lt;&gt;MONTH(Paramètres!$B$1)</formula>
    </cfRule>
    <cfRule type="expression" dxfId="8" priority="166">
      <formula>AND(MONTH(G10)=MONTH(Paramètres!$B$1), INDEX(Calculs!$G:$G, MATCH(G10,Calculs!$A:$A,0))&lt;0)</formula>
    </cfRule>
    <cfRule type="expression" dxfId="9" priority="167">
      <formula>AND(MONTH(G10)=MONTH(Paramètres!$B$1), INDEX(Calculs!$G:$G, MATCH(G10,Calculs!$A:$A,0))&gt;0)</formula>
    </cfRule>
    <cfRule type="expression" dxfId="10" priority="168">
      <formula>AND(MONTH(G10)=MONTH(Paramètres!$B$1), INDEX(Calculs!$G:$G, MATCH(G10,Calculs!$A:$A,0))=0)</formula>
    </cfRule>
  </conditionalFormatting>
  <conditionalFormatting sqref="G5">
    <cfRule type="expression" dxfId="7" priority="25">
      <formula>MONTH(G5)&lt;&gt;MONTH(Paramètres!$B$1)</formula>
    </cfRule>
    <cfRule type="expression" dxfId="8" priority="26">
      <formula>AND(MONTH(G5)=MONTH(Paramètres!$B$1), INDEX(Calculs!$G:$G, MATCH(G5,Calculs!$A:$A,0))&lt;0)</formula>
    </cfRule>
    <cfRule type="expression" dxfId="9" priority="27">
      <formula>AND(MONTH(G5)=MONTH(Paramètres!$B$1), INDEX(Calculs!$G:$G, MATCH(G5,Calculs!$A:$A,0))&gt;0)</formula>
    </cfRule>
    <cfRule type="expression" dxfId="10" priority="28">
      <formula>AND(MONTH(G5)=MONTH(Paramètres!$B$1), INDEX(Calculs!$G:$G, MATCH(G5,Calculs!$A:$A,0))=0)</formula>
    </cfRule>
  </conditionalFormatting>
  <conditionalFormatting sqref="G6">
    <cfRule type="expression" dxfId="7" priority="53">
      <formula>MONTH(G6)&lt;&gt;MONTH(Paramètres!$B$1)</formula>
    </cfRule>
    <cfRule type="expression" dxfId="8" priority="54">
      <formula>AND(MONTH(G6)=MONTH(Paramètres!$B$1), INDEX(Calculs!$G:$G, MATCH(G6,Calculs!$A:$A,0))&lt;0)</formula>
    </cfRule>
    <cfRule type="expression" dxfId="9" priority="55">
      <formula>AND(MONTH(G6)=MONTH(Paramètres!$B$1), INDEX(Calculs!$G:$G, MATCH(G6,Calculs!$A:$A,0))&gt;0)</formula>
    </cfRule>
    <cfRule type="expression" dxfId="10" priority="56">
      <formula>AND(MONTH(G6)=MONTH(Paramètres!$B$1), INDEX(Calculs!$G:$G, MATCH(G6,Calculs!$A:$A,0))=0)</formula>
    </cfRule>
  </conditionalFormatting>
  <conditionalFormatting sqref="G7">
    <cfRule type="expression" dxfId="7" priority="81">
      <formula>MONTH(G7)&lt;&gt;MONTH(Paramètres!$B$1)</formula>
    </cfRule>
    <cfRule type="expression" dxfId="8" priority="82">
      <formula>AND(MONTH(G7)=MONTH(Paramètres!$B$1), INDEX(Calculs!$G:$G, MATCH(G7,Calculs!$A:$A,0))&lt;0)</formula>
    </cfRule>
    <cfRule type="expression" dxfId="9" priority="83">
      <formula>AND(MONTH(G7)=MONTH(Paramètres!$B$1), INDEX(Calculs!$G:$G, MATCH(G7,Calculs!$A:$A,0))&gt;0)</formula>
    </cfRule>
    <cfRule type="expression" dxfId="10" priority="84">
      <formula>AND(MONTH(G7)=MONTH(Paramètres!$B$1), INDEX(Calculs!$G:$G, MATCH(G7,Calculs!$A:$A,0))=0)</formula>
    </cfRule>
  </conditionalFormatting>
  <conditionalFormatting sqref="G8">
    <cfRule type="expression" dxfId="7" priority="109">
      <formula>MONTH(G8)&lt;&gt;MONTH(Paramètres!$B$1)</formula>
    </cfRule>
    <cfRule type="expression" dxfId="8" priority="110">
      <formula>AND(MONTH(G8)=MONTH(Paramètres!$B$1), INDEX(Calculs!$G:$G, MATCH(G8,Calculs!$A:$A,0))&lt;0)</formula>
    </cfRule>
    <cfRule type="expression" dxfId="9" priority="111">
      <formula>AND(MONTH(G8)=MONTH(Paramètres!$B$1), INDEX(Calculs!$G:$G, MATCH(G8,Calculs!$A:$A,0))&gt;0)</formula>
    </cfRule>
    <cfRule type="expression" dxfId="10" priority="112">
      <formula>AND(MONTH(G8)=MONTH(Paramètres!$B$1), INDEX(Calculs!$G:$G, MATCH(G8,Calculs!$A:$A,0))=0)</formula>
    </cfRule>
  </conditionalFormatting>
  <conditionalFormatting sqref="G9">
    <cfRule type="expression" dxfId="7" priority="137">
      <formula>MONTH(G9)&lt;&gt;MONTH(Paramètres!$B$1)</formula>
    </cfRule>
    <cfRule type="expression" dxfId="8" priority="138">
      <formula>AND(MONTH(G9)=MONTH(Paramètres!$B$1), INDEX(Calculs!$G:$G, MATCH(G9,Calculs!$A:$A,0))&lt;0)</formula>
    </cfRule>
    <cfRule type="expression" dxfId="9" priority="139">
      <formula>AND(MONTH(G9)=MONTH(Paramètres!$B$1), INDEX(Calculs!$G:$G, MATCH(G9,Calculs!$A:$A,0))&gt;0)</formula>
    </cfRule>
    <cfRule type="expression" dxfId="10" priority="140">
      <formula>AND(MONTH(G9)=MONTH(Paramètres!$B$1), INDEX(Calculs!$G:$G, MATCH(G9,Calculs!$A:$A,0))=0)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workbookViewId="0"/>
  </sheetViews>
  <sheetFormatPr defaultRowHeight="15"/>
  <cols>
    <col min="1" max="5" width="18.7109375" customWidth="1"/>
  </cols>
  <sheetData>
    <row r="1" spans="1:5">
      <c r="A1" s="4" t="s">
        <v>67</v>
      </c>
    </row>
    <row r="2" spans="1:5">
      <c r="A2" t="s">
        <v>58</v>
      </c>
      <c r="B2" s="2">
        <f>Paramètres!B1</f>
        <v>0</v>
      </c>
    </row>
    <row r="4" spans="1:5">
      <c r="A4" s="1" t="s">
        <v>68</v>
      </c>
      <c r="B4" s="1" t="s">
        <v>53</v>
      </c>
      <c r="C4" s="1" t="s">
        <v>54</v>
      </c>
      <c r="D4" s="1" t="s">
        <v>55</v>
      </c>
      <c r="E4" s="1" t="s">
        <v>69</v>
      </c>
    </row>
    <row r="5" spans="1:5">
      <c r="A5" s="2">
        <f>Calculs!A2</f>
        <v>0</v>
      </c>
      <c r="B5" s="3">
        <f>Calculs!D2</f>
        <v>0</v>
      </c>
      <c r="C5" s="3">
        <f>Calculs!E2</f>
        <v>0</v>
      </c>
      <c r="D5" s="3">
        <f>Calculs!F2</f>
        <v>0</v>
      </c>
      <c r="E5" s="3">
        <f>Calculs!G2</f>
        <v>0</v>
      </c>
    </row>
    <row r="6" spans="1:5">
      <c r="A6" s="2">
        <f>Calculs!A3</f>
        <v>0</v>
      </c>
      <c r="B6" s="3">
        <f>Calculs!D3</f>
        <v>0</v>
      </c>
      <c r="C6" s="3">
        <f>Calculs!E3</f>
        <v>0</v>
      </c>
      <c r="D6" s="3">
        <f>Calculs!F3</f>
        <v>0</v>
      </c>
      <c r="E6" s="3">
        <f>Calculs!G3</f>
        <v>0</v>
      </c>
    </row>
    <row r="7" spans="1:5">
      <c r="A7" s="2">
        <f>Calculs!A4</f>
        <v>0</v>
      </c>
      <c r="B7" s="3">
        <f>Calculs!D4</f>
        <v>0</v>
      </c>
      <c r="C7" s="3">
        <f>Calculs!E4</f>
        <v>0</v>
      </c>
      <c r="D7" s="3">
        <f>Calculs!F4</f>
        <v>0</v>
      </c>
      <c r="E7" s="3">
        <f>Calculs!G4</f>
        <v>0</v>
      </c>
    </row>
    <row r="8" spans="1:5">
      <c r="A8" s="2">
        <f>Calculs!A5</f>
        <v>0</v>
      </c>
      <c r="B8" s="3">
        <f>Calculs!D5</f>
        <v>0</v>
      </c>
      <c r="C8" s="3">
        <f>Calculs!E5</f>
        <v>0</v>
      </c>
      <c r="D8" s="3">
        <f>Calculs!F5</f>
        <v>0</v>
      </c>
      <c r="E8" s="3">
        <f>Calculs!G5</f>
        <v>0</v>
      </c>
    </row>
    <row r="9" spans="1:5">
      <c r="A9" s="2">
        <f>Calculs!A6</f>
        <v>0</v>
      </c>
      <c r="B9" s="3">
        <f>Calculs!D6</f>
        <v>0</v>
      </c>
      <c r="C9" s="3">
        <f>Calculs!E6</f>
        <v>0</v>
      </c>
      <c r="D9" s="3">
        <f>Calculs!F6</f>
        <v>0</v>
      </c>
      <c r="E9" s="3">
        <f>Calculs!G6</f>
        <v>0</v>
      </c>
    </row>
    <row r="10" spans="1:5">
      <c r="A10" s="2">
        <f>Calculs!A7</f>
        <v>0</v>
      </c>
      <c r="B10" s="3">
        <f>Calculs!D7</f>
        <v>0</v>
      </c>
      <c r="C10" s="3">
        <f>Calculs!E7</f>
        <v>0</v>
      </c>
      <c r="D10" s="3">
        <f>Calculs!F7</f>
        <v>0</v>
      </c>
      <c r="E10" s="3">
        <f>Calculs!G7</f>
        <v>0</v>
      </c>
    </row>
    <row r="11" spans="1:5">
      <c r="A11" s="2">
        <f>Calculs!A8</f>
        <v>0</v>
      </c>
      <c r="B11" s="3">
        <f>Calculs!D8</f>
        <v>0</v>
      </c>
      <c r="C11" s="3">
        <f>Calculs!E8</f>
        <v>0</v>
      </c>
      <c r="D11" s="3">
        <f>Calculs!F8</f>
        <v>0</v>
      </c>
      <c r="E11" s="3">
        <f>Calculs!G8</f>
        <v>0</v>
      </c>
    </row>
    <row r="12" spans="1:5">
      <c r="A12" s="2">
        <f>Calculs!A9</f>
        <v>0</v>
      </c>
      <c r="B12" s="3">
        <f>Calculs!D9</f>
        <v>0</v>
      </c>
      <c r="C12" s="3">
        <f>Calculs!E9</f>
        <v>0</v>
      </c>
      <c r="D12" s="3">
        <f>Calculs!F9</f>
        <v>0</v>
      </c>
      <c r="E12" s="3">
        <f>Calculs!G9</f>
        <v>0</v>
      </c>
    </row>
    <row r="13" spans="1:5">
      <c r="A13" s="2">
        <f>Calculs!A10</f>
        <v>0</v>
      </c>
      <c r="B13" s="3">
        <f>Calculs!D10</f>
        <v>0</v>
      </c>
      <c r="C13" s="3">
        <f>Calculs!E10</f>
        <v>0</v>
      </c>
      <c r="D13" s="3">
        <f>Calculs!F10</f>
        <v>0</v>
      </c>
      <c r="E13" s="3">
        <f>Calculs!G10</f>
        <v>0</v>
      </c>
    </row>
    <row r="14" spans="1:5">
      <c r="A14" s="2">
        <f>Calculs!A11</f>
        <v>0</v>
      </c>
      <c r="B14" s="3">
        <f>Calculs!D11</f>
        <v>0</v>
      </c>
      <c r="C14" s="3">
        <f>Calculs!E11</f>
        <v>0</v>
      </c>
      <c r="D14" s="3">
        <f>Calculs!F11</f>
        <v>0</v>
      </c>
      <c r="E14" s="3">
        <f>Calculs!G11</f>
        <v>0</v>
      </c>
    </row>
    <row r="15" spans="1:5">
      <c r="A15" s="2">
        <f>Calculs!A12</f>
        <v>0</v>
      </c>
      <c r="B15" s="3">
        <f>Calculs!D12</f>
        <v>0</v>
      </c>
      <c r="C15" s="3">
        <f>Calculs!E12</f>
        <v>0</v>
      </c>
      <c r="D15" s="3">
        <f>Calculs!F12</f>
        <v>0</v>
      </c>
      <c r="E15" s="3">
        <f>Calculs!G12</f>
        <v>0</v>
      </c>
    </row>
    <row r="16" spans="1:5">
      <c r="A16" s="2">
        <f>Calculs!A13</f>
        <v>0</v>
      </c>
      <c r="B16" s="3">
        <f>Calculs!D13</f>
        <v>0</v>
      </c>
      <c r="C16" s="3">
        <f>Calculs!E13</f>
        <v>0</v>
      </c>
      <c r="D16" s="3">
        <f>Calculs!F13</f>
        <v>0</v>
      </c>
      <c r="E16" s="3">
        <f>Calculs!G13</f>
        <v>0</v>
      </c>
    </row>
    <row r="17" spans="1:5">
      <c r="A17" s="2">
        <f>Calculs!A14</f>
        <v>0</v>
      </c>
      <c r="B17" s="3">
        <f>Calculs!D14</f>
        <v>0</v>
      </c>
      <c r="C17" s="3">
        <f>Calculs!E14</f>
        <v>0</v>
      </c>
      <c r="D17" s="3">
        <f>Calculs!F14</f>
        <v>0</v>
      </c>
      <c r="E17" s="3">
        <f>Calculs!G14</f>
        <v>0</v>
      </c>
    </row>
    <row r="18" spans="1:5">
      <c r="A18" s="2">
        <f>Calculs!A15</f>
        <v>0</v>
      </c>
      <c r="B18" s="3">
        <f>Calculs!D15</f>
        <v>0</v>
      </c>
      <c r="C18" s="3">
        <f>Calculs!E15</f>
        <v>0</v>
      </c>
      <c r="D18" s="3">
        <f>Calculs!F15</f>
        <v>0</v>
      </c>
      <c r="E18" s="3">
        <f>Calculs!G15</f>
        <v>0</v>
      </c>
    </row>
    <row r="19" spans="1:5">
      <c r="A19" s="2">
        <f>Calculs!A16</f>
        <v>0</v>
      </c>
      <c r="B19" s="3">
        <f>Calculs!D16</f>
        <v>0</v>
      </c>
      <c r="C19" s="3">
        <f>Calculs!E16</f>
        <v>0</v>
      </c>
      <c r="D19" s="3">
        <f>Calculs!F16</f>
        <v>0</v>
      </c>
      <c r="E19" s="3">
        <f>Calculs!G16</f>
        <v>0</v>
      </c>
    </row>
    <row r="20" spans="1:5">
      <c r="A20" s="2">
        <f>Calculs!A17</f>
        <v>0</v>
      </c>
      <c r="B20" s="3">
        <f>Calculs!D17</f>
        <v>0</v>
      </c>
      <c r="C20" s="3">
        <f>Calculs!E17</f>
        <v>0</v>
      </c>
      <c r="D20" s="3">
        <f>Calculs!F17</f>
        <v>0</v>
      </c>
      <c r="E20" s="3">
        <f>Calculs!G17</f>
        <v>0</v>
      </c>
    </row>
    <row r="21" spans="1:5">
      <c r="A21" s="2">
        <f>Calculs!A18</f>
        <v>0</v>
      </c>
      <c r="B21" s="3">
        <f>Calculs!D18</f>
        <v>0</v>
      </c>
      <c r="C21" s="3">
        <f>Calculs!E18</f>
        <v>0</v>
      </c>
      <c r="D21" s="3">
        <f>Calculs!F18</f>
        <v>0</v>
      </c>
      <c r="E21" s="3">
        <f>Calculs!G18</f>
        <v>0</v>
      </c>
    </row>
    <row r="22" spans="1:5">
      <c r="A22" s="2">
        <f>Calculs!A19</f>
        <v>0</v>
      </c>
      <c r="B22" s="3">
        <f>Calculs!D19</f>
        <v>0</v>
      </c>
      <c r="C22" s="3">
        <f>Calculs!E19</f>
        <v>0</v>
      </c>
      <c r="D22" s="3">
        <f>Calculs!F19</f>
        <v>0</v>
      </c>
      <c r="E22" s="3">
        <f>Calculs!G19</f>
        <v>0</v>
      </c>
    </row>
    <row r="23" spans="1:5">
      <c r="A23" s="2">
        <f>Calculs!A20</f>
        <v>0</v>
      </c>
      <c r="B23" s="3">
        <f>Calculs!D20</f>
        <v>0</v>
      </c>
      <c r="C23" s="3">
        <f>Calculs!E20</f>
        <v>0</v>
      </c>
      <c r="D23" s="3">
        <f>Calculs!F20</f>
        <v>0</v>
      </c>
      <c r="E23" s="3">
        <f>Calculs!G20</f>
        <v>0</v>
      </c>
    </row>
    <row r="24" spans="1:5">
      <c r="A24" s="2">
        <f>Calculs!A21</f>
        <v>0</v>
      </c>
      <c r="B24" s="3">
        <f>Calculs!D21</f>
        <v>0</v>
      </c>
      <c r="C24" s="3">
        <f>Calculs!E21</f>
        <v>0</v>
      </c>
      <c r="D24" s="3">
        <f>Calculs!F21</f>
        <v>0</v>
      </c>
      <c r="E24" s="3">
        <f>Calculs!G21</f>
        <v>0</v>
      </c>
    </row>
    <row r="25" spans="1:5">
      <c r="A25" s="2">
        <f>Calculs!A22</f>
        <v>0</v>
      </c>
      <c r="B25" s="3">
        <f>Calculs!D22</f>
        <v>0</v>
      </c>
      <c r="C25" s="3">
        <f>Calculs!E22</f>
        <v>0</v>
      </c>
      <c r="D25" s="3">
        <f>Calculs!F22</f>
        <v>0</v>
      </c>
      <c r="E25" s="3">
        <f>Calculs!G22</f>
        <v>0</v>
      </c>
    </row>
    <row r="26" spans="1:5">
      <c r="A26" s="2">
        <f>Calculs!A23</f>
        <v>0</v>
      </c>
      <c r="B26" s="3">
        <f>Calculs!D23</f>
        <v>0</v>
      </c>
      <c r="C26" s="3">
        <f>Calculs!E23</f>
        <v>0</v>
      </c>
      <c r="D26" s="3">
        <f>Calculs!F23</f>
        <v>0</v>
      </c>
      <c r="E26" s="3">
        <f>Calculs!G23</f>
        <v>0</v>
      </c>
    </row>
    <row r="27" spans="1:5">
      <c r="A27" s="2">
        <f>Calculs!A24</f>
        <v>0</v>
      </c>
      <c r="B27" s="3">
        <f>Calculs!D24</f>
        <v>0</v>
      </c>
      <c r="C27" s="3">
        <f>Calculs!E24</f>
        <v>0</v>
      </c>
      <c r="D27" s="3">
        <f>Calculs!F24</f>
        <v>0</v>
      </c>
      <c r="E27" s="3">
        <f>Calculs!G24</f>
        <v>0</v>
      </c>
    </row>
    <row r="28" spans="1:5">
      <c r="A28" s="2">
        <f>Calculs!A25</f>
        <v>0</v>
      </c>
      <c r="B28" s="3">
        <f>Calculs!D25</f>
        <v>0</v>
      </c>
      <c r="C28" s="3">
        <f>Calculs!E25</f>
        <v>0</v>
      </c>
      <c r="D28" s="3">
        <f>Calculs!F25</f>
        <v>0</v>
      </c>
      <c r="E28" s="3">
        <f>Calculs!G25</f>
        <v>0</v>
      </c>
    </row>
    <row r="29" spans="1:5">
      <c r="A29" s="2">
        <f>Calculs!A26</f>
        <v>0</v>
      </c>
      <c r="B29" s="3">
        <f>Calculs!D26</f>
        <v>0</v>
      </c>
      <c r="C29" s="3">
        <f>Calculs!E26</f>
        <v>0</v>
      </c>
      <c r="D29" s="3">
        <f>Calculs!F26</f>
        <v>0</v>
      </c>
      <c r="E29" s="3">
        <f>Calculs!G26</f>
        <v>0</v>
      </c>
    </row>
    <row r="30" spans="1:5">
      <c r="A30" s="2">
        <f>Calculs!A27</f>
        <v>0</v>
      </c>
      <c r="B30" s="3">
        <f>Calculs!D27</f>
        <v>0</v>
      </c>
      <c r="C30" s="3">
        <f>Calculs!E27</f>
        <v>0</v>
      </c>
      <c r="D30" s="3">
        <f>Calculs!F27</f>
        <v>0</v>
      </c>
      <c r="E30" s="3">
        <f>Calculs!G27</f>
        <v>0</v>
      </c>
    </row>
    <row r="31" spans="1:5">
      <c r="A31" s="2">
        <f>Calculs!A28</f>
        <v>0</v>
      </c>
      <c r="B31" s="3">
        <f>Calculs!D28</f>
        <v>0</v>
      </c>
      <c r="C31" s="3">
        <f>Calculs!E28</f>
        <v>0</v>
      </c>
      <c r="D31" s="3">
        <f>Calculs!F28</f>
        <v>0</v>
      </c>
      <c r="E31" s="3">
        <f>Calculs!G28</f>
        <v>0</v>
      </c>
    </row>
    <row r="32" spans="1:5">
      <c r="A32" s="2">
        <f>Calculs!A29</f>
        <v>0</v>
      </c>
      <c r="B32" s="3">
        <f>Calculs!D29</f>
        <v>0</v>
      </c>
      <c r="C32" s="3">
        <f>Calculs!E29</f>
        <v>0</v>
      </c>
      <c r="D32" s="3">
        <f>Calculs!F29</f>
        <v>0</v>
      </c>
      <c r="E32" s="3">
        <f>Calculs!G29</f>
        <v>0</v>
      </c>
    </row>
    <row r="33" spans="1:5">
      <c r="A33" s="2">
        <f>Calculs!A30</f>
        <v>0</v>
      </c>
      <c r="B33" s="3">
        <f>Calculs!D30</f>
        <v>0</v>
      </c>
      <c r="C33" s="3">
        <f>Calculs!E30</f>
        <v>0</v>
      </c>
      <c r="D33" s="3">
        <f>Calculs!F30</f>
        <v>0</v>
      </c>
      <c r="E33" s="3">
        <f>Calculs!G30</f>
        <v>0</v>
      </c>
    </row>
    <row r="34" spans="1:5">
      <c r="A34" s="2">
        <f>Calculs!A31</f>
        <v>0</v>
      </c>
      <c r="B34" s="3">
        <f>Calculs!D31</f>
        <v>0</v>
      </c>
      <c r="C34" s="3">
        <f>Calculs!E31</f>
        <v>0</v>
      </c>
      <c r="D34" s="3">
        <f>Calculs!F31</f>
        <v>0</v>
      </c>
      <c r="E34" s="3">
        <f>Calculs!G31</f>
        <v>0</v>
      </c>
    </row>
    <row r="35" spans="1:5">
      <c r="A35" s="2">
        <f>Calculs!A32</f>
        <v>0</v>
      </c>
      <c r="B35" s="3">
        <f>Calculs!D32</f>
        <v>0</v>
      </c>
      <c r="C35" s="3">
        <f>Calculs!E32</f>
        <v>0</v>
      </c>
      <c r="D35" s="3">
        <f>Calculs!F32</f>
        <v>0</v>
      </c>
      <c r="E35" s="3">
        <f>Calculs!G32</f>
        <v>0</v>
      </c>
    </row>
    <row r="36" spans="1:5">
      <c r="A36" s="9" t="s">
        <v>70</v>
      </c>
      <c r="B36" s="9">
        <f>SUM(B5:B35)</f>
        <v>0</v>
      </c>
      <c r="C36" s="9">
        <f>SUM(C5:C35)</f>
        <v>0</v>
      </c>
      <c r="D36" s="9">
        <f>SUM(D5:D35)</f>
        <v>0</v>
      </c>
      <c r="E36" s="9">
        <f>SUM(E5:E35)</f>
        <v>0</v>
      </c>
    </row>
  </sheetData>
  <conditionalFormatting sqref="E5:E36">
    <cfRule type="cellIs" dxfId="8" priority="1" operator="lessThan">
      <formula>0</formula>
    </cfRule>
    <cfRule type="cellIs" dxfId="9" priority="2" operator="greaterThan">
      <formula>0</formula>
    </cfRule>
    <cfRule type="cellIs" dxfId="10" priority="3" operator="equal">
      <formula>0</formula>
    </cfRule>
  </conditionalFormatting>
  <pageMargins left="0.4" right="0.4" top="0.6" bottom="0.6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Paramètres</vt:lpstr>
      <vt:lpstr>Roster_Mensuel</vt:lpstr>
      <vt:lpstr>Légende</vt:lpstr>
      <vt:lpstr>Calculs</vt:lpstr>
      <vt:lpstr>Calendrier</vt:lpstr>
      <vt:lpstr>Synthèse_Impression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2025-10-30T02:34:28Z</dcterms:created>
  <dcterms:modified xsi:type="dcterms:W3CDTF">2025-10-30T02:34:28Z</dcterms:modified>
</cp:coreProperties>
</file>