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ADME_Mode_emploi" sheetId="1" r:id="rId1"/>
    <sheet name="Plan_Global" sheetId="2" r:id="rId2"/>
    <sheet name="Logistique" sheetId="3" r:id="rId3"/>
    <sheet name="Informatique" sheetId="4" r:id="rId4"/>
    <sheet name="Tableau_de_Bord" sheetId="5" r:id="rId5"/>
  </sheets>
  <definedNames>
    <definedName name="_xlnm.Print_Area" localSheetId="3">Informatique!$A$1:$M$121</definedName>
    <definedName name="_xlnm.Print_Area" localSheetId="2">Logistique!$A$1:$M$121</definedName>
    <definedName name="_xlnm.Print_Area" localSheetId="1">Plan_Global!$A$1:$M$121</definedName>
    <definedName name="_xlnm.Print_Area" localSheetId="4">Tableau_de_Bord!$A$1:$M$121</definedName>
    <definedName name="_xlnm.Print_Titles" localSheetId="3">Informatique!$1:$1</definedName>
    <definedName name="_xlnm.Print_Titles" localSheetId="2">Logistique!$1:$1</definedName>
    <definedName name="_xlnm.Print_Titles" localSheetId="1">Plan_Global!$1:$1</definedName>
    <definedName name="_xlnm.Print_Titles" localSheetId="4">Tableau_de_Bord!$1:$1</definedName>
  </definedNames>
  <calcPr calcId="124519" fullCalcOnLoad="1"/>
</workbook>
</file>

<file path=xl/sharedStrings.xml><?xml version="1.0" encoding="utf-8"?>
<sst xmlns="http://schemas.openxmlformats.org/spreadsheetml/2006/main" count="174" uniqueCount="138">
  <si>
    <t>Guide</t>
  </si>
  <si>
    <t>Plan de déploiement multisecteurs — Mode d’emploi</t>
  </si>
  <si>
    <t>1) Commencez par l’onglet Plan_Global : saisissez vos lots, priorités, dates et statuts.</t>
  </si>
  <si>
    <t>2) Renseignez ensuite les onglets Logistique et Informatique avec vos KPI (cibles / réels). Les écarts se calculent automatiquement.</t>
  </si>
  <si>
    <t>3) L’onglet Tableau_de_Bord s’actualise et affiche la complétion, la répartition par statut et l’avancement moyen.</t>
  </si>
  <si>
    <t>4) Utilisez les menus déroulants (Secteur, Phase, Priorité, Statut) pour homogénéiser les saisies.</t>
  </si>
  <si>
    <t>5) Astuces : figez la ligne d’en-tête, filtrez par secteur, exportez en PDF pour le reporting.</t>
  </si>
  <si>
    <t>Légende Statut : Non démarré (gris) · En cours (bleu) · Bloqué (rouge) · Terminé (vert)</t>
  </si>
  <si>
    <t>Palette : Global (orange) · Logistique (émeraude) · Informatique (violet)</t>
  </si>
  <si>
    <t>© lecoursgratuit.com — Modèle prêt à imprimer (A4)</t>
  </si>
  <si>
    <t>ID</t>
  </si>
  <si>
    <t>Intitulé</t>
  </si>
  <si>
    <t>Secteur</t>
  </si>
  <si>
    <t>Phase</t>
  </si>
  <si>
    <t>Priorité</t>
  </si>
  <si>
    <t>Chef de projet</t>
  </si>
  <si>
    <t>Début (prévu)</t>
  </si>
  <si>
    <t>Fin (prévue)</t>
  </si>
  <si>
    <t>Début (réel)</t>
  </si>
  <si>
    <t>Fin (réelle)</t>
  </si>
  <si>
    <t>Statut</t>
  </si>
  <si>
    <t>% Avancement</t>
  </si>
  <si>
    <t>Risques</t>
  </si>
  <si>
    <t>Commentaires</t>
  </si>
  <si>
    <t>KPI suivi</t>
  </si>
  <si>
    <t>Cible</t>
  </si>
  <si>
    <t>Valeur actuelle</t>
  </si>
  <si>
    <t>Écart</t>
  </si>
  <si>
    <t>Mise en place WMS (phase pilote)</t>
  </si>
  <si>
    <t>Etiquetage codes-barres (quai réception)</t>
  </si>
  <si>
    <t>Plan de transport et affrètements</t>
  </si>
  <si>
    <t>Migration de données (MDM)</t>
  </si>
  <si>
    <t>Déploiement applicatif (v2.4)</t>
  </si>
  <si>
    <t>Gestion du changement &amp; formation</t>
  </si>
  <si>
    <t>Logistique</t>
  </si>
  <si>
    <t>Informatique</t>
  </si>
  <si>
    <t>Préparation</t>
  </si>
  <si>
    <t>Déploiement</t>
  </si>
  <si>
    <t>Stabilisation</t>
  </si>
  <si>
    <t>Haute</t>
  </si>
  <si>
    <t>Moyenne</t>
  </si>
  <si>
    <t>Basse</t>
  </si>
  <si>
    <t>Claire Martin</t>
  </si>
  <si>
    <t>Youssef El K.</t>
  </si>
  <si>
    <t>Julie Bernard</t>
  </si>
  <si>
    <t>Sofiane Benali</t>
  </si>
  <si>
    <t>Lucie Durand</t>
  </si>
  <si>
    <t>Hassan B.</t>
  </si>
  <si>
    <t>En cours</t>
  </si>
  <si>
    <t>Non démarré</t>
  </si>
  <si>
    <t>Bloqué</t>
  </si>
  <si>
    <t>Interfaces EDI non finalisées</t>
  </si>
  <si>
    <t>Formation caristes à prévoir</t>
  </si>
  <si>
    <t>Saisonnalité Q4</t>
  </si>
  <si>
    <t>Qualité des données source</t>
  </si>
  <si>
    <t>Fenêtre de release à caler</t>
  </si>
  <si>
    <t>Surcharge support</t>
  </si>
  <si>
    <t>Piloter avec l'IT</t>
  </si>
  <si>
    <t>Valider règles de mapping</t>
  </si>
  <si>
    <t>OTIF</t>
  </si>
  <si>
    <t>Taux service</t>
  </si>
  <si>
    <t>Coût/colis (€)</t>
  </si>
  <si>
    <t>SLA résolu &lt;48h</t>
  </si>
  <si>
    <t>Disponibilité (%)</t>
  </si>
  <si>
    <t>Adoption utilisateurs (%)</t>
  </si>
  <si>
    <t>Processus</t>
  </si>
  <si>
    <t>Tâche</t>
  </si>
  <si>
    <t>Pilote</t>
  </si>
  <si>
    <t>Début</t>
  </si>
  <si>
    <t>Fin</t>
  </si>
  <si>
    <t>OTIF cible %</t>
  </si>
  <si>
    <t>OTIF réel %</t>
  </si>
  <si>
    <t>Taux service cible %</t>
  </si>
  <si>
    <t>Taux service réel %</t>
  </si>
  <si>
    <t>Délai moyen cible (j)</t>
  </si>
  <si>
    <t>Délai moyen réel (j)</t>
  </si>
  <si>
    <t>Coût/colis cible (€)</t>
  </si>
  <si>
    <t>Coût/colis réel (€)</t>
  </si>
  <si>
    <t>Rupture cible %</t>
  </si>
  <si>
    <t>Rupture réelle %</t>
  </si>
  <si>
    <t>Notes</t>
  </si>
  <si>
    <t>OTIF écart %</t>
  </si>
  <si>
    <t>Service écart %</t>
  </si>
  <si>
    <t>Délai écart (j)</t>
  </si>
  <si>
    <t>Coût/colis écart (€)</t>
  </si>
  <si>
    <t>Rupture écart %</t>
  </si>
  <si>
    <t>Réception</t>
  </si>
  <si>
    <t>Expédition</t>
  </si>
  <si>
    <t>Étiquetage codes-barres</t>
  </si>
  <si>
    <t>Cycle-count inventaires</t>
  </si>
  <si>
    <t>Plan de transport quotidien</t>
  </si>
  <si>
    <t>Amine R.</t>
  </si>
  <si>
    <t>Sarah L.</t>
  </si>
  <si>
    <t>Khalid T.</t>
  </si>
  <si>
    <t>Former les caristes</t>
  </si>
  <si>
    <t>Calibrer les scanners</t>
  </si>
  <si>
    <t>Pénurie chauffeurs</t>
  </si>
  <si>
    <t>Domaine</t>
  </si>
  <si>
    <t>SLA résol. cible %</t>
  </si>
  <si>
    <t>SLA résol. réel %</t>
  </si>
  <si>
    <t>Couverture tests cible %</t>
  </si>
  <si>
    <t>Couverture tests réel %</t>
  </si>
  <si>
    <t>Disponibilité cible %</t>
  </si>
  <si>
    <t>Disponibilité réelle %</t>
  </si>
  <si>
    <t>MTTR cible (h)</t>
  </si>
  <si>
    <t>MTTR réel (h)</t>
  </si>
  <si>
    <t>Adoption cible %</t>
  </si>
  <si>
    <t>Adoption réelle %</t>
  </si>
  <si>
    <t>Écart SLA %</t>
  </si>
  <si>
    <t>Écart Couverture %</t>
  </si>
  <si>
    <t>Écart Dispo %</t>
  </si>
  <si>
    <t>Écart MTTR (h)</t>
  </si>
  <si>
    <t>Écart Adoption %</t>
  </si>
  <si>
    <t>Données</t>
  </si>
  <si>
    <t>Applications</t>
  </si>
  <si>
    <t>Support</t>
  </si>
  <si>
    <t>Migration MDM</t>
  </si>
  <si>
    <t>Déploiement v2.4</t>
  </si>
  <si>
    <t>Gestion du changement</t>
  </si>
  <si>
    <t>Rachid M.</t>
  </si>
  <si>
    <t>Lucie D.</t>
  </si>
  <si>
    <t>Nettoyer les doublons</t>
  </si>
  <si>
    <t>Préparer plan de rollback</t>
  </si>
  <si>
    <t>Former ambassadeurs</t>
  </si>
  <si>
    <t>Indicateur</t>
  </si>
  <si>
    <t>Formule/Source</t>
  </si>
  <si>
    <t>Valeur</t>
  </si>
  <si>
    <t>Total tâches (toutes)</t>
  </si>
  <si>
    <t>Tâches terminées</t>
  </si>
  <si>
    <t>% complétion</t>
  </si>
  <si>
    <t>Tâches bloquées</t>
  </si>
  <si>
    <t>Tâches en cours</t>
  </si>
  <si>
    <t>Tâches non démarrées</t>
  </si>
  <si>
    <t>Tâches — Logistique</t>
  </si>
  <si>
    <t>Tâches — Informatique</t>
  </si>
  <si>
    <t>% avancement moyen (Global)</t>
  </si>
  <si>
    <t>% avancement moyen (Logistique)</t>
  </si>
  <si>
    <t>% avancement moyen (Informatique)</t>
  </si>
</sst>
</file>

<file path=xl/styles.xml><?xml version="1.0" encoding="utf-8"?>
<styleSheet xmlns="http://schemas.openxmlformats.org/spreadsheetml/2006/main">
  <numFmts count="3">
    <numFmt numFmtId="164" formatCode="dd/mm/yyyy"/>
    <numFmt numFmtId="165" formatCode="0%"/>
    <numFmt numFmtId="166" formatCode="€ #,##0.00"/>
  </numFmts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08C00"/>
        <bgColor indexed="64"/>
      </patternFill>
    </fill>
    <fill>
      <patternFill patternType="solid">
        <fgColor rgb="FF0CA678"/>
        <bgColor indexed="64"/>
      </patternFill>
    </fill>
    <fill>
      <patternFill patternType="solid">
        <fgColor rgb="FF7048E8"/>
        <bgColor indexed="64"/>
      </patternFill>
    </fill>
    <fill>
      <patternFill patternType="solid">
        <fgColor rgb="FF343A4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164" fontId="0" fillId="0" borderId="1" xfId="0" applyNumberFormat="1" applyBorder="1"/>
    <xf numFmtId="165" fontId="0" fillId="0" borderId="1" xfId="0" applyNumberFormat="1" applyBorder="1"/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top"/>
    </xf>
    <xf numFmtId="164" fontId="0" fillId="0" borderId="0" xfId="0" applyNumberFormat="1"/>
    <xf numFmtId="166" fontId="0" fillId="0" borderId="1" xfId="0" applyNumberFormat="1" applyBorder="1"/>
    <xf numFmtId="0" fontId="2" fillId="3" borderId="1" xfId="0" applyFont="1" applyFill="1" applyBorder="1" applyAlignment="1">
      <alignment horizontal="center" vertical="center"/>
    </xf>
    <xf numFmtId="0" fontId="0" fillId="0" borderId="1" xfId="0" applyBorder="1"/>
    <xf numFmtId="0" fontId="2" fillId="4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left" vertical="center"/>
    </xf>
  </cellXfs>
  <cellStyles count="1">
    <cellStyle name="Normal" xfId="0" builtinId="0"/>
  </cellStyles>
  <dxfs count="12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rgb="FF212529"/>
      </font>
      <fill>
        <patternFill>
          <bgColor rgb="FFCED4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rgb="FF0B7285"/>
      </font>
      <fill>
        <patternFill>
          <bgColor rgb="FF74C0F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rgb="FFFFFFFF"/>
      </font>
      <fill>
        <patternFill>
          <bgColor rgb="FFFF6B6B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rgb="FF084C2E"/>
      </font>
      <fill>
        <patternFill>
          <bgColor rgb="FF51CF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CED4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A6E3D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51CF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E5DB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C3F0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94D82D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8F9FA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13"/>
  <sheetViews>
    <sheetView tabSelected="1" workbookViewId="0"/>
  </sheetViews>
  <sheetFormatPr defaultRowHeight="15"/>
  <cols>
    <col min="1" max="1" width="120.7109375" customWidth="1"/>
  </cols>
  <sheetData>
    <row r="1" spans="1:1">
      <c r="A1" s="1" t="s">
        <v>1</v>
      </c>
    </row>
    <row r="2" spans="1:1">
      <c r="A2" t="s">
        <v>1</v>
      </c>
    </row>
    <row r="4" spans="1:1">
      <c r="A4" t="s">
        <v>2</v>
      </c>
    </row>
    <row r="5" spans="1:1">
      <c r="A5" t="s">
        <v>3</v>
      </c>
    </row>
    <row r="6" spans="1:1">
      <c r="A6" t="s">
        <v>4</v>
      </c>
    </row>
    <row r="7" spans="1:1">
      <c r="A7" t="s">
        <v>5</v>
      </c>
    </row>
    <row r="8" spans="1:1">
      <c r="A8" t="s">
        <v>6</v>
      </c>
    </row>
    <row r="10" spans="1:1">
      <c r="A10" t="s">
        <v>7</v>
      </c>
    </row>
    <row r="11" spans="1:1">
      <c r="A11" t="s">
        <v>8</v>
      </c>
    </row>
    <row r="13" spans="1:1">
      <c r="A13" t="s">
        <v>9</v>
      </c>
    </row>
  </sheetData>
  <pageMargins left="0.7" right="0.7" top="0.75" bottom="0.75" header="0.3" footer="0.3"/>
  <headerFooter>
    <oddFooter>&amp;Clecoursgratuit.com — Plan de déploiement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7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defaultRowHeight="15"/>
  <cols>
    <col min="1" max="1" width="6.7109375" customWidth="1"/>
    <col min="2" max="2" width="36.7109375" customWidth="1"/>
    <col min="3" max="3" width="16.7109375" customWidth="1"/>
    <col min="4" max="4" width="14.7109375" customWidth="1"/>
    <col min="5" max="5" width="12.7109375" customWidth="1"/>
    <col min="6" max="6" width="18.7109375" customWidth="1"/>
    <col min="7" max="10" width="14.7109375" style="2" customWidth="1"/>
    <col min="11" max="11" width="14.7109375" customWidth="1"/>
    <col min="12" max="12" width="14.7109375" style="3" customWidth="1"/>
    <col min="13" max="14" width="28.7109375" customWidth="1"/>
    <col min="15" max="15" width="16.7109375" customWidth="1"/>
    <col min="16" max="16" width="10.7109375" customWidth="1"/>
    <col min="17" max="17" width="14.7109375" customWidth="1"/>
    <col min="18" max="18" width="10.7109375" customWidth="1"/>
  </cols>
  <sheetData>
    <row r="1" spans="1:18" s="4" customFormat="1" ht="22" customHeight="1">
      <c r="A1" s="5" t="s">
        <v>10</v>
      </c>
      <c r="B1" s="5" t="s">
        <v>11</v>
      </c>
      <c r="C1" s="5" t="s">
        <v>12</v>
      </c>
      <c r="D1" s="5" t="s">
        <v>13</v>
      </c>
      <c r="E1" s="5" t="s">
        <v>14</v>
      </c>
      <c r="F1" s="5" t="s">
        <v>15</v>
      </c>
      <c r="G1" s="5" t="s">
        <v>16</v>
      </c>
      <c r="H1" s="5" t="s">
        <v>17</v>
      </c>
      <c r="I1" s="5" t="s">
        <v>18</v>
      </c>
      <c r="J1" s="5" t="s">
        <v>19</v>
      </c>
      <c r="K1" s="5" t="s">
        <v>20</v>
      </c>
      <c r="L1" s="5" t="s">
        <v>21</v>
      </c>
      <c r="M1" s="5" t="s">
        <v>22</v>
      </c>
      <c r="N1" s="5" t="s">
        <v>23</v>
      </c>
      <c r="O1" s="5" t="s">
        <v>24</v>
      </c>
      <c r="P1" s="5" t="s">
        <v>25</v>
      </c>
      <c r="Q1" s="5" t="s">
        <v>26</v>
      </c>
      <c r="R1" s="5" t="s">
        <v>27</v>
      </c>
    </row>
    <row r="2" spans="1:18">
      <c r="A2">
        <v>1</v>
      </c>
      <c r="B2" t="s">
        <v>28</v>
      </c>
      <c r="C2" t="s">
        <v>34</v>
      </c>
      <c r="D2" t="s">
        <v>36</v>
      </c>
      <c r="E2" t="s">
        <v>39</v>
      </c>
      <c r="F2" t="s">
        <v>42</v>
      </c>
      <c r="G2" s="6">
        <v>45938</v>
      </c>
      <c r="H2" s="6">
        <v>45983</v>
      </c>
      <c r="K2" t="s">
        <v>48</v>
      </c>
      <c r="L2" s="3">
        <v>0.35</v>
      </c>
      <c r="M2" t="s">
        <v>51</v>
      </c>
      <c r="N2" t="s">
        <v>57</v>
      </c>
      <c r="O2" t="s">
        <v>59</v>
      </c>
      <c r="P2">
        <v>0.95</v>
      </c>
      <c r="Q2">
        <v>0.87</v>
      </c>
      <c r="R2">
        <f>Q2-P2</f>
        <v>0</v>
      </c>
    </row>
    <row r="3" spans="1:18">
      <c r="A3">
        <v>2</v>
      </c>
      <c r="B3" t="s">
        <v>29</v>
      </c>
      <c r="C3" t="s">
        <v>34</v>
      </c>
      <c r="D3" t="s">
        <v>37</v>
      </c>
      <c r="E3" t="s">
        <v>40</v>
      </c>
      <c r="F3" t="s">
        <v>43</v>
      </c>
      <c r="G3" s="6">
        <v>45945</v>
      </c>
      <c r="H3" s="6">
        <v>45968</v>
      </c>
      <c r="K3" t="s">
        <v>49</v>
      </c>
      <c r="L3" s="3">
        <v>0</v>
      </c>
      <c r="M3" t="s">
        <v>52</v>
      </c>
      <c r="O3" t="s">
        <v>60</v>
      </c>
      <c r="P3">
        <v>0.98</v>
      </c>
      <c r="Q3">
        <v>0</v>
      </c>
      <c r="R3">
        <f>Q3-P3</f>
        <v>0</v>
      </c>
    </row>
    <row r="4" spans="1:18">
      <c r="A4">
        <v>3</v>
      </c>
      <c r="B4" t="s">
        <v>30</v>
      </c>
      <c r="C4" t="s">
        <v>34</v>
      </c>
      <c r="D4" t="s">
        <v>38</v>
      </c>
      <c r="E4" t="s">
        <v>41</v>
      </c>
      <c r="F4" t="s">
        <v>44</v>
      </c>
      <c r="G4" s="6">
        <v>45923</v>
      </c>
      <c r="H4" s="6">
        <v>45953</v>
      </c>
      <c r="K4" t="s">
        <v>48</v>
      </c>
      <c r="L4" s="3">
        <v>0.55</v>
      </c>
      <c r="M4" t="s">
        <v>53</v>
      </c>
      <c r="O4" t="s">
        <v>61</v>
      </c>
      <c r="P4">
        <v>2.8</v>
      </c>
      <c r="Q4">
        <v>3.1</v>
      </c>
      <c r="R4">
        <f>Q4-P4</f>
        <v>0</v>
      </c>
    </row>
    <row r="5" spans="1:18">
      <c r="A5">
        <v>4</v>
      </c>
      <c r="B5" t="s">
        <v>31</v>
      </c>
      <c r="C5" t="s">
        <v>35</v>
      </c>
      <c r="D5" t="s">
        <v>36</v>
      </c>
      <c r="E5" t="s">
        <v>39</v>
      </c>
      <c r="F5" t="s">
        <v>45</v>
      </c>
      <c r="G5" s="6">
        <v>45938</v>
      </c>
      <c r="H5" s="6">
        <v>45958</v>
      </c>
      <c r="K5" t="s">
        <v>50</v>
      </c>
      <c r="L5" s="3">
        <v>0.2</v>
      </c>
      <c r="M5" t="s">
        <v>54</v>
      </c>
      <c r="N5" t="s">
        <v>58</v>
      </c>
      <c r="O5" t="s">
        <v>62</v>
      </c>
      <c r="P5">
        <v>0.9</v>
      </c>
      <c r="Q5">
        <v>0.7</v>
      </c>
      <c r="R5">
        <f>Q5-P5</f>
        <v>0</v>
      </c>
    </row>
    <row r="6" spans="1:18">
      <c r="A6">
        <v>5</v>
      </c>
      <c r="B6" t="s">
        <v>32</v>
      </c>
      <c r="C6" t="s">
        <v>35</v>
      </c>
      <c r="D6" t="s">
        <v>37</v>
      </c>
      <c r="E6" t="s">
        <v>39</v>
      </c>
      <c r="F6" t="s">
        <v>46</v>
      </c>
      <c r="G6" s="6">
        <v>45948</v>
      </c>
      <c r="H6" s="6">
        <v>45988</v>
      </c>
      <c r="K6" t="s">
        <v>49</v>
      </c>
      <c r="L6" s="3">
        <v>0</v>
      </c>
      <c r="M6" t="s">
        <v>55</v>
      </c>
      <c r="O6" t="s">
        <v>63</v>
      </c>
      <c r="P6">
        <v>0.995</v>
      </c>
      <c r="Q6">
        <v>0</v>
      </c>
      <c r="R6">
        <f>Q6-P6</f>
        <v>0</v>
      </c>
    </row>
    <row r="7" spans="1:18">
      <c r="A7">
        <v>6</v>
      </c>
      <c r="B7" t="s">
        <v>33</v>
      </c>
      <c r="C7" t="s">
        <v>35</v>
      </c>
      <c r="D7" t="s">
        <v>38</v>
      </c>
      <c r="E7" t="s">
        <v>40</v>
      </c>
      <c r="F7" t="s">
        <v>47</v>
      </c>
      <c r="G7" s="6">
        <v>45933</v>
      </c>
      <c r="H7" s="6">
        <v>45963</v>
      </c>
      <c r="K7" t="s">
        <v>48</v>
      </c>
      <c r="L7" s="3">
        <v>0.4</v>
      </c>
      <c r="M7" t="s">
        <v>56</v>
      </c>
      <c r="O7" t="s">
        <v>64</v>
      </c>
      <c r="P7">
        <v>0.85</v>
      </c>
      <c r="Q7">
        <v>0.62</v>
      </c>
      <c r="R7">
        <f>Q7-P7</f>
        <v>0</v>
      </c>
    </row>
  </sheetData>
  <conditionalFormatting sqref="A2:AY501">
    <cfRule type="expression" dxfId="11" priority="7">
      <formula>MOD(ROW(),2)=0</formula>
    </cfRule>
  </conditionalFormatting>
  <conditionalFormatting sqref="A2:R207">
    <cfRule type="notContainsBlanks" dxfId="0" priority="1">
      <formula>LEN(TRIM(A2))&gt;0</formula>
    </cfRule>
  </conditionalFormatting>
  <conditionalFormatting sqref="K2:K201">
    <cfRule type="containsText" dxfId="1" priority="2" operator="containsText" text="Non démarré">
      <formula>NOT(ISERROR(SEARCH("Non démarré",K2)))</formula>
    </cfRule>
    <cfRule type="containsText" dxfId="2" priority="3" operator="containsText" text="En cours">
      <formula>NOT(ISERROR(SEARCH("En cours",K2)))</formula>
    </cfRule>
    <cfRule type="containsText" dxfId="3" priority="4" operator="containsText" text="Bloqué">
      <formula>NOT(ISERROR(SEARCH("Bloqué",K2)))</formula>
    </cfRule>
    <cfRule type="containsText" dxfId="4" priority="5" operator="containsText" text="Terminé">
      <formula>NOT(ISERROR(SEARCH("Terminé",K2)))</formula>
    </cfRule>
  </conditionalFormatting>
  <conditionalFormatting sqref="R2:R201">
    <cfRule type="colorScale" priority="6">
      <colorScale>
        <cfvo type="min" val="0"/>
        <cfvo type="percentile" val="50"/>
        <cfvo type="max" val="0"/>
        <color rgb="FFF8696B"/>
        <color rgb="FFFFEB84"/>
        <color rgb="FF63BE7B"/>
      </colorScale>
    </cfRule>
  </conditionalFormatting>
  <dataValidations count="4">
    <dataValidation type="list" allowBlank="1" showInputMessage="1" showErrorMessage="1" sqref="C2:C201">
      <formula1>Logistique,Informatique</formula1>
    </dataValidation>
    <dataValidation type="list" allowBlank="1" showInputMessage="1" showErrorMessage="1" sqref="D2:D201">
      <formula1>Préparation,Déploiement,Stabilisation</formula1>
    </dataValidation>
    <dataValidation type="list" allowBlank="1" showInputMessage="1" showErrorMessage="1" sqref="E2:E201">
      <formula1>Haute,Moyenne,Basse</formula1>
    </dataValidation>
    <dataValidation type="list" allowBlank="1" showInputMessage="1" showErrorMessage="1" sqref="K2:K201">
      <formula1>Non démarré,En cours,Bloqué,Terminé</formula1>
    </dataValidation>
  </dataValidations>
  <pageMargins left="0.7" right="0.7" top="0.75" bottom="0.75" header="0.3" footer="0.3"/>
  <pageSetup paperSize="9" fitToHeight="0" orientation="landscape"/>
  <headerFooter>
    <oddFooter>&amp;Clecoursgratuit.com — Plan de déploiement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4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defaultRowHeight="15"/>
  <cols>
    <col min="1" max="1" width="6.7109375" customWidth="1"/>
    <col min="2" max="2" width="18.7109375" customWidth="1"/>
    <col min="3" max="3" width="30.7109375" customWidth="1"/>
    <col min="4" max="4" width="16.7109375" customWidth="1"/>
    <col min="5" max="6" width="14.7109375" style="2" customWidth="1"/>
    <col min="7" max="7" width="14.7109375" customWidth="1"/>
    <col min="8" max="10" width="14.7109375" style="3" customWidth="1"/>
    <col min="11" max="12" width="18.7109375" style="3" customWidth="1"/>
    <col min="13" max="14" width="20.7109375" customWidth="1"/>
    <col min="15" max="16" width="18.7109375" style="7" customWidth="1"/>
    <col min="17" max="18" width="16.7109375" style="3" customWidth="1"/>
    <col min="19" max="19" width="30.7109375" customWidth="1"/>
    <col min="20" max="21" width="14.7109375" style="3" customWidth="1"/>
    <col min="22" max="22" width="14.7109375" customWidth="1"/>
    <col min="23" max="23" width="16.7109375" style="7" customWidth="1"/>
    <col min="24" max="24" width="14.7109375" style="3" customWidth="1"/>
  </cols>
  <sheetData>
    <row r="1" spans="1:24" s="8" customFormat="1" ht="22" customHeight="1">
      <c r="A1" s="5" t="s">
        <v>10</v>
      </c>
      <c r="B1" s="5" t="s">
        <v>65</v>
      </c>
      <c r="C1" s="5" t="s">
        <v>66</v>
      </c>
      <c r="D1" s="5" t="s">
        <v>67</v>
      </c>
      <c r="E1" s="5" t="s">
        <v>68</v>
      </c>
      <c r="F1" s="5" t="s">
        <v>69</v>
      </c>
      <c r="G1" s="5" t="s">
        <v>20</v>
      </c>
      <c r="H1" s="5" t="s">
        <v>21</v>
      </c>
      <c r="I1" s="5" t="s">
        <v>70</v>
      </c>
      <c r="J1" s="5" t="s">
        <v>71</v>
      </c>
      <c r="K1" s="5" t="s">
        <v>72</v>
      </c>
      <c r="L1" s="5" t="s">
        <v>73</v>
      </c>
      <c r="M1" s="5" t="s">
        <v>74</v>
      </c>
      <c r="N1" s="5" t="s">
        <v>75</v>
      </c>
      <c r="O1" s="5" t="s">
        <v>76</v>
      </c>
      <c r="P1" s="5" t="s">
        <v>77</v>
      </c>
      <c r="Q1" s="5" t="s">
        <v>78</v>
      </c>
      <c r="R1" s="5" t="s">
        <v>79</v>
      </c>
      <c r="S1" s="5" t="s">
        <v>80</v>
      </c>
      <c r="T1" s="5" t="s">
        <v>81</v>
      </c>
      <c r="U1" s="5" t="s">
        <v>82</v>
      </c>
      <c r="V1" s="5" t="s">
        <v>83</v>
      </c>
      <c r="W1" s="5" t="s">
        <v>84</v>
      </c>
      <c r="X1" s="5" t="s">
        <v>85</v>
      </c>
    </row>
    <row r="2" spans="1:24">
      <c r="A2">
        <v>1</v>
      </c>
      <c r="B2" t="s">
        <v>86</v>
      </c>
      <c r="C2" t="s">
        <v>88</v>
      </c>
      <c r="D2" t="s">
        <v>91</v>
      </c>
      <c r="E2" s="6">
        <v>45945</v>
      </c>
      <c r="F2" s="6">
        <v>45968</v>
      </c>
      <c r="G2" t="s">
        <v>49</v>
      </c>
      <c r="H2" s="3">
        <v>0</v>
      </c>
      <c r="I2" s="3">
        <v>0.97</v>
      </c>
      <c r="J2" s="3">
        <v>0</v>
      </c>
      <c r="K2" s="3">
        <v>0.98</v>
      </c>
      <c r="L2" s="3">
        <v>0</v>
      </c>
      <c r="M2">
        <v>2</v>
      </c>
      <c r="N2">
        <v>0</v>
      </c>
      <c r="O2" s="7">
        <v>2.8</v>
      </c>
      <c r="P2" s="7">
        <v>0</v>
      </c>
      <c r="Q2" s="3">
        <v>0.5</v>
      </c>
      <c r="R2" s="3">
        <v>0</v>
      </c>
      <c r="S2" t="s">
        <v>94</v>
      </c>
      <c r="T2" s="3">
        <f>J2-I2</f>
        <v>0</v>
      </c>
      <c r="U2" s="3">
        <f>L2-K2</f>
        <v>0</v>
      </c>
      <c r="V2">
        <f>N2-M2</f>
        <v>0</v>
      </c>
      <c r="W2" s="7">
        <f>P2-O2</f>
        <v>0</v>
      </c>
      <c r="X2" s="3">
        <f>R2-Q2</f>
        <v>0</v>
      </c>
    </row>
    <row r="3" spans="1:24">
      <c r="A3">
        <v>2</v>
      </c>
      <c r="B3" t="s">
        <v>36</v>
      </c>
      <c r="C3" t="s">
        <v>89</v>
      </c>
      <c r="D3" t="s">
        <v>92</v>
      </c>
      <c r="E3" s="6">
        <v>45936</v>
      </c>
      <c r="F3" s="6">
        <v>45959</v>
      </c>
      <c r="G3" t="s">
        <v>48</v>
      </c>
      <c r="H3" s="3">
        <v>0.45</v>
      </c>
      <c r="I3" s="3">
        <v>0.95</v>
      </c>
      <c r="J3" s="3">
        <v>0.92</v>
      </c>
      <c r="K3" s="3">
        <v>0.98</v>
      </c>
      <c r="L3" s="3">
        <v>0.96</v>
      </c>
      <c r="M3">
        <v>2</v>
      </c>
      <c r="N3">
        <v>2.3</v>
      </c>
      <c r="O3" s="7">
        <v>2.8</v>
      </c>
      <c r="P3" s="7">
        <v>3.1</v>
      </c>
      <c r="Q3" s="3">
        <v>0.5</v>
      </c>
      <c r="R3" s="3">
        <v>0.7</v>
      </c>
      <c r="S3" t="s">
        <v>95</v>
      </c>
      <c r="T3" s="3">
        <f>J3-I3</f>
        <v>0</v>
      </c>
      <c r="U3" s="3">
        <f>L3-K3</f>
        <v>0</v>
      </c>
      <c r="V3">
        <f>N3-M3</f>
        <v>0</v>
      </c>
      <c r="W3" s="7">
        <f>P3-O3</f>
        <v>0</v>
      </c>
      <c r="X3" s="3">
        <f>R3-Q3</f>
        <v>0</v>
      </c>
    </row>
    <row r="4" spans="1:24">
      <c r="A4">
        <v>3</v>
      </c>
      <c r="B4" t="s">
        <v>87</v>
      </c>
      <c r="C4" t="s">
        <v>90</v>
      </c>
      <c r="D4" t="s">
        <v>93</v>
      </c>
      <c r="E4" s="6">
        <v>45928</v>
      </c>
      <c r="F4" s="6">
        <v>45943</v>
      </c>
      <c r="G4" t="s">
        <v>48</v>
      </c>
      <c r="H4" s="3">
        <v>0.6</v>
      </c>
      <c r="I4" s="3">
        <v>0.96</v>
      </c>
      <c r="J4" s="3">
        <v>0.91</v>
      </c>
      <c r="K4" s="3">
        <v>0.98</v>
      </c>
      <c r="L4" s="3">
        <v>0.95</v>
      </c>
      <c r="M4">
        <v>1.8</v>
      </c>
      <c r="N4">
        <v>2.1</v>
      </c>
      <c r="O4" s="7">
        <v>2.7</v>
      </c>
      <c r="P4" s="7">
        <v>2.9</v>
      </c>
      <c r="Q4" s="3">
        <v>0.4</v>
      </c>
      <c r="R4" s="3">
        <v>0.6</v>
      </c>
      <c r="S4" t="s">
        <v>96</v>
      </c>
      <c r="T4" s="3">
        <f>J4-I4</f>
        <v>0</v>
      </c>
      <c r="U4" s="3">
        <f>L4-K4</f>
        <v>0</v>
      </c>
      <c r="V4">
        <f>N4-M4</f>
        <v>0</v>
      </c>
      <c r="W4" s="7">
        <f>P4-O4</f>
        <v>0</v>
      </c>
      <c r="X4" s="3">
        <f>R4-Q4</f>
        <v>0</v>
      </c>
    </row>
  </sheetData>
  <conditionalFormatting sqref="A2:AY501">
    <cfRule type="expression" dxfId="11" priority="5">
      <formula>MOD(ROW(),2)=0</formula>
    </cfRule>
  </conditionalFormatting>
  <conditionalFormatting sqref="G2:G301">
    <cfRule type="containsText" dxfId="5" priority="1" operator="containsText" text="Non démarré">
      <formula>NOT(ISERROR(SEARCH("Non démarré",G2)))</formula>
    </cfRule>
    <cfRule type="containsText" dxfId="6" priority="2" operator="containsText" text="En cours">
      <formula>NOT(ISERROR(SEARCH("En cours",G2)))</formula>
    </cfRule>
    <cfRule type="containsText" dxfId="3" priority="3" operator="containsText" text="Bloqué">
      <formula>NOT(ISERROR(SEARCH("Bloqué",G2)))</formula>
    </cfRule>
    <cfRule type="containsText" dxfId="7" priority="4" operator="containsText" text="Terminé">
      <formula>NOT(ISERROR(SEARCH("Terminé",G2)))</formula>
    </cfRule>
  </conditionalFormatting>
  <dataValidations count="1">
    <dataValidation type="list" allowBlank="1" showInputMessage="1" showErrorMessage="1" sqref="G2:G301">
      <formula1>Non démarré,En cours,Bloqué,Terminé</formula1>
    </dataValidation>
  </dataValidations>
  <pageMargins left="0.7" right="0.7" top="0.75" bottom="0.75" header="0.3" footer="0.3"/>
  <pageSetup paperSize="9" fitToHeight="0" orientation="landscape"/>
  <headerFooter>
    <oddFooter>&amp;Clecoursgratuit.com — Plan de déploiement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4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defaultRowHeight="15"/>
  <cols>
    <col min="1" max="1" width="6.7109375" customWidth="1"/>
    <col min="2" max="2" width="16.7109375" customWidth="1"/>
    <col min="3" max="3" width="30.7109375" customWidth="1"/>
    <col min="4" max="4" width="16.7109375" customWidth="1"/>
    <col min="5" max="6" width="14.7109375" style="2" customWidth="1"/>
    <col min="7" max="7" width="14.7109375" customWidth="1"/>
    <col min="8" max="8" width="14.7109375" style="3" customWidth="1"/>
    <col min="9" max="10" width="18.7109375" style="3" customWidth="1"/>
    <col min="11" max="12" width="22.7109375" style="3" customWidth="1"/>
    <col min="13" max="14" width="20.7109375" style="3" customWidth="1"/>
    <col min="15" max="16" width="16.7109375" style="9" customWidth="1"/>
    <col min="17" max="18" width="20.7109375" style="3" customWidth="1"/>
    <col min="19" max="19" width="30.7109375" customWidth="1"/>
    <col min="20" max="20" width="14.7109375" style="3" customWidth="1"/>
    <col min="21" max="21" width="18.7109375" style="3" customWidth="1"/>
    <col min="22" max="23" width="16.7109375" customWidth="1"/>
    <col min="24" max="24" width="18.7109375" style="3" customWidth="1"/>
  </cols>
  <sheetData>
    <row r="1" spans="1:24" s="10" customFormat="1" ht="22" customHeight="1">
      <c r="A1" s="5" t="s">
        <v>10</v>
      </c>
      <c r="B1" s="5" t="s">
        <v>97</v>
      </c>
      <c r="C1" s="5" t="s">
        <v>66</v>
      </c>
      <c r="D1" s="5" t="s">
        <v>67</v>
      </c>
      <c r="E1" s="5" t="s">
        <v>68</v>
      </c>
      <c r="F1" s="5" t="s">
        <v>69</v>
      </c>
      <c r="G1" s="5" t="s">
        <v>20</v>
      </c>
      <c r="H1" s="5" t="s">
        <v>21</v>
      </c>
      <c r="I1" s="5" t="s">
        <v>98</v>
      </c>
      <c r="J1" s="5" t="s">
        <v>99</v>
      </c>
      <c r="K1" s="5" t="s">
        <v>100</v>
      </c>
      <c r="L1" s="5" t="s">
        <v>101</v>
      </c>
      <c r="M1" s="5" t="s">
        <v>102</v>
      </c>
      <c r="N1" s="5" t="s">
        <v>103</v>
      </c>
      <c r="O1" s="5" t="s">
        <v>104</v>
      </c>
      <c r="P1" s="5" t="s">
        <v>105</v>
      </c>
      <c r="Q1" s="5" t="s">
        <v>106</v>
      </c>
      <c r="R1" s="5" t="s">
        <v>107</v>
      </c>
      <c r="S1" s="5" t="s">
        <v>80</v>
      </c>
      <c r="T1" s="5" t="s">
        <v>108</v>
      </c>
      <c r="U1" s="5" t="s">
        <v>109</v>
      </c>
      <c r="V1" s="5" t="s">
        <v>110</v>
      </c>
      <c r="W1" s="5" t="s">
        <v>111</v>
      </c>
      <c r="X1" s="5" t="s">
        <v>112</v>
      </c>
    </row>
    <row r="2" spans="1:24">
      <c r="A2">
        <v>1</v>
      </c>
      <c r="B2" t="s">
        <v>113</v>
      </c>
      <c r="C2" t="s">
        <v>116</v>
      </c>
      <c r="D2" t="s">
        <v>119</v>
      </c>
      <c r="E2" s="6">
        <v>45938</v>
      </c>
      <c r="F2" s="6">
        <v>45958</v>
      </c>
      <c r="G2" t="s">
        <v>50</v>
      </c>
      <c r="H2" s="3">
        <v>0.2</v>
      </c>
      <c r="I2" s="3">
        <v>0.9</v>
      </c>
      <c r="J2" s="3">
        <v>0.7</v>
      </c>
      <c r="K2" s="3">
        <v>0.9</v>
      </c>
      <c r="L2" s="3">
        <v>0.55</v>
      </c>
      <c r="M2" s="3">
        <v>0.999</v>
      </c>
      <c r="N2" s="3">
        <v>0.992</v>
      </c>
      <c r="O2" s="9">
        <v>6</v>
      </c>
      <c r="P2" s="9">
        <v>12</v>
      </c>
      <c r="Q2" s="3">
        <v>0.85</v>
      </c>
      <c r="R2" s="3">
        <v>0.62</v>
      </c>
      <c r="S2" t="s">
        <v>121</v>
      </c>
      <c r="T2" s="3">
        <f>J2-I2</f>
        <v>0</v>
      </c>
      <c r="U2" s="3">
        <f>L2-K2</f>
        <v>0</v>
      </c>
      <c r="V2">
        <f>N2-M2</f>
        <v>0</v>
      </c>
      <c r="W2">
        <f>P2-O2</f>
        <v>0</v>
      </c>
      <c r="X2" s="3">
        <f>R2-Q2</f>
        <v>0</v>
      </c>
    </row>
    <row r="3" spans="1:24">
      <c r="A3">
        <v>2</v>
      </c>
      <c r="B3" t="s">
        <v>114</v>
      </c>
      <c r="C3" t="s">
        <v>117</v>
      </c>
      <c r="D3" t="s">
        <v>120</v>
      </c>
      <c r="E3" s="6">
        <v>45948</v>
      </c>
      <c r="F3" s="6">
        <v>45988</v>
      </c>
      <c r="G3" t="s">
        <v>49</v>
      </c>
      <c r="H3" s="3">
        <v>0</v>
      </c>
      <c r="I3" s="3">
        <v>0.9</v>
      </c>
      <c r="J3" s="3">
        <v>0</v>
      </c>
      <c r="K3" s="3">
        <v>0.95</v>
      </c>
      <c r="L3" s="3">
        <v>0</v>
      </c>
      <c r="M3" s="3">
        <v>0.999</v>
      </c>
      <c r="N3" s="3">
        <v>0</v>
      </c>
      <c r="O3" s="9">
        <v>4</v>
      </c>
      <c r="P3" s="9">
        <v>0</v>
      </c>
      <c r="Q3" s="3">
        <v>0.8</v>
      </c>
      <c r="R3" s="3">
        <v>0</v>
      </c>
      <c r="S3" t="s">
        <v>122</v>
      </c>
      <c r="T3" s="3">
        <f>J3-I3</f>
        <v>0</v>
      </c>
      <c r="U3" s="3">
        <f>L3-K3</f>
        <v>0</v>
      </c>
      <c r="V3">
        <f>N3-M3</f>
        <v>0</v>
      </c>
      <c r="W3">
        <f>P3-O3</f>
        <v>0</v>
      </c>
      <c r="X3" s="3">
        <f>R3-Q3</f>
        <v>0</v>
      </c>
    </row>
    <row r="4" spans="1:24">
      <c r="A4">
        <v>3</v>
      </c>
      <c r="B4" t="s">
        <v>115</v>
      </c>
      <c r="C4" t="s">
        <v>118</v>
      </c>
      <c r="D4" t="s">
        <v>47</v>
      </c>
      <c r="E4" s="6">
        <v>45933</v>
      </c>
      <c r="F4" s="6">
        <v>45963</v>
      </c>
      <c r="G4" t="s">
        <v>48</v>
      </c>
      <c r="H4" s="3">
        <v>0.4</v>
      </c>
      <c r="I4" s="3">
        <v>0.85</v>
      </c>
      <c r="J4" s="3">
        <v>0.78</v>
      </c>
      <c r="K4" s="3">
        <v>0.8</v>
      </c>
      <c r="L4" s="3">
        <v>0.62</v>
      </c>
      <c r="M4" s="3">
        <v>0.997</v>
      </c>
      <c r="N4" s="3">
        <v>0.994</v>
      </c>
      <c r="O4" s="9">
        <v>8</v>
      </c>
      <c r="P4" s="9">
        <v>6</v>
      </c>
      <c r="Q4" s="3">
        <v>0.85</v>
      </c>
      <c r="R4" s="3">
        <v>0.62</v>
      </c>
      <c r="S4" t="s">
        <v>123</v>
      </c>
      <c r="T4" s="3">
        <f>J4-I4</f>
        <v>0</v>
      </c>
      <c r="U4" s="3">
        <f>L4-K4</f>
        <v>0</v>
      </c>
      <c r="V4">
        <f>N4-M4</f>
        <v>0</v>
      </c>
      <c r="W4">
        <f>P4-O4</f>
        <v>0</v>
      </c>
      <c r="X4" s="3">
        <f>R4-Q4</f>
        <v>0</v>
      </c>
    </row>
  </sheetData>
  <conditionalFormatting sqref="A2:AY501">
    <cfRule type="expression" dxfId="11" priority="5">
      <formula>MOD(ROW(),2)=0</formula>
    </cfRule>
  </conditionalFormatting>
  <conditionalFormatting sqref="G2:G301">
    <cfRule type="containsText" dxfId="8" priority="1" operator="containsText" text="Non démarré">
      <formula>NOT(ISERROR(SEARCH("Non démarré",G2)))</formula>
    </cfRule>
    <cfRule type="containsText" dxfId="9" priority="2" operator="containsText" text="En cours">
      <formula>NOT(ISERROR(SEARCH("En cours",G2)))</formula>
    </cfRule>
    <cfRule type="containsText" dxfId="3" priority="3" operator="containsText" text="Bloqué">
      <formula>NOT(ISERROR(SEARCH("Bloqué",G2)))</formula>
    </cfRule>
    <cfRule type="containsText" dxfId="10" priority="4" operator="containsText" text="Terminé">
      <formula>NOT(ISERROR(SEARCH("Terminé",G2)))</formula>
    </cfRule>
  </conditionalFormatting>
  <dataValidations count="1">
    <dataValidation type="list" allowBlank="1" showInputMessage="1" showErrorMessage="1" sqref="G2:G301">
      <formula1>Non démarré,En cours,Bloqué,Terminé</formula1>
    </dataValidation>
  </dataValidations>
  <pageMargins left="0.7" right="0.7" top="0.75" bottom="0.75" header="0.3" footer="0.3"/>
  <pageSetup paperSize="9" fitToHeight="0" orientation="landscape"/>
  <headerFooter>
    <oddFooter>&amp;Clecoursgratuit.com — Plan de déploiement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C13"/>
  <sheetViews>
    <sheetView workbookViewId="0">
      <pane ySplit="1" topLeftCell="A2" activePane="bottomLeft" state="frozen"/>
      <selection pane="bottomLeft"/>
    </sheetView>
  </sheetViews>
  <sheetFormatPr defaultRowHeight="15"/>
  <cols>
    <col min="1" max="1" width="38.7109375" customWidth="1"/>
    <col min="2" max="2" width="46.7109375" customWidth="1"/>
    <col min="3" max="3" width="22.7109375" customWidth="1"/>
  </cols>
  <sheetData>
    <row r="1" spans="1:3" s="11" customFormat="1" ht="22" customHeight="1">
      <c r="A1" s="5" t="s">
        <v>124</v>
      </c>
      <c r="B1" s="5" t="s">
        <v>125</v>
      </c>
      <c r="C1" s="5" t="s">
        <v>126</v>
      </c>
    </row>
    <row r="2" spans="1:3">
      <c r="A2" t="s">
        <v>124</v>
      </c>
      <c r="B2" t="s">
        <v>125</v>
      </c>
      <c r="C2">
        <f>COUNTA(Plan_Global!A2:A200)</f>
        <v>0</v>
      </c>
    </row>
    <row r="3" spans="1:3">
      <c r="A3" t="s">
        <v>127</v>
      </c>
      <c r="B3">
        <f>COUNTA(Plan_Global!A2:A200)</f>
        <v>0</v>
      </c>
      <c r="C3">
        <f>COUNTIF(Plan_Global!K2:K200,"Terminé")</f>
        <v>0</v>
      </c>
    </row>
    <row r="4" spans="1:3" s="3" customFormat="1">
      <c r="A4" s="3" t="s">
        <v>128</v>
      </c>
      <c r="B4" s="3">
        <f>COUNTIF(Plan_Global!K2:K200,"Terminé")</f>
        <v>0</v>
      </c>
      <c r="C4" s="3">
        <f>IF(B2=0,0,B3/B2)</f>
        <v>0</v>
      </c>
    </row>
    <row r="5" spans="1:3">
      <c r="A5" t="s">
        <v>129</v>
      </c>
      <c r="B5">
        <f>IF(B2=0,0,B3/B2)</f>
        <v>0</v>
      </c>
      <c r="C5">
        <f>COUNTIF(Plan_Global!K2:K200,"Bloqué")</f>
        <v>0</v>
      </c>
    </row>
    <row r="6" spans="1:3">
      <c r="A6" t="s">
        <v>130</v>
      </c>
      <c r="B6">
        <f>COUNTIF(Plan_Global!K2:K200,"Bloqué")</f>
        <v>0</v>
      </c>
      <c r="C6">
        <f>COUNTIF(Plan_Global!K2:K200,"En cours")</f>
        <v>0</v>
      </c>
    </row>
    <row r="7" spans="1:3">
      <c r="A7" t="s">
        <v>131</v>
      </c>
      <c r="B7">
        <f>COUNTIF(Plan_Global!K2:K200,"En cours")</f>
        <v>0</v>
      </c>
      <c r="C7">
        <f>COUNTIF(Plan_Global!K2:K200,"Non démarré")</f>
        <v>0</v>
      </c>
    </row>
    <row r="8" spans="1:3">
      <c r="A8" t="s">
        <v>132</v>
      </c>
      <c r="B8">
        <f>COUNTIF(Plan_Global!K2:K200,"Non démarré")</f>
        <v>0</v>
      </c>
      <c r="C8">
        <f>COUNTIF(Plan_Global!C2:C200,"Logistique")</f>
        <v>0</v>
      </c>
    </row>
    <row r="9" spans="1:3">
      <c r="A9" t="s">
        <v>133</v>
      </c>
      <c r="B9">
        <f>COUNTIF(Plan_Global!C2:C200,"Logistique")</f>
        <v>0</v>
      </c>
      <c r="C9">
        <f>COUNTIF(Plan_Global!C2:C200,"Informatique")</f>
        <v>0</v>
      </c>
    </row>
    <row r="10" spans="1:3" s="3" customFormat="1">
      <c r="A10" s="3" t="s">
        <v>134</v>
      </c>
      <c r="B10" s="3">
        <f>COUNTIF(Plan_Global!C2:C200,"Informatique")</f>
        <v>0</v>
      </c>
      <c r="C10" s="3">
        <f>AVERAGEIF(Plan_Global!L2:L200,"&gt;0")</f>
        <v>0</v>
      </c>
    </row>
    <row r="11" spans="1:3" s="3" customFormat="1">
      <c r="A11" s="3" t="s">
        <v>135</v>
      </c>
      <c r="B11" s="3">
        <f>AVERAGEIF(Plan_Global!L2:L200,"&gt;0")</f>
        <v>0</v>
      </c>
      <c r="C11" s="3">
        <f>AVERAGEIFS(Plan_Global!L2:L200,Plan_Global!C2:C200,"Logistique",Plan_Global!L2:L200,"&gt;0")</f>
        <v>0</v>
      </c>
    </row>
    <row r="12" spans="1:3" s="3" customFormat="1">
      <c r="A12" s="3" t="s">
        <v>136</v>
      </c>
      <c r="B12" s="3">
        <f>AVERAGEIFS(Plan_Global!L2:L200,Plan_Global!C2:C200,"Logistique",Plan_Global!L2:L200,"&gt;0")</f>
        <v>0</v>
      </c>
      <c r="C12" s="3">
        <f>AVERAGEIFS(Plan_Global!L2:L200,Plan_Global!C2:C200,"Informatique",Plan_Global!L2:L200,"&gt;0")</f>
        <v>0</v>
      </c>
    </row>
    <row r="13" spans="1:3">
      <c r="A13" t="s">
        <v>137</v>
      </c>
      <c r="B13">
        <f>AVERAGEIFS(Plan_Global!L2:L200,Plan_Global!C2:C200,"Informatique",Plan_Global!L2:L200,"&gt;0")</f>
        <v>0</v>
      </c>
    </row>
  </sheetData>
  <pageMargins left="0.7" right="0.7" top="0.75" bottom="0.75" header="0.3" footer="0.3"/>
  <pageSetup paperSize="9" fitToHeight="0" orientation="landscape"/>
  <headerFooter>
    <oddFooter>&amp;Clecoursgratuit.com — Plan de déploiement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8</vt:i4>
      </vt:variant>
    </vt:vector>
  </HeadingPairs>
  <TitlesOfParts>
    <vt:vector size="13" baseType="lpstr">
      <vt:lpstr>README_Mode_emploi</vt:lpstr>
      <vt:lpstr>Plan_Global</vt:lpstr>
      <vt:lpstr>Logistique</vt:lpstr>
      <vt:lpstr>Informatique</vt:lpstr>
      <vt:lpstr>Tableau_de_Bord</vt:lpstr>
      <vt:lpstr>Informatique!Print_Area</vt:lpstr>
      <vt:lpstr>Logistique!Print_Area</vt:lpstr>
      <vt:lpstr>Plan_Global!Print_Area</vt:lpstr>
      <vt:lpstr>Tableau_de_Bord!Print_Area</vt:lpstr>
      <vt:lpstr>Informatique!Print_Titles</vt:lpstr>
      <vt:lpstr>Logistique!Print_Titles</vt:lpstr>
      <vt:lpstr>Plan_Global!Print_Titles</vt:lpstr>
      <vt:lpstr>Tableau_de_Bord!Print_Titles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2025-10-08T03:31:47Z</dcterms:created>
  <dcterms:modified xsi:type="dcterms:W3CDTF">2025-10-08T03:31:47Z</dcterms:modified>
</cp:coreProperties>
</file>