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C6B66F7C-5515-4A09-9340-992BC0C22CD5}" xr6:coauthVersionLast="47" xr6:coauthVersionMax="47" xr10:uidLastSave="{00000000-0000-0000-0000-000000000000}"/>
  <bookViews>
    <workbookView xWindow="-120" yWindow="-120" windowWidth="20730" windowHeight="11040" firstSheet="1" activeTab="4" xr2:uid="{00000000-000D-0000-FFFF-FFFF00000000}"/>
  </bookViews>
  <sheets>
    <sheet name="1_Retro_Lancement" sheetId="1" r:id="rId1"/>
    <sheet name="2_Maintenance_12M" sheetId="2" r:id="rId2"/>
    <sheet name="3_Calendrier_Editorial" sheetId="3" r:id="rId3"/>
    <sheet name="5_BTP_Phasage" sheetId="5" r:id="rId4"/>
    <sheet name="4_Emploi_du_Temps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R8" i="3" l="1"/>
  <c r="I8" i="2"/>
  <c r="H9" i="5"/>
  <c r="GJ8" i="5"/>
  <c r="GI8" i="5"/>
  <c r="GH8" i="5"/>
  <c r="GG8" i="5"/>
  <c r="GF8" i="5"/>
  <c r="GE8" i="5"/>
  <c r="GD8" i="5"/>
  <c r="GC8" i="5"/>
  <c r="GB8" i="5"/>
  <c r="GA8" i="5"/>
  <c r="FZ8" i="5"/>
  <c r="FY8" i="5"/>
  <c r="FX8" i="5"/>
  <c r="FW8" i="5"/>
  <c r="FV8" i="5"/>
  <c r="FU8" i="5"/>
  <c r="FT8" i="5"/>
  <c r="FS8" i="5"/>
  <c r="FR8" i="5"/>
  <c r="FQ8" i="5"/>
  <c r="FP8" i="5"/>
  <c r="FO8" i="5"/>
  <c r="FN8" i="5"/>
  <c r="FM8" i="5"/>
  <c r="FL8" i="5"/>
  <c r="FK8" i="5"/>
  <c r="FJ8" i="5"/>
  <c r="FI8" i="5"/>
  <c r="FH8" i="5"/>
  <c r="FG8" i="5"/>
  <c r="FF8" i="5"/>
  <c r="FE8" i="5"/>
  <c r="FD8" i="5"/>
  <c r="FC8" i="5"/>
  <c r="FB8" i="5"/>
  <c r="FA8" i="5"/>
  <c r="EZ8" i="5"/>
  <c r="EY8" i="5"/>
  <c r="EX8" i="5"/>
  <c r="EW8" i="5"/>
  <c r="EV8" i="5"/>
  <c r="EU8" i="5"/>
  <c r="ET8" i="5"/>
  <c r="ES8" i="5"/>
  <c r="ER8" i="5"/>
  <c r="EQ8" i="5"/>
  <c r="EP8" i="5"/>
  <c r="EO8" i="5"/>
  <c r="EN8" i="5"/>
  <c r="EM8" i="5"/>
  <c r="EL8" i="5"/>
  <c r="EK8" i="5"/>
  <c r="EJ8" i="5"/>
  <c r="EI8" i="5"/>
  <c r="EH8" i="5"/>
  <c r="EG8" i="5"/>
  <c r="EF8" i="5"/>
  <c r="EE8" i="5"/>
  <c r="ED8" i="5"/>
  <c r="EC8" i="5"/>
  <c r="EB8" i="5"/>
  <c r="EA8" i="5"/>
  <c r="DZ8" i="5"/>
  <c r="DY8" i="5"/>
  <c r="DX8" i="5"/>
  <c r="DW8" i="5"/>
  <c r="DV8" i="5"/>
  <c r="DU8" i="5"/>
  <c r="DT8" i="5"/>
  <c r="DS8" i="5"/>
  <c r="DR8" i="5"/>
  <c r="DQ8" i="5"/>
  <c r="DP8" i="5"/>
  <c r="DO8" i="5"/>
  <c r="DN8" i="5"/>
  <c r="DM8" i="5"/>
  <c r="DL8" i="5"/>
  <c r="DK8" i="5"/>
  <c r="DJ8" i="5"/>
  <c r="DI8" i="5"/>
  <c r="DH8" i="5"/>
  <c r="DG8" i="5"/>
  <c r="DF8" i="5"/>
  <c r="DE8" i="5"/>
  <c r="DD8" i="5"/>
  <c r="DC8" i="5"/>
  <c r="DB8" i="5"/>
  <c r="DA8" i="5"/>
  <c r="CZ8" i="5"/>
  <c r="CY8" i="5"/>
  <c r="CX8" i="5"/>
  <c r="CW8" i="5"/>
  <c r="CV8" i="5"/>
  <c r="CU8" i="5"/>
  <c r="CT8" i="5"/>
  <c r="CS8" i="5"/>
  <c r="CR8" i="5"/>
  <c r="CQ8" i="5"/>
  <c r="CP8" i="5"/>
  <c r="CO8" i="5"/>
  <c r="CN8" i="5"/>
  <c r="CM8" i="5"/>
  <c r="CL8" i="5"/>
  <c r="CK8" i="5"/>
  <c r="CJ8" i="5"/>
  <c r="CI8" i="5"/>
  <c r="CH8" i="5"/>
  <c r="CG8" i="5"/>
  <c r="CF8" i="5"/>
  <c r="CE8" i="5"/>
  <c r="CD8" i="5"/>
  <c r="CC8" i="5"/>
  <c r="CB8" i="5"/>
  <c r="CA8" i="5"/>
  <c r="BZ8" i="5"/>
  <c r="BY8" i="5"/>
  <c r="BX8" i="5"/>
  <c r="BW8" i="5"/>
  <c r="BV8" i="5"/>
  <c r="BU8" i="5"/>
  <c r="BT8" i="5"/>
  <c r="BS8" i="5"/>
  <c r="BR8" i="5"/>
  <c r="BQ8" i="5"/>
  <c r="BP8" i="5"/>
  <c r="BO8" i="5"/>
  <c r="BN8" i="5"/>
  <c r="BM8" i="5"/>
  <c r="BL8" i="5"/>
  <c r="BK8" i="5"/>
  <c r="BJ8" i="5"/>
  <c r="BI8" i="5"/>
  <c r="BH8" i="5"/>
  <c r="BG8" i="5"/>
  <c r="BF8" i="5"/>
  <c r="BE8" i="5"/>
  <c r="BD8" i="5"/>
  <c r="BC8" i="5"/>
  <c r="BB8" i="5"/>
  <c r="BA8" i="5"/>
  <c r="AZ8" i="5"/>
  <c r="AY8" i="5"/>
  <c r="AX8" i="5"/>
  <c r="AW8" i="5"/>
  <c r="AV8" i="5"/>
  <c r="AU8" i="5"/>
  <c r="AT8" i="5"/>
  <c r="AS8" i="5"/>
  <c r="AR8" i="5"/>
  <c r="AQ8" i="5"/>
  <c r="AP8" i="5"/>
  <c r="AO8" i="5"/>
  <c r="AN8" i="5"/>
  <c r="AM8" i="5"/>
  <c r="AL8" i="5"/>
  <c r="AK8" i="5"/>
  <c r="AJ8" i="5"/>
  <c r="AI8" i="5"/>
  <c r="AH8" i="5"/>
  <c r="AG8" i="5"/>
  <c r="AF8" i="5"/>
  <c r="AE8" i="5"/>
  <c r="AD8" i="5"/>
  <c r="AC8" i="5"/>
  <c r="AB8" i="5"/>
  <c r="AA8" i="5"/>
  <c r="Z8" i="5"/>
  <c r="Y8" i="5"/>
  <c r="X8" i="5"/>
  <c r="W8" i="5"/>
  <c r="V8" i="5"/>
  <c r="U8" i="5"/>
  <c r="T8" i="5"/>
  <c r="S8" i="5"/>
  <c r="R8" i="5"/>
  <c r="Q8" i="5"/>
  <c r="P8" i="5"/>
  <c r="O8" i="5"/>
  <c r="N8" i="5"/>
  <c r="M8" i="5"/>
  <c r="G50" i="4"/>
  <c r="G49" i="4"/>
  <c r="G48" i="4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T8" i="3"/>
  <c r="S8" i="3"/>
  <c r="Q8" i="3"/>
  <c r="P8" i="3"/>
  <c r="O8" i="3"/>
  <c r="N8" i="3"/>
  <c r="M8" i="3"/>
  <c r="L8" i="3"/>
  <c r="K8" i="3"/>
  <c r="J8" i="3"/>
  <c r="I8" i="3"/>
  <c r="T8" i="2"/>
  <c r="S8" i="2"/>
  <c r="R8" i="2"/>
  <c r="Q8" i="2"/>
  <c r="P8" i="2"/>
  <c r="O8" i="2"/>
  <c r="N8" i="2"/>
  <c r="M8" i="2"/>
  <c r="L8" i="2"/>
  <c r="K8" i="2"/>
  <c r="J8" i="2"/>
  <c r="B5" i="1"/>
  <c r="EH7" i="1" l="1"/>
  <c r="EF7" i="1"/>
  <c r="ED7" i="1"/>
  <c r="EB7" i="1"/>
  <c r="DZ7" i="1"/>
  <c r="DX7" i="1"/>
  <c r="DV7" i="1"/>
  <c r="DT7" i="1"/>
  <c r="DR7" i="1"/>
  <c r="DP7" i="1"/>
  <c r="DN7" i="1"/>
  <c r="DL7" i="1"/>
  <c r="DJ7" i="1"/>
  <c r="DH7" i="1"/>
  <c r="DF7" i="1"/>
  <c r="DD7" i="1"/>
  <c r="DB7" i="1"/>
  <c r="CZ7" i="1"/>
  <c r="CX7" i="1"/>
  <c r="CV7" i="1"/>
  <c r="CT7" i="1"/>
  <c r="CR7" i="1"/>
  <c r="CP7" i="1"/>
  <c r="CN7" i="1"/>
  <c r="CL7" i="1"/>
  <c r="CJ7" i="1"/>
  <c r="CH7" i="1"/>
  <c r="CF7" i="1"/>
  <c r="CD7" i="1"/>
  <c r="CB7" i="1"/>
  <c r="BZ7" i="1"/>
  <c r="BX7" i="1"/>
  <c r="BV7" i="1"/>
  <c r="BT7" i="1"/>
  <c r="BR7" i="1"/>
  <c r="BP7" i="1"/>
  <c r="BN7" i="1"/>
  <c r="BL7" i="1"/>
  <c r="BJ7" i="1"/>
  <c r="BH7" i="1"/>
  <c r="BF7" i="1"/>
  <c r="BD7" i="1"/>
  <c r="BB7" i="1"/>
  <c r="AZ7" i="1"/>
  <c r="AX7" i="1"/>
  <c r="AV7" i="1"/>
  <c r="AT7" i="1"/>
  <c r="AR7" i="1"/>
  <c r="AP7" i="1"/>
  <c r="AN7" i="1"/>
  <c r="AL7" i="1"/>
  <c r="AJ7" i="1"/>
  <c r="AH7" i="1"/>
  <c r="AF7" i="1"/>
  <c r="AD7" i="1"/>
  <c r="AB7" i="1"/>
  <c r="Z7" i="1"/>
  <c r="X7" i="1"/>
  <c r="V7" i="1"/>
  <c r="T7" i="1"/>
  <c r="R7" i="1"/>
  <c r="P7" i="1"/>
  <c r="N7" i="1"/>
  <c r="L7" i="1"/>
  <c r="O7" i="1"/>
  <c r="S7" i="1"/>
  <c r="W7" i="1"/>
  <c r="AA7" i="1"/>
  <c r="AE7" i="1"/>
  <c r="AI7" i="1"/>
  <c r="AM7" i="1"/>
  <c r="AQ7" i="1"/>
  <c r="AU7" i="1"/>
  <c r="AY7" i="1"/>
  <c r="BC7" i="1"/>
  <c r="BG7" i="1"/>
  <c r="BK7" i="1"/>
  <c r="BO7" i="1"/>
  <c r="BS7" i="1"/>
  <c r="BW7" i="1"/>
  <c r="CA7" i="1"/>
  <c r="CE7" i="1"/>
  <c r="CI7" i="1"/>
  <c r="CM7" i="1"/>
  <c r="CQ7" i="1"/>
  <c r="CU7" i="1"/>
  <c r="CY7" i="1"/>
  <c r="DC7" i="1"/>
  <c r="DG7" i="1"/>
  <c r="DK7" i="1"/>
  <c r="DO7" i="1"/>
  <c r="DS7" i="1"/>
  <c r="DW7" i="1"/>
  <c r="EA7" i="1"/>
  <c r="EE7" i="1"/>
  <c r="EI7" i="1"/>
  <c r="M7" i="1"/>
  <c r="Q7" i="1"/>
  <c r="U7" i="1"/>
  <c r="Y7" i="1"/>
  <c r="AC7" i="1"/>
  <c r="AG7" i="1"/>
  <c r="AK7" i="1"/>
  <c r="AO7" i="1"/>
  <c r="AS7" i="1"/>
  <c r="AW7" i="1"/>
  <c r="BA7" i="1"/>
  <c r="BE7" i="1"/>
  <c r="BI7" i="1"/>
  <c r="BM7" i="1"/>
  <c r="BQ7" i="1"/>
  <c r="BU7" i="1"/>
  <c r="BY7" i="1"/>
  <c r="CC7" i="1"/>
  <c r="CG7" i="1"/>
  <c r="CK7" i="1"/>
  <c r="CO7" i="1"/>
  <c r="CS7" i="1"/>
  <c r="CW7" i="1"/>
  <c r="DA7" i="1"/>
  <c r="DE7" i="1"/>
  <c r="DI7" i="1"/>
  <c r="DM7" i="1"/>
  <c r="DQ7" i="1"/>
  <c r="DU7" i="1"/>
  <c r="DY7" i="1"/>
  <c r="EC7" i="1"/>
  <c r="EG7" i="1"/>
  <c r="EX14" i="5"/>
  <c r="CL14" i="5"/>
  <c r="Z14" i="5"/>
  <c r="GD14" i="5"/>
  <c r="FU14" i="5"/>
  <c r="FE14" i="5"/>
  <c r="EO14" i="5"/>
  <c r="DY14" i="5"/>
  <c r="DI14" i="5"/>
  <c r="CS14" i="5"/>
  <c r="CC14" i="5"/>
  <c r="BM14" i="5"/>
  <c r="AW14" i="5"/>
  <c r="AG14" i="5"/>
  <c r="Q14" i="5"/>
  <c r="FO14" i="5"/>
  <c r="EI14" i="5"/>
  <c r="DC14" i="5"/>
  <c r="BW14" i="5"/>
  <c r="AQ14" i="5"/>
  <c r="GI14" i="5"/>
  <c r="FC14" i="5"/>
  <c r="W14" i="5"/>
  <c r="CI14" i="5"/>
  <c r="AE14" i="5"/>
  <c r="CQ14" i="5"/>
  <c r="BM16" i="5"/>
  <c r="FG16" i="5"/>
  <c r="U18" i="5"/>
  <c r="BM20" i="5"/>
  <c r="BM22" i="5"/>
  <c r="FG24" i="5"/>
  <c r="AW26" i="5"/>
  <c r="I9" i="5"/>
  <c r="EI9" i="5" s="1"/>
  <c r="DC15" i="5"/>
  <c r="FO15" i="5"/>
  <c r="AQ17" i="5"/>
  <c r="BW17" i="5"/>
  <c r="DC17" i="5"/>
  <c r="EI17" i="5"/>
  <c r="FO17" i="5"/>
  <c r="AQ19" i="5"/>
  <c r="BW19" i="5"/>
  <c r="EI19" i="5"/>
  <c r="AA21" i="5"/>
  <c r="EI21" i="5"/>
  <c r="FO23" i="5"/>
  <c r="EI25" i="5"/>
  <c r="EI29" i="5"/>
  <c r="BW31" i="5"/>
  <c r="DY32" i="5" l="1"/>
  <c r="AU32" i="5"/>
  <c r="GI28" i="5"/>
  <c r="FW28" i="5"/>
  <c r="BM32" i="5"/>
  <c r="BW21" i="5"/>
  <c r="FO21" i="5"/>
  <c r="DC21" i="5"/>
  <c r="AQ21" i="5"/>
  <c r="FO28" i="5"/>
  <c r="GE21" i="5"/>
  <c r="EY21" i="5"/>
  <c r="DS21" i="5"/>
  <c r="CM21" i="5"/>
  <c r="BG21" i="5"/>
  <c r="FO19" i="5"/>
  <c r="DC19" i="5"/>
  <c r="GE32" i="5"/>
  <c r="FS32" i="5"/>
  <c r="EI31" i="5"/>
  <c r="FG22" i="5"/>
  <c r="BU28" i="5"/>
  <c r="BK28" i="5"/>
  <c r="AY28" i="5"/>
  <c r="BM30" i="5"/>
  <c r="AU30" i="5"/>
  <c r="EA30" i="5"/>
  <c r="BM34" i="5"/>
  <c r="FS34" i="5"/>
  <c r="FE32" i="5"/>
  <c r="CS32" i="5"/>
  <c r="AG32" i="5"/>
  <c r="DG32" i="5"/>
  <c r="EA32" i="5"/>
  <c r="BG32" i="5"/>
  <c r="BG33" i="5"/>
  <c r="CM33" i="5"/>
  <c r="AQ25" i="5"/>
  <c r="DC25" i="5"/>
  <c r="FG25" i="5"/>
  <c r="DY18" i="5"/>
  <c r="BA18" i="5"/>
  <c r="BG18" i="5"/>
  <c r="GE18" i="5"/>
  <c r="EY33" i="5"/>
  <c r="FR31" i="5"/>
  <c r="AQ31" i="5"/>
  <c r="DC31" i="5"/>
  <c r="FO31" i="5"/>
  <c r="FW25" i="5"/>
  <c r="BW25" i="5"/>
  <c r="S21" i="5"/>
  <c r="AI21" i="5"/>
  <c r="AY21" i="5"/>
  <c r="BO21" i="5"/>
  <c r="CE21" i="5"/>
  <c r="CU21" i="5"/>
  <c r="DK21" i="5"/>
  <c r="EA21" i="5"/>
  <c r="EQ21" i="5"/>
  <c r="FG21" i="5"/>
  <c r="FW21" i="5"/>
  <c r="AA19" i="5"/>
  <c r="BG19" i="5"/>
  <c r="CM19" i="5"/>
  <c r="DS19" i="5"/>
  <c r="EY19" i="5"/>
  <c r="GE19" i="5"/>
  <c r="AA17" i="5"/>
  <c r="BG17" i="5"/>
  <c r="CM17" i="5"/>
  <c r="DS17" i="5"/>
  <c r="EY17" i="5"/>
  <c r="GE17" i="5"/>
  <c r="DK20" i="5"/>
  <c r="DS18" i="5"/>
  <c r="CG18" i="5"/>
  <c r="GH30" i="5"/>
  <c r="FE30" i="5"/>
  <c r="CS30" i="5"/>
  <c r="AG30" i="5"/>
  <c r="DG30" i="5"/>
  <c r="BW30" i="5"/>
  <c r="BO30" i="5"/>
  <c r="GE33" i="5"/>
  <c r="DS33" i="5"/>
  <c r="GE31" i="5"/>
  <c r="EY31" i="5"/>
  <c r="DS31" i="5"/>
  <c r="CM31" i="5"/>
  <c r="BG31" i="5"/>
  <c r="AA31" i="5"/>
  <c r="DY22" i="5"/>
  <c r="AI22" i="5"/>
  <c r="DY16" i="5"/>
  <c r="AI16" i="5"/>
  <c r="FS30" i="5"/>
  <c r="DY30" i="5"/>
  <c r="DY28" i="5"/>
  <c r="AO28" i="5"/>
  <c r="DW28" i="5"/>
  <c r="AQ28" i="5"/>
  <c r="DK28" i="5"/>
  <c r="AQ33" i="5"/>
  <c r="BW33" i="5"/>
  <c r="DC33" i="5"/>
  <c r="EI33" i="5"/>
  <c r="FO33" i="5"/>
  <c r="FW31" i="5"/>
  <c r="FG31" i="5"/>
  <c r="EQ31" i="5"/>
  <c r="EA31" i="5"/>
  <c r="DK31" i="5"/>
  <c r="CU31" i="5"/>
  <c r="CE31" i="5"/>
  <c r="BO31" i="5"/>
  <c r="AY31" i="5"/>
  <c r="AI31" i="5"/>
  <c r="S31" i="5"/>
  <c r="AT31" i="5"/>
  <c r="BG29" i="5"/>
  <c r="CM29" i="5"/>
  <c r="FO29" i="5"/>
  <c r="BW27" i="5"/>
  <c r="GG27" i="5"/>
  <c r="FE26" i="5"/>
  <c r="DY26" i="5"/>
  <c r="CS26" i="5"/>
  <c r="BM26" i="5"/>
  <c r="AG26" i="5"/>
  <c r="AI26" i="5"/>
  <c r="CU26" i="5"/>
  <c r="FG26" i="5"/>
  <c r="EO26" i="5"/>
  <c r="CC26" i="5"/>
  <c r="Q26" i="5"/>
  <c r="EA26" i="5"/>
  <c r="FC22" i="5"/>
  <c r="GC22" i="5"/>
  <c r="FM22" i="5"/>
  <c r="EW22" i="5"/>
  <c r="EG22" i="5"/>
  <c r="DQ22" i="5"/>
  <c r="DA22" i="5"/>
  <c r="CK22" i="5"/>
  <c r="BU22" i="5"/>
  <c r="BE22" i="5"/>
  <c r="AO22" i="5"/>
  <c r="Y22" i="5"/>
  <c r="S22" i="5"/>
  <c r="AY22" i="5"/>
  <c r="CE22" i="5"/>
  <c r="DK22" i="5"/>
  <c r="EQ22" i="5"/>
  <c r="FW22" i="5"/>
  <c r="FU22" i="5"/>
  <c r="EO22" i="5"/>
  <c r="DI22" i="5"/>
  <c r="CC22" i="5"/>
  <c r="AW22" i="5"/>
  <c r="Q22" i="5"/>
  <c r="BO22" i="5"/>
  <c r="EA22" i="5"/>
  <c r="FB18" i="5"/>
  <c r="AD18" i="5"/>
  <c r="GC18" i="5"/>
  <c r="FM18" i="5"/>
  <c r="EW18" i="5"/>
  <c r="EG18" i="5"/>
  <c r="DQ18" i="5"/>
  <c r="DA18" i="5"/>
  <c r="CS18" i="5"/>
  <c r="CK18" i="5"/>
  <c r="CC18" i="5"/>
  <c r="BU18" i="5"/>
  <c r="BM18" i="5"/>
  <c r="BE18" i="5"/>
  <c r="AW18" i="5"/>
  <c r="AO18" i="5"/>
  <c r="AG18" i="5"/>
  <c r="Y18" i="5"/>
  <c r="Q18" i="5"/>
  <c r="S18" i="5"/>
  <c r="AI18" i="5"/>
  <c r="AY18" i="5"/>
  <c r="BO18" i="5"/>
  <c r="CE18" i="5"/>
  <c r="CU18" i="5"/>
  <c r="DK18" i="5"/>
  <c r="EA18" i="5"/>
  <c r="EQ18" i="5"/>
  <c r="FG18" i="5"/>
  <c r="FW18" i="5"/>
  <c r="CP18" i="5"/>
  <c r="FU18" i="5"/>
  <c r="EO18" i="5"/>
  <c r="DI18" i="5"/>
  <c r="CO18" i="5"/>
  <c r="BY18" i="5"/>
  <c r="BI18" i="5"/>
  <c r="AS18" i="5"/>
  <c r="AC18" i="5"/>
  <c r="M18" i="5"/>
  <c r="AQ18" i="5"/>
  <c r="BW18" i="5"/>
  <c r="DC18" i="5"/>
  <c r="EI18" i="5"/>
  <c r="FO18" i="5"/>
  <c r="GD31" i="5"/>
  <c r="EL31" i="5"/>
  <c r="BZ31" i="5"/>
  <c r="N31" i="5"/>
  <c r="O31" i="5"/>
  <c r="W31" i="5"/>
  <c r="AE31" i="5"/>
  <c r="AM31" i="5"/>
  <c r="AU31" i="5"/>
  <c r="BC31" i="5"/>
  <c r="BK31" i="5"/>
  <c r="BS31" i="5"/>
  <c r="CA31" i="5"/>
  <c r="CI31" i="5"/>
  <c r="CQ31" i="5"/>
  <c r="CY31" i="5"/>
  <c r="DG31" i="5"/>
  <c r="DO31" i="5"/>
  <c r="DW31" i="5"/>
  <c r="EE31" i="5"/>
  <c r="EM31" i="5"/>
  <c r="EU31" i="5"/>
  <c r="FC31" i="5"/>
  <c r="FK31" i="5"/>
  <c r="FS31" i="5"/>
  <c r="GA31" i="5"/>
  <c r="GI31" i="5"/>
  <c r="DF31" i="5"/>
  <c r="BO26" i="5"/>
  <c r="DI26" i="5"/>
  <c r="CU22" i="5"/>
  <c r="AG22" i="5"/>
  <c r="CS22" i="5"/>
  <c r="FE22" i="5"/>
  <c r="EY18" i="5"/>
  <c r="CM18" i="5"/>
  <c r="AA18" i="5"/>
  <c r="AK18" i="5"/>
  <c r="BQ18" i="5"/>
  <c r="CW18" i="5"/>
  <c r="FE18" i="5"/>
  <c r="GD16" i="5"/>
  <c r="Z16" i="5"/>
  <c r="FU16" i="5"/>
  <c r="EO16" i="5"/>
  <c r="DI16" i="5"/>
  <c r="CC16" i="5"/>
  <c r="AW16" i="5"/>
  <c r="Q16" i="5"/>
  <c r="BO16" i="5"/>
  <c r="EA16" i="5"/>
  <c r="EX16" i="5"/>
  <c r="FE16" i="5"/>
  <c r="CS16" i="5"/>
  <c r="AG16" i="5"/>
  <c r="CU16" i="5"/>
  <c r="BJ30" i="5"/>
  <c r="FU30" i="5"/>
  <c r="EO30" i="5"/>
  <c r="DI30" i="5"/>
  <c r="CC30" i="5"/>
  <c r="AW30" i="5"/>
  <c r="Q30" i="5"/>
  <c r="EM30" i="5"/>
  <c r="CA30" i="5"/>
  <c r="O30" i="5"/>
  <c r="EI30" i="5"/>
  <c r="AI30" i="5"/>
  <c r="CU30" i="5"/>
  <c r="FG30" i="5"/>
  <c r="S25" i="5"/>
  <c r="AI25" i="5"/>
  <c r="AY25" i="5"/>
  <c r="BO25" i="5"/>
  <c r="CE25" i="5"/>
  <c r="CU25" i="5"/>
  <c r="DK25" i="5"/>
  <c r="EA25" i="5"/>
  <c r="EQ25" i="5"/>
  <c r="AQ9" i="5"/>
  <c r="DC9" i="5"/>
  <c r="FO9" i="5"/>
  <c r="GH32" i="5"/>
  <c r="GC32" i="5"/>
  <c r="FM32" i="5"/>
  <c r="EW32" i="5"/>
  <c r="EG32" i="5"/>
  <c r="DQ32" i="5"/>
  <c r="DA32" i="5"/>
  <c r="CK32" i="5"/>
  <c r="BU32" i="5"/>
  <c r="BE32" i="5"/>
  <c r="AO32" i="5"/>
  <c r="Y32" i="5"/>
  <c r="GI32" i="5"/>
  <c r="FC32" i="5"/>
  <c r="DW32" i="5"/>
  <c r="CQ32" i="5"/>
  <c r="BK32" i="5"/>
  <c r="AE32" i="5"/>
  <c r="FG32" i="5"/>
  <c r="CU32" i="5"/>
  <c r="AI32" i="5"/>
  <c r="EY32" i="5"/>
  <c r="CM32" i="5"/>
  <c r="FE20" i="5"/>
  <c r="CS20" i="5"/>
  <c r="AG20" i="5"/>
  <c r="CE20" i="5"/>
  <c r="EQ20" i="5"/>
  <c r="AD31" i="5"/>
  <c r="BJ31" i="5"/>
  <c r="CP31" i="5"/>
  <c r="DV31" i="5"/>
  <c r="FB31" i="5"/>
  <c r="GH31" i="5"/>
  <c r="GE25" i="5"/>
  <c r="FO25" i="5"/>
  <c r="EY25" i="5"/>
  <c r="DS25" i="5"/>
  <c r="CM25" i="5"/>
  <c r="BG25" i="5"/>
  <c r="AA25" i="5"/>
  <c r="AQ15" i="5"/>
  <c r="BW15" i="5"/>
  <c r="EI15" i="5"/>
  <c r="BW9" i="5"/>
  <c r="DS32" i="5"/>
  <c r="BO32" i="5"/>
  <c r="O32" i="5"/>
  <c r="CA32" i="5"/>
  <c r="EM32" i="5"/>
  <c r="Q32" i="5"/>
  <c r="AW32" i="5"/>
  <c r="CC32" i="5"/>
  <c r="DI32" i="5"/>
  <c r="EO32" i="5"/>
  <c r="FU32" i="5"/>
  <c r="FW20" i="5"/>
  <c r="AI20" i="5"/>
  <c r="DY20" i="5"/>
  <c r="S30" i="5"/>
  <c r="FR30" i="5"/>
  <c r="EL30" i="5"/>
  <c r="DF30" i="5"/>
  <c r="BZ30" i="5"/>
  <c r="AT30" i="5"/>
  <c r="N30" i="5"/>
  <c r="GG30" i="5"/>
  <c r="FY30" i="5"/>
  <c r="FQ30" i="5"/>
  <c r="FI30" i="5"/>
  <c r="FA30" i="5"/>
  <c r="ES30" i="5"/>
  <c r="EK30" i="5"/>
  <c r="EC30" i="5"/>
  <c r="DU30" i="5"/>
  <c r="DM30" i="5"/>
  <c r="DE30" i="5"/>
  <c r="CW30" i="5"/>
  <c r="CO30" i="5"/>
  <c r="CG30" i="5"/>
  <c r="BY30" i="5"/>
  <c r="BQ30" i="5"/>
  <c r="BI30" i="5"/>
  <c r="BA30" i="5"/>
  <c r="AS30" i="5"/>
  <c r="AK30" i="5"/>
  <c r="AC30" i="5"/>
  <c r="U30" i="5"/>
  <c r="M30" i="5"/>
  <c r="GA30" i="5"/>
  <c r="FK30" i="5"/>
  <c r="EU30" i="5"/>
  <c r="EE30" i="5"/>
  <c r="DO30" i="5"/>
  <c r="CY30" i="5"/>
  <c r="CI30" i="5"/>
  <c r="BS30" i="5"/>
  <c r="BC30" i="5"/>
  <c r="AM30" i="5"/>
  <c r="W30" i="5"/>
  <c r="AA30" i="5"/>
  <c r="BG30" i="5"/>
  <c r="CM30" i="5"/>
  <c r="DS30" i="5"/>
  <c r="EY30" i="5"/>
  <c r="GE30" i="5"/>
  <c r="FB30" i="5"/>
  <c r="CP30" i="5"/>
  <c r="AD30" i="5"/>
  <c r="GC30" i="5"/>
  <c r="FM30" i="5"/>
  <c r="EW30" i="5"/>
  <c r="EG30" i="5"/>
  <c r="DQ30" i="5"/>
  <c r="DA30" i="5"/>
  <c r="CK30" i="5"/>
  <c r="BU30" i="5"/>
  <c r="BE30" i="5"/>
  <c r="AO30" i="5"/>
  <c r="Y30" i="5"/>
  <c r="GI30" i="5"/>
  <c r="FC30" i="5"/>
  <c r="DW30" i="5"/>
  <c r="CQ30" i="5"/>
  <c r="BK30" i="5"/>
  <c r="AE30" i="5"/>
  <c r="AQ30" i="5"/>
  <c r="DC30" i="5"/>
  <c r="FO30" i="5"/>
  <c r="AY30" i="5"/>
  <c r="CE30" i="5"/>
  <c r="DK30" i="5"/>
  <c r="EQ30" i="5"/>
  <c r="FW30" i="5"/>
  <c r="DV30" i="5"/>
  <c r="EE18" i="5"/>
  <c r="FR18" i="5"/>
  <c r="EL18" i="5"/>
  <c r="DF18" i="5"/>
  <c r="BZ18" i="5"/>
  <c r="AT18" i="5"/>
  <c r="N18" i="5"/>
  <c r="GG18" i="5"/>
  <c r="FY18" i="5"/>
  <c r="FQ18" i="5"/>
  <c r="FI18" i="5"/>
  <c r="FA18" i="5"/>
  <c r="ES18" i="5"/>
  <c r="EK18" i="5"/>
  <c r="EC18" i="5"/>
  <c r="DU18" i="5"/>
  <c r="DM18" i="5"/>
  <c r="DE18" i="5"/>
  <c r="BJ18" i="5"/>
  <c r="DV18" i="5"/>
  <c r="GH18" i="5"/>
  <c r="CL16" i="5"/>
  <c r="V31" i="5"/>
  <c r="AL31" i="5"/>
  <c r="BB31" i="5"/>
  <c r="BR31" i="5"/>
  <c r="CH31" i="5"/>
  <c r="CX31" i="5"/>
  <c r="DN31" i="5"/>
  <c r="ED31" i="5"/>
  <c r="ET31" i="5"/>
  <c r="FJ31" i="5"/>
  <c r="FZ31" i="5"/>
  <c r="GE29" i="5"/>
  <c r="EY29" i="5"/>
  <c r="DS29" i="5"/>
  <c r="AA27" i="5"/>
  <c r="BG27" i="5"/>
  <c r="CO27" i="5"/>
  <c r="FA27" i="5"/>
  <c r="AQ23" i="5"/>
  <c r="BW23" i="5"/>
  <c r="EI23" i="5"/>
  <c r="S9" i="5"/>
  <c r="AI9" i="5"/>
  <c r="AY9" i="5"/>
  <c r="BO9" i="5"/>
  <c r="CE9" i="5"/>
  <c r="CU9" i="5"/>
  <c r="DK9" i="5"/>
  <c r="EA9" i="5"/>
  <c r="EQ9" i="5"/>
  <c r="FG9" i="5"/>
  <c r="FW9" i="5"/>
  <c r="S34" i="5"/>
  <c r="AU34" i="5"/>
  <c r="EU26" i="5"/>
  <c r="FV26" i="5"/>
  <c r="EP26" i="5"/>
  <c r="DJ26" i="5"/>
  <c r="CD26" i="5"/>
  <c r="AX26" i="5"/>
  <c r="R26" i="5"/>
  <c r="GC26" i="5"/>
  <c r="FM26" i="5"/>
  <c r="EW26" i="5"/>
  <c r="EG26" i="5"/>
  <c r="DQ26" i="5"/>
  <c r="DA26" i="5"/>
  <c r="CK26" i="5"/>
  <c r="BU26" i="5"/>
  <c r="BE26" i="5"/>
  <c r="AO26" i="5"/>
  <c r="Y26" i="5"/>
  <c r="S26" i="5"/>
  <c r="AY26" i="5"/>
  <c r="CE26" i="5"/>
  <c r="DK26" i="5"/>
  <c r="EQ26" i="5"/>
  <c r="FW26" i="5"/>
  <c r="BN26" i="5"/>
  <c r="DZ26" i="5"/>
  <c r="EH24" i="5"/>
  <c r="AG24" i="5"/>
  <c r="CU24" i="5"/>
  <c r="GD29" i="5"/>
  <c r="AQ29" i="5"/>
  <c r="BW29" i="5"/>
  <c r="DC29" i="5"/>
  <c r="DU27" i="5"/>
  <c r="AQ27" i="5"/>
  <c r="DC23" i="5"/>
  <c r="S17" i="5"/>
  <c r="AI17" i="5"/>
  <c r="AY17" i="5"/>
  <c r="BO17" i="5"/>
  <c r="CE17" i="5"/>
  <c r="CU17" i="5"/>
  <c r="DK17" i="5"/>
  <c r="EA17" i="5"/>
  <c r="EQ17" i="5"/>
  <c r="FG17" i="5"/>
  <c r="FW17" i="5"/>
  <c r="GE9" i="5"/>
  <c r="EY9" i="5"/>
  <c r="DS9" i="5"/>
  <c r="CM9" i="5"/>
  <c r="BG9" i="5"/>
  <c r="AA9" i="5"/>
  <c r="FE34" i="5"/>
  <c r="CS34" i="5"/>
  <c r="AG34" i="5"/>
  <c r="DG34" i="5"/>
  <c r="BW34" i="5"/>
  <c r="EQ34" i="5"/>
  <c r="FU26" i="5"/>
  <c r="AH26" i="5"/>
  <c r="CT26" i="5"/>
  <c r="FF26" i="5"/>
  <c r="AI24" i="5"/>
  <c r="V22" i="5"/>
  <c r="AL22" i="5"/>
  <c r="BB22" i="5"/>
  <c r="BR22" i="5"/>
  <c r="CH22" i="5"/>
  <c r="CX22" i="5"/>
  <c r="DN22" i="5"/>
  <c r="ED22" i="5"/>
  <c r="ET22" i="5"/>
  <c r="FJ22" i="5"/>
  <c r="FZ22" i="5"/>
  <c r="FV20" i="5"/>
  <c r="EP20" i="5"/>
  <c r="DJ20" i="5"/>
  <c r="CD20" i="5"/>
  <c r="AX20" i="5"/>
  <c r="R20" i="5"/>
  <c r="GC20" i="5"/>
  <c r="FM20" i="5"/>
  <c r="EW20" i="5"/>
  <c r="EG20" i="5"/>
  <c r="DQ20" i="5"/>
  <c r="DA20" i="5"/>
  <c r="CK20" i="5"/>
  <c r="BU20" i="5"/>
  <c r="BE20" i="5"/>
  <c r="AO20" i="5"/>
  <c r="Y20" i="5"/>
  <c r="S20" i="5"/>
  <c r="AY20" i="5"/>
  <c r="BN20" i="5"/>
  <c r="DZ20" i="5"/>
  <c r="FS20" i="5"/>
  <c r="GE22" i="5"/>
  <c r="FO22" i="5"/>
  <c r="EY22" i="5"/>
  <c r="EI22" i="5"/>
  <c r="DS22" i="5"/>
  <c r="DC22" i="5"/>
  <c r="CM22" i="5"/>
  <c r="BW22" i="5"/>
  <c r="BG22" i="5"/>
  <c r="AQ22" i="5"/>
  <c r="AA22" i="5"/>
  <c r="M22" i="5"/>
  <c r="U22" i="5"/>
  <c r="AC22" i="5"/>
  <c r="AK22" i="5"/>
  <c r="AS22" i="5"/>
  <c r="BA22" i="5"/>
  <c r="BI22" i="5"/>
  <c r="BQ22" i="5"/>
  <c r="BY22" i="5"/>
  <c r="CG22" i="5"/>
  <c r="CO22" i="5"/>
  <c r="CW22" i="5"/>
  <c r="DE22" i="5"/>
  <c r="DM22" i="5"/>
  <c r="DU22" i="5"/>
  <c r="EC22" i="5"/>
  <c r="EK22" i="5"/>
  <c r="ES22" i="5"/>
  <c r="FA22" i="5"/>
  <c r="FI22" i="5"/>
  <c r="FQ22" i="5"/>
  <c r="FY22" i="5"/>
  <c r="GG22" i="5"/>
  <c r="N22" i="5"/>
  <c r="AD22" i="5"/>
  <c r="AT22" i="5"/>
  <c r="BJ22" i="5"/>
  <c r="BZ22" i="5"/>
  <c r="CP22" i="5"/>
  <c r="DF22" i="5"/>
  <c r="DV22" i="5"/>
  <c r="EL22" i="5"/>
  <c r="FB22" i="5"/>
  <c r="FR22" i="5"/>
  <c r="GH22" i="5"/>
  <c r="FG20" i="5"/>
  <c r="EA20" i="5"/>
  <c r="CU20" i="5"/>
  <c r="BO20" i="5"/>
  <c r="Q20" i="5"/>
  <c r="AW20" i="5"/>
  <c r="CC20" i="5"/>
  <c r="DI20" i="5"/>
  <c r="EO20" i="5"/>
  <c r="FU20" i="5"/>
  <c r="AH20" i="5"/>
  <c r="CT20" i="5"/>
  <c r="FF20" i="5"/>
  <c r="GI20" i="5"/>
  <c r="V18" i="5"/>
  <c r="AL18" i="5"/>
  <c r="BB18" i="5"/>
  <c r="BR18" i="5"/>
  <c r="CH18" i="5"/>
  <c r="CX18" i="5"/>
  <c r="DN18" i="5"/>
  <c r="ED18" i="5"/>
  <c r="ET18" i="5"/>
  <c r="FJ18" i="5"/>
  <c r="FZ18" i="5"/>
  <c r="BF16" i="5"/>
  <c r="DR16" i="5"/>
  <c r="V30" i="5"/>
  <c r="AL30" i="5"/>
  <c r="BB30" i="5"/>
  <c r="BR30" i="5"/>
  <c r="CH30" i="5"/>
  <c r="CX30" i="5"/>
  <c r="DN30" i="5"/>
  <c r="ED30" i="5"/>
  <c r="ET30" i="5"/>
  <c r="FJ30" i="5"/>
  <c r="FZ30" i="5"/>
  <c r="BF14" i="5"/>
  <c r="DR14" i="5"/>
  <c r="GH33" i="5"/>
  <c r="FZ33" i="5"/>
  <c r="FR33" i="5"/>
  <c r="FJ33" i="5"/>
  <c r="FB33" i="5"/>
  <c r="ET33" i="5"/>
  <c r="EL33" i="5"/>
  <c r="ED33" i="5"/>
  <c r="DV33" i="5"/>
  <c r="DN33" i="5"/>
  <c r="DF33" i="5"/>
  <c r="CX33" i="5"/>
  <c r="CP33" i="5"/>
  <c r="CH33" i="5"/>
  <c r="BZ33" i="5"/>
  <c r="BR33" i="5"/>
  <c r="BJ33" i="5"/>
  <c r="BB33" i="5"/>
  <c r="AT33" i="5"/>
  <c r="AL33" i="5"/>
  <c r="AD33" i="5"/>
  <c r="V33" i="5"/>
  <c r="N33" i="5"/>
  <c r="O33" i="5"/>
  <c r="W33" i="5"/>
  <c r="AE33" i="5"/>
  <c r="AM33" i="5"/>
  <c r="AU33" i="5"/>
  <c r="BC33" i="5"/>
  <c r="BK33" i="5"/>
  <c r="BS33" i="5"/>
  <c r="CA33" i="5"/>
  <c r="CI33" i="5"/>
  <c r="CQ33" i="5"/>
  <c r="CY33" i="5"/>
  <c r="DG33" i="5"/>
  <c r="DO33" i="5"/>
  <c r="DW33" i="5"/>
  <c r="EE33" i="5"/>
  <c r="EM33" i="5"/>
  <c r="EU33" i="5"/>
  <c r="FC33" i="5"/>
  <c r="FK33" i="5"/>
  <c r="FS33" i="5"/>
  <c r="GA33" i="5"/>
  <c r="GI33" i="5"/>
  <c r="AP33" i="5"/>
  <c r="BV33" i="5"/>
  <c r="DB33" i="5"/>
  <c r="EH33" i="5"/>
  <c r="FN33" i="5"/>
  <c r="AA29" i="5"/>
  <c r="Z29" i="5"/>
  <c r="BF29" i="5"/>
  <c r="CL29" i="5"/>
  <c r="DR29" i="5"/>
  <c r="EX29" i="5"/>
  <c r="DY34" i="5"/>
  <c r="BM24" i="5"/>
  <c r="CS24" i="5"/>
  <c r="DY24" i="5"/>
  <c r="FE24" i="5"/>
  <c r="AP24" i="5"/>
  <c r="DB24" i="5"/>
  <c r="AA33" i="5"/>
  <c r="Z33" i="5"/>
  <c r="BF33" i="5"/>
  <c r="CL33" i="5"/>
  <c r="DR33" i="5"/>
  <c r="EX33" i="5"/>
  <c r="GD33" i="5"/>
  <c r="GH29" i="5"/>
  <c r="FZ29" i="5"/>
  <c r="FR29" i="5"/>
  <c r="FJ29" i="5"/>
  <c r="FB29" i="5"/>
  <c r="ET29" i="5"/>
  <c r="EL29" i="5"/>
  <c r="ED29" i="5"/>
  <c r="DV29" i="5"/>
  <c r="DN29" i="5"/>
  <c r="DF29" i="5"/>
  <c r="CX29" i="5"/>
  <c r="CP29" i="5"/>
  <c r="CH29" i="5"/>
  <c r="BZ29" i="5"/>
  <c r="BR29" i="5"/>
  <c r="BJ29" i="5"/>
  <c r="BB29" i="5"/>
  <c r="AT29" i="5"/>
  <c r="AL29" i="5"/>
  <c r="AD29" i="5"/>
  <c r="V29" i="5"/>
  <c r="N29" i="5"/>
  <c r="O29" i="5"/>
  <c r="W29" i="5"/>
  <c r="AE29" i="5"/>
  <c r="AM29" i="5"/>
  <c r="AU29" i="5"/>
  <c r="BC29" i="5"/>
  <c r="BK29" i="5"/>
  <c r="BS29" i="5"/>
  <c r="CA29" i="5"/>
  <c r="CI29" i="5"/>
  <c r="CQ29" i="5"/>
  <c r="CY29" i="5"/>
  <c r="DG29" i="5"/>
  <c r="DO29" i="5"/>
  <c r="DW29" i="5"/>
  <c r="EE29" i="5"/>
  <c r="EM29" i="5"/>
  <c r="EU29" i="5"/>
  <c r="FC29" i="5"/>
  <c r="FK29" i="5"/>
  <c r="FS29" i="5"/>
  <c r="GA29" i="5"/>
  <c r="GI29" i="5"/>
  <c r="AP29" i="5"/>
  <c r="BV29" i="5"/>
  <c r="DB29" i="5"/>
  <c r="EH29" i="5"/>
  <c r="FN29" i="5"/>
  <c r="S23" i="5"/>
  <c r="AI23" i="5"/>
  <c r="AY23" i="5"/>
  <c r="BO23" i="5"/>
  <c r="CE23" i="5"/>
  <c r="CU23" i="5"/>
  <c r="DK23" i="5"/>
  <c r="EA23" i="5"/>
  <c r="EQ23" i="5"/>
  <c r="FG23" i="5"/>
  <c r="FW23" i="5"/>
  <c r="S15" i="5"/>
  <c r="AI15" i="5"/>
  <c r="AY15" i="5"/>
  <c r="BO15" i="5"/>
  <c r="CE15" i="5"/>
  <c r="CU15" i="5"/>
  <c r="DK15" i="5"/>
  <c r="EA15" i="5"/>
  <c r="EQ15" i="5"/>
  <c r="FG15" i="5"/>
  <c r="FW15" i="5"/>
  <c r="GH34" i="5"/>
  <c r="GC34" i="5"/>
  <c r="FM34" i="5"/>
  <c r="EW34" i="5"/>
  <c r="EG34" i="5"/>
  <c r="DQ34" i="5"/>
  <c r="DA34" i="5"/>
  <c r="CK34" i="5"/>
  <c r="BU34" i="5"/>
  <c r="BE34" i="5"/>
  <c r="AO34" i="5"/>
  <c r="Y34" i="5"/>
  <c r="GI34" i="5"/>
  <c r="FC34" i="5"/>
  <c r="DW34" i="5"/>
  <c r="CQ34" i="5"/>
  <c r="BK34" i="5"/>
  <c r="AE34" i="5"/>
  <c r="AQ34" i="5"/>
  <c r="DC34" i="5"/>
  <c r="FO34" i="5"/>
  <c r="AY34" i="5"/>
  <c r="DK34" i="5"/>
  <c r="FW34" i="5"/>
  <c r="GI24" i="5"/>
  <c r="DW24" i="5"/>
  <c r="FC24" i="5"/>
  <c r="DG24" i="5"/>
  <c r="FS24" i="5"/>
  <c r="GH24" i="5"/>
  <c r="FZ24" i="5"/>
  <c r="FR24" i="5"/>
  <c r="FJ24" i="5"/>
  <c r="FB24" i="5"/>
  <c r="ET24" i="5"/>
  <c r="EL24" i="5"/>
  <c r="ED24" i="5"/>
  <c r="DV24" i="5"/>
  <c r="DN24" i="5"/>
  <c r="DF24" i="5"/>
  <c r="CX24" i="5"/>
  <c r="CP24" i="5"/>
  <c r="CH24" i="5"/>
  <c r="BZ24" i="5"/>
  <c r="BR24" i="5"/>
  <c r="BJ24" i="5"/>
  <c r="BB24" i="5"/>
  <c r="AT24" i="5"/>
  <c r="AL24" i="5"/>
  <c r="AD24" i="5"/>
  <c r="V24" i="5"/>
  <c r="N24" i="5"/>
  <c r="GG24" i="5"/>
  <c r="FY24" i="5"/>
  <c r="FQ24" i="5"/>
  <c r="FI24" i="5"/>
  <c r="FA24" i="5"/>
  <c r="ES24" i="5"/>
  <c r="EK24" i="5"/>
  <c r="EC24" i="5"/>
  <c r="DU24" i="5"/>
  <c r="DM24" i="5"/>
  <c r="DE24" i="5"/>
  <c r="CW24" i="5"/>
  <c r="CO24" i="5"/>
  <c r="CG24" i="5"/>
  <c r="BY24" i="5"/>
  <c r="BQ24" i="5"/>
  <c r="BI24" i="5"/>
  <c r="BA24" i="5"/>
  <c r="AS24" i="5"/>
  <c r="AK24" i="5"/>
  <c r="AC24" i="5"/>
  <c r="U24" i="5"/>
  <c r="M24" i="5"/>
  <c r="AA24" i="5"/>
  <c r="AQ24" i="5"/>
  <c r="BG24" i="5"/>
  <c r="BW24" i="5"/>
  <c r="CM24" i="5"/>
  <c r="DC24" i="5"/>
  <c r="DS24" i="5"/>
  <c r="EI24" i="5"/>
  <c r="EY24" i="5"/>
  <c r="FO24" i="5"/>
  <c r="GE24" i="5"/>
  <c r="FV24" i="5"/>
  <c r="FF24" i="5"/>
  <c r="EP24" i="5"/>
  <c r="DZ24" i="5"/>
  <c r="DJ24" i="5"/>
  <c r="CT24" i="5"/>
  <c r="CD24" i="5"/>
  <c r="BN24" i="5"/>
  <c r="AX24" i="5"/>
  <c r="AH24" i="5"/>
  <c r="R24" i="5"/>
  <c r="GC24" i="5"/>
  <c r="FM24" i="5"/>
  <c r="EW24" i="5"/>
  <c r="EG24" i="5"/>
  <c r="DQ24" i="5"/>
  <c r="DA24" i="5"/>
  <c r="CK24" i="5"/>
  <c r="BU24" i="5"/>
  <c r="BE24" i="5"/>
  <c r="AO24" i="5"/>
  <c r="Y24" i="5"/>
  <c r="S24" i="5"/>
  <c r="AY24" i="5"/>
  <c r="CE24" i="5"/>
  <c r="DK24" i="5"/>
  <c r="EQ24" i="5"/>
  <c r="FW24" i="5"/>
  <c r="BV24" i="5"/>
  <c r="FN24" i="5"/>
  <c r="GJ28" i="5"/>
  <c r="GH28" i="5"/>
  <c r="FZ28" i="5"/>
  <c r="FR28" i="5"/>
  <c r="FJ28" i="5"/>
  <c r="FB28" i="5"/>
  <c r="ET28" i="5"/>
  <c r="EL28" i="5"/>
  <c r="ED28" i="5"/>
  <c r="DV28" i="5"/>
  <c r="DN28" i="5"/>
  <c r="DF28" i="5"/>
  <c r="CX28" i="5"/>
  <c r="CP28" i="5"/>
  <c r="CH28" i="5"/>
  <c r="BZ28" i="5"/>
  <c r="BR28" i="5"/>
  <c r="BJ28" i="5"/>
  <c r="BB28" i="5"/>
  <c r="AT28" i="5"/>
  <c r="AL28" i="5"/>
  <c r="AD28" i="5"/>
  <c r="V28" i="5"/>
  <c r="N28" i="5"/>
  <c r="GG28" i="5"/>
  <c r="FY28" i="5"/>
  <c r="FQ28" i="5"/>
  <c r="FI28" i="5"/>
  <c r="FA28" i="5"/>
  <c r="ES28" i="5"/>
  <c r="EK28" i="5"/>
  <c r="EC28" i="5"/>
  <c r="DU28" i="5"/>
  <c r="DM28" i="5"/>
  <c r="DE28" i="5"/>
  <c r="CW28" i="5"/>
  <c r="CO28" i="5"/>
  <c r="CG28" i="5"/>
  <c r="FV28" i="5"/>
  <c r="FF28" i="5"/>
  <c r="EP28" i="5"/>
  <c r="DZ28" i="5"/>
  <c r="DJ28" i="5"/>
  <c r="CT28" i="5"/>
  <c r="CD28" i="5"/>
  <c r="BN28" i="5"/>
  <c r="AX28" i="5"/>
  <c r="AH28" i="5"/>
  <c r="R28" i="5"/>
  <c r="GC28" i="5"/>
  <c r="FM28" i="5"/>
  <c r="EW28" i="5"/>
  <c r="EG28" i="5"/>
  <c r="DQ28" i="5"/>
  <c r="DA28" i="5"/>
  <c r="CK28" i="5"/>
  <c r="BY28" i="5"/>
  <c r="BQ28" i="5"/>
  <c r="BI28" i="5"/>
  <c r="BA28" i="5"/>
  <c r="AS28" i="5"/>
  <c r="AK28" i="5"/>
  <c r="AC28" i="5"/>
  <c r="U28" i="5"/>
  <c r="M28" i="5"/>
  <c r="GA28" i="5"/>
  <c r="FK28" i="5"/>
  <c r="EU28" i="5"/>
  <c r="EE28" i="5"/>
  <c r="DO28" i="5"/>
  <c r="CY28" i="5"/>
  <c r="CI28" i="5"/>
  <c r="BS28" i="5"/>
  <c r="BC28" i="5"/>
  <c r="AM28" i="5"/>
  <c r="W28" i="5"/>
  <c r="AA28" i="5"/>
  <c r="BG28" i="5"/>
  <c r="CM28" i="5"/>
  <c r="DS28" i="5"/>
  <c r="EY28" i="5"/>
  <c r="GE28" i="5"/>
  <c r="GD28" i="5"/>
  <c r="EX28" i="5"/>
  <c r="DR28" i="5"/>
  <c r="CL28" i="5"/>
  <c r="BF28" i="5"/>
  <c r="Z28" i="5"/>
  <c r="FU28" i="5"/>
  <c r="EO28" i="5"/>
  <c r="DI28" i="5"/>
  <c r="CC28" i="5"/>
  <c r="BM28" i="5"/>
  <c r="AW28" i="5"/>
  <c r="AG28" i="5"/>
  <c r="Q28" i="5"/>
  <c r="FS28" i="5"/>
  <c r="EM28" i="5"/>
  <c r="DG28" i="5"/>
  <c r="CA28" i="5"/>
  <c r="AU28" i="5"/>
  <c r="O28" i="5"/>
  <c r="BW28" i="5"/>
  <c r="EI28" i="5"/>
  <c r="AI28" i="5"/>
  <c r="BO28" i="5"/>
  <c r="CU28" i="5"/>
  <c r="EA28" i="5"/>
  <c r="FG28" i="5"/>
  <c r="BV28" i="5"/>
  <c r="EH28" i="5"/>
  <c r="FW33" i="5"/>
  <c r="FG33" i="5"/>
  <c r="EQ33" i="5"/>
  <c r="EA33" i="5"/>
  <c r="DK33" i="5"/>
  <c r="CU33" i="5"/>
  <c r="CE33" i="5"/>
  <c r="BO33" i="5"/>
  <c r="AY33" i="5"/>
  <c r="AI33" i="5"/>
  <c r="S33" i="5"/>
  <c r="R33" i="5"/>
  <c r="AH33" i="5"/>
  <c r="AX33" i="5"/>
  <c r="BN33" i="5"/>
  <c r="CD33" i="5"/>
  <c r="CT33" i="5"/>
  <c r="DJ33" i="5"/>
  <c r="DZ33" i="5"/>
  <c r="EP33" i="5"/>
  <c r="FF33" i="5"/>
  <c r="FV33" i="5"/>
  <c r="FW29" i="5"/>
  <c r="FG29" i="5"/>
  <c r="EQ29" i="5"/>
  <c r="EA29" i="5"/>
  <c r="DK29" i="5"/>
  <c r="CU29" i="5"/>
  <c r="CE29" i="5"/>
  <c r="BO29" i="5"/>
  <c r="AY29" i="5"/>
  <c r="AI29" i="5"/>
  <c r="S29" i="5"/>
  <c r="R29" i="5"/>
  <c r="AH29" i="5"/>
  <c r="AX29" i="5"/>
  <c r="BN29" i="5"/>
  <c r="CD29" i="5"/>
  <c r="CT29" i="5"/>
  <c r="DJ29" i="5"/>
  <c r="DZ29" i="5"/>
  <c r="EP29" i="5"/>
  <c r="FF29" i="5"/>
  <c r="FV29" i="5"/>
  <c r="S27" i="5"/>
  <c r="AI27" i="5"/>
  <c r="AY27" i="5"/>
  <c r="BO27" i="5"/>
  <c r="CE27" i="5"/>
  <c r="DE27" i="5"/>
  <c r="EK27" i="5"/>
  <c r="FQ27" i="5"/>
  <c r="GE23" i="5"/>
  <c r="EY23" i="5"/>
  <c r="DS23" i="5"/>
  <c r="CM23" i="5"/>
  <c r="BG23" i="5"/>
  <c r="AA23" i="5"/>
  <c r="S19" i="5"/>
  <c r="AI19" i="5"/>
  <c r="AY19" i="5"/>
  <c r="BO19" i="5"/>
  <c r="CE19" i="5"/>
  <c r="CU19" i="5"/>
  <c r="DK19" i="5"/>
  <c r="EA19" i="5"/>
  <c r="EQ19" i="5"/>
  <c r="FG19" i="5"/>
  <c r="FW19" i="5"/>
  <c r="GE15" i="5"/>
  <c r="EY15" i="5"/>
  <c r="DS15" i="5"/>
  <c r="CM15" i="5"/>
  <c r="BG15" i="5"/>
  <c r="AA15" i="5"/>
  <c r="CE34" i="5"/>
  <c r="EI34" i="5"/>
  <c r="O34" i="5"/>
  <c r="CA34" i="5"/>
  <c r="EM34" i="5"/>
  <c r="Q34" i="5"/>
  <c r="AW34" i="5"/>
  <c r="CC34" i="5"/>
  <c r="DI34" i="5"/>
  <c r="EO34" i="5"/>
  <c r="FU34" i="5"/>
  <c r="EQ28" i="5"/>
  <c r="CE28" i="5"/>
  <c r="S28" i="5"/>
  <c r="BS26" i="5"/>
  <c r="CY26" i="5"/>
  <c r="EE26" i="5"/>
  <c r="FK26" i="5"/>
  <c r="DO26" i="5"/>
  <c r="GA26" i="5"/>
  <c r="GD26" i="5"/>
  <c r="CI26" i="5"/>
  <c r="FZ26" i="5"/>
  <c r="FR26" i="5"/>
  <c r="FJ26" i="5"/>
  <c r="FB26" i="5"/>
  <c r="ET26" i="5"/>
  <c r="EL26" i="5"/>
  <c r="ED26" i="5"/>
  <c r="DV26" i="5"/>
  <c r="DN26" i="5"/>
  <c r="DF26" i="5"/>
  <c r="CX26" i="5"/>
  <c r="CP26" i="5"/>
  <c r="CH26" i="5"/>
  <c r="BZ26" i="5"/>
  <c r="BR26" i="5"/>
  <c r="BJ26" i="5"/>
  <c r="BB26" i="5"/>
  <c r="AT26" i="5"/>
  <c r="AL26" i="5"/>
  <c r="AD26" i="5"/>
  <c r="V26" i="5"/>
  <c r="N26" i="5"/>
  <c r="GG26" i="5"/>
  <c r="FY26" i="5"/>
  <c r="FQ26" i="5"/>
  <c r="FI26" i="5"/>
  <c r="FA26" i="5"/>
  <c r="ES26" i="5"/>
  <c r="EK26" i="5"/>
  <c r="EC26" i="5"/>
  <c r="DU26" i="5"/>
  <c r="DM26" i="5"/>
  <c r="DE26" i="5"/>
  <c r="CW26" i="5"/>
  <c r="CO26" i="5"/>
  <c r="CG26" i="5"/>
  <c r="BY26" i="5"/>
  <c r="BQ26" i="5"/>
  <c r="BI26" i="5"/>
  <c r="BA26" i="5"/>
  <c r="AS26" i="5"/>
  <c r="AK26" i="5"/>
  <c r="AC26" i="5"/>
  <c r="U26" i="5"/>
  <c r="M26" i="5"/>
  <c r="AA26" i="5"/>
  <c r="AQ26" i="5"/>
  <c r="BG26" i="5"/>
  <c r="BW26" i="5"/>
  <c r="CM26" i="5"/>
  <c r="DC26" i="5"/>
  <c r="DS26" i="5"/>
  <c r="EI26" i="5"/>
  <c r="EY26" i="5"/>
  <c r="FO26" i="5"/>
  <c r="GE26" i="5"/>
  <c r="Z26" i="5"/>
  <c r="AP26" i="5"/>
  <c r="BF26" i="5"/>
  <c r="BV26" i="5"/>
  <c r="CL26" i="5"/>
  <c r="DB26" i="5"/>
  <c r="DR26" i="5"/>
  <c r="EH26" i="5"/>
  <c r="EX26" i="5"/>
  <c r="FN26" i="5"/>
  <c r="GH26" i="5"/>
  <c r="EA24" i="5"/>
  <c r="BO24" i="5"/>
  <c r="Q24" i="5"/>
  <c r="AW24" i="5"/>
  <c r="CC24" i="5"/>
  <c r="DI24" i="5"/>
  <c r="EO24" i="5"/>
  <c r="FU24" i="5"/>
  <c r="Z24" i="5"/>
  <c r="BF24" i="5"/>
  <c r="CL24" i="5"/>
  <c r="DR24" i="5"/>
  <c r="EX24" i="5"/>
  <c r="GD24" i="5"/>
  <c r="GI16" i="5"/>
  <c r="DW16" i="5"/>
  <c r="FC16" i="5"/>
  <c r="DG16" i="5"/>
  <c r="FS16" i="5"/>
  <c r="GH16" i="5"/>
  <c r="FZ16" i="5"/>
  <c r="FR16" i="5"/>
  <c r="FJ16" i="5"/>
  <c r="FB16" i="5"/>
  <c r="ET16" i="5"/>
  <c r="EL16" i="5"/>
  <c r="ED16" i="5"/>
  <c r="DV16" i="5"/>
  <c r="DN16" i="5"/>
  <c r="DF16" i="5"/>
  <c r="CX16" i="5"/>
  <c r="CP16" i="5"/>
  <c r="CH16" i="5"/>
  <c r="BZ16" i="5"/>
  <c r="BR16" i="5"/>
  <c r="BJ16" i="5"/>
  <c r="BB16" i="5"/>
  <c r="AT16" i="5"/>
  <c r="AL16" i="5"/>
  <c r="AD16" i="5"/>
  <c r="V16" i="5"/>
  <c r="N16" i="5"/>
  <c r="GG16" i="5"/>
  <c r="FY16" i="5"/>
  <c r="FQ16" i="5"/>
  <c r="FI16" i="5"/>
  <c r="FA16" i="5"/>
  <c r="ES16" i="5"/>
  <c r="EK16" i="5"/>
  <c r="EC16" i="5"/>
  <c r="DU16" i="5"/>
  <c r="DM16" i="5"/>
  <c r="DE16" i="5"/>
  <c r="CW16" i="5"/>
  <c r="CO16" i="5"/>
  <c r="CG16" i="5"/>
  <c r="BY16" i="5"/>
  <c r="BQ16" i="5"/>
  <c r="BI16" i="5"/>
  <c r="BA16" i="5"/>
  <c r="AS16" i="5"/>
  <c r="AK16" i="5"/>
  <c r="AC16" i="5"/>
  <c r="U16" i="5"/>
  <c r="M16" i="5"/>
  <c r="AA16" i="5"/>
  <c r="AQ16" i="5"/>
  <c r="BG16" i="5"/>
  <c r="BW16" i="5"/>
  <c r="CM16" i="5"/>
  <c r="DC16" i="5"/>
  <c r="DS16" i="5"/>
  <c r="EI16" i="5"/>
  <c r="EY16" i="5"/>
  <c r="FO16" i="5"/>
  <c r="GE16" i="5"/>
  <c r="EM16" i="5"/>
  <c r="FV16" i="5"/>
  <c r="FF16" i="5"/>
  <c r="EP16" i="5"/>
  <c r="DZ16" i="5"/>
  <c r="DJ16" i="5"/>
  <c r="CT16" i="5"/>
  <c r="CD16" i="5"/>
  <c r="BN16" i="5"/>
  <c r="AX16" i="5"/>
  <c r="AH16" i="5"/>
  <c r="R16" i="5"/>
  <c r="GC16" i="5"/>
  <c r="FM16" i="5"/>
  <c r="EW16" i="5"/>
  <c r="EG16" i="5"/>
  <c r="DQ16" i="5"/>
  <c r="DA16" i="5"/>
  <c r="CK16" i="5"/>
  <c r="BU16" i="5"/>
  <c r="BE16" i="5"/>
  <c r="AO16" i="5"/>
  <c r="Y16" i="5"/>
  <c r="S16" i="5"/>
  <c r="AY16" i="5"/>
  <c r="CE16" i="5"/>
  <c r="DK16" i="5"/>
  <c r="EQ16" i="5"/>
  <c r="FW16" i="5"/>
  <c r="AP16" i="5"/>
  <c r="BV16" i="5"/>
  <c r="DB16" i="5"/>
  <c r="EH16" i="5"/>
  <c r="FN16" i="5"/>
  <c r="DC28" i="5"/>
  <c r="AE28" i="5"/>
  <c r="CQ28" i="5"/>
  <c r="FC28" i="5"/>
  <c r="Y28" i="5"/>
  <c r="BE28" i="5"/>
  <c r="CS28" i="5"/>
  <c r="FE28" i="5"/>
  <c r="AP28" i="5"/>
  <c r="DB28" i="5"/>
  <c r="FN28" i="5"/>
  <c r="EM24" i="5"/>
  <c r="R31" i="5"/>
  <c r="Z31" i="5"/>
  <c r="AH31" i="5"/>
  <c r="AP31" i="5"/>
  <c r="AX31" i="5"/>
  <c r="BF31" i="5"/>
  <c r="BN31" i="5"/>
  <c r="BV31" i="5"/>
  <c r="CD31" i="5"/>
  <c r="CL31" i="5"/>
  <c r="CT31" i="5"/>
  <c r="DB31" i="5"/>
  <c r="DJ31" i="5"/>
  <c r="DR31" i="5"/>
  <c r="DZ31" i="5"/>
  <c r="EH31" i="5"/>
  <c r="EP31" i="5"/>
  <c r="EX31" i="5"/>
  <c r="FF31" i="5"/>
  <c r="FN31" i="5"/>
  <c r="FV31" i="5"/>
  <c r="DW20" i="5"/>
  <c r="FC20" i="5"/>
  <c r="EM20" i="5"/>
  <c r="GH20" i="5"/>
  <c r="FZ20" i="5"/>
  <c r="FR20" i="5"/>
  <c r="FJ20" i="5"/>
  <c r="FB20" i="5"/>
  <c r="ET20" i="5"/>
  <c r="EL20" i="5"/>
  <c r="ED20" i="5"/>
  <c r="DV20" i="5"/>
  <c r="DN20" i="5"/>
  <c r="DF20" i="5"/>
  <c r="CX20" i="5"/>
  <c r="CP20" i="5"/>
  <c r="CH20" i="5"/>
  <c r="BZ20" i="5"/>
  <c r="BR20" i="5"/>
  <c r="BJ20" i="5"/>
  <c r="BB20" i="5"/>
  <c r="AT20" i="5"/>
  <c r="AL20" i="5"/>
  <c r="AD20" i="5"/>
  <c r="V20" i="5"/>
  <c r="N20" i="5"/>
  <c r="GG20" i="5"/>
  <c r="FY20" i="5"/>
  <c r="FQ20" i="5"/>
  <c r="FI20" i="5"/>
  <c r="FA20" i="5"/>
  <c r="ES20" i="5"/>
  <c r="EK20" i="5"/>
  <c r="EC20" i="5"/>
  <c r="DU20" i="5"/>
  <c r="DM20" i="5"/>
  <c r="DE20" i="5"/>
  <c r="CW20" i="5"/>
  <c r="CO20" i="5"/>
  <c r="CG20" i="5"/>
  <c r="BY20" i="5"/>
  <c r="BQ20" i="5"/>
  <c r="BI20" i="5"/>
  <c r="BA20" i="5"/>
  <c r="AS20" i="5"/>
  <c r="AK20" i="5"/>
  <c r="AC20" i="5"/>
  <c r="U20" i="5"/>
  <c r="M20" i="5"/>
  <c r="AA20" i="5"/>
  <c r="AQ20" i="5"/>
  <c r="BG20" i="5"/>
  <c r="BW20" i="5"/>
  <c r="CM20" i="5"/>
  <c r="DC20" i="5"/>
  <c r="DS20" i="5"/>
  <c r="EI20" i="5"/>
  <c r="EY20" i="5"/>
  <c r="FO20" i="5"/>
  <c r="GE20" i="5"/>
  <c r="Z20" i="5"/>
  <c r="AP20" i="5"/>
  <c r="BF20" i="5"/>
  <c r="BV20" i="5"/>
  <c r="CL20" i="5"/>
  <c r="DB20" i="5"/>
  <c r="DR20" i="5"/>
  <c r="EH20" i="5"/>
  <c r="EX20" i="5"/>
  <c r="FN20" i="5"/>
  <c r="GD20" i="5"/>
  <c r="DG20" i="5"/>
  <c r="GJ14" i="5"/>
  <c r="GH14" i="5"/>
  <c r="FZ14" i="5"/>
  <c r="FR14" i="5"/>
  <c r="FJ14" i="5"/>
  <c r="FB14" i="5"/>
  <c r="ET14" i="5"/>
  <c r="EL14" i="5"/>
  <c r="ED14" i="5"/>
  <c r="DV14" i="5"/>
  <c r="DN14" i="5"/>
  <c r="DF14" i="5"/>
  <c r="CX14" i="5"/>
  <c r="CP14" i="5"/>
  <c r="CH14" i="5"/>
  <c r="BZ14" i="5"/>
  <c r="BR14" i="5"/>
  <c r="BJ14" i="5"/>
  <c r="BB14" i="5"/>
  <c r="AT14" i="5"/>
  <c r="AL14" i="5"/>
  <c r="AD14" i="5"/>
  <c r="V14" i="5"/>
  <c r="N14" i="5"/>
  <c r="GG14" i="5"/>
  <c r="FY14" i="5"/>
  <c r="FQ14" i="5"/>
  <c r="FI14" i="5"/>
  <c r="FA14" i="5"/>
  <c r="ES14" i="5"/>
  <c r="EK14" i="5"/>
  <c r="EC14" i="5"/>
  <c r="DU14" i="5"/>
  <c r="DM14" i="5"/>
  <c r="DE14" i="5"/>
  <c r="CW14" i="5"/>
  <c r="CO14" i="5"/>
  <c r="CG14" i="5"/>
  <c r="BY14" i="5"/>
  <c r="BQ14" i="5"/>
  <c r="BI14" i="5"/>
  <c r="BA14" i="5"/>
  <c r="AS14" i="5"/>
  <c r="AK14" i="5"/>
  <c r="AC14" i="5"/>
  <c r="U14" i="5"/>
  <c r="M14" i="5"/>
  <c r="FW14" i="5"/>
  <c r="FG14" i="5"/>
  <c r="EQ14" i="5"/>
  <c r="EA14" i="5"/>
  <c r="DK14" i="5"/>
  <c r="CU14" i="5"/>
  <c r="CE14" i="5"/>
  <c r="BO14" i="5"/>
  <c r="AY14" i="5"/>
  <c r="AI14" i="5"/>
  <c r="S14" i="5"/>
  <c r="GA14" i="5"/>
  <c r="FK14" i="5"/>
  <c r="EU14" i="5"/>
  <c r="EE14" i="5"/>
  <c r="AM14" i="5"/>
  <c r="BS14" i="5"/>
  <c r="CY14" i="5"/>
  <c r="O14" i="5"/>
  <c r="AU14" i="5"/>
  <c r="CA14" i="5"/>
  <c r="DG14" i="5"/>
  <c r="FV14" i="5"/>
  <c r="FF14" i="5"/>
  <c r="EP14" i="5"/>
  <c r="DZ14" i="5"/>
  <c r="DJ14" i="5"/>
  <c r="CT14" i="5"/>
  <c r="CD14" i="5"/>
  <c r="BN14" i="5"/>
  <c r="AX14" i="5"/>
  <c r="AH14" i="5"/>
  <c r="R14" i="5"/>
  <c r="GC14" i="5"/>
  <c r="FM14" i="5"/>
  <c r="EW14" i="5"/>
  <c r="EG14" i="5"/>
  <c r="DQ14" i="5"/>
  <c r="DA14" i="5"/>
  <c r="CK14" i="5"/>
  <c r="BU14" i="5"/>
  <c r="BE14" i="5"/>
  <c r="AO14" i="5"/>
  <c r="Y14" i="5"/>
  <c r="GE14" i="5"/>
  <c r="EY14" i="5"/>
  <c r="DS14" i="5"/>
  <c r="CM14" i="5"/>
  <c r="BG14" i="5"/>
  <c r="AA14" i="5"/>
  <c r="FS14" i="5"/>
  <c r="EM14" i="5"/>
  <c r="BC14" i="5"/>
  <c r="DO14" i="5"/>
  <c r="BK14" i="5"/>
  <c r="DW14" i="5"/>
  <c r="AP14" i="5"/>
  <c r="BV14" i="5"/>
  <c r="DB14" i="5"/>
  <c r="EH14" i="5"/>
  <c r="FN14" i="5"/>
  <c r="DG22" i="5"/>
  <c r="EM22" i="5"/>
  <c r="FS22" i="5"/>
  <c r="R22" i="5"/>
  <c r="Z22" i="5"/>
  <c r="AH22" i="5"/>
  <c r="AP22" i="5"/>
  <c r="AX22" i="5"/>
  <c r="BF22" i="5"/>
  <c r="BN22" i="5"/>
  <c r="BV22" i="5"/>
  <c r="CD22" i="5"/>
  <c r="CL22" i="5"/>
  <c r="CT22" i="5"/>
  <c r="DB22" i="5"/>
  <c r="DJ22" i="5"/>
  <c r="DR22" i="5"/>
  <c r="DZ22" i="5"/>
  <c r="EH22" i="5"/>
  <c r="EP22" i="5"/>
  <c r="EX22" i="5"/>
  <c r="FF22" i="5"/>
  <c r="FN22" i="5"/>
  <c r="FV22" i="5"/>
  <c r="GD22" i="5"/>
  <c r="DO18" i="5"/>
  <c r="EU18" i="5"/>
  <c r="GA18" i="5"/>
  <c r="R18" i="5"/>
  <c r="Z18" i="5"/>
  <c r="AH18" i="5"/>
  <c r="AP18" i="5"/>
  <c r="AX18" i="5"/>
  <c r="BF18" i="5"/>
  <c r="BN18" i="5"/>
  <c r="BV18" i="5"/>
  <c r="CD18" i="5"/>
  <c r="CL18" i="5"/>
  <c r="CT18" i="5"/>
  <c r="DB18" i="5"/>
  <c r="DJ18" i="5"/>
  <c r="DR18" i="5"/>
  <c r="DZ18" i="5"/>
  <c r="EH18" i="5"/>
  <c r="EP18" i="5"/>
  <c r="EX18" i="5"/>
  <c r="FF18" i="5"/>
  <c r="FN18" i="5"/>
  <c r="FV18" i="5"/>
  <c r="GD18" i="5"/>
  <c r="R30" i="5"/>
  <c r="Z30" i="5"/>
  <c r="AH30" i="5"/>
  <c r="AP30" i="5"/>
  <c r="AX30" i="5"/>
  <c r="BF30" i="5"/>
  <c r="BN30" i="5"/>
  <c r="BV30" i="5"/>
  <c r="CD30" i="5"/>
  <c r="CL30" i="5"/>
  <c r="CT30" i="5"/>
  <c r="DB30" i="5"/>
  <c r="DJ30" i="5"/>
  <c r="DR30" i="5"/>
  <c r="DZ30" i="5"/>
  <c r="EH30" i="5"/>
  <c r="EP30" i="5"/>
  <c r="EX30" i="5"/>
  <c r="FF30" i="5"/>
  <c r="FN30" i="5"/>
  <c r="FV30" i="5"/>
  <c r="GD30" i="5"/>
  <c r="DW22" i="5"/>
  <c r="FK18" i="5"/>
  <c r="GC27" i="5"/>
  <c r="FM27" i="5"/>
  <c r="EW27" i="5"/>
  <c r="EG27" i="5"/>
  <c r="DQ27" i="5"/>
  <c r="DA27" i="5"/>
  <c r="CK27" i="5"/>
  <c r="CC27" i="5"/>
  <c r="BU27" i="5"/>
  <c r="BM27" i="5"/>
  <c r="BE27" i="5"/>
  <c r="AW27" i="5"/>
  <c r="AO27" i="5"/>
  <c r="AG27" i="5"/>
  <c r="Y27" i="5"/>
  <c r="Q27" i="5"/>
  <c r="FU27" i="5"/>
  <c r="FE27" i="5"/>
  <c r="EO27" i="5"/>
  <c r="DY27" i="5"/>
  <c r="DI27" i="5"/>
  <c r="CS27" i="5"/>
  <c r="CG27" i="5"/>
  <c r="BY27" i="5"/>
  <c r="BQ27" i="5"/>
  <c r="BI27" i="5"/>
  <c r="BA27" i="5"/>
  <c r="AS27" i="5"/>
  <c r="AK27" i="5"/>
  <c r="AC27" i="5"/>
  <c r="U27" i="5"/>
  <c r="M27" i="5"/>
  <c r="P27" i="5"/>
  <c r="T27" i="5"/>
  <c r="X27" i="5"/>
  <c r="AB27" i="5"/>
  <c r="AF27" i="5"/>
  <c r="AJ27" i="5"/>
  <c r="AN27" i="5"/>
  <c r="AR27" i="5"/>
  <c r="AV27" i="5"/>
  <c r="AZ27" i="5"/>
  <c r="BD27" i="5"/>
  <c r="BH27" i="5"/>
  <c r="BL27" i="5"/>
  <c r="BP27" i="5"/>
  <c r="BT27" i="5"/>
  <c r="BX27" i="5"/>
  <c r="CB27" i="5"/>
  <c r="CF27" i="5"/>
  <c r="CJ27" i="5"/>
  <c r="CQ27" i="5"/>
  <c r="CY27" i="5"/>
  <c r="DG27" i="5"/>
  <c r="DO27" i="5"/>
  <c r="DW27" i="5"/>
  <c r="EE27" i="5"/>
  <c r="EM27" i="5"/>
  <c r="EU27" i="5"/>
  <c r="FC27" i="5"/>
  <c r="FK27" i="5"/>
  <c r="FS27" i="5"/>
  <c r="GA27" i="5"/>
  <c r="GI27" i="5"/>
  <c r="CN27" i="5"/>
  <c r="CR27" i="5"/>
  <c r="CV27" i="5"/>
  <c r="CZ27" i="5"/>
  <c r="DD27" i="5"/>
  <c r="DH27" i="5"/>
  <c r="DL27" i="5"/>
  <c r="DP27" i="5"/>
  <c r="DT27" i="5"/>
  <c r="DX27" i="5"/>
  <c r="EB27" i="5"/>
  <c r="EF27" i="5"/>
  <c r="EJ27" i="5"/>
  <c r="EN27" i="5"/>
  <c r="ER27" i="5"/>
  <c r="EV27" i="5"/>
  <c r="EZ27" i="5"/>
  <c r="FD27" i="5"/>
  <c r="FH27" i="5"/>
  <c r="FL27" i="5"/>
  <c r="FP27" i="5"/>
  <c r="FT27" i="5"/>
  <c r="FX27" i="5"/>
  <c r="GB27" i="5"/>
  <c r="GF27" i="5"/>
  <c r="GJ27" i="5"/>
  <c r="GC25" i="5"/>
  <c r="FU25" i="5"/>
  <c r="FM25" i="5"/>
  <c r="FE25" i="5"/>
  <c r="EW25" i="5"/>
  <c r="EO25" i="5"/>
  <c r="EG25" i="5"/>
  <c r="DY25" i="5"/>
  <c r="DQ25" i="5"/>
  <c r="DI25" i="5"/>
  <c r="DA25" i="5"/>
  <c r="CS25" i="5"/>
  <c r="CK25" i="5"/>
  <c r="CC25" i="5"/>
  <c r="BU25" i="5"/>
  <c r="BM25" i="5"/>
  <c r="BE25" i="5"/>
  <c r="AW25" i="5"/>
  <c r="AO25" i="5"/>
  <c r="AG25" i="5"/>
  <c r="Y25" i="5"/>
  <c r="Q25" i="5"/>
  <c r="GG25" i="5"/>
  <c r="FY25" i="5"/>
  <c r="FQ25" i="5"/>
  <c r="FI25" i="5"/>
  <c r="FA25" i="5"/>
  <c r="ES25" i="5"/>
  <c r="EK25" i="5"/>
  <c r="EC25" i="5"/>
  <c r="DU25" i="5"/>
  <c r="DM25" i="5"/>
  <c r="DE25" i="5"/>
  <c r="CW25" i="5"/>
  <c r="CO25" i="5"/>
  <c r="CG25" i="5"/>
  <c r="BY25" i="5"/>
  <c r="BQ25" i="5"/>
  <c r="BI25" i="5"/>
  <c r="BA25" i="5"/>
  <c r="AS25" i="5"/>
  <c r="AK25" i="5"/>
  <c r="AC25" i="5"/>
  <c r="U25" i="5"/>
  <c r="M25" i="5"/>
  <c r="P25" i="5"/>
  <c r="T25" i="5"/>
  <c r="X25" i="5"/>
  <c r="AB25" i="5"/>
  <c r="AF25" i="5"/>
  <c r="AJ25" i="5"/>
  <c r="AN25" i="5"/>
  <c r="AR25" i="5"/>
  <c r="AV25" i="5"/>
  <c r="AZ25" i="5"/>
  <c r="BD25" i="5"/>
  <c r="BH25" i="5"/>
  <c r="BL25" i="5"/>
  <c r="BP25" i="5"/>
  <c r="BT25" i="5"/>
  <c r="BX25" i="5"/>
  <c r="CB25" i="5"/>
  <c r="CF25" i="5"/>
  <c r="CJ25" i="5"/>
  <c r="CN25" i="5"/>
  <c r="CR25" i="5"/>
  <c r="CV25" i="5"/>
  <c r="CZ25" i="5"/>
  <c r="DD25" i="5"/>
  <c r="DH25" i="5"/>
  <c r="DL25" i="5"/>
  <c r="DP25" i="5"/>
  <c r="DT25" i="5"/>
  <c r="DX25" i="5"/>
  <c r="EB25" i="5"/>
  <c r="EF25" i="5"/>
  <c r="EJ25" i="5"/>
  <c r="EN25" i="5"/>
  <c r="ER25" i="5"/>
  <c r="EV25" i="5"/>
  <c r="EZ25" i="5"/>
  <c r="FD25" i="5"/>
  <c r="FH25" i="5"/>
  <c r="FL25" i="5"/>
  <c r="FP25" i="5"/>
  <c r="FT25" i="5"/>
  <c r="FX25" i="5"/>
  <c r="GB25" i="5"/>
  <c r="GF25" i="5"/>
  <c r="GJ25" i="5"/>
  <c r="GC23" i="5"/>
  <c r="FU23" i="5"/>
  <c r="FM23" i="5"/>
  <c r="FE23" i="5"/>
  <c r="EW23" i="5"/>
  <c r="EO23" i="5"/>
  <c r="EG23" i="5"/>
  <c r="DY23" i="5"/>
  <c r="DQ23" i="5"/>
  <c r="DI23" i="5"/>
  <c r="DA23" i="5"/>
  <c r="CS23" i="5"/>
  <c r="CK23" i="5"/>
  <c r="CC23" i="5"/>
  <c r="BU23" i="5"/>
  <c r="BM23" i="5"/>
  <c r="BE23" i="5"/>
  <c r="AW23" i="5"/>
  <c r="AO23" i="5"/>
  <c r="AG23" i="5"/>
  <c r="Y23" i="5"/>
  <c r="Q23" i="5"/>
  <c r="GG23" i="5"/>
  <c r="FY23" i="5"/>
  <c r="FQ23" i="5"/>
  <c r="FI23" i="5"/>
  <c r="FA23" i="5"/>
  <c r="ES23" i="5"/>
  <c r="EK23" i="5"/>
  <c r="EC23" i="5"/>
  <c r="DU23" i="5"/>
  <c r="DM23" i="5"/>
  <c r="DE23" i="5"/>
  <c r="CW23" i="5"/>
  <c r="CO23" i="5"/>
  <c r="CG23" i="5"/>
  <c r="BY23" i="5"/>
  <c r="BQ23" i="5"/>
  <c r="BI23" i="5"/>
  <c r="BA23" i="5"/>
  <c r="AS23" i="5"/>
  <c r="AK23" i="5"/>
  <c r="AC23" i="5"/>
  <c r="U23" i="5"/>
  <c r="M23" i="5"/>
  <c r="P23" i="5"/>
  <c r="T23" i="5"/>
  <c r="X23" i="5"/>
  <c r="AB23" i="5"/>
  <c r="AF23" i="5"/>
  <c r="AJ23" i="5"/>
  <c r="AN23" i="5"/>
  <c r="AR23" i="5"/>
  <c r="AV23" i="5"/>
  <c r="AZ23" i="5"/>
  <c r="BD23" i="5"/>
  <c r="BH23" i="5"/>
  <c r="BL23" i="5"/>
  <c r="BP23" i="5"/>
  <c r="BT23" i="5"/>
  <c r="BX23" i="5"/>
  <c r="CB23" i="5"/>
  <c r="CF23" i="5"/>
  <c r="CJ23" i="5"/>
  <c r="CN23" i="5"/>
  <c r="CR23" i="5"/>
  <c r="CV23" i="5"/>
  <c r="CZ23" i="5"/>
  <c r="DD23" i="5"/>
  <c r="DH23" i="5"/>
  <c r="DL23" i="5"/>
  <c r="DP23" i="5"/>
  <c r="DT23" i="5"/>
  <c r="DX23" i="5"/>
  <c r="EB23" i="5"/>
  <c r="EF23" i="5"/>
  <c r="EJ23" i="5"/>
  <c r="EN23" i="5"/>
  <c r="ER23" i="5"/>
  <c r="EV23" i="5"/>
  <c r="EZ23" i="5"/>
  <c r="FD23" i="5"/>
  <c r="FH23" i="5"/>
  <c r="FL23" i="5"/>
  <c r="FP23" i="5"/>
  <c r="FT23" i="5"/>
  <c r="FX23" i="5"/>
  <c r="GB23" i="5"/>
  <c r="GF23" i="5"/>
  <c r="GJ23" i="5"/>
  <c r="GC21" i="5"/>
  <c r="FU21" i="5"/>
  <c r="FM21" i="5"/>
  <c r="FE21" i="5"/>
  <c r="EW21" i="5"/>
  <c r="EO21" i="5"/>
  <c r="EG21" i="5"/>
  <c r="DY21" i="5"/>
  <c r="DQ21" i="5"/>
  <c r="DI21" i="5"/>
  <c r="DA21" i="5"/>
  <c r="CS21" i="5"/>
  <c r="CK21" i="5"/>
  <c r="CC21" i="5"/>
  <c r="BU21" i="5"/>
  <c r="BM21" i="5"/>
  <c r="BE21" i="5"/>
  <c r="AW21" i="5"/>
  <c r="AO21" i="5"/>
  <c r="AG21" i="5"/>
  <c r="Y21" i="5"/>
  <c r="Q21" i="5"/>
  <c r="GG21" i="5"/>
  <c r="FY21" i="5"/>
  <c r="FQ21" i="5"/>
  <c r="FI21" i="5"/>
  <c r="FA21" i="5"/>
  <c r="ES21" i="5"/>
  <c r="EK21" i="5"/>
  <c r="EC21" i="5"/>
  <c r="DU21" i="5"/>
  <c r="DM21" i="5"/>
  <c r="DE21" i="5"/>
  <c r="CW21" i="5"/>
  <c r="CO21" i="5"/>
  <c r="CG21" i="5"/>
  <c r="BY21" i="5"/>
  <c r="BQ21" i="5"/>
  <c r="BI21" i="5"/>
  <c r="BA21" i="5"/>
  <c r="AS21" i="5"/>
  <c r="AK21" i="5"/>
  <c r="AC21" i="5"/>
  <c r="U21" i="5"/>
  <c r="M21" i="5"/>
  <c r="P21" i="5"/>
  <c r="T21" i="5"/>
  <c r="X21" i="5"/>
  <c r="AB21" i="5"/>
  <c r="AF21" i="5"/>
  <c r="AJ21" i="5"/>
  <c r="AN21" i="5"/>
  <c r="AR21" i="5"/>
  <c r="AV21" i="5"/>
  <c r="AZ21" i="5"/>
  <c r="BD21" i="5"/>
  <c r="BH21" i="5"/>
  <c r="BL21" i="5"/>
  <c r="BP21" i="5"/>
  <c r="BT21" i="5"/>
  <c r="BX21" i="5"/>
  <c r="CB21" i="5"/>
  <c r="CF21" i="5"/>
  <c r="CJ21" i="5"/>
  <c r="CN21" i="5"/>
  <c r="CR21" i="5"/>
  <c r="CV21" i="5"/>
  <c r="CZ21" i="5"/>
  <c r="DD21" i="5"/>
  <c r="DH21" i="5"/>
  <c r="DL21" i="5"/>
  <c r="DP21" i="5"/>
  <c r="DT21" i="5"/>
  <c r="DX21" i="5"/>
  <c r="EB21" i="5"/>
  <c r="EF21" i="5"/>
  <c r="EJ21" i="5"/>
  <c r="EN21" i="5"/>
  <c r="ER21" i="5"/>
  <c r="EV21" i="5"/>
  <c r="EZ21" i="5"/>
  <c r="FD21" i="5"/>
  <c r="FH21" i="5"/>
  <c r="FL21" i="5"/>
  <c r="FP21" i="5"/>
  <c r="FT21" i="5"/>
  <c r="FX21" i="5"/>
  <c r="GB21" i="5"/>
  <c r="GF21" i="5"/>
  <c r="GJ21" i="5"/>
  <c r="GC19" i="5"/>
  <c r="FU19" i="5"/>
  <c r="FM19" i="5"/>
  <c r="FE19" i="5"/>
  <c r="EW19" i="5"/>
  <c r="EO19" i="5"/>
  <c r="EG19" i="5"/>
  <c r="DY19" i="5"/>
  <c r="DQ19" i="5"/>
  <c r="DI19" i="5"/>
  <c r="DA19" i="5"/>
  <c r="CS19" i="5"/>
  <c r="CK19" i="5"/>
  <c r="CC19" i="5"/>
  <c r="BU19" i="5"/>
  <c r="BM19" i="5"/>
  <c r="BE19" i="5"/>
  <c r="AW19" i="5"/>
  <c r="AO19" i="5"/>
  <c r="AG19" i="5"/>
  <c r="Y19" i="5"/>
  <c r="Q19" i="5"/>
  <c r="GG19" i="5"/>
  <c r="FY19" i="5"/>
  <c r="FQ19" i="5"/>
  <c r="FI19" i="5"/>
  <c r="FA19" i="5"/>
  <c r="ES19" i="5"/>
  <c r="EK19" i="5"/>
  <c r="EC19" i="5"/>
  <c r="DU19" i="5"/>
  <c r="DM19" i="5"/>
  <c r="DE19" i="5"/>
  <c r="CW19" i="5"/>
  <c r="CO19" i="5"/>
  <c r="CG19" i="5"/>
  <c r="BY19" i="5"/>
  <c r="BQ19" i="5"/>
  <c r="BI19" i="5"/>
  <c r="BA19" i="5"/>
  <c r="AS19" i="5"/>
  <c r="AK19" i="5"/>
  <c r="AC19" i="5"/>
  <c r="U19" i="5"/>
  <c r="M19" i="5"/>
  <c r="P19" i="5"/>
  <c r="T19" i="5"/>
  <c r="X19" i="5"/>
  <c r="AB19" i="5"/>
  <c r="AF19" i="5"/>
  <c r="AJ19" i="5"/>
  <c r="AN19" i="5"/>
  <c r="AR19" i="5"/>
  <c r="AV19" i="5"/>
  <c r="AZ19" i="5"/>
  <c r="BD19" i="5"/>
  <c r="BH19" i="5"/>
  <c r="BL19" i="5"/>
  <c r="BP19" i="5"/>
  <c r="BT19" i="5"/>
  <c r="BX19" i="5"/>
  <c r="CB19" i="5"/>
  <c r="CF19" i="5"/>
  <c r="CJ19" i="5"/>
  <c r="CN19" i="5"/>
  <c r="CR19" i="5"/>
  <c r="CV19" i="5"/>
  <c r="CZ19" i="5"/>
  <c r="DD19" i="5"/>
  <c r="DH19" i="5"/>
  <c r="DL19" i="5"/>
  <c r="DP19" i="5"/>
  <c r="DT19" i="5"/>
  <c r="DX19" i="5"/>
  <c r="EB19" i="5"/>
  <c r="EF19" i="5"/>
  <c r="EJ19" i="5"/>
  <c r="EN19" i="5"/>
  <c r="ER19" i="5"/>
  <c r="EV19" i="5"/>
  <c r="EZ19" i="5"/>
  <c r="FD19" i="5"/>
  <c r="FH19" i="5"/>
  <c r="FL19" i="5"/>
  <c r="FP19" i="5"/>
  <c r="FT19" i="5"/>
  <c r="FX19" i="5"/>
  <c r="GB19" i="5"/>
  <c r="GF19" i="5"/>
  <c r="GJ19" i="5"/>
  <c r="GC17" i="5"/>
  <c r="FU17" i="5"/>
  <c r="FM17" i="5"/>
  <c r="FE17" i="5"/>
  <c r="EW17" i="5"/>
  <c r="EO17" i="5"/>
  <c r="EG17" i="5"/>
  <c r="DY17" i="5"/>
  <c r="DQ17" i="5"/>
  <c r="DI17" i="5"/>
  <c r="DA17" i="5"/>
  <c r="CS17" i="5"/>
  <c r="CK17" i="5"/>
  <c r="CC17" i="5"/>
  <c r="BU17" i="5"/>
  <c r="BM17" i="5"/>
  <c r="BE17" i="5"/>
  <c r="AW17" i="5"/>
  <c r="AO17" i="5"/>
  <c r="AG17" i="5"/>
  <c r="Y17" i="5"/>
  <c r="Q17" i="5"/>
  <c r="GG17" i="5"/>
  <c r="FY17" i="5"/>
  <c r="FQ17" i="5"/>
  <c r="FI17" i="5"/>
  <c r="FA17" i="5"/>
  <c r="ES17" i="5"/>
  <c r="EK17" i="5"/>
  <c r="EC17" i="5"/>
  <c r="DU17" i="5"/>
  <c r="DM17" i="5"/>
  <c r="DE17" i="5"/>
  <c r="CW17" i="5"/>
  <c r="CO17" i="5"/>
  <c r="CG17" i="5"/>
  <c r="BY17" i="5"/>
  <c r="BQ17" i="5"/>
  <c r="BI17" i="5"/>
  <c r="BA17" i="5"/>
  <c r="AS17" i="5"/>
  <c r="AK17" i="5"/>
  <c r="AC17" i="5"/>
  <c r="U17" i="5"/>
  <c r="M17" i="5"/>
  <c r="P17" i="5"/>
  <c r="T17" i="5"/>
  <c r="X17" i="5"/>
  <c r="AB17" i="5"/>
  <c r="AF17" i="5"/>
  <c r="AJ17" i="5"/>
  <c r="AN17" i="5"/>
  <c r="AR17" i="5"/>
  <c r="AV17" i="5"/>
  <c r="AZ17" i="5"/>
  <c r="BD17" i="5"/>
  <c r="BH17" i="5"/>
  <c r="BL17" i="5"/>
  <c r="BP17" i="5"/>
  <c r="BT17" i="5"/>
  <c r="BX17" i="5"/>
  <c r="CB17" i="5"/>
  <c r="CF17" i="5"/>
  <c r="CJ17" i="5"/>
  <c r="CN17" i="5"/>
  <c r="CR17" i="5"/>
  <c r="CV17" i="5"/>
  <c r="CZ17" i="5"/>
  <c r="DD17" i="5"/>
  <c r="DH17" i="5"/>
  <c r="DL17" i="5"/>
  <c r="DP17" i="5"/>
  <c r="DT17" i="5"/>
  <c r="DX17" i="5"/>
  <c r="EB17" i="5"/>
  <c r="EF17" i="5"/>
  <c r="EJ17" i="5"/>
  <c r="EN17" i="5"/>
  <c r="ER17" i="5"/>
  <c r="EV17" i="5"/>
  <c r="EZ17" i="5"/>
  <c r="FD17" i="5"/>
  <c r="FH17" i="5"/>
  <c r="FL17" i="5"/>
  <c r="FP17" i="5"/>
  <c r="FT17" i="5"/>
  <c r="FX17" i="5"/>
  <c r="GB17" i="5"/>
  <c r="GF17" i="5"/>
  <c r="GJ17" i="5"/>
  <c r="GC15" i="5"/>
  <c r="FU15" i="5"/>
  <c r="FM15" i="5"/>
  <c r="FE15" i="5"/>
  <c r="EW15" i="5"/>
  <c r="EO15" i="5"/>
  <c r="EG15" i="5"/>
  <c r="DY15" i="5"/>
  <c r="DQ15" i="5"/>
  <c r="DI15" i="5"/>
  <c r="DA15" i="5"/>
  <c r="CS15" i="5"/>
  <c r="CK15" i="5"/>
  <c r="CC15" i="5"/>
  <c r="BU15" i="5"/>
  <c r="BM15" i="5"/>
  <c r="BE15" i="5"/>
  <c r="AW15" i="5"/>
  <c r="AO15" i="5"/>
  <c r="AG15" i="5"/>
  <c r="Y15" i="5"/>
  <c r="Q15" i="5"/>
  <c r="GG15" i="5"/>
  <c r="FY15" i="5"/>
  <c r="FQ15" i="5"/>
  <c r="FI15" i="5"/>
  <c r="FA15" i="5"/>
  <c r="ES15" i="5"/>
  <c r="EK15" i="5"/>
  <c r="EC15" i="5"/>
  <c r="DU15" i="5"/>
  <c r="DM15" i="5"/>
  <c r="DE15" i="5"/>
  <c r="CW15" i="5"/>
  <c r="CO15" i="5"/>
  <c r="CG15" i="5"/>
  <c r="BY15" i="5"/>
  <c r="BQ15" i="5"/>
  <c r="BI15" i="5"/>
  <c r="BA15" i="5"/>
  <c r="AS15" i="5"/>
  <c r="AK15" i="5"/>
  <c r="AC15" i="5"/>
  <c r="U15" i="5"/>
  <c r="M15" i="5"/>
  <c r="P15" i="5"/>
  <c r="T15" i="5"/>
  <c r="X15" i="5"/>
  <c r="AB15" i="5"/>
  <c r="AF15" i="5"/>
  <c r="AJ15" i="5"/>
  <c r="AN15" i="5"/>
  <c r="AR15" i="5"/>
  <c r="AV15" i="5"/>
  <c r="AZ15" i="5"/>
  <c r="BD15" i="5"/>
  <c r="BH15" i="5"/>
  <c r="BL15" i="5"/>
  <c r="BP15" i="5"/>
  <c r="BT15" i="5"/>
  <c r="BX15" i="5"/>
  <c r="CB15" i="5"/>
  <c r="CF15" i="5"/>
  <c r="CJ15" i="5"/>
  <c r="CN15" i="5"/>
  <c r="CR15" i="5"/>
  <c r="CV15" i="5"/>
  <c r="CZ15" i="5"/>
  <c r="DD15" i="5"/>
  <c r="DH15" i="5"/>
  <c r="DL15" i="5"/>
  <c r="DP15" i="5"/>
  <c r="DT15" i="5"/>
  <c r="DX15" i="5"/>
  <c r="EB15" i="5"/>
  <c r="EF15" i="5"/>
  <c r="EJ15" i="5"/>
  <c r="EN15" i="5"/>
  <c r="ER15" i="5"/>
  <c r="EV15" i="5"/>
  <c r="EZ15" i="5"/>
  <c r="FD15" i="5"/>
  <c r="FH15" i="5"/>
  <c r="FL15" i="5"/>
  <c r="FP15" i="5"/>
  <c r="FT15" i="5"/>
  <c r="FX15" i="5"/>
  <c r="GB15" i="5"/>
  <c r="GF15" i="5"/>
  <c r="GJ15" i="5"/>
  <c r="GG9" i="5"/>
  <c r="FY9" i="5"/>
  <c r="FQ9" i="5"/>
  <c r="FI9" i="5"/>
  <c r="FA9" i="5"/>
  <c r="ES9" i="5"/>
  <c r="EK9" i="5"/>
  <c r="EC9" i="5"/>
  <c r="DU9" i="5"/>
  <c r="DM9" i="5"/>
  <c r="DE9" i="5"/>
  <c r="CW9" i="5"/>
  <c r="CO9" i="5"/>
  <c r="CG9" i="5"/>
  <c r="BY9" i="5"/>
  <c r="BQ9" i="5"/>
  <c r="BI9" i="5"/>
  <c r="BA9" i="5"/>
  <c r="AS9" i="5"/>
  <c r="AK9" i="5"/>
  <c r="AC9" i="5"/>
  <c r="U9" i="5"/>
  <c r="M9" i="5"/>
  <c r="H10" i="5"/>
  <c r="GC9" i="5"/>
  <c r="FU9" i="5"/>
  <c r="FM9" i="5"/>
  <c r="FE9" i="5"/>
  <c r="EW9" i="5"/>
  <c r="EO9" i="5"/>
  <c r="EG9" i="5"/>
  <c r="DY9" i="5"/>
  <c r="DQ9" i="5"/>
  <c r="DI9" i="5"/>
  <c r="DA9" i="5"/>
  <c r="CS9" i="5"/>
  <c r="CK9" i="5"/>
  <c r="CC9" i="5"/>
  <c r="BU9" i="5"/>
  <c r="BM9" i="5"/>
  <c r="BE9" i="5"/>
  <c r="AW9" i="5"/>
  <c r="AO9" i="5"/>
  <c r="AG9" i="5"/>
  <c r="Y9" i="5"/>
  <c r="Q9" i="5"/>
  <c r="P9" i="5"/>
  <c r="T9" i="5"/>
  <c r="X9" i="5"/>
  <c r="AB9" i="5"/>
  <c r="AF9" i="5"/>
  <c r="AJ9" i="5"/>
  <c r="AN9" i="5"/>
  <c r="AR9" i="5"/>
  <c r="AV9" i="5"/>
  <c r="AZ9" i="5"/>
  <c r="BD9" i="5"/>
  <c r="BH9" i="5"/>
  <c r="BL9" i="5"/>
  <c r="BP9" i="5"/>
  <c r="BT9" i="5"/>
  <c r="BX9" i="5"/>
  <c r="CB9" i="5"/>
  <c r="CF9" i="5"/>
  <c r="CJ9" i="5"/>
  <c r="CN9" i="5"/>
  <c r="CR9" i="5"/>
  <c r="CV9" i="5"/>
  <c r="CZ9" i="5"/>
  <c r="DD9" i="5"/>
  <c r="DH9" i="5"/>
  <c r="DL9" i="5"/>
  <c r="DP9" i="5"/>
  <c r="DT9" i="5"/>
  <c r="DX9" i="5"/>
  <c r="EB9" i="5"/>
  <c r="EF9" i="5"/>
  <c r="EJ9" i="5"/>
  <c r="EN9" i="5"/>
  <c r="ER9" i="5"/>
  <c r="EV9" i="5"/>
  <c r="EZ9" i="5"/>
  <c r="FD9" i="5"/>
  <c r="FH9" i="5"/>
  <c r="FL9" i="5"/>
  <c r="FP9" i="5"/>
  <c r="FT9" i="5"/>
  <c r="FX9" i="5"/>
  <c r="GB9" i="5"/>
  <c r="GF9" i="5"/>
  <c r="GJ9" i="5"/>
  <c r="P34" i="5"/>
  <c r="T34" i="5"/>
  <c r="X34" i="5"/>
  <c r="AB34" i="5"/>
  <c r="AF34" i="5"/>
  <c r="AJ34" i="5"/>
  <c r="AN34" i="5"/>
  <c r="AR34" i="5"/>
  <c r="AV34" i="5"/>
  <c r="AZ34" i="5"/>
  <c r="BD34" i="5"/>
  <c r="BH34" i="5"/>
  <c r="BL34" i="5"/>
  <c r="BP34" i="5"/>
  <c r="BT34" i="5"/>
  <c r="BX34" i="5"/>
  <c r="CB34" i="5"/>
  <c r="CF34" i="5"/>
  <c r="CJ34" i="5"/>
  <c r="CN34" i="5"/>
  <c r="CR34" i="5"/>
  <c r="CV34" i="5"/>
  <c r="CZ34" i="5"/>
  <c r="DD34" i="5"/>
  <c r="DH34" i="5"/>
  <c r="DL34" i="5"/>
  <c r="DP34" i="5"/>
  <c r="DT34" i="5"/>
  <c r="DX34" i="5"/>
  <c r="EB34" i="5"/>
  <c r="EF34" i="5"/>
  <c r="EJ34" i="5"/>
  <c r="EN34" i="5"/>
  <c r="ER34" i="5"/>
  <c r="EV34" i="5"/>
  <c r="EZ34" i="5"/>
  <c r="FD34" i="5"/>
  <c r="FH34" i="5"/>
  <c r="FL34" i="5"/>
  <c r="FP34" i="5"/>
  <c r="FT34" i="5"/>
  <c r="FX34" i="5"/>
  <c r="GB34" i="5"/>
  <c r="GF34" i="5"/>
  <c r="GJ34" i="5"/>
  <c r="P32" i="5"/>
  <c r="T32" i="5"/>
  <c r="X32" i="5"/>
  <c r="AB32" i="5"/>
  <c r="AF32" i="5"/>
  <c r="AJ32" i="5"/>
  <c r="AN32" i="5"/>
  <c r="AR32" i="5"/>
  <c r="AV32" i="5"/>
  <c r="AZ32" i="5"/>
  <c r="BD32" i="5"/>
  <c r="BH32" i="5"/>
  <c r="BL32" i="5"/>
  <c r="BP32" i="5"/>
  <c r="BT32" i="5"/>
  <c r="BX32" i="5"/>
  <c r="CB32" i="5"/>
  <c r="CF32" i="5"/>
  <c r="CJ32" i="5"/>
  <c r="CN32" i="5"/>
  <c r="CR32" i="5"/>
  <c r="CV32" i="5"/>
  <c r="CZ32" i="5"/>
  <c r="DD32" i="5"/>
  <c r="DH32" i="5"/>
  <c r="DL32" i="5"/>
  <c r="DP32" i="5"/>
  <c r="DT32" i="5"/>
  <c r="DX32" i="5"/>
  <c r="EB32" i="5"/>
  <c r="EF32" i="5"/>
  <c r="EJ32" i="5"/>
  <c r="EN32" i="5"/>
  <c r="ER32" i="5"/>
  <c r="EV32" i="5"/>
  <c r="EZ32" i="5"/>
  <c r="FD32" i="5"/>
  <c r="FH32" i="5"/>
  <c r="FL32" i="5"/>
  <c r="FP32" i="5"/>
  <c r="FT32" i="5"/>
  <c r="FX32" i="5"/>
  <c r="GB32" i="5"/>
  <c r="GF32" i="5"/>
  <c r="GJ32" i="5"/>
  <c r="AA32" i="5"/>
  <c r="EG9" i="1"/>
  <c r="EG13" i="1"/>
  <c r="EG12" i="1"/>
  <c r="EG11" i="1"/>
  <c r="EG10" i="1"/>
  <c r="EG8" i="1"/>
  <c r="DY9" i="1"/>
  <c r="DY13" i="1"/>
  <c r="DY12" i="1"/>
  <c r="DY11" i="1"/>
  <c r="DY10" i="1"/>
  <c r="DY8" i="1"/>
  <c r="DQ13" i="1"/>
  <c r="DQ12" i="1"/>
  <c r="DQ11" i="1"/>
  <c r="DQ10" i="1"/>
  <c r="DQ9" i="1"/>
  <c r="DQ8" i="1"/>
  <c r="DI13" i="1"/>
  <c r="DI12" i="1"/>
  <c r="DI11" i="1"/>
  <c r="DI10" i="1"/>
  <c r="DI9" i="1"/>
  <c r="DI8" i="1"/>
  <c r="DA13" i="1"/>
  <c r="DA12" i="1"/>
  <c r="DA11" i="1"/>
  <c r="DA10" i="1"/>
  <c r="DA9" i="1"/>
  <c r="DA8" i="1"/>
  <c r="CS10" i="1"/>
  <c r="CS13" i="1"/>
  <c r="CS12" i="1"/>
  <c r="CS11" i="1"/>
  <c r="CS9" i="1"/>
  <c r="CS8" i="1"/>
  <c r="CK10" i="1"/>
  <c r="CK13" i="1"/>
  <c r="CK12" i="1"/>
  <c r="CK11" i="1"/>
  <c r="CK9" i="1"/>
  <c r="CK8" i="1"/>
  <c r="CC10" i="1"/>
  <c r="CC13" i="1"/>
  <c r="CC12" i="1"/>
  <c r="CC11" i="1"/>
  <c r="CC9" i="1"/>
  <c r="CC8" i="1"/>
  <c r="BU13" i="1"/>
  <c r="BU12" i="1"/>
  <c r="BU11" i="1"/>
  <c r="BU10" i="1"/>
  <c r="BU9" i="1"/>
  <c r="BU8" i="1"/>
  <c r="BM13" i="1"/>
  <c r="BM12" i="1"/>
  <c r="BM11" i="1"/>
  <c r="BM10" i="1"/>
  <c r="BM9" i="1"/>
  <c r="BM8" i="1"/>
  <c r="BE13" i="1"/>
  <c r="BE12" i="1"/>
  <c r="BE11" i="1"/>
  <c r="BE10" i="1"/>
  <c r="BE9" i="1"/>
  <c r="BE8" i="1"/>
  <c r="AW13" i="1"/>
  <c r="AW12" i="1"/>
  <c r="AW11" i="1"/>
  <c r="AW10" i="1"/>
  <c r="AW9" i="1"/>
  <c r="AW8" i="1"/>
  <c r="AO10" i="1"/>
  <c r="AO13" i="1"/>
  <c r="AO12" i="1"/>
  <c r="AO11" i="1"/>
  <c r="AO9" i="1"/>
  <c r="AO8" i="1"/>
  <c r="AG10" i="1"/>
  <c r="AG13" i="1"/>
  <c r="AG12" i="1"/>
  <c r="AG11" i="1"/>
  <c r="AG9" i="1"/>
  <c r="AG8" i="1"/>
  <c r="Y10" i="1"/>
  <c r="Y13" i="1"/>
  <c r="Y12" i="1"/>
  <c r="Y11" i="1"/>
  <c r="Y9" i="1"/>
  <c r="Y8" i="1"/>
  <c r="Q10" i="1"/>
  <c r="Q13" i="1"/>
  <c r="Q12" i="1"/>
  <c r="Q11" i="1"/>
  <c r="Q9" i="1"/>
  <c r="Q8" i="1"/>
  <c r="EI10" i="1"/>
  <c r="EI13" i="1"/>
  <c r="EI12" i="1"/>
  <c r="EI11" i="1"/>
  <c r="EI9" i="1"/>
  <c r="EI8" i="1"/>
  <c r="EA13" i="1"/>
  <c r="EA12" i="1"/>
  <c r="EA11" i="1"/>
  <c r="EA10" i="1"/>
  <c r="EA9" i="1"/>
  <c r="EA8" i="1"/>
  <c r="DS9" i="1"/>
  <c r="DS13" i="1"/>
  <c r="DS12" i="1"/>
  <c r="DS11" i="1"/>
  <c r="DS10" i="1"/>
  <c r="DS8" i="1"/>
  <c r="DK9" i="1"/>
  <c r="DK13" i="1"/>
  <c r="DK12" i="1"/>
  <c r="DK11" i="1"/>
  <c r="DK10" i="1"/>
  <c r="DK8" i="1"/>
  <c r="DC9" i="1"/>
  <c r="DC13" i="1"/>
  <c r="DC12" i="1"/>
  <c r="DC11" i="1"/>
  <c r="DC10" i="1"/>
  <c r="DC8" i="1"/>
  <c r="CU9" i="1"/>
  <c r="CU13" i="1"/>
  <c r="CU12" i="1"/>
  <c r="CU11" i="1"/>
  <c r="CU10" i="1"/>
  <c r="CU8" i="1"/>
  <c r="CM9" i="1"/>
  <c r="CM13" i="1"/>
  <c r="CM12" i="1"/>
  <c r="CM11" i="1"/>
  <c r="CM10" i="1"/>
  <c r="CM8" i="1"/>
  <c r="CE9" i="1"/>
  <c r="CE13" i="1"/>
  <c r="CE12" i="1"/>
  <c r="CE11" i="1"/>
  <c r="CE10" i="1"/>
  <c r="CE8" i="1"/>
  <c r="BW10" i="1"/>
  <c r="BW9" i="1"/>
  <c r="BW13" i="1"/>
  <c r="BW12" i="1"/>
  <c r="BW11" i="1"/>
  <c r="BW8" i="1"/>
  <c r="BO10" i="1"/>
  <c r="BO9" i="1"/>
  <c r="BO13" i="1"/>
  <c r="BO12" i="1"/>
  <c r="BO11" i="1"/>
  <c r="BO8" i="1"/>
  <c r="BG10" i="1"/>
  <c r="BG9" i="1"/>
  <c r="BG13" i="1"/>
  <c r="BG12" i="1"/>
  <c r="BG11" i="1"/>
  <c r="BG8" i="1"/>
  <c r="AY10" i="1"/>
  <c r="AY9" i="1"/>
  <c r="AY13" i="1"/>
  <c r="AY12" i="1"/>
  <c r="AY11" i="1"/>
  <c r="AY8" i="1"/>
  <c r="AQ13" i="1"/>
  <c r="AQ12" i="1"/>
  <c r="AQ11" i="1"/>
  <c r="AQ10" i="1"/>
  <c r="AQ9" i="1"/>
  <c r="AQ8" i="1"/>
  <c r="AI13" i="1"/>
  <c r="AI12" i="1"/>
  <c r="AI11" i="1"/>
  <c r="AI10" i="1"/>
  <c r="AI9" i="1"/>
  <c r="AI8" i="1"/>
  <c r="AA11" i="1"/>
  <c r="AA13" i="1"/>
  <c r="AA12" i="1"/>
  <c r="AA10" i="1"/>
  <c r="AA9" i="1"/>
  <c r="AA8" i="1"/>
  <c r="S11" i="1"/>
  <c r="S13" i="1"/>
  <c r="S12" i="1"/>
  <c r="S10" i="1"/>
  <c r="S9" i="1"/>
  <c r="S8" i="1"/>
  <c r="L13" i="1"/>
  <c r="L12" i="1"/>
  <c r="L11" i="1"/>
  <c r="L10" i="1"/>
  <c r="L9" i="1"/>
  <c r="L8" i="1"/>
  <c r="P13" i="1"/>
  <c r="P12" i="1"/>
  <c r="P11" i="1"/>
  <c r="P10" i="1"/>
  <c r="P9" i="1"/>
  <c r="P8" i="1"/>
  <c r="T13" i="1"/>
  <c r="T12" i="1"/>
  <c r="T11" i="1"/>
  <c r="T10" i="1"/>
  <c r="T9" i="1"/>
  <c r="T8" i="1"/>
  <c r="X13" i="1"/>
  <c r="X12" i="1"/>
  <c r="X11" i="1"/>
  <c r="X10" i="1"/>
  <c r="X9" i="1"/>
  <c r="X8" i="1"/>
  <c r="AB13" i="1"/>
  <c r="AB12" i="1"/>
  <c r="AB11" i="1"/>
  <c r="AB10" i="1"/>
  <c r="AB9" i="1"/>
  <c r="AB8" i="1"/>
  <c r="AF13" i="1"/>
  <c r="AF12" i="1"/>
  <c r="AF11" i="1"/>
  <c r="AF10" i="1"/>
  <c r="AF9" i="1"/>
  <c r="AF8" i="1"/>
  <c r="AJ13" i="1"/>
  <c r="AJ12" i="1"/>
  <c r="AJ11" i="1"/>
  <c r="AJ10" i="1"/>
  <c r="AJ9" i="1"/>
  <c r="AJ8" i="1"/>
  <c r="AN13" i="1"/>
  <c r="AN12" i="1"/>
  <c r="AN11" i="1"/>
  <c r="AN10" i="1"/>
  <c r="AN9" i="1"/>
  <c r="AN8" i="1"/>
  <c r="AR13" i="1"/>
  <c r="AR12" i="1"/>
  <c r="AR11" i="1"/>
  <c r="AR10" i="1"/>
  <c r="AR9" i="1"/>
  <c r="AR8" i="1"/>
  <c r="AV13" i="1"/>
  <c r="AV12" i="1"/>
  <c r="AV11" i="1"/>
  <c r="AV10" i="1"/>
  <c r="AV9" i="1"/>
  <c r="AV8" i="1"/>
  <c r="AZ13" i="1"/>
  <c r="AZ12" i="1"/>
  <c r="AZ11" i="1"/>
  <c r="AZ10" i="1"/>
  <c r="AZ9" i="1"/>
  <c r="AZ8" i="1"/>
  <c r="BD13" i="1"/>
  <c r="BD12" i="1"/>
  <c r="BD11" i="1"/>
  <c r="BD10" i="1"/>
  <c r="BD9" i="1"/>
  <c r="BD8" i="1"/>
  <c r="BH13" i="1"/>
  <c r="BH12" i="1"/>
  <c r="BH11" i="1"/>
  <c r="BH10" i="1"/>
  <c r="BH9" i="1"/>
  <c r="BH8" i="1"/>
  <c r="BL13" i="1"/>
  <c r="BL12" i="1"/>
  <c r="BL11" i="1"/>
  <c r="BL10" i="1"/>
  <c r="BL9" i="1"/>
  <c r="BL8" i="1"/>
  <c r="BP13" i="1"/>
  <c r="BP12" i="1"/>
  <c r="BP11" i="1"/>
  <c r="BP10" i="1"/>
  <c r="BP9" i="1"/>
  <c r="BP8" i="1"/>
  <c r="BT13" i="1"/>
  <c r="BT12" i="1"/>
  <c r="BT11" i="1"/>
  <c r="BT10" i="1"/>
  <c r="BT9" i="1"/>
  <c r="BT8" i="1"/>
  <c r="BX13" i="1"/>
  <c r="BX12" i="1"/>
  <c r="BX11" i="1"/>
  <c r="BX10" i="1"/>
  <c r="BX9" i="1"/>
  <c r="BX8" i="1"/>
  <c r="CB13" i="1"/>
  <c r="CB12" i="1"/>
  <c r="CB11" i="1"/>
  <c r="CB10" i="1"/>
  <c r="CB9" i="1"/>
  <c r="CB8" i="1"/>
  <c r="CF13" i="1"/>
  <c r="CF12" i="1"/>
  <c r="CF11" i="1"/>
  <c r="CF10" i="1"/>
  <c r="CF9" i="1"/>
  <c r="CF8" i="1"/>
  <c r="CJ13" i="1"/>
  <c r="CJ12" i="1"/>
  <c r="CJ11" i="1"/>
  <c r="CJ10" i="1"/>
  <c r="CJ9" i="1"/>
  <c r="CJ8" i="1"/>
  <c r="CN13" i="1"/>
  <c r="CN12" i="1"/>
  <c r="CN11" i="1"/>
  <c r="CN10" i="1"/>
  <c r="CN9" i="1"/>
  <c r="CN8" i="1"/>
  <c r="CR13" i="1"/>
  <c r="CR12" i="1"/>
  <c r="CR11" i="1"/>
  <c r="CR10" i="1"/>
  <c r="CR9" i="1"/>
  <c r="CR8" i="1"/>
  <c r="CV13" i="1"/>
  <c r="CV12" i="1"/>
  <c r="CV11" i="1"/>
  <c r="CV10" i="1"/>
  <c r="CV9" i="1"/>
  <c r="CV8" i="1"/>
  <c r="CZ13" i="1"/>
  <c r="CZ12" i="1"/>
  <c r="CZ11" i="1"/>
  <c r="CZ10" i="1"/>
  <c r="CZ9" i="1"/>
  <c r="CZ8" i="1"/>
  <c r="DD13" i="1"/>
  <c r="DD12" i="1"/>
  <c r="DD11" i="1"/>
  <c r="DD10" i="1"/>
  <c r="DD9" i="1"/>
  <c r="DD8" i="1"/>
  <c r="DH13" i="1"/>
  <c r="DH12" i="1"/>
  <c r="DH11" i="1"/>
  <c r="DH10" i="1"/>
  <c r="DH9" i="1"/>
  <c r="DH8" i="1"/>
  <c r="DL13" i="1"/>
  <c r="DL12" i="1"/>
  <c r="DL11" i="1"/>
  <c r="DL10" i="1"/>
  <c r="DL9" i="1"/>
  <c r="DL8" i="1"/>
  <c r="DP13" i="1"/>
  <c r="DP12" i="1"/>
  <c r="DP11" i="1"/>
  <c r="DP10" i="1"/>
  <c r="DP9" i="1"/>
  <c r="DP8" i="1"/>
  <c r="DT13" i="1"/>
  <c r="DT12" i="1"/>
  <c r="DT11" i="1"/>
  <c r="DT10" i="1"/>
  <c r="DT9" i="1"/>
  <c r="DT8" i="1"/>
  <c r="DX13" i="1"/>
  <c r="DX12" i="1"/>
  <c r="DX11" i="1"/>
  <c r="DX10" i="1"/>
  <c r="DX9" i="1"/>
  <c r="DX8" i="1"/>
  <c r="EB13" i="1"/>
  <c r="EB12" i="1"/>
  <c r="EB11" i="1"/>
  <c r="EB10" i="1"/>
  <c r="EB9" i="1"/>
  <c r="EB8" i="1"/>
  <c r="EF13" i="1"/>
  <c r="EF12" i="1"/>
  <c r="EF11" i="1"/>
  <c r="EF10" i="1"/>
  <c r="EF9" i="1"/>
  <c r="EF8" i="1"/>
  <c r="GG33" i="5"/>
  <c r="FY33" i="5"/>
  <c r="FQ33" i="5"/>
  <c r="FI33" i="5"/>
  <c r="FA33" i="5"/>
  <c r="ES33" i="5"/>
  <c r="EK33" i="5"/>
  <c r="EC33" i="5"/>
  <c r="DU33" i="5"/>
  <c r="DM33" i="5"/>
  <c r="DE33" i="5"/>
  <c r="CW33" i="5"/>
  <c r="CO33" i="5"/>
  <c r="CG33" i="5"/>
  <c r="BY33" i="5"/>
  <c r="BQ33" i="5"/>
  <c r="BI33" i="5"/>
  <c r="BA33" i="5"/>
  <c r="AS33" i="5"/>
  <c r="AK33" i="5"/>
  <c r="AC33" i="5"/>
  <c r="U33" i="5"/>
  <c r="M33" i="5"/>
  <c r="GC33" i="5"/>
  <c r="FM33" i="5"/>
  <c r="EW33" i="5"/>
  <c r="EG33" i="5"/>
  <c r="DQ33" i="5"/>
  <c r="DA33" i="5"/>
  <c r="CK33" i="5"/>
  <c r="BU33" i="5"/>
  <c r="BE33" i="5"/>
  <c r="AO33" i="5"/>
  <c r="Y33" i="5"/>
  <c r="FU33" i="5"/>
  <c r="FE33" i="5"/>
  <c r="EO33" i="5"/>
  <c r="DY33" i="5"/>
  <c r="DI33" i="5"/>
  <c r="CS33" i="5"/>
  <c r="CC33" i="5"/>
  <c r="BM33" i="5"/>
  <c r="AW33" i="5"/>
  <c r="AG33" i="5"/>
  <c r="Q33" i="5"/>
  <c r="P33" i="5"/>
  <c r="T33" i="5"/>
  <c r="X33" i="5"/>
  <c r="AB33" i="5"/>
  <c r="AF33" i="5"/>
  <c r="AJ33" i="5"/>
  <c r="AN33" i="5"/>
  <c r="AR33" i="5"/>
  <c r="AV33" i="5"/>
  <c r="AZ33" i="5"/>
  <c r="BD33" i="5"/>
  <c r="BH33" i="5"/>
  <c r="BL33" i="5"/>
  <c r="BP33" i="5"/>
  <c r="BT33" i="5"/>
  <c r="BX33" i="5"/>
  <c r="CB33" i="5"/>
  <c r="CF33" i="5"/>
  <c r="CJ33" i="5"/>
  <c r="CN33" i="5"/>
  <c r="CR33" i="5"/>
  <c r="CV33" i="5"/>
  <c r="CZ33" i="5"/>
  <c r="DD33" i="5"/>
  <c r="DH33" i="5"/>
  <c r="DL33" i="5"/>
  <c r="DP33" i="5"/>
  <c r="DT33" i="5"/>
  <c r="DX33" i="5"/>
  <c r="EB33" i="5"/>
  <c r="EF33" i="5"/>
  <c r="EJ33" i="5"/>
  <c r="EN33" i="5"/>
  <c r="ER33" i="5"/>
  <c r="EV33" i="5"/>
  <c r="EZ33" i="5"/>
  <c r="FD33" i="5"/>
  <c r="FH33" i="5"/>
  <c r="FL33" i="5"/>
  <c r="FP33" i="5"/>
  <c r="FT33" i="5"/>
  <c r="FX33" i="5"/>
  <c r="GB33" i="5"/>
  <c r="GF33" i="5"/>
  <c r="GJ33" i="5"/>
  <c r="GG31" i="5"/>
  <c r="FY31" i="5"/>
  <c r="FQ31" i="5"/>
  <c r="FI31" i="5"/>
  <c r="FA31" i="5"/>
  <c r="ES31" i="5"/>
  <c r="EK31" i="5"/>
  <c r="EC31" i="5"/>
  <c r="DU31" i="5"/>
  <c r="DM31" i="5"/>
  <c r="DE31" i="5"/>
  <c r="CW31" i="5"/>
  <c r="CO31" i="5"/>
  <c r="CG31" i="5"/>
  <c r="BY31" i="5"/>
  <c r="BQ31" i="5"/>
  <c r="BI31" i="5"/>
  <c r="BA31" i="5"/>
  <c r="AS31" i="5"/>
  <c r="AK31" i="5"/>
  <c r="AC31" i="5"/>
  <c r="U31" i="5"/>
  <c r="M31" i="5"/>
  <c r="GC31" i="5"/>
  <c r="FM31" i="5"/>
  <c r="EW31" i="5"/>
  <c r="EG31" i="5"/>
  <c r="DQ31" i="5"/>
  <c r="DA31" i="5"/>
  <c r="CK31" i="5"/>
  <c r="BU31" i="5"/>
  <c r="BE31" i="5"/>
  <c r="AO31" i="5"/>
  <c r="Y31" i="5"/>
  <c r="FE31" i="5"/>
  <c r="DY31" i="5"/>
  <c r="CS31" i="5"/>
  <c r="BM31" i="5"/>
  <c r="AG31" i="5"/>
  <c r="FU31" i="5"/>
  <c r="EO31" i="5"/>
  <c r="DI31" i="5"/>
  <c r="CC31" i="5"/>
  <c r="AW31" i="5"/>
  <c r="Q31" i="5"/>
  <c r="P31" i="5"/>
  <c r="T31" i="5"/>
  <c r="X31" i="5"/>
  <c r="AB31" i="5"/>
  <c r="AF31" i="5"/>
  <c r="AJ31" i="5"/>
  <c r="AN31" i="5"/>
  <c r="AR31" i="5"/>
  <c r="AV31" i="5"/>
  <c r="AZ31" i="5"/>
  <c r="BD31" i="5"/>
  <c r="BH31" i="5"/>
  <c r="BL31" i="5"/>
  <c r="BP31" i="5"/>
  <c r="BT31" i="5"/>
  <c r="BX31" i="5"/>
  <c r="CB31" i="5"/>
  <c r="CF31" i="5"/>
  <c r="CJ31" i="5"/>
  <c r="CN31" i="5"/>
  <c r="CR31" i="5"/>
  <c r="CV31" i="5"/>
  <c r="CZ31" i="5"/>
  <c r="DD31" i="5"/>
  <c r="DH31" i="5"/>
  <c r="DL31" i="5"/>
  <c r="DP31" i="5"/>
  <c r="DT31" i="5"/>
  <c r="DX31" i="5"/>
  <c r="EB31" i="5"/>
  <c r="EF31" i="5"/>
  <c r="EJ31" i="5"/>
  <c r="EN31" i="5"/>
  <c r="ER31" i="5"/>
  <c r="EV31" i="5"/>
  <c r="EZ31" i="5"/>
  <c r="FD31" i="5"/>
  <c r="FH31" i="5"/>
  <c r="FL31" i="5"/>
  <c r="FP31" i="5"/>
  <c r="FT31" i="5"/>
  <c r="FX31" i="5"/>
  <c r="GB31" i="5"/>
  <c r="GF31" i="5"/>
  <c r="GJ31" i="5"/>
  <c r="GG29" i="5"/>
  <c r="FY29" i="5"/>
  <c r="FQ29" i="5"/>
  <c r="FI29" i="5"/>
  <c r="FA29" i="5"/>
  <c r="ES29" i="5"/>
  <c r="EK29" i="5"/>
  <c r="EC29" i="5"/>
  <c r="DU29" i="5"/>
  <c r="DM29" i="5"/>
  <c r="DE29" i="5"/>
  <c r="CW29" i="5"/>
  <c r="CO29" i="5"/>
  <c r="CG29" i="5"/>
  <c r="BY29" i="5"/>
  <c r="BQ29" i="5"/>
  <c r="BI29" i="5"/>
  <c r="BA29" i="5"/>
  <c r="AS29" i="5"/>
  <c r="AK29" i="5"/>
  <c r="AC29" i="5"/>
  <c r="U29" i="5"/>
  <c r="M29" i="5"/>
  <c r="GC29" i="5"/>
  <c r="FM29" i="5"/>
  <c r="EW29" i="5"/>
  <c r="EG29" i="5"/>
  <c r="DQ29" i="5"/>
  <c r="DA29" i="5"/>
  <c r="CK29" i="5"/>
  <c r="BU29" i="5"/>
  <c r="BE29" i="5"/>
  <c r="AO29" i="5"/>
  <c r="Y29" i="5"/>
  <c r="FU29" i="5"/>
  <c r="FE29" i="5"/>
  <c r="EO29" i="5"/>
  <c r="DY29" i="5"/>
  <c r="DI29" i="5"/>
  <c r="CS29" i="5"/>
  <c r="CC29" i="5"/>
  <c r="BM29" i="5"/>
  <c r="AW29" i="5"/>
  <c r="AG29" i="5"/>
  <c r="Q29" i="5"/>
  <c r="P29" i="5"/>
  <c r="T29" i="5"/>
  <c r="X29" i="5"/>
  <c r="AB29" i="5"/>
  <c r="AF29" i="5"/>
  <c r="AJ29" i="5"/>
  <c r="AN29" i="5"/>
  <c r="AR29" i="5"/>
  <c r="AV29" i="5"/>
  <c r="AZ29" i="5"/>
  <c r="BD29" i="5"/>
  <c r="BH29" i="5"/>
  <c r="BL29" i="5"/>
  <c r="BP29" i="5"/>
  <c r="BT29" i="5"/>
  <c r="BX29" i="5"/>
  <c r="CB29" i="5"/>
  <c r="CF29" i="5"/>
  <c r="CJ29" i="5"/>
  <c r="CN29" i="5"/>
  <c r="CR29" i="5"/>
  <c r="CV29" i="5"/>
  <c r="CZ29" i="5"/>
  <c r="DD29" i="5"/>
  <c r="DH29" i="5"/>
  <c r="DL29" i="5"/>
  <c r="DP29" i="5"/>
  <c r="DT29" i="5"/>
  <c r="DX29" i="5"/>
  <c r="EB29" i="5"/>
  <c r="EF29" i="5"/>
  <c r="EJ29" i="5"/>
  <c r="EN29" i="5"/>
  <c r="ER29" i="5"/>
  <c r="EV29" i="5"/>
  <c r="EZ29" i="5"/>
  <c r="FD29" i="5"/>
  <c r="FH29" i="5"/>
  <c r="FL29" i="5"/>
  <c r="FP29" i="5"/>
  <c r="FT29" i="5"/>
  <c r="FX29" i="5"/>
  <c r="GB29" i="5"/>
  <c r="GF29" i="5"/>
  <c r="GJ29" i="5"/>
  <c r="FY27" i="5"/>
  <c r="FI27" i="5"/>
  <c r="ES27" i="5"/>
  <c r="EC27" i="5"/>
  <c r="DM27" i="5"/>
  <c r="CW27" i="5"/>
  <c r="CI27" i="5"/>
  <c r="CA27" i="5"/>
  <c r="BS27" i="5"/>
  <c r="BK27" i="5"/>
  <c r="BC27" i="5"/>
  <c r="AU27" i="5"/>
  <c r="AM27" i="5"/>
  <c r="AE27" i="5"/>
  <c r="W27" i="5"/>
  <c r="O27" i="5"/>
  <c r="N27" i="5"/>
  <c r="R27" i="5"/>
  <c r="V27" i="5"/>
  <c r="Z27" i="5"/>
  <c r="AD27" i="5"/>
  <c r="AH27" i="5"/>
  <c r="AL27" i="5"/>
  <c r="AP27" i="5"/>
  <c r="AT27" i="5"/>
  <c r="AX27" i="5"/>
  <c r="BB27" i="5"/>
  <c r="BF27" i="5"/>
  <c r="BJ27" i="5"/>
  <c r="BN27" i="5"/>
  <c r="BR27" i="5"/>
  <c r="BV27" i="5"/>
  <c r="BZ27" i="5"/>
  <c r="CD27" i="5"/>
  <c r="CH27" i="5"/>
  <c r="CM27" i="5"/>
  <c r="CU27" i="5"/>
  <c r="DC27" i="5"/>
  <c r="DK27" i="5"/>
  <c r="DS27" i="5"/>
  <c r="EA27" i="5"/>
  <c r="EI27" i="5"/>
  <c r="EQ27" i="5"/>
  <c r="EY27" i="5"/>
  <c r="FG27" i="5"/>
  <c r="FO27" i="5"/>
  <c r="FW27" i="5"/>
  <c r="GE27" i="5"/>
  <c r="CL27" i="5"/>
  <c r="CP27" i="5"/>
  <c r="CT27" i="5"/>
  <c r="CX27" i="5"/>
  <c r="DB27" i="5"/>
  <c r="DF27" i="5"/>
  <c r="DJ27" i="5"/>
  <c r="DN27" i="5"/>
  <c r="DR27" i="5"/>
  <c r="DV27" i="5"/>
  <c r="DZ27" i="5"/>
  <c r="ED27" i="5"/>
  <c r="EH27" i="5"/>
  <c r="EL27" i="5"/>
  <c r="EP27" i="5"/>
  <c r="ET27" i="5"/>
  <c r="EX27" i="5"/>
  <c r="FB27" i="5"/>
  <c r="FF27" i="5"/>
  <c r="FJ27" i="5"/>
  <c r="FN27" i="5"/>
  <c r="FR27" i="5"/>
  <c r="FV27" i="5"/>
  <c r="FZ27" i="5"/>
  <c r="GD27" i="5"/>
  <c r="GH27" i="5"/>
  <c r="GI25" i="5"/>
  <c r="GA25" i="5"/>
  <c r="FS25" i="5"/>
  <c r="FK25" i="5"/>
  <c r="FC25" i="5"/>
  <c r="EU25" i="5"/>
  <c r="EM25" i="5"/>
  <c r="EE25" i="5"/>
  <c r="DW25" i="5"/>
  <c r="DO25" i="5"/>
  <c r="DG25" i="5"/>
  <c r="CY25" i="5"/>
  <c r="CQ25" i="5"/>
  <c r="CI25" i="5"/>
  <c r="CA25" i="5"/>
  <c r="BS25" i="5"/>
  <c r="BK25" i="5"/>
  <c r="BC25" i="5"/>
  <c r="AU25" i="5"/>
  <c r="AM25" i="5"/>
  <c r="AE25" i="5"/>
  <c r="W25" i="5"/>
  <c r="O25" i="5"/>
  <c r="N25" i="5"/>
  <c r="R25" i="5"/>
  <c r="V25" i="5"/>
  <c r="Z25" i="5"/>
  <c r="AD25" i="5"/>
  <c r="AH25" i="5"/>
  <c r="AL25" i="5"/>
  <c r="AP25" i="5"/>
  <c r="AT25" i="5"/>
  <c r="AX25" i="5"/>
  <c r="BB25" i="5"/>
  <c r="BF25" i="5"/>
  <c r="BJ25" i="5"/>
  <c r="BN25" i="5"/>
  <c r="BR25" i="5"/>
  <c r="BV25" i="5"/>
  <c r="BZ25" i="5"/>
  <c r="CD25" i="5"/>
  <c r="CH25" i="5"/>
  <c r="CL25" i="5"/>
  <c r="CP25" i="5"/>
  <c r="CT25" i="5"/>
  <c r="CX25" i="5"/>
  <c r="DB25" i="5"/>
  <c r="DF25" i="5"/>
  <c r="DJ25" i="5"/>
  <c r="DN25" i="5"/>
  <c r="DR25" i="5"/>
  <c r="DV25" i="5"/>
  <c r="DZ25" i="5"/>
  <c r="ED25" i="5"/>
  <c r="EH25" i="5"/>
  <c r="EL25" i="5"/>
  <c r="EP25" i="5"/>
  <c r="ET25" i="5"/>
  <c r="EX25" i="5"/>
  <c r="FB25" i="5"/>
  <c r="FF25" i="5"/>
  <c r="FJ25" i="5"/>
  <c r="FN25" i="5"/>
  <c r="FR25" i="5"/>
  <c r="FV25" i="5"/>
  <c r="FZ25" i="5"/>
  <c r="GD25" i="5"/>
  <c r="GH25" i="5"/>
  <c r="GI23" i="5"/>
  <c r="GA23" i="5"/>
  <c r="FS23" i="5"/>
  <c r="FK23" i="5"/>
  <c r="FC23" i="5"/>
  <c r="EU23" i="5"/>
  <c r="EM23" i="5"/>
  <c r="EE23" i="5"/>
  <c r="DW23" i="5"/>
  <c r="DO23" i="5"/>
  <c r="DG23" i="5"/>
  <c r="CY23" i="5"/>
  <c r="CQ23" i="5"/>
  <c r="CI23" i="5"/>
  <c r="CA23" i="5"/>
  <c r="BS23" i="5"/>
  <c r="BK23" i="5"/>
  <c r="BC23" i="5"/>
  <c r="AU23" i="5"/>
  <c r="AM23" i="5"/>
  <c r="AE23" i="5"/>
  <c r="W23" i="5"/>
  <c r="O23" i="5"/>
  <c r="N23" i="5"/>
  <c r="R23" i="5"/>
  <c r="V23" i="5"/>
  <c r="Z23" i="5"/>
  <c r="AD23" i="5"/>
  <c r="AH23" i="5"/>
  <c r="AL23" i="5"/>
  <c r="AP23" i="5"/>
  <c r="AT23" i="5"/>
  <c r="AX23" i="5"/>
  <c r="BB23" i="5"/>
  <c r="BF23" i="5"/>
  <c r="BJ23" i="5"/>
  <c r="BN23" i="5"/>
  <c r="BR23" i="5"/>
  <c r="BV23" i="5"/>
  <c r="BZ23" i="5"/>
  <c r="CD23" i="5"/>
  <c r="CH23" i="5"/>
  <c r="CL23" i="5"/>
  <c r="CP23" i="5"/>
  <c r="CT23" i="5"/>
  <c r="CX23" i="5"/>
  <c r="DB23" i="5"/>
  <c r="DF23" i="5"/>
  <c r="DJ23" i="5"/>
  <c r="DN23" i="5"/>
  <c r="DR23" i="5"/>
  <c r="DV23" i="5"/>
  <c r="DZ23" i="5"/>
  <c r="ED23" i="5"/>
  <c r="EH23" i="5"/>
  <c r="EL23" i="5"/>
  <c r="EP23" i="5"/>
  <c r="ET23" i="5"/>
  <c r="EX23" i="5"/>
  <c r="FB23" i="5"/>
  <c r="FF23" i="5"/>
  <c r="FJ23" i="5"/>
  <c r="FN23" i="5"/>
  <c r="FR23" i="5"/>
  <c r="FV23" i="5"/>
  <c r="FZ23" i="5"/>
  <c r="GD23" i="5"/>
  <c r="GH23" i="5"/>
  <c r="GI21" i="5"/>
  <c r="GA21" i="5"/>
  <c r="FS21" i="5"/>
  <c r="FK21" i="5"/>
  <c r="FC21" i="5"/>
  <c r="EU21" i="5"/>
  <c r="EM21" i="5"/>
  <c r="EE21" i="5"/>
  <c r="DW21" i="5"/>
  <c r="DO21" i="5"/>
  <c r="DG21" i="5"/>
  <c r="CY21" i="5"/>
  <c r="CQ21" i="5"/>
  <c r="CI21" i="5"/>
  <c r="CA21" i="5"/>
  <c r="BS21" i="5"/>
  <c r="BK21" i="5"/>
  <c r="BC21" i="5"/>
  <c r="AU21" i="5"/>
  <c r="AM21" i="5"/>
  <c r="AE21" i="5"/>
  <c r="W21" i="5"/>
  <c r="O21" i="5"/>
  <c r="N21" i="5"/>
  <c r="R21" i="5"/>
  <c r="V21" i="5"/>
  <c r="Z21" i="5"/>
  <c r="AD21" i="5"/>
  <c r="AH21" i="5"/>
  <c r="AL21" i="5"/>
  <c r="AP21" i="5"/>
  <c r="AT21" i="5"/>
  <c r="AX21" i="5"/>
  <c r="BB21" i="5"/>
  <c r="BF21" i="5"/>
  <c r="BJ21" i="5"/>
  <c r="BN21" i="5"/>
  <c r="BR21" i="5"/>
  <c r="BV21" i="5"/>
  <c r="BZ21" i="5"/>
  <c r="CD21" i="5"/>
  <c r="CH21" i="5"/>
  <c r="CL21" i="5"/>
  <c r="CP21" i="5"/>
  <c r="CT21" i="5"/>
  <c r="CX21" i="5"/>
  <c r="DB21" i="5"/>
  <c r="DF21" i="5"/>
  <c r="DJ21" i="5"/>
  <c r="DN21" i="5"/>
  <c r="DR21" i="5"/>
  <c r="DV21" i="5"/>
  <c r="DZ21" i="5"/>
  <c r="ED21" i="5"/>
  <c r="EH21" i="5"/>
  <c r="EL21" i="5"/>
  <c r="EP21" i="5"/>
  <c r="ET21" i="5"/>
  <c r="EX21" i="5"/>
  <c r="FB21" i="5"/>
  <c r="FF21" i="5"/>
  <c r="FJ21" i="5"/>
  <c r="FN21" i="5"/>
  <c r="FR21" i="5"/>
  <c r="FV21" i="5"/>
  <c r="FZ21" i="5"/>
  <c r="GD21" i="5"/>
  <c r="GH21" i="5"/>
  <c r="GI19" i="5"/>
  <c r="GA19" i="5"/>
  <c r="FS19" i="5"/>
  <c r="FK19" i="5"/>
  <c r="FC19" i="5"/>
  <c r="EU19" i="5"/>
  <c r="EM19" i="5"/>
  <c r="EE19" i="5"/>
  <c r="DW19" i="5"/>
  <c r="DO19" i="5"/>
  <c r="DG19" i="5"/>
  <c r="CY19" i="5"/>
  <c r="CQ19" i="5"/>
  <c r="CI19" i="5"/>
  <c r="CA19" i="5"/>
  <c r="BS19" i="5"/>
  <c r="BK19" i="5"/>
  <c r="BC19" i="5"/>
  <c r="AU19" i="5"/>
  <c r="AM19" i="5"/>
  <c r="AE19" i="5"/>
  <c r="W19" i="5"/>
  <c r="O19" i="5"/>
  <c r="N19" i="5"/>
  <c r="R19" i="5"/>
  <c r="V19" i="5"/>
  <c r="Z19" i="5"/>
  <c r="AD19" i="5"/>
  <c r="AH19" i="5"/>
  <c r="AL19" i="5"/>
  <c r="AP19" i="5"/>
  <c r="AT19" i="5"/>
  <c r="AX19" i="5"/>
  <c r="BB19" i="5"/>
  <c r="BF19" i="5"/>
  <c r="BJ19" i="5"/>
  <c r="BN19" i="5"/>
  <c r="BR19" i="5"/>
  <c r="BV19" i="5"/>
  <c r="BZ19" i="5"/>
  <c r="CD19" i="5"/>
  <c r="CH19" i="5"/>
  <c r="CL19" i="5"/>
  <c r="CP19" i="5"/>
  <c r="CT19" i="5"/>
  <c r="CX19" i="5"/>
  <c r="DB19" i="5"/>
  <c r="DF19" i="5"/>
  <c r="DJ19" i="5"/>
  <c r="DN19" i="5"/>
  <c r="DR19" i="5"/>
  <c r="DV19" i="5"/>
  <c r="DZ19" i="5"/>
  <c r="ED19" i="5"/>
  <c r="EH19" i="5"/>
  <c r="EL19" i="5"/>
  <c r="EP19" i="5"/>
  <c r="ET19" i="5"/>
  <c r="EX19" i="5"/>
  <c r="FB19" i="5"/>
  <c r="FF19" i="5"/>
  <c r="FJ19" i="5"/>
  <c r="FN19" i="5"/>
  <c r="FR19" i="5"/>
  <c r="FV19" i="5"/>
  <c r="FZ19" i="5"/>
  <c r="GD19" i="5"/>
  <c r="GH19" i="5"/>
  <c r="GI17" i="5"/>
  <c r="GA17" i="5"/>
  <c r="FS17" i="5"/>
  <c r="FK17" i="5"/>
  <c r="FC17" i="5"/>
  <c r="EU17" i="5"/>
  <c r="EM17" i="5"/>
  <c r="EE17" i="5"/>
  <c r="DW17" i="5"/>
  <c r="DO17" i="5"/>
  <c r="DG17" i="5"/>
  <c r="CY17" i="5"/>
  <c r="CQ17" i="5"/>
  <c r="CI17" i="5"/>
  <c r="CA17" i="5"/>
  <c r="BS17" i="5"/>
  <c r="BK17" i="5"/>
  <c r="BC17" i="5"/>
  <c r="AU17" i="5"/>
  <c r="AM17" i="5"/>
  <c r="AE17" i="5"/>
  <c r="W17" i="5"/>
  <c r="O17" i="5"/>
  <c r="N17" i="5"/>
  <c r="R17" i="5"/>
  <c r="V17" i="5"/>
  <c r="Z17" i="5"/>
  <c r="AD17" i="5"/>
  <c r="AH17" i="5"/>
  <c r="AL17" i="5"/>
  <c r="AP17" i="5"/>
  <c r="AT17" i="5"/>
  <c r="AX17" i="5"/>
  <c r="BB17" i="5"/>
  <c r="BF17" i="5"/>
  <c r="BJ17" i="5"/>
  <c r="BN17" i="5"/>
  <c r="BR17" i="5"/>
  <c r="BV17" i="5"/>
  <c r="BZ17" i="5"/>
  <c r="CD17" i="5"/>
  <c r="CH17" i="5"/>
  <c r="CL17" i="5"/>
  <c r="CP17" i="5"/>
  <c r="CT17" i="5"/>
  <c r="CX17" i="5"/>
  <c r="DB17" i="5"/>
  <c r="DF17" i="5"/>
  <c r="DJ17" i="5"/>
  <c r="DN17" i="5"/>
  <c r="DR17" i="5"/>
  <c r="DV17" i="5"/>
  <c r="DZ17" i="5"/>
  <c r="ED17" i="5"/>
  <c r="EH17" i="5"/>
  <c r="EL17" i="5"/>
  <c r="EP17" i="5"/>
  <c r="ET17" i="5"/>
  <c r="EX17" i="5"/>
  <c r="FB17" i="5"/>
  <c r="FF17" i="5"/>
  <c r="FJ17" i="5"/>
  <c r="FN17" i="5"/>
  <c r="FR17" i="5"/>
  <c r="FV17" i="5"/>
  <c r="FZ17" i="5"/>
  <c r="GD17" i="5"/>
  <c r="GH17" i="5"/>
  <c r="GI15" i="5"/>
  <c r="GA15" i="5"/>
  <c r="FS15" i="5"/>
  <c r="FK15" i="5"/>
  <c r="FC15" i="5"/>
  <c r="EU15" i="5"/>
  <c r="EM15" i="5"/>
  <c r="EE15" i="5"/>
  <c r="DW15" i="5"/>
  <c r="DO15" i="5"/>
  <c r="DG15" i="5"/>
  <c r="CY15" i="5"/>
  <c r="CQ15" i="5"/>
  <c r="CI15" i="5"/>
  <c r="CA15" i="5"/>
  <c r="BS15" i="5"/>
  <c r="BK15" i="5"/>
  <c r="BC15" i="5"/>
  <c r="AU15" i="5"/>
  <c r="AM15" i="5"/>
  <c r="AE15" i="5"/>
  <c r="W15" i="5"/>
  <c r="O15" i="5"/>
  <c r="N15" i="5"/>
  <c r="R15" i="5"/>
  <c r="V15" i="5"/>
  <c r="Z15" i="5"/>
  <c r="AD15" i="5"/>
  <c r="AH15" i="5"/>
  <c r="AL15" i="5"/>
  <c r="AP15" i="5"/>
  <c r="AT15" i="5"/>
  <c r="AX15" i="5"/>
  <c r="BB15" i="5"/>
  <c r="BF15" i="5"/>
  <c r="BJ15" i="5"/>
  <c r="BN15" i="5"/>
  <c r="BR15" i="5"/>
  <c r="BV15" i="5"/>
  <c r="BZ15" i="5"/>
  <c r="CD15" i="5"/>
  <c r="CH15" i="5"/>
  <c r="CL15" i="5"/>
  <c r="CP15" i="5"/>
  <c r="CT15" i="5"/>
  <c r="CX15" i="5"/>
  <c r="DB15" i="5"/>
  <c r="DF15" i="5"/>
  <c r="DJ15" i="5"/>
  <c r="DN15" i="5"/>
  <c r="DR15" i="5"/>
  <c r="DV15" i="5"/>
  <c r="DZ15" i="5"/>
  <c r="ED15" i="5"/>
  <c r="EH15" i="5"/>
  <c r="EL15" i="5"/>
  <c r="EP15" i="5"/>
  <c r="ET15" i="5"/>
  <c r="EX15" i="5"/>
  <c r="FB15" i="5"/>
  <c r="FF15" i="5"/>
  <c r="FJ15" i="5"/>
  <c r="FN15" i="5"/>
  <c r="FR15" i="5"/>
  <c r="FV15" i="5"/>
  <c r="FZ15" i="5"/>
  <c r="GD15" i="5"/>
  <c r="GH15" i="5"/>
  <c r="GI9" i="5"/>
  <c r="GA9" i="5"/>
  <c r="FS9" i="5"/>
  <c r="FK9" i="5"/>
  <c r="FC9" i="5"/>
  <c r="EU9" i="5"/>
  <c r="EM9" i="5"/>
  <c r="EE9" i="5"/>
  <c r="DW9" i="5"/>
  <c r="DO9" i="5"/>
  <c r="DG9" i="5"/>
  <c r="CY9" i="5"/>
  <c r="CQ9" i="5"/>
  <c r="CI9" i="5"/>
  <c r="CA9" i="5"/>
  <c r="BS9" i="5"/>
  <c r="BK9" i="5"/>
  <c r="BC9" i="5"/>
  <c r="AU9" i="5"/>
  <c r="AM9" i="5"/>
  <c r="AE9" i="5"/>
  <c r="W9" i="5"/>
  <c r="O9" i="5"/>
  <c r="N9" i="5"/>
  <c r="R9" i="5"/>
  <c r="V9" i="5"/>
  <c r="Z9" i="5"/>
  <c r="AD9" i="5"/>
  <c r="AH9" i="5"/>
  <c r="AL9" i="5"/>
  <c r="AP9" i="5"/>
  <c r="AT9" i="5"/>
  <c r="AX9" i="5"/>
  <c r="BB9" i="5"/>
  <c r="BF9" i="5"/>
  <c r="BJ9" i="5"/>
  <c r="BN9" i="5"/>
  <c r="BR9" i="5"/>
  <c r="BV9" i="5"/>
  <c r="BZ9" i="5"/>
  <c r="CD9" i="5"/>
  <c r="CH9" i="5"/>
  <c r="CL9" i="5"/>
  <c r="CP9" i="5"/>
  <c r="CT9" i="5"/>
  <c r="CX9" i="5"/>
  <c r="DB9" i="5"/>
  <c r="DF9" i="5"/>
  <c r="DJ9" i="5"/>
  <c r="DN9" i="5"/>
  <c r="DR9" i="5"/>
  <c r="DV9" i="5"/>
  <c r="DZ9" i="5"/>
  <c r="ED9" i="5"/>
  <c r="EH9" i="5"/>
  <c r="EL9" i="5"/>
  <c r="EP9" i="5"/>
  <c r="ET9" i="5"/>
  <c r="EX9" i="5"/>
  <c r="FB9" i="5"/>
  <c r="FF9" i="5"/>
  <c r="FJ9" i="5"/>
  <c r="FN9" i="5"/>
  <c r="FR9" i="5"/>
  <c r="FV9" i="5"/>
  <c r="FZ9" i="5"/>
  <c r="GD9" i="5"/>
  <c r="GH9" i="5"/>
  <c r="FG34" i="5"/>
  <c r="EA34" i="5"/>
  <c r="CU34" i="5"/>
  <c r="BO34" i="5"/>
  <c r="AI34" i="5"/>
  <c r="GE34" i="5"/>
  <c r="EY34" i="5"/>
  <c r="DS34" i="5"/>
  <c r="CM34" i="5"/>
  <c r="BG34" i="5"/>
  <c r="AA34" i="5"/>
  <c r="W34" i="5"/>
  <c r="AM34" i="5"/>
  <c r="BC34" i="5"/>
  <c r="BS34" i="5"/>
  <c r="CI34" i="5"/>
  <c r="CY34" i="5"/>
  <c r="DO34" i="5"/>
  <c r="EE34" i="5"/>
  <c r="EU34" i="5"/>
  <c r="FK34" i="5"/>
  <c r="GA34" i="5"/>
  <c r="M34" i="5"/>
  <c r="U34" i="5"/>
  <c r="AC34" i="5"/>
  <c r="AK34" i="5"/>
  <c r="AS34" i="5"/>
  <c r="BA34" i="5"/>
  <c r="BI34" i="5"/>
  <c r="BQ34" i="5"/>
  <c r="BY34" i="5"/>
  <c r="CG34" i="5"/>
  <c r="CO34" i="5"/>
  <c r="CW34" i="5"/>
  <c r="DE34" i="5"/>
  <c r="DM34" i="5"/>
  <c r="DU34" i="5"/>
  <c r="EC34" i="5"/>
  <c r="EK34" i="5"/>
  <c r="ES34" i="5"/>
  <c r="FA34" i="5"/>
  <c r="FI34" i="5"/>
  <c r="FQ34" i="5"/>
  <c r="FY34" i="5"/>
  <c r="GG34" i="5"/>
  <c r="N34" i="5"/>
  <c r="R34" i="5"/>
  <c r="V34" i="5"/>
  <c r="Z34" i="5"/>
  <c r="AD34" i="5"/>
  <c r="AH34" i="5"/>
  <c r="AL34" i="5"/>
  <c r="AP34" i="5"/>
  <c r="AT34" i="5"/>
  <c r="AX34" i="5"/>
  <c r="BB34" i="5"/>
  <c r="BF34" i="5"/>
  <c r="BJ34" i="5"/>
  <c r="BN34" i="5"/>
  <c r="BR34" i="5"/>
  <c r="BV34" i="5"/>
  <c r="BZ34" i="5"/>
  <c r="CD34" i="5"/>
  <c r="CH34" i="5"/>
  <c r="CL34" i="5"/>
  <c r="CP34" i="5"/>
  <c r="CT34" i="5"/>
  <c r="CX34" i="5"/>
  <c r="DB34" i="5"/>
  <c r="DF34" i="5"/>
  <c r="DJ34" i="5"/>
  <c r="DN34" i="5"/>
  <c r="DR34" i="5"/>
  <c r="DV34" i="5"/>
  <c r="DZ34" i="5"/>
  <c r="ED34" i="5"/>
  <c r="EH34" i="5"/>
  <c r="EL34" i="5"/>
  <c r="EP34" i="5"/>
  <c r="ET34" i="5"/>
  <c r="EX34" i="5"/>
  <c r="FB34" i="5"/>
  <c r="FF34" i="5"/>
  <c r="FJ34" i="5"/>
  <c r="FN34" i="5"/>
  <c r="FR34" i="5"/>
  <c r="FV34" i="5"/>
  <c r="FZ34" i="5"/>
  <c r="GD34" i="5"/>
  <c r="AQ32" i="5"/>
  <c r="BW32" i="5"/>
  <c r="DC32" i="5"/>
  <c r="EI32" i="5"/>
  <c r="FO32" i="5"/>
  <c r="S32" i="5"/>
  <c r="AY32" i="5"/>
  <c r="CE32" i="5"/>
  <c r="DK32" i="5"/>
  <c r="EQ32" i="5"/>
  <c r="FW32" i="5"/>
  <c r="W32" i="5"/>
  <c r="AM32" i="5"/>
  <c r="BC32" i="5"/>
  <c r="BS32" i="5"/>
  <c r="CI32" i="5"/>
  <c r="CY32" i="5"/>
  <c r="DO32" i="5"/>
  <c r="EE32" i="5"/>
  <c r="EU32" i="5"/>
  <c r="FK32" i="5"/>
  <c r="GA32" i="5"/>
  <c r="M32" i="5"/>
  <c r="U32" i="5"/>
  <c r="AC32" i="5"/>
  <c r="AK32" i="5"/>
  <c r="AS32" i="5"/>
  <c r="BA32" i="5"/>
  <c r="BI32" i="5"/>
  <c r="BQ32" i="5"/>
  <c r="BY32" i="5"/>
  <c r="CG32" i="5"/>
  <c r="CO32" i="5"/>
  <c r="CW32" i="5"/>
  <c r="DE32" i="5"/>
  <c r="DM32" i="5"/>
  <c r="DU32" i="5"/>
  <c r="EC32" i="5"/>
  <c r="EK32" i="5"/>
  <c r="ES32" i="5"/>
  <c r="FA32" i="5"/>
  <c r="FI32" i="5"/>
  <c r="FQ32" i="5"/>
  <c r="FY32" i="5"/>
  <c r="GG32" i="5"/>
  <c r="N32" i="5"/>
  <c r="R32" i="5"/>
  <c r="V32" i="5"/>
  <c r="Z32" i="5"/>
  <c r="AD32" i="5"/>
  <c r="AH32" i="5"/>
  <c r="AL32" i="5"/>
  <c r="AP32" i="5"/>
  <c r="AT32" i="5"/>
  <c r="AX32" i="5"/>
  <c r="BB32" i="5"/>
  <c r="BF32" i="5"/>
  <c r="BJ32" i="5"/>
  <c r="BN32" i="5"/>
  <c r="BR32" i="5"/>
  <c r="BV32" i="5"/>
  <c r="BZ32" i="5"/>
  <c r="CD32" i="5"/>
  <c r="CH32" i="5"/>
  <c r="CL32" i="5"/>
  <c r="CP32" i="5"/>
  <c r="CT32" i="5"/>
  <c r="CX32" i="5"/>
  <c r="DB32" i="5"/>
  <c r="DF32" i="5"/>
  <c r="DJ32" i="5"/>
  <c r="DN32" i="5"/>
  <c r="DR32" i="5"/>
  <c r="DV32" i="5"/>
  <c r="DZ32" i="5"/>
  <c r="ED32" i="5"/>
  <c r="EH32" i="5"/>
  <c r="EL32" i="5"/>
  <c r="EP32" i="5"/>
  <c r="ET32" i="5"/>
  <c r="EX32" i="5"/>
  <c r="FB32" i="5"/>
  <c r="FF32" i="5"/>
  <c r="FJ32" i="5"/>
  <c r="FN32" i="5"/>
  <c r="FR32" i="5"/>
  <c r="FV32" i="5"/>
  <c r="FZ32" i="5"/>
  <c r="GD32" i="5"/>
  <c r="BK26" i="5"/>
  <c r="BC26" i="5"/>
  <c r="AU26" i="5"/>
  <c r="AM26" i="5"/>
  <c r="AE26" i="5"/>
  <c r="W26" i="5"/>
  <c r="O26" i="5"/>
  <c r="P26" i="5"/>
  <c r="T26" i="5"/>
  <c r="X26" i="5"/>
  <c r="AB26" i="5"/>
  <c r="AF26" i="5"/>
  <c r="AJ26" i="5"/>
  <c r="AN26" i="5"/>
  <c r="AR26" i="5"/>
  <c r="AV26" i="5"/>
  <c r="AZ26" i="5"/>
  <c r="BD26" i="5"/>
  <c r="BH26" i="5"/>
  <c r="BL26" i="5"/>
  <c r="BP26" i="5"/>
  <c r="BT26" i="5"/>
  <c r="BX26" i="5"/>
  <c r="CB26" i="5"/>
  <c r="CF26" i="5"/>
  <c r="CJ26" i="5"/>
  <c r="CN26" i="5"/>
  <c r="CR26" i="5"/>
  <c r="CV26" i="5"/>
  <c r="CZ26" i="5"/>
  <c r="DD26" i="5"/>
  <c r="DH26" i="5"/>
  <c r="DL26" i="5"/>
  <c r="DP26" i="5"/>
  <c r="DT26" i="5"/>
  <c r="DX26" i="5"/>
  <c r="EB26" i="5"/>
  <c r="EF26" i="5"/>
  <c r="EJ26" i="5"/>
  <c r="EN26" i="5"/>
  <c r="ER26" i="5"/>
  <c r="EV26" i="5"/>
  <c r="EZ26" i="5"/>
  <c r="FD26" i="5"/>
  <c r="FH26" i="5"/>
  <c r="FL26" i="5"/>
  <c r="FP26" i="5"/>
  <c r="FT26" i="5"/>
  <c r="FX26" i="5"/>
  <c r="GB26" i="5"/>
  <c r="GF26" i="5"/>
  <c r="GJ26" i="5"/>
  <c r="CY24" i="5"/>
  <c r="CQ24" i="5"/>
  <c r="CI24" i="5"/>
  <c r="CA24" i="5"/>
  <c r="BS24" i="5"/>
  <c r="BK24" i="5"/>
  <c r="BC24" i="5"/>
  <c r="AU24" i="5"/>
  <c r="AM24" i="5"/>
  <c r="AE24" i="5"/>
  <c r="W24" i="5"/>
  <c r="O24" i="5"/>
  <c r="P24" i="5"/>
  <c r="T24" i="5"/>
  <c r="X24" i="5"/>
  <c r="AB24" i="5"/>
  <c r="AF24" i="5"/>
  <c r="AJ24" i="5"/>
  <c r="AN24" i="5"/>
  <c r="AR24" i="5"/>
  <c r="AV24" i="5"/>
  <c r="AZ24" i="5"/>
  <c r="BD24" i="5"/>
  <c r="BH24" i="5"/>
  <c r="BL24" i="5"/>
  <c r="BP24" i="5"/>
  <c r="BT24" i="5"/>
  <c r="BX24" i="5"/>
  <c r="CB24" i="5"/>
  <c r="CF24" i="5"/>
  <c r="CJ24" i="5"/>
  <c r="CN24" i="5"/>
  <c r="CR24" i="5"/>
  <c r="CV24" i="5"/>
  <c r="CZ24" i="5"/>
  <c r="DD24" i="5"/>
  <c r="DH24" i="5"/>
  <c r="DL24" i="5"/>
  <c r="DP24" i="5"/>
  <c r="DT24" i="5"/>
  <c r="DX24" i="5"/>
  <c r="EB24" i="5"/>
  <c r="EF24" i="5"/>
  <c r="EJ24" i="5"/>
  <c r="EN24" i="5"/>
  <c r="ER24" i="5"/>
  <c r="EV24" i="5"/>
  <c r="EZ24" i="5"/>
  <c r="FD24" i="5"/>
  <c r="FH24" i="5"/>
  <c r="FL24" i="5"/>
  <c r="FP24" i="5"/>
  <c r="FT24" i="5"/>
  <c r="FX24" i="5"/>
  <c r="GB24" i="5"/>
  <c r="GF24" i="5"/>
  <c r="GJ24" i="5"/>
  <c r="CY22" i="5"/>
  <c r="CQ22" i="5"/>
  <c r="CI22" i="5"/>
  <c r="CA22" i="5"/>
  <c r="BS22" i="5"/>
  <c r="BK22" i="5"/>
  <c r="BC22" i="5"/>
  <c r="AU22" i="5"/>
  <c r="AM22" i="5"/>
  <c r="AE22" i="5"/>
  <c r="W22" i="5"/>
  <c r="O22" i="5"/>
  <c r="P22" i="5"/>
  <c r="T22" i="5"/>
  <c r="X22" i="5"/>
  <c r="AB22" i="5"/>
  <c r="AF22" i="5"/>
  <c r="AJ22" i="5"/>
  <c r="AN22" i="5"/>
  <c r="AR22" i="5"/>
  <c r="AV22" i="5"/>
  <c r="AZ22" i="5"/>
  <c r="BD22" i="5"/>
  <c r="BH22" i="5"/>
  <c r="BL22" i="5"/>
  <c r="BP22" i="5"/>
  <c r="BT22" i="5"/>
  <c r="BX22" i="5"/>
  <c r="CB22" i="5"/>
  <c r="CF22" i="5"/>
  <c r="CJ22" i="5"/>
  <c r="CN22" i="5"/>
  <c r="CR22" i="5"/>
  <c r="CV22" i="5"/>
  <c r="CZ22" i="5"/>
  <c r="DD22" i="5"/>
  <c r="DH22" i="5"/>
  <c r="DL22" i="5"/>
  <c r="DP22" i="5"/>
  <c r="DT22" i="5"/>
  <c r="DX22" i="5"/>
  <c r="EB22" i="5"/>
  <c r="EF22" i="5"/>
  <c r="EJ22" i="5"/>
  <c r="EN22" i="5"/>
  <c r="ER22" i="5"/>
  <c r="EV22" i="5"/>
  <c r="EZ22" i="5"/>
  <c r="FD22" i="5"/>
  <c r="FH22" i="5"/>
  <c r="FL22" i="5"/>
  <c r="FP22" i="5"/>
  <c r="FT22" i="5"/>
  <c r="FX22" i="5"/>
  <c r="GB22" i="5"/>
  <c r="GF22" i="5"/>
  <c r="GJ22" i="5"/>
  <c r="CQ20" i="5"/>
  <c r="CI20" i="5"/>
  <c r="CA20" i="5"/>
  <c r="BS20" i="5"/>
  <c r="BK20" i="5"/>
  <c r="BC20" i="5"/>
  <c r="AU20" i="5"/>
  <c r="AM20" i="5"/>
  <c r="AE20" i="5"/>
  <c r="W20" i="5"/>
  <c r="O20" i="5"/>
  <c r="P20" i="5"/>
  <c r="T20" i="5"/>
  <c r="X20" i="5"/>
  <c r="AB20" i="5"/>
  <c r="AF20" i="5"/>
  <c r="AJ20" i="5"/>
  <c r="AN20" i="5"/>
  <c r="AR20" i="5"/>
  <c r="AV20" i="5"/>
  <c r="AZ20" i="5"/>
  <c r="BD20" i="5"/>
  <c r="BH20" i="5"/>
  <c r="BL20" i="5"/>
  <c r="BP20" i="5"/>
  <c r="BT20" i="5"/>
  <c r="BX20" i="5"/>
  <c r="CB20" i="5"/>
  <c r="CF20" i="5"/>
  <c r="CJ20" i="5"/>
  <c r="CN20" i="5"/>
  <c r="CR20" i="5"/>
  <c r="CV20" i="5"/>
  <c r="CZ20" i="5"/>
  <c r="DD20" i="5"/>
  <c r="DH20" i="5"/>
  <c r="DL20" i="5"/>
  <c r="DP20" i="5"/>
  <c r="DT20" i="5"/>
  <c r="DX20" i="5"/>
  <c r="EB20" i="5"/>
  <c r="EF20" i="5"/>
  <c r="EJ20" i="5"/>
  <c r="EN20" i="5"/>
  <c r="ER20" i="5"/>
  <c r="EV20" i="5"/>
  <c r="EZ20" i="5"/>
  <c r="FD20" i="5"/>
  <c r="FH20" i="5"/>
  <c r="FL20" i="5"/>
  <c r="FP20" i="5"/>
  <c r="FT20" i="5"/>
  <c r="FX20" i="5"/>
  <c r="GB20" i="5"/>
  <c r="GF20" i="5"/>
  <c r="GJ20" i="5"/>
  <c r="DG18" i="5"/>
  <c r="CY18" i="5"/>
  <c r="CQ18" i="5"/>
  <c r="CI18" i="5"/>
  <c r="CA18" i="5"/>
  <c r="BS18" i="5"/>
  <c r="BK18" i="5"/>
  <c r="BC18" i="5"/>
  <c r="AU18" i="5"/>
  <c r="AM18" i="5"/>
  <c r="AE18" i="5"/>
  <c r="W18" i="5"/>
  <c r="O18" i="5"/>
  <c r="P18" i="5"/>
  <c r="T18" i="5"/>
  <c r="X18" i="5"/>
  <c r="AB18" i="5"/>
  <c r="AF18" i="5"/>
  <c r="AJ18" i="5"/>
  <c r="AN18" i="5"/>
  <c r="AR18" i="5"/>
  <c r="AV18" i="5"/>
  <c r="AZ18" i="5"/>
  <c r="BD18" i="5"/>
  <c r="BH18" i="5"/>
  <c r="BL18" i="5"/>
  <c r="BP18" i="5"/>
  <c r="BT18" i="5"/>
  <c r="BX18" i="5"/>
  <c r="CB18" i="5"/>
  <c r="CF18" i="5"/>
  <c r="CJ18" i="5"/>
  <c r="CN18" i="5"/>
  <c r="CR18" i="5"/>
  <c r="CV18" i="5"/>
  <c r="CZ18" i="5"/>
  <c r="DD18" i="5"/>
  <c r="DH18" i="5"/>
  <c r="DL18" i="5"/>
  <c r="DP18" i="5"/>
  <c r="DT18" i="5"/>
  <c r="DX18" i="5"/>
  <c r="EB18" i="5"/>
  <c r="EF18" i="5"/>
  <c r="EJ18" i="5"/>
  <c r="EN18" i="5"/>
  <c r="ER18" i="5"/>
  <c r="EV18" i="5"/>
  <c r="EZ18" i="5"/>
  <c r="FD18" i="5"/>
  <c r="FH18" i="5"/>
  <c r="FL18" i="5"/>
  <c r="FP18" i="5"/>
  <c r="FT18" i="5"/>
  <c r="FX18" i="5"/>
  <c r="GB18" i="5"/>
  <c r="GF18" i="5"/>
  <c r="GJ18" i="5"/>
  <c r="CQ16" i="5"/>
  <c r="CI16" i="5"/>
  <c r="CA16" i="5"/>
  <c r="BS16" i="5"/>
  <c r="BK16" i="5"/>
  <c r="BC16" i="5"/>
  <c r="AU16" i="5"/>
  <c r="AM16" i="5"/>
  <c r="AE16" i="5"/>
  <c r="W16" i="5"/>
  <c r="O16" i="5"/>
  <c r="P16" i="5"/>
  <c r="T16" i="5"/>
  <c r="X16" i="5"/>
  <c r="AB16" i="5"/>
  <c r="AF16" i="5"/>
  <c r="AJ16" i="5"/>
  <c r="AN16" i="5"/>
  <c r="AR16" i="5"/>
  <c r="AV16" i="5"/>
  <c r="AZ16" i="5"/>
  <c r="BD16" i="5"/>
  <c r="BH16" i="5"/>
  <c r="BL16" i="5"/>
  <c r="BP16" i="5"/>
  <c r="BT16" i="5"/>
  <c r="BX16" i="5"/>
  <c r="CB16" i="5"/>
  <c r="CF16" i="5"/>
  <c r="CJ16" i="5"/>
  <c r="CN16" i="5"/>
  <c r="CR16" i="5"/>
  <c r="CV16" i="5"/>
  <c r="CZ16" i="5"/>
  <c r="DD16" i="5"/>
  <c r="DH16" i="5"/>
  <c r="DL16" i="5"/>
  <c r="DP16" i="5"/>
  <c r="DT16" i="5"/>
  <c r="DX16" i="5"/>
  <c r="EB16" i="5"/>
  <c r="EF16" i="5"/>
  <c r="EJ16" i="5"/>
  <c r="EN16" i="5"/>
  <c r="ER16" i="5"/>
  <c r="EV16" i="5"/>
  <c r="EZ16" i="5"/>
  <c r="FD16" i="5"/>
  <c r="FH16" i="5"/>
  <c r="FL16" i="5"/>
  <c r="FP16" i="5"/>
  <c r="FT16" i="5"/>
  <c r="FX16" i="5"/>
  <c r="GB16" i="5"/>
  <c r="GF16" i="5"/>
  <c r="GJ16" i="5"/>
  <c r="P30" i="5"/>
  <c r="T30" i="5"/>
  <c r="X30" i="5"/>
  <c r="AB30" i="5"/>
  <c r="AF30" i="5"/>
  <c r="AJ30" i="5"/>
  <c r="AN30" i="5"/>
  <c r="AR30" i="5"/>
  <c r="AV30" i="5"/>
  <c r="AZ30" i="5"/>
  <c r="BD30" i="5"/>
  <c r="BH30" i="5"/>
  <c r="BL30" i="5"/>
  <c r="BP30" i="5"/>
  <c r="BT30" i="5"/>
  <c r="BX30" i="5"/>
  <c r="CB30" i="5"/>
  <c r="CF30" i="5"/>
  <c r="CJ30" i="5"/>
  <c r="CN30" i="5"/>
  <c r="CR30" i="5"/>
  <c r="CV30" i="5"/>
  <c r="CZ30" i="5"/>
  <c r="DD30" i="5"/>
  <c r="DH30" i="5"/>
  <c r="DL30" i="5"/>
  <c r="DP30" i="5"/>
  <c r="DT30" i="5"/>
  <c r="DX30" i="5"/>
  <c r="EB30" i="5"/>
  <c r="EF30" i="5"/>
  <c r="EJ30" i="5"/>
  <c r="EN30" i="5"/>
  <c r="ER30" i="5"/>
  <c r="EV30" i="5"/>
  <c r="EZ30" i="5"/>
  <c r="FD30" i="5"/>
  <c r="FH30" i="5"/>
  <c r="FL30" i="5"/>
  <c r="FP30" i="5"/>
  <c r="FT30" i="5"/>
  <c r="FX30" i="5"/>
  <c r="GB30" i="5"/>
  <c r="GF30" i="5"/>
  <c r="GJ30" i="5"/>
  <c r="P28" i="5"/>
  <c r="T28" i="5"/>
  <c r="X28" i="5"/>
  <c r="AB28" i="5"/>
  <c r="AF28" i="5"/>
  <c r="AJ28" i="5"/>
  <c r="AN28" i="5"/>
  <c r="AR28" i="5"/>
  <c r="AV28" i="5"/>
  <c r="AZ28" i="5"/>
  <c r="BD28" i="5"/>
  <c r="BH28" i="5"/>
  <c r="BL28" i="5"/>
  <c r="BP28" i="5"/>
  <c r="BT28" i="5"/>
  <c r="BX28" i="5"/>
  <c r="CB28" i="5"/>
  <c r="CF28" i="5"/>
  <c r="CJ28" i="5"/>
  <c r="CN28" i="5"/>
  <c r="CR28" i="5"/>
  <c r="CV28" i="5"/>
  <c r="CZ28" i="5"/>
  <c r="DD28" i="5"/>
  <c r="DH28" i="5"/>
  <c r="DL28" i="5"/>
  <c r="DP28" i="5"/>
  <c r="DT28" i="5"/>
  <c r="DX28" i="5"/>
  <c r="EB28" i="5"/>
  <c r="EF28" i="5"/>
  <c r="EJ28" i="5"/>
  <c r="EN28" i="5"/>
  <c r="ER28" i="5"/>
  <c r="EV28" i="5"/>
  <c r="EZ28" i="5"/>
  <c r="FD28" i="5"/>
  <c r="FH28" i="5"/>
  <c r="FL28" i="5"/>
  <c r="FP28" i="5"/>
  <c r="FT28" i="5"/>
  <c r="FX28" i="5"/>
  <c r="GB28" i="5"/>
  <c r="GF28" i="5"/>
  <c r="FS26" i="5"/>
  <c r="FC26" i="5"/>
  <c r="EM26" i="5"/>
  <c r="DW26" i="5"/>
  <c r="DG26" i="5"/>
  <c r="CQ26" i="5"/>
  <c r="CA26" i="5"/>
  <c r="GA24" i="5"/>
  <c r="FK24" i="5"/>
  <c r="EU24" i="5"/>
  <c r="EE24" i="5"/>
  <c r="DO24" i="5"/>
  <c r="GA22" i="5"/>
  <c r="FK22" i="5"/>
  <c r="EU22" i="5"/>
  <c r="EE22" i="5"/>
  <c r="DO22" i="5"/>
  <c r="GA20" i="5"/>
  <c r="FK20" i="5"/>
  <c r="EU20" i="5"/>
  <c r="EE20" i="5"/>
  <c r="DO20" i="5"/>
  <c r="CY20" i="5"/>
  <c r="FS18" i="5"/>
  <c r="FC18" i="5"/>
  <c r="EM18" i="5"/>
  <c r="DW18" i="5"/>
  <c r="GA16" i="5"/>
  <c r="FK16" i="5"/>
  <c r="EU16" i="5"/>
  <c r="EE16" i="5"/>
  <c r="DO16" i="5"/>
  <c r="CY16" i="5"/>
  <c r="GI26" i="5"/>
  <c r="GI22" i="5"/>
  <c r="GI18" i="5"/>
  <c r="P14" i="5"/>
  <c r="T14" i="5"/>
  <c r="X14" i="5"/>
  <c r="AB14" i="5"/>
  <c r="AF14" i="5"/>
  <c r="AJ14" i="5"/>
  <c r="AN14" i="5"/>
  <c r="AR14" i="5"/>
  <c r="AV14" i="5"/>
  <c r="AZ14" i="5"/>
  <c r="BD14" i="5"/>
  <c r="BH14" i="5"/>
  <c r="BL14" i="5"/>
  <c r="BP14" i="5"/>
  <c r="BT14" i="5"/>
  <c r="BX14" i="5"/>
  <c r="CB14" i="5"/>
  <c r="CF14" i="5"/>
  <c r="CJ14" i="5"/>
  <c r="CN14" i="5"/>
  <c r="CR14" i="5"/>
  <c r="CV14" i="5"/>
  <c r="CZ14" i="5"/>
  <c r="DD14" i="5"/>
  <c r="DH14" i="5"/>
  <c r="DL14" i="5"/>
  <c r="DP14" i="5"/>
  <c r="DT14" i="5"/>
  <c r="DX14" i="5"/>
  <c r="EB14" i="5"/>
  <c r="EF14" i="5"/>
  <c r="EJ14" i="5"/>
  <c r="EN14" i="5"/>
  <c r="ER14" i="5"/>
  <c r="EV14" i="5"/>
  <c r="EZ14" i="5"/>
  <c r="FD14" i="5"/>
  <c r="FH14" i="5"/>
  <c r="FL14" i="5"/>
  <c r="FP14" i="5"/>
  <c r="FT14" i="5"/>
  <c r="FX14" i="5"/>
  <c r="GB14" i="5"/>
  <c r="GF14" i="5"/>
  <c r="EC9" i="1"/>
  <c r="EC13" i="1"/>
  <c r="EC12" i="1"/>
  <c r="EC11" i="1"/>
  <c r="EC10" i="1"/>
  <c r="EC8" i="1"/>
  <c r="DU9" i="1"/>
  <c r="DU13" i="1"/>
  <c r="DU12" i="1"/>
  <c r="DU11" i="1"/>
  <c r="DU10" i="1"/>
  <c r="DU8" i="1"/>
  <c r="DM13" i="1"/>
  <c r="DM12" i="1"/>
  <c r="DM11" i="1"/>
  <c r="DM10" i="1"/>
  <c r="DM9" i="1"/>
  <c r="DM8" i="1"/>
  <c r="DE13" i="1"/>
  <c r="DE12" i="1"/>
  <c r="DE11" i="1"/>
  <c r="DE10" i="1"/>
  <c r="DE9" i="1"/>
  <c r="DE8" i="1"/>
  <c r="CW13" i="1"/>
  <c r="CW12" i="1"/>
  <c r="CW11" i="1"/>
  <c r="CW10" i="1"/>
  <c r="CW9" i="1"/>
  <c r="CW8" i="1"/>
  <c r="CO10" i="1"/>
  <c r="CO13" i="1"/>
  <c r="CO12" i="1"/>
  <c r="CO11" i="1"/>
  <c r="CO9" i="1"/>
  <c r="CO8" i="1"/>
  <c r="CG10" i="1"/>
  <c r="CG13" i="1"/>
  <c r="CG12" i="1"/>
  <c r="CG11" i="1"/>
  <c r="CG9" i="1"/>
  <c r="CG8" i="1"/>
  <c r="BY13" i="1"/>
  <c r="BY12" i="1"/>
  <c r="BY11" i="1"/>
  <c r="BY10" i="1"/>
  <c r="BY9" i="1"/>
  <c r="BY8" i="1"/>
  <c r="BQ13" i="1"/>
  <c r="BQ12" i="1"/>
  <c r="BQ11" i="1"/>
  <c r="BQ10" i="1"/>
  <c r="BQ9" i="1"/>
  <c r="BQ8" i="1"/>
  <c r="BI13" i="1"/>
  <c r="BI12" i="1"/>
  <c r="BI11" i="1"/>
  <c r="BI10" i="1"/>
  <c r="BI9" i="1"/>
  <c r="BI8" i="1"/>
  <c r="BA13" i="1"/>
  <c r="BA12" i="1"/>
  <c r="BA11" i="1"/>
  <c r="BA10" i="1"/>
  <c r="BA9" i="1"/>
  <c r="BA8" i="1"/>
  <c r="AS10" i="1"/>
  <c r="AS13" i="1"/>
  <c r="AS12" i="1"/>
  <c r="AS11" i="1"/>
  <c r="AS9" i="1"/>
  <c r="AS8" i="1"/>
  <c r="AK10" i="1"/>
  <c r="AK13" i="1"/>
  <c r="AK12" i="1"/>
  <c r="AK11" i="1"/>
  <c r="AK9" i="1"/>
  <c r="AK8" i="1"/>
  <c r="AC10" i="1"/>
  <c r="AC13" i="1"/>
  <c r="AC12" i="1"/>
  <c r="AC11" i="1"/>
  <c r="AC9" i="1"/>
  <c r="AC8" i="1"/>
  <c r="U10" i="1"/>
  <c r="U13" i="1"/>
  <c r="U12" i="1"/>
  <c r="U11" i="1"/>
  <c r="U9" i="1"/>
  <c r="U8" i="1"/>
  <c r="M10" i="1"/>
  <c r="M13" i="1"/>
  <c r="M12" i="1"/>
  <c r="M11" i="1"/>
  <c r="M9" i="1"/>
  <c r="M8" i="1"/>
  <c r="EE10" i="1"/>
  <c r="EE13" i="1"/>
  <c r="EE12" i="1"/>
  <c r="EE11" i="1"/>
  <c r="EE9" i="1"/>
  <c r="EE8" i="1"/>
  <c r="DW13" i="1"/>
  <c r="DW12" i="1"/>
  <c r="DW11" i="1"/>
  <c r="DW10" i="1"/>
  <c r="DW9" i="1"/>
  <c r="DW8" i="1"/>
  <c r="DO9" i="1"/>
  <c r="DO13" i="1"/>
  <c r="DO12" i="1"/>
  <c r="DO11" i="1"/>
  <c r="DO10" i="1"/>
  <c r="DO8" i="1"/>
  <c r="DG9" i="1"/>
  <c r="DG13" i="1"/>
  <c r="DG12" i="1"/>
  <c r="DG11" i="1"/>
  <c r="DG10" i="1"/>
  <c r="DG8" i="1"/>
  <c r="CY9" i="1"/>
  <c r="CY13" i="1"/>
  <c r="CY12" i="1"/>
  <c r="CY11" i="1"/>
  <c r="CY10" i="1"/>
  <c r="CY8" i="1"/>
  <c r="CQ9" i="1"/>
  <c r="CQ13" i="1"/>
  <c r="CQ12" i="1"/>
  <c r="CQ11" i="1"/>
  <c r="CQ10" i="1"/>
  <c r="CQ8" i="1"/>
  <c r="CI9" i="1"/>
  <c r="CI13" i="1"/>
  <c r="CI12" i="1"/>
  <c r="CI11" i="1"/>
  <c r="CI10" i="1"/>
  <c r="CI8" i="1"/>
  <c r="CA9" i="1"/>
  <c r="CA13" i="1"/>
  <c r="CA12" i="1"/>
  <c r="CA11" i="1"/>
  <c r="CA10" i="1"/>
  <c r="CA8" i="1"/>
  <c r="BS10" i="1"/>
  <c r="BS9" i="1"/>
  <c r="BS13" i="1"/>
  <c r="BS12" i="1"/>
  <c r="BS11" i="1"/>
  <c r="BS8" i="1"/>
  <c r="BK10" i="1"/>
  <c r="BK9" i="1"/>
  <c r="BK13" i="1"/>
  <c r="BK12" i="1"/>
  <c r="BK11" i="1"/>
  <c r="BK8" i="1"/>
  <c r="BC10" i="1"/>
  <c r="BC9" i="1"/>
  <c r="BC13" i="1"/>
  <c r="BC12" i="1"/>
  <c r="BC11" i="1"/>
  <c r="BC8" i="1"/>
  <c r="AU10" i="1"/>
  <c r="AU13" i="1"/>
  <c r="AU12" i="1"/>
  <c r="AU11" i="1"/>
  <c r="AU9" i="1"/>
  <c r="AU8" i="1"/>
  <c r="AM11" i="1"/>
  <c r="AM13" i="1"/>
  <c r="AM12" i="1"/>
  <c r="AM10" i="1"/>
  <c r="AM9" i="1"/>
  <c r="AM8" i="1"/>
  <c r="AE13" i="1"/>
  <c r="AE12" i="1"/>
  <c r="AE11" i="1"/>
  <c r="AE10" i="1"/>
  <c r="AE9" i="1"/>
  <c r="AE8" i="1"/>
  <c r="W11" i="1"/>
  <c r="W13" i="1"/>
  <c r="W12" i="1"/>
  <c r="W10" i="1"/>
  <c r="W9" i="1"/>
  <c r="W8" i="1"/>
  <c r="O11" i="1"/>
  <c r="O13" i="1"/>
  <c r="O12" i="1"/>
  <c r="O10" i="1"/>
  <c r="O9" i="1"/>
  <c r="O8" i="1"/>
  <c r="N13" i="1"/>
  <c r="N12" i="1"/>
  <c r="N11" i="1"/>
  <c r="N10" i="1"/>
  <c r="N9" i="1"/>
  <c r="N8" i="1"/>
  <c r="R13" i="1"/>
  <c r="R12" i="1"/>
  <c r="R11" i="1"/>
  <c r="R10" i="1"/>
  <c r="R9" i="1"/>
  <c r="R8" i="1"/>
  <c r="V13" i="1"/>
  <c r="V12" i="1"/>
  <c r="V11" i="1"/>
  <c r="V10" i="1"/>
  <c r="V9" i="1"/>
  <c r="V8" i="1"/>
  <c r="Z13" i="1"/>
  <c r="Z12" i="1"/>
  <c r="Z11" i="1"/>
  <c r="Z10" i="1"/>
  <c r="Z9" i="1"/>
  <c r="Z8" i="1"/>
  <c r="AD13" i="1"/>
  <c r="AD12" i="1"/>
  <c r="AD11" i="1"/>
  <c r="AD10" i="1"/>
  <c r="AD9" i="1"/>
  <c r="AD8" i="1"/>
  <c r="AH13" i="1"/>
  <c r="AH12" i="1"/>
  <c r="AH11" i="1"/>
  <c r="AH10" i="1"/>
  <c r="AH9" i="1"/>
  <c r="AH8" i="1"/>
  <c r="AL13" i="1"/>
  <c r="AL12" i="1"/>
  <c r="AL11" i="1"/>
  <c r="AL10" i="1"/>
  <c r="AL9" i="1"/>
  <c r="AL8" i="1"/>
  <c r="AP13" i="1"/>
  <c r="AP12" i="1"/>
  <c r="AP11" i="1"/>
  <c r="AP10" i="1"/>
  <c r="AP9" i="1"/>
  <c r="AP8" i="1"/>
  <c r="AT13" i="1"/>
  <c r="AT12" i="1"/>
  <c r="AT11" i="1"/>
  <c r="AT10" i="1"/>
  <c r="AT9" i="1"/>
  <c r="AT8" i="1"/>
  <c r="AX13" i="1"/>
  <c r="AX12" i="1"/>
  <c r="AX11" i="1"/>
  <c r="AX10" i="1"/>
  <c r="AX9" i="1"/>
  <c r="AX8" i="1"/>
  <c r="BB13" i="1"/>
  <c r="BB12" i="1"/>
  <c r="BB11" i="1"/>
  <c r="BB10" i="1"/>
  <c r="BB9" i="1"/>
  <c r="BB8" i="1"/>
  <c r="BF13" i="1"/>
  <c r="BF12" i="1"/>
  <c r="BF11" i="1"/>
  <c r="BF10" i="1"/>
  <c r="BF9" i="1"/>
  <c r="BF8" i="1"/>
  <c r="BJ13" i="1"/>
  <c r="BJ12" i="1"/>
  <c r="BJ11" i="1"/>
  <c r="BJ10" i="1"/>
  <c r="BJ9" i="1"/>
  <c r="BJ8" i="1"/>
  <c r="BN13" i="1"/>
  <c r="BN12" i="1"/>
  <c r="BN11" i="1"/>
  <c r="BN10" i="1"/>
  <c r="BN9" i="1"/>
  <c r="BN8" i="1"/>
  <c r="BR13" i="1"/>
  <c r="BR12" i="1"/>
  <c r="BR11" i="1"/>
  <c r="BR10" i="1"/>
  <c r="BR9" i="1"/>
  <c r="BR8" i="1"/>
  <c r="BV13" i="1"/>
  <c r="BV12" i="1"/>
  <c r="BV11" i="1"/>
  <c r="BV10" i="1"/>
  <c r="BV9" i="1"/>
  <c r="BV8" i="1"/>
  <c r="BZ13" i="1"/>
  <c r="BZ12" i="1"/>
  <c r="BZ11" i="1"/>
  <c r="BZ10" i="1"/>
  <c r="BZ9" i="1"/>
  <c r="BZ8" i="1"/>
  <c r="CD13" i="1"/>
  <c r="CD12" i="1"/>
  <c r="CD11" i="1"/>
  <c r="CD10" i="1"/>
  <c r="CD9" i="1"/>
  <c r="CD8" i="1"/>
  <c r="CH13" i="1"/>
  <c r="CH12" i="1"/>
  <c r="CH11" i="1"/>
  <c r="CH10" i="1"/>
  <c r="CH9" i="1"/>
  <c r="CH8" i="1"/>
  <c r="CL13" i="1"/>
  <c r="CL12" i="1"/>
  <c r="CL11" i="1"/>
  <c r="CL10" i="1"/>
  <c r="CL9" i="1"/>
  <c r="CL8" i="1"/>
  <c r="CP13" i="1"/>
  <c r="CP12" i="1"/>
  <c r="CP11" i="1"/>
  <c r="CP10" i="1"/>
  <c r="CP9" i="1"/>
  <c r="CP8" i="1"/>
  <c r="CT13" i="1"/>
  <c r="CT12" i="1"/>
  <c r="CT11" i="1"/>
  <c r="CT10" i="1"/>
  <c r="CT9" i="1"/>
  <c r="CT8" i="1"/>
  <c r="CX13" i="1"/>
  <c r="CX12" i="1"/>
  <c r="CX11" i="1"/>
  <c r="CX10" i="1"/>
  <c r="CX9" i="1"/>
  <c r="CX8" i="1"/>
  <c r="DB13" i="1"/>
  <c r="DB12" i="1"/>
  <c r="DB11" i="1"/>
  <c r="DB10" i="1"/>
  <c r="DB9" i="1"/>
  <c r="DB8" i="1"/>
  <c r="DF13" i="1"/>
  <c r="DF12" i="1"/>
  <c r="DF11" i="1"/>
  <c r="DF10" i="1"/>
  <c r="DF9" i="1"/>
  <c r="DF8" i="1"/>
  <c r="DJ13" i="1"/>
  <c r="DJ12" i="1"/>
  <c r="DJ11" i="1"/>
  <c r="DJ10" i="1"/>
  <c r="DJ9" i="1"/>
  <c r="DJ8" i="1"/>
  <c r="DN13" i="1"/>
  <c r="DN12" i="1"/>
  <c r="DN11" i="1"/>
  <c r="DN10" i="1"/>
  <c r="DN9" i="1"/>
  <c r="DN8" i="1"/>
  <c r="DR13" i="1"/>
  <c r="DR12" i="1"/>
  <c r="DR11" i="1"/>
  <c r="DR10" i="1"/>
  <c r="DR9" i="1"/>
  <c r="DR8" i="1"/>
  <c r="DV13" i="1"/>
  <c r="DV12" i="1"/>
  <c r="DV11" i="1"/>
  <c r="DV10" i="1"/>
  <c r="DV9" i="1"/>
  <c r="DV8" i="1"/>
  <c r="DZ13" i="1"/>
  <c r="DZ12" i="1"/>
  <c r="DZ11" i="1"/>
  <c r="DZ10" i="1"/>
  <c r="DZ9" i="1"/>
  <c r="DZ8" i="1"/>
  <c r="ED13" i="1"/>
  <c r="ED12" i="1"/>
  <c r="ED11" i="1"/>
  <c r="ED10" i="1"/>
  <c r="ED9" i="1"/>
  <c r="ED8" i="1"/>
  <c r="EH13" i="1"/>
  <c r="EH12" i="1"/>
  <c r="EH11" i="1"/>
  <c r="EH10" i="1"/>
  <c r="EH9" i="1"/>
  <c r="EH8" i="1"/>
  <c r="I10" i="5" l="1"/>
  <c r="GH10" i="5" s="1"/>
  <c r="CE10" i="5" l="1"/>
  <c r="S10" i="5"/>
  <c r="EQ10" i="5"/>
  <c r="AY10" i="5"/>
  <c r="DK10" i="5"/>
  <c r="FW10" i="5"/>
  <c r="AE10" i="5"/>
  <c r="BK10" i="5"/>
  <c r="CQ10" i="5"/>
  <c r="DW10" i="5"/>
  <c r="FC10" i="5"/>
  <c r="GI10" i="5"/>
  <c r="AI10" i="5"/>
  <c r="BO10" i="5"/>
  <c r="CU10" i="5"/>
  <c r="EA10" i="5"/>
  <c r="FG10" i="5"/>
  <c r="O10" i="5"/>
  <c r="AU10" i="5"/>
  <c r="CA10" i="5"/>
  <c r="DG10" i="5"/>
  <c r="EM10" i="5"/>
  <c r="FS10" i="5"/>
  <c r="Q10" i="5"/>
  <c r="AG10" i="5"/>
  <c r="Y10" i="5"/>
  <c r="AO10" i="5"/>
  <c r="BE10" i="5"/>
  <c r="BU10" i="5"/>
  <c r="DA10" i="5"/>
  <c r="CK10" i="5"/>
  <c r="DQ10" i="5"/>
  <c r="AW10" i="5"/>
  <c r="BM10" i="5"/>
  <c r="CC10" i="5"/>
  <c r="CS10" i="5"/>
  <c r="DI10" i="5"/>
  <c r="DY10" i="5"/>
  <c r="EG10" i="5"/>
  <c r="EO10" i="5"/>
  <c r="FE10" i="5"/>
  <c r="FU10" i="5"/>
  <c r="AA10" i="5"/>
  <c r="AQ10" i="5"/>
  <c r="BG10" i="5"/>
  <c r="BW10" i="5"/>
  <c r="CM10" i="5"/>
  <c r="DC10" i="5"/>
  <c r="DS10" i="5"/>
  <c r="EI10" i="5"/>
  <c r="EY10" i="5"/>
  <c r="FO10" i="5"/>
  <c r="GE10" i="5"/>
  <c r="W10" i="5"/>
  <c r="AM10" i="5"/>
  <c r="BC10" i="5"/>
  <c r="BS10" i="5"/>
  <c r="CI10" i="5"/>
  <c r="CY10" i="5"/>
  <c r="DO10" i="5"/>
  <c r="EE10" i="5"/>
  <c r="EU10" i="5"/>
  <c r="FK10" i="5"/>
  <c r="GA10" i="5"/>
  <c r="M10" i="5"/>
  <c r="U10" i="5"/>
  <c r="AC10" i="5"/>
  <c r="AK10" i="5"/>
  <c r="AS10" i="5"/>
  <c r="BA10" i="5"/>
  <c r="BI10" i="5"/>
  <c r="BQ10" i="5"/>
  <c r="BY10" i="5"/>
  <c r="CG10" i="5"/>
  <c r="CO10" i="5"/>
  <c r="CW10" i="5"/>
  <c r="DE10" i="5"/>
  <c r="DM10" i="5"/>
  <c r="DU10" i="5"/>
  <c r="EC10" i="5"/>
  <c r="EK10" i="5"/>
  <c r="EW10" i="5"/>
  <c r="FM10" i="5"/>
  <c r="GC10" i="5"/>
  <c r="ES10" i="5"/>
  <c r="FA10" i="5"/>
  <c r="FI10" i="5"/>
  <c r="FQ10" i="5"/>
  <c r="FY10" i="5"/>
  <c r="GG10" i="5"/>
  <c r="N10" i="5"/>
  <c r="V10" i="5"/>
  <c r="AD10" i="5"/>
  <c r="AL10" i="5"/>
  <c r="AT10" i="5"/>
  <c r="BB10" i="5"/>
  <c r="R10" i="5"/>
  <c r="Z10" i="5"/>
  <c r="AH10" i="5"/>
  <c r="AP10" i="5"/>
  <c r="AX10" i="5"/>
  <c r="BF10" i="5"/>
  <c r="BJ10" i="5"/>
  <c r="BN10" i="5"/>
  <c r="BR10" i="5"/>
  <c r="BV10" i="5"/>
  <c r="BZ10" i="5"/>
  <c r="CD10" i="5"/>
  <c r="CH10" i="5"/>
  <c r="CL10" i="5"/>
  <c r="CP10" i="5"/>
  <c r="CT10" i="5"/>
  <c r="CX10" i="5"/>
  <c r="DB10" i="5"/>
  <c r="DF10" i="5"/>
  <c r="DJ10" i="5"/>
  <c r="DN10" i="5"/>
  <c r="DR10" i="5"/>
  <c r="DV10" i="5"/>
  <c r="DZ10" i="5"/>
  <c r="ED10" i="5"/>
  <c r="EH10" i="5"/>
  <c r="EL10" i="5"/>
  <c r="EP10" i="5"/>
  <c r="ET10" i="5"/>
  <c r="EX10" i="5"/>
  <c r="FB10" i="5"/>
  <c r="FF10" i="5"/>
  <c r="FJ10" i="5"/>
  <c r="FN10" i="5"/>
  <c r="FR10" i="5"/>
  <c r="FV10" i="5"/>
  <c r="FZ10" i="5"/>
  <c r="GD10" i="5"/>
  <c r="H13" i="5"/>
  <c r="H11" i="5"/>
  <c r="H12" i="5"/>
  <c r="P10" i="5"/>
  <c r="T10" i="5"/>
  <c r="X10" i="5"/>
  <c r="AB10" i="5"/>
  <c r="AF10" i="5"/>
  <c r="AJ10" i="5"/>
  <c r="AN10" i="5"/>
  <c r="AR10" i="5"/>
  <c r="AV10" i="5"/>
  <c r="AZ10" i="5"/>
  <c r="BD10" i="5"/>
  <c r="BH10" i="5"/>
  <c r="BL10" i="5"/>
  <c r="BP10" i="5"/>
  <c r="BT10" i="5"/>
  <c r="BX10" i="5"/>
  <c r="CB10" i="5"/>
  <c r="CF10" i="5"/>
  <c r="CJ10" i="5"/>
  <c r="CN10" i="5"/>
  <c r="CR10" i="5"/>
  <c r="CV10" i="5"/>
  <c r="CZ10" i="5"/>
  <c r="DD10" i="5"/>
  <c r="DH10" i="5"/>
  <c r="DL10" i="5"/>
  <c r="DP10" i="5"/>
  <c r="DT10" i="5"/>
  <c r="DX10" i="5"/>
  <c r="EB10" i="5"/>
  <c r="EF10" i="5"/>
  <c r="EJ10" i="5"/>
  <c r="EN10" i="5"/>
  <c r="ER10" i="5"/>
  <c r="EV10" i="5"/>
  <c r="EZ10" i="5"/>
  <c r="FD10" i="5"/>
  <c r="FH10" i="5"/>
  <c r="FL10" i="5"/>
  <c r="FP10" i="5"/>
  <c r="FT10" i="5"/>
  <c r="FX10" i="5"/>
  <c r="GB10" i="5"/>
  <c r="GF10" i="5"/>
  <c r="GJ10" i="5"/>
  <c r="I11" i="5" l="1"/>
  <c r="GJ11" i="5" s="1"/>
  <c r="I12" i="5"/>
  <c r="GH12" i="5" s="1"/>
  <c r="I13" i="5"/>
  <c r="GJ13" i="5" s="1"/>
  <c r="BM11" i="5" l="1"/>
  <c r="DM11" i="5"/>
  <c r="O11" i="5"/>
  <c r="BA11" i="5"/>
  <c r="FY11" i="5"/>
  <c r="DY11" i="5"/>
  <c r="AU11" i="5"/>
  <c r="U11" i="5"/>
  <c r="CG11" i="5"/>
  <c r="ES11" i="5"/>
  <c r="AG11" i="5"/>
  <c r="CS11" i="5"/>
  <c r="FE11" i="5"/>
  <c r="AE11" i="5"/>
  <c r="CA11" i="5"/>
  <c r="AW13" i="5"/>
  <c r="FU13" i="5"/>
  <c r="AE12" i="5"/>
  <c r="BK11" i="5"/>
  <c r="CQ11" i="5"/>
  <c r="DG11" i="5"/>
  <c r="FC12" i="5"/>
  <c r="CQ12" i="5"/>
  <c r="DC12" i="5"/>
  <c r="AQ12" i="5"/>
  <c r="FO12" i="5"/>
  <c r="DI13" i="5"/>
  <c r="BI13" i="5"/>
  <c r="AG12" i="5"/>
  <c r="BM12" i="5"/>
  <c r="DU13" i="5"/>
  <c r="GG13" i="5"/>
  <c r="AQ13" i="5"/>
  <c r="BW13" i="5"/>
  <c r="DC13" i="5"/>
  <c r="Q13" i="5"/>
  <c r="CC13" i="5"/>
  <c r="EO13" i="5"/>
  <c r="AC13" i="5"/>
  <c r="CO13" i="5"/>
  <c r="FA13" i="5"/>
  <c r="AA13" i="5"/>
  <c r="BG13" i="5"/>
  <c r="CM13" i="5"/>
  <c r="EA13" i="5"/>
  <c r="AK11" i="5"/>
  <c r="BQ11" i="5"/>
  <c r="CW11" i="5"/>
  <c r="EC11" i="5"/>
  <c r="FI11" i="5"/>
  <c r="Q11" i="5"/>
  <c r="AW11" i="5"/>
  <c r="CC11" i="5"/>
  <c r="DI11" i="5"/>
  <c r="EO11" i="5"/>
  <c r="FU11" i="5"/>
  <c r="W11" i="5"/>
  <c r="AM11" i="5"/>
  <c r="BC11" i="5"/>
  <c r="BS11" i="5"/>
  <c r="CI11" i="5"/>
  <c r="CY11" i="5"/>
  <c r="DO11" i="5"/>
  <c r="DW11" i="5"/>
  <c r="EE11" i="5"/>
  <c r="EM11" i="5"/>
  <c r="AG13" i="5"/>
  <c r="BM13" i="5"/>
  <c r="CS13" i="5"/>
  <c r="DY13" i="5"/>
  <c r="FE13" i="5"/>
  <c r="M13" i="5"/>
  <c r="AS13" i="5"/>
  <c r="BY13" i="5"/>
  <c r="DE13" i="5"/>
  <c r="EK13" i="5"/>
  <c r="FQ13" i="5"/>
  <c r="S13" i="5"/>
  <c r="AI13" i="5"/>
  <c r="AY13" i="5"/>
  <c r="BO13" i="5"/>
  <c r="CE13" i="5"/>
  <c r="CU13" i="5"/>
  <c r="DK13" i="5"/>
  <c r="EQ13" i="5"/>
  <c r="EU11" i="5"/>
  <c r="DY12" i="5"/>
  <c r="DS13" i="5"/>
  <c r="EI13" i="5"/>
  <c r="FG13" i="5"/>
  <c r="CS12" i="5"/>
  <c r="FE12" i="5"/>
  <c r="FG11" i="5"/>
  <c r="FW11" i="5"/>
  <c r="FW13" i="5"/>
  <c r="BK12" i="5"/>
  <c r="DW12" i="5"/>
  <c r="GI12" i="5"/>
  <c r="BW12" i="5"/>
  <c r="EI12" i="5"/>
  <c r="Q12" i="5"/>
  <c r="AW12" i="5"/>
  <c r="CC12" i="5"/>
  <c r="DI12" i="5"/>
  <c r="EO12" i="5"/>
  <c r="FU12" i="5"/>
  <c r="Y13" i="5"/>
  <c r="AO13" i="5"/>
  <c r="BE13" i="5"/>
  <c r="BU13" i="5"/>
  <c r="CK13" i="5"/>
  <c r="DA13" i="5"/>
  <c r="DQ13" i="5"/>
  <c r="EG13" i="5"/>
  <c r="EW13" i="5"/>
  <c r="FM13" i="5"/>
  <c r="GC13" i="5"/>
  <c r="U13" i="5"/>
  <c r="AK13" i="5"/>
  <c r="BA13" i="5"/>
  <c r="BQ13" i="5"/>
  <c r="CG13" i="5"/>
  <c r="CW13" i="5"/>
  <c r="DM13" i="5"/>
  <c r="EC13" i="5"/>
  <c r="ES13" i="5"/>
  <c r="FI13" i="5"/>
  <c r="FY13" i="5"/>
  <c r="O13" i="5"/>
  <c r="W13" i="5"/>
  <c r="AE13" i="5"/>
  <c r="AM13" i="5"/>
  <c r="AU13" i="5"/>
  <c r="BC13" i="5"/>
  <c r="BK13" i="5"/>
  <c r="BS13" i="5"/>
  <c r="CA13" i="5"/>
  <c r="CI13" i="5"/>
  <c r="CQ13" i="5"/>
  <c r="CY13" i="5"/>
  <c r="DG13" i="5"/>
  <c r="DO13" i="5"/>
  <c r="DW13" i="5"/>
  <c r="EE13" i="5"/>
  <c r="EM13" i="5"/>
  <c r="EY13" i="5"/>
  <c r="FO13" i="5"/>
  <c r="GE13" i="5"/>
  <c r="O12" i="5"/>
  <c r="AU12" i="5"/>
  <c r="CA12" i="5"/>
  <c r="DG12" i="5"/>
  <c r="EM12" i="5"/>
  <c r="FS12" i="5"/>
  <c r="AA12" i="5"/>
  <c r="BG12" i="5"/>
  <c r="CM12" i="5"/>
  <c r="DS12" i="5"/>
  <c r="EY12" i="5"/>
  <c r="GE12" i="5"/>
  <c r="Y12" i="5"/>
  <c r="AO12" i="5"/>
  <c r="BE12" i="5"/>
  <c r="BU12" i="5"/>
  <c r="CK12" i="5"/>
  <c r="DA12" i="5"/>
  <c r="DQ12" i="5"/>
  <c r="EG12" i="5"/>
  <c r="EW12" i="5"/>
  <c r="FM12" i="5"/>
  <c r="GC12" i="5"/>
  <c r="M11" i="5"/>
  <c r="AC11" i="5"/>
  <c r="AS11" i="5"/>
  <c r="BI11" i="5"/>
  <c r="BY11" i="5"/>
  <c r="CO11" i="5"/>
  <c r="DE11" i="5"/>
  <c r="DU11" i="5"/>
  <c r="EK11" i="5"/>
  <c r="FA11" i="5"/>
  <c r="FQ11" i="5"/>
  <c r="GG11" i="5"/>
  <c r="Y11" i="5"/>
  <c r="AO11" i="5"/>
  <c r="BE11" i="5"/>
  <c r="BU11" i="5"/>
  <c r="CK11" i="5"/>
  <c r="DA11" i="5"/>
  <c r="DQ11" i="5"/>
  <c r="EG11" i="5"/>
  <c r="EW11" i="5"/>
  <c r="FM11" i="5"/>
  <c r="GC11" i="5"/>
  <c r="S11" i="5"/>
  <c r="AA11" i="5"/>
  <c r="AI11" i="5"/>
  <c r="AQ11" i="5"/>
  <c r="AY11" i="5"/>
  <c r="BG11" i="5"/>
  <c r="BO11" i="5"/>
  <c r="BW11" i="5"/>
  <c r="CE11" i="5"/>
  <c r="CM11" i="5"/>
  <c r="CU11" i="5"/>
  <c r="DC11" i="5"/>
  <c r="DK11" i="5"/>
  <c r="DS11" i="5"/>
  <c r="EA11" i="5"/>
  <c r="EI11" i="5"/>
  <c r="EQ11" i="5"/>
  <c r="EY11" i="5"/>
  <c r="FO11" i="5"/>
  <c r="GE11" i="5"/>
  <c r="R13" i="5"/>
  <c r="Z13" i="5"/>
  <c r="AH13" i="5"/>
  <c r="AP13" i="5"/>
  <c r="AX13" i="5"/>
  <c r="BF13" i="5"/>
  <c r="BN13" i="5"/>
  <c r="BV13" i="5"/>
  <c r="CD13" i="5"/>
  <c r="CL13" i="5"/>
  <c r="CT13" i="5"/>
  <c r="DB13" i="5"/>
  <c r="DJ13" i="5"/>
  <c r="DR13" i="5"/>
  <c r="DZ13" i="5"/>
  <c r="EH13" i="5"/>
  <c r="EP13" i="5"/>
  <c r="EX13" i="5"/>
  <c r="FF13" i="5"/>
  <c r="FN13" i="5"/>
  <c r="FV13" i="5"/>
  <c r="GD13" i="5"/>
  <c r="R11" i="5"/>
  <c r="Z11" i="5"/>
  <c r="AH11" i="5"/>
  <c r="AP11" i="5"/>
  <c r="AX11" i="5"/>
  <c r="BF11" i="5"/>
  <c r="EU13" i="5"/>
  <c r="FC13" i="5"/>
  <c r="FK13" i="5"/>
  <c r="FS13" i="5"/>
  <c r="GA13" i="5"/>
  <c r="GI13" i="5"/>
  <c r="N13" i="5"/>
  <c r="V13" i="5"/>
  <c r="AD13" i="5"/>
  <c r="AL13" i="5"/>
  <c r="AT13" i="5"/>
  <c r="BB13" i="5"/>
  <c r="BJ13" i="5"/>
  <c r="BR13" i="5"/>
  <c r="BZ13" i="5"/>
  <c r="CH13" i="5"/>
  <c r="CP13" i="5"/>
  <c r="CX13" i="5"/>
  <c r="DF13" i="5"/>
  <c r="DN13" i="5"/>
  <c r="DV13" i="5"/>
  <c r="ED13" i="5"/>
  <c r="EL13" i="5"/>
  <c r="ET13" i="5"/>
  <c r="FB13" i="5"/>
  <c r="FJ13" i="5"/>
  <c r="FR13" i="5"/>
  <c r="FZ13" i="5"/>
  <c r="GH13" i="5"/>
  <c r="FC11" i="5"/>
  <c r="FK11" i="5"/>
  <c r="FS11" i="5"/>
  <c r="GA11" i="5"/>
  <c r="GI11" i="5"/>
  <c r="N11" i="5"/>
  <c r="V11" i="5"/>
  <c r="AD11" i="5"/>
  <c r="AL11" i="5"/>
  <c r="AT11" i="5"/>
  <c r="BB11" i="5"/>
  <c r="BJ11" i="5"/>
  <c r="P12" i="5"/>
  <c r="T12" i="5"/>
  <c r="X12" i="5"/>
  <c r="AB12" i="5"/>
  <c r="AF12" i="5"/>
  <c r="AJ12" i="5"/>
  <c r="AN12" i="5"/>
  <c r="AR12" i="5"/>
  <c r="AV12" i="5"/>
  <c r="AZ12" i="5"/>
  <c r="BD12" i="5"/>
  <c r="BH12" i="5"/>
  <c r="BL12" i="5"/>
  <c r="BP12" i="5"/>
  <c r="BT12" i="5"/>
  <c r="BX12" i="5"/>
  <c r="CB12" i="5"/>
  <c r="CF12" i="5"/>
  <c r="CJ12" i="5"/>
  <c r="CN12" i="5"/>
  <c r="CR12" i="5"/>
  <c r="CV12" i="5"/>
  <c r="CZ12" i="5"/>
  <c r="DD12" i="5"/>
  <c r="DH12" i="5"/>
  <c r="DL12" i="5"/>
  <c r="DP12" i="5"/>
  <c r="DT12" i="5"/>
  <c r="DX12" i="5"/>
  <c r="EB12" i="5"/>
  <c r="EF12" i="5"/>
  <c r="EJ12" i="5"/>
  <c r="EN12" i="5"/>
  <c r="ER12" i="5"/>
  <c r="EV12" i="5"/>
  <c r="EZ12" i="5"/>
  <c r="FD12" i="5"/>
  <c r="FH12" i="5"/>
  <c r="FL12" i="5"/>
  <c r="FP12" i="5"/>
  <c r="FT12" i="5"/>
  <c r="FX12" i="5"/>
  <c r="GB12" i="5"/>
  <c r="GF12" i="5"/>
  <c r="GJ12" i="5"/>
  <c r="BN11" i="5"/>
  <c r="BR11" i="5"/>
  <c r="BV11" i="5"/>
  <c r="BZ11" i="5"/>
  <c r="CD11" i="5"/>
  <c r="CH11" i="5"/>
  <c r="CL11" i="5"/>
  <c r="CP11" i="5"/>
  <c r="CT11" i="5"/>
  <c r="CX11" i="5"/>
  <c r="DB11" i="5"/>
  <c r="DF11" i="5"/>
  <c r="DJ11" i="5"/>
  <c r="DN11" i="5"/>
  <c r="DR11" i="5"/>
  <c r="DV11" i="5"/>
  <c r="DZ11" i="5"/>
  <c r="ED11" i="5"/>
  <c r="EH11" i="5"/>
  <c r="EL11" i="5"/>
  <c r="EP11" i="5"/>
  <c r="ET11" i="5"/>
  <c r="EX11" i="5"/>
  <c r="FB11" i="5"/>
  <c r="FF11" i="5"/>
  <c r="FJ11" i="5"/>
  <c r="FN11" i="5"/>
  <c r="FR11" i="5"/>
  <c r="FV11" i="5"/>
  <c r="FZ11" i="5"/>
  <c r="GD11" i="5"/>
  <c r="GH11" i="5"/>
  <c r="P13" i="5"/>
  <c r="T13" i="5"/>
  <c r="X13" i="5"/>
  <c r="AB13" i="5"/>
  <c r="AF13" i="5"/>
  <c r="AJ13" i="5"/>
  <c r="AN13" i="5"/>
  <c r="AR13" i="5"/>
  <c r="AV13" i="5"/>
  <c r="AZ13" i="5"/>
  <c r="BD13" i="5"/>
  <c r="BH13" i="5"/>
  <c r="BL13" i="5"/>
  <c r="BP13" i="5"/>
  <c r="BT13" i="5"/>
  <c r="BX13" i="5"/>
  <c r="CB13" i="5"/>
  <c r="CF13" i="5"/>
  <c r="CJ13" i="5"/>
  <c r="CN13" i="5"/>
  <c r="CR13" i="5"/>
  <c r="CV13" i="5"/>
  <c r="CZ13" i="5"/>
  <c r="DD13" i="5"/>
  <c r="DH13" i="5"/>
  <c r="DL13" i="5"/>
  <c r="DP13" i="5"/>
  <c r="DT13" i="5"/>
  <c r="DX13" i="5"/>
  <c r="EB13" i="5"/>
  <c r="EF13" i="5"/>
  <c r="EJ13" i="5"/>
  <c r="EN13" i="5"/>
  <c r="ER13" i="5"/>
  <c r="EV13" i="5"/>
  <c r="EZ13" i="5"/>
  <c r="FD13" i="5"/>
  <c r="FH13" i="5"/>
  <c r="FL13" i="5"/>
  <c r="FP13" i="5"/>
  <c r="FT13" i="5"/>
  <c r="FX13" i="5"/>
  <c r="GB13" i="5"/>
  <c r="GF13" i="5"/>
  <c r="W12" i="5"/>
  <c r="AM12" i="5"/>
  <c r="BC12" i="5"/>
  <c r="BS12" i="5"/>
  <c r="CI12" i="5"/>
  <c r="CY12" i="5"/>
  <c r="DO12" i="5"/>
  <c r="EE12" i="5"/>
  <c r="EU12" i="5"/>
  <c r="FK12" i="5"/>
  <c r="GA12" i="5"/>
  <c r="S12" i="5"/>
  <c r="AI12" i="5"/>
  <c r="AY12" i="5"/>
  <c r="BO12" i="5"/>
  <c r="CE12" i="5"/>
  <c r="CU12" i="5"/>
  <c r="DK12" i="5"/>
  <c r="EA12" i="5"/>
  <c r="EQ12" i="5"/>
  <c r="FG12" i="5"/>
  <c r="FW12" i="5"/>
  <c r="M12" i="5"/>
  <c r="U12" i="5"/>
  <c r="AC12" i="5"/>
  <c r="AK12" i="5"/>
  <c r="AS12" i="5"/>
  <c r="BA12" i="5"/>
  <c r="BI12" i="5"/>
  <c r="BQ12" i="5"/>
  <c r="BY12" i="5"/>
  <c r="CG12" i="5"/>
  <c r="CO12" i="5"/>
  <c r="CW12" i="5"/>
  <c r="DE12" i="5"/>
  <c r="DM12" i="5"/>
  <c r="DU12" i="5"/>
  <c r="EC12" i="5"/>
  <c r="EK12" i="5"/>
  <c r="ES12" i="5"/>
  <c r="FA12" i="5"/>
  <c r="FI12" i="5"/>
  <c r="FQ12" i="5"/>
  <c r="FY12" i="5"/>
  <c r="GG12" i="5"/>
  <c r="N12" i="5"/>
  <c r="R12" i="5"/>
  <c r="V12" i="5"/>
  <c r="Z12" i="5"/>
  <c r="AD12" i="5"/>
  <c r="AH12" i="5"/>
  <c r="AL12" i="5"/>
  <c r="AP12" i="5"/>
  <c r="AT12" i="5"/>
  <c r="AX12" i="5"/>
  <c r="BB12" i="5"/>
  <c r="BF12" i="5"/>
  <c r="BJ12" i="5"/>
  <c r="BN12" i="5"/>
  <c r="BR12" i="5"/>
  <c r="BV12" i="5"/>
  <c r="BZ12" i="5"/>
  <c r="CD12" i="5"/>
  <c r="CH12" i="5"/>
  <c r="CL12" i="5"/>
  <c r="CP12" i="5"/>
  <c r="CT12" i="5"/>
  <c r="CX12" i="5"/>
  <c r="DB12" i="5"/>
  <c r="DF12" i="5"/>
  <c r="DJ12" i="5"/>
  <c r="DN12" i="5"/>
  <c r="DR12" i="5"/>
  <c r="DV12" i="5"/>
  <c r="DZ12" i="5"/>
  <c r="ED12" i="5"/>
  <c r="EH12" i="5"/>
  <c r="EL12" i="5"/>
  <c r="EP12" i="5"/>
  <c r="ET12" i="5"/>
  <c r="EX12" i="5"/>
  <c r="FB12" i="5"/>
  <c r="FF12" i="5"/>
  <c r="FJ12" i="5"/>
  <c r="FN12" i="5"/>
  <c r="FR12" i="5"/>
  <c r="FV12" i="5"/>
  <c r="FZ12" i="5"/>
  <c r="GD12" i="5"/>
  <c r="P11" i="5"/>
  <c r="T11" i="5"/>
  <c r="X11" i="5"/>
  <c r="AB11" i="5"/>
  <c r="AF11" i="5"/>
  <c r="AJ11" i="5"/>
  <c r="AN11" i="5"/>
  <c r="AR11" i="5"/>
  <c r="AV11" i="5"/>
  <c r="AZ11" i="5"/>
  <c r="BD11" i="5"/>
  <c r="BH11" i="5"/>
  <c r="BL11" i="5"/>
  <c r="BP11" i="5"/>
  <c r="BT11" i="5"/>
  <c r="BX11" i="5"/>
  <c r="CB11" i="5"/>
  <c r="CF11" i="5"/>
  <c r="CJ11" i="5"/>
  <c r="CN11" i="5"/>
  <c r="CR11" i="5"/>
  <c r="CV11" i="5"/>
  <c r="CZ11" i="5"/>
  <c r="DD11" i="5"/>
  <c r="DH11" i="5"/>
  <c r="DL11" i="5"/>
  <c r="DP11" i="5"/>
  <c r="DT11" i="5"/>
  <c r="DX11" i="5"/>
  <c r="EB11" i="5"/>
  <c r="EF11" i="5"/>
  <c r="EJ11" i="5"/>
  <c r="EN11" i="5"/>
  <c r="ER11" i="5"/>
  <c r="EV11" i="5"/>
  <c r="EZ11" i="5"/>
  <c r="FD11" i="5"/>
  <c r="FH11" i="5"/>
  <c r="FL11" i="5"/>
  <c r="FP11" i="5"/>
  <c r="FT11" i="5"/>
  <c r="FX11" i="5"/>
  <c r="GB11" i="5"/>
  <c r="GF11" i="5"/>
</calcChain>
</file>

<file path=xl/sharedStrings.xml><?xml version="1.0" encoding="utf-8"?>
<sst xmlns="http://schemas.openxmlformats.org/spreadsheetml/2006/main" count="182" uniqueCount="123">
  <si>
    <t>Rétroplanning — Lancement Produit (J-xx, bloc journalier)</t>
  </si>
  <si>
    <t>Date de l’événement</t>
  </si>
  <si>
    <t>Astuce :</t>
  </si>
  <si>
    <t>Renseignez les offsets J-xx : le début/fin se calculent vs la date de l’événement. La frise se met à jour.</t>
  </si>
  <si>
    <t>DONNÉES</t>
  </si>
  <si>
    <t>ID</t>
  </si>
  <si>
    <t>Tâche</t>
  </si>
  <si>
    <t>Stream</t>
  </si>
  <si>
    <t>Responsable</t>
  </si>
  <si>
    <t>J-Offset Début</t>
  </si>
  <si>
    <t>J-Offset Fin</t>
  </si>
  <si>
    <t>Début (calc)</t>
  </si>
  <si>
    <t>Fin (calc)</t>
  </si>
  <si>
    <t>% Av.</t>
  </si>
  <si>
    <t>Statut</t>
  </si>
  <si>
    <t>Commentaires</t>
  </si>
  <si>
    <t>FRISE (J-120 à J+7)</t>
  </si>
  <si>
    <t>Départ frise</t>
  </si>
  <si>
    <t>Annonce presse</t>
  </si>
  <si>
    <t>Marketing</t>
  </si>
  <si>
    <t>Lucie</t>
  </si>
  <si>
    <t>En cours</t>
  </si>
  <si>
    <t>Packaging final</t>
  </si>
  <si>
    <t>Build</t>
  </si>
  <si>
    <t>Hugo</t>
  </si>
  <si>
    <t>Dossier conformité</t>
  </si>
  <si>
    <t>Qualité</t>
  </si>
  <si>
    <t>Sarah</t>
  </si>
  <si>
    <t>À faire</t>
  </si>
  <si>
    <t>Campagne influenceurs</t>
  </si>
  <si>
    <t>Nadia</t>
  </si>
  <si>
    <t>Prévision stock</t>
  </si>
  <si>
    <t>Opérations</t>
  </si>
  <si>
    <t>Karim</t>
  </si>
  <si>
    <t>Roadshow distributeurs</t>
  </si>
  <si>
    <t>Cadrage</t>
  </si>
  <si>
    <t>Jeanne</t>
  </si>
  <si>
    <t>À venir</t>
  </si>
  <si>
    <t>Planning Maintenance Préventive — 12 mois</t>
  </si>
  <si>
    <t>Départ calendrier (mois)</t>
  </si>
  <si>
    <t>Principe :</t>
  </si>
  <si>
    <t>Les mois se colorent quand la périodicité (en mois) tombe sur le mois considéré à partir de la dernière intervention.</t>
  </si>
  <si>
    <t>Équipement</t>
  </si>
  <si>
    <t>Type</t>
  </si>
  <si>
    <t>Périodicité (mois)</t>
  </si>
  <si>
    <t>Dernière intervention</t>
  </si>
  <si>
    <t>Criticité</t>
  </si>
  <si>
    <t>FRISE MENSUELLE</t>
  </si>
  <si>
    <t>Compresseur A</t>
  </si>
  <si>
    <t>Air comprimé</t>
  </si>
  <si>
    <t>Haute</t>
  </si>
  <si>
    <t>Groupe froid</t>
  </si>
  <si>
    <t>HVAC</t>
  </si>
  <si>
    <t>Omar</t>
  </si>
  <si>
    <t>Moyenne</t>
  </si>
  <si>
    <t>Chariot élévateur #12</t>
  </si>
  <si>
    <t>Logistique</t>
  </si>
  <si>
    <t>Basse</t>
  </si>
  <si>
    <t>Chaudière gaz</t>
  </si>
  <si>
    <t>Énergie</t>
  </si>
  <si>
    <t>Calendrier Éditorial — 12 mois (publication)</t>
  </si>
  <si>
    <t>Une case se colore le mois de la *publication*. Couleurs par canal (Blog/YouTube/Réseaux/Email).</t>
  </si>
  <si>
    <t>Sujet</t>
  </si>
  <si>
    <t>Canal</t>
  </si>
  <si>
    <t>Publication</t>
  </si>
  <si>
    <t>Mots-clés</t>
  </si>
  <si>
    <t>Notes</t>
  </si>
  <si>
    <t>Guide KPI maintenance</t>
  </si>
  <si>
    <t>Blog</t>
  </si>
  <si>
    <t>Brouillon</t>
  </si>
  <si>
    <t>maintenance,kpi</t>
  </si>
  <si>
    <t>Tutoriel Gantt Excel</t>
  </si>
  <si>
    <t>YouTube</t>
  </si>
  <si>
    <t>Martin</t>
  </si>
  <si>
    <t>À planifier</t>
  </si>
  <si>
    <t>gantt,excel</t>
  </si>
  <si>
    <t>Carrousel Lean</t>
  </si>
  <si>
    <t>Réseaux</t>
  </si>
  <si>
    <t>Validé</t>
  </si>
  <si>
    <t>lean,smed</t>
  </si>
  <si>
    <t>Newsletter Q2</t>
  </si>
  <si>
    <t>Email</t>
  </si>
  <si>
    <t>sommaire,rubriques</t>
  </si>
  <si>
    <t>Emploi du temps — Grille hebdomadaire (cases colorées dynamiques)</t>
  </si>
  <si>
    <t>Heure début journée</t>
  </si>
  <si>
    <t>08:00</t>
  </si>
  <si>
    <t>Heure fin journée</t>
  </si>
  <si>
    <t>18:00</t>
  </si>
  <si>
    <t>Pas (minutes)</t>
  </si>
  <si>
    <t>Saisissez vos séances dans le tableau (Jour/Heure début/fin). Les cases de la grille se colorent automatiquement.</t>
  </si>
  <si>
    <t>SÉANCES (sources)</t>
  </si>
  <si>
    <t>Matière</t>
  </si>
  <si>
    <t>Jour (Lun..Dim)</t>
  </si>
  <si>
    <t>Début</t>
  </si>
  <si>
    <t>Fin</t>
  </si>
  <si>
    <t>Salle/Prof</t>
  </si>
  <si>
    <t>GRILLE HEBDO</t>
  </si>
  <si>
    <t>Lun</t>
  </si>
  <si>
    <t>Mar</t>
  </si>
  <si>
    <t>Mer</t>
  </si>
  <si>
    <t>Jeu</t>
  </si>
  <si>
    <t>Ven</t>
  </si>
  <si>
    <t>Sam</t>
  </si>
  <si>
    <t>Dim</t>
  </si>
  <si>
    <t>Heure</t>
  </si>
  <si>
    <t>Chantier BTP — Phasage (dépendances simples)</t>
  </si>
  <si>
    <t>Règle :</t>
  </si>
  <si>
    <t>Si un prédécesseur est indiqué, le Début (calc) = Fin(prédécesseur)+1, sinon = Début proposé.</t>
  </si>
  <si>
    <t>Lot</t>
  </si>
  <si>
    <t>Durée (j)</t>
  </si>
  <si>
    <t>Début (proposé)</t>
  </si>
  <si>
    <t>Prédécesseur (ID)</t>
  </si>
  <si>
    <t>FRISE JOURNALIÈRE (6 mois)</t>
  </si>
  <si>
    <t>Fondations</t>
  </si>
  <si>
    <t>Gros-Œuvre</t>
  </si>
  <si>
    <t>Élévation murs</t>
  </si>
  <si>
    <t>Plomberie étage 1</t>
  </si>
  <si>
    <t>Plomberie</t>
  </si>
  <si>
    <t>Électricité RDC</t>
  </si>
  <si>
    <t>Électricité</t>
  </si>
  <si>
    <t>Cloisons intérieures</t>
  </si>
  <si>
    <t>Second-Œuvre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</si>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</sst>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\ mmm\ yyyy"/>
    <numFmt numFmtId="165" formatCode="dd\ mmm"/>
    <numFmt numFmtId="166" formatCode=";;;"/>
    <numFmt numFmtId="167" formatCode="mmm"/>
  </numFmts>
  <fonts count="5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rgb="FF000666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EF2FF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164" fontId="0" fillId="0" borderId="1" xfId="0" applyNumberFormat="1" applyBorder="1"/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 textRotation="90"/>
    </xf>
    <xf numFmtId="0" fontId="0" fillId="0" borderId="1" xfId="0" applyBorder="1"/>
    <xf numFmtId="1" fontId="0" fillId="0" borderId="1" xfId="0" applyNumberFormat="1" applyBorder="1"/>
    <xf numFmtId="9" fontId="0" fillId="0" borderId="1" xfId="0" applyNumberFormat="1" applyBorder="1"/>
    <xf numFmtId="166" fontId="0" fillId="0" borderId="0" xfId="0" applyNumberFormat="1"/>
    <xf numFmtId="167" fontId="0" fillId="3" borderId="1" xfId="0" applyNumberFormat="1" applyFill="1" applyBorder="1" applyAlignment="1">
      <alignment horizontal="center" vertical="center" textRotation="90"/>
    </xf>
    <xf numFmtId="20" fontId="0" fillId="0" borderId="1" xfId="0" applyNumberFormat="1" applyBorder="1"/>
    <xf numFmtId="0" fontId="3" fillId="2" borderId="1" xfId="0" applyFont="1" applyFill="1" applyBorder="1" applyAlignment="1">
      <alignment horizontal="center" vertical="center"/>
    </xf>
    <xf numFmtId="0" fontId="0" fillId="4" borderId="1" xfId="0" applyFill="1" applyBorder="1"/>
    <xf numFmtId="1" fontId="0" fillId="4" borderId="1" xfId="0" applyNumberFormat="1" applyFill="1" applyBorder="1"/>
    <xf numFmtId="164" fontId="0" fillId="4" borderId="1" xfId="0" applyNumberFormat="1" applyFill="1" applyBorder="1"/>
    <xf numFmtId="0" fontId="1" fillId="5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/>
  </cellXfs>
  <cellStyles count="1">
    <cellStyle name="Normal" xfId="0" builtinId="0"/>
  </cellStyles>
  <dxfs count="756"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6DE0CE"/>
        </patternFill>
      </fill>
    </dxf>
    <dxf>
      <fill>
        <patternFill>
          <bgColor rgb="FF7FB3FF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6DE0CE"/>
        </patternFill>
      </fill>
    </dxf>
    <dxf>
      <fill>
        <patternFill>
          <bgColor rgb="FF7FB3FF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6DE0CE"/>
        </patternFill>
      </fill>
    </dxf>
    <dxf>
      <fill>
        <patternFill>
          <bgColor rgb="FF7FB3FF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6DE0CE"/>
        </patternFill>
      </fill>
    </dxf>
    <dxf>
      <fill>
        <patternFill>
          <bgColor rgb="FF7FB3FF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6DE0CE"/>
        </patternFill>
      </fill>
    </dxf>
    <dxf>
      <fill>
        <patternFill>
          <bgColor rgb="FF7FB3FF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6DE0CE"/>
        </patternFill>
      </fill>
    </dxf>
    <dxf>
      <fill>
        <patternFill>
          <bgColor rgb="FF7FB3FF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6DE0CE"/>
        </patternFill>
      </fill>
    </dxf>
    <dxf>
      <fill>
        <patternFill>
          <bgColor rgb="FF7FB3FF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88D498"/>
        </patternFill>
      </fill>
    </dxf>
    <dxf>
      <fill>
        <patternFill>
          <bgColor rgb="FFDFF2E1"/>
        </patternFill>
      </fill>
    </dxf>
    <dxf>
      <fill>
        <patternFill>
          <bgColor rgb="FFB7A5FF"/>
        </patternFill>
      </fill>
    </dxf>
    <dxf>
      <fill>
        <patternFill>
          <bgColor rgb="FFE3D9FF"/>
        </patternFill>
      </fill>
    </dxf>
    <dxf>
      <fill>
        <patternFill>
          <bgColor rgb="FFFFB770"/>
        </patternFill>
      </fill>
    </dxf>
    <dxf>
      <fill>
        <patternFill>
          <bgColor rgb="FFFFE1B5"/>
        </patternFill>
      </fill>
    </dxf>
    <dxf>
      <fill>
        <patternFill>
          <bgColor rgb="FF77C8F7"/>
        </patternFill>
      </fill>
    </dxf>
    <dxf>
      <fill>
        <patternFill>
          <bgColor rgb="FFD5F0FF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6DE0CE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7FB3FF"/>
        </patternFill>
      </fill>
    </dxf>
    <dxf>
      <fill>
        <patternFill>
          <bgColor rgb="FF6DE0CE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7FB3FF"/>
        </patternFill>
      </fill>
    </dxf>
    <dxf>
      <fill>
        <patternFill>
          <bgColor rgb="FF6DE0CE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7FB3FF"/>
        </patternFill>
      </fill>
    </dxf>
    <dxf>
      <fill>
        <patternFill>
          <bgColor rgb="FF6DE0CE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7FB3FF"/>
        </patternFill>
      </fill>
    </dxf>
    <dxf>
      <fill>
        <patternFill>
          <bgColor rgb="FF6DE0CE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7FB3FF"/>
        </patternFill>
      </fill>
    </dxf>
    <dxf>
      <fill>
        <patternFill>
          <bgColor rgb="FF6DE0CE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7FB3FF"/>
        </patternFill>
      </fill>
    </dxf>
    <dxf>
      <fill>
        <patternFill>
          <bgColor rgb="FF6DE0CE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7FB3FF"/>
        </patternFill>
      </fill>
    </dxf>
    <dxf>
      <fill>
        <patternFill>
          <bgColor rgb="FF6DE0CE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7FB3FF"/>
        </patternFill>
      </fill>
    </dxf>
    <dxf>
      <fill>
        <patternFill>
          <bgColor rgb="FF6DE0CE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7FB3FF"/>
        </patternFill>
      </fill>
    </dxf>
    <dxf>
      <fill>
        <patternFill>
          <bgColor rgb="FF6DE0CE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7FB3FF"/>
        </patternFill>
      </fill>
    </dxf>
    <dxf>
      <fill>
        <patternFill>
          <bgColor rgb="FF6DE0CE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7FB3FF"/>
        </patternFill>
      </fill>
    </dxf>
    <dxf>
      <fill>
        <patternFill>
          <bgColor rgb="FF6DE0CE"/>
        </patternFill>
      </fill>
    </dxf>
    <dxf>
      <fill>
        <patternFill>
          <bgColor rgb="FF9D8CFF"/>
        </patternFill>
      </fill>
    </dxf>
    <dxf>
      <fill>
        <patternFill>
          <bgColor rgb="FFFFB07C"/>
        </patternFill>
      </fill>
    </dxf>
    <dxf>
      <fill>
        <patternFill>
          <bgColor rgb="FF7FB3FF"/>
        </patternFill>
      </fill>
    </dxf>
    <dxf>
      <fill>
        <patternFill>
          <bgColor rgb="FFDFF2E1"/>
        </patternFill>
      </fill>
    </dxf>
    <dxf>
      <fill>
        <patternFill>
          <bgColor rgb="FFFFF0CC"/>
        </patternFill>
      </fill>
    </dxf>
    <dxf>
      <fill>
        <patternFill>
          <bgColor rgb="FFFFD1D1"/>
        </patternFill>
      </fill>
    </dxf>
    <dxf>
      <fill>
        <patternFill>
          <bgColor rgb="FFDFF2E1"/>
        </patternFill>
      </fill>
    </dxf>
    <dxf>
      <fill>
        <patternFill>
          <bgColor rgb="FFFFF0CC"/>
        </patternFill>
      </fill>
    </dxf>
    <dxf>
      <fill>
        <patternFill>
          <bgColor rgb="FFFFD1D1"/>
        </patternFill>
      </fill>
    </dxf>
    <dxf>
      <fill>
        <patternFill>
          <bgColor rgb="FFDFF2E1"/>
        </patternFill>
      </fill>
    </dxf>
    <dxf>
      <fill>
        <patternFill>
          <bgColor rgb="FFFFF0CC"/>
        </patternFill>
      </fill>
    </dxf>
    <dxf>
      <fill>
        <patternFill>
          <bgColor rgb="FFFFD1D1"/>
        </patternFill>
      </fill>
    </dxf>
    <dxf>
      <fill>
        <patternFill>
          <bgColor rgb="FFDFF2E1"/>
        </patternFill>
      </fill>
    </dxf>
    <dxf>
      <fill>
        <patternFill>
          <bgColor rgb="FFFFF0CC"/>
        </patternFill>
      </fill>
    </dxf>
    <dxf>
      <fill>
        <patternFill>
          <bgColor rgb="FFFFD1D1"/>
        </patternFill>
      </fill>
    </dxf>
    <dxf>
      <fill>
        <patternFill>
          <bgColor rgb="FFDFF2E1"/>
        </patternFill>
      </fill>
    </dxf>
    <dxf>
      <fill>
        <patternFill>
          <bgColor rgb="FFFFF0CC"/>
        </patternFill>
      </fill>
    </dxf>
    <dxf>
      <fill>
        <patternFill>
          <bgColor rgb="FFFFD1D1"/>
        </patternFill>
      </fill>
    </dxf>
    <dxf>
      <fill>
        <patternFill>
          <bgColor rgb="FFDFF2E1"/>
        </patternFill>
      </fill>
    </dxf>
    <dxf>
      <fill>
        <patternFill>
          <bgColor rgb="FFFFF0CC"/>
        </patternFill>
      </fill>
    </dxf>
    <dxf>
      <fill>
        <patternFill>
          <bgColor rgb="FFFFD1D1"/>
        </patternFill>
      </fill>
    </dxf>
    <dxf>
      <fill>
        <patternFill>
          <bgColor rgb="FFDFF2E1"/>
        </patternFill>
      </fill>
    </dxf>
    <dxf>
      <fill>
        <patternFill>
          <bgColor rgb="FFFFF0CC"/>
        </patternFill>
      </fill>
    </dxf>
    <dxf>
      <fill>
        <patternFill>
          <bgColor rgb="FFFFD1D1"/>
        </patternFill>
      </fill>
    </dxf>
    <dxf>
      <fill>
        <patternFill>
          <bgColor rgb="FFDFF2E1"/>
        </patternFill>
      </fill>
    </dxf>
    <dxf>
      <fill>
        <patternFill>
          <bgColor rgb="FFFFF0CC"/>
        </patternFill>
      </fill>
    </dxf>
    <dxf>
      <fill>
        <patternFill>
          <bgColor rgb="FFFFD1D1"/>
        </patternFill>
      </fill>
    </dxf>
    <dxf>
      <fill>
        <patternFill>
          <bgColor rgb="FFDFF2E1"/>
        </patternFill>
      </fill>
    </dxf>
    <dxf>
      <fill>
        <patternFill>
          <bgColor rgb="FFFFF0CC"/>
        </patternFill>
      </fill>
    </dxf>
    <dxf>
      <fill>
        <patternFill>
          <bgColor rgb="FFFFD1D1"/>
        </patternFill>
      </fill>
    </dxf>
    <dxf>
      <fill>
        <patternFill>
          <bgColor rgb="FFDFF2E1"/>
        </patternFill>
      </fill>
    </dxf>
    <dxf>
      <fill>
        <patternFill>
          <bgColor rgb="FFFFF0CC"/>
        </patternFill>
      </fill>
    </dxf>
    <dxf>
      <fill>
        <patternFill>
          <bgColor rgb="FFFFD1D1"/>
        </patternFill>
      </fill>
    </dxf>
    <dxf>
      <fill>
        <patternFill>
          <bgColor rgb="FFDFF2E1"/>
        </patternFill>
      </fill>
    </dxf>
    <dxf>
      <fill>
        <patternFill>
          <bgColor rgb="FFFFF0CC"/>
        </patternFill>
      </fill>
    </dxf>
    <dxf>
      <fill>
        <patternFill>
          <bgColor rgb="FFFFD1D1"/>
        </patternFill>
      </fill>
    </dxf>
    <dxf>
      <fill>
        <patternFill>
          <bgColor rgb="FFDFF2E1"/>
        </patternFill>
      </fill>
    </dxf>
    <dxf>
      <fill>
        <patternFill>
          <bgColor rgb="FFFFF0CC"/>
        </patternFill>
      </fill>
    </dxf>
    <dxf>
      <fill>
        <patternFill>
          <bgColor rgb="FFFFD1D1"/>
        </patternFill>
      </fill>
    </dxf>
    <dxf>
      <fill>
        <patternFill>
          <bgColor rgb="FFBFBFBF"/>
        </patternFill>
      </fill>
    </dxf>
    <dxf>
      <fill>
        <patternFill>
          <bgColor rgb="FFEAEAEA"/>
        </patternFill>
      </fill>
    </dxf>
    <dxf>
      <fill>
        <patternFill>
          <bgColor rgb="FF88D498"/>
        </patternFill>
      </fill>
    </dxf>
    <dxf>
      <fill>
        <patternFill>
          <bgColor rgb="FFCDE8D5"/>
        </patternFill>
      </fill>
    </dxf>
    <dxf>
      <fill>
        <patternFill>
          <bgColor rgb="FF6B5BDE"/>
        </patternFill>
      </fill>
    </dxf>
    <dxf>
      <fill>
        <patternFill>
          <bgColor rgb="FF9D8CFF"/>
        </patternFill>
      </fill>
    </dxf>
    <dxf>
      <fill>
        <patternFill>
          <bgColor rgb="FFF4A259"/>
        </patternFill>
      </fill>
    </dxf>
    <dxf>
      <fill>
        <patternFill>
          <bgColor rgb="FFF7C7A3"/>
        </patternFill>
      </fill>
    </dxf>
    <dxf>
      <fill>
        <patternFill>
          <bgColor rgb="FF79B9FF"/>
        </patternFill>
      </fill>
    </dxf>
    <dxf>
      <fill>
        <patternFill>
          <bgColor rgb="FFCDE7FF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BFBFBF"/>
        </patternFill>
      </fill>
    </dxf>
    <dxf>
      <fill>
        <patternFill>
          <bgColor rgb="FFEAEAEA"/>
        </patternFill>
      </fill>
    </dxf>
    <dxf>
      <fill>
        <patternFill>
          <bgColor rgb="FF88D498"/>
        </patternFill>
      </fill>
    </dxf>
    <dxf>
      <fill>
        <patternFill>
          <bgColor rgb="FFCDE8D5"/>
        </patternFill>
      </fill>
    </dxf>
    <dxf>
      <fill>
        <patternFill>
          <bgColor rgb="FF6B5BDE"/>
        </patternFill>
      </fill>
    </dxf>
    <dxf>
      <fill>
        <patternFill>
          <bgColor rgb="FF9D8CFF"/>
        </patternFill>
      </fill>
    </dxf>
    <dxf>
      <fill>
        <patternFill>
          <bgColor rgb="FFF4A259"/>
        </patternFill>
      </fill>
    </dxf>
    <dxf>
      <fill>
        <patternFill>
          <bgColor rgb="FFF7C7A3"/>
        </patternFill>
      </fill>
    </dxf>
    <dxf>
      <fill>
        <patternFill>
          <bgColor rgb="FF79B9FF"/>
        </patternFill>
      </fill>
    </dxf>
    <dxf>
      <fill>
        <patternFill>
          <bgColor rgb="FFCDE7FF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  <dxf>
      <fill>
        <patternFill>
          <bgColor rgb="FFFFF2CC"/>
        </patternFill>
      </fill>
    </dxf>
    <dxf>
      <fill>
        <patternFill>
          <bgColor rgb="FFF6F6F6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I13"/>
  <sheetViews>
    <sheetView zoomScale="90" zoomScaleNormal="9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B17" sqref="B17"/>
    </sheetView>
  </sheetViews>
  <sheetFormatPr baseColWidth="10" defaultColWidth="9.140625" defaultRowHeight="18" customHeight="1" x14ac:dyDescent="0.25"/>
  <cols>
    <col min="1" max="1" width="5.7109375" customWidth="1"/>
    <col min="2" max="2" width="34.7109375" customWidth="1"/>
    <col min="3" max="3" width="16.7109375" customWidth="1"/>
    <col min="4" max="4" width="14.7109375" customWidth="1"/>
    <col min="5" max="8" width="13.7109375" customWidth="1"/>
    <col min="9" max="9" width="10.7109375" customWidth="1"/>
    <col min="10" max="10" width="14.7109375" customWidth="1"/>
    <col min="11" max="11" width="28.7109375" customWidth="1"/>
  </cols>
  <sheetData>
    <row r="1" spans="1:139" ht="18" customHeight="1" x14ac:dyDescent="0.35">
      <c r="A1" s="1" t="s">
        <v>0</v>
      </c>
    </row>
    <row r="3" spans="1:139" ht="18" customHeight="1" x14ac:dyDescent="0.25">
      <c r="A3" t="s">
        <v>1</v>
      </c>
      <c r="B3" s="2">
        <v>45958</v>
      </c>
    </row>
    <row r="4" spans="1:139" ht="18" customHeight="1" x14ac:dyDescent="0.25">
      <c r="A4" s="3" t="s">
        <v>2</v>
      </c>
      <c r="B4" s="3" t="s">
        <v>3</v>
      </c>
    </row>
    <row r="5" spans="1:139" ht="18" customHeight="1" x14ac:dyDescent="0.25">
      <c r="A5" t="s">
        <v>17</v>
      </c>
      <c r="B5" s="2">
        <f>$B$3-120</f>
        <v>45838</v>
      </c>
    </row>
    <row r="6" spans="1:139" ht="18" customHeight="1" x14ac:dyDescent="0.25">
      <c r="A6" s="12" t="s">
        <v>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 t="s">
        <v>16</v>
      </c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</row>
    <row r="7" spans="1:139" ht="18" customHeigh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5">
        <f>$B$5+0</f>
        <v>45838</v>
      </c>
      <c r="M7" s="5">
        <f>$B$5+1</f>
        <v>45839</v>
      </c>
      <c r="N7" s="5">
        <f>$B$5+2</f>
        <v>45840</v>
      </c>
      <c r="O7" s="5">
        <f>$B$5+3</f>
        <v>45841</v>
      </c>
      <c r="P7" s="5">
        <f>$B$5+4</f>
        <v>45842</v>
      </c>
      <c r="Q7" s="5">
        <f>$B$5+5</f>
        <v>45843</v>
      </c>
      <c r="R7" s="5">
        <f>$B$5+6</f>
        <v>45844</v>
      </c>
      <c r="S7" s="5">
        <f>$B$5+7</f>
        <v>45845</v>
      </c>
      <c r="T7" s="5">
        <f>$B$5+8</f>
        <v>45846</v>
      </c>
      <c r="U7" s="5">
        <f>$B$5+9</f>
        <v>45847</v>
      </c>
      <c r="V7" s="5">
        <f>$B$5+10</f>
        <v>45848</v>
      </c>
      <c r="W7" s="5">
        <f>$B$5+11</f>
        <v>45849</v>
      </c>
      <c r="X7" s="5">
        <f>$B$5+12</f>
        <v>45850</v>
      </c>
      <c r="Y7" s="5">
        <f>$B$5+13</f>
        <v>45851</v>
      </c>
      <c r="Z7" s="5">
        <f>$B$5+14</f>
        <v>45852</v>
      </c>
      <c r="AA7" s="5">
        <f>$B$5+15</f>
        <v>45853</v>
      </c>
      <c r="AB7" s="5">
        <f>$B$5+16</f>
        <v>45854</v>
      </c>
      <c r="AC7" s="5">
        <f>$B$5+17</f>
        <v>45855</v>
      </c>
      <c r="AD7" s="5">
        <f>$B$5+18</f>
        <v>45856</v>
      </c>
      <c r="AE7" s="5">
        <f>$B$5+19</f>
        <v>45857</v>
      </c>
      <c r="AF7" s="5">
        <f>$B$5+20</f>
        <v>45858</v>
      </c>
      <c r="AG7" s="5">
        <f>$B$5+21</f>
        <v>45859</v>
      </c>
      <c r="AH7" s="5">
        <f>$B$5+22</f>
        <v>45860</v>
      </c>
      <c r="AI7" s="5">
        <f>$B$5+23</f>
        <v>45861</v>
      </c>
      <c r="AJ7" s="5">
        <f>$B$5+24</f>
        <v>45862</v>
      </c>
      <c r="AK7" s="5">
        <f>$B$5+25</f>
        <v>45863</v>
      </c>
      <c r="AL7" s="5">
        <f>$B$5+26</f>
        <v>45864</v>
      </c>
      <c r="AM7" s="5">
        <f>$B$5+27</f>
        <v>45865</v>
      </c>
      <c r="AN7" s="5">
        <f>$B$5+28</f>
        <v>45866</v>
      </c>
      <c r="AO7" s="5">
        <f>$B$5+29</f>
        <v>45867</v>
      </c>
      <c r="AP7" s="5">
        <f>$B$5+30</f>
        <v>45868</v>
      </c>
      <c r="AQ7" s="5">
        <f>$B$5+31</f>
        <v>45869</v>
      </c>
      <c r="AR7" s="5">
        <f>$B$5+32</f>
        <v>45870</v>
      </c>
      <c r="AS7" s="5">
        <f>$B$5+33</f>
        <v>45871</v>
      </c>
      <c r="AT7" s="5">
        <f>$B$5+34</f>
        <v>45872</v>
      </c>
      <c r="AU7" s="5">
        <f>$B$5+35</f>
        <v>45873</v>
      </c>
      <c r="AV7" s="5">
        <f>$B$5+36</f>
        <v>45874</v>
      </c>
      <c r="AW7" s="5">
        <f>$B$5+37</f>
        <v>45875</v>
      </c>
      <c r="AX7" s="5">
        <f>$B$5+38</f>
        <v>45876</v>
      </c>
      <c r="AY7" s="5">
        <f>$B$5+39</f>
        <v>45877</v>
      </c>
      <c r="AZ7" s="5">
        <f>$B$5+40</f>
        <v>45878</v>
      </c>
      <c r="BA7" s="5">
        <f>$B$5+41</f>
        <v>45879</v>
      </c>
      <c r="BB7" s="5">
        <f>$B$5+42</f>
        <v>45880</v>
      </c>
      <c r="BC7" s="5">
        <f>$B$5+43</f>
        <v>45881</v>
      </c>
      <c r="BD7" s="5">
        <f>$B$5+44</f>
        <v>45882</v>
      </c>
      <c r="BE7" s="5">
        <f>$B$5+45</f>
        <v>45883</v>
      </c>
      <c r="BF7" s="5">
        <f>$B$5+46</f>
        <v>45884</v>
      </c>
      <c r="BG7" s="5">
        <f>$B$5+47</f>
        <v>45885</v>
      </c>
      <c r="BH7" s="5">
        <f>$B$5+48</f>
        <v>45886</v>
      </c>
      <c r="BI7" s="5">
        <f>$B$5+49</f>
        <v>45887</v>
      </c>
      <c r="BJ7" s="5">
        <f>$B$5+50</f>
        <v>45888</v>
      </c>
      <c r="BK7" s="5">
        <f>$B$5+51</f>
        <v>45889</v>
      </c>
      <c r="BL7" s="5">
        <f>$B$5+52</f>
        <v>45890</v>
      </c>
      <c r="BM7" s="5">
        <f>$B$5+53</f>
        <v>45891</v>
      </c>
      <c r="BN7" s="5">
        <f>$B$5+54</f>
        <v>45892</v>
      </c>
      <c r="BO7" s="5">
        <f>$B$5+55</f>
        <v>45893</v>
      </c>
      <c r="BP7" s="5">
        <f>$B$5+56</f>
        <v>45894</v>
      </c>
      <c r="BQ7" s="5">
        <f>$B$5+57</f>
        <v>45895</v>
      </c>
      <c r="BR7" s="5">
        <f>$B$5+58</f>
        <v>45896</v>
      </c>
      <c r="BS7" s="5">
        <f>$B$5+59</f>
        <v>45897</v>
      </c>
      <c r="BT7" s="5">
        <f>$B$5+60</f>
        <v>45898</v>
      </c>
      <c r="BU7" s="5">
        <f>$B$5+61</f>
        <v>45899</v>
      </c>
      <c r="BV7" s="5">
        <f>$B$5+62</f>
        <v>45900</v>
      </c>
      <c r="BW7" s="5">
        <f>$B$5+63</f>
        <v>45901</v>
      </c>
      <c r="BX7" s="5">
        <f>$B$5+64</f>
        <v>45902</v>
      </c>
      <c r="BY7" s="5">
        <f>$B$5+65</f>
        <v>45903</v>
      </c>
      <c r="BZ7" s="5">
        <f>$B$5+66</f>
        <v>45904</v>
      </c>
      <c r="CA7" s="5">
        <f>$B$5+67</f>
        <v>45905</v>
      </c>
      <c r="CB7" s="5">
        <f>$B$5+68</f>
        <v>45906</v>
      </c>
      <c r="CC7" s="5">
        <f>$B$5+69</f>
        <v>45907</v>
      </c>
      <c r="CD7" s="5">
        <f>$B$5+70</f>
        <v>45908</v>
      </c>
      <c r="CE7" s="5">
        <f>$B$5+71</f>
        <v>45909</v>
      </c>
      <c r="CF7" s="5">
        <f>$B$5+72</f>
        <v>45910</v>
      </c>
      <c r="CG7" s="5">
        <f>$B$5+73</f>
        <v>45911</v>
      </c>
      <c r="CH7" s="5">
        <f>$B$5+74</f>
        <v>45912</v>
      </c>
      <c r="CI7" s="5">
        <f>$B$5+75</f>
        <v>45913</v>
      </c>
      <c r="CJ7" s="5">
        <f>$B$5+76</f>
        <v>45914</v>
      </c>
      <c r="CK7" s="5">
        <f>$B$5+77</f>
        <v>45915</v>
      </c>
      <c r="CL7" s="5">
        <f>$B$5+78</f>
        <v>45916</v>
      </c>
      <c r="CM7" s="5">
        <f>$B$5+79</f>
        <v>45917</v>
      </c>
      <c r="CN7" s="5">
        <f>$B$5+80</f>
        <v>45918</v>
      </c>
      <c r="CO7" s="5">
        <f>$B$5+81</f>
        <v>45919</v>
      </c>
      <c r="CP7" s="5">
        <f>$B$5+82</f>
        <v>45920</v>
      </c>
      <c r="CQ7" s="5">
        <f>$B$5+83</f>
        <v>45921</v>
      </c>
      <c r="CR7" s="5">
        <f>$B$5+84</f>
        <v>45922</v>
      </c>
      <c r="CS7" s="5">
        <f>$B$5+85</f>
        <v>45923</v>
      </c>
      <c r="CT7" s="5">
        <f>$B$5+86</f>
        <v>45924</v>
      </c>
      <c r="CU7" s="5">
        <f>$B$5+87</f>
        <v>45925</v>
      </c>
      <c r="CV7" s="5">
        <f>$B$5+88</f>
        <v>45926</v>
      </c>
      <c r="CW7" s="5">
        <f>$B$5+89</f>
        <v>45927</v>
      </c>
      <c r="CX7" s="5">
        <f>$B$5+90</f>
        <v>45928</v>
      </c>
      <c r="CY7" s="5">
        <f>$B$5+91</f>
        <v>45929</v>
      </c>
      <c r="CZ7" s="5">
        <f>$B$5+92</f>
        <v>45930</v>
      </c>
      <c r="DA7" s="5">
        <f>$B$5+93</f>
        <v>45931</v>
      </c>
      <c r="DB7" s="5">
        <f>$B$5+94</f>
        <v>45932</v>
      </c>
      <c r="DC7" s="5">
        <f>$B$5+95</f>
        <v>45933</v>
      </c>
      <c r="DD7" s="5">
        <f>$B$5+96</f>
        <v>45934</v>
      </c>
      <c r="DE7" s="5">
        <f>$B$5+97</f>
        <v>45935</v>
      </c>
      <c r="DF7" s="5">
        <f>$B$5+98</f>
        <v>45936</v>
      </c>
      <c r="DG7" s="5">
        <f>$B$5+99</f>
        <v>45937</v>
      </c>
      <c r="DH7" s="5">
        <f>$B$5+100</f>
        <v>45938</v>
      </c>
      <c r="DI7" s="5">
        <f>$B$5+101</f>
        <v>45939</v>
      </c>
      <c r="DJ7" s="5">
        <f>$B$5+102</f>
        <v>45940</v>
      </c>
      <c r="DK7" s="5">
        <f>$B$5+103</f>
        <v>45941</v>
      </c>
      <c r="DL7" s="5">
        <f>$B$5+104</f>
        <v>45942</v>
      </c>
      <c r="DM7" s="5">
        <f>$B$5+105</f>
        <v>45943</v>
      </c>
      <c r="DN7" s="5">
        <f>$B$5+106</f>
        <v>45944</v>
      </c>
      <c r="DO7" s="5">
        <f>$B$5+107</f>
        <v>45945</v>
      </c>
      <c r="DP7" s="5">
        <f>$B$5+108</f>
        <v>45946</v>
      </c>
      <c r="DQ7" s="5">
        <f>$B$5+109</f>
        <v>45947</v>
      </c>
      <c r="DR7" s="5">
        <f>$B$5+110</f>
        <v>45948</v>
      </c>
      <c r="DS7" s="5">
        <f>$B$5+111</f>
        <v>45949</v>
      </c>
      <c r="DT7" s="5">
        <f>$B$5+112</f>
        <v>45950</v>
      </c>
      <c r="DU7" s="5">
        <f>$B$5+113</f>
        <v>45951</v>
      </c>
      <c r="DV7" s="5">
        <f>$B$5+114</f>
        <v>45952</v>
      </c>
      <c r="DW7" s="5">
        <f>$B$5+115</f>
        <v>45953</v>
      </c>
      <c r="DX7" s="5">
        <f>$B$5+116</f>
        <v>45954</v>
      </c>
      <c r="DY7" s="5">
        <f>$B$5+117</f>
        <v>45955</v>
      </c>
      <c r="DZ7" s="5">
        <f>$B$5+118</f>
        <v>45956</v>
      </c>
      <c r="EA7" s="5">
        <f>$B$5+119</f>
        <v>45957</v>
      </c>
      <c r="EB7" s="5">
        <f>$B$5+120</f>
        <v>45958</v>
      </c>
      <c r="EC7" s="5">
        <f>$B$5+121</f>
        <v>45959</v>
      </c>
      <c r="ED7" s="5">
        <f>$B$5+122</f>
        <v>45960</v>
      </c>
      <c r="EE7" s="5">
        <f>$B$5+123</f>
        <v>45961</v>
      </c>
      <c r="EF7" s="5">
        <f>$B$5+124</f>
        <v>45962</v>
      </c>
      <c r="EG7" s="5">
        <f>$B$5+125</f>
        <v>45963</v>
      </c>
      <c r="EH7" s="5">
        <f>$B$5+126</f>
        <v>45964</v>
      </c>
      <c r="EI7" s="5">
        <f>$B$5+127</f>
        <v>45965</v>
      </c>
    </row>
    <row r="8" spans="1:139" ht="18" customHeight="1" x14ac:dyDescent="0.25">
      <c r="A8" s="6">
        <v>1</v>
      </c>
      <c r="B8" s="6" t="s">
        <v>18</v>
      </c>
      <c r="C8" s="6" t="s">
        <v>19</v>
      </c>
      <c r="D8" s="6" t="s">
        <v>20</v>
      </c>
      <c r="E8" s="7">
        <v>30</v>
      </c>
      <c r="F8" s="7">
        <v>5</v>
      </c>
      <c r="G8" s="6"/>
      <c r="H8" s="6"/>
      <c r="I8" s="8">
        <v>0.7</v>
      </c>
      <c r="J8" s="6" t="s">
        <v>21</v>
      </c>
      <c r="K8" s="6"/>
      <c r="L8" s="9">
        <f t="shared" ref="L8:L13" si="0">IF(AND(G8&gt;0,H8&gt;0,$L$7&gt;=G8,$L$7&lt;=H8),IF($L$7&lt;=G8+ROUND((H8-G8+1)*I8,0)-1,2,1),0)</f>
        <v>0</v>
      </c>
      <c r="M8" s="9">
        <f t="shared" ref="M8:M13" si="1">IF(AND(G8&gt;0,H8&gt;0,$M$7&gt;=G8,$M$7&lt;=H8),IF($M$7&lt;=G8+ROUND((H8-G8+1)*I8,0)-1,2,1),0)</f>
        <v>0</v>
      </c>
      <c r="N8" s="9">
        <f t="shared" ref="N8:N13" si="2">IF(AND(G8&gt;0,H8&gt;0,$N$7&gt;=G8,$N$7&lt;=H8),IF($N$7&lt;=G8+ROUND((H8-G8+1)*I8,0)-1,2,1),0)</f>
        <v>0</v>
      </c>
      <c r="O8" s="9">
        <f t="shared" ref="O8:O13" si="3">IF(AND(G8&gt;0,H8&gt;0,$O$7&gt;=G8,$O$7&lt;=H8),IF($O$7&lt;=G8+ROUND((H8-G8+1)*I8,0)-1,2,1),0)</f>
        <v>0</v>
      </c>
      <c r="P8" s="9">
        <f t="shared" ref="P8:P13" si="4">IF(AND(G8&gt;0,H8&gt;0,$P$7&gt;=G8,$P$7&lt;=H8),IF($P$7&lt;=G8+ROUND((H8-G8+1)*I8,0)-1,2,1),0)</f>
        <v>0</v>
      </c>
      <c r="Q8" s="9">
        <f t="shared" ref="Q8:Q13" si="5">IF(AND(G8&gt;0,H8&gt;0,$Q$7&gt;=G8,$Q$7&lt;=H8),IF($Q$7&lt;=G8+ROUND((H8-G8+1)*I8,0)-1,2,1),0)</f>
        <v>0</v>
      </c>
      <c r="R8" s="9">
        <f t="shared" ref="R8:R13" si="6">IF(AND(G8&gt;0,H8&gt;0,$R$7&gt;=G8,$R$7&lt;=H8),IF($R$7&lt;=G8+ROUND((H8-G8+1)*I8,0)-1,2,1),0)</f>
        <v>0</v>
      </c>
      <c r="S8" s="9">
        <f t="shared" ref="S8:S13" si="7">IF(AND(G8&gt;0,H8&gt;0,$S$7&gt;=G8,$S$7&lt;=H8),IF($S$7&lt;=G8+ROUND((H8-G8+1)*I8,0)-1,2,1),0)</f>
        <v>0</v>
      </c>
      <c r="T8" s="9">
        <f t="shared" ref="T8:T13" si="8">IF(AND(G8&gt;0,H8&gt;0,$T$7&gt;=G8,$T$7&lt;=H8),IF($T$7&lt;=G8+ROUND((H8-G8+1)*I8,0)-1,2,1),0)</f>
        <v>0</v>
      </c>
      <c r="U8" s="9">
        <f t="shared" ref="U8:U13" si="9">IF(AND(G8&gt;0,H8&gt;0,$U$7&gt;=G8,$U$7&lt;=H8),IF($U$7&lt;=G8+ROUND((H8-G8+1)*I8,0)-1,2,1),0)</f>
        <v>0</v>
      </c>
      <c r="V8" s="9">
        <f t="shared" ref="V8:V13" si="10">IF(AND(G8&gt;0,H8&gt;0,$V$7&gt;=G8,$V$7&lt;=H8),IF($V$7&lt;=G8+ROUND((H8-G8+1)*I8,0)-1,2,1),0)</f>
        <v>0</v>
      </c>
      <c r="W8" s="9">
        <f t="shared" ref="W8:W13" si="11">IF(AND(G8&gt;0,H8&gt;0,$W$7&gt;=G8,$W$7&lt;=H8),IF($W$7&lt;=G8+ROUND((H8-G8+1)*I8,0)-1,2,1),0)</f>
        <v>0</v>
      </c>
      <c r="X8" s="9">
        <f t="shared" ref="X8:X13" si="12">IF(AND(G8&gt;0,H8&gt;0,$X$7&gt;=G8,$X$7&lt;=H8),IF($X$7&lt;=G8+ROUND((H8-G8+1)*I8,0)-1,2,1),0)</f>
        <v>0</v>
      </c>
      <c r="Y8" s="9">
        <f t="shared" ref="Y8:Y13" si="13">IF(AND(G8&gt;0,H8&gt;0,$Y$7&gt;=G8,$Y$7&lt;=H8),IF($Y$7&lt;=G8+ROUND((H8-G8+1)*I8,0)-1,2,1),0)</f>
        <v>0</v>
      </c>
      <c r="Z8" s="9">
        <f t="shared" ref="Z8:Z13" si="14">IF(AND(G8&gt;0,H8&gt;0,$Z$7&gt;=G8,$Z$7&lt;=H8),IF($Z$7&lt;=G8+ROUND((H8-G8+1)*I8,0)-1,2,1),0)</f>
        <v>0</v>
      </c>
      <c r="AA8" s="9">
        <f t="shared" ref="AA8:AA13" si="15">IF(AND(G8&gt;0,H8&gt;0,$AA$7&gt;=G8,$AA$7&lt;=H8),IF($AA$7&lt;=G8+ROUND((H8-G8+1)*I8,0)-1,2,1),0)</f>
        <v>0</v>
      </c>
      <c r="AB8" s="9">
        <f t="shared" ref="AB8:AB13" si="16">IF(AND(G8&gt;0,H8&gt;0,$AB$7&gt;=G8,$AB$7&lt;=H8),IF($AB$7&lt;=G8+ROUND((H8-G8+1)*I8,0)-1,2,1),0)</f>
        <v>0</v>
      </c>
      <c r="AC8" s="9">
        <f t="shared" ref="AC8:AC13" si="17">IF(AND(G8&gt;0,H8&gt;0,$AC$7&gt;=G8,$AC$7&lt;=H8),IF($AC$7&lt;=G8+ROUND((H8-G8+1)*I8,0)-1,2,1),0)</f>
        <v>0</v>
      </c>
      <c r="AD8" s="9">
        <f t="shared" ref="AD8:AD13" si="18">IF(AND(G8&gt;0,H8&gt;0,$AD$7&gt;=G8,$AD$7&lt;=H8),IF($AD$7&lt;=G8+ROUND((H8-G8+1)*I8,0)-1,2,1),0)</f>
        <v>0</v>
      </c>
      <c r="AE8" s="9">
        <f t="shared" ref="AE8:AE13" si="19">IF(AND(G8&gt;0,H8&gt;0,$AE$7&gt;=G8,$AE$7&lt;=H8),IF($AE$7&lt;=G8+ROUND((H8-G8+1)*I8,0)-1,2,1),0)</f>
        <v>0</v>
      </c>
      <c r="AF8" s="9">
        <f t="shared" ref="AF8:AF13" si="20">IF(AND(G8&gt;0,H8&gt;0,$AF$7&gt;=G8,$AF$7&lt;=H8),IF($AF$7&lt;=G8+ROUND((H8-G8+1)*I8,0)-1,2,1),0)</f>
        <v>0</v>
      </c>
      <c r="AG8" s="9">
        <f t="shared" ref="AG8:AG13" si="21">IF(AND(G8&gt;0,H8&gt;0,$AG$7&gt;=G8,$AG$7&lt;=H8),IF($AG$7&lt;=G8+ROUND((H8-G8+1)*I8,0)-1,2,1),0)</f>
        <v>0</v>
      </c>
      <c r="AH8" s="9">
        <f t="shared" ref="AH8:AH13" si="22">IF(AND(G8&gt;0,H8&gt;0,$AH$7&gt;=G8,$AH$7&lt;=H8),IF($AH$7&lt;=G8+ROUND((H8-G8+1)*I8,0)-1,2,1),0)</f>
        <v>0</v>
      </c>
      <c r="AI8" s="9">
        <f t="shared" ref="AI8:AI13" si="23">IF(AND(G8&gt;0,H8&gt;0,$AI$7&gt;=G8,$AI$7&lt;=H8),IF($AI$7&lt;=G8+ROUND((H8-G8+1)*I8,0)-1,2,1),0)</f>
        <v>0</v>
      </c>
      <c r="AJ8" s="9">
        <f t="shared" ref="AJ8:AJ13" si="24">IF(AND(G8&gt;0,H8&gt;0,$AJ$7&gt;=G8,$AJ$7&lt;=H8),IF($AJ$7&lt;=G8+ROUND((H8-G8+1)*I8,0)-1,2,1),0)</f>
        <v>0</v>
      </c>
      <c r="AK8" s="9">
        <f t="shared" ref="AK8:AK13" si="25">IF(AND(G8&gt;0,H8&gt;0,$AK$7&gt;=G8,$AK$7&lt;=H8),IF($AK$7&lt;=G8+ROUND((H8-G8+1)*I8,0)-1,2,1),0)</f>
        <v>0</v>
      </c>
      <c r="AL8" s="9">
        <f t="shared" ref="AL8:AL13" si="26">IF(AND(G8&gt;0,H8&gt;0,$AL$7&gt;=G8,$AL$7&lt;=H8),IF($AL$7&lt;=G8+ROUND((H8-G8+1)*I8,0)-1,2,1),0)</f>
        <v>0</v>
      </c>
      <c r="AM8" s="9">
        <f t="shared" ref="AM8:AM13" si="27">IF(AND(G8&gt;0,H8&gt;0,$AM$7&gt;=G8,$AM$7&lt;=H8),IF($AM$7&lt;=G8+ROUND((H8-G8+1)*I8,0)-1,2,1),0)</f>
        <v>0</v>
      </c>
      <c r="AN8" s="9">
        <f t="shared" ref="AN8:AN13" si="28">IF(AND(G8&gt;0,H8&gt;0,$AN$7&gt;=G8,$AN$7&lt;=H8),IF($AN$7&lt;=G8+ROUND((H8-G8+1)*I8,0)-1,2,1),0)</f>
        <v>0</v>
      </c>
      <c r="AO8" s="9">
        <f t="shared" ref="AO8:AO13" si="29">IF(AND(G8&gt;0,H8&gt;0,$AO$7&gt;=G8,$AO$7&lt;=H8),IF($AO$7&lt;=G8+ROUND((H8-G8+1)*I8,0)-1,2,1),0)</f>
        <v>0</v>
      </c>
      <c r="AP8" s="9">
        <f t="shared" ref="AP8:AP13" si="30">IF(AND(G8&gt;0,H8&gt;0,$AP$7&gt;=G8,$AP$7&lt;=H8),IF($AP$7&lt;=G8+ROUND((H8-G8+1)*I8,0)-1,2,1),0)</f>
        <v>0</v>
      </c>
      <c r="AQ8" s="9">
        <f t="shared" ref="AQ8:AQ13" si="31">IF(AND(G8&gt;0,H8&gt;0,$AQ$7&gt;=G8,$AQ$7&lt;=H8),IF($AQ$7&lt;=G8+ROUND((H8-G8+1)*I8,0)-1,2,1),0)</f>
        <v>0</v>
      </c>
      <c r="AR8" s="9">
        <f t="shared" ref="AR8:AR13" si="32">IF(AND(G8&gt;0,H8&gt;0,$AR$7&gt;=G8,$AR$7&lt;=H8),IF($AR$7&lt;=G8+ROUND((H8-G8+1)*I8,0)-1,2,1),0)</f>
        <v>0</v>
      </c>
      <c r="AS8" s="9">
        <f t="shared" ref="AS8:AS13" si="33">IF(AND(G8&gt;0,H8&gt;0,$AS$7&gt;=G8,$AS$7&lt;=H8),IF($AS$7&lt;=G8+ROUND((H8-G8+1)*I8,0)-1,2,1),0)</f>
        <v>0</v>
      </c>
      <c r="AT8" s="9">
        <f t="shared" ref="AT8:AT13" si="34">IF(AND(G8&gt;0,H8&gt;0,$AT$7&gt;=G8,$AT$7&lt;=H8),IF($AT$7&lt;=G8+ROUND((H8-G8+1)*I8,0)-1,2,1),0)</f>
        <v>0</v>
      </c>
      <c r="AU8" s="9">
        <f t="shared" ref="AU8:AU13" si="35">IF(AND(G8&gt;0,H8&gt;0,$AU$7&gt;=G8,$AU$7&lt;=H8),IF($AU$7&lt;=G8+ROUND((H8-G8+1)*I8,0)-1,2,1),0)</f>
        <v>0</v>
      </c>
      <c r="AV8" s="9">
        <f t="shared" ref="AV8:AV13" si="36">IF(AND(G8&gt;0,H8&gt;0,$AV$7&gt;=G8,$AV$7&lt;=H8),IF($AV$7&lt;=G8+ROUND((H8-G8+1)*I8,0)-1,2,1),0)</f>
        <v>0</v>
      </c>
      <c r="AW8" s="9">
        <f t="shared" ref="AW8:AW13" si="37">IF(AND(G8&gt;0,H8&gt;0,$AW$7&gt;=G8,$AW$7&lt;=H8),IF($AW$7&lt;=G8+ROUND((H8-G8+1)*I8,0)-1,2,1),0)</f>
        <v>0</v>
      </c>
      <c r="AX8" s="9">
        <f t="shared" ref="AX8:AX13" si="38">IF(AND(G8&gt;0,H8&gt;0,$AX$7&gt;=G8,$AX$7&lt;=H8),IF($AX$7&lt;=G8+ROUND((H8-G8+1)*I8,0)-1,2,1),0)</f>
        <v>0</v>
      </c>
      <c r="AY8" s="9">
        <f t="shared" ref="AY8:AY13" si="39">IF(AND(G8&gt;0,H8&gt;0,$AY$7&gt;=G8,$AY$7&lt;=H8),IF($AY$7&lt;=G8+ROUND((H8-G8+1)*I8,0)-1,2,1),0)</f>
        <v>0</v>
      </c>
      <c r="AZ8" s="9">
        <f t="shared" ref="AZ8:AZ13" si="40">IF(AND(G8&gt;0,H8&gt;0,$AZ$7&gt;=G8,$AZ$7&lt;=H8),IF($AZ$7&lt;=G8+ROUND((H8-G8+1)*I8,0)-1,2,1),0)</f>
        <v>0</v>
      </c>
      <c r="BA8" s="9">
        <f t="shared" ref="BA8:BA13" si="41">IF(AND(G8&gt;0,H8&gt;0,$BA$7&gt;=G8,$BA$7&lt;=H8),IF($BA$7&lt;=G8+ROUND((H8-G8+1)*I8,0)-1,2,1),0)</f>
        <v>0</v>
      </c>
      <c r="BB8" s="9">
        <f t="shared" ref="BB8:BB13" si="42">IF(AND(G8&gt;0,H8&gt;0,$BB$7&gt;=G8,$BB$7&lt;=H8),IF($BB$7&lt;=G8+ROUND((H8-G8+1)*I8,0)-1,2,1),0)</f>
        <v>0</v>
      </c>
      <c r="BC8" s="9">
        <f t="shared" ref="BC8:BC13" si="43">IF(AND(G8&gt;0,H8&gt;0,$BC$7&gt;=G8,$BC$7&lt;=H8),IF($BC$7&lt;=G8+ROUND((H8-G8+1)*I8,0)-1,2,1),0)</f>
        <v>0</v>
      </c>
      <c r="BD8" s="9">
        <f t="shared" ref="BD8:BD13" si="44">IF(AND(G8&gt;0,H8&gt;0,$BD$7&gt;=G8,$BD$7&lt;=H8),IF($BD$7&lt;=G8+ROUND((H8-G8+1)*I8,0)-1,2,1),0)</f>
        <v>0</v>
      </c>
      <c r="BE8" s="9">
        <f t="shared" ref="BE8:BE13" si="45">IF(AND(G8&gt;0,H8&gt;0,$BE$7&gt;=G8,$BE$7&lt;=H8),IF($BE$7&lt;=G8+ROUND((H8-G8+1)*I8,0)-1,2,1),0)</f>
        <v>0</v>
      </c>
      <c r="BF8" s="9">
        <f t="shared" ref="BF8:BF13" si="46">IF(AND(G8&gt;0,H8&gt;0,$BF$7&gt;=G8,$BF$7&lt;=H8),IF($BF$7&lt;=G8+ROUND((H8-G8+1)*I8,0)-1,2,1),0)</f>
        <v>0</v>
      </c>
      <c r="BG8" s="9">
        <f t="shared" ref="BG8:BG13" si="47">IF(AND(G8&gt;0,H8&gt;0,$BG$7&gt;=G8,$BG$7&lt;=H8),IF($BG$7&lt;=G8+ROUND((H8-G8+1)*I8,0)-1,2,1),0)</f>
        <v>0</v>
      </c>
      <c r="BH8" s="9">
        <f t="shared" ref="BH8:BH13" si="48">IF(AND(G8&gt;0,H8&gt;0,$BH$7&gt;=G8,$BH$7&lt;=H8),IF($BH$7&lt;=G8+ROUND((H8-G8+1)*I8,0)-1,2,1),0)</f>
        <v>0</v>
      </c>
      <c r="BI8" s="9">
        <f t="shared" ref="BI8:BI13" si="49">IF(AND(G8&gt;0,H8&gt;0,$BI$7&gt;=G8,$BI$7&lt;=H8),IF($BI$7&lt;=G8+ROUND((H8-G8+1)*I8,0)-1,2,1),0)</f>
        <v>0</v>
      </c>
      <c r="BJ8" s="9">
        <f t="shared" ref="BJ8:BJ13" si="50">IF(AND(G8&gt;0,H8&gt;0,$BJ$7&gt;=G8,$BJ$7&lt;=H8),IF($BJ$7&lt;=G8+ROUND((H8-G8+1)*I8,0)-1,2,1),0)</f>
        <v>0</v>
      </c>
      <c r="BK8" s="9">
        <f t="shared" ref="BK8:BK13" si="51">IF(AND(G8&gt;0,H8&gt;0,$BK$7&gt;=G8,$BK$7&lt;=H8),IF($BK$7&lt;=G8+ROUND((H8-G8+1)*I8,0)-1,2,1),0)</f>
        <v>0</v>
      </c>
      <c r="BL8" s="9">
        <f t="shared" ref="BL8:BL13" si="52">IF(AND(G8&gt;0,H8&gt;0,$BL$7&gt;=G8,$BL$7&lt;=H8),IF($BL$7&lt;=G8+ROUND((H8-G8+1)*I8,0)-1,2,1),0)</f>
        <v>0</v>
      </c>
      <c r="BM8" s="9">
        <f t="shared" ref="BM8:BM13" si="53">IF(AND(G8&gt;0,H8&gt;0,$BM$7&gt;=G8,$BM$7&lt;=H8),IF($BM$7&lt;=G8+ROUND((H8-G8+1)*I8,0)-1,2,1),0)</f>
        <v>0</v>
      </c>
      <c r="BN8" s="9">
        <f t="shared" ref="BN8:BN13" si="54">IF(AND(G8&gt;0,H8&gt;0,$BN$7&gt;=G8,$BN$7&lt;=H8),IF($BN$7&lt;=G8+ROUND((H8-G8+1)*I8,0)-1,2,1),0)</f>
        <v>0</v>
      </c>
      <c r="BO8" s="9">
        <f t="shared" ref="BO8:BO13" si="55">IF(AND(G8&gt;0,H8&gt;0,$BO$7&gt;=G8,$BO$7&lt;=H8),IF($BO$7&lt;=G8+ROUND((H8-G8+1)*I8,0)-1,2,1),0)</f>
        <v>0</v>
      </c>
      <c r="BP8" s="9">
        <f t="shared" ref="BP8:BP13" si="56">IF(AND(G8&gt;0,H8&gt;0,$BP$7&gt;=G8,$BP$7&lt;=H8),IF($BP$7&lt;=G8+ROUND((H8-G8+1)*I8,0)-1,2,1),0)</f>
        <v>0</v>
      </c>
      <c r="BQ8" s="9">
        <f t="shared" ref="BQ8:BQ13" si="57">IF(AND(G8&gt;0,H8&gt;0,$BQ$7&gt;=G8,$BQ$7&lt;=H8),IF($BQ$7&lt;=G8+ROUND((H8-G8+1)*I8,0)-1,2,1),0)</f>
        <v>0</v>
      </c>
      <c r="BR8" s="9">
        <f t="shared" ref="BR8:BR13" si="58">IF(AND(G8&gt;0,H8&gt;0,$BR$7&gt;=G8,$BR$7&lt;=H8),IF($BR$7&lt;=G8+ROUND((H8-G8+1)*I8,0)-1,2,1),0)</f>
        <v>0</v>
      </c>
      <c r="BS8" s="9">
        <f t="shared" ref="BS8:BS13" si="59">IF(AND(G8&gt;0,H8&gt;0,$BS$7&gt;=G8,$BS$7&lt;=H8),IF($BS$7&lt;=G8+ROUND((H8-G8+1)*I8,0)-1,2,1),0)</f>
        <v>0</v>
      </c>
      <c r="BT8" s="9">
        <f t="shared" ref="BT8:BT13" si="60">IF(AND(G8&gt;0,H8&gt;0,$BT$7&gt;=G8,$BT$7&lt;=H8),IF($BT$7&lt;=G8+ROUND((H8-G8+1)*I8,0)-1,2,1),0)</f>
        <v>0</v>
      </c>
      <c r="BU8" s="9">
        <f t="shared" ref="BU8:BU13" si="61">IF(AND(G8&gt;0,H8&gt;0,$BU$7&gt;=G8,$BU$7&lt;=H8),IF($BU$7&lt;=G8+ROUND((H8-G8+1)*I8,0)-1,2,1),0)</f>
        <v>0</v>
      </c>
      <c r="BV8" s="9">
        <f t="shared" ref="BV8:BV13" si="62">IF(AND(G8&gt;0,H8&gt;0,$BV$7&gt;=G8,$BV$7&lt;=H8),IF($BV$7&lt;=G8+ROUND((H8-G8+1)*I8,0)-1,2,1),0)</f>
        <v>0</v>
      </c>
      <c r="BW8" s="9">
        <f t="shared" ref="BW8:BW13" si="63">IF(AND(G8&gt;0,H8&gt;0,$BW$7&gt;=G8,$BW$7&lt;=H8),IF($BW$7&lt;=G8+ROUND((H8-G8+1)*I8,0)-1,2,1),0)</f>
        <v>0</v>
      </c>
      <c r="BX8" s="9">
        <f t="shared" ref="BX8:BX13" si="64">IF(AND(G8&gt;0,H8&gt;0,$BX$7&gt;=G8,$BX$7&lt;=H8),IF($BX$7&lt;=G8+ROUND((H8-G8+1)*I8,0)-1,2,1),0)</f>
        <v>0</v>
      </c>
      <c r="BY8" s="9">
        <f t="shared" ref="BY8:BY13" si="65">IF(AND(G8&gt;0,H8&gt;0,$BY$7&gt;=G8,$BY$7&lt;=H8),IF($BY$7&lt;=G8+ROUND((H8-G8+1)*I8,0)-1,2,1),0)</f>
        <v>0</v>
      </c>
      <c r="BZ8" s="9">
        <f t="shared" ref="BZ8:BZ13" si="66">IF(AND(G8&gt;0,H8&gt;0,$BZ$7&gt;=G8,$BZ$7&lt;=H8),IF($BZ$7&lt;=G8+ROUND((H8-G8+1)*I8,0)-1,2,1),0)</f>
        <v>0</v>
      </c>
      <c r="CA8" s="9">
        <f t="shared" ref="CA8:CA13" si="67">IF(AND(G8&gt;0,H8&gt;0,$CA$7&gt;=G8,$CA$7&lt;=H8),IF($CA$7&lt;=G8+ROUND((H8-G8+1)*I8,0)-1,2,1),0)</f>
        <v>0</v>
      </c>
      <c r="CB8" s="9">
        <f t="shared" ref="CB8:CB13" si="68">IF(AND(G8&gt;0,H8&gt;0,$CB$7&gt;=G8,$CB$7&lt;=H8),IF($CB$7&lt;=G8+ROUND((H8-G8+1)*I8,0)-1,2,1),0)</f>
        <v>0</v>
      </c>
      <c r="CC8" s="9">
        <f t="shared" ref="CC8:CC13" si="69">IF(AND(G8&gt;0,H8&gt;0,$CC$7&gt;=G8,$CC$7&lt;=H8),IF($CC$7&lt;=G8+ROUND((H8-G8+1)*I8,0)-1,2,1),0)</f>
        <v>0</v>
      </c>
      <c r="CD8" s="9">
        <f t="shared" ref="CD8:CD13" si="70">IF(AND(G8&gt;0,H8&gt;0,$CD$7&gt;=G8,$CD$7&lt;=H8),IF($CD$7&lt;=G8+ROUND((H8-G8+1)*I8,0)-1,2,1),0)</f>
        <v>0</v>
      </c>
      <c r="CE8" s="9">
        <f t="shared" ref="CE8:CE13" si="71">IF(AND(G8&gt;0,H8&gt;0,$CE$7&gt;=G8,$CE$7&lt;=H8),IF($CE$7&lt;=G8+ROUND((H8-G8+1)*I8,0)-1,2,1),0)</f>
        <v>0</v>
      </c>
      <c r="CF8" s="9">
        <f t="shared" ref="CF8:CF13" si="72">IF(AND(G8&gt;0,H8&gt;0,$CF$7&gt;=G8,$CF$7&lt;=H8),IF($CF$7&lt;=G8+ROUND((H8-G8+1)*I8,0)-1,2,1),0)</f>
        <v>0</v>
      </c>
      <c r="CG8" s="9">
        <f t="shared" ref="CG8:CG13" si="73">IF(AND(G8&gt;0,H8&gt;0,$CG$7&gt;=G8,$CG$7&lt;=H8),IF($CG$7&lt;=G8+ROUND((H8-G8+1)*I8,0)-1,2,1),0)</f>
        <v>0</v>
      </c>
      <c r="CH8" s="9">
        <f t="shared" ref="CH8:CH13" si="74">IF(AND(G8&gt;0,H8&gt;0,$CH$7&gt;=G8,$CH$7&lt;=H8),IF($CH$7&lt;=G8+ROUND((H8-G8+1)*I8,0)-1,2,1),0)</f>
        <v>0</v>
      </c>
      <c r="CI8" s="9">
        <f t="shared" ref="CI8:CI13" si="75">IF(AND(G8&gt;0,H8&gt;0,$CI$7&gt;=G8,$CI$7&lt;=H8),IF($CI$7&lt;=G8+ROUND((H8-G8+1)*I8,0)-1,2,1),0)</f>
        <v>0</v>
      </c>
      <c r="CJ8" s="9">
        <f t="shared" ref="CJ8:CJ13" si="76">IF(AND(G8&gt;0,H8&gt;0,$CJ$7&gt;=G8,$CJ$7&lt;=H8),IF($CJ$7&lt;=G8+ROUND((H8-G8+1)*I8,0)-1,2,1),0)</f>
        <v>0</v>
      </c>
      <c r="CK8" s="9">
        <f t="shared" ref="CK8:CK13" si="77">IF(AND(G8&gt;0,H8&gt;0,$CK$7&gt;=G8,$CK$7&lt;=H8),IF($CK$7&lt;=G8+ROUND((H8-G8+1)*I8,0)-1,2,1),0)</f>
        <v>0</v>
      </c>
      <c r="CL8" s="9">
        <f t="shared" ref="CL8:CL13" si="78">IF(AND(G8&gt;0,H8&gt;0,$CL$7&gt;=G8,$CL$7&lt;=H8),IF($CL$7&lt;=G8+ROUND((H8-G8+1)*I8,0)-1,2,1),0)</f>
        <v>0</v>
      </c>
      <c r="CM8" s="9">
        <f t="shared" ref="CM8:CM13" si="79">IF(AND(G8&gt;0,H8&gt;0,$CM$7&gt;=G8,$CM$7&lt;=H8),IF($CM$7&lt;=G8+ROUND((H8-G8+1)*I8,0)-1,2,1),0)</f>
        <v>0</v>
      </c>
      <c r="CN8" s="9">
        <f t="shared" ref="CN8:CN13" si="80">IF(AND(G8&gt;0,H8&gt;0,$CN$7&gt;=G8,$CN$7&lt;=H8),IF($CN$7&lt;=G8+ROUND((H8-G8+1)*I8,0)-1,2,1),0)</f>
        <v>0</v>
      </c>
      <c r="CO8" s="9">
        <f t="shared" ref="CO8:CO13" si="81">IF(AND(G8&gt;0,H8&gt;0,$CO$7&gt;=G8,$CO$7&lt;=H8),IF($CO$7&lt;=G8+ROUND((H8-G8+1)*I8,0)-1,2,1),0)</f>
        <v>0</v>
      </c>
      <c r="CP8" s="9">
        <f t="shared" ref="CP8:CP13" si="82">IF(AND(G8&gt;0,H8&gt;0,$CP$7&gt;=G8,$CP$7&lt;=H8),IF($CP$7&lt;=G8+ROUND((H8-G8+1)*I8,0)-1,2,1),0)</f>
        <v>0</v>
      </c>
      <c r="CQ8" s="9">
        <f t="shared" ref="CQ8:CQ13" si="83">IF(AND(G8&gt;0,H8&gt;0,$CQ$7&gt;=G8,$CQ$7&lt;=H8),IF($CQ$7&lt;=G8+ROUND((H8-G8+1)*I8,0)-1,2,1),0)</f>
        <v>0</v>
      </c>
      <c r="CR8" s="9">
        <f t="shared" ref="CR8:CR13" si="84">IF(AND(G8&gt;0,H8&gt;0,$CR$7&gt;=G8,$CR$7&lt;=H8),IF($CR$7&lt;=G8+ROUND((H8-G8+1)*I8,0)-1,2,1),0)</f>
        <v>0</v>
      </c>
      <c r="CS8" s="9">
        <f t="shared" ref="CS8:CS13" si="85">IF(AND(G8&gt;0,H8&gt;0,$CS$7&gt;=G8,$CS$7&lt;=H8),IF($CS$7&lt;=G8+ROUND((H8-G8+1)*I8,0)-1,2,1),0)</f>
        <v>0</v>
      </c>
      <c r="CT8" s="9">
        <f t="shared" ref="CT8:CT13" si="86">IF(AND(G8&gt;0,H8&gt;0,$CT$7&gt;=G8,$CT$7&lt;=H8),IF($CT$7&lt;=G8+ROUND((H8-G8+1)*I8,0)-1,2,1),0)</f>
        <v>0</v>
      </c>
      <c r="CU8" s="9">
        <f t="shared" ref="CU8:CU13" si="87">IF(AND(G8&gt;0,H8&gt;0,$CU$7&gt;=G8,$CU$7&lt;=H8),IF($CU$7&lt;=G8+ROUND((H8-G8+1)*I8,0)-1,2,1),0)</f>
        <v>0</v>
      </c>
      <c r="CV8" s="9">
        <f t="shared" ref="CV8:CV13" si="88">IF(AND(G8&gt;0,H8&gt;0,$CV$7&gt;=G8,$CV$7&lt;=H8),IF($CV$7&lt;=G8+ROUND((H8-G8+1)*I8,0)-1,2,1),0)</f>
        <v>0</v>
      </c>
      <c r="CW8" s="9">
        <f t="shared" ref="CW8:CW13" si="89">IF(AND(G8&gt;0,H8&gt;0,$CW$7&gt;=G8,$CW$7&lt;=H8),IF($CW$7&lt;=G8+ROUND((H8-G8+1)*I8,0)-1,2,1),0)</f>
        <v>0</v>
      </c>
      <c r="CX8" s="9">
        <f t="shared" ref="CX8:CX13" si="90">IF(AND(G8&gt;0,H8&gt;0,$CX$7&gt;=G8,$CX$7&lt;=H8),IF($CX$7&lt;=G8+ROUND((H8-G8+1)*I8,0)-1,2,1),0)</f>
        <v>0</v>
      </c>
      <c r="CY8" s="9">
        <f t="shared" ref="CY8:CY13" si="91">IF(AND(G8&gt;0,H8&gt;0,$CY$7&gt;=G8,$CY$7&lt;=H8),IF($CY$7&lt;=G8+ROUND((H8-G8+1)*I8,0)-1,2,1),0)</f>
        <v>0</v>
      </c>
      <c r="CZ8" s="9">
        <f t="shared" ref="CZ8:CZ13" si="92">IF(AND(G8&gt;0,H8&gt;0,$CZ$7&gt;=G8,$CZ$7&lt;=H8),IF($CZ$7&lt;=G8+ROUND((H8-G8+1)*I8,0)-1,2,1),0)</f>
        <v>0</v>
      </c>
      <c r="DA8" s="9">
        <f t="shared" ref="DA8:DA13" si="93">IF(AND(G8&gt;0,H8&gt;0,$DA$7&gt;=G8,$DA$7&lt;=H8),IF($DA$7&lt;=G8+ROUND((H8-G8+1)*I8,0)-1,2,1),0)</f>
        <v>0</v>
      </c>
      <c r="DB8" s="9">
        <f t="shared" ref="DB8:DB13" si="94">IF(AND(G8&gt;0,H8&gt;0,$DB$7&gt;=G8,$DB$7&lt;=H8),IF($DB$7&lt;=G8+ROUND((H8-G8+1)*I8,0)-1,2,1),0)</f>
        <v>0</v>
      </c>
      <c r="DC8" s="9">
        <f t="shared" ref="DC8:DC13" si="95">IF(AND(G8&gt;0,H8&gt;0,$DC$7&gt;=G8,$DC$7&lt;=H8),IF($DC$7&lt;=G8+ROUND((H8-G8+1)*I8,0)-1,2,1),0)</f>
        <v>0</v>
      </c>
      <c r="DD8" s="9">
        <f t="shared" ref="DD8:DD13" si="96">IF(AND(G8&gt;0,H8&gt;0,$DD$7&gt;=G8,$DD$7&lt;=H8),IF($DD$7&lt;=G8+ROUND((H8-G8+1)*I8,0)-1,2,1),0)</f>
        <v>0</v>
      </c>
      <c r="DE8" s="9">
        <f t="shared" ref="DE8:DE13" si="97">IF(AND(G8&gt;0,H8&gt;0,$DE$7&gt;=G8,$DE$7&lt;=H8),IF($DE$7&lt;=G8+ROUND((H8-G8+1)*I8,0)-1,2,1),0)</f>
        <v>0</v>
      </c>
      <c r="DF8" s="9">
        <f t="shared" ref="DF8:DF13" si="98">IF(AND(G8&gt;0,H8&gt;0,$DF$7&gt;=G8,$DF$7&lt;=H8),IF($DF$7&lt;=G8+ROUND((H8-G8+1)*I8,0)-1,2,1),0)</f>
        <v>0</v>
      </c>
      <c r="DG8" s="9">
        <f t="shared" ref="DG8:DG13" si="99">IF(AND(G8&gt;0,H8&gt;0,$DG$7&gt;=G8,$DG$7&lt;=H8),IF($DG$7&lt;=G8+ROUND((H8-G8+1)*I8,0)-1,2,1),0)</f>
        <v>0</v>
      </c>
      <c r="DH8" s="9">
        <f t="shared" ref="DH8:DH13" si="100">IF(AND(G8&gt;0,H8&gt;0,$DH$7&gt;=G8,$DH$7&lt;=H8),IF($DH$7&lt;=G8+ROUND((H8-G8+1)*I8,0)-1,2,1),0)</f>
        <v>0</v>
      </c>
      <c r="DI8" s="9">
        <f t="shared" ref="DI8:DI13" si="101">IF(AND(G8&gt;0,H8&gt;0,$DI$7&gt;=G8,$DI$7&lt;=H8),IF($DI$7&lt;=G8+ROUND((H8-G8+1)*I8,0)-1,2,1),0)</f>
        <v>0</v>
      </c>
      <c r="DJ8" s="9">
        <f t="shared" ref="DJ8:DJ13" si="102">IF(AND(G8&gt;0,H8&gt;0,$DJ$7&gt;=G8,$DJ$7&lt;=H8),IF($DJ$7&lt;=G8+ROUND((H8-G8+1)*I8,0)-1,2,1),0)</f>
        <v>0</v>
      </c>
      <c r="DK8" s="9">
        <f t="shared" ref="DK8:DK13" si="103">IF(AND(G8&gt;0,H8&gt;0,$DK$7&gt;=G8,$DK$7&lt;=H8),IF($DK$7&lt;=G8+ROUND((H8-G8+1)*I8,0)-1,2,1),0)</f>
        <v>0</v>
      </c>
      <c r="DL8" s="9">
        <f t="shared" ref="DL8:DL13" si="104">IF(AND(G8&gt;0,H8&gt;0,$DL$7&gt;=G8,$DL$7&lt;=H8),IF($DL$7&lt;=G8+ROUND((H8-G8+1)*I8,0)-1,2,1),0)</f>
        <v>0</v>
      </c>
      <c r="DM8" s="9">
        <f t="shared" ref="DM8:DM13" si="105">IF(AND(G8&gt;0,H8&gt;0,$DM$7&gt;=G8,$DM$7&lt;=H8),IF($DM$7&lt;=G8+ROUND((H8-G8+1)*I8,0)-1,2,1),0)</f>
        <v>0</v>
      </c>
      <c r="DN8" s="9">
        <f t="shared" ref="DN8:DN13" si="106">IF(AND(G8&gt;0,H8&gt;0,$DN$7&gt;=G8,$DN$7&lt;=H8),IF($DN$7&lt;=G8+ROUND((H8-G8+1)*I8,0)-1,2,1),0)</f>
        <v>0</v>
      </c>
      <c r="DO8" s="9">
        <f t="shared" ref="DO8:DO13" si="107">IF(AND(G8&gt;0,H8&gt;0,$DO$7&gt;=G8,$DO$7&lt;=H8),IF($DO$7&lt;=G8+ROUND((H8-G8+1)*I8,0)-1,2,1),0)</f>
        <v>0</v>
      </c>
      <c r="DP8" s="9">
        <f t="shared" ref="DP8:DP13" si="108">IF(AND(G8&gt;0,H8&gt;0,$DP$7&gt;=G8,$DP$7&lt;=H8),IF($DP$7&lt;=G8+ROUND((H8-G8+1)*I8,0)-1,2,1),0)</f>
        <v>0</v>
      </c>
      <c r="DQ8" s="9">
        <f t="shared" ref="DQ8:DQ13" si="109">IF(AND(G8&gt;0,H8&gt;0,$DQ$7&gt;=G8,$DQ$7&lt;=H8),IF($DQ$7&lt;=G8+ROUND((H8-G8+1)*I8,0)-1,2,1),0)</f>
        <v>0</v>
      </c>
      <c r="DR8" s="9">
        <f t="shared" ref="DR8:DR13" si="110">IF(AND(G8&gt;0,H8&gt;0,$DR$7&gt;=G8,$DR$7&lt;=H8),IF($DR$7&lt;=G8+ROUND((H8-G8+1)*I8,0)-1,2,1),0)</f>
        <v>0</v>
      </c>
      <c r="DS8" s="9">
        <f t="shared" ref="DS8:DS13" si="111">IF(AND(G8&gt;0,H8&gt;0,$DS$7&gt;=G8,$DS$7&lt;=H8),IF($DS$7&lt;=G8+ROUND((H8-G8+1)*I8,0)-1,2,1),0)</f>
        <v>0</v>
      </c>
      <c r="DT8" s="9">
        <f t="shared" ref="DT8:DT13" si="112">IF(AND(G8&gt;0,H8&gt;0,$DT$7&gt;=G8,$DT$7&lt;=H8),IF($DT$7&lt;=G8+ROUND((H8-G8+1)*I8,0)-1,2,1),0)</f>
        <v>0</v>
      </c>
      <c r="DU8" s="9">
        <f t="shared" ref="DU8:DU13" si="113">IF(AND(G8&gt;0,H8&gt;0,$DU$7&gt;=G8,$DU$7&lt;=H8),IF($DU$7&lt;=G8+ROUND((H8-G8+1)*I8,0)-1,2,1),0)</f>
        <v>0</v>
      </c>
      <c r="DV8" s="9">
        <f t="shared" ref="DV8:DV13" si="114">IF(AND(G8&gt;0,H8&gt;0,$DV$7&gt;=G8,$DV$7&lt;=H8),IF($DV$7&lt;=G8+ROUND((H8-G8+1)*I8,0)-1,2,1),0)</f>
        <v>0</v>
      </c>
      <c r="DW8" s="9">
        <f t="shared" ref="DW8:DW13" si="115">IF(AND(G8&gt;0,H8&gt;0,$DW$7&gt;=G8,$DW$7&lt;=H8),IF($DW$7&lt;=G8+ROUND((H8-G8+1)*I8,0)-1,2,1),0)</f>
        <v>0</v>
      </c>
      <c r="DX8" s="9">
        <f t="shared" ref="DX8:DX13" si="116">IF(AND(G8&gt;0,H8&gt;0,$DX$7&gt;=G8,$DX$7&lt;=H8),IF($DX$7&lt;=G8+ROUND((H8-G8+1)*I8,0)-1,2,1),0)</f>
        <v>0</v>
      </c>
      <c r="DY8" s="9">
        <f t="shared" ref="DY8:DY13" si="117">IF(AND(G8&gt;0,H8&gt;0,$DY$7&gt;=G8,$DY$7&lt;=H8),IF($DY$7&lt;=G8+ROUND((H8-G8+1)*I8,0)-1,2,1),0)</f>
        <v>0</v>
      </c>
      <c r="DZ8" s="9">
        <f t="shared" ref="DZ8:DZ13" si="118">IF(AND(G8&gt;0,H8&gt;0,$DZ$7&gt;=G8,$DZ$7&lt;=H8),IF($DZ$7&lt;=G8+ROUND((H8-G8+1)*I8,0)-1,2,1),0)</f>
        <v>0</v>
      </c>
      <c r="EA8" s="9">
        <f t="shared" ref="EA8:EA13" si="119">IF(AND(G8&gt;0,H8&gt;0,$EA$7&gt;=G8,$EA$7&lt;=H8),IF($EA$7&lt;=G8+ROUND((H8-G8+1)*I8,0)-1,2,1),0)</f>
        <v>0</v>
      </c>
      <c r="EB8" s="9">
        <f t="shared" ref="EB8:EB13" si="120">IF(AND(G8&gt;0,H8&gt;0,$EB$7&gt;=G8,$EB$7&lt;=H8),IF($EB$7&lt;=G8+ROUND((H8-G8+1)*I8,0)-1,2,1),0)</f>
        <v>0</v>
      </c>
      <c r="EC8" s="9">
        <f t="shared" ref="EC8:EC13" si="121">IF(AND(G8&gt;0,H8&gt;0,$EC$7&gt;=G8,$EC$7&lt;=H8),IF($EC$7&lt;=G8+ROUND((H8-G8+1)*I8,0)-1,2,1),0)</f>
        <v>0</v>
      </c>
      <c r="ED8" s="9">
        <f t="shared" ref="ED8:ED13" si="122">IF(AND(G8&gt;0,H8&gt;0,$ED$7&gt;=G8,$ED$7&lt;=H8),IF($ED$7&lt;=G8+ROUND((H8-G8+1)*I8,0)-1,2,1),0)</f>
        <v>0</v>
      </c>
      <c r="EE8" s="9">
        <f t="shared" ref="EE8:EE13" si="123">IF(AND(G8&gt;0,H8&gt;0,$EE$7&gt;=G8,$EE$7&lt;=H8),IF($EE$7&lt;=G8+ROUND((H8-G8+1)*I8,0)-1,2,1),0)</f>
        <v>0</v>
      </c>
      <c r="EF8" s="9">
        <f t="shared" ref="EF8:EF13" si="124">IF(AND(G8&gt;0,H8&gt;0,$EF$7&gt;=G8,$EF$7&lt;=H8),IF($EF$7&lt;=G8+ROUND((H8-G8+1)*I8,0)-1,2,1),0)</f>
        <v>0</v>
      </c>
      <c r="EG8" s="9">
        <f t="shared" ref="EG8:EG13" si="125">IF(AND(G8&gt;0,H8&gt;0,$EG$7&gt;=G8,$EG$7&lt;=H8),IF($EG$7&lt;=G8+ROUND((H8-G8+1)*I8,0)-1,2,1),0)</f>
        <v>0</v>
      </c>
      <c r="EH8" s="9">
        <f t="shared" ref="EH8:EH13" si="126">IF(AND(G8&gt;0,H8&gt;0,$EH$7&gt;=G8,$EH$7&lt;=H8),IF($EH$7&lt;=G8+ROUND((H8-G8+1)*I8,0)-1,2,1),0)</f>
        <v>0</v>
      </c>
      <c r="EI8" s="9">
        <f t="shared" ref="EI8:EI13" si="127">IF(AND(G8&gt;0,H8&gt;0,$EI$7&gt;=G8,$EI$7&lt;=H8),IF($EI$7&lt;=G8+ROUND((H8-G8+1)*I8,0)-1,2,1),0)</f>
        <v>0</v>
      </c>
    </row>
    <row r="9" spans="1:139" ht="18" customHeight="1" x14ac:dyDescent="0.25">
      <c r="A9" s="6">
        <v>2</v>
      </c>
      <c r="B9" s="6" t="s">
        <v>22</v>
      </c>
      <c r="C9" s="6" t="s">
        <v>23</v>
      </c>
      <c r="D9" s="6" t="s">
        <v>24</v>
      </c>
      <c r="E9" s="7">
        <v>45</v>
      </c>
      <c r="F9" s="7">
        <v>20</v>
      </c>
      <c r="G9" s="6"/>
      <c r="H9" s="6"/>
      <c r="I9" s="8">
        <v>0.4</v>
      </c>
      <c r="J9" s="6" t="s">
        <v>21</v>
      </c>
      <c r="K9" s="6"/>
      <c r="L9" s="9">
        <f t="shared" si="0"/>
        <v>0</v>
      </c>
      <c r="M9" s="9">
        <f t="shared" si="1"/>
        <v>0</v>
      </c>
      <c r="N9" s="9">
        <f t="shared" si="2"/>
        <v>0</v>
      </c>
      <c r="O9" s="9">
        <f t="shared" si="3"/>
        <v>0</v>
      </c>
      <c r="P9" s="9">
        <f t="shared" si="4"/>
        <v>0</v>
      </c>
      <c r="Q9" s="9">
        <f t="shared" si="5"/>
        <v>0</v>
      </c>
      <c r="R9" s="9">
        <f t="shared" si="6"/>
        <v>0</v>
      </c>
      <c r="S9" s="9">
        <f t="shared" si="7"/>
        <v>0</v>
      </c>
      <c r="T9" s="9">
        <f t="shared" si="8"/>
        <v>0</v>
      </c>
      <c r="U9" s="9">
        <f t="shared" si="9"/>
        <v>0</v>
      </c>
      <c r="V9" s="9">
        <f t="shared" si="10"/>
        <v>0</v>
      </c>
      <c r="W9" s="9">
        <f t="shared" si="11"/>
        <v>0</v>
      </c>
      <c r="X9" s="9">
        <f t="shared" si="12"/>
        <v>0</v>
      </c>
      <c r="Y9" s="9">
        <f t="shared" si="13"/>
        <v>0</v>
      </c>
      <c r="Z9" s="9">
        <f t="shared" si="14"/>
        <v>0</v>
      </c>
      <c r="AA9" s="9">
        <f t="shared" si="15"/>
        <v>0</v>
      </c>
      <c r="AB9" s="9">
        <f t="shared" si="16"/>
        <v>0</v>
      </c>
      <c r="AC9" s="9">
        <f t="shared" si="17"/>
        <v>0</v>
      </c>
      <c r="AD9" s="9">
        <f t="shared" si="18"/>
        <v>0</v>
      </c>
      <c r="AE9" s="9">
        <f t="shared" si="19"/>
        <v>0</v>
      </c>
      <c r="AF9" s="9">
        <f t="shared" si="20"/>
        <v>0</v>
      </c>
      <c r="AG9" s="9">
        <f t="shared" si="21"/>
        <v>0</v>
      </c>
      <c r="AH9" s="9">
        <f t="shared" si="22"/>
        <v>0</v>
      </c>
      <c r="AI9" s="9">
        <f t="shared" si="23"/>
        <v>0</v>
      </c>
      <c r="AJ9" s="9">
        <f t="shared" si="24"/>
        <v>0</v>
      </c>
      <c r="AK9" s="9">
        <f t="shared" si="25"/>
        <v>0</v>
      </c>
      <c r="AL9" s="9">
        <f t="shared" si="26"/>
        <v>0</v>
      </c>
      <c r="AM9" s="9">
        <f t="shared" si="27"/>
        <v>0</v>
      </c>
      <c r="AN9" s="9">
        <f t="shared" si="28"/>
        <v>0</v>
      </c>
      <c r="AO9" s="9">
        <f t="shared" si="29"/>
        <v>0</v>
      </c>
      <c r="AP9" s="9">
        <f t="shared" si="30"/>
        <v>0</v>
      </c>
      <c r="AQ9" s="9">
        <f t="shared" si="31"/>
        <v>0</v>
      </c>
      <c r="AR9" s="9">
        <f t="shared" si="32"/>
        <v>0</v>
      </c>
      <c r="AS9" s="9">
        <f t="shared" si="33"/>
        <v>0</v>
      </c>
      <c r="AT9" s="9">
        <f t="shared" si="34"/>
        <v>0</v>
      </c>
      <c r="AU9" s="9">
        <f t="shared" si="35"/>
        <v>0</v>
      </c>
      <c r="AV9" s="9">
        <f t="shared" si="36"/>
        <v>0</v>
      </c>
      <c r="AW9" s="9">
        <f t="shared" si="37"/>
        <v>0</v>
      </c>
      <c r="AX9" s="9">
        <f t="shared" si="38"/>
        <v>0</v>
      </c>
      <c r="AY9" s="9">
        <f t="shared" si="39"/>
        <v>0</v>
      </c>
      <c r="AZ9" s="9">
        <f t="shared" si="40"/>
        <v>0</v>
      </c>
      <c r="BA9" s="9">
        <f t="shared" si="41"/>
        <v>0</v>
      </c>
      <c r="BB9" s="9">
        <f t="shared" si="42"/>
        <v>0</v>
      </c>
      <c r="BC9" s="9">
        <f t="shared" si="43"/>
        <v>0</v>
      </c>
      <c r="BD9" s="9">
        <f t="shared" si="44"/>
        <v>0</v>
      </c>
      <c r="BE9" s="9">
        <f t="shared" si="45"/>
        <v>0</v>
      </c>
      <c r="BF9" s="9">
        <f t="shared" si="46"/>
        <v>0</v>
      </c>
      <c r="BG9" s="9">
        <f t="shared" si="47"/>
        <v>0</v>
      </c>
      <c r="BH9" s="9">
        <f t="shared" si="48"/>
        <v>0</v>
      </c>
      <c r="BI9" s="9">
        <f t="shared" si="49"/>
        <v>0</v>
      </c>
      <c r="BJ9" s="9">
        <f t="shared" si="50"/>
        <v>0</v>
      </c>
      <c r="BK9" s="9">
        <f t="shared" si="51"/>
        <v>0</v>
      </c>
      <c r="BL9" s="9">
        <f t="shared" si="52"/>
        <v>0</v>
      </c>
      <c r="BM9" s="9">
        <f t="shared" si="53"/>
        <v>0</v>
      </c>
      <c r="BN9" s="9">
        <f t="shared" si="54"/>
        <v>0</v>
      </c>
      <c r="BO9" s="9">
        <f t="shared" si="55"/>
        <v>0</v>
      </c>
      <c r="BP9" s="9">
        <f t="shared" si="56"/>
        <v>0</v>
      </c>
      <c r="BQ9" s="9">
        <f t="shared" si="57"/>
        <v>0</v>
      </c>
      <c r="BR9" s="9">
        <f t="shared" si="58"/>
        <v>0</v>
      </c>
      <c r="BS9" s="9">
        <f t="shared" si="59"/>
        <v>0</v>
      </c>
      <c r="BT9" s="9">
        <f t="shared" si="60"/>
        <v>0</v>
      </c>
      <c r="BU9" s="9">
        <f t="shared" si="61"/>
        <v>0</v>
      </c>
      <c r="BV9" s="9">
        <f t="shared" si="62"/>
        <v>0</v>
      </c>
      <c r="BW9" s="9">
        <f t="shared" si="63"/>
        <v>0</v>
      </c>
      <c r="BX9" s="9">
        <f t="shared" si="64"/>
        <v>0</v>
      </c>
      <c r="BY9" s="9">
        <f t="shared" si="65"/>
        <v>0</v>
      </c>
      <c r="BZ9" s="9">
        <f t="shared" si="66"/>
        <v>0</v>
      </c>
      <c r="CA9" s="9">
        <f t="shared" si="67"/>
        <v>0</v>
      </c>
      <c r="CB9" s="9">
        <f t="shared" si="68"/>
        <v>0</v>
      </c>
      <c r="CC9" s="9">
        <f t="shared" si="69"/>
        <v>0</v>
      </c>
      <c r="CD9" s="9">
        <f t="shared" si="70"/>
        <v>0</v>
      </c>
      <c r="CE9" s="9">
        <f t="shared" si="71"/>
        <v>0</v>
      </c>
      <c r="CF9" s="9">
        <f t="shared" si="72"/>
        <v>0</v>
      </c>
      <c r="CG9" s="9">
        <f t="shared" si="73"/>
        <v>0</v>
      </c>
      <c r="CH9" s="9">
        <f t="shared" si="74"/>
        <v>0</v>
      </c>
      <c r="CI9" s="9">
        <f t="shared" si="75"/>
        <v>0</v>
      </c>
      <c r="CJ9" s="9">
        <f t="shared" si="76"/>
        <v>0</v>
      </c>
      <c r="CK9" s="9">
        <f t="shared" si="77"/>
        <v>0</v>
      </c>
      <c r="CL9" s="9">
        <f t="shared" si="78"/>
        <v>0</v>
      </c>
      <c r="CM9" s="9">
        <f t="shared" si="79"/>
        <v>0</v>
      </c>
      <c r="CN9" s="9">
        <f t="shared" si="80"/>
        <v>0</v>
      </c>
      <c r="CO9" s="9">
        <f t="shared" si="81"/>
        <v>0</v>
      </c>
      <c r="CP9" s="9">
        <f t="shared" si="82"/>
        <v>0</v>
      </c>
      <c r="CQ9" s="9">
        <f t="shared" si="83"/>
        <v>0</v>
      </c>
      <c r="CR9" s="9">
        <f t="shared" si="84"/>
        <v>0</v>
      </c>
      <c r="CS9" s="9">
        <f t="shared" si="85"/>
        <v>0</v>
      </c>
      <c r="CT9" s="9">
        <f t="shared" si="86"/>
        <v>0</v>
      </c>
      <c r="CU9" s="9">
        <f t="shared" si="87"/>
        <v>0</v>
      </c>
      <c r="CV9" s="9">
        <f t="shared" si="88"/>
        <v>0</v>
      </c>
      <c r="CW9" s="9">
        <f t="shared" si="89"/>
        <v>0</v>
      </c>
      <c r="CX9" s="9">
        <f t="shared" si="90"/>
        <v>0</v>
      </c>
      <c r="CY9" s="9">
        <f t="shared" si="91"/>
        <v>0</v>
      </c>
      <c r="CZ9" s="9">
        <f t="shared" si="92"/>
        <v>0</v>
      </c>
      <c r="DA9" s="9">
        <f t="shared" si="93"/>
        <v>0</v>
      </c>
      <c r="DB9" s="9">
        <f t="shared" si="94"/>
        <v>0</v>
      </c>
      <c r="DC9" s="9">
        <f t="shared" si="95"/>
        <v>0</v>
      </c>
      <c r="DD9" s="9">
        <f t="shared" si="96"/>
        <v>0</v>
      </c>
      <c r="DE9" s="9">
        <f t="shared" si="97"/>
        <v>0</v>
      </c>
      <c r="DF9" s="9">
        <f t="shared" si="98"/>
        <v>0</v>
      </c>
      <c r="DG9" s="9">
        <f t="shared" si="99"/>
        <v>0</v>
      </c>
      <c r="DH9" s="9">
        <f t="shared" si="100"/>
        <v>0</v>
      </c>
      <c r="DI9" s="9">
        <f t="shared" si="101"/>
        <v>0</v>
      </c>
      <c r="DJ9" s="9">
        <f t="shared" si="102"/>
        <v>0</v>
      </c>
      <c r="DK9" s="9">
        <f t="shared" si="103"/>
        <v>0</v>
      </c>
      <c r="DL9" s="9">
        <f t="shared" si="104"/>
        <v>0</v>
      </c>
      <c r="DM9" s="9">
        <f t="shared" si="105"/>
        <v>0</v>
      </c>
      <c r="DN9" s="9">
        <f t="shared" si="106"/>
        <v>0</v>
      </c>
      <c r="DO9" s="9">
        <f t="shared" si="107"/>
        <v>0</v>
      </c>
      <c r="DP9" s="9">
        <f t="shared" si="108"/>
        <v>0</v>
      </c>
      <c r="DQ9" s="9">
        <f t="shared" si="109"/>
        <v>0</v>
      </c>
      <c r="DR9" s="9">
        <f t="shared" si="110"/>
        <v>0</v>
      </c>
      <c r="DS9" s="9">
        <f t="shared" si="111"/>
        <v>0</v>
      </c>
      <c r="DT9" s="9">
        <f t="shared" si="112"/>
        <v>0</v>
      </c>
      <c r="DU9" s="9">
        <f t="shared" si="113"/>
        <v>0</v>
      </c>
      <c r="DV9" s="9">
        <f t="shared" si="114"/>
        <v>0</v>
      </c>
      <c r="DW9" s="9">
        <f t="shared" si="115"/>
        <v>0</v>
      </c>
      <c r="DX9" s="9">
        <f t="shared" si="116"/>
        <v>0</v>
      </c>
      <c r="DY9" s="9">
        <f t="shared" si="117"/>
        <v>0</v>
      </c>
      <c r="DZ9" s="9">
        <f t="shared" si="118"/>
        <v>0</v>
      </c>
      <c r="EA9" s="9">
        <f t="shared" si="119"/>
        <v>0</v>
      </c>
      <c r="EB9" s="9">
        <f t="shared" si="120"/>
        <v>0</v>
      </c>
      <c r="EC9" s="9">
        <f t="shared" si="121"/>
        <v>0</v>
      </c>
      <c r="ED9" s="9">
        <f t="shared" si="122"/>
        <v>0</v>
      </c>
      <c r="EE9" s="9">
        <f t="shared" si="123"/>
        <v>0</v>
      </c>
      <c r="EF9" s="9">
        <f t="shared" si="124"/>
        <v>0</v>
      </c>
      <c r="EG9" s="9">
        <f t="shared" si="125"/>
        <v>0</v>
      </c>
      <c r="EH9" s="9">
        <f t="shared" si="126"/>
        <v>0</v>
      </c>
      <c r="EI9" s="9">
        <f t="shared" si="127"/>
        <v>0</v>
      </c>
    </row>
    <row r="10" spans="1:139" ht="18" customHeight="1" x14ac:dyDescent="0.25">
      <c r="A10" s="6">
        <v>3</v>
      </c>
      <c r="B10" s="6" t="s">
        <v>25</v>
      </c>
      <c r="C10" s="6" t="s">
        <v>26</v>
      </c>
      <c r="D10" s="6" t="s">
        <v>27</v>
      </c>
      <c r="E10" s="7">
        <v>60</v>
      </c>
      <c r="F10" s="7">
        <v>25</v>
      </c>
      <c r="G10" s="6"/>
      <c r="H10" s="6"/>
      <c r="I10" s="8">
        <v>0.3</v>
      </c>
      <c r="J10" s="6" t="s">
        <v>28</v>
      </c>
      <c r="K10" s="6"/>
      <c r="L10" s="9">
        <f t="shared" si="0"/>
        <v>0</v>
      </c>
      <c r="M10" s="9">
        <f t="shared" si="1"/>
        <v>0</v>
      </c>
      <c r="N10" s="9">
        <f t="shared" si="2"/>
        <v>0</v>
      </c>
      <c r="O10" s="9">
        <f t="shared" si="3"/>
        <v>0</v>
      </c>
      <c r="P10" s="9">
        <f t="shared" si="4"/>
        <v>0</v>
      </c>
      <c r="Q10" s="9">
        <f t="shared" si="5"/>
        <v>0</v>
      </c>
      <c r="R10" s="9">
        <f t="shared" si="6"/>
        <v>0</v>
      </c>
      <c r="S10" s="9">
        <f t="shared" si="7"/>
        <v>0</v>
      </c>
      <c r="T10" s="9">
        <f t="shared" si="8"/>
        <v>0</v>
      </c>
      <c r="U10" s="9">
        <f t="shared" si="9"/>
        <v>0</v>
      </c>
      <c r="V10" s="9">
        <f t="shared" si="10"/>
        <v>0</v>
      </c>
      <c r="W10" s="9">
        <f t="shared" si="11"/>
        <v>0</v>
      </c>
      <c r="X10" s="9">
        <f t="shared" si="12"/>
        <v>0</v>
      </c>
      <c r="Y10" s="9">
        <f t="shared" si="13"/>
        <v>0</v>
      </c>
      <c r="Z10" s="9">
        <f t="shared" si="14"/>
        <v>0</v>
      </c>
      <c r="AA10" s="9">
        <f t="shared" si="15"/>
        <v>0</v>
      </c>
      <c r="AB10" s="9">
        <f t="shared" si="16"/>
        <v>0</v>
      </c>
      <c r="AC10" s="9">
        <f t="shared" si="17"/>
        <v>0</v>
      </c>
      <c r="AD10" s="9">
        <f t="shared" si="18"/>
        <v>0</v>
      </c>
      <c r="AE10" s="9">
        <f t="shared" si="19"/>
        <v>0</v>
      </c>
      <c r="AF10" s="9">
        <f t="shared" si="20"/>
        <v>0</v>
      </c>
      <c r="AG10" s="9">
        <f t="shared" si="21"/>
        <v>0</v>
      </c>
      <c r="AH10" s="9">
        <f t="shared" si="22"/>
        <v>0</v>
      </c>
      <c r="AI10" s="9">
        <f t="shared" si="23"/>
        <v>0</v>
      </c>
      <c r="AJ10" s="9">
        <f t="shared" si="24"/>
        <v>0</v>
      </c>
      <c r="AK10" s="9">
        <f t="shared" si="25"/>
        <v>0</v>
      </c>
      <c r="AL10" s="9">
        <f t="shared" si="26"/>
        <v>0</v>
      </c>
      <c r="AM10" s="9">
        <f t="shared" si="27"/>
        <v>0</v>
      </c>
      <c r="AN10" s="9">
        <f t="shared" si="28"/>
        <v>0</v>
      </c>
      <c r="AO10" s="9">
        <f t="shared" si="29"/>
        <v>0</v>
      </c>
      <c r="AP10" s="9">
        <f t="shared" si="30"/>
        <v>0</v>
      </c>
      <c r="AQ10" s="9">
        <f t="shared" si="31"/>
        <v>0</v>
      </c>
      <c r="AR10" s="9">
        <f t="shared" si="32"/>
        <v>0</v>
      </c>
      <c r="AS10" s="9">
        <f t="shared" si="33"/>
        <v>0</v>
      </c>
      <c r="AT10" s="9">
        <f t="shared" si="34"/>
        <v>0</v>
      </c>
      <c r="AU10" s="9">
        <f t="shared" si="35"/>
        <v>0</v>
      </c>
      <c r="AV10" s="9">
        <f t="shared" si="36"/>
        <v>0</v>
      </c>
      <c r="AW10" s="9">
        <f t="shared" si="37"/>
        <v>0</v>
      </c>
      <c r="AX10" s="9">
        <f t="shared" si="38"/>
        <v>0</v>
      </c>
      <c r="AY10" s="9">
        <f t="shared" si="39"/>
        <v>0</v>
      </c>
      <c r="AZ10" s="9">
        <f t="shared" si="40"/>
        <v>0</v>
      </c>
      <c r="BA10" s="9">
        <f t="shared" si="41"/>
        <v>0</v>
      </c>
      <c r="BB10" s="9">
        <f t="shared" si="42"/>
        <v>0</v>
      </c>
      <c r="BC10" s="9">
        <f t="shared" si="43"/>
        <v>0</v>
      </c>
      <c r="BD10" s="9">
        <f t="shared" si="44"/>
        <v>0</v>
      </c>
      <c r="BE10" s="9">
        <f t="shared" si="45"/>
        <v>0</v>
      </c>
      <c r="BF10" s="9">
        <f t="shared" si="46"/>
        <v>0</v>
      </c>
      <c r="BG10" s="9">
        <f t="shared" si="47"/>
        <v>0</v>
      </c>
      <c r="BH10" s="9">
        <f t="shared" si="48"/>
        <v>0</v>
      </c>
      <c r="BI10" s="9">
        <f t="shared" si="49"/>
        <v>0</v>
      </c>
      <c r="BJ10" s="9">
        <f t="shared" si="50"/>
        <v>0</v>
      </c>
      <c r="BK10" s="9">
        <f t="shared" si="51"/>
        <v>0</v>
      </c>
      <c r="BL10" s="9">
        <f t="shared" si="52"/>
        <v>0</v>
      </c>
      <c r="BM10" s="9">
        <f t="shared" si="53"/>
        <v>0</v>
      </c>
      <c r="BN10" s="9">
        <f t="shared" si="54"/>
        <v>0</v>
      </c>
      <c r="BO10" s="9">
        <f t="shared" si="55"/>
        <v>0</v>
      </c>
      <c r="BP10" s="9">
        <f t="shared" si="56"/>
        <v>0</v>
      </c>
      <c r="BQ10" s="9">
        <f t="shared" si="57"/>
        <v>0</v>
      </c>
      <c r="BR10" s="9">
        <f t="shared" si="58"/>
        <v>0</v>
      </c>
      <c r="BS10" s="9">
        <f t="shared" si="59"/>
        <v>0</v>
      </c>
      <c r="BT10" s="9">
        <f t="shared" si="60"/>
        <v>0</v>
      </c>
      <c r="BU10" s="9">
        <f t="shared" si="61"/>
        <v>0</v>
      </c>
      <c r="BV10" s="9">
        <f t="shared" si="62"/>
        <v>0</v>
      </c>
      <c r="BW10" s="9">
        <f t="shared" si="63"/>
        <v>0</v>
      </c>
      <c r="BX10" s="9">
        <f t="shared" si="64"/>
        <v>0</v>
      </c>
      <c r="BY10" s="9">
        <f t="shared" si="65"/>
        <v>0</v>
      </c>
      <c r="BZ10" s="9">
        <f t="shared" si="66"/>
        <v>0</v>
      </c>
      <c r="CA10" s="9">
        <f t="shared" si="67"/>
        <v>0</v>
      </c>
      <c r="CB10" s="9">
        <f t="shared" si="68"/>
        <v>0</v>
      </c>
      <c r="CC10" s="9">
        <f t="shared" si="69"/>
        <v>0</v>
      </c>
      <c r="CD10" s="9">
        <f t="shared" si="70"/>
        <v>0</v>
      </c>
      <c r="CE10" s="9">
        <f t="shared" si="71"/>
        <v>0</v>
      </c>
      <c r="CF10" s="9">
        <f t="shared" si="72"/>
        <v>0</v>
      </c>
      <c r="CG10" s="9">
        <f t="shared" si="73"/>
        <v>0</v>
      </c>
      <c r="CH10" s="9">
        <f t="shared" si="74"/>
        <v>0</v>
      </c>
      <c r="CI10" s="9">
        <f t="shared" si="75"/>
        <v>0</v>
      </c>
      <c r="CJ10" s="9">
        <f t="shared" si="76"/>
        <v>0</v>
      </c>
      <c r="CK10" s="9">
        <f t="shared" si="77"/>
        <v>0</v>
      </c>
      <c r="CL10" s="9">
        <f t="shared" si="78"/>
        <v>0</v>
      </c>
      <c r="CM10" s="9">
        <f t="shared" si="79"/>
        <v>0</v>
      </c>
      <c r="CN10" s="9">
        <f t="shared" si="80"/>
        <v>0</v>
      </c>
      <c r="CO10" s="9">
        <f t="shared" si="81"/>
        <v>0</v>
      </c>
      <c r="CP10" s="9">
        <f t="shared" si="82"/>
        <v>0</v>
      </c>
      <c r="CQ10" s="9">
        <f t="shared" si="83"/>
        <v>0</v>
      </c>
      <c r="CR10" s="9">
        <f t="shared" si="84"/>
        <v>0</v>
      </c>
      <c r="CS10" s="9">
        <f t="shared" si="85"/>
        <v>0</v>
      </c>
      <c r="CT10" s="9">
        <f t="shared" si="86"/>
        <v>0</v>
      </c>
      <c r="CU10" s="9">
        <f t="shared" si="87"/>
        <v>0</v>
      </c>
      <c r="CV10" s="9">
        <f t="shared" si="88"/>
        <v>0</v>
      </c>
      <c r="CW10" s="9">
        <f t="shared" si="89"/>
        <v>0</v>
      </c>
      <c r="CX10" s="9">
        <f t="shared" si="90"/>
        <v>0</v>
      </c>
      <c r="CY10" s="9">
        <f t="shared" si="91"/>
        <v>0</v>
      </c>
      <c r="CZ10" s="9">
        <f t="shared" si="92"/>
        <v>0</v>
      </c>
      <c r="DA10" s="9">
        <f t="shared" si="93"/>
        <v>0</v>
      </c>
      <c r="DB10" s="9">
        <f t="shared" si="94"/>
        <v>0</v>
      </c>
      <c r="DC10" s="9">
        <f t="shared" si="95"/>
        <v>0</v>
      </c>
      <c r="DD10" s="9">
        <f t="shared" si="96"/>
        <v>0</v>
      </c>
      <c r="DE10" s="9">
        <f t="shared" si="97"/>
        <v>0</v>
      </c>
      <c r="DF10" s="9">
        <f t="shared" si="98"/>
        <v>0</v>
      </c>
      <c r="DG10" s="9">
        <f t="shared" si="99"/>
        <v>0</v>
      </c>
      <c r="DH10" s="9">
        <f t="shared" si="100"/>
        <v>0</v>
      </c>
      <c r="DI10" s="9">
        <f t="shared" si="101"/>
        <v>0</v>
      </c>
      <c r="DJ10" s="9">
        <f t="shared" si="102"/>
        <v>0</v>
      </c>
      <c r="DK10" s="9">
        <f t="shared" si="103"/>
        <v>0</v>
      </c>
      <c r="DL10" s="9">
        <f t="shared" si="104"/>
        <v>0</v>
      </c>
      <c r="DM10" s="9">
        <f t="shared" si="105"/>
        <v>0</v>
      </c>
      <c r="DN10" s="9">
        <f t="shared" si="106"/>
        <v>0</v>
      </c>
      <c r="DO10" s="9">
        <f t="shared" si="107"/>
        <v>0</v>
      </c>
      <c r="DP10" s="9">
        <f t="shared" si="108"/>
        <v>0</v>
      </c>
      <c r="DQ10" s="9">
        <f t="shared" si="109"/>
        <v>0</v>
      </c>
      <c r="DR10" s="9">
        <f t="shared" si="110"/>
        <v>0</v>
      </c>
      <c r="DS10" s="9">
        <f t="shared" si="111"/>
        <v>0</v>
      </c>
      <c r="DT10" s="9">
        <f t="shared" si="112"/>
        <v>0</v>
      </c>
      <c r="DU10" s="9">
        <f t="shared" si="113"/>
        <v>0</v>
      </c>
      <c r="DV10" s="9">
        <f t="shared" si="114"/>
        <v>0</v>
      </c>
      <c r="DW10" s="9">
        <f t="shared" si="115"/>
        <v>0</v>
      </c>
      <c r="DX10" s="9">
        <f t="shared" si="116"/>
        <v>0</v>
      </c>
      <c r="DY10" s="9">
        <f t="shared" si="117"/>
        <v>0</v>
      </c>
      <c r="DZ10" s="9">
        <f t="shared" si="118"/>
        <v>0</v>
      </c>
      <c r="EA10" s="9">
        <f t="shared" si="119"/>
        <v>0</v>
      </c>
      <c r="EB10" s="9">
        <f t="shared" si="120"/>
        <v>0</v>
      </c>
      <c r="EC10" s="9">
        <f t="shared" si="121"/>
        <v>0</v>
      </c>
      <c r="ED10" s="9">
        <f t="shared" si="122"/>
        <v>0</v>
      </c>
      <c r="EE10" s="9">
        <f t="shared" si="123"/>
        <v>0</v>
      </c>
      <c r="EF10" s="9">
        <f t="shared" si="124"/>
        <v>0</v>
      </c>
      <c r="EG10" s="9">
        <f t="shared" si="125"/>
        <v>0</v>
      </c>
      <c r="EH10" s="9">
        <f t="shared" si="126"/>
        <v>0</v>
      </c>
      <c r="EI10" s="9">
        <f t="shared" si="127"/>
        <v>0</v>
      </c>
    </row>
    <row r="11" spans="1:139" ht="18" customHeight="1" x14ac:dyDescent="0.25">
      <c r="A11" s="6">
        <v>4</v>
      </c>
      <c r="B11" s="6" t="s">
        <v>29</v>
      </c>
      <c r="C11" s="6" t="s">
        <v>19</v>
      </c>
      <c r="D11" s="6" t="s">
        <v>30</v>
      </c>
      <c r="E11" s="7">
        <v>25</v>
      </c>
      <c r="F11" s="7">
        <v>7</v>
      </c>
      <c r="G11" s="6"/>
      <c r="H11" s="6"/>
      <c r="I11" s="8">
        <v>0.2</v>
      </c>
      <c r="J11" s="6" t="s">
        <v>28</v>
      </c>
      <c r="K11" s="6"/>
      <c r="L11" s="9">
        <f t="shared" si="0"/>
        <v>0</v>
      </c>
      <c r="M11" s="9">
        <f t="shared" si="1"/>
        <v>0</v>
      </c>
      <c r="N11" s="9">
        <f t="shared" si="2"/>
        <v>0</v>
      </c>
      <c r="O11" s="9">
        <f t="shared" si="3"/>
        <v>0</v>
      </c>
      <c r="P11" s="9">
        <f t="shared" si="4"/>
        <v>0</v>
      </c>
      <c r="Q11" s="9">
        <f t="shared" si="5"/>
        <v>0</v>
      </c>
      <c r="R11" s="9">
        <f t="shared" si="6"/>
        <v>0</v>
      </c>
      <c r="S11" s="9">
        <f t="shared" si="7"/>
        <v>0</v>
      </c>
      <c r="T11" s="9">
        <f t="shared" si="8"/>
        <v>0</v>
      </c>
      <c r="U11" s="9">
        <f t="shared" si="9"/>
        <v>0</v>
      </c>
      <c r="V11" s="9">
        <f t="shared" si="10"/>
        <v>0</v>
      </c>
      <c r="W11" s="9">
        <f t="shared" si="11"/>
        <v>0</v>
      </c>
      <c r="X11" s="9">
        <f t="shared" si="12"/>
        <v>0</v>
      </c>
      <c r="Y11" s="9">
        <f t="shared" si="13"/>
        <v>0</v>
      </c>
      <c r="Z11" s="9">
        <f t="shared" si="14"/>
        <v>0</v>
      </c>
      <c r="AA11" s="9">
        <f t="shared" si="15"/>
        <v>0</v>
      </c>
      <c r="AB11" s="9">
        <f t="shared" si="16"/>
        <v>0</v>
      </c>
      <c r="AC11" s="9">
        <f t="shared" si="17"/>
        <v>0</v>
      </c>
      <c r="AD11" s="9">
        <f t="shared" si="18"/>
        <v>0</v>
      </c>
      <c r="AE11" s="9">
        <f t="shared" si="19"/>
        <v>0</v>
      </c>
      <c r="AF11" s="9">
        <f t="shared" si="20"/>
        <v>0</v>
      </c>
      <c r="AG11" s="9">
        <f t="shared" si="21"/>
        <v>0</v>
      </c>
      <c r="AH11" s="9">
        <f t="shared" si="22"/>
        <v>0</v>
      </c>
      <c r="AI11" s="9">
        <f t="shared" si="23"/>
        <v>0</v>
      </c>
      <c r="AJ11" s="9">
        <f t="shared" si="24"/>
        <v>0</v>
      </c>
      <c r="AK11" s="9">
        <f t="shared" si="25"/>
        <v>0</v>
      </c>
      <c r="AL11" s="9">
        <f t="shared" si="26"/>
        <v>0</v>
      </c>
      <c r="AM11" s="9">
        <f t="shared" si="27"/>
        <v>0</v>
      </c>
      <c r="AN11" s="9">
        <f t="shared" si="28"/>
        <v>0</v>
      </c>
      <c r="AO11" s="9">
        <f t="shared" si="29"/>
        <v>0</v>
      </c>
      <c r="AP11" s="9">
        <f t="shared" si="30"/>
        <v>0</v>
      </c>
      <c r="AQ11" s="9">
        <f t="shared" si="31"/>
        <v>0</v>
      </c>
      <c r="AR11" s="9">
        <f t="shared" si="32"/>
        <v>0</v>
      </c>
      <c r="AS11" s="9">
        <f t="shared" si="33"/>
        <v>0</v>
      </c>
      <c r="AT11" s="9">
        <f t="shared" si="34"/>
        <v>0</v>
      </c>
      <c r="AU11" s="9">
        <f t="shared" si="35"/>
        <v>0</v>
      </c>
      <c r="AV11" s="9">
        <f t="shared" si="36"/>
        <v>0</v>
      </c>
      <c r="AW11" s="9">
        <f t="shared" si="37"/>
        <v>0</v>
      </c>
      <c r="AX11" s="9">
        <f t="shared" si="38"/>
        <v>0</v>
      </c>
      <c r="AY11" s="9">
        <f t="shared" si="39"/>
        <v>0</v>
      </c>
      <c r="AZ11" s="9">
        <f t="shared" si="40"/>
        <v>0</v>
      </c>
      <c r="BA11" s="9">
        <f t="shared" si="41"/>
        <v>0</v>
      </c>
      <c r="BB11" s="9">
        <f t="shared" si="42"/>
        <v>0</v>
      </c>
      <c r="BC11" s="9">
        <f t="shared" si="43"/>
        <v>0</v>
      </c>
      <c r="BD11" s="9">
        <f t="shared" si="44"/>
        <v>0</v>
      </c>
      <c r="BE11" s="9">
        <f t="shared" si="45"/>
        <v>0</v>
      </c>
      <c r="BF11" s="9">
        <f t="shared" si="46"/>
        <v>0</v>
      </c>
      <c r="BG11" s="9">
        <f t="shared" si="47"/>
        <v>0</v>
      </c>
      <c r="BH11" s="9">
        <f t="shared" si="48"/>
        <v>0</v>
      </c>
      <c r="BI11" s="9">
        <f t="shared" si="49"/>
        <v>0</v>
      </c>
      <c r="BJ11" s="9">
        <f t="shared" si="50"/>
        <v>0</v>
      </c>
      <c r="BK11" s="9">
        <f t="shared" si="51"/>
        <v>0</v>
      </c>
      <c r="BL11" s="9">
        <f t="shared" si="52"/>
        <v>0</v>
      </c>
      <c r="BM11" s="9">
        <f t="shared" si="53"/>
        <v>0</v>
      </c>
      <c r="BN11" s="9">
        <f t="shared" si="54"/>
        <v>0</v>
      </c>
      <c r="BO11" s="9">
        <f t="shared" si="55"/>
        <v>0</v>
      </c>
      <c r="BP11" s="9">
        <f t="shared" si="56"/>
        <v>0</v>
      </c>
      <c r="BQ11" s="9">
        <f t="shared" si="57"/>
        <v>0</v>
      </c>
      <c r="BR11" s="9">
        <f t="shared" si="58"/>
        <v>0</v>
      </c>
      <c r="BS11" s="9">
        <f t="shared" si="59"/>
        <v>0</v>
      </c>
      <c r="BT11" s="9">
        <f t="shared" si="60"/>
        <v>0</v>
      </c>
      <c r="BU11" s="9">
        <f t="shared" si="61"/>
        <v>0</v>
      </c>
      <c r="BV11" s="9">
        <f t="shared" si="62"/>
        <v>0</v>
      </c>
      <c r="BW11" s="9">
        <f t="shared" si="63"/>
        <v>0</v>
      </c>
      <c r="BX11" s="9">
        <f t="shared" si="64"/>
        <v>0</v>
      </c>
      <c r="BY11" s="9">
        <f t="shared" si="65"/>
        <v>0</v>
      </c>
      <c r="BZ11" s="9">
        <f t="shared" si="66"/>
        <v>0</v>
      </c>
      <c r="CA11" s="9">
        <f t="shared" si="67"/>
        <v>0</v>
      </c>
      <c r="CB11" s="9">
        <f t="shared" si="68"/>
        <v>0</v>
      </c>
      <c r="CC11" s="9">
        <f t="shared" si="69"/>
        <v>0</v>
      </c>
      <c r="CD11" s="9">
        <f t="shared" si="70"/>
        <v>0</v>
      </c>
      <c r="CE11" s="9">
        <f t="shared" si="71"/>
        <v>0</v>
      </c>
      <c r="CF11" s="9">
        <f t="shared" si="72"/>
        <v>0</v>
      </c>
      <c r="CG11" s="9">
        <f t="shared" si="73"/>
        <v>0</v>
      </c>
      <c r="CH11" s="9">
        <f t="shared" si="74"/>
        <v>0</v>
      </c>
      <c r="CI11" s="9">
        <f t="shared" si="75"/>
        <v>0</v>
      </c>
      <c r="CJ11" s="9">
        <f t="shared" si="76"/>
        <v>0</v>
      </c>
      <c r="CK11" s="9">
        <f t="shared" si="77"/>
        <v>0</v>
      </c>
      <c r="CL11" s="9">
        <f t="shared" si="78"/>
        <v>0</v>
      </c>
      <c r="CM11" s="9">
        <f t="shared" si="79"/>
        <v>0</v>
      </c>
      <c r="CN11" s="9">
        <f t="shared" si="80"/>
        <v>0</v>
      </c>
      <c r="CO11" s="9">
        <f t="shared" si="81"/>
        <v>0</v>
      </c>
      <c r="CP11" s="9">
        <f t="shared" si="82"/>
        <v>0</v>
      </c>
      <c r="CQ11" s="9">
        <f t="shared" si="83"/>
        <v>0</v>
      </c>
      <c r="CR11" s="9">
        <f t="shared" si="84"/>
        <v>0</v>
      </c>
      <c r="CS11" s="9">
        <f t="shared" si="85"/>
        <v>0</v>
      </c>
      <c r="CT11" s="9">
        <f t="shared" si="86"/>
        <v>0</v>
      </c>
      <c r="CU11" s="9">
        <f t="shared" si="87"/>
        <v>0</v>
      </c>
      <c r="CV11" s="9">
        <f t="shared" si="88"/>
        <v>0</v>
      </c>
      <c r="CW11" s="9">
        <f t="shared" si="89"/>
        <v>0</v>
      </c>
      <c r="CX11" s="9">
        <f t="shared" si="90"/>
        <v>0</v>
      </c>
      <c r="CY11" s="9">
        <f t="shared" si="91"/>
        <v>0</v>
      </c>
      <c r="CZ11" s="9">
        <f t="shared" si="92"/>
        <v>0</v>
      </c>
      <c r="DA11" s="9">
        <f t="shared" si="93"/>
        <v>0</v>
      </c>
      <c r="DB11" s="9">
        <f t="shared" si="94"/>
        <v>0</v>
      </c>
      <c r="DC11" s="9">
        <f t="shared" si="95"/>
        <v>0</v>
      </c>
      <c r="DD11" s="9">
        <f t="shared" si="96"/>
        <v>0</v>
      </c>
      <c r="DE11" s="9">
        <f t="shared" si="97"/>
        <v>0</v>
      </c>
      <c r="DF11" s="9">
        <f t="shared" si="98"/>
        <v>0</v>
      </c>
      <c r="DG11" s="9">
        <f t="shared" si="99"/>
        <v>0</v>
      </c>
      <c r="DH11" s="9">
        <f t="shared" si="100"/>
        <v>0</v>
      </c>
      <c r="DI11" s="9">
        <f t="shared" si="101"/>
        <v>0</v>
      </c>
      <c r="DJ11" s="9">
        <f t="shared" si="102"/>
        <v>0</v>
      </c>
      <c r="DK11" s="9">
        <f t="shared" si="103"/>
        <v>0</v>
      </c>
      <c r="DL11" s="9">
        <f t="shared" si="104"/>
        <v>0</v>
      </c>
      <c r="DM11" s="9">
        <f t="shared" si="105"/>
        <v>0</v>
      </c>
      <c r="DN11" s="9">
        <f t="shared" si="106"/>
        <v>0</v>
      </c>
      <c r="DO11" s="9">
        <f t="shared" si="107"/>
        <v>0</v>
      </c>
      <c r="DP11" s="9">
        <f t="shared" si="108"/>
        <v>0</v>
      </c>
      <c r="DQ11" s="9">
        <f t="shared" si="109"/>
        <v>0</v>
      </c>
      <c r="DR11" s="9">
        <f t="shared" si="110"/>
        <v>0</v>
      </c>
      <c r="DS11" s="9">
        <f t="shared" si="111"/>
        <v>0</v>
      </c>
      <c r="DT11" s="9">
        <f t="shared" si="112"/>
        <v>0</v>
      </c>
      <c r="DU11" s="9">
        <f t="shared" si="113"/>
        <v>0</v>
      </c>
      <c r="DV11" s="9">
        <f t="shared" si="114"/>
        <v>0</v>
      </c>
      <c r="DW11" s="9">
        <f t="shared" si="115"/>
        <v>0</v>
      </c>
      <c r="DX11" s="9">
        <f t="shared" si="116"/>
        <v>0</v>
      </c>
      <c r="DY11" s="9">
        <f t="shared" si="117"/>
        <v>0</v>
      </c>
      <c r="DZ11" s="9">
        <f t="shared" si="118"/>
        <v>0</v>
      </c>
      <c r="EA11" s="9">
        <f t="shared" si="119"/>
        <v>0</v>
      </c>
      <c r="EB11" s="9">
        <f t="shared" si="120"/>
        <v>0</v>
      </c>
      <c r="EC11" s="9">
        <f t="shared" si="121"/>
        <v>0</v>
      </c>
      <c r="ED11" s="9">
        <f t="shared" si="122"/>
        <v>0</v>
      </c>
      <c r="EE11" s="9">
        <f t="shared" si="123"/>
        <v>0</v>
      </c>
      <c r="EF11" s="9">
        <f t="shared" si="124"/>
        <v>0</v>
      </c>
      <c r="EG11" s="9">
        <f t="shared" si="125"/>
        <v>0</v>
      </c>
      <c r="EH11" s="9">
        <f t="shared" si="126"/>
        <v>0</v>
      </c>
      <c r="EI11" s="9">
        <f t="shared" si="127"/>
        <v>0</v>
      </c>
    </row>
    <row r="12" spans="1:139" ht="18" customHeight="1" x14ac:dyDescent="0.25">
      <c r="A12" s="6">
        <v>5</v>
      </c>
      <c r="B12" s="6" t="s">
        <v>31</v>
      </c>
      <c r="C12" s="6" t="s">
        <v>32</v>
      </c>
      <c r="D12" s="6" t="s">
        <v>33</v>
      </c>
      <c r="E12" s="7">
        <v>40</v>
      </c>
      <c r="F12" s="7">
        <v>10</v>
      </c>
      <c r="G12" s="6"/>
      <c r="H12" s="6"/>
      <c r="I12" s="8">
        <v>0.1</v>
      </c>
      <c r="J12" s="6" t="s">
        <v>28</v>
      </c>
      <c r="K12" s="6"/>
      <c r="L12" s="9">
        <f t="shared" si="0"/>
        <v>0</v>
      </c>
      <c r="M12" s="9">
        <f t="shared" si="1"/>
        <v>0</v>
      </c>
      <c r="N12" s="9">
        <f t="shared" si="2"/>
        <v>0</v>
      </c>
      <c r="O12" s="9">
        <f t="shared" si="3"/>
        <v>0</v>
      </c>
      <c r="P12" s="9">
        <f t="shared" si="4"/>
        <v>0</v>
      </c>
      <c r="Q12" s="9">
        <f t="shared" si="5"/>
        <v>0</v>
      </c>
      <c r="R12" s="9">
        <f t="shared" si="6"/>
        <v>0</v>
      </c>
      <c r="S12" s="9">
        <f t="shared" si="7"/>
        <v>0</v>
      </c>
      <c r="T12" s="9">
        <f t="shared" si="8"/>
        <v>0</v>
      </c>
      <c r="U12" s="9">
        <f t="shared" si="9"/>
        <v>0</v>
      </c>
      <c r="V12" s="9">
        <f t="shared" si="10"/>
        <v>0</v>
      </c>
      <c r="W12" s="9">
        <f t="shared" si="11"/>
        <v>0</v>
      </c>
      <c r="X12" s="9">
        <f t="shared" si="12"/>
        <v>0</v>
      </c>
      <c r="Y12" s="9">
        <f t="shared" si="13"/>
        <v>0</v>
      </c>
      <c r="Z12" s="9">
        <f t="shared" si="14"/>
        <v>0</v>
      </c>
      <c r="AA12" s="9">
        <f t="shared" si="15"/>
        <v>0</v>
      </c>
      <c r="AB12" s="9">
        <f t="shared" si="16"/>
        <v>0</v>
      </c>
      <c r="AC12" s="9">
        <f t="shared" si="17"/>
        <v>0</v>
      </c>
      <c r="AD12" s="9">
        <f t="shared" si="18"/>
        <v>0</v>
      </c>
      <c r="AE12" s="9">
        <f t="shared" si="19"/>
        <v>0</v>
      </c>
      <c r="AF12" s="9">
        <f t="shared" si="20"/>
        <v>0</v>
      </c>
      <c r="AG12" s="9">
        <f t="shared" si="21"/>
        <v>0</v>
      </c>
      <c r="AH12" s="9">
        <f t="shared" si="22"/>
        <v>0</v>
      </c>
      <c r="AI12" s="9">
        <f t="shared" si="23"/>
        <v>0</v>
      </c>
      <c r="AJ12" s="9">
        <f t="shared" si="24"/>
        <v>0</v>
      </c>
      <c r="AK12" s="9">
        <f t="shared" si="25"/>
        <v>0</v>
      </c>
      <c r="AL12" s="9">
        <f t="shared" si="26"/>
        <v>0</v>
      </c>
      <c r="AM12" s="9">
        <f t="shared" si="27"/>
        <v>0</v>
      </c>
      <c r="AN12" s="9">
        <f t="shared" si="28"/>
        <v>0</v>
      </c>
      <c r="AO12" s="9">
        <f t="shared" si="29"/>
        <v>0</v>
      </c>
      <c r="AP12" s="9">
        <f t="shared" si="30"/>
        <v>0</v>
      </c>
      <c r="AQ12" s="9">
        <f t="shared" si="31"/>
        <v>0</v>
      </c>
      <c r="AR12" s="9">
        <f t="shared" si="32"/>
        <v>0</v>
      </c>
      <c r="AS12" s="9">
        <f t="shared" si="33"/>
        <v>0</v>
      </c>
      <c r="AT12" s="9">
        <f t="shared" si="34"/>
        <v>0</v>
      </c>
      <c r="AU12" s="9">
        <f t="shared" si="35"/>
        <v>0</v>
      </c>
      <c r="AV12" s="9">
        <f t="shared" si="36"/>
        <v>0</v>
      </c>
      <c r="AW12" s="9">
        <f t="shared" si="37"/>
        <v>0</v>
      </c>
      <c r="AX12" s="9">
        <f t="shared" si="38"/>
        <v>0</v>
      </c>
      <c r="AY12" s="9">
        <f t="shared" si="39"/>
        <v>0</v>
      </c>
      <c r="AZ12" s="9">
        <f t="shared" si="40"/>
        <v>0</v>
      </c>
      <c r="BA12" s="9">
        <f t="shared" si="41"/>
        <v>0</v>
      </c>
      <c r="BB12" s="9">
        <f t="shared" si="42"/>
        <v>0</v>
      </c>
      <c r="BC12" s="9">
        <f t="shared" si="43"/>
        <v>0</v>
      </c>
      <c r="BD12" s="9">
        <f t="shared" si="44"/>
        <v>0</v>
      </c>
      <c r="BE12" s="9">
        <f t="shared" si="45"/>
        <v>0</v>
      </c>
      <c r="BF12" s="9">
        <f t="shared" si="46"/>
        <v>0</v>
      </c>
      <c r="BG12" s="9">
        <f t="shared" si="47"/>
        <v>0</v>
      </c>
      <c r="BH12" s="9">
        <f t="shared" si="48"/>
        <v>0</v>
      </c>
      <c r="BI12" s="9">
        <f t="shared" si="49"/>
        <v>0</v>
      </c>
      <c r="BJ12" s="9">
        <f t="shared" si="50"/>
        <v>0</v>
      </c>
      <c r="BK12" s="9">
        <f t="shared" si="51"/>
        <v>0</v>
      </c>
      <c r="BL12" s="9">
        <f t="shared" si="52"/>
        <v>0</v>
      </c>
      <c r="BM12" s="9">
        <f t="shared" si="53"/>
        <v>0</v>
      </c>
      <c r="BN12" s="9">
        <f t="shared" si="54"/>
        <v>0</v>
      </c>
      <c r="BO12" s="9">
        <f t="shared" si="55"/>
        <v>0</v>
      </c>
      <c r="BP12" s="9">
        <f t="shared" si="56"/>
        <v>0</v>
      </c>
      <c r="BQ12" s="9">
        <f t="shared" si="57"/>
        <v>0</v>
      </c>
      <c r="BR12" s="9">
        <f t="shared" si="58"/>
        <v>0</v>
      </c>
      <c r="BS12" s="9">
        <f t="shared" si="59"/>
        <v>0</v>
      </c>
      <c r="BT12" s="9">
        <f t="shared" si="60"/>
        <v>0</v>
      </c>
      <c r="BU12" s="9">
        <f t="shared" si="61"/>
        <v>0</v>
      </c>
      <c r="BV12" s="9">
        <f t="shared" si="62"/>
        <v>0</v>
      </c>
      <c r="BW12" s="9">
        <f t="shared" si="63"/>
        <v>0</v>
      </c>
      <c r="BX12" s="9">
        <f t="shared" si="64"/>
        <v>0</v>
      </c>
      <c r="BY12" s="9">
        <f t="shared" si="65"/>
        <v>0</v>
      </c>
      <c r="BZ12" s="9">
        <f t="shared" si="66"/>
        <v>0</v>
      </c>
      <c r="CA12" s="9">
        <f t="shared" si="67"/>
        <v>0</v>
      </c>
      <c r="CB12" s="9">
        <f t="shared" si="68"/>
        <v>0</v>
      </c>
      <c r="CC12" s="9">
        <f t="shared" si="69"/>
        <v>0</v>
      </c>
      <c r="CD12" s="9">
        <f t="shared" si="70"/>
        <v>0</v>
      </c>
      <c r="CE12" s="9">
        <f t="shared" si="71"/>
        <v>0</v>
      </c>
      <c r="CF12" s="9">
        <f t="shared" si="72"/>
        <v>0</v>
      </c>
      <c r="CG12" s="9">
        <f t="shared" si="73"/>
        <v>0</v>
      </c>
      <c r="CH12" s="9">
        <f t="shared" si="74"/>
        <v>0</v>
      </c>
      <c r="CI12" s="9">
        <f t="shared" si="75"/>
        <v>0</v>
      </c>
      <c r="CJ12" s="9">
        <f t="shared" si="76"/>
        <v>0</v>
      </c>
      <c r="CK12" s="9">
        <f t="shared" si="77"/>
        <v>0</v>
      </c>
      <c r="CL12" s="9">
        <f t="shared" si="78"/>
        <v>0</v>
      </c>
      <c r="CM12" s="9">
        <f t="shared" si="79"/>
        <v>0</v>
      </c>
      <c r="CN12" s="9">
        <f t="shared" si="80"/>
        <v>0</v>
      </c>
      <c r="CO12" s="9">
        <f t="shared" si="81"/>
        <v>0</v>
      </c>
      <c r="CP12" s="9">
        <f t="shared" si="82"/>
        <v>0</v>
      </c>
      <c r="CQ12" s="9">
        <f t="shared" si="83"/>
        <v>0</v>
      </c>
      <c r="CR12" s="9">
        <f t="shared" si="84"/>
        <v>0</v>
      </c>
      <c r="CS12" s="9">
        <f t="shared" si="85"/>
        <v>0</v>
      </c>
      <c r="CT12" s="9">
        <f t="shared" si="86"/>
        <v>0</v>
      </c>
      <c r="CU12" s="9">
        <f t="shared" si="87"/>
        <v>0</v>
      </c>
      <c r="CV12" s="9">
        <f t="shared" si="88"/>
        <v>0</v>
      </c>
      <c r="CW12" s="9">
        <f t="shared" si="89"/>
        <v>0</v>
      </c>
      <c r="CX12" s="9">
        <f t="shared" si="90"/>
        <v>0</v>
      </c>
      <c r="CY12" s="9">
        <f t="shared" si="91"/>
        <v>0</v>
      </c>
      <c r="CZ12" s="9">
        <f t="shared" si="92"/>
        <v>0</v>
      </c>
      <c r="DA12" s="9">
        <f t="shared" si="93"/>
        <v>0</v>
      </c>
      <c r="DB12" s="9">
        <f t="shared" si="94"/>
        <v>0</v>
      </c>
      <c r="DC12" s="9">
        <f t="shared" si="95"/>
        <v>0</v>
      </c>
      <c r="DD12" s="9">
        <f t="shared" si="96"/>
        <v>0</v>
      </c>
      <c r="DE12" s="9">
        <f t="shared" si="97"/>
        <v>0</v>
      </c>
      <c r="DF12" s="9">
        <f t="shared" si="98"/>
        <v>0</v>
      </c>
      <c r="DG12" s="9">
        <f t="shared" si="99"/>
        <v>0</v>
      </c>
      <c r="DH12" s="9">
        <f t="shared" si="100"/>
        <v>0</v>
      </c>
      <c r="DI12" s="9">
        <f t="shared" si="101"/>
        <v>0</v>
      </c>
      <c r="DJ12" s="9">
        <f t="shared" si="102"/>
        <v>0</v>
      </c>
      <c r="DK12" s="9">
        <f t="shared" si="103"/>
        <v>0</v>
      </c>
      <c r="DL12" s="9">
        <f t="shared" si="104"/>
        <v>0</v>
      </c>
      <c r="DM12" s="9">
        <f t="shared" si="105"/>
        <v>0</v>
      </c>
      <c r="DN12" s="9">
        <f t="shared" si="106"/>
        <v>0</v>
      </c>
      <c r="DO12" s="9">
        <f t="shared" si="107"/>
        <v>0</v>
      </c>
      <c r="DP12" s="9">
        <f t="shared" si="108"/>
        <v>0</v>
      </c>
      <c r="DQ12" s="9">
        <f t="shared" si="109"/>
        <v>0</v>
      </c>
      <c r="DR12" s="9">
        <f t="shared" si="110"/>
        <v>0</v>
      </c>
      <c r="DS12" s="9">
        <f t="shared" si="111"/>
        <v>0</v>
      </c>
      <c r="DT12" s="9">
        <f t="shared" si="112"/>
        <v>0</v>
      </c>
      <c r="DU12" s="9">
        <f t="shared" si="113"/>
        <v>0</v>
      </c>
      <c r="DV12" s="9">
        <f t="shared" si="114"/>
        <v>0</v>
      </c>
      <c r="DW12" s="9">
        <f t="shared" si="115"/>
        <v>0</v>
      </c>
      <c r="DX12" s="9">
        <f t="shared" si="116"/>
        <v>0</v>
      </c>
      <c r="DY12" s="9">
        <f t="shared" si="117"/>
        <v>0</v>
      </c>
      <c r="DZ12" s="9">
        <f t="shared" si="118"/>
        <v>0</v>
      </c>
      <c r="EA12" s="9">
        <f t="shared" si="119"/>
        <v>0</v>
      </c>
      <c r="EB12" s="9">
        <f t="shared" si="120"/>
        <v>0</v>
      </c>
      <c r="EC12" s="9">
        <f t="shared" si="121"/>
        <v>0</v>
      </c>
      <c r="ED12" s="9">
        <f t="shared" si="122"/>
        <v>0</v>
      </c>
      <c r="EE12" s="9">
        <f t="shared" si="123"/>
        <v>0</v>
      </c>
      <c r="EF12" s="9">
        <f t="shared" si="124"/>
        <v>0</v>
      </c>
      <c r="EG12" s="9">
        <f t="shared" si="125"/>
        <v>0</v>
      </c>
      <c r="EH12" s="9">
        <f t="shared" si="126"/>
        <v>0</v>
      </c>
      <c r="EI12" s="9">
        <f t="shared" si="127"/>
        <v>0</v>
      </c>
    </row>
    <row r="13" spans="1:139" ht="18" customHeight="1" x14ac:dyDescent="0.25">
      <c r="A13" s="6">
        <v>6</v>
      </c>
      <c r="B13" s="6" t="s">
        <v>34</v>
      </c>
      <c r="C13" s="6" t="s">
        <v>35</v>
      </c>
      <c r="D13" s="6" t="s">
        <v>36</v>
      </c>
      <c r="E13" s="7">
        <v>50</v>
      </c>
      <c r="F13" s="7">
        <v>15</v>
      </c>
      <c r="G13" s="6"/>
      <c r="H13" s="6"/>
      <c r="I13" s="8">
        <v>0</v>
      </c>
      <c r="J13" s="6" t="s">
        <v>37</v>
      </c>
      <c r="K13" s="6"/>
      <c r="L13" s="9">
        <f t="shared" si="0"/>
        <v>0</v>
      </c>
      <c r="M13" s="9">
        <f t="shared" si="1"/>
        <v>0</v>
      </c>
      <c r="N13" s="9">
        <f t="shared" si="2"/>
        <v>0</v>
      </c>
      <c r="O13" s="9">
        <f t="shared" si="3"/>
        <v>0</v>
      </c>
      <c r="P13" s="9">
        <f t="shared" si="4"/>
        <v>0</v>
      </c>
      <c r="Q13" s="9">
        <f t="shared" si="5"/>
        <v>0</v>
      </c>
      <c r="R13" s="9">
        <f t="shared" si="6"/>
        <v>0</v>
      </c>
      <c r="S13" s="9">
        <f t="shared" si="7"/>
        <v>0</v>
      </c>
      <c r="T13" s="9">
        <f t="shared" si="8"/>
        <v>0</v>
      </c>
      <c r="U13" s="9">
        <f t="shared" si="9"/>
        <v>0</v>
      </c>
      <c r="V13" s="9">
        <f t="shared" si="10"/>
        <v>0</v>
      </c>
      <c r="W13" s="9">
        <f t="shared" si="11"/>
        <v>0</v>
      </c>
      <c r="X13" s="9">
        <f t="shared" si="12"/>
        <v>0</v>
      </c>
      <c r="Y13" s="9">
        <f t="shared" si="13"/>
        <v>0</v>
      </c>
      <c r="Z13" s="9">
        <f t="shared" si="14"/>
        <v>0</v>
      </c>
      <c r="AA13" s="9">
        <f t="shared" si="15"/>
        <v>0</v>
      </c>
      <c r="AB13" s="9">
        <f t="shared" si="16"/>
        <v>0</v>
      </c>
      <c r="AC13" s="9">
        <f t="shared" si="17"/>
        <v>0</v>
      </c>
      <c r="AD13" s="9">
        <f t="shared" si="18"/>
        <v>0</v>
      </c>
      <c r="AE13" s="9">
        <f t="shared" si="19"/>
        <v>0</v>
      </c>
      <c r="AF13" s="9">
        <f t="shared" si="20"/>
        <v>0</v>
      </c>
      <c r="AG13" s="9">
        <f t="shared" si="21"/>
        <v>0</v>
      </c>
      <c r="AH13" s="9">
        <f t="shared" si="22"/>
        <v>0</v>
      </c>
      <c r="AI13" s="9">
        <f t="shared" si="23"/>
        <v>0</v>
      </c>
      <c r="AJ13" s="9">
        <f t="shared" si="24"/>
        <v>0</v>
      </c>
      <c r="AK13" s="9">
        <f t="shared" si="25"/>
        <v>0</v>
      </c>
      <c r="AL13" s="9">
        <f t="shared" si="26"/>
        <v>0</v>
      </c>
      <c r="AM13" s="9">
        <f t="shared" si="27"/>
        <v>0</v>
      </c>
      <c r="AN13" s="9">
        <f t="shared" si="28"/>
        <v>0</v>
      </c>
      <c r="AO13" s="9">
        <f t="shared" si="29"/>
        <v>0</v>
      </c>
      <c r="AP13" s="9">
        <f t="shared" si="30"/>
        <v>0</v>
      </c>
      <c r="AQ13" s="9">
        <f t="shared" si="31"/>
        <v>0</v>
      </c>
      <c r="AR13" s="9">
        <f t="shared" si="32"/>
        <v>0</v>
      </c>
      <c r="AS13" s="9">
        <f t="shared" si="33"/>
        <v>0</v>
      </c>
      <c r="AT13" s="9">
        <f t="shared" si="34"/>
        <v>0</v>
      </c>
      <c r="AU13" s="9">
        <f t="shared" si="35"/>
        <v>0</v>
      </c>
      <c r="AV13" s="9">
        <f t="shared" si="36"/>
        <v>0</v>
      </c>
      <c r="AW13" s="9">
        <f t="shared" si="37"/>
        <v>0</v>
      </c>
      <c r="AX13" s="9">
        <f t="shared" si="38"/>
        <v>0</v>
      </c>
      <c r="AY13" s="9">
        <f t="shared" si="39"/>
        <v>0</v>
      </c>
      <c r="AZ13" s="9">
        <f t="shared" si="40"/>
        <v>0</v>
      </c>
      <c r="BA13" s="9">
        <f t="shared" si="41"/>
        <v>0</v>
      </c>
      <c r="BB13" s="9">
        <f t="shared" si="42"/>
        <v>0</v>
      </c>
      <c r="BC13" s="9">
        <f t="shared" si="43"/>
        <v>0</v>
      </c>
      <c r="BD13" s="9">
        <f t="shared" si="44"/>
        <v>0</v>
      </c>
      <c r="BE13" s="9">
        <f t="shared" si="45"/>
        <v>0</v>
      </c>
      <c r="BF13" s="9">
        <f t="shared" si="46"/>
        <v>0</v>
      </c>
      <c r="BG13" s="9">
        <f t="shared" si="47"/>
        <v>0</v>
      </c>
      <c r="BH13" s="9">
        <f t="shared" si="48"/>
        <v>0</v>
      </c>
      <c r="BI13" s="9">
        <f t="shared" si="49"/>
        <v>0</v>
      </c>
      <c r="BJ13" s="9">
        <f t="shared" si="50"/>
        <v>0</v>
      </c>
      <c r="BK13" s="9">
        <f t="shared" si="51"/>
        <v>0</v>
      </c>
      <c r="BL13" s="9">
        <f t="shared" si="52"/>
        <v>0</v>
      </c>
      <c r="BM13" s="9">
        <f t="shared" si="53"/>
        <v>0</v>
      </c>
      <c r="BN13" s="9">
        <f t="shared" si="54"/>
        <v>0</v>
      </c>
      <c r="BO13" s="9">
        <f t="shared" si="55"/>
        <v>0</v>
      </c>
      <c r="BP13" s="9">
        <f t="shared" si="56"/>
        <v>0</v>
      </c>
      <c r="BQ13" s="9">
        <f t="shared" si="57"/>
        <v>0</v>
      </c>
      <c r="BR13" s="9">
        <f t="shared" si="58"/>
        <v>0</v>
      </c>
      <c r="BS13" s="9">
        <f t="shared" si="59"/>
        <v>0</v>
      </c>
      <c r="BT13" s="9">
        <f t="shared" si="60"/>
        <v>0</v>
      </c>
      <c r="BU13" s="9">
        <f t="shared" si="61"/>
        <v>0</v>
      </c>
      <c r="BV13" s="9">
        <f t="shared" si="62"/>
        <v>0</v>
      </c>
      <c r="BW13" s="9">
        <f t="shared" si="63"/>
        <v>0</v>
      </c>
      <c r="BX13" s="9">
        <f t="shared" si="64"/>
        <v>0</v>
      </c>
      <c r="BY13" s="9">
        <f t="shared" si="65"/>
        <v>0</v>
      </c>
      <c r="BZ13" s="9">
        <f t="shared" si="66"/>
        <v>0</v>
      </c>
      <c r="CA13" s="9">
        <f t="shared" si="67"/>
        <v>0</v>
      </c>
      <c r="CB13" s="9">
        <f t="shared" si="68"/>
        <v>0</v>
      </c>
      <c r="CC13" s="9">
        <f t="shared" si="69"/>
        <v>0</v>
      </c>
      <c r="CD13" s="9">
        <f t="shared" si="70"/>
        <v>0</v>
      </c>
      <c r="CE13" s="9">
        <f t="shared" si="71"/>
        <v>0</v>
      </c>
      <c r="CF13" s="9">
        <f t="shared" si="72"/>
        <v>0</v>
      </c>
      <c r="CG13" s="9">
        <f t="shared" si="73"/>
        <v>0</v>
      </c>
      <c r="CH13" s="9">
        <f t="shared" si="74"/>
        <v>0</v>
      </c>
      <c r="CI13" s="9">
        <f t="shared" si="75"/>
        <v>0</v>
      </c>
      <c r="CJ13" s="9">
        <f t="shared" si="76"/>
        <v>0</v>
      </c>
      <c r="CK13" s="9">
        <f t="shared" si="77"/>
        <v>0</v>
      </c>
      <c r="CL13" s="9">
        <f t="shared" si="78"/>
        <v>0</v>
      </c>
      <c r="CM13" s="9">
        <f t="shared" si="79"/>
        <v>0</v>
      </c>
      <c r="CN13" s="9">
        <f t="shared" si="80"/>
        <v>0</v>
      </c>
      <c r="CO13" s="9">
        <f t="shared" si="81"/>
        <v>0</v>
      </c>
      <c r="CP13" s="9">
        <f t="shared" si="82"/>
        <v>0</v>
      </c>
      <c r="CQ13" s="9">
        <f t="shared" si="83"/>
        <v>0</v>
      </c>
      <c r="CR13" s="9">
        <f t="shared" si="84"/>
        <v>0</v>
      </c>
      <c r="CS13" s="9">
        <f t="shared" si="85"/>
        <v>0</v>
      </c>
      <c r="CT13" s="9">
        <f t="shared" si="86"/>
        <v>0</v>
      </c>
      <c r="CU13" s="9">
        <f t="shared" si="87"/>
        <v>0</v>
      </c>
      <c r="CV13" s="9">
        <f t="shared" si="88"/>
        <v>0</v>
      </c>
      <c r="CW13" s="9">
        <f t="shared" si="89"/>
        <v>0</v>
      </c>
      <c r="CX13" s="9">
        <f t="shared" si="90"/>
        <v>0</v>
      </c>
      <c r="CY13" s="9">
        <f t="shared" si="91"/>
        <v>0</v>
      </c>
      <c r="CZ13" s="9">
        <f t="shared" si="92"/>
        <v>0</v>
      </c>
      <c r="DA13" s="9">
        <f t="shared" si="93"/>
        <v>0</v>
      </c>
      <c r="DB13" s="9">
        <f t="shared" si="94"/>
        <v>0</v>
      </c>
      <c r="DC13" s="9">
        <f t="shared" si="95"/>
        <v>0</v>
      </c>
      <c r="DD13" s="9">
        <f t="shared" si="96"/>
        <v>0</v>
      </c>
      <c r="DE13" s="9">
        <f t="shared" si="97"/>
        <v>0</v>
      </c>
      <c r="DF13" s="9">
        <f t="shared" si="98"/>
        <v>0</v>
      </c>
      <c r="DG13" s="9">
        <f t="shared" si="99"/>
        <v>0</v>
      </c>
      <c r="DH13" s="9">
        <f t="shared" si="100"/>
        <v>0</v>
      </c>
      <c r="DI13" s="9">
        <f t="shared" si="101"/>
        <v>0</v>
      </c>
      <c r="DJ13" s="9">
        <f t="shared" si="102"/>
        <v>0</v>
      </c>
      <c r="DK13" s="9">
        <f t="shared" si="103"/>
        <v>0</v>
      </c>
      <c r="DL13" s="9">
        <f t="shared" si="104"/>
        <v>0</v>
      </c>
      <c r="DM13" s="9">
        <f t="shared" si="105"/>
        <v>0</v>
      </c>
      <c r="DN13" s="9">
        <f t="shared" si="106"/>
        <v>0</v>
      </c>
      <c r="DO13" s="9">
        <f t="shared" si="107"/>
        <v>0</v>
      </c>
      <c r="DP13" s="9">
        <f t="shared" si="108"/>
        <v>0</v>
      </c>
      <c r="DQ13" s="9">
        <f t="shared" si="109"/>
        <v>0</v>
      </c>
      <c r="DR13" s="9">
        <f t="shared" si="110"/>
        <v>0</v>
      </c>
      <c r="DS13" s="9">
        <f t="shared" si="111"/>
        <v>0</v>
      </c>
      <c r="DT13" s="9">
        <f t="shared" si="112"/>
        <v>0</v>
      </c>
      <c r="DU13" s="9">
        <f t="shared" si="113"/>
        <v>0</v>
      </c>
      <c r="DV13" s="9">
        <f t="shared" si="114"/>
        <v>0</v>
      </c>
      <c r="DW13" s="9">
        <f t="shared" si="115"/>
        <v>0</v>
      </c>
      <c r="DX13" s="9">
        <f t="shared" si="116"/>
        <v>0</v>
      </c>
      <c r="DY13" s="9">
        <f t="shared" si="117"/>
        <v>0</v>
      </c>
      <c r="DZ13" s="9">
        <f t="shared" si="118"/>
        <v>0</v>
      </c>
      <c r="EA13" s="9">
        <f t="shared" si="119"/>
        <v>0</v>
      </c>
      <c r="EB13" s="9">
        <f t="shared" si="120"/>
        <v>0</v>
      </c>
      <c r="EC13" s="9">
        <f t="shared" si="121"/>
        <v>0</v>
      </c>
      <c r="ED13" s="9">
        <f t="shared" si="122"/>
        <v>0</v>
      </c>
      <c r="EE13" s="9">
        <f t="shared" si="123"/>
        <v>0</v>
      </c>
      <c r="EF13" s="9">
        <f t="shared" si="124"/>
        <v>0</v>
      </c>
      <c r="EG13" s="9">
        <f t="shared" si="125"/>
        <v>0</v>
      </c>
      <c r="EH13" s="9">
        <f t="shared" si="126"/>
        <v>0</v>
      </c>
      <c r="EI13" s="9">
        <f t="shared" si="127"/>
        <v>0</v>
      </c>
    </row>
  </sheetData>
  <mergeCells count="2">
    <mergeCell ref="A6:K6"/>
    <mergeCell ref="L6:EI6"/>
  </mergeCells>
  <conditionalFormatting sqref="AA7:AA13">
    <cfRule type="expression" dxfId="755" priority="31">
      <formula>WEEKDAY($AA$7,2)&gt;5</formula>
    </cfRule>
    <cfRule type="expression" dxfId="754" priority="32">
      <formula>($AA$7=TODAY())</formula>
    </cfRule>
  </conditionalFormatting>
  <conditionalFormatting sqref="AB7:AB13">
    <cfRule type="expression" dxfId="753" priority="33">
      <formula>WEEKDAY($AB$7,2)&gt;5</formula>
    </cfRule>
    <cfRule type="expression" dxfId="752" priority="34">
      <formula>($AB$7=TODAY())</formula>
    </cfRule>
  </conditionalFormatting>
  <conditionalFormatting sqref="AC7:AC13">
    <cfRule type="expression" dxfId="751" priority="35">
      <formula>WEEKDAY($AC$7,2)&gt;5</formula>
    </cfRule>
    <cfRule type="expression" dxfId="750" priority="36">
      <formula>($AC$7=TODAY())</formula>
    </cfRule>
  </conditionalFormatting>
  <conditionalFormatting sqref="AD7:AD13">
    <cfRule type="expression" dxfId="749" priority="37">
      <formula>WEEKDAY($AD$7,2)&gt;5</formula>
    </cfRule>
    <cfRule type="expression" dxfId="748" priority="38">
      <formula>($AD$7=TODAY())</formula>
    </cfRule>
  </conditionalFormatting>
  <conditionalFormatting sqref="AE7:AE13">
    <cfRule type="expression" dxfId="747" priority="39">
      <formula>WEEKDAY($AE$7,2)&gt;5</formula>
    </cfRule>
    <cfRule type="expression" dxfId="746" priority="40">
      <formula>($AE$7=TODAY())</formula>
    </cfRule>
  </conditionalFormatting>
  <conditionalFormatting sqref="AF7:AF13">
    <cfRule type="expression" dxfId="745" priority="41">
      <formula>WEEKDAY($AF$7,2)&gt;5</formula>
    </cfRule>
    <cfRule type="expression" dxfId="744" priority="42">
      <formula>($AF$7=TODAY())</formula>
    </cfRule>
  </conditionalFormatting>
  <conditionalFormatting sqref="AG7:AG13">
    <cfRule type="expression" dxfId="743" priority="43">
      <formula>WEEKDAY($AG$7,2)&gt;5</formula>
    </cfRule>
    <cfRule type="expression" dxfId="742" priority="44">
      <formula>($AG$7=TODAY())</formula>
    </cfRule>
  </conditionalFormatting>
  <conditionalFormatting sqref="AH7:AH13">
    <cfRule type="expression" dxfId="741" priority="45">
      <formula>WEEKDAY($AH$7,2)&gt;5</formula>
    </cfRule>
    <cfRule type="expression" dxfId="740" priority="46">
      <formula>($AH$7=TODAY())</formula>
    </cfRule>
  </conditionalFormatting>
  <conditionalFormatting sqref="AI7:AI13">
    <cfRule type="expression" dxfId="739" priority="47">
      <formula>WEEKDAY($AI$7,2)&gt;5</formula>
    </cfRule>
    <cfRule type="expression" dxfId="738" priority="48">
      <formula>($AI$7=TODAY())</formula>
    </cfRule>
  </conditionalFormatting>
  <conditionalFormatting sqref="AJ7:AJ13">
    <cfRule type="expression" dxfId="737" priority="49">
      <formula>WEEKDAY($AJ$7,2)&gt;5</formula>
    </cfRule>
    <cfRule type="expression" dxfId="736" priority="50">
      <formula>($AJ$7=TODAY())</formula>
    </cfRule>
  </conditionalFormatting>
  <conditionalFormatting sqref="AK7:AK13">
    <cfRule type="expression" dxfId="735" priority="51">
      <formula>WEEKDAY($AK$7,2)&gt;5</formula>
    </cfRule>
    <cfRule type="expression" dxfId="734" priority="52">
      <formula>($AK$7=TODAY())</formula>
    </cfRule>
  </conditionalFormatting>
  <conditionalFormatting sqref="AL7:AL13">
    <cfRule type="expression" dxfId="733" priority="53">
      <formula>WEEKDAY($AL$7,2)&gt;5</formula>
    </cfRule>
    <cfRule type="expression" dxfId="732" priority="54">
      <formula>($AL$7=TODAY())</formula>
    </cfRule>
  </conditionalFormatting>
  <conditionalFormatting sqref="AM7:AM13">
    <cfRule type="expression" dxfId="731" priority="55">
      <formula>WEEKDAY($AM$7,2)&gt;5</formula>
    </cfRule>
    <cfRule type="expression" dxfId="730" priority="56">
      <formula>($AM$7=TODAY())</formula>
    </cfRule>
  </conditionalFormatting>
  <conditionalFormatting sqref="AN7:AN13">
    <cfRule type="expression" dxfId="729" priority="57">
      <formula>WEEKDAY($AN$7,2)&gt;5</formula>
    </cfRule>
    <cfRule type="expression" dxfId="728" priority="58">
      <formula>($AN$7=TODAY())</formula>
    </cfRule>
  </conditionalFormatting>
  <conditionalFormatting sqref="AO7:AO13">
    <cfRule type="expression" dxfId="727" priority="59">
      <formula>WEEKDAY($AO$7,2)&gt;5</formula>
    </cfRule>
    <cfRule type="expression" dxfId="726" priority="60">
      <formula>($AO$7=TODAY())</formula>
    </cfRule>
  </conditionalFormatting>
  <conditionalFormatting sqref="AP7:AP13">
    <cfRule type="expression" dxfId="725" priority="61">
      <formula>WEEKDAY($AP$7,2)&gt;5</formula>
    </cfRule>
    <cfRule type="expression" dxfId="724" priority="62">
      <formula>($AP$7=TODAY())</formula>
    </cfRule>
  </conditionalFormatting>
  <conditionalFormatting sqref="AQ7:AQ13">
    <cfRule type="expression" dxfId="723" priority="63">
      <formula>WEEKDAY($AQ$7,2)&gt;5</formula>
    </cfRule>
    <cfRule type="expression" dxfId="722" priority="64">
      <formula>($AQ$7=TODAY())</formula>
    </cfRule>
  </conditionalFormatting>
  <conditionalFormatting sqref="AR7:AR13">
    <cfRule type="expression" dxfId="721" priority="65">
      <formula>WEEKDAY($AR$7,2)&gt;5</formula>
    </cfRule>
    <cfRule type="expression" dxfId="720" priority="66">
      <formula>($AR$7=TODAY())</formula>
    </cfRule>
  </conditionalFormatting>
  <conditionalFormatting sqref="AS7:AS13">
    <cfRule type="expression" dxfId="719" priority="67">
      <formula>WEEKDAY($AS$7,2)&gt;5</formula>
    </cfRule>
    <cfRule type="expression" dxfId="718" priority="68">
      <formula>($AS$7=TODAY())</formula>
    </cfRule>
  </conditionalFormatting>
  <conditionalFormatting sqref="AT7:AT13">
    <cfRule type="expression" dxfId="717" priority="69">
      <formula>WEEKDAY($AT$7,2)&gt;5</formula>
    </cfRule>
    <cfRule type="expression" dxfId="716" priority="70">
      <formula>($AT$7=TODAY())</formula>
    </cfRule>
  </conditionalFormatting>
  <conditionalFormatting sqref="AU7:AU13">
    <cfRule type="expression" dxfId="715" priority="71">
      <formula>WEEKDAY($AU$7,2)&gt;5</formula>
    </cfRule>
    <cfRule type="expression" dxfId="714" priority="72">
      <formula>($AU$7=TODAY())</formula>
    </cfRule>
  </conditionalFormatting>
  <conditionalFormatting sqref="AV7:AV13">
    <cfRule type="expression" dxfId="713" priority="73">
      <formula>WEEKDAY($AV$7,2)&gt;5</formula>
    </cfRule>
    <cfRule type="expression" dxfId="712" priority="74">
      <formula>($AV$7=TODAY())</formula>
    </cfRule>
  </conditionalFormatting>
  <conditionalFormatting sqref="AW7:AW13">
    <cfRule type="expression" dxfId="711" priority="75">
      <formula>WEEKDAY($AW$7,2)&gt;5</formula>
    </cfRule>
    <cfRule type="expression" dxfId="710" priority="76">
      <formula>($AW$7=TODAY())</formula>
    </cfRule>
  </conditionalFormatting>
  <conditionalFormatting sqref="AX7:AX13">
    <cfRule type="expression" dxfId="709" priority="77">
      <formula>WEEKDAY($AX$7,2)&gt;5</formula>
    </cfRule>
    <cfRule type="expression" dxfId="708" priority="78">
      <formula>($AX$7=TODAY())</formula>
    </cfRule>
  </conditionalFormatting>
  <conditionalFormatting sqref="AY7:AY13">
    <cfRule type="expression" dxfId="707" priority="79">
      <formula>WEEKDAY($AY$7,2)&gt;5</formula>
    </cfRule>
    <cfRule type="expression" dxfId="706" priority="80">
      <formula>($AY$7=TODAY())</formula>
    </cfRule>
  </conditionalFormatting>
  <conditionalFormatting sqref="AZ7:AZ13">
    <cfRule type="expression" dxfId="705" priority="81">
      <formula>WEEKDAY($AZ$7,2)&gt;5</formula>
    </cfRule>
    <cfRule type="expression" dxfId="704" priority="82">
      <formula>($AZ$7=TODAY())</formula>
    </cfRule>
  </conditionalFormatting>
  <conditionalFormatting sqref="BA7:BA13">
    <cfRule type="expression" dxfId="703" priority="83">
      <formula>WEEKDAY($BA$7,2)&gt;5</formula>
    </cfRule>
    <cfRule type="expression" dxfId="702" priority="84">
      <formula>($BA$7=TODAY())</formula>
    </cfRule>
  </conditionalFormatting>
  <conditionalFormatting sqref="BB7:BB13">
    <cfRule type="expression" dxfId="701" priority="85">
      <formula>WEEKDAY($BB$7,2)&gt;5</formula>
    </cfRule>
    <cfRule type="expression" dxfId="700" priority="86">
      <formula>($BB$7=TODAY())</formula>
    </cfRule>
  </conditionalFormatting>
  <conditionalFormatting sqref="BC7:BC13">
    <cfRule type="expression" dxfId="699" priority="87">
      <formula>WEEKDAY($BC$7,2)&gt;5</formula>
    </cfRule>
    <cfRule type="expression" dxfId="698" priority="88">
      <formula>($BC$7=TODAY())</formula>
    </cfRule>
  </conditionalFormatting>
  <conditionalFormatting sqref="BD7:BD13">
    <cfRule type="expression" dxfId="697" priority="89">
      <formula>WEEKDAY($BD$7,2)&gt;5</formula>
    </cfRule>
    <cfRule type="expression" dxfId="696" priority="90">
      <formula>($BD$7=TODAY())</formula>
    </cfRule>
  </conditionalFormatting>
  <conditionalFormatting sqref="BE7:BE13">
    <cfRule type="expression" dxfId="695" priority="91">
      <formula>WEEKDAY($BE$7,2)&gt;5</formula>
    </cfRule>
    <cfRule type="expression" dxfId="694" priority="92">
      <formula>($BE$7=TODAY())</formula>
    </cfRule>
  </conditionalFormatting>
  <conditionalFormatting sqref="BF7:BF13">
    <cfRule type="expression" dxfId="693" priority="93">
      <formula>WEEKDAY($BF$7,2)&gt;5</formula>
    </cfRule>
    <cfRule type="expression" dxfId="692" priority="94">
      <formula>($BF$7=TODAY())</formula>
    </cfRule>
  </conditionalFormatting>
  <conditionalFormatting sqref="BG7:BG13">
    <cfRule type="expression" dxfId="691" priority="95">
      <formula>WEEKDAY($BG$7,2)&gt;5</formula>
    </cfRule>
    <cfRule type="expression" dxfId="690" priority="96">
      <formula>($BG$7=TODAY())</formula>
    </cfRule>
  </conditionalFormatting>
  <conditionalFormatting sqref="BH7:BH13">
    <cfRule type="expression" dxfId="689" priority="97">
      <formula>WEEKDAY($BH$7,2)&gt;5</formula>
    </cfRule>
    <cfRule type="expression" dxfId="688" priority="98">
      <formula>($BH$7=TODAY())</formula>
    </cfRule>
  </conditionalFormatting>
  <conditionalFormatting sqref="BI7:BI13">
    <cfRule type="expression" dxfId="687" priority="99">
      <formula>WEEKDAY($BI$7,2)&gt;5</formula>
    </cfRule>
    <cfRule type="expression" dxfId="686" priority="100">
      <formula>($BI$7=TODAY())</formula>
    </cfRule>
  </conditionalFormatting>
  <conditionalFormatting sqref="BJ7:BJ13">
    <cfRule type="expression" dxfId="685" priority="101">
      <formula>WEEKDAY($BJ$7,2)&gt;5</formula>
    </cfRule>
    <cfRule type="expression" dxfId="684" priority="102">
      <formula>($BJ$7=TODAY())</formula>
    </cfRule>
  </conditionalFormatting>
  <conditionalFormatting sqref="BK7:BK13">
    <cfRule type="expression" dxfId="683" priority="103">
      <formula>WEEKDAY($BK$7,2)&gt;5</formula>
    </cfRule>
    <cfRule type="expression" dxfId="682" priority="104">
      <formula>($BK$7=TODAY())</formula>
    </cfRule>
  </conditionalFormatting>
  <conditionalFormatting sqref="BL7:BL13">
    <cfRule type="expression" dxfId="681" priority="105">
      <formula>WEEKDAY($BL$7,2)&gt;5</formula>
    </cfRule>
    <cfRule type="expression" dxfId="680" priority="106">
      <formula>($BL$7=TODAY())</formula>
    </cfRule>
  </conditionalFormatting>
  <conditionalFormatting sqref="BM7:BM13">
    <cfRule type="expression" dxfId="679" priority="107">
      <formula>WEEKDAY($BM$7,2)&gt;5</formula>
    </cfRule>
    <cfRule type="expression" dxfId="678" priority="108">
      <formula>($BM$7=TODAY())</formula>
    </cfRule>
  </conditionalFormatting>
  <conditionalFormatting sqref="BN7:BN13">
    <cfRule type="expression" dxfId="677" priority="109">
      <formula>WEEKDAY($BN$7,2)&gt;5</formula>
    </cfRule>
    <cfRule type="expression" dxfId="676" priority="110">
      <formula>($BN$7=TODAY())</formula>
    </cfRule>
  </conditionalFormatting>
  <conditionalFormatting sqref="BO7:BO13">
    <cfRule type="expression" dxfId="675" priority="111">
      <formula>WEEKDAY($BO$7,2)&gt;5</formula>
    </cfRule>
    <cfRule type="expression" dxfId="674" priority="112">
      <formula>($BO$7=TODAY())</formula>
    </cfRule>
  </conditionalFormatting>
  <conditionalFormatting sqref="BP7:BP13">
    <cfRule type="expression" dxfId="673" priority="113">
      <formula>WEEKDAY($BP$7,2)&gt;5</formula>
    </cfRule>
    <cfRule type="expression" dxfId="672" priority="114">
      <formula>($BP$7=TODAY())</formula>
    </cfRule>
  </conditionalFormatting>
  <conditionalFormatting sqref="BQ7:BQ13">
    <cfRule type="expression" dxfId="671" priority="115">
      <formula>WEEKDAY($BQ$7,2)&gt;5</formula>
    </cfRule>
    <cfRule type="expression" dxfId="670" priority="116">
      <formula>($BQ$7=TODAY())</formula>
    </cfRule>
  </conditionalFormatting>
  <conditionalFormatting sqref="BR7:BR13">
    <cfRule type="expression" dxfId="669" priority="117">
      <formula>WEEKDAY($BR$7,2)&gt;5</formula>
    </cfRule>
    <cfRule type="expression" dxfId="668" priority="118">
      <formula>($BR$7=TODAY())</formula>
    </cfRule>
  </conditionalFormatting>
  <conditionalFormatting sqref="BS7:BS13">
    <cfRule type="expression" dxfId="667" priority="119">
      <formula>WEEKDAY($BS$7,2)&gt;5</formula>
    </cfRule>
    <cfRule type="expression" dxfId="666" priority="120">
      <formula>($BS$7=TODAY())</formula>
    </cfRule>
  </conditionalFormatting>
  <conditionalFormatting sqref="BT7:BT13">
    <cfRule type="expression" dxfId="665" priority="121">
      <formula>WEEKDAY($BT$7,2)&gt;5</formula>
    </cfRule>
    <cfRule type="expression" dxfId="664" priority="122">
      <formula>($BT$7=TODAY())</formula>
    </cfRule>
  </conditionalFormatting>
  <conditionalFormatting sqref="BU7:BU13">
    <cfRule type="expression" dxfId="663" priority="123">
      <formula>WEEKDAY($BU$7,2)&gt;5</formula>
    </cfRule>
    <cfRule type="expression" dxfId="662" priority="124">
      <formula>($BU$7=TODAY())</formula>
    </cfRule>
  </conditionalFormatting>
  <conditionalFormatting sqref="BV7:BV13">
    <cfRule type="expression" dxfId="661" priority="125">
      <formula>WEEKDAY($BV$7,2)&gt;5</formula>
    </cfRule>
    <cfRule type="expression" dxfId="660" priority="126">
      <formula>($BV$7=TODAY())</formula>
    </cfRule>
  </conditionalFormatting>
  <conditionalFormatting sqref="BW7:BW13">
    <cfRule type="expression" dxfId="659" priority="127">
      <formula>WEEKDAY($BW$7,2)&gt;5</formula>
    </cfRule>
    <cfRule type="expression" dxfId="658" priority="128">
      <formula>($BW$7=TODAY())</formula>
    </cfRule>
  </conditionalFormatting>
  <conditionalFormatting sqref="BX7:BX13">
    <cfRule type="expression" dxfId="657" priority="129">
      <formula>WEEKDAY($BX$7,2)&gt;5</formula>
    </cfRule>
    <cfRule type="expression" dxfId="656" priority="130">
      <formula>($BX$7=TODAY())</formula>
    </cfRule>
  </conditionalFormatting>
  <conditionalFormatting sqref="BY7:BY13">
    <cfRule type="expression" dxfId="655" priority="131">
      <formula>WEEKDAY($BY$7,2)&gt;5</formula>
    </cfRule>
    <cfRule type="expression" dxfId="654" priority="132">
      <formula>($BY$7=TODAY())</formula>
    </cfRule>
  </conditionalFormatting>
  <conditionalFormatting sqref="BZ7:BZ13">
    <cfRule type="expression" dxfId="653" priority="133">
      <formula>WEEKDAY($BZ$7,2)&gt;5</formula>
    </cfRule>
    <cfRule type="expression" dxfId="652" priority="134">
      <formula>($BZ$7=TODAY())</formula>
    </cfRule>
  </conditionalFormatting>
  <conditionalFormatting sqref="CA7:CA13">
    <cfRule type="expression" dxfId="651" priority="135">
      <formula>WEEKDAY($CA$7,2)&gt;5</formula>
    </cfRule>
    <cfRule type="expression" dxfId="650" priority="136">
      <formula>($CA$7=TODAY())</formula>
    </cfRule>
  </conditionalFormatting>
  <conditionalFormatting sqref="CB7:CB13">
    <cfRule type="expression" dxfId="649" priority="137">
      <formula>WEEKDAY($CB$7,2)&gt;5</formula>
    </cfRule>
    <cfRule type="expression" dxfId="648" priority="138">
      <formula>($CB$7=TODAY())</formula>
    </cfRule>
  </conditionalFormatting>
  <conditionalFormatting sqref="CC7:CC13">
    <cfRule type="expression" dxfId="647" priority="139">
      <formula>WEEKDAY($CC$7,2)&gt;5</formula>
    </cfRule>
    <cfRule type="expression" dxfId="646" priority="140">
      <formula>($CC$7=TODAY())</formula>
    </cfRule>
  </conditionalFormatting>
  <conditionalFormatting sqref="CD7:CD13">
    <cfRule type="expression" dxfId="645" priority="141">
      <formula>WEEKDAY($CD$7,2)&gt;5</formula>
    </cfRule>
    <cfRule type="expression" dxfId="644" priority="142">
      <formula>($CD$7=TODAY())</formula>
    </cfRule>
  </conditionalFormatting>
  <conditionalFormatting sqref="CE7:CE13">
    <cfRule type="expression" dxfId="643" priority="143">
      <formula>WEEKDAY($CE$7,2)&gt;5</formula>
    </cfRule>
    <cfRule type="expression" dxfId="642" priority="144">
      <formula>($CE$7=TODAY())</formula>
    </cfRule>
  </conditionalFormatting>
  <conditionalFormatting sqref="CF7:CF13">
    <cfRule type="expression" dxfId="641" priority="145">
      <formula>WEEKDAY($CF$7,2)&gt;5</formula>
    </cfRule>
    <cfRule type="expression" dxfId="640" priority="146">
      <formula>($CF$7=TODAY())</formula>
    </cfRule>
  </conditionalFormatting>
  <conditionalFormatting sqref="CG7:CG13">
    <cfRule type="expression" dxfId="639" priority="147">
      <formula>WEEKDAY($CG$7,2)&gt;5</formula>
    </cfRule>
    <cfRule type="expression" dxfId="638" priority="148">
      <formula>($CG$7=TODAY())</formula>
    </cfRule>
  </conditionalFormatting>
  <conditionalFormatting sqref="CH7:CH13">
    <cfRule type="expression" dxfId="637" priority="149">
      <formula>WEEKDAY($CH$7,2)&gt;5</formula>
    </cfRule>
    <cfRule type="expression" dxfId="636" priority="150">
      <formula>($CH$7=TODAY())</formula>
    </cfRule>
  </conditionalFormatting>
  <conditionalFormatting sqref="CI7:CI13">
    <cfRule type="expression" dxfId="635" priority="151">
      <formula>WEEKDAY($CI$7,2)&gt;5</formula>
    </cfRule>
    <cfRule type="expression" dxfId="634" priority="152">
      <formula>($CI$7=TODAY())</formula>
    </cfRule>
  </conditionalFormatting>
  <conditionalFormatting sqref="CJ7:CJ13">
    <cfRule type="expression" dxfId="633" priority="153">
      <formula>WEEKDAY($CJ$7,2)&gt;5</formula>
    </cfRule>
    <cfRule type="expression" dxfId="632" priority="154">
      <formula>($CJ$7=TODAY())</formula>
    </cfRule>
  </conditionalFormatting>
  <conditionalFormatting sqref="CK7:CK13">
    <cfRule type="expression" dxfId="631" priority="155">
      <formula>WEEKDAY($CK$7,2)&gt;5</formula>
    </cfRule>
    <cfRule type="expression" dxfId="630" priority="156">
      <formula>($CK$7=TODAY())</formula>
    </cfRule>
  </conditionalFormatting>
  <conditionalFormatting sqref="CL7:CL13">
    <cfRule type="expression" dxfId="629" priority="157">
      <formula>WEEKDAY($CL$7,2)&gt;5</formula>
    </cfRule>
    <cfRule type="expression" dxfId="628" priority="158">
      <formula>($CL$7=TODAY())</formula>
    </cfRule>
  </conditionalFormatting>
  <conditionalFormatting sqref="CM7:CM13">
    <cfRule type="expression" dxfId="627" priority="159">
      <formula>WEEKDAY($CM$7,2)&gt;5</formula>
    </cfRule>
    <cfRule type="expression" dxfId="626" priority="160">
      <formula>($CM$7=TODAY())</formula>
    </cfRule>
  </conditionalFormatting>
  <conditionalFormatting sqref="CN7:CN13">
    <cfRule type="expression" dxfId="625" priority="161">
      <formula>WEEKDAY($CN$7,2)&gt;5</formula>
    </cfRule>
    <cfRule type="expression" dxfId="624" priority="162">
      <formula>($CN$7=TODAY())</formula>
    </cfRule>
  </conditionalFormatting>
  <conditionalFormatting sqref="CO7:CO13">
    <cfRule type="expression" dxfId="623" priority="163">
      <formula>WEEKDAY($CO$7,2)&gt;5</formula>
    </cfRule>
    <cfRule type="expression" dxfId="622" priority="164">
      <formula>($CO$7=TODAY())</formula>
    </cfRule>
  </conditionalFormatting>
  <conditionalFormatting sqref="CP7:CP13">
    <cfRule type="expression" dxfId="621" priority="165">
      <formula>WEEKDAY($CP$7,2)&gt;5</formula>
    </cfRule>
    <cfRule type="expression" dxfId="620" priority="166">
      <formula>($CP$7=TODAY())</formula>
    </cfRule>
  </conditionalFormatting>
  <conditionalFormatting sqref="CQ7:CQ13">
    <cfRule type="expression" dxfId="619" priority="167">
      <formula>WEEKDAY($CQ$7,2)&gt;5</formula>
    </cfRule>
    <cfRule type="expression" dxfId="618" priority="168">
      <formula>($CQ$7=TODAY())</formula>
    </cfRule>
  </conditionalFormatting>
  <conditionalFormatting sqref="CR7:CR13">
    <cfRule type="expression" dxfId="617" priority="169">
      <formula>WEEKDAY($CR$7,2)&gt;5</formula>
    </cfRule>
    <cfRule type="expression" dxfId="616" priority="170">
      <formula>($CR$7=TODAY())</formula>
    </cfRule>
  </conditionalFormatting>
  <conditionalFormatting sqref="CS7:CS13">
    <cfRule type="expression" dxfId="615" priority="171">
      <formula>WEEKDAY($CS$7,2)&gt;5</formula>
    </cfRule>
    <cfRule type="expression" dxfId="614" priority="172">
      <formula>($CS$7=TODAY())</formula>
    </cfRule>
  </conditionalFormatting>
  <conditionalFormatting sqref="CT7:CT13">
    <cfRule type="expression" dxfId="613" priority="173">
      <formula>WEEKDAY($CT$7,2)&gt;5</formula>
    </cfRule>
    <cfRule type="expression" dxfId="612" priority="174">
      <formula>($CT$7=TODAY())</formula>
    </cfRule>
  </conditionalFormatting>
  <conditionalFormatting sqref="CU7:CU13">
    <cfRule type="expression" dxfId="611" priority="175">
      <formula>WEEKDAY($CU$7,2)&gt;5</formula>
    </cfRule>
    <cfRule type="expression" dxfId="610" priority="176">
      <formula>($CU$7=TODAY())</formula>
    </cfRule>
  </conditionalFormatting>
  <conditionalFormatting sqref="CV7:CV13">
    <cfRule type="expression" dxfId="609" priority="177">
      <formula>WEEKDAY($CV$7,2)&gt;5</formula>
    </cfRule>
    <cfRule type="expression" dxfId="608" priority="178">
      <formula>($CV$7=TODAY())</formula>
    </cfRule>
  </conditionalFormatting>
  <conditionalFormatting sqref="CW7:CW13">
    <cfRule type="expression" dxfId="607" priority="179">
      <formula>WEEKDAY($CW$7,2)&gt;5</formula>
    </cfRule>
    <cfRule type="expression" dxfId="606" priority="180">
      <formula>($CW$7=TODAY())</formula>
    </cfRule>
  </conditionalFormatting>
  <conditionalFormatting sqref="CX7:CX13">
    <cfRule type="expression" dxfId="605" priority="181">
      <formula>WEEKDAY($CX$7,2)&gt;5</formula>
    </cfRule>
    <cfRule type="expression" dxfId="604" priority="182">
      <formula>($CX$7=TODAY())</formula>
    </cfRule>
  </conditionalFormatting>
  <conditionalFormatting sqref="CY7:CY13">
    <cfRule type="expression" dxfId="603" priority="183">
      <formula>WEEKDAY($CY$7,2)&gt;5</formula>
    </cfRule>
    <cfRule type="expression" dxfId="602" priority="184">
      <formula>($CY$7=TODAY())</formula>
    </cfRule>
  </conditionalFormatting>
  <conditionalFormatting sqref="CZ7:CZ13">
    <cfRule type="expression" dxfId="601" priority="185">
      <formula>WEEKDAY($CZ$7,2)&gt;5</formula>
    </cfRule>
    <cfRule type="expression" dxfId="600" priority="186">
      <formula>($CZ$7=TODAY())</formula>
    </cfRule>
  </conditionalFormatting>
  <conditionalFormatting sqref="DA7:DA13">
    <cfRule type="expression" dxfId="599" priority="187">
      <formula>WEEKDAY($DA$7,2)&gt;5</formula>
    </cfRule>
    <cfRule type="expression" dxfId="598" priority="188">
      <formula>($DA$7=TODAY())</formula>
    </cfRule>
  </conditionalFormatting>
  <conditionalFormatting sqref="DB7:DB13">
    <cfRule type="expression" dxfId="597" priority="189">
      <formula>WEEKDAY($DB$7,2)&gt;5</formula>
    </cfRule>
    <cfRule type="expression" dxfId="596" priority="190">
      <formula>($DB$7=TODAY())</formula>
    </cfRule>
  </conditionalFormatting>
  <conditionalFormatting sqref="DC7:DC13">
    <cfRule type="expression" dxfId="595" priority="191">
      <formula>WEEKDAY($DC$7,2)&gt;5</formula>
    </cfRule>
    <cfRule type="expression" dxfId="594" priority="192">
      <formula>($DC$7=TODAY())</formula>
    </cfRule>
  </conditionalFormatting>
  <conditionalFormatting sqref="DD7:DD13">
    <cfRule type="expression" dxfId="593" priority="193">
      <formula>WEEKDAY($DD$7,2)&gt;5</formula>
    </cfRule>
    <cfRule type="expression" dxfId="592" priority="194">
      <formula>($DD$7=TODAY())</formula>
    </cfRule>
  </conditionalFormatting>
  <conditionalFormatting sqref="DE7:DE13">
    <cfRule type="expression" dxfId="591" priority="195">
      <formula>WEEKDAY($DE$7,2)&gt;5</formula>
    </cfRule>
    <cfRule type="expression" dxfId="590" priority="196">
      <formula>($DE$7=TODAY())</formula>
    </cfRule>
  </conditionalFormatting>
  <conditionalFormatting sqref="DF7:DF13">
    <cfRule type="expression" dxfId="589" priority="197">
      <formula>WEEKDAY($DF$7,2)&gt;5</formula>
    </cfRule>
    <cfRule type="expression" dxfId="588" priority="198">
      <formula>($DF$7=TODAY())</formula>
    </cfRule>
  </conditionalFormatting>
  <conditionalFormatting sqref="DG7:DG13">
    <cfRule type="expression" dxfId="587" priority="199">
      <formula>WEEKDAY($DG$7,2)&gt;5</formula>
    </cfRule>
    <cfRule type="expression" dxfId="586" priority="200">
      <formula>($DG$7=TODAY())</formula>
    </cfRule>
  </conditionalFormatting>
  <conditionalFormatting sqref="DH7:DH13">
    <cfRule type="expression" dxfId="585" priority="201">
      <formula>WEEKDAY($DH$7,2)&gt;5</formula>
    </cfRule>
    <cfRule type="expression" dxfId="584" priority="202">
      <formula>($DH$7=TODAY())</formula>
    </cfRule>
  </conditionalFormatting>
  <conditionalFormatting sqref="DI7:DI13">
    <cfRule type="expression" dxfId="583" priority="203">
      <formula>WEEKDAY($DI$7,2)&gt;5</formula>
    </cfRule>
    <cfRule type="expression" dxfId="582" priority="204">
      <formula>($DI$7=TODAY())</formula>
    </cfRule>
  </conditionalFormatting>
  <conditionalFormatting sqref="DJ7:DJ13">
    <cfRule type="expression" dxfId="581" priority="205">
      <formula>WEEKDAY($DJ$7,2)&gt;5</formula>
    </cfRule>
    <cfRule type="expression" dxfId="580" priority="206">
      <formula>($DJ$7=TODAY())</formula>
    </cfRule>
  </conditionalFormatting>
  <conditionalFormatting sqref="DK7:DK13">
    <cfRule type="expression" dxfId="579" priority="207">
      <formula>WEEKDAY($DK$7,2)&gt;5</formula>
    </cfRule>
    <cfRule type="expression" dxfId="578" priority="208">
      <formula>($DK$7=TODAY())</formula>
    </cfRule>
  </conditionalFormatting>
  <conditionalFormatting sqref="DL7:DL13">
    <cfRule type="expression" dxfId="577" priority="209">
      <formula>WEEKDAY($DL$7,2)&gt;5</formula>
    </cfRule>
    <cfRule type="expression" dxfId="576" priority="210">
      <formula>($DL$7=TODAY())</formula>
    </cfRule>
  </conditionalFormatting>
  <conditionalFormatting sqref="DM7:DM13">
    <cfRule type="expression" dxfId="575" priority="211">
      <formula>WEEKDAY($DM$7,2)&gt;5</formula>
    </cfRule>
    <cfRule type="expression" dxfId="574" priority="212">
      <formula>($DM$7=TODAY())</formula>
    </cfRule>
  </conditionalFormatting>
  <conditionalFormatting sqref="DN7:DN13">
    <cfRule type="expression" dxfId="573" priority="213">
      <formula>WEEKDAY($DN$7,2)&gt;5</formula>
    </cfRule>
    <cfRule type="expression" dxfId="572" priority="214">
      <formula>($DN$7=TODAY())</formula>
    </cfRule>
  </conditionalFormatting>
  <conditionalFormatting sqref="DO7:DO13">
    <cfRule type="expression" dxfId="571" priority="215">
      <formula>WEEKDAY($DO$7,2)&gt;5</formula>
    </cfRule>
    <cfRule type="expression" dxfId="570" priority="216">
      <formula>($DO$7=TODAY())</formula>
    </cfRule>
  </conditionalFormatting>
  <conditionalFormatting sqref="DP7:DP13">
    <cfRule type="expression" dxfId="569" priority="217">
      <formula>WEEKDAY($DP$7,2)&gt;5</formula>
    </cfRule>
    <cfRule type="expression" dxfId="568" priority="218">
      <formula>($DP$7=TODAY())</formula>
    </cfRule>
  </conditionalFormatting>
  <conditionalFormatting sqref="DQ7:DQ13">
    <cfRule type="expression" dxfId="567" priority="219">
      <formula>WEEKDAY($DQ$7,2)&gt;5</formula>
    </cfRule>
    <cfRule type="expression" dxfId="566" priority="220">
      <formula>($DQ$7=TODAY())</formula>
    </cfRule>
  </conditionalFormatting>
  <conditionalFormatting sqref="DR7:DR13">
    <cfRule type="expression" dxfId="565" priority="221">
      <formula>WEEKDAY($DR$7,2)&gt;5</formula>
    </cfRule>
    <cfRule type="expression" dxfId="564" priority="222">
      <formula>($DR$7=TODAY())</formula>
    </cfRule>
  </conditionalFormatting>
  <conditionalFormatting sqref="DS7:DS13">
    <cfRule type="expression" dxfId="563" priority="223">
      <formula>WEEKDAY($DS$7,2)&gt;5</formula>
    </cfRule>
    <cfRule type="expression" dxfId="562" priority="224">
      <formula>($DS$7=TODAY())</formula>
    </cfRule>
  </conditionalFormatting>
  <conditionalFormatting sqref="DT7:DT13">
    <cfRule type="expression" dxfId="561" priority="225">
      <formula>WEEKDAY($DT$7,2)&gt;5</formula>
    </cfRule>
    <cfRule type="expression" dxfId="560" priority="226">
      <formula>($DT$7=TODAY())</formula>
    </cfRule>
  </conditionalFormatting>
  <conditionalFormatting sqref="DU7:DU13">
    <cfRule type="expression" dxfId="559" priority="227">
      <formula>WEEKDAY($DU$7,2)&gt;5</formula>
    </cfRule>
    <cfRule type="expression" dxfId="558" priority="228">
      <formula>($DU$7=TODAY())</formula>
    </cfRule>
  </conditionalFormatting>
  <conditionalFormatting sqref="DV7:DV13">
    <cfRule type="expression" dxfId="557" priority="229">
      <formula>WEEKDAY($DV$7,2)&gt;5</formula>
    </cfRule>
    <cfRule type="expression" dxfId="556" priority="230">
      <formula>($DV$7=TODAY())</formula>
    </cfRule>
  </conditionalFormatting>
  <conditionalFormatting sqref="DW7:DW13">
    <cfRule type="expression" dxfId="555" priority="231">
      <formula>WEEKDAY($DW$7,2)&gt;5</formula>
    </cfRule>
    <cfRule type="expression" dxfId="554" priority="232">
      <formula>($DW$7=TODAY())</formula>
    </cfRule>
  </conditionalFormatting>
  <conditionalFormatting sqref="DX7:DX13">
    <cfRule type="expression" dxfId="553" priority="233">
      <formula>WEEKDAY($DX$7,2)&gt;5</formula>
    </cfRule>
    <cfRule type="expression" dxfId="552" priority="234">
      <formula>($DX$7=TODAY())</formula>
    </cfRule>
  </conditionalFormatting>
  <conditionalFormatting sqref="DY7:DY13">
    <cfRule type="expression" dxfId="551" priority="235">
      <formula>WEEKDAY($DY$7,2)&gt;5</formula>
    </cfRule>
    <cfRule type="expression" dxfId="550" priority="236">
      <formula>($DY$7=TODAY())</formula>
    </cfRule>
  </conditionalFormatting>
  <conditionalFormatting sqref="DZ7:DZ13">
    <cfRule type="expression" dxfId="549" priority="237">
      <formula>WEEKDAY($DZ$7,2)&gt;5</formula>
    </cfRule>
    <cfRule type="expression" dxfId="548" priority="238">
      <formula>($DZ$7=TODAY())</formula>
    </cfRule>
  </conditionalFormatting>
  <conditionalFormatting sqref="EA7:EA13">
    <cfRule type="expression" dxfId="547" priority="239">
      <formula>WEEKDAY($EA$7,2)&gt;5</formula>
    </cfRule>
    <cfRule type="expression" dxfId="546" priority="240">
      <formula>($EA$7=TODAY())</formula>
    </cfRule>
  </conditionalFormatting>
  <conditionalFormatting sqref="EB7:EB13">
    <cfRule type="expression" dxfId="545" priority="241">
      <formula>WEEKDAY($EB$7,2)&gt;5</formula>
    </cfRule>
    <cfRule type="expression" dxfId="544" priority="242">
      <formula>($EB$7=TODAY())</formula>
    </cfRule>
  </conditionalFormatting>
  <conditionalFormatting sqref="EC7:EC13">
    <cfRule type="expression" dxfId="543" priority="243">
      <formula>WEEKDAY($EC$7,2)&gt;5</formula>
    </cfRule>
    <cfRule type="expression" dxfId="542" priority="244">
      <formula>($EC$7=TODAY())</formula>
    </cfRule>
  </conditionalFormatting>
  <conditionalFormatting sqref="ED7:ED13">
    <cfRule type="expression" dxfId="541" priority="245">
      <formula>WEEKDAY($ED$7,2)&gt;5</formula>
    </cfRule>
    <cfRule type="expression" dxfId="540" priority="246">
      <formula>($ED$7=TODAY())</formula>
    </cfRule>
  </conditionalFormatting>
  <conditionalFormatting sqref="EE7:EE13">
    <cfRule type="expression" dxfId="539" priority="247">
      <formula>WEEKDAY($EE$7,2)&gt;5</formula>
    </cfRule>
    <cfRule type="expression" dxfId="538" priority="248">
      <formula>($EE$7=TODAY())</formula>
    </cfRule>
  </conditionalFormatting>
  <conditionalFormatting sqref="EF7:EF13">
    <cfRule type="expression" dxfId="537" priority="249">
      <formula>WEEKDAY($EF$7,2)&gt;5</formula>
    </cfRule>
    <cfRule type="expression" dxfId="536" priority="250">
      <formula>($EF$7=TODAY())</formula>
    </cfRule>
  </conditionalFormatting>
  <conditionalFormatting sqref="EG7:EG13">
    <cfRule type="expression" dxfId="535" priority="251">
      <formula>WEEKDAY($EG$7,2)&gt;5</formula>
    </cfRule>
    <cfRule type="expression" dxfId="534" priority="252">
      <formula>($EG$7=TODAY())</formula>
    </cfRule>
  </conditionalFormatting>
  <conditionalFormatting sqref="EH7:EH13">
    <cfRule type="expression" dxfId="533" priority="253">
      <formula>WEEKDAY($EH$7,2)&gt;5</formula>
    </cfRule>
    <cfRule type="expression" dxfId="532" priority="254">
      <formula>($EH$7=TODAY())</formula>
    </cfRule>
  </conditionalFormatting>
  <conditionalFormatting sqref="EI7:EI13">
    <cfRule type="expression" dxfId="531" priority="255">
      <formula>WEEKDAY($EI$7,2)&gt;5</formula>
    </cfRule>
    <cfRule type="expression" dxfId="530" priority="256">
      <formula>($EI$7=TODAY())</formula>
    </cfRule>
  </conditionalFormatting>
  <conditionalFormatting sqref="L7:L13">
    <cfRule type="expression" dxfId="529" priority="1">
      <formula>WEEKDAY($L$7,2)&gt;5</formula>
    </cfRule>
    <cfRule type="expression" dxfId="528" priority="2">
      <formula>($L$7=TODAY())</formula>
    </cfRule>
  </conditionalFormatting>
  <conditionalFormatting sqref="L8:EI13">
    <cfRule type="expression" dxfId="527" priority="257">
      <formula>AND($C7="Cadrage", L8=1)</formula>
    </cfRule>
    <cfRule type="expression" dxfId="526" priority="258">
      <formula>AND($C7="Cadrage", L8=2)</formula>
    </cfRule>
    <cfRule type="expression" dxfId="525" priority="259">
      <formula>AND($C7="Build", L8=1)</formula>
    </cfRule>
    <cfRule type="expression" dxfId="524" priority="260">
      <formula>AND($C7="Build", L8=2)</formula>
    </cfRule>
    <cfRule type="expression" dxfId="523" priority="261">
      <formula>AND($C7="Marketing", L8=1)</formula>
    </cfRule>
    <cfRule type="expression" dxfId="522" priority="262">
      <formula>AND($C7="Marketing", L8=2)</formula>
    </cfRule>
    <cfRule type="expression" dxfId="521" priority="263">
      <formula>AND($C7="Qualité", L8=1)</formula>
    </cfRule>
    <cfRule type="expression" dxfId="520" priority="264">
      <formula>AND($C7="Qualité", L8=2)</formula>
    </cfRule>
    <cfRule type="expression" dxfId="519" priority="265">
      <formula>AND($C7="Opérations", L8=1)</formula>
    </cfRule>
    <cfRule type="expression" dxfId="518" priority="266">
      <formula>AND($C7="Opérations", L8=2)</formula>
    </cfRule>
  </conditionalFormatting>
  <conditionalFormatting sqref="M7:M13">
    <cfRule type="expression" dxfId="517" priority="3">
      <formula>WEEKDAY($M$7,2)&gt;5</formula>
    </cfRule>
    <cfRule type="expression" dxfId="516" priority="4">
      <formula>($M$7=TODAY())</formula>
    </cfRule>
  </conditionalFormatting>
  <conditionalFormatting sqref="N7:N13">
    <cfRule type="expression" dxfId="515" priority="5">
      <formula>WEEKDAY($N$7,2)&gt;5</formula>
    </cfRule>
    <cfRule type="expression" dxfId="514" priority="6">
      <formula>($N$7=TODAY())</formula>
    </cfRule>
  </conditionalFormatting>
  <conditionalFormatting sqref="O7:O13">
    <cfRule type="expression" dxfId="513" priority="7">
      <formula>WEEKDAY($O$7,2)&gt;5</formula>
    </cfRule>
    <cfRule type="expression" dxfId="512" priority="8">
      <formula>($O$7=TODAY())</formula>
    </cfRule>
  </conditionalFormatting>
  <conditionalFormatting sqref="P7:P13">
    <cfRule type="expression" dxfId="511" priority="9">
      <formula>WEEKDAY($P$7,2)&gt;5</formula>
    </cfRule>
    <cfRule type="expression" dxfId="510" priority="10">
      <formula>($P$7=TODAY())</formula>
    </cfRule>
  </conditionalFormatting>
  <conditionalFormatting sqref="Q7:Q13">
    <cfRule type="expression" dxfId="509" priority="11">
      <formula>WEEKDAY($Q$7,2)&gt;5</formula>
    </cfRule>
    <cfRule type="expression" dxfId="508" priority="12">
      <formula>($Q$7=TODAY())</formula>
    </cfRule>
  </conditionalFormatting>
  <conditionalFormatting sqref="R7:R13">
    <cfRule type="expression" dxfId="507" priority="13">
      <formula>WEEKDAY($R$7,2)&gt;5</formula>
    </cfRule>
    <cfRule type="expression" dxfId="506" priority="14">
      <formula>($R$7=TODAY())</formula>
    </cfRule>
  </conditionalFormatting>
  <conditionalFormatting sqref="S7:S13">
    <cfRule type="expression" dxfId="505" priority="15">
      <formula>WEEKDAY($S$7,2)&gt;5</formula>
    </cfRule>
    <cfRule type="expression" dxfId="504" priority="16">
      <formula>($S$7=TODAY())</formula>
    </cfRule>
  </conditionalFormatting>
  <conditionalFormatting sqref="T7:T13">
    <cfRule type="expression" dxfId="503" priority="17">
      <formula>WEEKDAY($T$7,2)&gt;5</formula>
    </cfRule>
    <cfRule type="expression" dxfId="502" priority="18">
      <formula>($T$7=TODAY())</formula>
    </cfRule>
  </conditionalFormatting>
  <conditionalFormatting sqref="U7:U13">
    <cfRule type="expression" dxfId="501" priority="19">
      <formula>WEEKDAY($U$7,2)&gt;5</formula>
    </cfRule>
    <cfRule type="expression" dxfId="500" priority="20">
      <formula>($U$7=TODAY())</formula>
    </cfRule>
  </conditionalFormatting>
  <conditionalFormatting sqref="V7:V13">
    <cfRule type="expression" dxfId="499" priority="21">
      <formula>WEEKDAY($V$7,2)&gt;5</formula>
    </cfRule>
    <cfRule type="expression" dxfId="498" priority="22">
      <formula>($V$7=TODAY())</formula>
    </cfRule>
  </conditionalFormatting>
  <conditionalFormatting sqref="W7:W13">
    <cfRule type="expression" dxfId="497" priority="23">
      <formula>WEEKDAY($W$7,2)&gt;5</formula>
    </cfRule>
    <cfRule type="expression" dxfId="496" priority="24">
      <formula>($W$7=TODAY())</formula>
    </cfRule>
  </conditionalFormatting>
  <conditionalFormatting sqref="X7:X13">
    <cfRule type="expression" dxfId="495" priority="25">
      <formula>WEEKDAY($X$7,2)&gt;5</formula>
    </cfRule>
    <cfRule type="expression" dxfId="494" priority="26">
      <formula>($X$7=TODAY())</formula>
    </cfRule>
  </conditionalFormatting>
  <conditionalFormatting sqref="Y7:Y13">
    <cfRule type="expression" dxfId="493" priority="27">
      <formula>WEEKDAY($Y$7,2)&gt;5</formula>
    </cfRule>
    <cfRule type="expression" dxfId="492" priority="28">
      <formula>($Y$7=TODAY())</formula>
    </cfRule>
  </conditionalFormatting>
  <conditionalFormatting sqref="Z7:Z13">
    <cfRule type="expression" dxfId="491" priority="29">
      <formula>WEEKDAY($Z$7,2)&gt;5</formula>
    </cfRule>
    <cfRule type="expression" dxfId="490" priority="30">
      <formula>($Z$7=TODAY())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61"/>
  <sheetViews>
    <sheetView zoomScale="86" zoomScaleNormal="86" workbookViewId="0">
      <pane xSplit="3" ySplit="7" topLeftCell="D8" activePane="bottomRight" state="frozen"/>
      <selection pane="topRight" activeCell="D1" sqref="D1"/>
      <selection pane="bottomLeft" activeCell="A8" sqref="A8"/>
      <selection pane="bottomRight" activeCell="B18" sqref="B18"/>
    </sheetView>
  </sheetViews>
  <sheetFormatPr baseColWidth="10" defaultColWidth="9.140625" defaultRowHeight="18" customHeight="1" x14ac:dyDescent="0.25"/>
  <cols>
    <col min="1" max="1" width="25.42578125" customWidth="1"/>
    <col min="2" max="2" width="24.42578125" customWidth="1"/>
    <col min="3" max="3" width="16.7109375" customWidth="1"/>
    <col min="4" max="5" width="18.7109375" customWidth="1"/>
    <col min="6" max="7" width="14.7109375" customWidth="1"/>
    <col min="8" max="8" width="18" customWidth="1"/>
    <col min="9" max="10" width="6.7109375" customWidth="1"/>
    <col min="11" max="11" width="5.28515625" customWidth="1"/>
    <col min="12" max="12" width="4.5703125" customWidth="1"/>
    <col min="13" max="13" width="5.140625" customWidth="1"/>
    <col min="14" max="14" width="4.7109375" customWidth="1"/>
    <col min="15" max="15" width="5.85546875" customWidth="1"/>
    <col min="16" max="17" width="5.28515625" customWidth="1"/>
    <col min="18" max="18" width="5" customWidth="1"/>
    <col min="19" max="19" width="4.85546875" customWidth="1"/>
    <col min="20" max="20" width="5.28515625" customWidth="1"/>
  </cols>
  <sheetData>
    <row r="1" spans="1:20" ht="18" customHeight="1" x14ac:dyDescent="0.35">
      <c r="A1" s="16" t="s">
        <v>38</v>
      </c>
      <c r="B1" s="16"/>
      <c r="C1" s="16"/>
    </row>
    <row r="3" spans="1:20" ht="18" customHeight="1" x14ac:dyDescent="0.25">
      <c r="A3" t="s">
        <v>39</v>
      </c>
      <c r="B3" s="2">
        <v>45658</v>
      </c>
    </row>
    <row r="4" spans="1:20" ht="18" customHeight="1" x14ac:dyDescent="0.25">
      <c r="A4" s="3" t="s">
        <v>40</v>
      </c>
      <c r="B4" s="3" t="s">
        <v>41</v>
      </c>
    </row>
    <row r="7" spans="1:20" ht="18" customHeight="1" x14ac:dyDescent="0.25">
      <c r="A7" s="12" t="s">
        <v>4</v>
      </c>
      <c r="B7" s="12"/>
      <c r="C7" s="12"/>
      <c r="D7" s="12"/>
      <c r="E7" s="12"/>
      <c r="F7" s="12"/>
      <c r="G7" s="12"/>
      <c r="H7" s="12"/>
      <c r="I7" s="12" t="s">
        <v>47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spans="1:20" ht="18" customHeight="1" x14ac:dyDescent="0.25">
      <c r="A8" s="4" t="s">
        <v>5</v>
      </c>
      <c r="B8" s="4" t="s">
        <v>42</v>
      </c>
      <c r="C8" s="4" t="s">
        <v>43</v>
      </c>
      <c r="D8" s="4" t="s">
        <v>44</v>
      </c>
      <c r="E8" s="4" t="s">
        <v>45</v>
      </c>
      <c r="F8" s="4" t="s">
        <v>8</v>
      </c>
      <c r="G8" s="4" t="s">
        <v>46</v>
      </c>
      <c r="H8" s="4" t="s">
        <v>15</v>
      </c>
      <c r="I8" s="10">
        <f>EDATE($B$3,0)</f>
        <v>45658</v>
      </c>
      <c r="J8" s="10">
        <f>EDATE($B$3,1)</f>
        <v>45689</v>
      </c>
      <c r="K8" s="10">
        <f>EDATE($B$3,2)</f>
        <v>45717</v>
      </c>
      <c r="L8" s="10">
        <f>EDATE($B$3,3)</f>
        <v>45748</v>
      </c>
      <c r="M8" s="10">
        <f>EDATE($B$3,4)</f>
        <v>45778</v>
      </c>
      <c r="N8" s="10">
        <f>EDATE($B$3,5)</f>
        <v>45809</v>
      </c>
      <c r="O8" s="10">
        <f>EDATE($B$3,6)</f>
        <v>45839</v>
      </c>
      <c r="P8" s="10">
        <f>EDATE($B$3,7)</f>
        <v>45870</v>
      </c>
      <c r="Q8" s="10">
        <f>EDATE($B$3,8)</f>
        <v>45901</v>
      </c>
      <c r="R8" s="10">
        <f>EDATE($B$3,9)</f>
        <v>45931</v>
      </c>
      <c r="S8" s="10">
        <f>EDATE($B$3,10)</f>
        <v>45962</v>
      </c>
      <c r="T8" s="10">
        <f>EDATE($B$3,11)</f>
        <v>45992</v>
      </c>
    </row>
    <row r="9" spans="1:20" ht="18" customHeight="1" x14ac:dyDescent="0.25">
      <c r="A9" s="6">
        <v>1</v>
      </c>
      <c r="B9" s="6" t="s">
        <v>48</v>
      </c>
      <c r="C9" s="13" t="s">
        <v>49</v>
      </c>
      <c r="D9" s="14">
        <v>3</v>
      </c>
      <c r="E9" s="15">
        <v>45667</v>
      </c>
      <c r="F9" s="13" t="s">
        <v>30</v>
      </c>
      <c r="G9" s="13" t="s">
        <v>50</v>
      </c>
      <c r="H9" s="13"/>
    </row>
    <row r="10" spans="1:20" ht="18" customHeight="1" x14ac:dyDescent="0.25">
      <c r="A10" s="6">
        <v>2</v>
      </c>
      <c r="B10" s="6" t="s">
        <v>51</v>
      </c>
      <c r="C10" s="13" t="s">
        <v>52</v>
      </c>
      <c r="D10" s="14">
        <v>6</v>
      </c>
      <c r="E10" s="15">
        <v>45616</v>
      </c>
      <c r="F10" s="13" t="s">
        <v>53</v>
      </c>
      <c r="G10" s="13" t="s">
        <v>54</v>
      </c>
      <c r="H10" s="13"/>
    </row>
    <row r="11" spans="1:20" ht="18" customHeight="1" x14ac:dyDescent="0.25">
      <c r="A11" s="6">
        <v>3</v>
      </c>
      <c r="B11" s="6" t="s">
        <v>55</v>
      </c>
      <c r="C11" s="13" t="s">
        <v>56</v>
      </c>
      <c r="D11" s="14">
        <v>1</v>
      </c>
      <c r="E11" s="15">
        <v>45693</v>
      </c>
      <c r="F11" s="13" t="s">
        <v>33</v>
      </c>
      <c r="G11" s="13" t="s">
        <v>57</v>
      </c>
      <c r="H11" s="13"/>
    </row>
    <row r="12" spans="1:20" ht="18" customHeight="1" x14ac:dyDescent="0.25">
      <c r="A12" s="6">
        <v>4</v>
      </c>
      <c r="B12" s="6" t="s">
        <v>58</v>
      </c>
      <c r="C12" s="13" t="s">
        <v>59</v>
      </c>
      <c r="D12" s="14">
        <v>12</v>
      </c>
      <c r="E12" s="15">
        <v>45536</v>
      </c>
      <c r="F12" s="13" t="s">
        <v>24</v>
      </c>
      <c r="G12" s="13" t="s">
        <v>50</v>
      </c>
      <c r="H12" s="13"/>
    </row>
    <row r="13" spans="1:20" ht="18" customHeight="1" x14ac:dyDescent="0.25">
      <c r="A13" s="6"/>
      <c r="B13" s="6"/>
      <c r="C13" s="6"/>
      <c r="D13" s="7"/>
      <c r="E13" s="2"/>
      <c r="F13" s="6"/>
      <c r="G13" s="6"/>
      <c r="H13" s="6"/>
    </row>
    <row r="14" spans="1:20" ht="18" customHeight="1" x14ac:dyDescent="0.25">
      <c r="A14" s="6"/>
      <c r="B14" s="6"/>
      <c r="C14" s="6"/>
      <c r="D14" s="7"/>
      <c r="E14" s="2"/>
      <c r="F14" s="6"/>
      <c r="G14" s="6"/>
      <c r="H14" s="6"/>
    </row>
    <row r="15" spans="1:20" ht="18" customHeight="1" x14ac:dyDescent="0.25">
      <c r="A15" s="6"/>
      <c r="B15" s="6"/>
      <c r="C15" s="6"/>
      <c r="D15" s="7"/>
      <c r="E15" s="2"/>
      <c r="F15" s="6"/>
      <c r="G15" s="6"/>
      <c r="H15" s="6"/>
    </row>
    <row r="16" spans="1:20" ht="18" customHeight="1" x14ac:dyDescent="0.25">
      <c r="A16" s="6"/>
      <c r="B16" s="6"/>
      <c r="C16" s="6"/>
      <c r="D16" s="7"/>
      <c r="E16" s="2"/>
      <c r="F16" s="6"/>
      <c r="G16" s="6"/>
      <c r="H16" s="6"/>
    </row>
    <row r="17" spans="1:8" ht="18" customHeight="1" x14ac:dyDescent="0.25">
      <c r="A17" s="6"/>
      <c r="B17" s="6"/>
      <c r="C17" s="6"/>
      <c r="D17" s="7"/>
      <c r="E17" s="2"/>
      <c r="F17" s="6"/>
      <c r="G17" s="6"/>
      <c r="H17" s="6"/>
    </row>
    <row r="18" spans="1:8" ht="18" customHeight="1" x14ac:dyDescent="0.25">
      <c r="A18" s="6"/>
      <c r="B18" s="6"/>
      <c r="C18" s="6"/>
      <c r="D18" s="7"/>
      <c r="E18" s="2"/>
      <c r="F18" s="6"/>
      <c r="G18" s="6"/>
      <c r="H18" s="6"/>
    </row>
    <row r="19" spans="1:8" ht="18" customHeight="1" x14ac:dyDescent="0.25">
      <c r="A19" s="6"/>
      <c r="B19" s="6"/>
      <c r="C19" s="6"/>
      <c r="D19" s="7"/>
      <c r="E19" s="2"/>
      <c r="F19" s="6"/>
      <c r="G19" s="6"/>
      <c r="H19" s="6"/>
    </row>
    <row r="20" spans="1:8" ht="18" customHeight="1" x14ac:dyDescent="0.25">
      <c r="A20" s="6"/>
      <c r="B20" s="6"/>
      <c r="C20" s="6"/>
      <c r="D20" s="7"/>
      <c r="E20" s="2"/>
      <c r="F20" s="6"/>
      <c r="G20" s="6"/>
      <c r="H20" s="6"/>
    </row>
    <row r="21" spans="1:8" ht="18" customHeight="1" x14ac:dyDescent="0.25">
      <c r="A21" s="6"/>
      <c r="B21" s="6"/>
      <c r="C21" s="6"/>
      <c r="D21" s="7"/>
      <c r="E21" s="2"/>
      <c r="F21" s="6"/>
      <c r="G21" s="6"/>
      <c r="H21" s="6"/>
    </row>
    <row r="22" spans="1:8" ht="18" customHeight="1" x14ac:dyDescent="0.25">
      <c r="A22" s="6"/>
      <c r="B22" s="6"/>
      <c r="C22" s="6"/>
      <c r="D22" s="7"/>
      <c r="E22" s="2"/>
      <c r="F22" s="6"/>
      <c r="G22" s="6"/>
      <c r="H22" s="6"/>
    </row>
    <row r="23" spans="1:8" ht="18" customHeight="1" x14ac:dyDescent="0.25">
      <c r="A23" s="6"/>
      <c r="B23" s="6"/>
      <c r="C23" s="6"/>
      <c r="D23" s="7"/>
      <c r="E23" s="2"/>
      <c r="F23" s="6"/>
      <c r="G23" s="6"/>
      <c r="H23" s="6"/>
    </row>
    <row r="24" spans="1:8" ht="18" customHeight="1" x14ac:dyDescent="0.25">
      <c r="A24" s="6"/>
      <c r="B24" s="6"/>
      <c r="C24" s="6"/>
      <c r="D24" s="7"/>
      <c r="E24" s="2"/>
      <c r="F24" s="6"/>
      <c r="G24" s="6"/>
      <c r="H24" s="6"/>
    </row>
    <row r="25" spans="1:8" ht="18" customHeight="1" x14ac:dyDescent="0.25">
      <c r="A25" s="6"/>
      <c r="B25" s="6"/>
      <c r="C25" s="6"/>
      <c r="D25" s="7"/>
      <c r="E25" s="2"/>
      <c r="F25" s="6"/>
      <c r="G25" s="6"/>
      <c r="H25" s="6"/>
    </row>
    <row r="26" spans="1:8" ht="18" customHeight="1" x14ac:dyDescent="0.25">
      <c r="A26" s="6"/>
      <c r="B26" s="6"/>
      <c r="C26" s="6"/>
      <c r="D26" s="7"/>
      <c r="E26" s="2"/>
      <c r="F26" s="6"/>
      <c r="G26" s="6"/>
      <c r="H26" s="6"/>
    </row>
    <row r="27" spans="1:8" ht="18" customHeight="1" x14ac:dyDescent="0.25">
      <c r="A27" s="6"/>
      <c r="B27" s="6"/>
      <c r="C27" s="6"/>
      <c r="D27" s="7"/>
      <c r="E27" s="2"/>
      <c r="F27" s="6"/>
      <c r="G27" s="6"/>
      <c r="H27" s="6"/>
    </row>
    <row r="28" spans="1:8" ht="18" customHeight="1" x14ac:dyDescent="0.25">
      <c r="A28" s="6"/>
      <c r="B28" s="6"/>
      <c r="C28" s="6"/>
      <c r="D28" s="7"/>
      <c r="E28" s="2"/>
      <c r="F28" s="6"/>
      <c r="G28" s="6"/>
      <c r="H28" s="6"/>
    </row>
    <row r="29" spans="1:8" ht="18" customHeight="1" x14ac:dyDescent="0.25">
      <c r="A29" s="6"/>
      <c r="B29" s="6"/>
      <c r="C29" s="6"/>
      <c r="D29" s="7"/>
      <c r="E29" s="2"/>
      <c r="F29" s="6"/>
      <c r="G29" s="6"/>
      <c r="H29" s="6"/>
    </row>
    <row r="30" spans="1:8" ht="18" customHeight="1" x14ac:dyDescent="0.25">
      <c r="A30" s="6"/>
      <c r="B30" s="6"/>
      <c r="C30" s="6"/>
      <c r="D30" s="7"/>
      <c r="E30" s="2"/>
      <c r="F30" s="6"/>
      <c r="G30" s="6"/>
      <c r="H30" s="6"/>
    </row>
    <row r="31" spans="1:8" ht="18" customHeight="1" x14ac:dyDescent="0.25">
      <c r="A31" s="6"/>
      <c r="B31" s="6"/>
      <c r="C31" s="6"/>
      <c r="D31" s="7"/>
      <c r="E31" s="2"/>
      <c r="F31" s="6"/>
      <c r="G31" s="6"/>
      <c r="H31" s="6"/>
    </row>
    <row r="32" spans="1:8" ht="18" customHeight="1" x14ac:dyDescent="0.25">
      <c r="A32" s="6"/>
      <c r="B32" s="6"/>
      <c r="C32" s="6"/>
      <c r="D32" s="7"/>
      <c r="E32" s="2"/>
      <c r="F32" s="6"/>
      <c r="G32" s="6"/>
      <c r="H32" s="6"/>
    </row>
    <row r="33" spans="1:8" ht="18" customHeight="1" x14ac:dyDescent="0.25">
      <c r="A33" s="6"/>
      <c r="B33" s="6"/>
      <c r="C33" s="6"/>
      <c r="D33" s="7"/>
      <c r="E33" s="2"/>
      <c r="F33" s="6"/>
      <c r="G33" s="6"/>
      <c r="H33" s="6"/>
    </row>
    <row r="34" spans="1:8" ht="18" customHeight="1" x14ac:dyDescent="0.25">
      <c r="A34" s="6"/>
      <c r="B34" s="6"/>
      <c r="C34" s="6"/>
      <c r="D34" s="7"/>
      <c r="E34" s="2"/>
      <c r="F34" s="6"/>
      <c r="G34" s="6"/>
      <c r="H34" s="6"/>
    </row>
    <row r="35" spans="1:8" ht="18" customHeight="1" x14ac:dyDescent="0.25">
      <c r="A35" s="6"/>
      <c r="B35" s="6"/>
      <c r="C35" s="6"/>
      <c r="D35" s="7"/>
      <c r="E35" s="2"/>
      <c r="F35" s="6"/>
      <c r="G35" s="6"/>
      <c r="H35" s="6"/>
    </row>
    <row r="36" spans="1:8" ht="18" customHeight="1" x14ac:dyDescent="0.25">
      <c r="A36" s="6"/>
      <c r="B36" s="6"/>
      <c r="C36" s="6"/>
      <c r="D36" s="7"/>
      <c r="E36" s="2"/>
      <c r="F36" s="6"/>
      <c r="G36" s="6"/>
      <c r="H36" s="6"/>
    </row>
    <row r="37" spans="1:8" ht="18" customHeight="1" x14ac:dyDescent="0.25">
      <c r="A37" s="6"/>
      <c r="B37" s="6"/>
      <c r="C37" s="6"/>
      <c r="D37" s="7"/>
      <c r="E37" s="2"/>
      <c r="F37" s="6"/>
      <c r="G37" s="6"/>
      <c r="H37" s="6"/>
    </row>
    <row r="38" spans="1:8" ht="18" customHeight="1" x14ac:dyDescent="0.25">
      <c r="A38" s="6"/>
      <c r="B38" s="6"/>
      <c r="C38" s="6"/>
      <c r="D38" s="7"/>
      <c r="E38" s="2"/>
      <c r="F38" s="6"/>
      <c r="G38" s="6"/>
      <c r="H38" s="6"/>
    </row>
    <row r="39" spans="1:8" ht="18" customHeight="1" x14ac:dyDescent="0.25">
      <c r="A39" s="6"/>
      <c r="B39" s="6"/>
      <c r="C39" s="6"/>
      <c r="D39" s="7"/>
      <c r="E39" s="2"/>
      <c r="F39" s="6"/>
      <c r="G39" s="6"/>
      <c r="H39" s="6"/>
    </row>
    <row r="40" spans="1:8" ht="18" customHeight="1" x14ac:dyDescent="0.25">
      <c r="A40" s="6"/>
      <c r="B40" s="6"/>
      <c r="C40" s="6"/>
      <c r="D40" s="7"/>
      <c r="E40" s="2"/>
      <c r="F40" s="6"/>
      <c r="G40" s="6"/>
      <c r="H40" s="6"/>
    </row>
    <row r="41" spans="1:8" ht="18" customHeight="1" x14ac:dyDescent="0.25">
      <c r="A41" s="6"/>
      <c r="B41" s="6"/>
      <c r="C41" s="6"/>
      <c r="D41" s="7"/>
      <c r="E41" s="2"/>
      <c r="F41" s="6"/>
      <c r="G41" s="6"/>
      <c r="H41" s="6"/>
    </row>
    <row r="42" spans="1:8" ht="18" customHeight="1" x14ac:dyDescent="0.25">
      <c r="A42" s="6"/>
      <c r="B42" s="6"/>
      <c r="C42" s="6"/>
      <c r="D42" s="7"/>
      <c r="E42" s="2"/>
      <c r="F42" s="6"/>
      <c r="G42" s="6"/>
      <c r="H42" s="6"/>
    </row>
    <row r="43" spans="1:8" ht="18" customHeight="1" x14ac:dyDescent="0.25">
      <c r="A43" s="6"/>
      <c r="B43" s="6"/>
      <c r="C43" s="6"/>
      <c r="D43" s="7"/>
      <c r="E43" s="2"/>
      <c r="F43" s="6"/>
      <c r="G43" s="6"/>
      <c r="H43" s="6"/>
    </row>
    <row r="44" spans="1:8" ht="18" customHeight="1" x14ac:dyDescent="0.25">
      <c r="A44" s="6"/>
      <c r="B44" s="6"/>
      <c r="C44" s="6"/>
      <c r="D44" s="7"/>
      <c r="E44" s="2"/>
      <c r="F44" s="6"/>
      <c r="G44" s="6"/>
      <c r="H44" s="6"/>
    </row>
    <row r="45" spans="1:8" ht="18" customHeight="1" x14ac:dyDescent="0.25">
      <c r="A45" s="6"/>
      <c r="B45" s="6"/>
      <c r="C45" s="6"/>
      <c r="D45" s="7"/>
      <c r="E45" s="2"/>
      <c r="F45" s="6"/>
      <c r="G45" s="6"/>
      <c r="H45" s="6"/>
    </row>
    <row r="46" spans="1:8" ht="18" customHeight="1" x14ac:dyDescent="0.25">
      <c r="A46" s="6"/>
      <c r="B46" s="6"/>
      <c r="C46" s="6"/>
      <c r="D46" s="7"/>
      <c r="E46" s="2"/>
      <c r="F46" s="6"/>
      <c r="G46" s="6"/>
      <c r="H46" s="6"/>
    </row>
    <row r="47" spans="1:8" ht="18" customHeight="1" x14ac:dyDescent="0.25">
      <c r="A47" s="6"/>
      <c r="B47" s="6"/>
      <c r="C47" s="6"/>
      <c r="D47" s="7"/>
      <c r="E47" s="2"/>
      <c r="F47" s="6"/>
      <c r="G47" s="6"/>
      <c r="H47" s="6"/>
    </row>
    <row r="48" spans="1:8" ht="18" customHeight="1" x14ac:dyDescent="0.25">
      <c r="A48" s="6"/>
      <c r="B48" s="6"/>
      <c r="C48" s="6"/>
      <c r="D48" s="7"/>
      <c r="E48" s="2"/>
      <c r="F48" s="6"/>
      <c r="G48" s="6"/>
      <c r="H48" s="6"/>
    </row>
    <row r="49" spans="1:8" ht="18" customHeight="1" x14ac:dyDescent="0.25">
      <c r="A49" s="6"/>
      <c r="B49" s="6"/>
      <c r="C49" s="6"/>
      <c r="D49" s="7"/>
      <c r="E49" s="2"/>
      <c r="F49" s="6"/>
      <c r="G49" s="6"/>
      <c r="H49" s="6"/>
    </row>
    <row r="50" spans="1:8" ht="18" customHeight="1" x14ac:dyDescent="0.25">
      <c r="A50" s="6"/>
      <c r="B50" s="6"/>
      <c r="C50" s="6"/>
      <c r="D50" s="7"/>
      <c r="E50" s="2"/>
      <c r="F50" s="6"/>
      <c r="G50" s="6"/>
      <c r="H50" s="6"/>
    </row>
    <row r="51" spans="1:8" ht="18" customHeight="1" x14ac:dyDescent="0.25">
      <c r="A51" s="6"/>
      <c r="B51" s="6"/>
      <c r="C51" s="6"/>
      <c r="D51" s="7"/>
      <c r="E51" s="2"/>
      <c r="F51" s="6"/>
      <c r="G51" s="6"/>
      <c r="H51" s="6"/>
    </row>
    <row r="52" spans="1:8" ht="18" customHeight="1" x14ac:dyDescent="0.25">
      <c r="A52" s="6"/>
      <c r="B52" s="6"/>
      <c r="C52" s="6"/>
      <c r="D52" s="7"/>
      <c r="E52" s="2"/>
      <c r="F52" s="6"/>
      <c r="G52" s="6"/>
      <c r="H52" s="6"/>
    </row>
    <row r="53" spans="1:8" ht="18" customHeight="1" x14ac:dyDescent="0.25">
      <c r="A53" s="6"/>
      <c r="B53" s="6"/>
      <c r="C53" s="6"/>
      <c r="D53" s="7"/>
      <c r="E53" s="2"/>
      <c r="F53" s="6"/>
      <c r="G53" s="6"/>
      <c r="H53" s="6"/>
    </row>
    <row r="54" spans="1:8" ht="18" customHeight="1" x14ac:dyDescent="0.25">
      <c r="A54" s="6"/>
      <c r="B54" s="6"/>
      <c r="C54" s="6"/>
      <c r="D54" s="7"/>
      <c r="E54" s="2"/>
      <c r="F54" s="6"/>
      <c r="G54" s="6"/>
      <c r="H54" s="6"/>
    </row>
    <row r="55" spans="1:8" ht="18" customHeight="1" x14ac:dyDescent="0.25">
      <c r="A55" s="6"/>
      <c r="B55" s="6"/>
      <c r="C55" s="6"/>
      <c r="D55" s="7"/>
      <c r="E55" s="2"/>
      <c r="F55" s="6"/>
      <c r="G55" s="6"/>
      <c r="H55" s="6"/>
    </row>
    <row r="56" spans="1:8" ht="18" customHeight="1" x14ac:dyDescent="0.25">
      <c r="A56" s="6"/>
      <c r="B56" s="6"/>
      <c r="C56" s="6"/>
      <c r="D56" s="7"/>
      <c r="E56" s="2"/>
      <c r="F56" s="6"/>
      <c r="G56" s="6"/>
      <c r="H56" s="6"/>
    </row>
    <row r="57" spans="1:8" ht="18" customHeight="1" x14ac:dyDescent="0.25">
      <c r="A57" s="6"/>
      <c r="B57" s="6"/>
      <c r="C57" s="6"/>
      <c r="D57" s="7"/>
      <c r="E57" s="2"/>
      <c r="F57" s="6"/>
      <c r="G57" s="6"/>
      <c r="H57" s="6"/>
    </row>
    <row r="58" spans="1:8" ht="18" customHeight="1" x14ac:dyDescent="0.25">
      <c r="A58" s="6"/>
      <c r="B58" s="6"/>
      <c r="C58" s="6"/>
      <c r="D58" s="7"/>
      <c r="E58" s="2"/>
      <c r="F58" s="6"/>
      <c r="G58" s="6"/>
      <c r="H58" s="6"/>
    </row>
    <row r="59" spans="1:8" ht="18" customHeight="1" x14ac:dyDescent="0.25">
      <c r="A59" s="6"/>
      <c r="B59" s="6"/>
      <c r="C59" s="6"/>
      <c r="D59" s="7"/>
      <c r="E59" s="2"/>
      <c r="F59" s="6"/>
      <c r="G59" s="6"/>
      <c r="H59" s="6"/>
    </row>
    <row r="60" spans="1:8" ht="18" customHeight="1" x14ac:dyDescent="0.25">
      <c r="A60" s="6"/>
      <c r="B60" s="6"/>
      <c r="C60" s="6"/>
      <c r="D60" s="7"/>
      <c r="E60" s="2"/>
      <c r="F60" s="6"/>
      <c r="G60" s="6"/>
      <c r="H60" s="6"/>
    </row>
    <row r="61" spans="1:8" ht="18" customHeight="1" x14ac:dyDescent="0.25">
      <c r="A61" s="6"/>
      <c r="B61" s="6"/>
      <c r="C61" s="6"/>
      <c r="D61" s="7"/>
      <c r="E61" s="2"/>
      <c r="F61" s="6"/>
      <c r="G61" s="6"/>
      <c r="H61" s="6"/>
    </row>
  </sheetData>
  <mergeCells count="3">
    <mergeCell ref="A7:H7"/>
    <mergeCell ref="I7:T7"/>
    <mergeCell ref="A1:C1"/>
  </mergeCells>
  <conditionalFormatting sqref="I9:I61">
    <cfRule type="expression" dxfId="479" priority="1">
      <formula>AND($E8&gt;0,$D8&gt;0,$G8="Haute",MOD(DATEDIF($E8,EOMONTH($I$8,0),"m"),$D8)=0,$I$8&gt;=$E8)</formula>
    </cfRule>
    <cfRule type="expression" dxfId="478" priority="2">
      <formula>AND($E8&gt;0,$D8&gt;0,$G8="Moyenne",MOD(DATEDIF($E8,EOMONTH($I$8,0),"m"),$D8)=0,$I$8&gt;=$E8)</formula>
    </cfRule>
    <cfRule type="expression" dxfId="477" priority="3">
      <formula>AND($E8&gt;0,$D8&gt;0,$G8="Basse",MOD(DATEDIF($E8,EOMONTH($I$8,0),"m"),$D8)=0,$I$8&gt;=$E8)</formula>
    </cfRule>
  </conditionalFormatting>
  <conditionalFormatting sqref="J9:J61">
    <cfRule type="expression" dxfId="476" priority="4">
      <formula>AND($E8&gt;0,$D8&gt;0,$G8="Haute",MOD(DATEDIF($E8,EOMONTH($J$8,0),"m"),$D8)=0,$J$8&gt;=$E8)</formula>
    </cfRule>
    <cfRule type="expression" dxfId="475" priority="5">
      <formula>AND($E8&gt;0,$D8&gt;0,$G8="Moyenne",MOD(DATEDIF($E8,EOMONTH($J$8,0),"m"),$D8)=0,$J$8&gt;=$E8)</formula>
    </cfRule>
    <cfRule type="expression" dxfId="474" priority="6">
      <formula>AND($E8&gt;0,$D8&gt;0,$G8="Basse",MOD(DATEDIF($E8,EOMONTH($J$8,0),"m"),$D8)=0,$J$8&gt;=$E8)</formula>
    </cfRule>
  </conditionalFormatting>
  <conditionalFormatting sqref="K9:K61">
    <cfRule type="expression" dxfId="473" priority="7">
      <formula>AND($E8&gt;0,$D8&gt;0,$G8="Haute",MOD(DATEDIF($E8,EOMONTH($K$8,0),"m"),$D8)=0,$K$8&gt;=$E8)</formula>
    </cfRule>
    <cfRule type="expression" dxfId="472" priority="8">
      <formula>AND($E8&gt;0,$D8&gt;0,$G8="Moyenne",MOD(DATEDIF($E8,EOMONTH($K$8,0),"m"),$D8)=0,$K$8&gt;=$E8)</formula>
    </cfRule>
    <cfRule type="expression" dxfId="471" priority="9">
      <formula>AND($E8&gt;0,$D8&gt;0,$G8="Basse",MOD(DATEDIF($E8,EOMONTH($K$8,0),"m"),$D8)=0,$K$8&gt;=$E8)</formula>
    </cfRule>
  </conditionalFormatting>
  <conditionalFormatting sqref="L9:L61">
    <cfRule type="expression" dxfId="470" priority="10">
      <formula>AND($E8&gt;0,$D8&gt;0,$G8="Haute",MOD(DATEDIF($E8,EOMONTH($L$8,0),"m"),$D8)=0,$L$8&gt;=$E8)</formula>
    </cfRule>
    <cfRule type="expression" dxfId="469" priority="11">
      <formula>AND($E8&gt;0,$D8&gt;0,$G8="Moyenne",MOD(DATEDIF($E8,EOMONTH($L$8,0),"m"),$D8)=0,$L$8&gt;=$E8)</formula>
    </cfRule>
    <cfRule type="expression" dxfId="468" priority="12">
      <formula>AND($E8&gt;0,$D8&gt;0,$G8="Basse",MOD(DATEDIF($E8,EOMONTH($L$8,0),"m"),$D8)=0,$L$8&gt;=$E8)</formula>
    </cfRule>
  </conditionalFormatting>
  <conditionalFormatting sqref="M9:M61">
    <cfRule type="expression" dxfId="467" priority="13">
      <formula>AND($E8&gt;0,$D8&gt;0,$G8="Haute",MOD(DATEDIF($E8,EOMONTH($M$8,0),"m"),$D8)=0,$M$8&gt;=$E8)</formula>
    </cfRule>
    <cfRule type="expression" dxfId="466" priority="14">
      <formula>AND($E8&gt;0,$D8&gt;0,$G8="Moyenne",MOD(DATEDIF($E8,EOMONTH($M$8,0),"m"),$D8)=0,$M$8&gt;=$E8)</formula>
    </cfRule>
    <cfRule type="expression" dxfId="465" priority="15">
      <formula>AND($E8&gt;0,$D8&gt;0,$G8="Basse",MOD(DATEDIF($E8,EOMONTH($M$8,0),"m"),$D8)=0,$M$8&gt;=$E8)</formula>
    </cfRule>
  </conditionalFormatting>
  <conditionalFormatting sqref="N9:N61">
    <cfRule type="expression" dxfId="464" priority="16">
      <formula>AND($E8&gt;0,$D8&gt;0,$G8="Haute",MOD(DATEDIF($E8,EOMONTH($N$8,0),"m"),$D8)=0,$N$8&gt;=$E8)</formula>
    </cfRule>
    <cfRule type="expression" dxfId="463" priority="17">
      <formula>AND($E8&gt;0,$D8&gt;0,$G8="Moyenne",MOD(DATEDIF($E8,EOMONTH($N$8,0),"m"),$D8)=0,$N$8&gt;=$E8)</formula>
    </cfRule>
    <cfRule type="expression" dxfId="462" priority="18">
      <formula>AND($E8&gt;0,$D8&gt;0,$G8="Basse",MOD(DATEDIF($E8,EOMONTH($N$8,0),"m"),$D8)=0,$N$8&gt;=$E8)</formula>
    </cfRule>
  </conditionalFormatting>
  <conditionalFormatting sqref="O9:O61">
    <cfRule type="expression" dxfId="461" priority="19">
      <formula>AND($E8&gt;0,$D8&gt;0,$G8="Haute",MOD(DATEDIF($E8,EOMONTH($O$8,0),"m"),$D8)=0,$O$8&gt;=$E8)</formula>
    </cfRule>
    <cfRule type="expression" dxfId="460" priority="20">
      <formula>AND($E8&gt;0,$D8&gt;0,$G8="Moyenne",MOD(DATEDIF($E8,EOMONTH($O$8,0),"m"),$D8)=0,$O$8&gt;=$E8)</formula>
    </cfRule>
    <cfRule type="expression" dxfId="459" priority="21">
      <formula>AND($E8&gt;0,$D8&gt;0,$G8="Basse",MOD(DATEDIF($E8,EOMONTH($O$8,0),"m"),$D8)=0,$O$8&gt;=$E8)</formula>
    </cfRule>
  </conditionalFormatting>
  <conditionalFormatting sqref="P9:P61">
    <cfRule type="expression" dxfId="458" priority="22">
      <formula>AND($E8&gt;0,$D8&gt;0,$G8="Haute",MOD(DATEDIF($E8,EOMONTH($P$8,0),"m"),$D8)=0,$P$8&gt;=$E8)</formula>
    </cfRule>
    <cfRule type="expression" dxfId="457" priority="23">
      <formula>AND($E8&gt;0,$D8&gt;0,$G8="Moyenne",MOD(DATEDIF($E8,EOMONTH($P$8,0),"m"),$D8)=0,$P$8&gt;=$E8)</formula>
    </cfRule>
    <cfRule type="expression" dxfId="456" priority="24">
      <formula>AND($E8&gt;0,$D8&gt;0,$G8="Basse",MOD(DATEDIF($E8,EOMONTH($P$8,0),"m"),$D8)=0,$P$8&gt;=$E8)</formula>
    </cfRule>
  </conditionalFormatting>
  <conditionalFormatting sqref="Q9:Q61">
    <cfRule type="expression" dxfId="455" priority="25">
      <formula>AND($E8&gt;0,$D8&gt;0,$G8="Haute",MOD(DATEDIF($E8,EOMONTH($Q$8,0),"m"),$D8)=0,$Q$8&gt;=$E8)</formula>
    </cfRule>
    <cfRule type="expression" dxfId="454" priority="26">
      <formula>AND($E8&gt;0,$D8&gt;0,$G8="Moyenne",MOD(DATEDIF($E8,EOMONTH($Q$8,0),"m"),$D8)=0,$Q$8&gt;=$E8)</formula>
    </cfRule>
    <cfRule type="expression" dxfId="453" priority="27">
      <formula>AND($E8&gt;0,$D8&gt;0,$G8="Basse",MOD(DATEDIF($E8,EOMONTH($Q$8,0),"m"),$D8)=0,$Q$8&gt;=$E8)</formula>
    </cfRule>
  </conditionalFormatting>
  <conditionalFormatting sqref="R9:R61">
    <cfRule type="expression" dxfId="452" priority="28">
      <formula>AND($E8&gt;0,$D8&gt;0,$G8="Haute",MOD(DATEDIF($E8,EOMONTH($R$8,0),"m"),$D8)=0,$R$8&gt;=$E8)</formula>
    </cfRule>
    <cfRule type="expression" dxfId="451" priority="29">
      <formula>AND($E8&gt;0,$D8&gt;0,$G8="Moyenne",MOD(DATEDIF($E8,EOMONTH($R$8,0),"m"),$D8)=0,$R$8&gt;=$E8)</formula>
    </cfRule>
    <cfRule type="expression" dxfId="450" priority="30">
      <formula>AND($E8&gt;0,$D8&gt;0,$G8="Basse",MOD(DATEDIF($E8,EOMONTH($R$8,0),"m"),$D8)=0,$R$8&gt;=$E8)</formula>
    </cfRule>
  </conditionalFormatting>
  <conditionalFormatting sqref="S9:S61">
    <cfRule type="expression" dxfId="449" priority="31">
      <formula>AND($E8&gt;0,$D8&gt;0,$G8="Haute",MOD(DATEDIF($E8,EOMONTH($S$8,0),"m"),$D8)=0,$S$8&gt;=$E8)</formula>
    </cfRule>
    <cfRule type="expression" dxfId="448" priority="32">
      <formula>AND($E8&gt;0,$D8&gt;0,$G8="Moyenne",MOD(DATEDIF($E8,EOMONTH($S$8,0),"m"),$D8)=0,$S$8&gt;=$E8)</formula>
    </cfRule>
    <cfRule type="expression" dxfId="447" priority="33">
      <formula>AND($E8&gt;0,$D8&gt;0,$G8="Basse",MOD(DATEDIF($E8,EOMONTH($S$8,0),"m"),$D8)=0,$S$8&gt;=$E8)</formula>
    </cfRule>
  </conditionalFormatting>
  <conditionalFormatting sqref="T9:T61">
    <cfRule type="expression" dxfId="446" priority="34">
      <formula>AND($E8&gt;0,$D8&gt;0,$G8="Haute",MOD(DATEDIF($E8,EOMONTH($T$8,0),"m"),$D8)=0,$T$8&gt;=$E8)</formula>
    </cfRule>
    <cfRule type="expression" dxfId="445" priority="35">
      <formula>AND($E8&gt;0,$D8&gt;0,$G8="Moyenne",MOD(DATEDIF($E8,EOMONTH($T$8,0),"m"),$D8)=0,$T$8&gt;=$E8)</formula>
    </cfRule>
    <cfRule type="expression" dxfId="444" priority="36">
      <formula>AND($E8&gt;0,$D8&gt;0,$G8="Basse",MOD(DATEDIF($E8,EOMONTH($T$8,0),"m"),$D8)=0,$T$8&gt;=$E8)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81"/>
  <sheetViews>
    <sheetView zoomScale="90" zoomScaleNormal="90" workbookViewId="0">
      <pane xSplit="3" ySplit="7" topLeftCell="D8" activePane="bottomRight" state="frozen"/>
      <selection pane="topRight" activeCell="D1" sqref="D1"/>
      <selection pane="bottomLeft" activeCell="A8" sqref="A8"/>
      <selection pane="bottomRight" activeCell="D20" sqref="D20"/>
    </sheetView>
  </sheetViews>
  <sheetFormatPr baseColWidth="10" defaultColWidth="9.140625" defaultRowHeight="18" customHeight="1" x14ac:dyDescent="0.25"/>
  <cols>
    <col min="1" max="1" width="16" customWidth="1"/>
    <col min="2" max="2" width="28" customWidth="1"/>
    <col min="3" max="3" width="11" customWidth="1"/>
    <col min="4" max="4" width="16.7109375" customWidth="1"/>
    <col min="5" max="5" width="12.7109375" customWidth="1"/>
    <col min="6" max="6" width="16.7109375" customWidth="1"/>
    <col min="7" max="7" width="24.7109375" customWidth="1"/>
    <col min="8" max="8" width="10.28515625" customWidth="1"/>
    <col min="9" max="9" width="6.7109375" customWidth="1"/>
    <col min="10" max="10" width="5.85546875" customWidth="1"/>
    <col min="11" max="11" width="5.5703125" customWidth="1"/>
    <col min="12" max="12" width="6.5703125" customWidth="1"/>
    <col min="13" max="13" width="4.85546875" customWidth="1"/>
    <col min="14" max="14" width="6.140625" customWidth="1"/>
    <col min="15" max="15" width="5.140625" customWidth="1"/>
    <col min="16" max="16" width="7.5703125" customWidth="1"/>
    <col min="17" max="17" width="7.42578125" customWidth="1"/>
    <col min="18" max="18" width="5.28515625" customWidth="1"/>
    <col min="19" max="20" width="10.7109375" customWidth="1"/>
  </cols>
  <sheetData>
    <row r="1" spans="1:20" ht="18" customHeight="1" x14ac:dyDescent="0.35">
      <c r="A1" s="17" t="s">
        <v>60</v>
      </c>
      <c r="B1" s="17"/>
      <c r="C1" s="17"/>
    </row>
    <row r="3" spans="1:20" ht="18" customHeight="1" x14ac:dyDescent="0.25">
      <c r="A3" t="s">
        <v>39</v>
      </c>
      <c r="B3" s="2">
        <v>45658</v>
      </c>
    </row>
    <row r="4" spans="1:20" ht="18" customHeight="1" x14ac:dyDescent="0.25">
      <c r="A4" s="3" t="s">
        <v>40</v>
      </c>
      <c r="B4" s="3" t="s">
        <v>61</v>
      </c>
    </row>
    <row r="7" spans="1:20" ht="18" customHeight="1" x14ac:dyDescent="0.25">
      <c r="A7" s="12" t="s">
        <v>4</v>
      </c>
      <c r="B7" s="12"/>
      <c r="C7" s="12"/>
      <c r="D7" s="12"/>
      <c r="E7" s="12"/>
      <c r="F7" s="12"/>
      <c r="G7" s="12"/>
      <c r="H7" s="12"/>
      <c r="I7" s="12" t="s">
        <v>47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spans="1:20" ht="18" customHeight="1" x14ac:dyDescent="0.25">
      <c r="A8" s="4" t="s">
        <v>5</v>
      </c>
      <c r="B8" s="4" t="s">
        <v>62</v>
      </c>
      <c r="C8" s="4" t="s">
        <v>63</v>
      </c>
      <c r="D8" s="4" t="s">
        <v>8</v>
      </c>
      <c r="E8" s="4" t="s">
        <v>14</v>
      </c>
      <c r="F8" s="4" t="s">
        <v>64</v>
      </c>
      <c r="G8" s="4" t="s">
        <v>65</v>
      </c>
      <c r="H8" s="4" t="s">
        <v>66</v>
      </c>
      <c r="I8" s="10">
        <f>EDATE($B$3,0)</f>
        <v>45658</v>
      </c>
      <c r="J8" s="10">
        <f>EDATE($B$3,1)</f>
        <v>45689</v>
      </c>
      <c r="K8" s="10">
        <f>EDATE($B$3,2)</f>
        <v>45717</v>
      </c>
      <c r="L8" s="10">
        <f>EDATE($B$3,3)</f>
        <v>45748</v>
      </c>
      <c r="M8" s="10">
        <f>EDATE($B$3,4)</f>
        <v>45778</v>
      </c>
      <c r="N8" s="10">
        <f>EDATE($B$3,5)</f>
        <v>45809</v>
      </c>
      <c r="O8" s="10">
        <f>EDATE($B$3,6)</f>
        <v>45839</v>
      </c>
      <c r="P8" s="10">
        <f>EDATE($B$3,7)</f>
        <v>45870</v>
      </c>
      <c r="Q8" s="10">
        <f>EDATE($B$3,8)</f>
        <v>45901</v>
      </c>
      <c r="R8" s="10">
        <f>EDATE($B$3,9)</f>
        <v>45931</v>
      </c>
      <c r="S8" s="10">
        <f>EDATE($B$3,10)</f>
        <v>45962</v>
      </c>
      <c r="T8" s="10">
        <f>EDATE($B$3,11)</f>
        <v>45992</v>
      </c>
    </row>
    <row r="9" spans="1:20" ht="18" customHeight="1" x14ac:dyDescent="0.25">
      <c r="A9" s="6">
        <v>1</v>
      </c>
      <c r="B9" s="6" t="s">
        <v>67</v>
      </c>
      <c r="C9" s="6" t="s">
        <v>68</v>
      </c>
      <c r="D9" s="6" t="s">
        <v>20</v>
      </c>
      <c r="E9" s="6" t="s">
        <v>69</v>
      </c>
      <c r="F9" s="2">
        <v>45700</v>
      </c>
      <c r="G9" s="6" t="s">
        <v>70</v>
      </c>
      <c r="H9" s="6"/>
    </row>
    <row r="10" spans="1:20" ht="18" customHeight="1" x14ac:dyDescent="0.25">
      <c r="A10" s="6">
        <v>2</v>
      </c>
      <c r="B10" s="6" t="s">
        <v>71</v>
      </c>
      <c r="C10" s="6" t="s">
        <v>72</v>
      </c>
      <c r="D10" s="6" t="s">
        <v>73</v>
      </c>
      <c r="E10" s="6" t="s">
        <v>74</v>
      </c>
      <c r="F10" s="2">
        <v>45721</v>
      </c>
      <c r="G10" s="6" t="s">
        <v>75</v>
      </c>
      <c r="H10" s="6"/>
    </row>
    <row r="11" spans="1:20" ht="18" customHeight="1" x14ac:dyDescent="0.25">
      <c r="A11" s="6">
        <v>3</v>
      </c>
      <c r="B11" s="6" t="s">
        <v>76</v>
      </c>
      <c r="C11" s="6" t="s">
        <v>77</v>
      </c>
      <c r="D11" s="6" t="s">
        <v>30</v>
      </c>
      <c r="E11" s="6" t="s">
        <v>78</v>
      </c>
      <c r="F11" s="2">
        <v>45767</v>
      </c>
      <c r="G11" s="6" t="s">
        <v>79</v>
      </c>
      <c r="H11" s="6"/>
    </row>
    <row r="12" spans="1:20" ht="18" customHeight="1" x14ac:dyDescent="0.25">
      <c r="A12" s="6">
        <v>4</v>
      </c>
      <c r="B12" s="6" t="s">
        <v>80</v>
      </c>
      <c r="C12" s="6" t="s">
        <v>81</v>
      </c>
      <c r="D12" s="6" t="s">
        <v>53</v>
      </c>
      <c r="E12" s="6" t="s">
        <v>21</v>
      </c>
      <c r="F12" s="2">
        <v>45787</v>
      </c>
      <c r="G12" s="6" t="s">
        <v>82</v>
      </c>
      <c r="H12" s="6"/>
    </row>
    <row r="13" spans="1:20" ht="18" customHeight="1" x14ac:dyDescent="0.25">
      <c r="A13" s="6"/>
      <c r="B13" s="6"/>
      <c r="C13" s="6"/>
      <c r="D13" s="6"/>
      <c r="E13" s="6"/>
      <c r="F13" s="2"/>
      <c r="G13" s="6"/>
      <c r="H13" s="6"/>
    </row>
    <row r="14" spans="1:20" ht="18" customHeight="1" x14ac:dyDescent="0.25">
      <c r="A14" s="6"/>
      <c r="B14" s="6"/>
      <c r="C14" s="6"/>
      <c r="D14" s="6"/>
      <c r="E14" s="6"/>
      <c r="F14" s="2"/>
      <c r="G14" s="6"/>
      <c r="H14" s="6"/>
    </row>
    <row r="15" spans="1:20" ht="18" customHeight="1" x14ac:dyDescent="0.25">
      <c r="A15" s="6"/>
      <c r="B15" s="6"/>
      <c r="C15" s="6"/>
      <c r="D15" s="6"/>
      <c r="E15" s="6"/>
      <c r="F15" s="2"/>
      <c r="G15" s="6"/>
      <c r="H15" s="6"/>
    </row>
    <row r="16" spans="1:20" ht="18" customHeight="1" x14ac:dyDescent="0.25">
      <c r="A16" s="6"/>
      <c r="B16" s="6"/>
      <c r="C16" s="6"/>
      <c r="D16" s="6"/>
      <c r="E16" s="6"/>
      <c r="F16" s="2"/>
      <c r="G16" s="6"/>
      <c r="H16" s="6"/>
    </row>
    <row r="17" spans="1:8" ht="18" customHeight="1" x14ac:dyDescent="0.25">
      <c r="A17" s="6"/>
      <c r="B17" s="6"/>
      <c r="C17" s="6"/>
      <c r="D17" s="6"/>
      <c r="E17" s="6"/>
      <c r="F17" s="2"/>
      <c r="G17" s="6"/>
      <c r="H17" s="6"/>
    </row>
    <row r="18" spans="1:8" ht="18" customHeight="1" x14ac:dyDescent="0.25">
      <c r="A18" s="6"/>
      <c r="B18" s="6"/>
      <c r="C18" s="6"/>
      <c r="D18" s="6"/>
      <c r="E18" s="6"/>
      <c r="F18" s="2"/>
      <c r="G18" s="6"/>
      <c r="H18" s="6"/>
    </row>
    <row r="19" spans="1:8" ht="18" customHeight="1" x14ac:dyDescent="0.25">
      <c r="A19" s="6"/>
      <c r="B19" s="6"/>
      <c r="C19" s="6"/>
      <c r="D19" s="6"/>
      <c r="E19" s="6"/>
      <c r="F19" s="2"/>
      <c r="G19" s="6"/>
      <c r="H19" s="6"/>
    </row>
    <row r="20" spans="1:8" ht="18" customHeight="1" x14ac:dyDescent="0.25">
      <c r="A20" s="6"/>
      <c r="B20" s="6"/>
      <c r="C20" s="6"/>
      <c r="D20" s="6"/>
      <c r="E20" s="6"/>
      <c r="F20" s="2"/>
      <c r="G20" s="6"/>
      <c r="H20" s="6"/>
    </row>
    <row r="21" spans="1:8" ht="18" customHeight="1" x14ac:dyDescent="0.25">
      <c r="A21" s="6"/>
      <c r="B21" s="6"/>
      <c r="C21" s="6"/>
      <c r="D21" s="6"/>
      <c r="E21" s="6"/>
      <c r="F21" s="2"/>
      <c r="G21" s="6"/>
      <c r="H21" s="6"/>
    </row>
    <row r="22" spans="1:8" ht="18" customHeight="1" x14ac:dyDescent="0.25">
      <c r="A22" s="6"/>
      <c r="B22" s="6"/>
      <c r="C22" s="6"/>
      <c r="D22" s="6"/>
      <c r="E22" s="6"/>
      <c r="F22" s="2"/>
      <c r="G22" s="6"/>
      <c r="H22" s="6"/>
    </row>
    <row r="23" spans="1:8" ht="18" customHeight="1" x14ac:dyDescent="0.25">
      <c r="A23" s="6"/>
      <c r="B23" s="6"/>
      <c r="C23" s="6"/>
      <c r="D23" s="6"/>
      <c r="E23" s="6"/>
      <c r="F23" s="2"/>
      <c r="G23" s="6"/>
      <c r="H23" s="6"/>
    </row>
    <row r="24" spans="1:8" ht="18" customHeight="1" x14ac:dyDescent="0.25">
      <c r="A24" s="6"/>
      <c r="B24" s="6"/>
      <c r="C24" s="6"/>
      <c r="D24" s="6"/>
      <c r="E24" s="6"/>
      <c r="F24" s="2"/>
      <c r="G24" s="6"/>
      <c r="H24" s="6"/>
    </row>
    <row r="25" spans="1:8" ht="18" customHeight="1" x14ac:dyDescent="0.25">
      <c r="A25" s="6"/>
      <c r="B25" s="6"/>
      <c r="C25" s="6"/>
      <c r="D25" s="6"/>
      <c r="E25" s="6"/>
      <c r="F25" s="2"/>
      <c r="G25" s="6"/>
      <c r="H25" s="6"/>
    </row>
    <row r="26" spans="1:8" ht="18" customHeight="1" x14ac:dyDescent="0.25">
      <c r="A26" s="6"/>
      <c r="B26" s="6"/>
      <c r="C26" s="6"/>
      <c r="D26" s="6"/>
      <c r="E26" s="6"/>
      <c r="F26" s="2"/>
      <c r="G26" s="6"/>
      <c r="H26" s="6"/>
    </row>
    <row r="27" spans="1:8" ht="18" customHeight="1" x14ac:dyDescent="0.25">
      <c r="A27" s="6"/>
      <c r="B27" s="6"/>
      <c r="C27" s="6"/>
      <c r="D27" s="6"/>
      <c r="E27" s="6"/>
      <c r="F27" s="2"/>
      <c r="G27" s="6"/>
      <c r="H27" s="6"/>
    </row>
    <row r="28" spans="1:8" ht="18" customHeight="1" x14ac:dyDescent="0.25">
      <c r="A28" s="6"/>
      <c r="B28" s="6"/>
      <c r="C28" s="6"/>
      <c r="D28" s="6"/>
      <c r="E28" s="6"/>
      <c r="F28" s="2"/>
      <c r="G28" s="6"/>
      <c r="H28" s="6"/>
    </row>
    <row r="29" spans="1:8" ht="18" customHeight="1" x14ac:dyDescent="0.25">
      <c r="A29" s="6"/>
      <c r="B29" s="6"/>
      <c r="C29" s="6"/>
      <c r="D29" s="6"/>
      <c r="E29" s="6"/>
      <c r="F29" s="2"/>
      <c r="G29" s="6"/>
      <c r="H29" s="6"/>
    </row>
    <row r="30" spans="1:8" ht="18" customHeight="1" x14ac:dyDescent="0.25">
      <c r="A30" s="6"/>
      <c r="B30" s="6"/>
      <c r="C30" s="6"/>
      <c r="D30" s="6"/>
      <c r="E30" s="6"/>
      <c r="F30" s="2"/>
      <c r="G30" s="6"/>
      <c r="H30" s="6"/>
    </row>
    <row r="31" spans="1:8" ht="18" customHeight="1" x14ac:dyDescent="0.25">
      <c r="A31" s="6"/>
      <c r="B31" s="6"/>
      <c r="C31" s="6"/>
      <c r="D31" s="6"/>
      <c r="E31" s="6"/>
      <c r="F31" s="2"/>
      <c r="G31" s="6"/>
      <c r="H31" s="6"/>
    </row>
    <row r="32" spans="1:8" ht="18" customHeight="1" x14ac:dyDescent="0.25">
      <c r="A32" s="6"/>
      <c r="B32" s="6"/>
      <c r="C32" s="6"/>
      <c r="D32" s="6"/>
      <c r="E32" s="6"/>
      <c r="F32" s="2"/>
      <c r="G32" s="6"/>
      <c r="H32" s="6"/>
    </row>
    <row r="33" spans="1:8" ht="18" customHeight="1" x14ac:dyDescent="0.25">
      <c r="A33" s="6"/>
      <c r="B33" s="6"/>
      <c r="C33" s="6"/>
      <c r="D33" s="6"/>
      <c r="E33" s="6"/>
      <c r="F33" s="2"/>
      <c r="G33" s="6"/>
      <c r="H33" s="6"/>
    </row>
    <row r="34" spans="1:8" ht="18" customHeight="1" x14ac:dyDescent="0.25">
      <c r="A34" s="6"/>
      <c r="B34" s="6"/>
      <c r="C34" s="6"/>
      <c r="D34" s="6"/>
      <c r="E34" s="6"/>
      <c r="F34" s="2"/>
      <c r="G34" s="6"/>
      <c r="H34" s="6"/>
    </row>
    <row r="35" spans="1:8" ht="18" customHeight="1" x14ac:dyDescent="0.25">
      <c r="A35" s="6"/>
      <c r="B35" s="6"/>
      <c r="C35" s="6"/>
      <c r="D35" s="6"/>
      <c r="E35" s="6"/>
      <c r="F35" s="2"/>
      <c r="G35" s="6"/>
      <c r="H35" s="6"/>
    </row>
    <row r="36" spans="1:8" ht="18" customHeight="1" x14ac:dyDescent="0.25">
      <c r="A36" s="6"/>
      <c r="B36" s="6"/>
      <c r="C36" s="6"/>
      <c r="D36" s="6"/>
      <c r="E36" s="6"/>
      <c r="F36" s="2"/>
      <c r="G36" s="6"/>
      <c r="H36" s="6"/>
    </row>
    <row r="37" spans="1:8" ht="18" customHeight="1" x14ac:dyDescent="0.25">
      <c r="A37" s="6"/>
      <c r="B37" s="6"/>
      <c r="C37" s="6"/>
      <c r="D37" s="6"/>
      <c r="E37" s="6"/>
      <c r="F37" s="2"/>
      <c r="G37" s="6"/>
      <c r="H37" s="6"/>
    </row>
    <row r="38" spans="1:8" ht="18" customHeight="1" x14ac:dyDescent="0.25">
      <c r="A38" s="6"/>
      <c r="B38" s="6"/>
      <c r="C38" s="6"/>
      <c r="D38" s="6"/>
      <c r="E38" s="6"/>
      <c r="F38" s="2"/>
      <c r="G38" s="6"/>
      <c r="H38" s="6"/>
    </row>
    <row r="39" spans="1:8" ht="18" customHeight="1" x14ac:dyDescent="0.25">
      <c r="A39" s="6"/>
      <c r="B39" s="6"/>
      <c r="C39" s="6"/>
      <c r="D39" s="6"/>
      <c r="E39" s="6"/>
      <c r="F39" s="2"/>
      <c r="G39" s="6"/>
      <c r="H39" s="6"/>
    </row>
    <row r="40" spans="1:8" ht="18" customHeight="1" x14ac:dyDescent="0.25">
      <c r="A40" s="6"/>
      <c r="B40" s="6"/>
      <c r="C40" s="6"/>
      <c r="D40" s="6"/>
      <c r="E40" s="6"/>
      <c r="F40" s="2"/>
      <c r="G40" s="6"/>
      <c r="H40" s="6"/>
    </row>
    <row r="41" spans="1:8" ht="18" customHeight="1" x14ac:dyDescent="0.25">
      <c r="A41" s="6"/>
      <c r="B41" s="6"/>
      <c r="C41" s="6"/>
      <c r="D41" s="6"/>
      <c r="E41" s="6"/>
      <c r="F41" s="2"/>
      <c r="G41" s="6"/>
      <c r="H41" s="6"/>
    </row>
    <row r="42" spans="1:8" ht="18" customHeight="1" x14ac:dyDescent="0.25">
      <c r="A42" s="6"/>
      <c r="B42" s="6"/>
      <c r="C42" s="6"/>
      <c r="D42" s="6"/>
      <c r="E42" s="6"/>
      <c r="F42" s="2"/>
      <c r="G42" s="6"/>
      <c r="H42" s="6"/>
    </row>
    <row r="43" spans="1:8" ht="18" customHeight="1" x14ac:dyDescent="0.25">
      <c r="A43" s="6"/>
      <c r="B43" s="6"/>
      <c r="C43" s="6"/>
      <c r="D43" s="6"/>
      <c r="E43" s="6"/>
      <c r="F43" s="2"/>
      <c r="G43" s="6"/>
      <c r="H43" s="6"/>
    </row>
    <row r="44" spans="1:8" ht="18" customHeight="1" x14ac:dyDescent="0.25">
      <c r="A44" s="6"/>
      <c r="B44" s="6"/>
      <c r="C44" s="6"/>
      <c r="D44" s="6"/>
      <c r="E44" s="6"/>
      <c r="F44" s="2"/>
      <c r="G44" s="6"/>
      <c r="H44" s="6"/>
    </row>
    <row r="45" spans="1:8" ht="18" customHeight="1" x14ac:dyDescent="0.25">
      <c r="A45" s="6"/>
      <c r="B45" s="6"/>
      <c r="C45" s="6"/>
      <c r="D45" s="6"/>
      <c r="E45" s="6"/>
      <c r="F45" s="2"/>
      <c r="G45" s="6"/>
      <c r="H45" s="6"/>
    </row>
    <row r="46" spans="1:8" ht="18" customHeight="1" x14ac:dyDescent="0.25">
      <c r="A46" s="6"/>
      <c r="B46" s="6"/>
      <c r="C46" s="6"/>
      <c r="D46" s="6"/>
      <c r="E46" s="6"/>
      <c r="F46" s="2"/>
      <c r="G46" s="6"/>
      <c r="H46" s="6"/>
    </row>
    <row r="47" spans="1:8" ht="18" customHeight="1" x14ac:dyDescent="0.25">
      <c r="A47" s="6"/>
      <c r="B47" s="6"/>
      <c r="C47" s="6"/>
      <c r="D47" s="6"/>
      <c r="E47" s="6"/>
      <c r="F47" s="2"/>
      <c r="G47" s="6"/>
      <c r="H47" s="6"/>
    </row>
    <row r="48" spans="1:8" ht="18" customHeight="1" x14ac:dyDescent="0.25">
      <c r="A48" s="6"/>
      <c r="B48" s="6"/>
      <c r="C48" s="6"/>
      <c r="D48" s="6"/>
      <c r="E48" s="6"/>
      <c r="F48" s="2"/>
      <c r="G48" s="6"/>
      <c r="H48" s="6"/>
    </row>
    <row r="49" spans="1:8" ht="18" customHeight="1" x14ac:dyDescent="0.25">
      <c r="A49" s="6"/>
      <c r="B49" s="6"/>
      <c r="C49" s="6"/>
      <c r="D49" s="6"/>
      <c r="E49" s="6"/>
      <c r="F49" s="2"/>
      <c r="G49" s="6"/>
      <c r="H49" s="6"/>
    </row>
    <row r="50" spans="1:8" ht="18" customHeight="1" x14ac:dyDescent="0.25">
      <c r="A50" s="6"/>
      <c r="B50" s="6"/>
      <c r="C50" s="6"/>
      <c r="D50" s="6"/>
      <c r="E50" s="6"/>
      <c r="F50" s="2"/>
      <c r="G50" s="6"/>
      <c r="H50" s="6"/>
    </row>
    <row r="51" spans="1:8" ht="18" customHeight="1" x14ac:dyDescent="0.25">
      <c r="A51" s="6"/>
      <c r="B51" s="6"/>
      <c r="C51" s="6"/>
      <c r="D51" s="6"/>
      <c r="E51" s="6"/>
      <c r="F51" s="2"/>
      <c r="G51" s="6"/>
      <c r="H51" s="6"/>
    </row>
    <row r="52" spans="1:8" ht="18" customHeight="1" x14ac:dyDescent="0.25">
      <c r="A52" s="6"/>
      <c r="B52" s="6"/>
      <c r="C52" s="6"/>
      <c r="D52" s="6"/>
      <c r="E52" s="6"/>
      <c r="F52" s="2"/>
      <c r="G52" s="6"/>
      <c r="H52" s="6"/>
    </row>
    <row r="53" spans="1:8" ht="18" customHeight="1" x14ac:dyDescent="0.25">
      <c r="A53" s="6"/>
      <c r="B53" s="6"/>
      <c r="C53" s="6"/>
      <c r="D53" s="6"/>
      <c r="E53" s="6"/>
      <c r="F53" s="2"/>
      <c r="G53" s="6"/>
      <c r="H53" s="6"/>
    </row>
    <row r="54" spans="1:8" ht="18" customHeight="1" x14ac:dyDescent="0.25">
      <c r="A54" s="6"/>
      <c r="B54" s="6"/>
      <c r="C54" s="6"/>
      <c r="D54" s="6"/>
      <c r="E54" s="6"/>
      <c r="F54" s="2"/>
      <c r="G54" s="6"/>
      <c r="H54" s="6"/>
    </row>
    <row r="55" spans="1:8" ht="18" customHeight="1" x14ac:dyDescent="0.25">
      <c r="A55" s="6"/>
      <c r="B55" s="6"/>
      <c r="C55" s="6"/>
      <c r="D55" s="6"/>
      <c r="E55" s="6"/>
      <c r="F55" s="2"/>
      <c r="G55" s="6"/>
      <c r="H55" s="6"/>
    </row>
    <row r="56" spans="1:8" ht="18" customHeight="1" x14ac:dyDescent="0.25">
      <c r="A56" s="6"/>
      <c r="B56" s="6"/>
      <c r="C56" s="6"/>
      <c r="D56" s="6"/>
      <c r="E56" s="6"/>
      <c r="F56" s="2"/>
      <c r="G56" s="6"/>
      <c r="H56" s="6"/>
    </row>
    <row r="57" spans="1:8" ht="18" customHeight="1" x14ac:dyDescent="0.25">
      <c r="A57" s="6"/>
      <c r="B57" s="6"/>
      <c r="C57" s="6"/>
      <c r="D57" s="6"/>
      <c r="E57" s="6"/>
      <c r="F57" s="2"/>
      <c r="G57" s="6"/>
      <c r="H57" s="6"/>
    </row>
    <row r="58" spans="1:8" ht="18" customHeight="1" x14ac:dyDescent="0.25">
      <c r="A58" s="6"/>
      <c r="B58" s="6"/>
      <c r="C58" s="6"/>
      <c r="D58" s="6"/>
      <c r="E58" s="6"/>
      <c r="F58" s="2"/>
      <c r="G58" s="6"/>
      <c r="H58" s="6"/>
    </row>
    <row r="59" spans="1:8" ht="18" customHeight="1" x14ac:dyDescent="0.25">
      <c r="A59" s="6"/>
      <c r="B59" s="6"/>
      <c r="C59" s="6"/>
      <c r="D59" s="6"/>
      <c r="E59" s="6"/>
      <c r="F59" s="2"/>
      <c r="G59" s="6"/>
      <c r="H59" s="6"/>
    </row>
    <row r="60" spans="1:8" ht="18" customHeight="1" x14ac:dyDescent="0.25">
      <c r="A60" s="6"/>
      <c r="B60" s="6"/>
      <c r="C60" s="6"/>
      <c r="D60" s="6"/>
      <c r="E60" s="6"/>
      <c r="F60" s="2"/>
      <c r="G60" s="6"/>
      <c r="H60" s="6"/>
    </row>
    <row r="61" spans="1:8" ht="18" customHeight="1" x14ac:dyDescent="0.25">
      <c r="A61" s="6"/>
      <c r="B61" s="6"/>
      <c r="C61" s="6"/>
      <c r="D61" s="6"/>
      <c r="E61" s="6"/>
      <c r="F61" s="2"/>
      <c r="G61" s="6"/>
      <c r="H61" s="6"/>
    </row>
    <row r="62" spans="1:8" ht="18" customHeight="1" x14ac:dyDescent="0.25">
      <c r="A62" s="6"/>
      <c r="B62" s="6"/>
      <c r="C62" s="6"/>
      <c r="D62" s="6"/>
      <c r="E62" s="6"/>
      <c r="F62" s="2"/>
      <c r="G62" s="6"/>
      <c r="H62" s="6"/>
    </row>
    <row r="63" spans="1:8" ht="18" customHeight="1" x14ac:dyDescent="0.25">
      <c r="A63" s="6"/>
      <c r="B63" s="6"/>
      <c r="C63" s="6"/>
      <c r="D63" s="6"/>
      <c r="E63" s="6"/>
      <c r="F63" s="2"/>
      <c r="G63" s="6"/>
      <c r="H63" s="6"/>
    </row>
    <row r="64" spans="1:8" ht="18" customHeight="1" x14ac:dyDescent="0.25">
      <c r="A64" s="6"/>
      <c r="B64" s="6"/>
      <c r="C64" s="6"/>
      <c r="D64" s="6"/>
      <c r="E64" s="6"/>
      <c r="F64" s="2"/>
      <c r="G64" s="6"/>
      <c r="H64" s="6"/>
    </row>
    <row r="65" spans="1:8" ht="18" customHeight="1" x14ac:dyDescent="0.25">
      <c r="A65" s="6"/>
      <c r="B65" s="6"/>
      <c r="C65" s="6"/>
      <c r="D65" s="6"/>
      <c r="E65" s="6"/>
      <c r="F65" s="2"/>
      <c r="G65" s="6"/>
      <c r="H65" s="6"/>
    </row>
    <row r="66" spans="1:8" ht="18" customHeight="1" x14ac:dyDescent="0.25">
      <c r="A66" s="6"/>
      <c r="B66" s="6"/>
      <c r="C66" s="6"/>
      <c r="D66" s="6"/>
      <c r="E66" s="6"/>
      <c r="F66" s="2"/>
      <c r="G66" s="6"/>
      <c r="H66" s="6"/>
    </row>
    <row r="67" spans="1:8" ht="18" customHeight="1" x14ac:dyDescent="0.25">
      <c r="A67" s="6"/>
      <c r="B67" s="6"/>
      <c r="C67" s="6"/>
      <c r="D67" s="6"/>
      <c r="E67" s="6"/>
      <c r="F67" s="2"/>
      <c r="G67" s="6"/>
      <c r="H67" s="6"/>
    </row>
    <row r="68" spans="1:8" ht="18" customHeight="1" x14ac:dyDescent="0.25">
      <c r="A68" s="6"/>
      <c r="B68" s="6"/>
      <c r="C68" s="6"/>
      <c r="D68" s="6"/>
      <c r="E68" s="6"/>
      <c r="F68" s="2"/>
      <c r="G68" s="6"/>
      <c r="H68" s="6"/>
    </row>
    <row r="69" spans="1:8" ht="18" customHeight="1" x14ac:dyDescent="0.25">
      <c r="A69" s="6"/>
      <c r="B69" s="6"/>
      <c r="C69" s="6"/>
      <c r="D69" s="6"/>
      <c r="E69" s="6"/>
      <c r="F69" s="2"/>
      <c r="G69" s="6"/>
      <c r="H69" s="6"/>
    </row>
    <row r="70" spans="1:8" ht="18" customHeight="1" x14ac:dyDescent="0.25">
      <c r="A70" s="6"/>
      <c r="B70" s="6"/>
      <c r="C70" s="6"/>
      <c r="D70" s="6"/>
      <c r="E70" s="6"/>
      <c r="F70" s="2"/>
      <c r="G70" s="6"/>
      <c r="H70" s="6"/>
    </row>
    <row r="71" spans="1:8" ht="18" customHeight="1" x14ac:dyDescent="0.25">
      <c r="A71" s="6"/>
      <c r="B71" s="6"/>
      <c r="C71" s="6"/>
      <c r="D71" s="6"/>
      <c r="E71" s="6"/>
      <c r="F71" s="2"/>
      <c r="G71" s="6"/>
      <c r="H71" s="6"/>
    </row>
    <row r="72" spans="1:8" ht="18" customHeight="1" x14ac:dyDescent="0.25">
      <c r="A72" s="6"/>
      <c r="B72" s="6"/>
      <c r="C72" s="6"/>
      <c r="D72" s="6"/>
      <c r="E72" s="6"/>
      <c r="F72" s="2"/>
      <c r="G72" s="6"/>
      <c r="H72" s="6"/>
    </row>
    <row r="73" spans="1:8" ht="18" customHeight="1" x14ac:dyDescent="0.25">
      <c r="A73" s="6"/>
      <c r="B73" s="6"/>
      <c r="C73" s="6"/>
      <c r="D73" s="6"/>
      <c r="E73" s="6"/>
      <c r="F73" s="2"/>
      <c r="G73" s="6"/>
      <c r="H73" s="6"/>
    </row>
    <row r="74" spans="1:8" ht="18" customHeight="1" x14ac:dyDescent="0.25">
      <c r="A74" s="6"/>
      <c r="B74" s="6"/>
      <c r="C74" s="6"/>
      <c r="D74" s="6"/>
      <c r="E74" s="6"/>
      <c r="F74" s="2"/>
      <c r="G74" s="6"/>
      <c r="H74" s="6"/>
    </row>
    <row r="75" spans="1:8" ht="18" customHeight="1" x14ac:dyDescent="0.25">
      <c r="A75" s="6"/>
      <c r="B75" s="6"/>
      <c r="C75" s="6"/>
      <c r="D75" s="6"/>
      <c r="E75" s="6"/>
      <c r="F75" s="2"/>
      <c r="G75" s="6"/>
      <c r="H75" s="6"/>
    </row>
    <row r="76" spans="1:8" ht="18" customHeight="1" x14ac:dyDescent="0.25">
      <c r="A76" s="6"/>
      <c r="B76" s="6"/>
      <c r="C76" s="6"/>
      <c r="D76" s="6"/>
      <c r="E76" s="6"/>
      <c r="F76" s="2"/>
      <c r="G76" s="6"/>
      <c r="H76" s="6"/>
    </row>
    <row r="77" spans="1:8" ht="18" customHeight="1" x14ac:dyDescent="0.25">
      <c r="A77" s="6"/>
      <c r="B77" s="6"/>
      <c r="C77" s="6"/>
      <c r="D77" s="6"/>
      <c r="E77" s="6"/>
      <c r="F77" s="2"/>
      <c r="G77" s="6"/>
      <c r="H77" s="6"/>
    </row>
    <row r="78" spans="1:8" ht="18" customHeight="1" x14ac:dyDescent="0.25">
      <c r="A78" s="6"/>
      <c r="B78" s="6"/>
      <c r="C78" s="6"/>
      <c r="D78" s="6"/>
      <c r="E78" s="6"/>
      <c r="F78" s="2"/>
      <c r="G78" s="6"/>
      <c r="H78" s="6"/>
    </row>
    <row r="79" spans="1:8" ht="18" customHeight="1" x14ac:dyDescent="0.25">
      <c r="A79" s="6"/>
      <c r="B79" s="6"/>
      <c r="C79" s="6"/>
      <c r="D79" s="6"/>
      <c r="E79" s="6"/>
      <c r="F79" s="2"/>
      <c r="G79" s="6"/>
      <c r="H79" s="6"/>
    </row>
    <row r="80" spans="1:8" ht="18" customHeight="1" x14ac:dyDescent="0.25">
      <c r="A80" s="6"/>
      <c r="B80" s="6"/>
      <c r="C80" s="6"/>
      <c r="D80" s="6"/>
      <c r="E80" s="6"/>
      <c r="F80" s="2"/>
      <c r="G80" s="6"/>
      <c r="H80" s="6"/>
    </row>
    <row r="81" spans="1:8" ht="18" customHeight="1" x14ac:dyDescent="0.25">
      <c r="A81" s="6"/>
      <c r="B81" s="6"/>
      <c r="C81" s="6"/>
      <c r="D81" s="6"/>
      <c r="E81" s="6"/>
      <c r="F81" s="2"/>
      <c r="G81" s="6"/>
      <c r="H81" s="6"/>
    </row>
  </sheetData>
  <mergeCells count="3">
    <mergeCell ref="A7:H7"/>
    <mergeCell ref="I7:T7"/>
    <mergeCell ref="A1:C1"/>
  </mergeCells>
  <conditionalFormatting sqref="I9:I81">
    <cfRule type="expression" dxfId="443" priority="1">
      <formula>AND($F8&gt;0,$C8="Blog",TEXT($F8,"yyyymm")=TEXT($I$8,"yyyymm"))</formula>
    </cfRule>
    <cfRule type="expression" dxfId="442" priority="2">
      <formula>AND($F8&gt;0,$C8="YouTube",TEXT($F8,"yyyymm")=TEXT($I$8,"yyyymm"))</formula>
    </cfRule>
    <cfRule type="expression" dxfId="441" priority="3">
      <formula>AND($F8&gt;0,$C8="Réseaux",TEXT($F8,"yyyymm")=TEXT($I$8,"yyyymm"))</formula>
    </cfRule>
    <cfRule type="expression" dxfId="440" priority="4">
      <formula>AND($F8&gt;0,$C8="Email",TEXT($F8,"yyyymm")=TEXT($I$8,"yyyymm"))</formula>
    </cfRule>
  </conditionalFormatting>
  <conditionalFormatting sqref="J9:J81">
    <cfRule type="expression" dxfId="439" priority="5">
      <formula>AND($F8&gt;0,$C8="Blog",TEXT($F8,"yyyymm")=TEXT($J$8,"yyyymm"))</formula>
    </cfRule>
    <cfRule type="expression" dxfId="438" priority="6">
      <formula>AND($F8&gt;0,$C8="YouTube",TEXT($F8,"yyyymm")=TEXT($J$8,"yyyymm"))</formula>
    </cfRule>
    <cfRule type="expression" dxfId="437" priority="7">
      <formula>AND($F8&gt;0,$C8="Réseaux",TEXT($F8,"yyyymm")=TEXT($J$8,"yyyymm"))</formula>
    </cfRule>
    <cfRule type="expression" dxfId="436" priority="8">
      <formula>AND($F8&gt;0,$C8="Email",TEXT($F8,"yyyymm")=TEXT($J$8,"yyyymm"))</formula>
    </cfRule>
  </conditionalFormatting>
  <conditionalFormatting sqref="K9:K81">
    <cfRule type="expression" dxfId="435" priority="9">
      <formula>AND($F8&gt;0,$C8="Blog",TEXT($F8,"yyyymm")=TEXT($K$8,"yyyymm"))</formula>
    </cfRule>
    <cfRule type="expression" dxfId="434" priority="10">
      <formula>AND($F8&gt;0,$C8="YouTube",TEXT($F8,"yyyymm")=TEXT($K$8,"yyyymm"))</formula>
    </cfRule>
    <cfRule type="expression" dxfId="433" priority="11">
      <formula>AND($F8&gt;0,$C8="Réseaux",TEXT($F8,"yyyymm")=TEXT($K$8,"yyyymm"))</formula>
    </cfRule>
    <cfRule type="expression" dxfId="432" priority="12">
      <formula>AND($F8&gt;0,$C8="Email",TEXT($F8,"yyyymm")=TEXT($K$8,"yyyymm"))</formula>
    </cfRule>
  </conditionalFormatting>
  <conditionalFormatting sqref="L9:L81">
    <cfRule type="expression" dxfId="431" priority="13">
      <formula>AND($F8&gt;0,$C8="Blog",TEXT($F8,"yyyymm")=TEXT($L$8,"yyyymm"))</formula>
    </cfRule>
    <cfRule type="expression" dxfId="430" priority="14">
      <formula>AND($F8&gt;0,$C8="YouTube",TEXT($F8,"yyyymm")=TEXT($L$8,"yyyymm"))</formula>
    </cfRule>
    <cfRule type="expression" dxfId="429" priority="15">
      <formula>AND($F8&gt;0,$C8="Réseaux",TEXT($F8,"yyyymm")=TEXT($L$8,"yyyymm"))</formula>
    </cfRule>
    <cfRule type="expression" dxfId="428" priority="16">
      <formula>AND($F8&gt;0,$C8="Email",TEXT($F8,"yyyymm")=TEXT($L$8,"yyyymm"))</formula>
    </cfRule>
  </conditionalFormatting>
  <conditionalFormatting sqref="M9:M81">
    <cfRule type="expression" dxfId="427" priority="17">
      <formula>AND($F8&gt;0,$C8="Blog",TEXT($F8,"yyyymm")=TEXT($M$8,"yyyymm"))</formula>
    </cfRule>
    <cfRule type="expression" dxfId="426" priority="18">
      <formula>AND($F8&gt;0,$C8="YouTube",TEXT($F8,"yyyymm")=TEXT($M$8,"yyyymm"))</formula>
    </cfRule>
    <cfRule type="expression" dxfId="425" priority="19">
      <formula>AND($F8&gt;0,$C8="Réseaux",TEXT($F8,"yyyymm")=TEXT($M$8,"yyyymm"))</formula>
    </cfRule>
    <cfRule type="expression" dxfId="424" priority="20">
      <formula>AND($F8&gt;0,$C8="Email",TEXT($F8,"yyyymm")=TEXT($M$8,"yyyymm"))</formula>
    </cfRule>
  </conditionalFormatting>
  <conditionalFormatting sqref="N9:N81">
    <cfRule type="expression" dxfId="423" priority="21">
      <formula>AND($F8&gt;0,$C8="Blog",TEXT($F8,"yyyymm")=TEXT($N$8,"yyyymm"))</formula>
    </cfRule>
    <cfRule type="expression" dxfId="422" priority="22">
      <formula>AND($F8&gt;0,$C8="YouTube",TEXT($F8,"yyyymm")=TEXT($N$8,"yyyymm"))</formula>
    </cfRule>
    <cfRule type="expression" dxfId="421" priority="23">
      <formula>AND($F8&gt;0,$C8="Réseaux",TEXT($F8,"yyyymm")=TEXT($N$8,"yyyymm"))</formula>
    </cfRule>
    <cfRule type="expression" dxfId="420" priority="24">
      <formula>AND($F8&gt;0,$C8="Email",TEXT($F8,"yyyymm")=TEXT($N$8,"yyyymm"))</formula>
    </cfRule>
  </conditionalFormatting>
  <conditionalFormatting sqref="O9:O81">
    <cfRule type="expression" dxfId="419" priority="25">
      <formula>AND($F8&gt;0,$C8="Blog",TEXT($F8,"yyyymm")=TEXT($O$8,"yyyymm"))</formula>
    </cfRule>
    <cfRule type="expression" dxfId="418" priority="26">
      <formula>AND($F8&gt;0,$C8="YouTube",TEXT($F8,"yyyymm")=TEXT($O$8,"yyyymm"))</formula>
    </cfRule>
    <cfRule type="expression" dxfId="417" priority="27">
      <formula>AND($F8&gt;0,$C8="Réseaux",TEXT($F8,"yyyymm")=TEXT($O$8,"yyyymm"))</formula>
    </cfRule>
    <cfRule type="expression" dxfId="416" priority="28">
      <formula>AND($F8&gt;0,$C8="Email",TEXT($F8,"yyyymm")=TEXT($O$8,"yyyymm"))</formula>
    </cfRule>
  </conditionalFormatting>
  <conditionalFormatting sqref="P9:P81">
    <cfRule type="expression" dxfId="415" priority="29">
      <formula>AND($F8&gt;0,$C8="Blog",TEXT($F8,"yyyymm")=TEXT($P$8,"yyyymm"))</formula>
    </cfRule>
    <cfRule type="expression" dxfId="414" priority="30">
      <formula>AND($F8&gt;0,$C8="YouTube",TEXT($F8,"yyyymm")=TEXT($P$8,"yyyymm"))</formula>
    </cfRule>
    <cfRule type="expression" dxfId="413" priority="31">
      <formula>AND($F8&gt;0,$C8="Réseaux",TEXT($F8,"yyyymm")=TEXT($P$8,"yyyymm"))</formula>
    </cfRule>
    <cfRule type="expression" dxfId="412" priority="32">
      <formula>AND($F8&gt;0,$C8="Email",TEXT($F8,"yyyymm")=TEXT($P$8,"yyyymm"))</formula>
    </cfRule>
  </conditionalFormatting>
  <conditionalFormatting sqref="Q9:Q81">
    <cfRule type="expression" dxfId="411" priority="33">
      <formula>AND($F8&gt;0,$C8="Blog",TEXT($F8,"yyyymm")=TEXT($Q$8,"yyyymm"))</formula>
    </cfRule>
    <cfRule type="expression" dxfId="410" priority="34">
      <formula>AND($F8&gt;0,$C8="YouTube",TEXT($F8,"yyyymm")=TEXT($Q$8,"yyyymm"))</formula>
    </cfRule>
    <cfRule type="expression" dxfId="409" priority="35">
      <formula>AND($F8&gt;0,$C8="Réseaux",TEXT($F8,"yyyymm")=TEXT($Q$8,"yyyymm"))</formula>
    </cfRule>
    <cfRule type="expression" dxfId="408" priority="36">
      <formula>AND($F8&gt;0,$C8="Email",TEXT($F8,"yyyymm")=TEXT($Q$8,"yyyymm"))</formula>
    </cfRule>
  </conditionalFormatting>
  <conditionalFormatting sqref="R9:R81">
    <cfRule type="expression" dxfId="407" priority="37">
      <formula>AND($F8&gt;0,$C8="Blog",TEXT($F8,"yyyymm")=TEXT($R$8,"yyyymm"))</formula>
    </cfRule>
    <cfRule type="expression" dxfId="406" priority="38">
      <formula>AND($F8&gt;0,$C8="YouTube",TEXT($F8,"yyyymm")=TEXT($R$8,"yyyymm"))</formula>
    </cfRule>
    <cfRule type="expression" dxfId="405" priority="39">
      <formula>AND($F8&gt;0,$C8="Réseaux",TEXT($F8,"yyyymm")=TEXT($R$8,"yyyymm"))</formula>
    </cfRule>
    <cfRule type="expression" dxfId="404" priority="40">
      <formula>AND($F8&gt;0,$C8="Email",TEXT($F8,"yyyymm")=TEXT($R$8,"yyyymm"))</formula>
    </cfRule>
  </conditionalFormatting>
  <conditionalFormatting sqref="S9:S81">
    <cfRule type="expression" dxfId="403" priority="41">
      <formula>AND($F8&gt;0,$C8="Blog",TEXT($F8,"yyyymm")=TEXT($S$8,"yyyymm"))</formula>
    </cfRule>
    <cfRule type="expression" dxfId="402" priority="42">
      <formula>AND($F8&gt;0,$C8="YouTube",TEXT($F8,"yyyymm")=TEXT($S$8,"yyyymm"))</formula>
    </cfRule>
    <cfRule type="expression" dxfId="401" priority="43">
      <formula>AND($F8&gt;0,$C8="Réseaux",TEXT($F8,"yyyymm")=TEXT($S$8,"yyyymm"))</formula>
    </cfRule>
    <cfRule type="expression" dxfId="400" priority="44">
      <formula>AND($F8&gt;0,$C8="Email",TEXT($F8,"yyyymm")=TEXT($S$8,"yyyymm"))</formula>
    </cfRule>
  </conditionalFormatting>
  <conditionalFormatting sqref="T9:T81">
    <cfRule type="expression" dxfId="399" priority="45">
      <formula>AND($F8&gt;0,$C8="Blog",TEXT($F8,"yyyymm")=TEXT($T$8,"yyyymm"))</formula>
    </cfRule>
    <cfRule type="expression" dxfId="398" priority="46">
      <formula>AND($F8&gt;0,$C8="YouTube",TEXT($F8,"yyyymm")=TEXT($T$8,"yyyymm"))</formula>
    </cfRule>
    <cfRule type="expression" dxfId="397" priority="47">
      <formula>AND($F8&gt;0,$C8="Réseaux",TEXT($F8,"yyyymm")=TEXT($T$8,"yyyymm"))</formula>
    </cfRule>
    <cfRule type="expression" dxfId="396" priority="48">
      <formula>AND($F8&gt;0,$C8="Email",TEXT($F8,"yyyymm")=TEXT($T$8,"yyyymm"))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J34"/>
  <sheetViews>
    <sheetView zoomScale="90" zoomScaleNormal="90" workbookViewId="0">
      <pane xSplit="2" ySplit="7" topLeftCell="U8" activePane="bottomRight" state="frozen"/>
      <selection pane="topRight" activeCell="C1" sqref="C1"/>
      <selection pane="bottomLeft" activeCell="A8" sqref="A8"/>
      <selection pane="bottomRight" activeCell="AK20" sqref="AK20"/>
    </sheetView>
  </sheetViews>
  <sheetFormatPr baseColWidth="10" defaultColWidth="9.140625" defaultRowHeight="18" customHeight="1" x14ac:dyDescent="0.25"/>
  <cols>
    <col min="1" max="1" width="13" customWidth="1"/>
    <col min="2" max="3" width="24.5703125" customWidth="1"/>
    <col min="4" max="4" width="16.7109375" customWidth="1"/>
    <col min="5" max="5" width="12.7109375" customWidth="1"/>
    <col min="6" max="6" width="16.7109375" customWidth="1"/>
    <col min="7" max="7" width="10.7109375" customWidth="1"/>
    <col min="8" max="9" width="14.7109375" customWidth="1"/>
    <col min="10" max="10" width="12.7109375" customWidth="1"/>
    <col min="11" max="11" width="16.7109375" customWidth="1"/>
    <col min="12" max="12" width="12.42578125" customWidth="1"/>
    <col min="13" max="192" width="3.7109375" customWidth="1"/>
  </cols>
  <sheetData>
    <row r="1" spans="1:192" ht="18" customHeight="1" x14ac:dyDescent="0.35">
      <c r="A1" s="1" t="s">
        <v>105</v>
      </c>
      <c r="B1" s="18"/>
      <c r="C1" s="18"/>
      <c r="D1" s="18"/>
      <c r="E1" s="18"/>
    </row>
    <row r="3" spans="1:192" ht="18" customHeight="1" x14ac:dyDescent="0.25">
      <c r="A3" t="s">
        <v>17</v>
      </c>
      <c r="B3" s="2">
        <v>45944</v>
      </c>
    </row>
    <row r="4" spans="1:192" ht="18" customHeight="1" x14ac:dyDescent="0.25">
      <c r="A4" s="3" t="s">
        <v>106</v>
      </c>
      <c r="B4" s="3" t="s">
        <v>107</v>
      </c>
    </row>
    <row r="7" spans="1:192" ht="18" customHeight="1" x14ac:dyDescent="0.25">
      <c r="A7" s="12" t="s">
        <v>4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 t="s">
        <v>112</v>
      </c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</row>
    <row r="8" spans="1:192" ht="18" customHeight="1" x14ac:dyDescent="0.25">
      <c r="A8" s="4" t="s">
        <v>5</v>
      </c>
      <c r="B8" s="4" t="s">
        <v>6</v>
      </c>
      <c r="C8" s="4" t="s">
        <v>108</v>
      </c>
      <c r="D8" s="4" t="s">
        <v>8</v>
      </c>
      <c r="E8" s="4" t="s">
        <v>109</v>
      </c>
      <c r="F8" s="4" t="s">
        <v>110</v>
      </c>
      <c r="G8" s="4" t="s">
        <v>13</v>
      </c>
      <c r="H8" s="4" t="s">
        <v>11</v>
      </c>
      <c r="I8" s="4" t="s">
        <v>12</v>
      </c>
      <c r="J8" s="4" t="s">
        <v>14</v>
      </c>
      <c r="K8" s="4" t="s">
        <v>111</v>
      </c>
      <c r="L8" s="4" t="s">
        <v>15</v>
      </c>
      <c r="M8" s="5">
        <f>$B$3+0</f>
        <v>45944</v>
      </c>
      <c r="N8" s="5">
        <f>$B$3+1</f>
        <v>45945</v>
      </c>
      <c r="O8" s="5">
        <f>$B$3+2</f>
        <v>45946</v>
      </c>
      <c r="P8" s="5">
        <f>$B$3+3</f>
        <v>45947</v>
      </c>
      <c r="Q8" s="5">
        <f>$B$3+4</f>
        <v>45948</v>
      </c>
      <c r="R8" s="5">
        <f>$B$3+5</f>
        <v>45949</v>
      </c>
      <c r="S8" s="5">
        <f>$B$3+6</f>
        <v>45950</v>
      </c>
      <c r="T8" s="5">
        <f>$B$3+7</f>
        <v>45951</v>
      </c>
      <c r="U8" s="5">
        <f>$B$3+8</f>
        <v>45952</v>
      </c>
      <c r="V8" s="5">
        <f>$B$3+9</f>
        <v>45953</v>
      </c>
      <c r="W8" s="5">
        <f>$B$3+10</f>
        <v>45954</v>
      </c>
      <c r="X8" s="5">
        <f>$B$3+11</f>
        <v>45955</v>
      </c>
      <c r="Y8" s="5">
        <f>$B$3+12</f>
        <v>45956</v>
      </c>
      <c r="Z8" s="5">
        <f>$B$3+13</f>
        <v>45957</v>
      </c>
      <c r="AA8" s="5">
        <f>$B$3+14</f>
        <v>45958</v>
      </c>
      <c r="AB8" s="5">
        <f>$B$3+15</f>
        <v>45959</v>
      </c>
      <c r="AC8" s="5">
        <f>$B$3+16</f>
        <v>45960</v>
      </c>
      <c r="AD8" s="5">
        <f>$B$3+17</f>
        <v>45961</v>
      </c>
      <c r="AE8" s="5">
        <f>$B$3+18</f>
        <v>45962</v>
      </c>
      <c r="AF8" s="5">
        <f>$B$3+19</f>
        <v>45963</v>
      </c>
      <c r="AG8" s="5">
        <f>$B$3+20</f>
        <v>45964</v>
      </c>
      <c r="AH8" s="5">
        <f>$B$3+21</f>
        <v>45965</v>
      </c>
      <c r="AI8" s="5">
        <f>$B$3+22</f>
        <v>45966</v>
      </c>
      <c r="AJ8" s="5">
        <f>$B$3+23</f>
        <v>45967</v>
      </c>
      <c r="AK8" s="5">
        <f>$B$3+24</f>
        <v>45968</v>
      </c>
      <c r="AL8" s="5">
        <f>$B$3+25</f>
        <v>45969</v>
      </c>
      <c r="AM8" s="5">
        <f>$B$3+26</f>
        <v>45970</v>
      </c>
      <c r="AN8" s="5">
        <f>$B$3+27</f>
        <v>45971</v>
      </c>
      <c r="AO8" s="5">
        <f>$B$3+28</f>
        <v>45972</v>
      </c>
      <c r="AP8" s="5">
        <f>$B$3+29</f>
        <v>45973</v>
      </c>
      <c r="AQ8" s="5">
        <f>$B$3+30</f>
        <v>45974</v>
      </c>
      <c r="AR8" s="5">
        <f>$B$3+31</f>
        <v>45975</v>
      </c>
      <c r="AS8" s="5">
        <f>$B$3+32</f>
        <v>45976</v>
      </c>
      <c r="AT8" s="5">
        <f>$B$3+33</f>
        <v>45977</v>
      </c>
      <c r="AU8" s="5">
        <f>$B$3+34</f>
        <v>45978</v>
      </c>
      <c r="AV8" s="5">
        <f>$B$3+35</f>
        <v>45979</v>
      </c>
      <c r="AW8" s="5">
        <f>$B$3+36</f>
        <v>45980</v>
      </c>
      <c r="AX8" s="5">
        <f>$B$3+37</f>
        <v>45981</v>
      </c>
      <c r="AY8" s="5">
        <f>$B$3+38</f>
        <v>45982</v>
      </c>
      <c r="AZ8" s="5">
        <f>$B$3+39</f>
        <v>45983</v>
      </c>
      <c r="BA8" s="5">
        <f>$B$3+40</f>
        <v>45984</v>
      </c>
      <c r="BB8" s="5">
        <f>$B$3+41</f>
        <v>45985</v>
      </c>
      <c r="BC8" s="5">
        <f>$B$3+42</f>
        <v>45986</v>
      </c>
      <c r="BD8" s="5">
        <f>$B$3+43</f>
        <v>45987</v>
      </c>
      <c r="BE8" s="5">
        <f>$B$3+44</f>
        <v>45988</v>
      </c>
      <c r="BF8" s="5">
        <f>$B$3+45</f>
        <v>45989</v>
      </c>
      <c r="BG8" s="5">
        <f>$B$3+46</f>
        <v>45990</v>
      </c>
      <c r="BH8" s="5">
        <f>$B$3+47</f>
        <v>45991</v>
      </c>
      <c r="BI8" s="5">
        <f>$B$3+48</f>
        <v>45992</v>
      </c>
      <c r="BJ8" s="5">
        <f>$B$3+49</f>
        <v>45993</v>
      </c>
      <c r="BK8" s="5">
        <f>$B$3+50</f>
        <v>45994</v>
      </c>
      <c r="BL8" s="5">
        <f>$B$3+51</f>
        <v>45995</v>
      </c>
      <c r="BM8" s="5">
        <f>$B$3+52</f>
        <v>45996</v>
      </c>
      <c r="BN8" s="5">
        <f>$B$3+53</f>
        <v>45997</v>
      </c>
      <c r="BO8" s="5">
        <f>$B$3+54</f>
        <v>45998</v>
      </c>
      <c r="BP8" s="5">
        <f>$B$3+55</f>
        <v>45999</v>
      </c>
      <c r="BQ8" s="5">
        <f>$B$3+56</f>
        <v>46000</v>
      </c>
      <c r="BR8" s="5">
        <f>$B$3+57</f>
        <v>46001</v>
      </c>
      <c r="BS8" s="5">
        <f>$B$3+58</f>
        <v>46002</v>
      </c>
      <c r="BT8" s="5">
        <f>$B$3+59</f>
        <v>46003</v>
      </c>
      <c r="BU8" s="5">
        <f>$B$3+60</f>
        <v>46004</v>
      </c>
      <c r="BV8" s="5">
        <f>$B$3+61</f>
        <v>46005</v>
      </c>
      <c r="BW8" s="5">
        <f>$B$3+62</f>
        <v>46006</v>
      </c>
      <c r="BX8" s="5">
        <f>$B$3+63</f>
        <v>46007</v>
      </c>
      <c r="BY8" s="5">
        <f>$B$3+64</f>
        <v>46008</v>
      </c>
      <c r="BZ8" s="5">
        <f>$B$3+65</f>
        <v>46009</v>
      </c>
      <c r="CA8" s="5">
        <f>$B$3+66</f>
        <v>46010</v>
      </c>
      <c r="CB8" s="5">
        <f>$B$3+67</f>
        <v>46011</v>
      </c>
      <c r="CC8" s="5">
        <f>$B$3+68</f>
        <v>46012</v>
      </c>
      <c r="CD8" s="5">
        <f>$B$3+69</f>
        <v>46013</v>
      </c>
      <c r="CE8" s="5">
        <f>$B$3+70</f>
        <v>46014</v>
      </c>
      <c r="CF8" s="5">
        <f>$B$3+71</f>
        <v>46015</v>
      </c>
      <c r="CG8" s="5">
        <f>$B$3+72</f>
        <v>46016</v>
      </c>
      <c r="CH8" s="5">
        <f>$B$3+73</f>
        <v>46017</v>
      </c>
      <c r="CI8" s="5">
        <f>$B$3+74</f>
        <v>46018</v>
      </c>
      <c r="CJ8" s="5">
        <f>$B$3+75</f>
        <v>46019</v>
      </c>
      <c r="CK8" s="5">
        <f>$B$3+76</f>
        <v>46020</v>
      </c>
      <c r="CL8" s="5">
        <f>$B$3+77</f>
        <v>46021</v>
      </c>
      <c r="CM8" s="5">
        <f>$B$3+78</f>
        <v>46022</v>
      </c>
      <c r="CN8" s="5">
        <f>$B$3+79</f>
        <v>46023</v>
      </c>
      <c r="CO8" s="5">
        <f>$B$3+80</f>
        <v>46024</v>
      </c>
      <c r="CP8" s="5">
        <f>$B$3+81</f>
        <v>46025</v>
      </c>
      <c r="CQ8" s="5">
        <f>$B$3+82</f>
        <v>46026</v>
      </c>
      <c r="CR8" s="5">
        <f>$B$3+83</f>
        <v>46027</v>
      </c>
      <c r="CS8" s="5">
        <f>$B$3+84</f>
        <v>46028</v>
      </c>
      <c r="CT8" s="5">
        <f>$B$3+85</f>
        <v>46029</v>
      </c>
      <c r="CU8" s="5">
        <f>$B$3+86</f>
        <v>46030</v>
      </c>
      <c r="CV8" s="5">
        <f>$B$3+87</f>
        <v>46031</v>
      </c>
      <c r="CW8" s="5">
        <f>$B$3+88</f>
        <v>46032</v>
      </c>
      <c r="CX8" s="5">
        <f>$B$3+89</f>
        <v>46033</v>
      </c>
      <c r="CY8" s="5">
        <f>$B$3+90</f>
        <v>46034</v>
      </c>
      <c r="CZ8" s="5">
        <f>$B$3+91</f>
        <v>46035</v>
      </c>
      <c r="DA8" s="5">
        <f>$B$3+92</f>
        <v>46036</v>
      </c>
      <c r="DB8" s="5">
        <f>$B$3+93</f>
        <v>46037</v>
      </c>
      <c r="DC8" s="5">
        <f>$B$3+94</f>
        <v>46038</v>
      </c>
      <c r="DD8" s="5">
        <f>$B$3+95</f>
        <v>46039</v>
      </c>
      <c r="DE8" s="5">
        <f>$B$3+96</f>
        <v>46040</v>
      </c>
      <c r="DF8" s="5">
        <f>$B$3+97</f>
        <v>46041</v>
      </c>
      <c r="DG8" s="5">
        <f>$B$3+98</f>
        <v>46042</v>
      </c>
      <c r="DH8" s="5">
        <f>$B$3+99</f>
        <v>46043</v>
      </c>
      <c r="DI8" s="5">
        <f>$B$3+100</f>
        <v>46044</v>
      </c>
      <c r="DJ8" s="5">
        <f>$B$3+101</f>
        <v>46045</v>
      </c>
      <c r="DK8" s="5">
        <f>$B$3+102</f>
        <v>46046</v>
      </c>
      <c r="DL8" s="5">
        <f>$B$3+103</f>
        <v>46047</v>
      </c>
      <c r="DM8" s="5">
        <f>$B$3+104</f>
        <v>46048</v>
      </c>
      <c r="DN8" s="5">
        <f>$B$3+105</f>
        <v>46049</v>
      </c>
      <c r="DO8" s="5">
        <f>$B$3+106</f>
        <v>46050</v>
      </c>
      <c r="DP8" s="5">
        <f>$B$3+107</f>
        <v>46051</v>
      </c>
      <c r="DQ8" s="5">
        <f>$B$3+108</f>
        <v>46052</v>
      </c>
      <c r="DR8" s="5">
        <f>$B$3+109</f>
        <v>46053</v>
      </c>
      <c r="DS8" s="5">
        <f>$B$3+110</f>
        <v>46054</v>
      </c>
      <c r="DT8" s="5">
        <f>$B$3+111</f>
        <v>46055</v>
      </c>
      <c r="DU8" s="5">
        <f>$B$3+112</f>
        <v>46056</v>
      </c>
      <c r="DV8" s="5">
        <f>$B$3+113</f>
        <v>46057</v>
      </c>
      <c r="DW8" s="5">
        <f>$B$3+114</f>
        <v>46058</v>
      </c>
      <c r="DX8" s="5">
        <f>$B$3+115</f>
        <v>46059</v>
      </c>
      <c r="DY8" s="5">
        <f>$B$3+116</f>
        <v>46060</v>
      </c>
      <c r="DZ8" s="5">
        <f>$B$3+117</f>
        <v>46061</v>
      </c>
      <c r="EA8" s="5">
        <f>$B$3+118</f>
        <v>46062</v>
      </c>
      <c r="EB8" s="5">
        <f>$B$3+119</f>
        <v>46063</v>
      </c>
      <c r="EC8" s="5">
        <f>$B$3+120</f>
        <v>46064</v>
      </c>
      <c r="ED8" s="5">
        <f>$B$3+121</f>
        <v>46065</v>
      </c>
      <c r="EE8" s="5">
        <f>$B$3+122</f>
        <v>46066</v>
      </c>
      <c r="EF8" s="5">
        <f>$B$3+123</f>
        <v>46067</v>
      </c>
      <c r="EG8" s="5">
        <f>$B$3+124</f>
        <v>46068</v>
      </c>
      <c r="EH8" s="5">
        <f>$B$3+125</f>
        <v>46069</v>
      </c>
      <c r="EI8" s="5">
        <f>$B$3+126</f>
        <v>46070</v>
      </c>
      <c r="EJ8" s="5">
        <f>$B$3+127</f>
        <v>46071</v>
      </c>
      <c r="EK8" s="5">
        <f>$B$3+128</f>
        <v>46072</v>
      </c>
      <c r="EL8" s="5">
        <f>$B$3+129</f>
        <v>46073</v>
      </c>
      <c r="EM8" s="5">
        <f>$B$3+130</f>
        <v>46074</v>
      </c>
      <c r="EN8" s="5">
        <f>$B$3+131</f>
        <v>46075</v>
      </c>
      <c r="EO8" s="5">
        <f>$B$3+132</f>
        <v>46076</v>
      </c>
      <c r="EP8" s="5">
        <f>$B$3+133</f>
        <v>46077</v>
      </c>
      <c r="EQ8" s="5">
        <f>$B$3+134</f>
        <v>46078</v>
      </c>
      <c r="ER8" s="5">
        <f>$B$3+135</f>
        <v>46079</v>
      </c>
      <c r="ES8" s="5">
        <f>$B$3+136</f>
        <v>46080</v>
      </c>
      <c r="ET8" s="5">
        <f>$B$3+137</f>
        <v>46081</v>
      </c>
      <c r="EU8" s="5">
        <f>$B$3+138</f>
        <v>46082</v>
      </c>
      <c r="EV8" s="5">
        <f>$B$3+139</f>
        <v>46083</v>
      </c>
      <c r="EW8" s="5">
        <f>$B$3+140</f>
        <v>46084</v>
      </c>
      <c r="EX8" s="5">
        <f>$B$3+141</f>
        <v>46085</v>
      </c>
      <c r="EY8" s="5">
        <f>$B$3+142</f>
        <v>46086</v>
      </c>
      <c r="EZ8" s="5">
        <f>$B$3+143</f>
        <v>46087</v>
      </c>
      <c r="FA8" s="5">
        <f>$B$3+144</f>
        <v>46088</v>
      </c>
      <c r="FB8" s="5">
        <f>$B$3+145</f>
        <v>46089</v>
      </c>
      <c r="FC8" s="5">
        <f>$B$3+146</f>
        <v>46090</v>
      </c>
      <c r="FD8" s="5">
        <f>$B$3+147</f>
        <v>46091</v>
      </c>
      <c r="FE8" s="5">
        <f>$B$3+148</f>
        <v>46092</v>
      </c>
      <c r="FF8" s="5">
        <f>$B$3+149</f>
        <v>46093</v>
      </c>
      <c r="FG8" s="5">
        <f>$B$3+150</f>
        <v>46094</v>
      </c>
      <c r="FH8" s="5">
        <f>$B$3+151</f>
        <v>46095</v>
      </c>
      <c r="FI8" s="5">
        <f>$B$3+152</f>
        <v>46096</v>
      </c>
      <c r="FJ8" s="5">
        <f>$B$3+153</f>
        <v>46097</v>
      </c>
      <c r="FK8" s="5">
        <f>$B$3+154</f>
        <v>46098</v>
      </c>
      <c r="FL8" s="5">
        <f>$B$3+155</f>
        <v>46099</v>
      </c>
      <c r="FM8" s="5">
        <f>$B$3+156</f>
        <v>46100</v>
      </c>
      <c r="FN8" s="5">
        <f>$B$3+157</f>
        <v>46101</v>
      </c>
      <c r="FO8" s="5">
        <f>$B$3+158</f>
        <v>46102</v>
      </c>
      <c r="FP8" s="5">
        <f>$B$3+159</f>
        <v>46103</v>
      </c>
      <c r="FQ8" s="5">
        <f>$B$3+160</f>
        <v>46104</v>
      </c>
      <c r="FR8" s="5">
        <f>$B$3+161</f>
        <v>46105</v>
      </c>
      <c r="FS8" s="5">
        <f>$B$3+162</f>
        <v>46106</v>
      </c>
      <c r="FT8" s="5">
        <f>$B$3+163</f>
        <v>46107</v>
      </c>
      <c r="FU8" s="5">
        <f>$B$3+164</f>
        <v>46108</v>
      </c>
      <c r="FV8" s="5">
        <f>$B$3+165</f>
        <v>46109</v>
      </c>
      <c r="FW8" s="5">
        <f>$B$3+166</f>
        <v>46110</v>
      </c>
      <c r="FX8" s="5">
        <f>$B$3+167</f>
        <v>46111</v>
      </c>
      <c r="FY8" s="5">
        <f>$B$3+168</f>
        <v>46112</v>
      </c>
      <c r="FZ8" s="5">
        <f>$B$3+169</f>
        <v>46113</v>
      </c>
      <c r="GA8" s="5">
        <f>$B$3+170</f>
        <v>46114</v>
      </c>
      <c r="GB8" s="5">
        <f>$B$3+171</f>
        <v>46115</v>
      </c>
      <c r="GC8" s="5">
        <f>$B$3+172</f>
        <v>46116</v>
      </c>
      <c r="GD8" s="5">
        <f>$B$3+173</f>
        <v>46117</v>
      </c>
      <c r="GE8" s="5">
        <f>$B$3+174</f>
        <v>46118</v>
      </c>
      <c r="GF8" s="5">
        <f>$B$3+175</f>
        <v>46119</v>
      </c>
      <c r="GG8" s="5">
        <f>$B$3+176</f>
        <v>46120</v>
      </c>
      <c r="GH8" s="5">
        <f>$B$3+177</f>
        <v>46121</v>
      </c>
      <c r="GI8" s="5">
        <f>$B$3+178</f>
        <v>46122</v>
      </c>
      <c r="GJ8" s="5">
        <f>$B$3+179</f>
        <v>46123</v>
      </c>
    </row>
    <row r="9" spans="1:192" ht="18" customHeight="1" x14ac:dyDescent="0.25">
      <c r="A9" s="6">
        <v>1</v>
      </c>
      <c r="B9" s="6" t="s">
        <v>113</v>
      </c>
      <c r="C9" s="6" t="s">
        <v>114</v>
      </c>
      <c r="D9" s="6" t="s">
        <v>73</v>
      </c>
      <c r="E9" s="7">
        <v>10</v>
      </c>
      <c r="F9" s="2">
        <v>45948</v>
      </c>
      <c r="G9" s="8">
        <v>0.9</v>
      </c>
      <c r="H9" s="2">
        <f>IFERROR(IF($K9&gt;0, INDEX($I:$I, MATCH($K9,$A:$A,0))+1, $F9), $F9)</f>
        <v>45948</v>
      </c>
      <c r="I9" s="2">
        <f t="shared" ref="I9:I13" si="0">IF(AND($H9&gt;0,$E9&gt;0), $H9+$E9-1, )</f>
        <v>45957</v>
      </c>
      <c r="J9" s="6" t="s">
        <v>21</v>
      </c>
      <c r="K9" s="7"/>
      <c r="L9" s="6"/>
      <c r="M9" s="9">
        <f t="shared" ref="M9:M34" si="1">IF(AND($H9&gt;0,$I9&gt;0,$M$8&gt;=$H9,$M$8&lt;=$I9),IF($M$8&lt;=$H9+ROUND(($I9-$H9+1)*$G9,0)-1,2,1),0)</f>
        <v>0</v>
      </c>
      <c r="N9" s="9">
        <f t="shared" ref="N9:N34" si="2">IF(AND($H9&gt;0,$I9&gt;0,$N$8&gt;=$H9,$N$8&lt;=$I9),IF($N$8&lt;=$H9+ROUND(($I9-$H9+1)*$G9,0)-1,2,1),0)</f>
        <v>0</v>
      </c>
      <c r="O9" s="9">
        <f t="shared" ref="O9:O34" si="3">IF(AND($H9&gt;0,$I9&gt;0,$O$8&gt;=$H9,$O$8&lt;=$I9),IF($O$8&lt;=$H9+ROUND(($I9-$H9+1)*$G9,0)-1,2,1),0)</f>
        <v>0</v>
      </c>
      <c r="P9" s="9">
        <f t="shared" ref="P9:P34" si="4">IF(AND($H9&gt;0,$I9&gt;0,$P$8&gt;=$H9,$P$8&lt;=$I9),IF($P$8&lt;=$H9+ROUND(($I9-$H9+1)*$G9,0)-1,2,1),0)</f>
        <v>0</v>
      </c>
      <c r="Q9" s="9">
        <f t="shared" ref="Q9:Q34" si="5">IF(AND($H9&gt;0,$I9&gt;0,$Q$8&gt;=$H9,$Q$8&lt;=$I9),IF($Q$8&lt;=$H9+ROUND(($I9-$H9+1)*$G9,0)-1,2,1),0)</f>
        <v>2</v>
      </c>
      <c r="R9" s="9">
        <f t="shared" ref="R9:R34" si="6">IF(AND($H9&gt;0,$I9&gt;0,$R$8&gt;=$H9,$R$8&lt;=$I9),IF($R$8&lt;=$H9+ROUND(($I9-$H9+1)*$G9,0)-1,2,1),0)</f>
        <v>2</v>
      </c>
      <c r="S9" s="9">
        <f t="shared" ref="S9:S34" si="7">IF(AND($H9&gt;0,$I9&gt;0,$S$8&gt;=$H9,$S$8&lt;=$I9),IF($S$8&lt;=$H9+ROUND(($I9-$H9+1)*$G9,0)-1,2,1),0)</f>
        <v>2</v>
      </c>
      <c r="T9" s="9">
        <f t="shared" ref="T9:T34" si="8">IF(AND($H9&gt;0,$I9&gt;0,$T$8&gt;=$H9,$T$8&lt;=$I9),IF($T$8&lt;=$H9+ROUND(($I9-$H9+1)*$G9,0)-1,2,1),0)</f>
        <v>2</v>
      </c>
      <c r="U9" s="9">
        <f t="shared" ref="U9:U34" si="9">IF(AND($H9&gt;0,$I9&gt;0,$U$8&gt;=$H9,$U$8&lt;=$I9),IF($U$8&lt;=$H9+ROUND(($I9-$H9+1)*$G9,0)-1,2,1),0)</f>
        <v>2</v>
      </c>
      <c r="V9" s="9">
        <f t="shared" ref="V9:V34" si="10">IF(AND($H9&gt;0,$I9&gt;0,$V$8&gt;=$H9,$V$8&lt;=$I9),IF($V$8&lt;=$H9+ROUND(($I9-$H9+1)*$G9,0)-1,2,1),0)</f>
        <v>2</v>
      </c>
      <c r="W9" s="9">
        <f t="shared" ref="W9:W34" si="11">IF(AND($H9&gt;0,$I9&gt;0,$W$8&gt;=$H9,$W$8&lt;=$I9),IF($W$8&lt;=$H9+ROUND(($I9-$H9+1)*$G9,0)-1,2,1),0)</f>
        <v>2</v>
      </c>
      <c r="X9" s="9">
        <f t="shared" ref="X9:X34" si="12">IF(AND($H9&gt;0,$I9&gt;0,$X$8&gt;=$H9,$X$8&lt;=$I9),IF($X$8&lt;=$H9+ROUND(($I9-$H9+1)*$G9,0)-1,2,1),0)</f>
        <v>2</v>
      </c>
      <c r="Y9" s="9">
        <f t="shared" ref="Y9:Y34" si="13">IF(AND($H9&gt;0,$I9&gt;0,$Y$8&gt;=$H9,$Y$8&lt;=$I9),IF($Y$8&lt;=$H9+ROUND(($I9-$H9+1)*$G9,0)-1,2,1),0)</f>
        <v>2</v>
      </c>
      <c r="Z9" s="9">
        <f t="shared" ref="Z9:Z34" si="14">IF(AND($H9&gt;0,$I9&gt;0,$Z$8&gt;=$H9,$Z$8&lt;=$I9),IF($Z$8&lt;=$H9+ROUND(($I9-$H9+1)*$G9,0)-1,2,1),0)</f>
        <v>1</v>
      </c>
      <c r="AA9" s="9">
        <f t="shared" ref="AA9:AA34" si="15">IF(AND($H9&gt;0,$I9&gt;0,$AA$8&gt;=$H9,$AA$8&lt;=$I9),IF($AA$8&lt;=$H9+ROUND(($I9-$H9+1)*$G9,0)-1,2,1),0)</f>
        <v>0</v>
      </c>
      <c r="AB9" s="9">
        <f t="shared" ref="AB9:AB34" si="16">IF(AND($H9&gt;0,$I9&gt;0,$AB$8&gt;=$H9,$AB$8&lt;=$I9),IF($AB$8&lt;=$H9+ROUND(($I9-$H9+1)*$G9,0)-1,2,1),0)</f>
        <v>0</v>
      </c>
      <c r="AC9" s="9">
        <f t="shared" ref="AC9:AC34" si="17">IF(AND($H9&gt;0,$I9&gt;0,$AC$8&gt;=$H9,$AC$8&lt;=$I9),IF($AC$8&lt;=$H9+ROUND(($I9-$H9+1)*$G9,0)-1,2,1),0)</f>
        <v>0</v>
      </c>
      <c r="AD9" s="9">
        <f t="shared" ref="AD9:AD34" si="18">IF(AND($H9&gt;0,$I9&gt;0,$AD$8&gt;=$H9,$AD$8&lt;=$I9),IF($AD$8&lt;=$H9+ROUND(($I9-$H9+1)*$G9,0)-1,2,1),0)</f>
        <v>0</v>
      </c>
      <c r="AE9" s="9">
        <f t="shared" ref="AE9:AE34" si="19">IF(AND($H9&gt;0,$I9&gt;0,$AE$8&gt;=$H9,$AE$8&lt;=$I9),IF($AE$8&lt;=$H9+ROUND(($I9-$H9+1)*$G9,0)-1,2,1),0)</f>
        <v>0</v>
      </c>
      <c r="AF9" s="9">
        <f t="shared" ref="AF9:AF34" si="20">IF(AND($H9&gt;0,$I9&gt;0,$AF$8&gt;=$H9,$AF$8&lt;=$I9),IF($AF$8&lt;=$H9+ROUND(($I9-$H9+1)*$G9,0)-1,2,1),0)</f>
        <v>0</v>
      </c>
      <c r="AG9" s="9">
        <f t="shared" ref="AG9:AG34" si="21">IF(AND($H9&gt;0,$I9&gt;0,$AG$8&gt;=$H9,$AG$8&lt;=$I9),IF($AG$8&lt;=$H9+ROUND(($I9-$H9+1)*$G9,0)-1,2,1),0)</f>
        <v>0</v>
      </c>
      <c r="AH9" s="9">
        <f t="shared" ref="AH9:AH34" si="22">IF(AND($H9&gt;0,$I9&gt;0,$AH$8&gt;=$H9,$AH$8&lt;=$I9),IF($AH$8&lt;=$H9+ROUND(($I9-$H9+1)*$G9,0)-1,2,1),0)</f>
        <v>0</v>
      </c>
      <c r="AI9" s="9">
        <f t="shared" ref="AI9:AI34" si="23">IF(AND($H9&gt;0,$I9&gt;0,$AI$8&gt;=$H9,$AI$8&lt;=$I9),IF($AI$8&lt;=$H9+ROUND(($I9-$H9+1)*$G9,0)-1,2,1),0)</f>
        <v>0</v>
      </c>
      <c r="AJ9" s="9">
        <f t="shared" ref="AJ9:AJ34" si="24">IF(AND($H9&gt;0,$I9&gt;0,$AJ$8&gt;=$H9,$AJ$8&lt;=$I9),IF($AJ$8&lt;=$H9+ROUND(($I9-$H9+1)*$G9,0)-1,2,1),0)</f>
        <v>0</v>
      </c>
      <c r="AK9" s="9">
        <f t="shared" ref="AK9:AK34" si="25">IF(AND($H9&gt;0,$I9&gt;0,$AK$8&gt;=$H9,$AK$8&lt;=$I9),IF($AK$8&lt;=$H9+ROUND(($I9-$H9+1)*$G9,0)-1,2,1),0)</f>
        <v>0</v>
      </c>
      <c r="AL9" s="9">
        <f t="shared" ref="AL9:AL34" si="26">IF(AND($H9&gt;0,$I9&gt;0,$AL$8&gt;=$H9,$AL$8&lt;=$I9),IF($AL$8&lt;=$H9+ROUND(($I9-$H9+1)*$G9,0)-1,2,1),0)</f>
        <v>0</v>
      </c>
      <c r="AM9" s="9">
        <f t="shared" ref="AM9:AM34" si="27">IF(AND($H9&gt;0,$I9&gt;0,$AM$8&gt;=$H9,$AM$8&lt;=$I9),IF($AM$8&lt;=$H9+ROUND(($I9-$H9+1)*$G9,0)-1,2,1),0)</f>
        <v>0</v>
      </c>
      <c r="AN9" s="9">
        <f t="shared" ref="AN9:AN34" si="28">IF(AND($H9&gt;0,$I9&gt;0,$AN$8&gt;=$H9,$AN$8&lt;=$I9),IF($AN$8&lt;=$H9+ROUND(($I9-$H9+1)*$G9,0)-1,2,1),0)</f>
        <v>0</v>
      </c>
      <c r="AO9" s="9">
        <f t="shared" ref="AO9:AO34" si="29">IF(AND($H9&gt;0,$I9&gt;0,$AO$8&gt;=$H9,$AO$8&lt;=$I9),IF($AO$8&lt;=$H9+ROUND(($I9-$H9+1)*$G9,0)-1,2,1),0)</f>
        <v>0</v>
      </c>
      <c r="AP9" s="9">
        <f t="shared" ref="AP9:AP34" si="30">IF(AND($H9&gt;0,$I9&gt;0,$AP$8&gt;=$H9,$AP$8&lt;=$I9),IF($AP$8&lt;=$H9+ROUND(($I9-$H9+1)*$G9,0)-1,2,1),0)</f>
        <v>0</v>
      </c>
      <c r="AQ9" s="9">
        <f t="shared" ref="AQ9:AQ34" si="31">IF(AND($H9&gt;0,$I9&gt;0,$AQ$8&gt;=$H9,$AQ$8&lt;=$I9),IF($AQ$8&lt;=$H9+ROUND(($I9-$H9+1)*$G9,0)-1,2,1),0)</f>
        <v>0</v>
      </c>
      <c r="AR9" s="9">
        <f t="shared" ref="AR9:AR34" si="32">IF(AND($H9&gt;0,$I9&gt;0,$AR$8&gt;=$H9,$AR$8&lt;=$I9),IF($AR$8&lt;=$H9+ROUND(($I9-$H9+1)*$G9,0)-1,2,1),0)</f>
        <v>0</v>
      </c>
      <c r="AS9" s="9">
        <f t="shared" ref="AS9:AS34" si="33">IF(AND($H9&gt;0,$I9&gt;0,$AS$8&gt;=$H9,$AS$8&lt;=$I9),IF($AS$8&lt;=$H9+ROUND(($I9-$H9+1)*$G9,0)-1,2,1),0)</f>
        <v>0</v>
      </c>
      <c r="AT9" s="9">
        <f t="shared" ref="AT9:AT34" si="34">IF(AND($H9&gt;0,$I9&gt;0,$AT$8&gt;=$H9,$AT$8&lt;=$I9),IF($AT$8&lt;=$H9+ROUND(($I9-$H9+1)*$G9,0)-1,2,1),0)</f>
        <v>0</v>
      </c>
      <c r="AU9" s="9">
        <f t="shared" ref="AU9:AU34" si="35">IF(AND($H9&gt;0,$I9&gt;0,$AU$8&gt;=$H9,$AU$8&lt;=$I9),IF($AU$8&lt;=$H9+ROUND(($I9-$H9+1)*$G9,0)-1,2,1),0)</f>
        <v>0</v>
      </c>
      <c r="AV9" s="9">
        <f t="shared" ref="AV9:AV34" si="36">IF(AND($H9&gt;0,$I9&gt;0,$AV$8&gt;=$H9,$AV$8&lt;=$I9),IF($AV$8&lt;=$H9+ROUND(($I9-$H9+1)*$G9,0)-1,2,1),0)</f>
        <v>0</v>
      </c>
      <c r="AW9" s="9">
        <f t="shared" ref="AW9:AW34" si="37">IF(AND($H9&gt;0,$I9&gt;0,$AW$8&gt;=$H9,$AW$8&lt;=$I9),IF($AW$8&lt;=$H9+ROUND(($I9-$H9+1)*$G9,0)-1,2,1),0)</f>
        <v>0</v>
      </c>
      <c r="AX9" s="9">
        <f t="shared" ref="AX9:AX34" si="38">IF(AND($H9&gt;0,$I9&gt;0,$AX$8&gt;=$H9,$AX$8&lt;=$I9),IF($AX$8&lt;=$H9+ROUND(($I9-$H9+1)*$G9,0)-1,2,1),0)</f>
        <v>0</v>
      </c>
      <c r="AY9" s="9">
        <f t="shared" ref="AY9:AY34" si="39">IF(AND($H9&gt;0,$I9&gt;0,$AY$8&gt;=$H9,$AY$8&lt;=$I9),IF($AY$8&lt;=$H9+ROUND(($I9-$H9+1)*$G9,0)-1,2,1),0)</f>
        <v>0</v>
      </c>
      <c r="AZ9" s="9">
        <f t="shared" ref="AZ9:AZ34" si="40">IF(AND($H9&gt;0,$I9&gt;0,$AZ$8&gt;=$H9,$AZ$8&lt;=$I9),IF($AZ$8&lt;=$H9+ROUND(($I9-$H9+1)*$G9,0)-1,2,1),0)</f>
        <v>0</v>
      </c>
      <c r="BA9" s="9">
        <f t="shared" ref="BA9:BA34" si="41">IF(AND($H9&gt;0,$I9&gt;0,$BA$8&gt;=$H9,$BA$8&lt;=$I9),IF($BA$8&lt;=$H9+ROUND(($I9-$H9+1)*$G9,0)-1,2,1),0)</f>
        <v>0</v>
      </c>
      <c r="BB9" s="9">
        <f t="shared" ref="BB9:BB34" si="42">IF(AND($H9&gt;0,$I9&gt;0,$BB$8&gt;=$H9,$BB$8&lt;=$I9),IF($BB$8&lt;=$H9+ROUND(($I9-$H9+1)*$G9,0)-1,2,1),0)</f>
        <v>0</v>
      </c>
      <c r="BC9" s="9">
        <f t="shared" ref="BC9:BC34" si="43">IF(AND($H9&gt;0,$I9&gt;0,$BC$8&gt;=$H9,$BC$8&lt;=$I9),IF($BC$8&lt;=$H9+ROUND(($I9-$H9+1)*$G9,0)-1,2,1),0)</f>
        <v>0</v>
      </c>
      <c r="BD9" s="9">
        <f t="shared" ref="BD9:BD34" si="44">IF(AND($H9&gt;0,$I9&gt;0,$BD$8&gt;=$H9,$BD$8&lt;=$I9),IF($BD$8&lt;=$H9+ROUND(($I9-$H9+1)*$G9,0)-1,2,1),0)</f>
        <v>0</v>
      </c>
      <c r="BE9" s="9">
        <f t="shared" ref="BE9:BE34" si="45">IF(AND($H9&gt;0,$I9&gt;0,$BE$8&gt;=$H9,$BE$8&lt;=$I9),IF($BE$8&lt;=$H9+ROUND(($I9-$H9+1)*$G9,0)-1,2,1),0)</f>
        <v>0</v>
      </c>
      <c r="BF9" s="9">
        <f t="shared" ref="BF9:BF34" si="46">IF(AND($H9&gt;0,$I9&gt;0,$BF$8&gt;=$H9,$BF$8&lt;=$I9),IF($BF$8&lt;=$H9+ROUND(($I9-$H9+1)*$G9,0)-1,2,1),0)</f>
        <v>0</v>
      </c>
      <c r="BG9" s="9">
        <f t="shared" ref="BG9:BG34" si="47">IF(AND($H9&gt;0,$I9&gt;0,$BG$8&gt;=$H9,$BG$8&lt;=$I9),IF($BG$8&lt;=$H9+ROUND(($I9-$H9+1)*$G9,0)-1,2,1),0)</f>
        <v>0</v>
      </c>
      <c r="BH9" s="9">
        <f t="shared" ref="BH9:BH34" si="48">IF(AND($H9&gt;0,$I9&gt;0,$BH$8&gt;=$H9,$BH$8&lt;=$I9),IF($BH$8&lt;=$H9+ROUND(($I9-$H9+1)*$G9,0)-1,2,1),0)</f>
        <v>0</v>
      </c>
      <c r="BI9" s="9">
        <f t="shared" ref="BI9:BI34" si="49">IF(AND($H9&gt;0,$I9&gt;0,$BI$8&gt;=$H9,$BI$8&lt;=$I9),IF($BI$8&lt;=$H9+ROUND(($I9-$H9+1)*$G9,0)-1,2,1),0)</f>
        <v>0</v>
      </c>
      <c r="BJ9" s="9">
        <f t="shared" ref="BJ9:BJ34" si="50">IF(AND($H9&gt;0,$I9&gt;0,$BJ$8&gt;=$H9,$BJ$8&lt;=$I9),IF($BJ$8&lt;=$H9+ROUND(($I9-$H9+1)*$G9,0)-1,2,1),0)</f>
        <v>0</v>
      </c>
      <c r="BK9" s="9">
        <f t="shared" ref="BK9:BK34" si="51">IF(AND($H9&gt;0,$I9&gt;0,$BK$8&gt;=$H9,$BK$8&lt;=$I9),IF($BK$8&lt;=$H9+ROUND(($I9-$H9+1)*$G9,0)-1,2,1),0)</f>
        <v>0</v>
      </c>
      <c r="BL9" s="9">
        <f t="shared" ref="BL9:BL34" si="52">IF(AND($H9&gt;0,$I9&gt;0,$BL$8&gt;=$H9,$BL$8&lt;=$I9),IF($BL$8&lt;=$H9+ROUND(($I9-$H9+1)*$G9,0)-1,2,1),0)</f>
        <v>0</v>
      </c>
      <c r="BM9" s="9">
        <f t="shared" ref="BM9:BM34" si="53">IF(AND($H9&gt;0,$I9&gt;0,$BM$8&gt;=$H9,$BM$8&lt;=$I9),IF($BM$8&lt;=$H9+ROUND(($I9-$H9+1)*$G9,0)-1,2,1),0)</f>
        <v>0</v>
      </c>
      <c r="BN9" s="9">
        <f t="shared" ref="BN9:BN34" si="54">IF(AND($H9&gt;0,$I9&gt;0,$BN$8&gt;=$H9,$BN$8&lt;=$I9),IF($BN$8&lt;=$H9+ROUND(($I9-$H9+1)*$G9,0)-1,2,1),0)</f>
        <v>0</v>
      </c>
      <c r="BO9" s="9">
        <f t="shared" ref="BO9:BO34" si="55">IF(AND($H9&gt;0,$I9&gt;0,$BO$8&gt;=$H9,$BO$8&lt;=$I9),IF($BO$8&lt;=$H9+ROUND(($I9-$H9+1)*$G9,0)-1,2,1),0)</f>
        <v>0</v>
      </c>
      <c r="BP9" s="9">
        <f t="shared" ref="BP9:BP34" si="56">IF(AND($H9&gt;0,$I9&gt;0,$BP$8&gt;=$H9,$BP$8&lt;=$I9),IF($BP$8&lt;=$H9+ROUND(($I9-$H9+1)*$G9,0)-1,2,1),0)</f>
        <v>0</v>
      </c>
      <c r="BQ9" s="9">
        <f t="shared" ref="BQ9:BQ34" si="57">IF(AND($H9&gt;0,$I9&gt;0,$BQ$8&gt;=$H9,$BQ$8&lt;=$I9),IF($BQ$8&lt;=$H9+ROUND(($I9-$H9+1)*$G9,0)-1,2,1),0)</f>
        <v>0</v>
      </c>
      <c r="BR9" s="9">
        <f t="shared" ref="BR9:BR34" si="58">IF(AND($H9&gt;0,$I9&gt;0,$BR$8&gt;=$H9,$BR$8&lt;=$I9),IF($BR$8&lt;=$H9+ROUND(($I9-$H9+1)*$G9,0)-1,2,1),0)</f>
        <v>0</v>
      </c>
      <c r="BS9" s="9">
        <f t="shared" ref="BS9:BS34" si="59">IF(AND($H9&gt;0,$I9&gt;0,$BS$8&gt;=$H9,$BS$8&lt;=$I9),IF($BS$8&lt;=$H9+ROUND(($I9-$H9+1)*$G9,0)-1,2,1),0)</f>
        <v>0</v>
      </c>
      <c r="BT9" s="9">
        <f t="shared" ref="BT9:BT34" si="60">IF(AND($H9&gt;0,$I9&gt;0,$BT$8&gt;=$H9,$BT$8&lt;=$I9),IF($BT$8&lt;=$H9+ROUND(($I9-$H9+1)*$G9,0)-1,2,1),0)</f>
        <v>0</v>
      </c>
      <c r="BU9" s="9">
        <f t="shared" ref="BU9:BU34" si="61">IF(AND($H9&gt;0,$I9&gt;0,$BU$8&gt;=$H9,$BU$8&lt;=$I9),IF($BU$8&lt;=$H9+ROUND(($I9-$H9+1)*$G9,0)-1,2,1),0)</f>
        <v>0</v>
      </c>
      <c r="BV9" s="9">
        <f t="shared" ref="BV9:BV34" si="62">IF(AND($H9&gt;0,$I9&gt;0,$BV$8&gt;=$H9,$BV$8&lt;=$I9),IF($BV$8&lt;=$H9+ROUND(($I9-$H9+1)*$G9,0)-1,2,1),0)</f>
        <v>0</v>
      </c>
      <c r="BW9" s="9">
        <f t="shared" ref="BW9:BW34" si="63">IF(AND($H9&gt;0,$I9&gt;0,$BW$8&gt;=$H9,$BW$8&lt;=$I9),IF($BW$8&lt;=$H9+ROUND(($I9-$H9+1)*$G9,0)-1,2,1),0)</f>
        <v>0</v>
      </c>
      <c r="BX9" s="9">
        <f t="shared" ref="BX9:BX34" si="64">IF(AND($H9&gt;0,$I9&gt;0,$BX$8&gt;=$H9,$BX$8&lt;=$I9),IF($BX$8&lt;=$H9+ROUND(($I9-$H9+1)*$G9,0)-1,2,1),0)</f>
        <v>0</v>
      </c>
      <c r="BY9" s="9">
        <f t="shared" ref="BY9:BY34" si="65">IF(AND($H9&gt;0,$I9&gt;0,$BY$8&gt;=$H9,$BY$8&lt;=$I9),IF($BY$8&lt;=$H9+ROUND(($I9-$H9+1)*$G9,0)-1,2,1),0)</f>
        <v>0</v>
      </c>
      <c r="BZ9" s="9">
        <f t="shared" ref="BZ9:BZ34" si="66">IF(AND($H9&gt;0,$I9&gt;0,$BZ$8&gt;=$H9,$BZ$8&lt;=$I9),IF($BZ$8&lt;=$H9+ROUND(($I9-$H9+1)*$G9,0)-1,2,1),0)</f>
        <v>0</v>
      </c>
      <c r="CA9" s="9">
        <f t="shared" ref="CA9:CA34" si="67">IF(AND($H9&gt;0,$I9&gt;0,$CA$8&gt;=$H9,$CA$8&lt;=$I9),IF($CA$8&lt;=$H9+ROUND(($I9-$H9+1)*$G9,0)-1,2,1),0)</f>
        <v>0</v>
      </c>
      <c r="CB9" s="9">
        <f t="shared" ref="CB9:CB34" si="68">IF(AND($H9&gt;0,$I9&gt;0,$CB$8&gt;=$H9,$CB$8&lt;=$I9),IF($CB$8&lt;=$H9+ROUND(($I9-$H9+1)*$G9,0)-1,2,1),0)</f>
        <v>0</v>
      </c>
      <c r="CC9" s="9">
        <f t="shared" ref="CC9:CC34" si="69">IF(AND($H9&gt;0,$I9&gt;0,$CC$8&gt;=$H9,$CC$8&lt;=$I9),IF($CC$8&lt;=$H9+ROUND(($I9-$H9+1)*$G9,0)-1,2,1),0)</f>
        <v>0</v>
      </c>
      <c r="CD9" s="9">
        <f t="shared" ref="CD9:CD34" si="70">IF(AND($H9&gt;0,$I9&gt;0,$CD$8&gt;=$H9,$CD$8&lt;=$I9),IF($CD$8&lt;=$H9+ROUND(($I9-$H9+1)*$G9,0)-1,2,1),0)</f>
        <v>0</v>
      </c>
      <c r="CE9" s="9">
        <f t="shared" ref="CE9:CE34" si="71">IF(AND($H9&gt;0,$I9&gt;0,$CE$8&gt;=$H9,$CE$8&lt;=$I9),IF($CE$8&lt;=$H9+ROUND(($I9-$H9+1)*$G9,0)-1,2,1),0)</f>
        <v>0</v>
      </c>
      <c r="CF9" s="9">
        <f t="shared" ref="CF9:CF34" si="72">IF(AND($H9&gt;0,$I9&gt;0,$CF$8&gt;=$H9,$CF$8&lt;=$I9),IF($CF$8&lt;=$H9+ROUND(($I9-$H9+1)*$G9,0)-1,2,1),0)</f>
        <v>0</v>
      </c>
      <c r="CG9" s="9">
        <f t="shared" ref="CG9:CG34" si="73">IF(AND($H9&gt;0,$I9&gt;0,$CG$8&gt;=$H9,$CG$8&lt;=$I9),IF($CG$8&lt;=$H9+ROUND(($I9-$H9+1)*$G9,0)-1,2,1),0)</f>
        <v>0</v>
      </c>
      <c r="CH9" s="9">
        <f t="shared" ref="CH9:CH34" si="74">IF(AND($H9&gt;0,$I9&gt;0,$CH$8&gt;=$H9,$CH$8&lt;=$I9),IF($CH$8&lt;=$H9+ROUND(($I9-$H9+1)*$G9,0)-1,2,1),0)</f>
        <v>0</v>
      </c>
      <c r="CI9" s="9">
        <f t="shared" ref="CI9:CI34" si="75">IF(AND($H9&gt;0,$I9&gt;0,$CI$8&gt;=$H9,$CI$8&lt;=$I9),IF($CI$8&lt;=$H9+ROUND(($I9-$H9+1)*$G9,0)-1,2,1),0)</f>
        <v>0</v>
      </c>
      <c r="CJ9" s="9">
        <f t="shared" ref="CJ9:CJ34" si="76">IF(AND($H9&gt;0,$I9&gt;0,$CJ$8&gt;=$H9,$CJ$8&lt;=$I9),IF($CJ$8&lt;=$H9+ROUND(($I9-$H9+1)*$G9,0)-1,2,1),0)</f>
        <v>0</v>
      </c>
      <c r="CK9" s="9">
        <f t="shared" ref="CK9:CK34" si="77">IF(AND($H9&gt;0,$I9&gt;0,$CK$8&gt;=$H9,$CK$8&lt;=$I9),IF($CK$8&lt;=$H9+ROUND(($I9-$H9+1)*$G9,0)-1,2,1),0)</f>
        <v>0</v>
      </c>
      <c r="CL9" s="9">
        <f t="shared" ref="CL9:CL34" si="78">IF(AND($H9&gt;0,$I9&gt;0,$CL$8&gt;=$H9,$CL$8&lt;=$I9),IF($CL$8&lt;=$H9+ROUND(($I9-$H9+1)*$G9,0)-1,2,1),0)</f>
        <v>0</v>
      </c>
      <c r="CM9" s="9">
        <f t="shared" ref="CM9:CM34" si="79">IF(AND($H9&gt;0,$I9&gt;0,$CM$8&gt;=$H9,$CM$8&lt;=$I9),IF($CM$8&lt;=$H9+ROUND(($I9-$H9+1)*$G9,0)-1,2,1),0)</f>
        <v>0</v>
      </c>
      <c r="CN9" s="9">
        <f t="shared" ref="CN9:CN34" si="80">IF(AND($H9&gt;0,$I9&gt;0,$CN$8&gt;=$H9,$CN$8&lt;=$I9),IF($CN$8&lt;=$H9+ROUND(($I9-$H9+1)*$G9,0)-1,2,1),0)</f>
        <v>0</v>
      </c>
      <c r="CO9" s="9">
        <f t="shared" ref="CO9:CO34" si="81">IF(AND($H9&gt;0,$I9&gt;0,$CO$8&gt;=$H9,$CO$8&lt;=$I9),IF($CO$8&lt;=$H9+ROUND(($I9-$H9+1)*$G9,0)-1,2,1),0)</f>
        <v>0</v>
      </c>
      <c r="CP9" s="9">
        <f t="shared" ref="CP9:CP34" si="82">IF(AND($H9&gt;0,$I9&gt;0,$CP$8&gt;=$H9,$CP$8&lt;=$I9),IF($CP$8&lt;=$H9+ROUND(($I9-$H9+1)*$G9,0)-1,2,1),0)</f>
        <v>0</v>
      </c>
      <c r="CQ9" s="9">
        <f t="shared" ref="CQ9:CQ34" si="83">IF(AND($H9&gt;0,$I9&gt;0,$CQ$8&gt;=$H9,$CQ$8&lt;=$I9),IF($CQ$8&lt;=$H9+ROUND(($I9-$H9+1)*$G9,0)-1,2,1),0)</f>
        <v>0</v>
      </c>
      <c r="CR9" s="9">
        <f t="shared" ref="CR9:CR34" si="84">IF(AND($H9&gt;0,$I9&gt;0,$CR$8&gt;=$H9,$CR$8&lt;=$I9),IF($CR$8&lt;=$H9+ROUND(($I9-$H9+1)*$G9,0)-1,2,1),0)</f>
        <v>0</v>
      </c>
      <c r="CS9" s="9">
        <f t="shared" ref="CS9:CS34" si="85">IF(AND($H9&gt;0,$I9&gt;0,$CS$8&gt;=$H9,$CS$8&lt;=$I9),IF($CS$8&lt;=$H9+ROUND(($I9-$H9+1)*$G9,0)-1,2,1),0)</f>
        <v>0</v>
      </c>
      <c r="CT9" s="9">
        <f t="shared" ref="CT9:CT34" si="86">IF(AND($H9&gt;0,$I9&gt;0,$CT$8&gt;=$H9,$CT$8&lt;=$I9),IF($CT$8&lt;=$H9+ROUND(($I9-$H9+1)*$G9,0)-1,2,1),0)</f>
        <v>0</v>
      </c>
      <c r="CU9" s="9">
        <f t="shared" ref="CU9:CU34" si="87">IF(AND($H9&gt;0,$I9&gt;0,$CU$8&gt;=$H9,$CU$8&lt;=$I9),IF($CU$8&lt;=$H9+ROUND(($I9-$H9+1)*$G9,0)-1,2,1),0)</f>
        <v>0</v>
      </c>
      <c r="CV9" s="9">
        <f t="shared" ref="CV9:CV34" si="88">IF(AND($H9&gt;0,$I9&gt;0,$CV$8&gt;=$H9,$CV$8&lt;=$I9),IF($CV$8&lt;=$H9+ROUND(($I9-$H9+1)*$G9,0)-1,2,1),0)</f>
        <v>0</v>
      </c>
      <c r="CW9" s="9">
        <f t="shared" ref="CW9:CW34" si="89">IF(AND($H9&gt;0,$I9&gt;0,$CW$8&gt;=$H9,$CW$8&lt;=$I9),IF($CW$8&lt;=$H9+ROUND(($I9-$H9+1)*$G9,0)-1,2,1),0)</f>
        <v>0</v>
      </c>
      <c r="CX9" s="9">
        <f t="shared" ref="CX9:CX34" si="90">IF(AND($H9&gt;0,$I9&gt;0,$CX$8&gt;=$H9,$CX$8&lt;=$I9),IF($CX$8&lt;=$H9+ROUND(($I9-$H9+1)*$G9,0)-1,2,1),0)</f>
        <v>0</v>
      </c>
      <c r="CY9" s="9">
        <f t="shared" ref="CY9:CY34" si="91">IF(AND($H9&gt;0,$I9&gt;0,$CY$8&gt;=$H9,$CY$8&lt;=$I9),IF($CY$8&lt;=$H9+ROUND(($I9-$H9+1)*$G9,0)-1,2,1),0)</f>
        <v>0</v>
      </c>
      <c r="CZ9" s="9">
        <f t="shared" ref="CZ9:CZ34" si="92">IF(AND($H9&gt;0,$I9&gt;0,$CZ$8&gt;=$H9,$CZ$8&lt;=$I9),IF($CZ$8&lt;=$H9+ROUND(($I9-$H9+1)*$G9,0)-1,2,1),0)</f>
        <v>0</v>
      </c>
      <c r="DA9" s="9">
        <f t="shared" ref="DA9:DA34" si="93">IF(AND($H9&gt;0,$I9&gt;0,$DA$8&gt;=$H9,$DA$8&lt;=$I9),IF($DA$8&lt;=$H9+ROUND(($I9-$H9+1)*$G9,0)-1,2,1),0)</f>
        <v>0</v>
      </c>
      <c r="DB9" s="9">
        <f t="shared" ref="DB9:DB34" si="94">IF(AND($H9&gt;0,$I9&gt;0,$DB$8&gt;=$H9,$DB$8&lt;=$I9),IF($DB$8&lt;=$H9+ROUND(($I9-$H9+1)*$G9,0)-1,2,1),0)</f>
        <v>0</v>
      </c>
      <c r="DC9" s="9">
        <f t="shared" ref="DC9:DC34" si="95">IF(AND($H9&gt;0,$I9&gt;0,$DC$8&gt;=$H9,$DC$8&lt;=$I9),IF($DC$8&lt;=$H9+ROUND(($I9-$H9+1)*$G9,0)-1,2,1),0)</f>
        <v>0</v>
      </c>
      <c r="DD9" s="9">
        <f t="shared" ref="DD9:DD34" si="96">IF(AND($H9&gt;0,$I9&gt;0,$DD$8&gt;=$H9,$DD$8&lt;=$I9),IF($DD$8&lt;=$H9+ROUND(($I9-$H9+1)*$G9,0)-1,2,1),0)</f>
        <v>0</v>
      </c>
      <c r="DE9" s="9">
        <f t="shared" ref="DE9:DE34" si="97">IF(AND($H9&gt;0,$I9&gt;0,$DE$8&gt;=$H9,$DE$8&lt;=$I9),IF($DE$8&lt;=$H9+ROUND(($I9-$H9+1)*$G9,0)-1,2,1),0)</f>
        <v>0</v>
      </c>
      <c r="DF9" s="9">
        <f t="shared" ref="DF9:DF34" si="98">IF(AND($H9&gt;0,$I9&gt;0,$DF$8&gt;=$H9,$DF$8&lt;=$I9),IF($DF$8&lt;=$H9+ROUND(($I9-$H9+1)*$G9,0)-1,2,1),0)</f>
        <v>0</v>
      </c>
      <c r="DG9" s="9">
        <f t="shared" ref="DG9:DG34" si="99">IF(AND($H9&gt;0,$I9&gt;0,$DG$8&gt;=$H9,$DG$8&lt;=$I9),IF($DG$8&lt;=$H9+ROUND(($I9-$H9+1)*$G9,0)-1,2,1),0)</f>
        <v>0</v>
      </c>
      <c r="DH9" s="9">
        <f t="shared" ref="DH9:DH34" si="100">IF(AND($H9&gt;0,$I9&gt;0,$DH$8&gt;=$H9,$DH$8&lt;=$I9),IF($DH$8&lt;=$H9+ROUND(($I9-$H9+1)*$G9,0)-1,2,1),0)</f>
        <v>0</v>
      </c>
      <c r="DI9" s="9">
        <f t="shared" ref="DI9:DI34" si="101">IF(AND($H9&gt;0,$I9&gt;0,$DI$8&gt;=$H9,$DI$8&lt;=$I9),IF($DI$8&lt;=$H9+ROUND(($I9-$H9+1)*$G9,0)-1,2,1),0)</f>
        <v>0</v>
      </c>
      <c r="DJ9" s="9">
        <f t="shared" ref="DJ9:DJ34" si="102">IF(AND($H9&gt;0,$I9&gt;0,$DJ$8&gt;=$H9,$DJ$8&lt;=$I9),IF($DJ$8&lt;=$H9+ROUND(($I9-$H9+1)*$G9,0)-1,2,1),0)</f>
        <v>0</v>
      </c>
      <c r="DK9" s="9">
        <f t="shared" ref="DK9:DK34" si="103">IF(AND($H9&gt;0,$I9&gt;0,$DK$8&gt;=$H9,$DK$8&lt;=$I9),IF($DK$8&lt;=$H9+ROUND(($I9-$H9+1)*$G9,0)-1,2,1),0)</f>
        <v>0</v>
      </c>
      <c r="DL9" s="9">
        <f t="shared" ref="DL9:DL34" si="104">IF(AND($H9&gt;0,$I9&gt;0,$DL$8&gt;=$H9,$DL$8&lt;=$I9),IF($DL$8&lt;=$H9+ROUND(($I9-$H9+1)*$G9,0)-1,2,1),0)</f>
        <v>0</v>
      </c>
      <c r="DM9" s="9">
        <f t="shared" ref="DM9:DM34" si="105">IF(AND($H9&gt;0,$I9&gt;0,$DM$8&gt;=$H9,$DM$8&lt;=$I9),IF($DM$8&lt;=$H9+ROUND(($I9-$H9+1)*$G9,0)-1,2,1),0)</f>
        <v>0</v>
      </c>
      <c r="DN9" s="9">
        <f t="shared" ref="DN9:DN34" si="106">IF(AND($H9&gt;0,$I9&gt;0,$DN$8&gt;=$H9,$DN$8&lt;=$I9),IF($DN$8&lt;=$H9+ROUND(($I9-$H9+1)*$G9,0)-1,2,1),0)</f>
        <v>0</v>
      </c>
      <c r="DO9" s="9">
        <f t="shared" ref="DO9:DO34" si="107">IF(AND($H9&gt;0,$I9&gt;0,$DO$8&gt;=$H9,$DO$8&lt;=$I9),IF($DO$8&lt;=$H9+ROUND(($I9-$H9+1)*$G9,0)-1,2,1),0)</f>
        <v>0</v>
      </c>
      <c r="DP9" s="9">
        <f t="shared" ref="DP9:DP34" si="108">IF(AND($H9&gt;0,$I9&gt;0,$DP$8&gt;=$H9,$DP$8&lt;=$I9),IF($DP$8&lt;=$H9+ROUND(($I9-$H9+1)*$G9,0)-1,2,1),0)</f>
        <v>0</v>
      </c>
      <c r="DQ9" s="9">
        <f t="shared" ref="DQ9:DQ34" si="109">IF(AND($H9&gt;0,$I9&gt;0,$DQ$8&gt;=$H9,$DQ$8&lt;=$I9),IF($DQ$8&lt;=$H9+ROUND(($I9-$H9+1)*$G9,0)-1,2,1),0)</f>
        <v>0</v>
      </c>
      <c r="DR9" s="9">
        <f t="shared" ref="DR9:DR34" si="110">IF(AND($H9&gt;0,$I9&gt;0,$DR$8&gt;=$H9,$DR$8&lt;=$I9),IF($DR$8&lt;=$H9+ROUND(($I9-$H9+1)*$G9,0)-1,2,1),0)</f>
        <v>0</v>
      </c>
      <c r="DS9" s="9">
        <f t="shared" ref="DS9:DS34" si="111">IF(AND($H9&gt;0,$I9&gt;0,$DS$8&gt;=$H9,$DS$8&lt;=$I9),IF($DS$8&lt;=$H9+ROUND(($I9-$H9+1)*$G9,0)-1,2,1),0)</f>
        <v>0</v>
      </c>
      <c r="DT9" s="9">
        <f t="shared" ref="DT9:DT34" si="112">IF(AND($H9&gt;0,$I9&gt;0,$DT$8&gt;=$H9,$DT$8&lt;=$I9),IF($DT$8&lt;=$H9+ROUND(($I9-$H9+1)*$G9,0)-1,2,1),0)</f>
        <v>0</v>
      </c>
      <c r="DU9" s="9">
        <f t="shared" ref="DU9:DU34" si="113">IF(AND($H9&gt;0,$I9&gt;0,$DU$8&gt;=$H9,$DU$8&lt;=$I9),IF($DU$8&lt;=$H9+ROUND(($I9-$H9+1)*$G9,0)-1,2,1),0)</f>
        <v>0</v>
      </c>
      <c r="DV9" s="9">
        <f t="shared" ref="DV9:DV34" si="114">IF(AND($H9&gt;0,$I9&gt;0,$DV$8&gt;=$H9,$DV$8&lt;=$I9),IF($DV$8&lt;=$H9+ROUND(($I9-$H9+1)*$G9,0)-1,2,1),0)</f>
        <v>0</v>
      </c>
      <c r="DW9" s="9">
        <f t="shared" ref="DW9:DW34" si="115">IF(AND($H9&gt;0,$I9&gt;0,$DW$8&gt;=$H9,$DW$8&lt;=$I9),IF($DW$8&lt;=$H9+ROUND(($I9-$H9+1)*$G9,0)-1,2,1),0)</f>
        <v>0</v>
      </c>
      <c r="DX9" s="9">
        <f t="shared" ref="DX9:DX34" si="116">IF(AND($H9&gt;0,$I9&gt;0,$DX$8&gt;=$H9,$DX$8&lt;=$I9),IF($DX$8&lt;=$H9+ROUND(($I9-$H9+1)*$G9,0)-1,2,1),0)</f>
        <v>0</v>
      </c>
      <c r="DY9" s="9">
        <f t="shared" ref="DY9:DY34" si="117">IF(AND($H9&gt;0,$I9&gt;0,$DY$8&gt;=$H9,$DY$8&lt;=$I9),IF($DY$8&lt;=$H9+ROUND(($I9-$H9+1)*$G9,0)-1,2,1),0)</f>
        <v>0</v>
      </c>
      <c r="DZ9" s="9">
        <f t="shared" ref="DZ9:DZ34" si="118">IF(AND($H9&gt;0,$I9&gt;0,$DZ$8&gt;=$H9,$DZ$8&lt;=$I9),IF($DZ$8&lt;=$H9+ROUND(($I9-$H9+1)*$G9,0)-1,2,1),0)</f>
        <v>0</v>
      </c>
      <c r="EA9" s="9">
        <f t="shared" ref="EA9:EA34" si="119">IF(AND($H9&gt;0,$I9&gt;0,$EA$8&gt;=$H9,$EA$8&lt;=$I9),IF($EA$8&lt;=$H9+ROUND(($I9-$H9+1)*$G9,0)-1,2,1),0)</f>
        <v>0</v>
      </c>
      <c r="EB9" s="9">
        <f t="shared" ref="EB9:EB34" si="120">IF(AND($H9&gt;0,$I9&gt;0,$EB$8&gt;=$H9,$EB$8&lt;=$I9),IF($EB$8&lt;=$H9+ROUND(($I9-$H9+1)*$G9,0)-1,2,1),0)</f>
        <v>0</v>
      </c>
      <c r="EC9" s="9">
        <f t="shared" ref="EC9:EC34" si="121">IF(AND($H9&gt;0,$I9&gt;0,$EC$8&gt;=$H9,$EC$8&lt;=$I9),IF($EC$8&lt;=$H9+ROUND(($I9-$H9+1)*$G9,0)-1,2,1),0)</f>
        <v>0</v>
      </c>
      <c r="ED9" s="9">
        <f t="shared" ref="ED9:ED34" si="122">IF(AND($H9&gt;0,$I9&gt;0,$ED$8&gt;=$H9,$ED$8&lt;=$I9),IF($ED$8&lt;=$H9+ROUND(($I9-$H9+1)*$G9,0)-1,2,1),0)</f>
        <v>0</v>
      </c>
      <c r="EE9" s="9">
        <f t="shared" ref="EE9:EE34" si="123">IF(AND($H9&gt;0,$I9&gt;0,$EE$8&gt;=$H9,$EE$8&lt;=$I9),IF($EE$8&lt;=$H9+ROUND(($I9-$H9+1)*$G9,0)-1,2,1),0)</f>
        <v>0</v>
      </c>
      <c r="EF9" s="9">
        <f t="shared" ref="EF9:EF34" si="124">IF(AND($H9&gt;0,$I9&gt;0,$EF$8&gt;=$H9,$EF$8&lt;=$I9),IF($EF$8&lt;=$H9+ROUND(($I9-$H9+1)*$G9,0)-1,2,1),0)</f>
        <v>0</v>
      </c>
      <c r="EG9" s="9">
        <f t="shared" ref="EG9:EG34" si="125">IF(AND($H9&gt;0,$I9&gt;0,$EG$8&gt;=$H9,$EG$8&lt;=$I9),IF($EG$8&lt;=$H9+ROUND(($I9-$H9+1)*$G9,0)-1,2,1),0)</f>
        <v>0</v>
      </c>
      <c r="EH9" s="9">
        <f t="shared" ref="EH9:EH34" si="126">IF(AND($H9&gt;0,$I9&gt;0,$EH$8&gt;=$H9,$EH$8&lt;=$I9),IF($EH$8&lt;=$H9+ROUND(($I9-$H9+1)*$G9,0)-1,2,1),0)</f>
        <v>0</v>
      </c>
      <c r="EI9" s="9">
        <f t="shared" ref="EI9:EI34" si="127">IF(AND($H9&gt;0,$I9&gt;0,$EI$8&gt;=$H9,$EI$8&lt;=$I9),IF($EI$8&lt;=$H9+ROUND(($I9-$H9+1)*$G9,0)-1,2,1),0)</f>
        <v>0</v>
      </c>
      <c r="EJ9" s="9">
        <f t="shared" ref="EJ9:EJ34" si="128">IF(AND($H9&gt;0,$I9&gt;0,$EJ$8&gt;=$H9,$EJ$8&lt;=$I9),IF($EJ$8&lt;=$H9+ROUND(($I9-$H9+1)*$G9,0)-1,2,1),0)</f>
        <v>0</v>
      </c>
      <c r="EK9" s="9">
        <f t="shared" ref="EK9:EK34" si="129">IF(AND($H9&gt;0,$I9&gt;0,$EK$8&gt;=$H9,$EK$8&lt;=$I9),IF($EK$8&lt;=$H9+ROUND(($I9-$H9+1)*$G9,0)-1,2,1),0)</f>
        <v>0</v>
      </c>
      <c r="EL9" s="9">
        <f t="shared" ref="EL9:EL34" si="130">IF(AND($H9&gt;0,$I9&gt;0,$EL$8&gt;=$H9,$EL$8&lt;=$I9),IF($EL$8&lt;=$H9+ROUND(($I9-$H9+1)*$G9,0)-1,2,1),0)</f>
        <v>0</v>
      </c>
      <c r="EM9" s="9">
        <f t="shared" ref="EM9:EM34" si="131">IF(AND($H9&gt;0,$I9&gt;0,$EM$8&gt;=$H9,$EM$8&lt;=$I9),IF($EM$8&lt;=$H9+ROUND(($I9-$H9+1)*$G9,0)-1,2,1),0)</f>
        <v>0</v>
      </c>
      <c r="EN9" s="9">
        <f t="shared" ref="EN9:EN34" si="132">IF(AND($H9&gt;0,$I9&gt;0,$EN$8&gt;=$H9,$EN$8&lt;=$I9),IF($EN$8&lt;=$H9+ROUND(($I9-$H9+1)*$G9,0)-1,2,1),0)</f>
        <v>0</v>
      </c>
      <c r="EO9" s="9">
        <f t="shared" ref="EO9:EO34" si="133">IF(AND($H9&gt;0,$I9&gt;0,$EO$8&gt;=$H9,$EO$8&lt;=$I9),IF($EO$8&lt;=$H9+ROUND(($I9-$H9+1)*$G9,0)-1,2,1),0)</f>
        <v>0</v>
      </c>
      <c r="EP9" s="9">
        <f t="shared" ref="EP9:EP34" si="134">IF(AND($H9&gt;0,$I9&gt;0,$EP$8&gt;=$H9,$EP$8&lt;=$I9),IF($EP$8&lt;=$H9+ROUND(($I9-$H9+1)*$G9,0)-1,2,1),0)</f>
        <v>0</v>
      </c>
      <c r="EQ9" s="9">
        <f t="shared" ref="EQ9:EQ34" si="135">IF(AND($H9&gt;0,$I9&gt;0,$EQ$8&gt;=$H9,$EQ$8&lt;=$I9),IF($EQ$8&lt;=$H9+ROUND(($I9-$H9+1)*$G9,0)-1,2,1),0)</f>
        <v>0</v>
      </c>
      <c r="ER9" s="9">
        <f t="shared" ref="ER9:ER34" si="136">IF(AND($H9&gt;0,$I9&gt;0,$ER$8&gt;=$H9,$ER$8&lt;=$I9),IF($ER$8&lt;=$H9+ROUND(($I9-$H9+1)*$G9,0)-1,2,1),0)</f>
        <v>0</v>
      </c>
      <c r="ES9" s="9">
        <f t="shared" ref="ES9:ES34" si="137">IF(AND($H9&gt;0,$I9&gt;0,$ES$8&gt;=$H9,$ES$8&lt;=$I9),IF($ES$8&lt;=$H9+ROUND(($I9-$H9+1)*$G9,0)-1,2,1),0)</f>
        <v>0</v>
      </c>
      <c r="ET9" s="9">
        <f t="shared" ref="ET9:ET34" si="138">IF(AND($H9&gt;0,$I9&gt;0,$ET$8&gt;=$H9,$ET$8&lt;=$I9),IF($ET$8&lt;=$H9+ROUND(($I9-$H9+1)*$G9,0)-1,2,1),0)</f>
        <v>0</v>
      </c>
      <c r="EU9" s="9">
        <f t="shared" ref="EU9:EU34" si="139">IF(AND($H9&gt;0,$I9&gt;0,$EU$8&gt;=$H9,$EU$8&lt;=$I9),IF($EU$8&lt;=$H9+ROUND(($I9-$H9+1)*$G9,0)-1,2,1),0)</f>
        <v>0</v>
      </c>
      <c r="EV9" s="9">
        <f t="shared" ref="EV9:EV34" si="140">IF(AND($H9&gt;0,$I9&gt;0,$EV$8&gt;=$H9,$EV$8&lt;=$I9),IF($EV$8&lt;=$H9+ROUND(($I9-$H9+1)*$G9,0)-1,2,1),0)</f>
        <v>0</v>
      </c>
      <c r="EW9" s="9">
        <f t="shared" ref="EW9:EW34" si="141">IF(AND($H9&gt;0,$I9&gt;0,$EW$8&gt;=$H9,$EW$8&lt;=$I9),IF($EW$8&lt;=$H9+ROUND(($I9-$H9+1)*$G9,0)-1,2,1),0)</f>
        <v>0</v>
      </c>
      <c r="EX9" s="9">
        <f t="shared" ref="EX9:EX34" si="142">IF(AND($H9&gt;0,$I9&gt;0,$EX$8&gt;=$H9,$EX$8&lt;=$I9),IF($EX$8&lt;=$H9+ROUND(($I9-$H9+1)*$G9,0)-1,2,1),0)</f>
        <v>0</v>
      </c>
      <c r="EY9" s="9">
        <f t="shared" ref="EY9:EY34" si="143">IF(AND($H9&gt;0,$I9&gt;0,$EY$8&gt;=$H9,$EY$8&lt;=$I9),IF($EY$8&lt;=$H9+ROUND(($I9-$H9+1)*$G9,0)-1,2,1),0)</f>
        <v>0</v>
      </c>
      <c r="EZ9" s="9">
        <f t="shared" ref="EZ9:EZ34" si="144">IF(AND($H9&gt;0,$I9&gt;0,$EZ$8&gt;=$H9,$EZ$8&lt;=$I9),IF($EZ$8&lt;=$H9+ROUND(($I9-$H9+1)*$G9,0)-1,2,1),0)</f>
        <v>0</v>
      </c>
      <c r="FA9" s="9">
        <f t="shared" ref="FA9:FA34" si="145">IF(AND($H9&gt;0,$I9&gt;0,$FA$8&gt;=$H9,$FA$8&lt;=$I9),IF($FA$8&lt;=$H9+ROUND(($I9-$H9+1)*$G9,0)-1,2,1),0)</f>
        <v>0</v>
      </c>
      <c r="FB9" s="9">
        <f t="shared" ref="FB9:FB34" si="146">IF(AND($H9&gt;0,$I9&gt;0,$FB$8&gt;=$H9,$FB$8&lt;=$I9),IF($FB$8&lt;=$H9+ROUND(($I9-$H9+1)*$G9,0)-1,2,1),0)</f>
        <v>0</v>
      </c>
      <c r="FC9" s="9">
        <f t="shared" ref="FC9:FC34" si="147">IF(AND($H9&gt;0,$I9&gt;0,$FC$8&gt;=$H9,$FC$8&lt;=$I9),IF($FC$8&lt;=$H9+ROUND(($I9-$H9+1)*$G9,0)-1,2,1),0)</f>
        <v>0</v>
      </c>
      <c r="FD9" s="9">
        <f t="shared" ref="FD9:FD34" si="148">IF(AND($H9&gt;0,$I9&gt;0,$FD$8&gt;=$H9,$FD$8&lt;=$I9),IF($FD$8&lt;=$H9+ROUND(($I9-$H9+1)*$G9,0)-1,2,1),0)</f>
        <v>0</v>
      </c>
      <c r="FE9" s="9">
        <f t="shared" ref="FE9:FE34" si="149">IF(AND($H9&gt;0,$I9&gt;0,$FE$8&gt;=$H9,$FE$8&lt;=$I9),IF($FE$8&lt;=$H9+ROUND(($I9-$H9+1)*$G9,0)-1,2,1),0)</f>
        <v>0</v>
      </c>
      <c r="FF9" s="9">
        <f t="shared" ref="FF9:FF34" si="150">IF(AND($H9&gt;0,$I9&gt;0,$FF$8&gt;=$H9,$FF$8&lt;=$I9),IF($FF$8&lt;=$H9+ROUND(($I9-$H9+1)*$G9,0)-1,2,1),0)</f>
        <v>0</v>
      </c>
      <c r="FG9" s="9">
        <f t="shared" ref="FG9:FG34" si="151">IF(AND($H9&gt;0,$I9&gt;0,$FG$8&gt;=$H9,$FG$8&lt;=$I9),IF($FG$8&lt;=$H9+ROUND(($I9-$H9+1)*$G9,0)-1,2,1),0)</f>
        <v>0</v>
      </c>
      <c r="FH9" s="9">
        <f t="shared" ref="FH9:FH34" si="152">IF(AND($H9&gt;0,$I9&gt;0,$FH$8&gt;=$H9,$FH$8&lt;=$I9),IF($FH$8&lt;=$H9+ROUND(($I9-$H9+1)*$G9,0)-1,2,1),0)</f>
        <v>0</v>
      </c>
      <c r="FI9" s="9">
        <f t="shared" ref="FI9:FI34" si="153">IF(AND($H9&gt;0,$I9&gt;0,$FI$8&gt;=$H9,$FI$8&lt;=$I9),IF($FI$8&lt;=$H9+ROUND(($I9-$H9+1)*$G9,0)-1,2,1),0)</f>
        <v>0</v>
      </c>
      <c r="FJ9" s="9">
        <f t="shared" ref="FJ9:FJ34" si="154">IF(AND($H9&gt;0,$I9&gt;0,$FJ$8&gt;=$H9,$FJ$8&lt;=$I9),IF($FJ$8&lt;=$H9+ROUND(($I9-$H9+1)*$G9,0)-1,2,1),0)</f>
        <v>0</v>
      </c>
      <c r="FK9" s="9">
        <f t="shared" ref="FK9:FK34" si="155">IF(AND($H9&gt;0,$I9&gt;0,$FK$8&gt;=$H9,$FK$8&lt;=$I9),IF($FK$8&lt;=$H9+ROUND(($I9-$H9+1)*$G9,0)-1,2,1),0)</f>
        <v>0</v>
      </c>
      <c r="FL9" s="9">
        <f t="shared" ref="FL9:FL34" si="156">IF(AND($H9&gt;0,$I9&gt;0,$FL$8&gt;=$H9,$FL$8&lt;=$I9),IF($FL$8&lt;=$H9+ROUND(($I9-$H9+1)*$G9,0)-1,2,1),0)</f>
        <v>0</v>
      </c>
      <c r="FM9" s="9">
        <f t="shared" ref="FM9:FM34" si="157">IF(AND($H9&gt;0,$I9&gt;0,$FM$8&gt;=$H9,$FM$8&lt;=$I9),IF($FM$8&lt;=$H9+ROUND(($I9-$H9+1)*$G9,0)-1,2,1),0)</f>
        <v>0</v>
      </c>
      <c r="FN9" s="9">
        <f t="shared" ref="FN9:FN34" si="158">IF(AND($H9&gt;0,$I9&gt;0,$FN$8&gt;=$H9,$FN$8&lt;=$I9),IF($FN$8&lt;=$H9+ROUND(($I9-$H9+1)*$G9,0)-1,2,1),0)</f>
        <v>0</v>
      </c>
      <c r="FO9" s="9">
        <f t="shared" ref="FO9:FO34" si="159">IF(AND($H9&gt;0,$I9&gt;0,$FO$8&gt;=$H9,$FO$8&lt;=$I9),IF($FO$8&lt;=$H9+ROUND(($I9-$H9+1)*$G9,0)-1,2,1),0)</f>
        <v>0</v>
      </c>
      <c r="FP9" s="9">
        <f t="shared" ref="FP9:FP34" si="160">IF(AND($H9&gt;0,$I9&gt;0,$FP$8&gt;=$H9,$FP$8&lt;=$I9),IF($FP$8&lt;=$H9+ROUND(($I9-$H9+1)*$G9,0)-1,2,1),0)</f>
        <v>0</v>
      </c>
      <c r="FQ9" s="9">
        <f t="shared" ref="FQ9:FQ34" si="161">IF(AND($H9&gt;0,$I9&gt;0,$FQ$8&gt;=$H9,$FQ$8&lt;=$I9),IF($FQ$8&lt;=$H9+ROUND(($I9-$H9+1)*$G9,0)-1,2,1),0)</f>
        <v>0</v>
      </c>
      <c r="FR9" s="9">
        <f t="shared" ref="FR9:FR34" si="162">IF(AND($H9&gt;0,$I9&gt;0,$FR$8&gt;=$H9,$FR$8&lt;=$I9),IF($FR$8&lt;=$H9+ROUND(($I9-$H9+1)*$G9,0)-1,2,1),0)</f>
        <v>0</v>
      </c>
      <c r="FS9" s="9">
        <f t="shared" ref="FS9:FS34" si="163">IF(AND($H9&gt;0,$I9&gt;0,$FS$8&gt;=$H9,$FS$8&lt;=$I9),IF($FS$8&lt;=$H9+ROUND(($I9-$H9+1)*$G9,0)-1,2,1),0)</f>
        <v>0</v>
      </c>
      <c r="FT9" s="9">
        <f t="shared" ref="FT9:FT34" si="164">IF(AND($H9&gt;0,$I9&gt;0,$FT$8&gt;=$H9,$FT$8&lt;=$I9),IF($FT$8&lt;=$H9+ROUND(($I9-$H9+1)*$G9,0)-1,2,1),0)</f>
        <v>0</v>
      </c>
      <c r="FU9" s="9">
        <f t="shared" ref="FU9:FU34" si="165">IF(AND($H9&gt;0,$I9&gt;0,$FU$8&gt;=$H9,$FU$8&lt;=$I9),IF($FU$8&lt;=$H9+ROUND(($I9-$H9+1)*$G9,0)-1,2,1),0)</f>
        <v>0</v>
      </c>
      <c r="FV9" s="9">
        <f t="shared" ref="FV9:FV34" si="166">IF(AND($H9&gt;0,$I9&gt;0,$FV$8&gt;=$H9,$FV$8&lt;=$I9),IF($FV$8&lt;=$H9+ROUND(($I9-$H9+1)*$G9,0)-1,2,1),0)</f>
        <v>0</v>
      </c>
      <c r="FW9" s="9">
        <f t="shared" ref="FW9:FW34" si="167">IF(AND($H9&gt;0,$I9&gt;0,$FW$8&gt;=$H9,$FW$8&lt;=$I9),IF($FW$8&lt;=$H9+ROUND(($I9-$H9+1)*$G9,0)-1,2,1),0)</f>
        <v>0</v>
      </c>
      <c r="FX9" s="9">
        <f t="shared" ref="FX9:FX34" si="168">IF(AND($H9&gt;0,$I9&gt;0,$FX$8&gt;=$H9,$FX$8&lt;=$I9),IF($FX$8&lt;=$H9+ROUND(($I9-$H9+1)*$G9,0)-1,2,1),0)</f>
        <v>0</v>
      </c>
      <c r="FY9" s="9">
        <f t="shared" ref="FY9:FY34" si="169">IF(AND($H9&gt;0,$I9&gt;0,$FY$8&gt;=$H9,$FY$8&lt;=$I9),IF($FY$8&lt;=$H9+ROUND(($I9-$H9+1)*$G9,0)-1,2,1),0)</f>
        <v>0</v>
      </c>
      <c r="FZ9" s="9">
        <f t="shared" ref="FZ9:FZ34" si="170">IF(AND($H9&gt;0,$I9&gt;0,$FZ$8&gt;=$H9,$FZ$8&lt;=$I9),IF($FZ$8&lt;=$H9+ROUND(($I9-$H9+1)*$G9,0)-1,2,1),0)</f>
        <v>0</v>
      </c>
      <c r="GA9" s="9">
        <f t="shared" ref="GA9:GA34" si="171">IF(AND($H9&gt;0,$I9&gt;0,$GA$8&gt;=$H9,$GA$8&lt;=$I9),IF($GA$8&lt;=$H9+ROUND(($I9-$H9+1)*$G9,0)-1,2,1),0)</f>
        <v>0</v>
      </c>
      <c r="GB9" s="9">
        <f t="shared" ref="GB9:GB34" si="172">IF(AND($H9&gt;0,$I9&gt;0,$GB$8&gt;=$H9,$GB$8&lt;=$I9),IF($GB$8&lt;=$H9+ROUND(($I9-$H9+1)*$G9,0)-1,2,1),0)</f>
        <v>0</v>
      </c>
      <c r="GC9" s="9">
        <f t="shared" ref="GC9:GC34" si="173">IF(AND($H9&gt;0,$I9&gt;0,$GC$8&gt;=$H9,$GC$8&lt;=$I9),IF($GC$8&lt;=$H9+ROUND(($I9-$H9+1)*$G9,0)-1,2,1),0)</f>
        <v>0</v>
      </c>
      <c r="GD9" s="9">
        <f t="shared" ref="GD9:GD34" si="174">IF(AND($H9&gt;0,$I9&gt;0,$GD$8&gt;=$H9,$GD$8&lt;=$I9),IF($GD$8&lt;=$H9+ROUND(($I9-$H9+1)*$G9,0)-1,2,1),0)</f>
        <v>0</v>
      </c>
      <c r="GE9" s="9">
        <f t="shared" ref="GE9:GE34" si="175">IF(AND($H9&gt;0,$I9&gt;0,$GE$8&gt;=$H9,$GE$8&lt;=$I9),IF($GE$8&lt;=$H9+ROUND(($I9-$H9+1)*$G9,0)-1,2,1),0)</f>
        <v>0</v>
      </c>
      <c r="GF9" s="9">
        <f t="shared" ref="GF9:GF34" si="176">IF(AND($H9&gt;0,$I9&gt;0,$GF$8&gt;=$H9,$GF$8&lt;=$I9),IF($GF$8&lt;=$H9+ROUND(($I9-$H9+1)*$G9,0)-1,2,1),0)</f>
        <v>0</v>
      </c>
      <c r="GG9" s="9">
        <f t="shared" ref="GG9:GG34" si="177">IF(AND($H9&gt;0,$I9&gt;0,$GG$8&gt;=$H9,$GG$8&lt;=$I9),IF($GG$8&lt;=$H9+ROUND(($I9-$H9+1)*$G9,0)-1,2,1),0)</f>
        <v>0</v>
      </c>
      <c r="GH9" s="9">
        <f t="shared" ref="GH9:GH34" si="178">IF(AND($H9&gt;0,$I9&gt;0,$GH$8&gt;=$H9,$GH$8&lt;=$I9),IF($GH$8&lt;=$H9+ROUND(($I9-$H9+1)*$G9,0)-1,2,1),0)</f>
        <v>0</v>
      </c>
      <c r="GI9" s="9">
        <f t="shared" ref="GI9:GI34" si="179">IF(AND($H9&gt;0,$I9&gt;0,$GI$8&gt;=$H9,$GI$8&lt;=$I9),IF($GI$8&lt;=$H9+ROUND(($I9-$H9+1)*$G9,0)-1,2,1),0)</f>
        <v>0</v>
      </c>
      <c r="GJ9" s="9">
        <f t="shared" ref="GJ9:GJ34" si="180">IF(AND($H9&gt;0,$I9&gt;0,$GJ$8&gt;=$H9,$GJ$8&lt;=$I9),IF($GJ$8&lt;=$H9+ROUND(($I9-$H9+1)*$G9,0)-1,2,1),0)</f>
        <v>0</v>
      </c>
    </row>
    <row r="10" spans="1:192" ht="18" customHeight="1" x14ac:dyDescent="0.25">
      <c r="A10" s="6">
        <v>2</v>
      </c>
      <c r="B10" s="6" t="s">
        <v>115</v>
      </c>
      <c r="C10" s="6" t="s">
        <v>114</v>
      </c>
      <c r="D10" s="6" t="s">
        <v>33</v>
      </c>
      <c r="E10" s="7">
        <v>20</v>
      </c>
      <c r="F10" s="2">
        <v>45953</v>
      </c>
      <c r="G10" s="8">
        <v>0.4</v>
      </c>
      <c r="H10" s="2">
        <f>IFERROR(IF($K10&gt;0, INDEX($I:$I, MATCH($K10,$A:$A,0))+1, $F10), $F10)</f>
        <v>45958</v>
      </c>
      <c r="I10" s="2">
        <f t="shared" si="0"/>
        <v>45977</v>
      </c>
      <c r="J10" s="6" t="s">
        <v>28</v>
      </c>
      <c r="K10" s="6">
        <v>1</v>
      </c>
      <c r="L10" s="6"/>
      <c r="M10" s="9">
        <f t="shared" si="1"/>
        <v>0</v>
      </c>
      <c r="N10" s="9">
        <f t="shared" si="2"/>
        <v>0</v>
      </c>
      <c r="O10" s="9">
        <f t="shared" si="3"/>
        <v>0</v>
      </c>
      <c r="P10" s="9">
        <f t="shared" si="4"/>
        <v>0</v>
      </c>
      <c r="Q10" s="9">
        <f t="shared" si="5"/>
        <v>0</v>
      </c>
      <c r="R10" s="9">
        <f t="shared" si="6"/>
        <v>0</v>
      </c>
      <c r="S10" s="9">
        <f t="shared" si="7"/>
        <v>0</v>
      </c>
      <c r="T10" s="9">
        <f t="shared" si="8"/>
        <v>0</v>
      </c>
      <c r="U10" s="9">
        <f t="shared" si="9"/>
        <v>0</v>
      </c>
      <c r="V10" s="9">
        <f t="shared" si="10"/>
        <v>0</v>
      </c>
      <c r="W10" s="9">
        <f t="shared" si="11"/>
        <v>0</v>
      </c>
      <c r="X10" s="9">
        <f t="shared" si="12"/>
        <v>0</v>
      </c>
      <c r="Y10" s="9">
        <f t="shared" si="13"/>
        <v>0</v>
      </c>
      <c r="Z10" s="9">
        <f t="shared" si="14"/>
        <v>0</v>
      </c>
      <c r="AA10" s="9">
        <f t="shared" si="15"/>
        <v>2</v>
      </c>
      <c r="AB10" s="9">
        <f t="shared" si="16"/>
        <v>2</v>
      </c>
      <c r="AC10" s="9">
        <f t="shared" si="17"/>
        <v>2</v>
      </c>
      <c r="AD10" s="9">
        <f t="shared" si="18"/>
        <v>2</v>
      </c>
      <c r="AE10" s="9">
        <f t="shared" si="19"/>
        <v>2</v>
      </c>
      <c r="AF10" s="9">
        <f t="shared" si="20"/>
        <v>2</v>
      </c>
      <c r="AG10" s="9">
        <f t="shared" si="21"/>
        <v>2</v>
      </c>
      <c r="AH10" s="9">
        <f t="shared" si="22"/>
        <v>2</v>
      </c>
      <c r="AI10" s="9">
        <f t="shared" si="23"/>
        <v>1</v>
      </c>
      <c r="AJ10" s="9">
        <f t="shared" si="24"/>
        <v>1</v>
      </c>
      <c r="AK10" s="9">
        <f t="shared" si="25"/>
        <v>1</v>
      </c>
      <c r="AL10" s="9">
        <f t="shared" si="26"/>
        <v>1</v>
      </c>
      <c r="AM10" s="9">
        <f t="shared" si="27"/>
        <v>1</v>
      </c>
      <c r="AN10" s="9">
        <f t="shared" si="28"/>
        <v>1</v>
      </c>
      <c r="AO10" s="9">
        <f t="shared" si="29"/>
        <v>1</v>
      </c>
      <c r="AP10" s="9">
        <f t="shared" si="30"/>
        <v>1</v>
      </c>
      <c r="AQ10" s="9">
        <f t="shared" si="31"/>
        <v>1</v>
      </c>
      <c r="AR10" s="9">
        <f t="shared" si="32"/>
        <v>1</v>
      </c>
      <c r="AS10" s="9">
        <f t="shared" si="33"/>
        <v>1</v>
      </c>
      <c r="AT10" s="9">
        <f t="shared" si="34"/>
        <v>1</v>
      </c>
      <c r="AU10" s="9">
        <f t="shared" si="35"/>
        <v>0</v>
      </c>
      <c r="AV10" s="9">
        <f t="shared" si="36"/>
        <v>0</v>
      </c>
      <c r="AW10" s="9">
        <f t="shared" si="37"/>
        <v>0</v>
      </c>
      <c r="AX10" s="9">
        <f t="shared" si="38"/>
        <v>0</v>
      </c>
      <c r="AY10" s="9">
        <f t="shared" si="39"/>
        <v>0</v>
      </c>
      <c r="AZ10" s="9">
        <f t="shared" si="40"/>
        <v>0</v>
      </c>
      <c r="BA10" s="9">
        <f t="shared" si="41"/>
        <v>0</v>
      </c>
      <c r="BB10" s="9">
        <f t="shared" si="42"/>
        <v>0</v>
      </c>
      <c r="BC10" s="9">
        <f t="shared" si="43"/>
        <v>0</v>
      </c>
      <c r="BD10" s="9">
        <f t="shared" si="44"/>
        <v>0</v>
      </c>
      <c r="BE10" s="9">
        <f t="shared" si="45"/>
        <v>0</v>
      </c>
      <c r="BF10" s="9">
        <f t="shared" si="46"/>
        <v>0</v>
      </c>
      <c r="BG10" s="9">
        <f t="shared" si="47"/>
        <v>0</v>
      </c>
      <c r="BH10" s="9">
        <f t="shared" si="48"/>
        <v>0</v>
      </c>
      <c r="BI10" s="9">
        <f t="shared" si="49"/>
        <v>0</v>
      </c>
      <c r="BJ10" s="9">
        <f t="shared" si="50"/>
        <v>0</v>
      </c>
      <c r="BK10" s="9">
        <f t="shared" si="51"/>
        <v>0</v>
      </c>
      <c r="BL10" s="9">
        <f t="shared" si="52"/>
        <v>0</v>
      </c>
      <c r="BM10" s="9">
        <f t="shared" si="53"/>
        <v>0</v>
      </c>
      <c r="BN10" s="9">
        <f t="shared" si="54"/>
        <v>0</v>
      </c>
      <c r="BO10" s="9">
        <f t="shared" si="55"/>
        <v>0</v>
      </c>
      <c r="BP10" s="9">
        <f t="shared" si="56"/>
        <v>0</v>
      </c>
      <c r="BQ10" s="9">
        <f t="shared" si="57"/>
        <v>0</v>
      </c>
      <c r="BR10" s="9">
        <f t="shared" si="58"/>
        <v>0</v>
      </c>
      <c r="BS10" s="9">
        <f t="shared" si="59"/>
        <v>0</v>
      </c>
      <c r="BT10" s="9">
        <f t="shared" si="60"/>
        <v>0</v>
      </c>
      <c r="BU10" s="9">
        <f t="shared" si="61"/>
        <v>0</v>
      </c>
      <c r="BV10" s="9">
        <f t="shared" si="62"/>
        <v>0</v>
      </c>
      <c r="BW10" s="9">
        <f t="shared" si="63"/>
        <v>0</v>
      </c>
      <c r="BX10" s="9">
        <f t="shared" si="64"/>
        <v>0</v>
      </c>
      <c r="BY10" s="9">
        <f t="shared" si="65"/>
        <v>0</v>
      </c>
      <c r="BZ10" s="9">
        <f t="shared" si="66"/>
        <v>0</v>
      </c>
      <c r="CA10" s="9">
        <f t="shared" si="67"/>
        <v>0</v>
      </c>
      <c r="CB10" s="9">
        <f t="shared" si="68"/>
        <v>0</v>
      </c>
      <c r="CC10" s="9">
        <f t="shared" si="69"/>
        <v>0</v>
      </c>
      <c r="CD10" s="9">
        <f t="shared" si="70"/>
        <v>0</v>
      </c>
      <c r="CE10" s="9">
        <f t="shared" si="71"/>
        <v>0</v>
      </c>
      <c r="CF10" s="9">
        <f t="shared" si="72"/>
        <v>0</v>
      </c>
      <c r="CG10" s="9">
        <f t="shared" si="73"/>
        <v>0</v>
      </c>
      <c r="CH10" s="9">
        <f t="shared" si="74"/>
        <v>0</v>
      </c>
      <c r="CI10" s="9">
        <f t="shared" si="75"/>
        <v>0</v>
      </c>
      <c r="CJ10" s="9">
        <f t="shared" si="76"/>
        <v>0</v>
      </c>
      <c r="CK10" s="9">
        <f t="shared" si="77"/>
        <v>0</v>
      </c>
      <c r="CL10" s="9">
        <f t="shared" si="78"/>
        <v>0</v>
      </c>
      <c r="CM10" s="9">
        <f t="shared" si="79"/>
        <v>0</v>
      </c>
      <c r="CN10" s="9">
        <f t="shared" si="80"/>
        <v>0</v>
      </c>
      <c r="CO10" s="9">
        <f t="shared" si="81"/>
        <v>0</v>
      </c>
      <c r="CP10" s="9">
        <f t="shared" si="82"/>
        <v>0</v>
      </c>
      <c r="CQ10" s="9">
        <f t="shared" si="83"/>
        <v>0</v>
      </c>
      <c r="CR10" s="9">
        <f t="shared" si="84"/>
        <v>0</v>
      </c>
      <c r="CS10" s="9">
        <f t="shared" si="85"/>
        <v>0</v>
      </c>
      <c r="CT10" s="9">
        <f t="shared" si="86"/>
        <v>0</v>
      </c>
      <c r="CU10" s="9">
        <f t="shared" si="87"/>
        <v>0</v>
      </c>
      <c r="CV10" s="9">
        <f t="shared" si="88"/>
        <v>0</v>
      </c>
      <c r="CW10" s="9">
        <f t="shared" si="89"/>
        <v>0</v>
      </c>
      <c r="CX10" s="9">
        <f t="shared" si="90"/>
        <v>0</v>
      </c>
      <c r="CY10" s="9">
        <f t="shared" si="91"/>
        <v>0</v>
      </c>
      <c r="CZ10" s="9">
        <f t="shared" si="92"/>
        <v>0</v>
      </c>
      <c r="DA10" s="9">
        <f t="shared" si="93"/>
        <v>0</v>
      </c>
      <c r="DB10" s="9">
        <f t="shared" si="94"/>
        <v>0</v>
      </c>
      <c r="DC10" s="9">
        <f t="shared" si="95"/>
        <v>0</v>
      </c>
      <c r="DD10" s="9">
        <f t="shared" si="96"/>
        <v>0</v>
      </c>
      <c r="DE10" s="9">
        <f t="shared" si="97"/>
        <v>0</v>
      </c>
      <c r="DF10" s="9">
        <f t="shared" si="98"/>
        <v>0</v>
      </c>
      <c r="DG10" s="9">
        <f t="shared" si="99"/>
        <v>0</v>
      </c>
      <c r="DH10" s="9">
        <f t="shared" si="100"/>
        <v>0</v>
      </c>
      <c r="DI10" s="9">
        <f t="shared" si="101"/>
        <v>0</v>
      </c>
      <c r="DJ10" s="9">
        <f t="shared" si="102"/>
        <v>0</v>
      </c>
      <c r="DK10" s="9">
        <f t="shared" si="103"/>
        <v>0</v>
      </c>
      <c r="DL10" s="9">
        <f t="shared" si="104"/>
        <v>0</v>
      </c>
      <c r="DM10" s="9">
        <f t="shared" si="105"/>
        <v>0</v>
      </c>
      <c r="DN10" s="9">
        <f t="shared" si="106"/>
        <v>0</v>
      </c>
      <c r="DO10" s="9">
        <f t="shared" si="107"/>
        <v>0</v>
      </c>
      <c r="DP10" s="9">
        <f t="shared" si="108"/>
        <v>0</v>
      </c>
      <c r="DQ10" s="9">
        <f t="shared" si="109"/>
        <v>0</v>
      </c>
      <c r="DR10" s="9">
        <f t="shared" si="110"/>
        <v>0</v>
      </c>
      <c r="DS10" s="9">
        <f t="shared" si="111"/>
        <v>0</v>
      </c>
      <c r="DT10" s="9">
        <f t="shared" si="112"/>
        <v>0</v>
      </c>
      <c r="DU10" s="9">
        <f t="shared" si="113"/>
        <v>0</v>
      </c>
      <c r="DV10" s="9">
        <f t="shared" si="114"/>
        <v>0</v>
      </c>
      <c r="DW10" s="9">
        <f t="shared" si="115"/>
        <v>0</v>
      </c>
      <c r="DX10" s="9">
        <f t="shared" si="116"/>
        <v>0</v>
      </c>
      <c r="DY10" s="9">
        <f t="shared" si="117"/>
        <v>0</v>
      </c>
      <c r="DZ10" s="9">
        <f t="shared" si="118"/>
        <v>0</v>
      </c>
      <c r="EA10" s="9">
        <f t="shared" si="119"/>
        <v>0</v>
      </c>
      <c r="EB10" s="9">
        <f t="shared" si="120"/>
        <v>0</v>
      </c>
      <c r="EC10" s="9">
        <f t="shared" si="121"/>
        <v>0</v>
      </c>
      <c r="ED10" s="9">
        <f t="shared" si="122"/>
        <v>0</v>
      </c>
      <c r="EE10" s="9">
        <f t="shared" si="123"/>
        <v>0</v>
      </c>
      <c r="EF10" s="9">
        <f t="shared" si="124"/>
        <v>0</v>
      </c>
      <c r="EG10" s="9">
        <f t="shared" si="125"/>
        <v>0</v>
      </c>
      <c r="EH10" s="9">
        <f t="shared" si="126"/>
        <v>0</v>
      </c>
      <c r="EI10" s="9">
        <f t="shared" si="127"/>
        <v>0</v>
      </c>
      <c r="EJ10" s="9">
        <f t="shared" si="128"/>
        <v>0</v>
      </c>
      <c r="EK10" s="9">
        <f t="shared" si="129"/>
        <v>0</v>
      </c>
      <c r="EL10" s="9">
        <f t="shared" si="130"/>
        <v>0</v>
      </c>
      <c r="EM10" s="9">
        <f t="shared" si="131"/>
        <v>0</v>
      </c>
      <c r="EN10" s="9">
        <f t="shared" si="132"/>
        <v>0</v>
      </c>
      <c r="EO10" s="9">
        <f t="shared" si="133"/>
        <v>0</v>
      </c>
      <c r="EP10" s="9">
        <f t="shared" si="134"/>
        <v>0</v>
      </c>
      <c r="EQ10" s="9">
        <f t="shared" si="135"/>
        <v>0</v>
      </c>
      <c r="ER10" s="9">
        <f t="shared" si="136"/>
        <v>0</v>
      </c>
      <c r="ES10" s="9">
        <f t="shared" si="137"/>
        <v>0</v>
      </c>
      <c r="ET10" s="9">
        <f t="shared" si="138"/>
        <v>0</v>
      </c>
      <c r="EU10" s="9">
        <f t="shared" si="139"/>
        <v>0</v>
      </c>
      <c r="EV10" s="9">
        <f t="shared" si="140"/>
        <v>0</v>
      </c>
      <c r="EW10" s="9">
        <f t="shared" si="141"/>
        <v>0</v>
      </c>
      <c r="EX10" s="9">
        <f t="shared" si="142"/>
        <v>0</v>
      </c>
      <c r="EY10" s="9">
        <f t="shared" si="143"/>
        <v>0</v>
      </c>
      <c r="EZ10" s="9">
        <f t="shared" si="144"/>
        <v>0</v>
      </c>
      <c r="FA10" s="9">
        <f t="shared" si="145"/>
        <v>0</v>
      </c>
      <c r="FB10" s="9">
        <f t="shared" si="146"/>
        <v>0</v>
      </c>
      <c r="FC10" s="9">
        <f t="shared" si="147"/>
        <v>0</v>
      </c>
      <c r="FD10" s="9">
        <f t="shared" si="148"/>
        <v>0</v>
      </c>
      <c r="FE10" s="9">
        <f t="shared" si="149"/>
        <v>0</v>
      </c>
      <c r="FF10" s="9">
        <f t="shared" si="150"/>
        <v>0</v>
      </c>
      <c r="FG10" s="9">
        <f t="shared" si="151"/>
        <v>0</v>
      </c>
      <c r="FH10" s="9">
        <f t="shared" si="152"/>
        <v>0</v>
      </c>
      <c r="FI10" s="9">
        <f t="shared" si="153"/>
        <v>0</v>
      </c>
      <c r="FJ10" s="9">
        <f t="shared" si="154"/>
        <v>0</v>
      </c>
      <c r="FK10" s="9">
        <f t="shared" si="155"/>
        <v>0</v>
      </c>
      <c r="FL10" s="9">
        <f t="shared" si="156"/>
        <v>0</v>
      </c>
      <c r="FM10" s="9">
        <f t="shared" si="157"/>
        <v>0</v>
      </c>
      <c r="FN10" s="9">
        <f t="shared" si="158"/>
        <v>0</v>
      </c>
      <c r="FO10" s="9">
        <f t="shared" si="159"/>
        <v>0</v>
      </c>
      <c r="FP10" s="9">
        <f t="shared" si="160"/>
        <v>0</v>
      </c>
      <c r="FQ10" s="9">
        <f t="shared" si="161"/>
        <v>0</v>
      </c>
      <c r="FR10" s="9">
        <f t="shared" si="162"/>
        <v>0</v>
      </c>
      <c r="FS10" s="9">
        <f t="shared" si="163"/>
        <v>0</v>
      </c>
      <c r="FT10" s="9">
        <f t="shared" si="164"/>
        <v>0</v>
      </c>
      <c r="FU10" s="9">
        <f t="shared" si="165"/>
        <v>0</v>
      </c>
      <c r="FV10" s="9">
        <f t="shared" si="166"/>
        <v>0</v>
      </c>
      <c r="FW10" s="9">
        <f t="shared" si="167"/>
        <v>0</v>
      </c>
      <c r="FX10" s="9">
        <f t="shared" si="168"/>
        <v>0</v>
      </c>
      <c r="FY10" s="9">
        <f t="shared" si="169"/>
        <v>0</v>
      </c>
      <c r="FZ10" s="9">
        <f t="shared" si="170"/>
        <v>0</v>
      </c>
      <c r="GA10" s="9">
        <f t="shared" si="171"/>
        <v>0</v>
      </c>
      <c r="GB10" s="9">
        <f t="shared" si="172"/>
        <v>0</v>
      </c>
      <c r="GC10" s="9">
        <f t="shared" si="173"/>
        <v>0</v>
      </c>
      <c r="GD10" s="9">
        <f t="shared" si="174"/>
        <v>0</v>
      </c>
      <c r="GE10" s="9">
        <f t="shared" si="175"/>
        <v>0</v>
      </c>
      <c r="GF10" s="9">
        <f t="shared" si="176"/>
        <v>0</v>
      </c>
      <c r="GG10" s="9">
        <f t="shared" si="177"/>
        <v>0</v>
      </c>
      <c r="GH10" s="9">
        <f t="shared" si="178"/>
        <v>0</v>
      </c>
      <c r="GI10" s="9">
        <f t="shared" si="179"/>
        <v>0</v>
      </c>
      <c r="GJ10" s="9">
        <f t="shared" si="180"/>
        <v>0</v>
      </c>
    </row>
    <row r="11" spans="1:192" ht="18" customHeight="1" x14ac:dyDescent="0.25">
      <c r="A11" s="6">
        <v>3</v>
      </c>
      <c r="B11" s="6" t="s">
        <v>116</v>
      </c>
      <c r="C11" s="6" t="s">
        <v>117</v>
      </c>
      <c r="D11" s="6" t="s">
        <v>30</v>
      </c>
      <c r="E11" s="7">
        <v>12</v>
      </c>
      <c r="F11" s="6"/>
      <c r="G11" s="8">
        <v>0</v>
      </c>
      <c r="H11" s="2">
        <f>IFERROR(IF($K11&gt;0, INDEX($I:$I, MATCH($K11,$A:$A,0))+1, $F11), $F11)</f>
        <v>45978</v>
      </c>
      <c r="I11" s="2">
        <f t="shared" si="0"/>
        <v>45989</v>
      </c>
      <c r="J11" s="6" t="s">
        <v>37</v>
      </c>
      <c r="K11" s="6">
        <v>2</v>
      </c>
      <c r="L11" s="6"/>
      <c r="M11" s="9">
        <f t="shared" si="1"/>
        <v>0</v>
      </c>
      <c r="N11" s="9">
        <f t="shared" si="2"/>
        <v>0</v>
      </c>
      <c r="O11" s="9">
        <f t="shared" si="3"/>
        <v>0</v>
      </c>
      <c r="P11" s="9">
        <f t="shared" si="4"/>
        <v>0</v>
      </c>
      <c r="Q11" s="9">
        <f t="shared" si="5"/>
        <v>0</v>
      </c>
      <c r="R11" s="9">
        <f t="shared" si="6"/>
        <v>0</v>
      </c>
      <c r="S11" s="9">
        <f t="shared" si="7"/>
        <v>0</v>
      </c>
      <c r="T11" s="9">
        <f t="shared" si="8"/>
        <v>0</v>
      </c>
      <c r="U11" s="9">
        <f t="shared" si="9"/>
        <v>0</v>
      </c>
      <c r="V11" s="9">
        <f t="shared" si="10"/>
        <v>0</v>
      </c>
      <c r="W11" s="9">
        <f t="shared" si="11"/>
        <v>0</v>
      </c>
      <c r="X11" s="9">
        <f t="shared" si="12"/>
        <v>0</v>
      </c>
      <c r="Y11" s="9">
        <f t="shared" si="13"/>
        <v>0</v>
      </c>
      <c r="Z11" s="9">
        <f t="shared" si="14"/>
        <v>0</v>
      </c>
      <c r="AA11" s="9">
        <f t="shared" si="15"/>
        <v>0</v>
      </c>
      <c r="AB11" s="9">
        <f t="shared" si="16"/>
        <v>0</v>
      </c>
      <c r="AC11" s="9">
        <f t="shared" si="17"/>
        <v>0</v>
      </c>
      <c r="AD11" s="9">
        <f t="shared" si="18"/>
        <v>0</v>
      </c>
      <c r="AE11" s="9">
        <f t="shared" si="19"/>
        <v>0</v>
      </c>
      <c r="AF11" s="9">
        <f t="shared" si="20"/>
        <v>0</v>
      </c>
      <c r="AG11" s="9">
        <f t="shared" si="21"/>
        <v>0</v>
      </c>
      <c r="AH11" s="9">
        <f t="shared" si="22"/>
        <v>0</v>
      </c>
      <c r="AI11" s="9">
        <f t="shared" si="23"/>
        <v>0</v>
      </c>
      <c r="AJ11" s="9">
        <f t="shared" si="24"/>
        <v>0</v>
      </c>
      <c r="AK11" s="9">
        <f t="shared" si="25"/>
        <v>0</v>
      </c>
      <c r="AL11" s="9">
        <f t="shared" si="26"/>
        <v>0</v>
      </c>
      <c r="AM11" s="9">
        <f t="shared" si="27"/>
        <v>0</v>
      </c>
      <c r="AN11" s="9">
        <f t="shared" si="28"/>
        <v>0</v>
      </c>
      <c r="AO11" s="9">
        <f t="shared" si="29"/>
        <v>0</v>
      </c>
      <c r="AP11" s="9">
        <f t="shared" si="30"/>
        <v>0</v>
      </c>
      <c r="AQ11" s="9">
        <f t="shared" si="31"/>
        <v>0</v>
      </c>
      <c r="AR11" s="9">
        <f t="shared" si="32"/>
        <v>0</v>
      </c>
      <c r="AS11" s="9">
        <f t="shared" si="33"/>
        <v>0</v>
      </c>
      <c r="AT11" s="9">
        <f t="shared" si="34"/>
        <v>0</v>
      </c>
      <c r="AU11" s="9">
        <f t="shared" si="35"/>
        <v>1</v>
      </c>
      <c r="AV11" s="9">
        <f t="shared" si="36"/>
        <v>1</v>
      </c>
      <c r="AW11" s="9">
        <f t="shared" si="37"/>
        <v>1</v>
      </c>
      <c r="AX11" s="9">
        <f t="shared" si="38"/>
        <v>1</v>
      </c>
      <c r="AY11" s="9">
        <f t="shared" si="39"/>
        <v>1</v>
      </c>
      <c r="AZ11" s="9">
        <f t="shared" si="40"/>
        <v>1</v>
      </c>
      <c r="BA11" s="9">
        <f t="shared" si="41"/>
        <v>1</v>
      </c>
      <c r="BB11" s="9">
        <f t="shared" si="42"/>
        <v>1</v>
      </c>
      <c r="BC11" s="9">
        <f t="shared" si="43"/>
        <v>1</v>
      </c>
      <c r="BD11" s="9">
        <f t="shared" si="44"/>
        <v>1</v>
      </c>
      <c r="BE11" s="9">
        <f t="shared" si="45"/>
        <v>1</v>
      </c>
      <c r="BF11" s="9">
        <f t="shared" si="46"/>
        <v>1</v>
      </c>
      <c r="BG11" s="9">
        <f t="shared" si="47"/>
        <v>0</v>
      </c>
      <c r="BH11" s="9">
        <f t="shared" si="48"/>
        <v>0</v>
      </c>
      <c r="BI11" s="9">
        <f t="shared" si="49"/>
        <v>0</v>
      </c>
      <c r="BJ11" s="9">
        <f t="shared" si="50"/>
        <v>0</v>
      </c>
      <c r="BK11" s="9">
        <f t="shared" si="51"/>
        <v>0</v>
      </c>
      <c r="BL11" s="9">
        <f t="shared" si="52"/>
        <v>0</v>
      </c>
      <c r="BM11" s="9">
        <f t="shared" si="53"/>
        <v>0</v>
      </c>
      <c r="BN11" s="9">
        <f t="shared" si="54"/>
        <v>0</v>
      </c>
      <c r="BO11" s="9">
        <f t="shared" si="55"/>
        <v>0</v>
      </c>
      <c r="BP11" s="9">
        <f t="shared" si="56"/>
        <v>0</v>
      </c>
      <c r="BQ11" s="9">
        <f t="shared" si="57"/>
        <v>0</v>
      </c>
      <c r="BR11" s="9">
        <f t="shared" si="58"/>
        <v>0</v>
      </c>
      <c r="BS11" s="9">
        <f t="shared" si="59"/>
        <v>0</v>
      </c>
      <c r="BT11" s="9">
        <f t="shared" si="60"/>
        <v>0</v>
      </c>
      <c r="BU11" s="9">
        <f t="shared" si="61"/>
        <v>0</v>
      </c>
      <c r="BV11" s="9">
        <f t="shared" si="62"/>
        <v>0</v>
      </c>
      <c r="BW11" s="9">
        <f t="shared" si="63"/>
        <v>0</v>
      </c>
      <c r="BX11" s="9">
        <f t="shared" si="64"/>
        <v>0</v>
      </c>
      <c r="BY11" s="9">
        <f t="shared" si="65"/>
        <v>0</v>
      </c>
      <c r="BZ11" s="9">
        <f t="shared" si="66"/>
        <v>0</v>
      </c>
      <c r="CA11" s="9">
        <f t="shared" si="67"/>
        <v>0</v>
      </c>
      <c r="CB11" s="9">
        <f t="shared" si="68"/>
        <v>0</v>
      </c>
      <c r="CC11" s="9">
        <f t="shared" si="69"/>
        <v>0</v>
      </c>
      <c r="CD11" s="9">
        <f t="shared" si="70"/>
        <v>0</v>
      </c>
      <c r="CE11" s="9">
        <f t="shared" si="71"/>
        <v>0</v>
      </c>
      <c r="CF11" s="9">
        <f t="shared" si="72"/>
        <v>0</v>
      </c>
      <c r="CG11" s="9">
        <f t="shared" si="73"/>
        <v>0</v>
      </c>
      <c r="CH11" s="9">
        <f t="shared" si="74"/>
        <v>0</v>
      </c>
      <c r="CI11" s="9">
        <f t="shared" si="75"/>
        <v>0</v>
      </c>
      <c r="CJ11" s="9">
        <f t="shared" si="76"/>
        <v>0</v>
      </c>
      <c r="CK11" s="9">
        <f t="shared" si="77"/>
        <v>0</v>
      </c>
      <c r="CL11" s="9">
        <f t="shared" si="78"/>
        <v>0</v>
      </c>
      <c r="CM11" s="9">
        <f t="shared" si="79"/>
        <v>0</v>
      </c>
      <c r="CN11" s="9">
        <f t="shared" si="80"/>
        <v>0</v>
      </c>
      <c r="CO11" s="9">
        <f t="shared" si="81"/>
        <v>0</v>
      </c>
      <c r="CP11" s="9">
        <f t="shared" si="82"/>
        <v>0</v>
      </c>
      <c r="CQ11" s="9">
        <f t="shared" si="83"/>
        <v>0</v>
      </c>
      <c r="CR11" s="9">
        <f t="shared" si="84"/>
        <v>0</v>
      </c>
      <c r="CS11" s="9">
        <f t="shared" si="85"/>
        <v>0</v>
      </c>
      <c r="CT11" s="9">
        <f t="shared" si="86"/>
        <v>0</v>
      </c>
      <c r="CU11" s="9">
        <f t="shared" si="87"/>
        <v>0</v>
      </c>
      <c r="CV11" s="9">
        <f t="shared" si="88"/>
        <v>0</v>
      </c>
      <c r="CW11" s="9">
        <f t="shared" si="89"/>
        <v>0</v>
      </c>
      <c r="CX11" s="9">
        <f t="shared" si="90"/>
        <v>0</v>
      </c>
      <c r="CY11" s="9">
        <f t="shared" si="91"/>
        <v>0</v>
      </c>
      <c r="CZ11" s="9">
        <f t="shared" si="92"/>
        <v>0</v>
      </c>
      <c r="DA11" s="9">
        <f t="shared" si="93"/>
        <v>0</v>
      </c>
      <c r="DB11" s="9">
        <f t="shared" si="94"/>
        <v>0</v>
      </c>
      <c r="DC11" s="9">
        <f t="shared" si="95"/>
        <v>0</v>
      </c>
      <c r="DD11" s="9">
        <f t="shared" si="96"/>
        <v>0</v>
      </c>
      <c r="DE11" s="9">
        <f t="shared" si="97"/>
        <v>0</v>
      </c>
      <c r="DF11" s="9">
        <f t="shared" si="98"/>
        <v>0</v>
      </c>
      <c r="DG11" s="9">
        <f t="shared" si="99"/>
        <v>0</v>
      </c>
      <c r="DH11" s="9">
        <f t="shared" si="100"/>
        <v>0</v>
      </c>
      <c r="DI11" s="9">
        <f t="shared" si="101"/>
        <v>0</v>
      </c>
      <c r="DJ11" s="9">
        <f t="shared" si="102"/>
        <v>0</v>
      </c>
      <c r="DK11" s="9">
        <f t="shared" si="103"/>
        <v>0</v>
      </c>
      <c r="DL11" s="9">
        <f t="shared" si="104"/>
        <v>0</v>
      </c>
      <c r="DM11" s="9">
        <f t="shared" si="105"/>
        <v>0</v>
      </c>
      <c r="DN11" s="9">
        <f t="shared" si="106"/>
        <v>0</v>
      </c>
      <c r="DO11" s="9">
        <f t="shared" si="107"/>
        <v>0</v>
      </c>
      <c r="DP11" s="9">
        <f t="shared" si="108"/>
        <v>0</v>
      </c>
      <c r="DQ11" s="9">
        <f t="shared" si="109"/>
        <v>0</v>
      </c>
      <c r="DR11" s="9">
        <f t="shared" si="110"/>
        <v>0</v>
      </c>
      <c r="DS11" s="9">
        <f t="shared" si="111"/>
        <v>0</v>
      </c>
      <c r="DT11" s="9">
        <f t="shared" si="112"/>
        <v>0</v>
      </c>
      <c r="DU11" s="9">
        <f t="shared" si="113"/>
        <v>0</v>
      </c>
      <c r="DV11" s="9">
        <f t="shared" si="114"/>
        <v>0</v>
      </c>
      <c r="DW11" s="9">
        <f t="shared" si="115"/>
        <v>0</v>
      </c>
      <c r="DX11" s="9">
        <f t="shared" si="116"/>
        <v>0</v>
      </c>
      <c r="DY11" s="9">
        <f t="shared" si="117"/>
        <v>0</v>
      </c>
      <c r="DZ11" s="9">
        <f t="shared" si="118"/>
        <v>0</v>
      </c>
      <c r="EA11" s="9">
        <f t="shared" si="119"/>
        <v>0</v>
      </c>
      <c r="EB11" s="9">
        <f t="shared" si="120"/>
        <v>0</v>
      </c>
      <c r="EC11" s="9">
        <f t="shared" si="121"/>
        <v>0</v>
      </c>
      <c r="ED11" s="9">
        <f t="shared" si="122"/>
        <v>0</v>
      </c>
      <c r="EE11" s="9">
        <f t="shared" si="123"/>
        <v>0</v>
      </c>
      <c r="EF11" s="9">
        <f t="shared" si="124"/>
        <v>0</v>
      </c>
      <c r="EG11" s="9">
        <f t="shared" si="125"/>
        <v>0</v>
      </c>
      <c r="EH11" s="9">
        <f t="shared" si="126"/>
        <v>0</v>
      </c>
      <c r="EI11" s="9">
        <f t="shared" si="127"/>
        <v>0</v>
      </c>
      <c r="EJ11" s="9">
        <f t="shared" si="128"/>
        <v>0</v>
      </c>
      <c r="EK11" s="9">
        <f t="shared" si="129"/>
        <v>0</v>
      </c>
      <c r="EL11" s="9">
        <f t="shared" si="130"/>
        <v>0</v>
      </c>
      <c r="EM11" s="9">
        <f t="shared" si="131"/>
        <v>0</v>
      </c>
      <c r="EN11" s="9">
        <f t="shared" si="132"/>
        <v>0</v>
      </c>
      <c r="EO11" s="9">
        <f t="shared" si="133"/>
        <v>0</v>
      </c>
      <c r="EP11" s="9">
        <f t="shared" si="134"/>
        <v>0</v>
      </c>
      <c r="EQ11" s="9">
        <f t="shared" si="135"/>
        <v>0</v>
      </c>
      <c r="ER11" s="9">
        <f t="shared" si="136"/>
        <v>0</v>
      </c>
      <c r="ES11" s="9">
        <f t="shared" si="137"/>
        <v>0</v>
      </c>
      <c r="ET11" s="9">
        <f t="shared" si="138"/>
        <v>0</v>
      </c>
      <c r="EU11" s="9">
        <f t="shared" si="139"/>
        <v>0</v>
      </c>
      <c r="EV11" s="9">
        <f t="shared" si="140"/>
        <v>0</v>
      </c>
      <c r="EW11" s="9">
        <f t="shared" si="141"/>
        <v>0</v>
      </c>
      <c r="EX11" s="9">
        <f t="shared" si="142"/>
        <v>0</v>
      </c>
      <c r="EY11" s="9">
        <f t="shared" si="143"/>
        <v>0</v>
      </c>
      <c r="EZ11" s="9">
        <f t="shared" si="144"/>
        <v>0</v>
      </c>
      <c r="FA11" s="9">
        <f t="shared" si="145"/>
        <v>0</v>
      </c>
      <c r="FB11" s="9">
        <f t="shared" si="146"/>
        <v>0</v>
      </c>
      <c r="FC11" s="9">
        <f t="shared" si="147"/>
        <v>0</v>
      </c>
      <c r="FD11" s="9">
        <f t="shared" si="148"/>
        <v>0</v>
      </c>
      <c r="FE11" s="9">
        <f t="shared" si="149"/>
        <v>0</v>
      </c>
      <c r="FF11" s="9">
        <f t="shared" si="150"/>
        <v>0</v>
      </c>
      <c r="FG11" s="9">
        <f t="shared" si="151"/>
        <v>0</v>
      </c>
      <c r="FH11" s="9">
        <f t="shared" si="152"/>
        <v>0</v>
      </c>
      <c r="FI11" s="9">
        <f t="shared" si="153"/>
        <v>0</v>
      </c>
      <c r="FJ11" s="9">
        <f t="shared" si="154"/>
        <v>0</v>
      </c>
      <c r="FK11" s="9">
        <f t="shared" si="155"/>
        <v>0</v>
      </c>
      <c r="FL11" s="9">
        <f t="shared" si="156"/>
        <v>0</v>
      </c>
      <c r="FM11" s="9">
        <f t="shared" si="157"/>
        <v>0</v>
      </c>
      <c r="FN11" s="9">
        <f t="shared" si="158"/>
        <v>0</v>
      </c>
      <c r="FO11" s="9">
        <f t="shared" si="159"/>
        <v>0</v>
      </c>
      <c r="FP11" s="9">
        <f t="shared" si="160"/>
        <v>0</v>
      </c>
      <c r="FQ11" s="9">
        <f t="shared" si="161"/>
        <v>0</v>
      </c>
      <c r="FR11" s="9">
        <f t="shared" si="162"/>
        <v>0</v>
      </c>
      <c r="FS11" s="9">
        <f t="shared" si="163"/>
        <v>0</v>
      </c>
      <c r="FT11" s="9">
        <f t="shared" si="164"/>
        <v>0</v>
      </c>
      <c r="FU11" s="9">
        <f t="shared" si="165"/>
        <v>0</v>
      </c>
      <c r="FV11" s="9">
        <f t="shared" si="166"/>
        <v>0</v>
      </c>
      <c r="FW11" s="9">
        <f t="shared" si="167"/>
        <v>0</v>
      </c>
      <c r="FX11" s="9">
        <f t="shared" si="168"/>
        <v>0</v>
      </c>
      <c r="FY11" s="9">
        <f t="shared" si="169"/>
        <v>0</v>
      </c>
      <c r="FZ11" s="9">
        <f t="shared" si="170"/>
        <v>0</v>
      </c>
      <c r="GA11" s="9">
        <f t="shared" si="171"/>
        <v>0</v>
      </c>
      <c r="GB11" s="9">
        <f t="shared" si="172"/>
        <v>0</v>
      </c>
      <c r="GC11" s="9">
        <f t="shared" si="173"/>
        <v>0</v>
      </c>
      <c r="GD11" s="9">
        <f t="shared" si="174"/>
        <v>0</v>
      </c>
      <c r="GE11" s="9">
        <f t="shared" si="175"/>
        <v>0</v>
      </c>
      <c r="GF11" s="9">
        <f t="shared" si="176"/>
        <v>0</v>
      </c>
      <c r="GG11" s="9">
        <f t="shared" si="177"/>
        <v>0</v>
      </c>
      <c r="GH11" s="9">
        <f t="shared" si="178"/>
        <v>0</v>
      </c>
      <c r="GI11" s="9">
        <f t="shared" si="179"/>
        <v>0</v>
      </c>
      <c r="GJ11" s="9">
        <f t="shared" si="180"/>
        <v>0</v>
      </c>
    </row>
    <row r="12" spans="1:192" ht="18" customHeight="1" x14ac:dyDescent="0.25">
      <c r="A12" s="6">
        <v>4</v>
      </c>
      <c r="B12" s="6" t="s">
        <v>118</v>
      </c>
      <c r="C12" s="6" t="s">
        <v>119</v>
      </c>
      <c r="D12" s="6" t="s">
        <v>24</v>
      </c>
      <c r="E12" s="7">
        <v>15</v>
      </c>
      <c r="F12" s="6"/>
      <c r="G12" s="8">
        <v>0</v>
      </c>
      <c r="H12" s="2">
        <f>IFERROR(IF($K12&gt;0, INDEX($I:$I, MATCH($K12,$A:$A,0))+1, $F12), $F12)</f>
        <v>45978</v>
      </c>
      <c r="I12" s="2">
        <f t="shared" si="0"/>
        <v>45992</v>
      </c>
      <c r="J12" s="6" t="s">
        <v>37</v>
      </c>
      <c r="K12" s="6">
        <v>2</v>
      </c>
      <c r="L12" s="6"/>
      <c r="M12" s="9">
        <f t="shared" si="1"/>
        <v>0</v>
      </c>
      <c r="N12" s="9">
        <f t="shared" si="2"/>
        <v>0</v>
      </c>
      <c r="O12" s="9">
        <f t="shared" si="3"/>
        <v>0</v>
      </c>
      <c r="P12" s="9">
        <f t="shared" si="4"/>
        <v>0</v>
      </c>
      <c r="Q12" s="9">
        <f t="shared" si="5"/>
        <v>0</v>
      </c>
      <c r="R12" s="9">
        <f t="shared" si="6"/>
        <v>0</v>
      </c>
      <c r="S12" s="9">
        <f t="shared" si="7"/>
        <v>0</v>
      </c>
      <c r="T12" s="9">
        <f t="shared" si="8"/>
        <v>0</v>
      </c>
      <c r="U12" s="9">
        <f t="shared" si="9"/>
        <v>0</v>
      </c>
      <c r="V12" s="9">
        <f t="shared" si="10"/>
        <v>0</v>
      </c>
      <c r="W12" s="9">
        <f t="shared" si="11"/>
        <v>0</v>
      </c>
      <c r="X12" s="9">
        <f t="shared" si="12"/>
        <v>0</v>
      </c>
      <c r="Y12" s="9">
        <f t="shared" si="13"/>
        <v>0</v>
      </c>
      <c r="Z12" s="9">
        <f t="shared" si="14"/>
        <v>0</v>
      </c>
      <c r="AA12" s="9">
        <f t="shared" si="15"/>
        <v>0</v>
      </c>
      <c r="AB12" s="9">
        <f t="shared" si="16"/>
        <v>0</v>
      </c>
      <c r="AC12" s="9">
        <f t="shared" si="17"/>
        <v>0</v>
      </c>
      <c r="AD12" s="9">
        <f t="shared" si="18"/>
        <v>0</v>
      </c>
      <c r="AE12" s="9">
        <f t="shared" si="19"/>
        <v>0</v>
      </c>
      <c r="AF12" s="9">
        <f t="shared" si="20"/>
        <v>0</v>
      </c>
      <c r="AG12" s="9">
        <f t="shared" si="21"/>
        <v>0</v>
      </c>
      <c r="AH12" s="9">
        <f t="shared" si="22"/>
        <v>0</v>
      </c>
      <c r="AI12" s="9">
        <f t="shared" si="23"/>
        <v>0</v>
      </c>
      <c r="AJ12" s="9">
        <f t="shared" si="24"/>
        <v>0</v>
      </c>
      <c r="AK12" s="9">
        <f t="shared" si="25"/>
        <v>0</v>
      </c>
      <c r="AL12" s="9">
        <f t="shared" si="26"/>
        <v>0</v>
      </c>
      <c r="AM12" s="9">
        <f t="shared" si="27"/>
        <v>0</v>
      </c>
      <c r="AN12" s="9">
        <f t="shared" si="28"/>
        <v>0</v>
      </c>
      <c r="AO12" s="9">
        <f t="shared" si="29"/>
        <v>0</v>
      </c>
      <c r="AP12" s="9">
        <f t="shared" si="30"/>
        <v>0</v>
      </c>
      <c r="AQ12" s="9">
        <f t="shared" si="31"/>
        <v>0</v>
      </c>
      <c r="AR12" s="9">
        <f t="shared" si="32"/>
        <v>0</v>
      </c>
      <c r="AS12" s="9">
        <f t="shared" si="33"/>
        <v>0</v>
      </c>
      <c r="AT12" s="9">
        <f t="shared" si="34"/>
        <v>0</v>
      </c>
      <c r="AU12" s="9">
        <f t="shared" si="35"/>
        <v>1</v>
      </c>
      <c r="AV12" s="9">
        <f t="shared" si="36"/>
        <v>1</v>
      </c>
      <c r="AW12" s="9">
        <f t="shared" si="37"/>
        <v>1</v>
      </c>
      <c r="AX12" s="9">
        <f t="shared" si="38"/>
        <v>1</v>
      </c>
      <c r="AY12" s="9">
        <f t="shared" si="39"/>
        <v>1</v>
      </c>
      <c r="AZ12" s="9">
        <f t="shared" si="40"/>
        <v>1</v>
      </c>
      <c r="BA12" s="9">
        <f t="shared" si="41"/>
        <v>1</v>
      </c>
      <c r="BB12" s="9">
        <f t="shared" si="42"/>
        <v>1</v>
      </c>
      <c r="BC12" s="9">
        <f t="shared" si="43"/>
        <v>1</v>
      </c>
      <c r="BD12" s="9">
        <f t="shared" si="44"/>
        <v>1</v>
      </c>
      <c r="BE12" s="9">
        <f t="shared" si="45"/>
        <v>1</v>
      </c>
      <c r="BF12" s="9">
        <f t="shared" si="46"/>
        <v>1</v>
      </c>
      <c r="BG12" s="9">
        <f t="shared" si="47"/>
        <v>1</v>
      </c>
      <c r="BH12" s="9">
        <f t="shared" si="48"/>
        <v>1</v>
      </c>
      <c r="BI12" s="9">
        <f t="shared" si="49"/>
        <v>1</v>
      </c>
      <c r="BJ12" s="9">
        <f t="shared" si="50"/>
        <v>0</v>
      </c>
      <c r="BK12" s="9">
        <f t="shared" si="51"/>
        <v>0</v>
      </c>
      <c r="BL12" s="9">
        <f t="shared" si="52"/>
        <v>0</v>
      </c>
      <c r="BM12" s="9">
        <f t="shared" si="53"/>
        <v>0</v>
      </c>
      <c r="BN12" s="9">
        <f t="shared" si="54"/>
        <v>0</v>
      </c>
      <c r="BO12" s="9">
        <f t="shared" si="55"/>
        <v>0</v>
      </c>
      <c r="BP12" s="9">
        <f t="shared" si="56"/>
        <v>0</v>
      </c>
      <c r="BQ12" s="9">
        <f t="shared" si="57"/>
        <v>0</v>
      </c>
      <c r="BR12" s="9">
        <f t="shared" si="58"/>
        <v>0</v>
      </c>
      <c r="BS12" s="9">
        <f t="shared" si="59"/>
        <v>0</v>
      </c>
      <c r="BT12" s="9">
        <f t="shared" si="60"/>
        <v>0</v>
      </c>
      <c r="BU12" s="9">
        <f t="shared" si="61"/>
        <v>0</v>
      </c>
      <c r="BV12" s="9">
        <f t="shared" si="62"/>
        <v>0</v>
      </c>
      <c r="BW12" s="9">
        <f t="shared" si="63"/>
        <v>0</v>
      </c>
      <c r="BX12" s="9">
        <f t="shared" si="64"/>
        <v>0</v>
      </c>
      <c r="BY12" s="9">
        <f t="shared" si="65"/>
        <v>0</v>
      </c>
      <c r="BZ12" s="9">
        <f t="shared" si="66"/>
        <v>0</v>
      </c>
      <c r="CA12" s="9">
        <f t="shared" si="67"/>
        <v>0</v>
      </c>
      <c r="CB12" s="9">
        <f t="shared" si="68"/>
        <v>0</v>
      </c>
      <c r="CC12" s="9">
        <f t="shared" si="69"/>
        <v>0</v>
      </c>
      <c r="CD12" s="9">
        <f t="shared" si="70"/>
        <v>0</v>
      </c>
      <c r="CE12" s="9">
        <f t="shared" si="71"/>
        <v>0</v>
      </c>
      <c r="CF12" s="9">
        <f t="shared" si="72"/>
        <v>0</v>
      </c>
      <c r="CG12" s="9">
        <f t="shared" si="73"/>
        <v>0</v>
      </c>
      <c r="CH12" s="9">
        <f t="shared" si="74"/>
        <v>0</v>
      </c>
      <c r="CI12" s="9">
        <f t="shared" si="75"/>
        <v>0</v>
      </c>
      <c r="CJ12" s="9">
        <f t="shared" si="76"/>
        <v>0</v>
      </c>
      <c r="CK12" s="9">
        <f t="shared" si="77"/>
        <v>0</v>
      </c>
      <c r="CL12" s="9">
        <f t="shared" si="78"/>
        <v>0</v>
      </c>
      <c r="CM12" s="9">
        <f t="shared" si="79"/>
        <v>0</v>
      </c>
      <c r="CN12" s="9">
        <f t="shared" si="80"/>
        <v>0</v>
      </c>
      <c r="CO12" s="9">
        <f t="shared" si="81"/>
        <v>0</v>
      </c>
      <c r="CP12" s="9">
        <f t="shared" si="82"/>
        <v>0</v>
      </c>
      <c r="CQ12" s="9">
        <f t="shared" si="83"/>
        <v>0</v>
      </c>
      <c r="CR12" s="9">
        <f t="shared" si="84"/>
        <v>0</v>
      </c>
      <c r="CS12" s="9">
        <f t="shared" si="85"/>
        <v>0</v>
      </c>
      <c r="CT12" s="9">
        <f t="shared" si="86"/>
        <v>0</v>
      </c>
      <c r="CU12" s="9">
        <f t="shared" si="87"/>
        <v>0</v>
      </c>
      <c r="CV12" s="9">
        <f t="shared" si="88"/>
        <v>0</v>
      </c>
      <c r="CW12" s="9">
        <f t="shared" si="89"/>
        <v>0</v>
      </c>
      <c r="CX12" s="9">
        <f t="shared" si="90"/>
        <v>0</v>
      </c>
      <c r="CY12" s="9">
        <f t="shared" si="91"/>
        <v>0</v>
      </c>
      <c r="CZ12" s="9">
        <f t="shared" si="92"/>
        <v>0</v>
      </c>
      <c r="DA12" s="9">
        <f t="shared" si="93"/>
        <v>0</v>
      </c>
      <c r="DB12" s="9">
        <f t="shared" si="94"/>
        <v>0</v>
      </c>
      <c r="DC12" s="9">
        <f t="shared" si="95"/>
        <v>0</v>
      </c>
      <c r="DD12" s="9">
        <f t="shared" si="96"/>
        <v>0</v>
      </c>
      <c r="DE12" s="9">
        <f t="shared" si="97"/>
        <v>0</v>
      </c>
      <c r="DF12" s="9">
        <f t="shared" si="98"/>
        <v>0</v>
      </c>
      <c r="DG12" s="9">
        <f t="shared" si="99"/>
        <v>0</v>
      </c>
      <c r="DH12" s="9">
        <f t="shared" si="100"/>
        <v>0</v>
      </c>
      <c r="DI12" s="9">
        <f t="shared" si="101"/>
        <v>0</v>
      </c>
      <c r="DJ12" s="9">
        <f t="shared" si="102"/>
        <v>0</v>
      </c>
      <c r="DK12" s="9">
        <f t="shared" si="103"/>
        <v>0</v>
      </c>
      <c r="DL12" s="9">
        <f t="shared" si="104"/>
        <v>0</v>
      </c>
      <c r="DM12" s="9">
        <f t="shared" si="105"/>
        <v>0</v>
      </c>
      <c r="DN12" s="9">
        <f t="shared" si="106"/>
        <v>0</v>
      </c>
      <c r="DO12" s="9">
        <f t="shared" si="107"/>
        <v>0</v>
      </c>
      <c r="DP12" s="9">
        <f t="shared" si="108"/>
        <v>0</v>
      </c>
      <c r="DQ12" s="9">
        <f t="shared" si="109"/>
        <v>0</v>
      </c>
      <c r="DR12" s="9">
        <f t="shared" si="110"/>
        <v>0</v>
      </c>
      <c r="DS12" s="9">
        <f t="shared" si="111"/>
        <v>0</v>
      </c>
      <c r="DT12" s="9">
        <f t="shared" si="112"/>
        <v>0</v>
      </c>
      <c r="DU12" s="9">
        <f t="shared" si="113"/>
        <v>0</v>
      </c>
      <c r="DV12" s="9">
        <f t="shared" si="114"/>
        <v>0</v>
      </c>
      <c r="DW12" s="9">
        <f t="shared" si="115"/>
        <v>0</v>
      </c>
      <c r="DX12" s="9">
        <f t="shared" si="116"/>
        <v>0</v>
      </c>
      <c r="DY12" s="9">
        <f t="shared" si="117"/>
        <v>0</v>
      </c>
      <c r="DZ12" s="9">
        <f t="shared" si="118"/>
        <v>0</v>
      </c>
      <c r="EA12" s="9">
        <f t="shared" si="119"/>
        <v>0</v>
      </c>
      <c r="EB12" s="9">
        <f t="shared" si="120"/>
        <v>0</v>
      </c>
      <c r="EC12" s="9">
        <f t="shared" si="121"/>
        <v>0</v>
      </c>
      <c r="ED12" s="9">
        <f t="shared" si="122"/>
        <v>0</v>
      </c>
      <c r="EE12" s="9">
        <f t="shared" si="123"/>
        <v>0</v>
      </c>
      <c r="EF12" s="9">
        <f t="shared" si="124"/>
        <v>0</v>
      </c>
      <c r="EG12" s="9">
        <f t="shared" si="125"/>
        <v>0</v>
      </c>
      <c r="EH12" s="9">
        <f t="shared" si="126"/>
        <v>0</v>
      </c>
      <c r="EI12" s="9">
        <f t="shared" si="127"/>
        <v>0</v>
      </c>
      <c r="EJ12" s="9">
        <f t="shared" si="128"/>
        <v>0</v>
      </c>
      <c r="EK12" s="9">
        <f t="shared" si="129"/>
        <v>0</v>
      </c>
      <c r="EL12" s="9">
        <f t="shared" si="130"/>
        <v>0</v>
      </c>
      <c r="EM12" s="9">
        <f t="shared" si="131"/>
        <v>0</v>
      </c>
      <c r="EN12" s="9">
        <f t="shared" si="132"/>
        <v>0</v>
      </c>
      <c r="EO12" s="9">
        <f t="shared" si="133"/>
        <v>0</v>
      </c>
      <c r="EP12" s="9">
        <f t="shared" si="134"/>
        <v>0</v>
      </c>
      <c r="EQ12" s="9">
        <f t="shared" si="135"/>
        <v>0</v>
      </c>
      <c r="ER12" s="9">
        <f t="shared" si="136"/>
        <v>0</v>
      </c>
      <c r="ES12" s="9">
        <f t="shared" si="137"/>
        <v>0</v>
      </c>
      <c r="ET12" s="9">
        <f t="shared" si="138"/>
        <v>0</v>
      </c>
      <c r="EU12" s="9">
        <f t="shared" si="139"/>
        <v>0</v>
      </c>
      <c r="EV12" s="9">
        <f t="shared" si="140"/>
        <v>0</v>
      </c>
      <c r="EW12" s="9">
        <f t="shared" si="141"/>
        <v>0</v>
      </c>
      <c r="EX12" s="9">
        <f t="shared" si="142"/>
        <v>0</v>
      </c>
      <c r="EY12" s="9">
        <f t="shared" si="143"/>
        <v>0</v>
      </c>
      <c r="EZ12" s="9">
        <f t="shared" si="144"/>
        <v>0</v>
      </c>
      <c r="FA12" s="9">
        <f t="shared" si="145"/>
        <v>0</v>
      </c>
      <c r="FB12" s="9">
        <f t="shared" si="146"/>
        <v>0</v>
      </c>
      <c r="FC12" s="9">
        <f t="shared" si="147"/>
        <v>0</v>
      </c>
      <c r="FD12" s="9">
        <f t="shared" si="148"/>
        <v>0</v>
      </c>
      <c r="FE12" s="9">
        <f t="shared" si="149"/>
        <v>0</v>
      </c>
      <c r="FF12" s="9">
        <f t="shared" si="150"/>
        <v>0</v>
      </c>
      <c r="FG12" s="9">
        <f t="shared" si="151"/>
        <v>0</v>
      </c>
      <c r="FH12" s="9">
        <f t="shared" si="152"/>
        <v>0</v>
      </c>
      <c r="FI12" s="9">
        <f t="shared" si="153"/>
        <v>0</v>
      </c>
      <c r="FJ12" s="9">
        <f t="shared" si="154"/>
        <v>0</v>
      </c>
      <c r="FK12" s="9">
        <f t="shared" si="155"/>
        <v>0</v>
      </c>
      <c r="FL12" s="9">
        <f t="shared" si="156"/>
        <v>0</v>
      </c>
      <c r="FM12" s="9">
        <f t="shared" si="157"/>
        <v>0</v>
      </c>
      <c r="FN12" s="9">
        <f t="shared" si="158"/>
        <v>0</v>
      </c>
      <c r="FO12" s="9">
        <f t="shared" si="159"/>
        <v>0</v>
      </c>
      <c r="FP12" s="9">
        <f t="shared" si="160"/>
        <v>0</v>
      </c>
      <c r="FQ12" s="9">
        <f t="shared" si="161"/>
        <v>0</v>
      </c>
      <c r="FR12" s="9">
        <f t="shared" si="162"/>
        <v>0</v>
      </c>
      <c r="FS12" s="9">
        <f t="shared" si="163"/>
        <v>0</v>
      </c>
      <c r="FT12" s="9">
        <f t="shared" si="164"/>
        <v>0</v>
      </c>
      <c r="FU12" s="9">
        <f t="shared" si="165"/>
        <v>0</v>
      </c>
      <c r="FV12" s="9">
        <f t="shared" si="166"/>
        <v>0</v>
      </c>
      <c r="FW12" s="9">
        <f t="shared" si="167"/>
        <v>0</v>
      </c>
      <c r="FX12" s="9">
        <f t="shared" si="168"/>
        <v>0</v>
      </c>
      <c r="FY12" s="9">
        <f t="shared" si="169"/>
        <v>0</v>
      </c>
      <c r="FZ12" s="9">
        <f t="shared" si="170"/>
        <v>0</v>
      </c>
      <c r="GA12" s="9">
        <f t="shared" si="171"/>
        <v>0</v>
      </c>
      <c r="GB12" s="9">
        <f t="shared" si="172"/>
        <v>0</v>
      </c>
      <c r="GC12" s="9">
        <f t="shared" si="173"/>
        <v>0</v>
      </c>
      <c r="GD12" s="9">
        <f t="shared" si="174"/>
        <v>0</v>
      </c>
      <c r="GE12" s="9">
        <f t="shared" si="175"/>
        <v>0</v>
      </c>
      <c r="GF12" s="9">
        <f t="shared" si="176"/>
        <v>0</v>
      </c>
      <c r="GG12" s="9">
        <f t="shared" si="177"/>
        <v>0</v>
      </c>
      <c r="GH12" s="9">
        <f t="shared" si="178"/>
        <v>0</v>
      </c>
      <c r="GI12" s="9">
        <f t="shared" si="179"/>
        <v>0</v>
      </c>
      <c r="GJ12" s="9">
        <f t="shared" si="180"/>
        <v>0</v>
      </c>
    </row>
    <row r="13" spans="1:192" ht="18" customHeight="1" x14ac:dyDescent="0.25">
      <c r="A13" s="6">
        <v>5</v>
      </c>
      <c r="B13" s="6" t="s">
        <v>120</v>
      </c>
      <c r="C13" s="6" t="s">
        <v>121</v>
      </c>
      <c r="D13" s="6" t="s">
        <v>27</v>
      </c>
      <c r="E13" s="7">
        <v>18</v>
      </c>
      <c r="F13" s="6"/>
      <c r="G13" s="8">
        <v>0</v>
      </c>
      <c r="H13" s="2">
        <f>IFERROR(IF($K13&gt;0, INDEX($I:$I, MATCH($K13,$A:$A,0))+1, $F13), $F13)</f>
        <v>45978</v>
      </c>
      <c r="I13" s="2">
        <f t="shared" si="0"/>
        <v>45995</v>
      </c>
      <c r="J13" s="6" t="s">
        <v>37</v>
      </c>
      <c r="K13" s="6">
        <v>2</v>
      </c>
      <c r="L13" s="6"/>
      <c r="M13" s="9">
        <f t="shared" si="1"/>
        <v>0</v>
      </c>
      <c r="N13" s="9">
        <f t="shared" si="2"/>
        <v>0</v>
      </c>
      <c r="O13" s="9">
        <f t="shared" si="3"/>
        <v>0</v>
      </c>
      <c r="P13" s="9">
        <f t="shared" si="4"/>
        <v>0</v>
      </c>
      <c r="Q13" s="9">
        <f t="shared" si="5"/>
        <v>0</v>
      </c>
      <c r="R13" s="9">
        <f t="shared" si="6"/>
        <v>0</v>
      </c>
      <c r="S13" s="9">
        <f t="shared" si="7"/>
        <v>0</v>
      </c>
      <c r="T13" s="9">
        <f t="shared" si="8"/>
        <v>0</v>
      </c>
      <c r="U13" s="9">
        <f t="shared" si="9"/>
        <v>0</v>
      </c>
      <c r="V13" s="9">
        <f t="shared" si="10"/>
        <v>0</v>
      </c>
      <c r="W13" s="9">
        <f t="shared" si="11"/>
        <v>0</v>
      </c>
      <c r="X13" s="9">
        <f t="shared" si="12"/>
        <v>0</v>
      </c>
      <c r="Y13" s="9">
        <f t="shared" si="13"/>
        <v>0</v>
      </c>
      <c r="Z13" s="9">
        <f t="shared" si="14"/>
        <v>0</v>
      </c>
      <c r="AA13" s="9">
        <f t="shared" si="15"/>
        <v>0</v>
      </c>
      <c r="AB13" s="9">
        <f t="shared" si="16"/>
        <v>0</v>
      </c>
      <c r="AC13" s="9">
        <f t="shared" si="17"/>
        <v>0</v>
      </c>
      <c r="AD13" s="9">
        <f t="shared" si="18"/>
        <v>0</v>
      </c>
      <c r="AE13" s="9">
        <f t="shared" si="19"/>
        <v>0</v>
      </c>
      <c r="AF13" s="9">
        <f t="shared" si="20"/>
        <v>0</v>
      </c>
      <c r="AG13" s="9">
        <f t="shared" si="21"/>
        <v>0</v>
      </c>
      <c r="AH13" s="9">
        <f t="shared" si="22"/>
        <v>0</v>
      </c>
      <c r="AI13" s="9">
        <f t="shared" si="23"/>
        <v>0</v>
      </c>
      <c r="AJ13" s="9">
        <f t="shared" si="24"/>
        <v>0</v>
      </c>
      <c r="AK13" s="9">
        <f t="shared" si="25"/>
        <v>0</v>
      </c>
      <c r="AL13" s="9">
        <f t="shared" si="26"/>
        <v>0</v>
      </c>
      <c r="AM13" s="9">
        <f t="shared" si="27"/>
        <v>0</v>
      </c>
      <c r="AN13" s="9">
        <f t="shared" si="28"/>
        <v>0</v>
      </c>
      <c r="AO13" s="9">
        <f t="shared" si="29"/>
        <v>0</v>
      </c>
      <c r="AP13" s="9">
        <f t="shared" si="30"/>
        <v>0</v>
      </c>
      <c r="AQ13" s="9">
        <f t="shared" si="31"/>
        <v>0</v>
      </c>
      <c r="AR13" s="9">
        <f t="shared" si="32"/>
        <v>0</v>
      </c>
      <c r="AS13" s="9">
        <f t="shared" si="33"/>
        <v>0</v>
      </c>
      <c r="AT13" s="9">
        <f t="shared" si="34"/>
        <v>0</v>
      </c>
      <c r="AU13" s="9">
        <f t="shared" si="35"/>
        <v>1</v>
      </c>
      <c r="AV13" s="9">
        <f t="shared" si="36"/>
        <v>1</v>
      </c>
      <c r="AW13" s="9">
        <f t="shared" si="37"/>
        <v>1</v>
      </c>
      <c r="AX13" s="9">
        <f t="shared" si="38"/>
        <v>1</v>
      </c>
      <c r="AY13" s="9">
        <f t="shared" si="39"/>
        <v>1</v>
      </c>
      <c r="AZ13" s="9">
        <f t="shared" si="40"/>
        <v>1</v>
      </c>
      <c r="BA13" s="9">
        <f t="shared" si="41"/>
        <v>1</v>
      </c>
      <c r="BB13" s="9">
        <f t="shared" si="42"/>
        <v>1</v>
      </c>
      <c r="BC13" s="9">
        <f t="shared" si="43"/>
        <v>1</v>
      </c>
      <c r="BD13" s="9">
        <f t="shared" si="44"/>
        <v>1</v>
      </c>
      <c r="BE13" s="9">
        <f t="shared" si="45"/>
        <v>1</v>
      </c>
      <c r="BF13" s="9">
        <f t="shared" si="46"/>
        <v>1</v>
      </c>
      <c r="BG13" s="9">
        <f t="shared" si="47"/>
        <v>1</v>
      </c>
      <c r="BH13" s="9">
        <f t="shared" si="48"/>
        <v>1</v>
      </c>
      <c r="BI13" s="9">
        <f t="shared" si="49"/>
        <v>1</v>
      </c>
      <c r="BJ13" s="9">
        <f t="shared" si="50"/>
        <v>1</v>
      </c>
      <c r="BK13" s="9">
        <f t="shared" si="51"/>
        <v>1</v>
      </c>
      <c r="BL13" s="9">
        <f t="shared" si="52"/>
        <v>1</v>
      </c>
      <c r="BM13" s="9">
        <f t="shared" si="53"/>
        <v>0</v>
      </c>
      <c r="BN13" s="9">
        <f t="shared" si="54"/>
        <v>0</v>
      </c>
      <c r="BO13" s="9">
        <f t="shared" si="55"/>
        <v>0</v>
      </c>
      <c r="BP13" s="9">
        <f t="shared" si="56"/>
        <v>0</v>
      </c>
      <c r="BQ13" s="9">
        <f t="shared" si="57"/>
        <v>0</v>
      </c>
      <c r="BR13" s="9">
        <f t="shared" si="58"/>
        <v>0</v>
      </c>
      <c r="BS13" s="9">
        <f t="shared" si="59"/>
        <v>0</v>
      </c>
      <c r="BT13" s="9">
        <f t="shared" si="60"/>
        <v>0</v>
      </c>
      <c r="BU13" s="9">
        <f t="shared" si="61"/>
        <v>0</v>
      </c>
      <c r="BV13" s="9">
        <f t="shared" si="62"/>
        <v>0</v>
      </c>
      <c r="BW13" s="9">
        <f t="shared" si="63"/>
        <v>0</v>
      </c>
      <c r="BX13" s="9">
        <f t="shared" si="64"/>
        <v>0</v>
      </c>
      <c r="BY13" s="9">
        <f t="shared" si="65"/>
        <v>0</v>
      </c>
      <c r="BZ13" s="9">
        <f t="shared" si="66"/>
        <v>0</v>
      </c>
      <c r="CA13" s="9">
        <f t="shared" si="67"/>
        <v>0</v>
      </c>
      <c r="CB13" s="9">
        <f t="shared" si="68"/>
        <v>0</v>
      </c>
      <c r="CC13" s="9">
        <f t="shared" si="69"/>
        <v>0</v>
      </c>
      <c r="CD13" s="9">
        <f t="shared" si="70"/>
        <v>0</v>
      </c>
      <c r="CE13" s="9">
        <f t="shared" si="71"/>
        <v>0</v>
      </c>
      <c r="CF13" s="9">
        <f t="shared" si="72"/>
        <v>0</v>
      </c>
      <c r="CG13" s="9">
        <f t="shared" si="73"/>
        <v>0</v>
      </c>
      <c r="CH13" s="9">
        <f t="shared" si="74"/>
        <v>0</v>
      </c>
      <c r="CI13" s="9">
        <f t="shared" si="75"/>
        <v>0</v>
      </c>
      <c r="CJ13" s="9">
        <f t="shared" si="76"/>
        <v>0</v>
      </c>
      <c r="CK13" s="9">
        <f t="shared" si="77"/>
        <v>0</v>
      </c>
      <c r="CL13" s="9">
        <f t="shared" si="78"/>
        <v>0</v>
      </c>
      <c r="CM13" s="9">
        <f t="shared" si="79"/>
        <v>0</v>
      </c>
      <c r="CN13" s="9">
        <f t="shared" si="80"/>
        <v>0</v>
      </c>
      <c r="CO13" s="9">
        <f t="shared" si="81"/>
        <v>0</v>
      </c>
      <c r="CP13" s="9">
        <f t="shared" si="82"/>
        <v>0</v>
      </c>
      <c r="CQ13" s="9">
        <f t="shared" si="83"/>
        <v>0</v>
      </c>
      <c r="CR13" s="9">
        <f t="shared" si="84"/>
        <v>0</v>
      </c>
      <c r="CS13" s="9">
        <f t="shared" si="85"/>
        <v>0</v>
      </c>
      <c r="CT13" s="9">
        <f t="shared" si="86"/>
        <v>0</v>
      </c>
      <c r="CU13" s="9">
        <f t="shared" si="87"/>
        <v>0</v>
      </c>
      <c r="CV13" s="9">
        <f t="shared" si="88"/>
        <v>0</v>
      </c>
      <c r="CW13" s="9">
        <f t="shared" si="89"/>
        <v>0</v>
      </c>
      <c r="CX13" s="9">
        <f t="shared" si="90"/>
        <v>0</v>
      </c>
      <c r="CY13" s="9">
        <f t="shared" si="91"/>
        <v>0</v>
      </c>
      <c r="CZ13" s="9">
        <f t="shared" si="92"/>
        <v>0</v>
      </c>
      <c r="DA13" s="9">
        <f t="shared" si="93"/>
        <v>0</v>
      </c>
      <c r="DB13" s="9">
        <f t="shared" si="94"/>
        <v>0</v>
      </c>
      <c r="DC13" s="9">
        <f t="shared" si="95"/>
        <v>0</v>
      </c>
      <c r="DD13" s="9">
        <f t="shared" si="96"/>
        <v>0</v>
      </c>
      <c r="DE13" s="9">
        <f t="shared" si="97"/>
        <v>0</v>
      </c>
      <c r="DF13" s="9">
        <f t="shared" si="98"/>
        <v>0</v>
      </c>
      <c r="DG13" s="9">
        <f t="shared" si="99"/>
        <v>0</v>
      </c>
      <c r="DH13" s="9">
        <f t="shared" si="100"/>
        <v>0</v>
      </c>
      <c r="DI13" s="9">
        <f t="shared" si="101"/>
        <v>0</v>
      </c>
      <c r="DJ13" s="9">
        <f t="shared" si="102"/>
        <v>0</v>
      </c>
      <c r="DK13" s="9">
        <f t="shared" si="103"/>
        <v>0</v>
      </c>
      <c r="DL13" s="9">
        <f t="shared" si="104"/>
        <v>0</v>
      </c>
      <c r="DM13" s="9">
        <f t="shared" si="105"/>
        <v>0</v>
      </c>
      <c r="DN13" s="9">
        <f t="shared" si="106"/>
        <v>0</v>
      </c>
      <c r="DO13" s="9">
        <f t="shared" si="107"/>
        <v>0</v>
      </c>
      <c r="DP13" s="9">
        <f t="shared" si="108"/>
        <v>0</v>
      </c>
      <c r="DQ13" s="9">
        <f t="shared" si="109"/>
        <v>0</v>
      </c>
      <c r="DR13" s="9">
        <f t="shared" si="110"/>
        <v>0</v>
      </c>
      <c r="DS13" s="9">
        <f t="shared" si="111"/>
        <v>0</v>
      </c>
      <c r="DT13" s="9">
        <f t="shared" si="112"/>
        <v>0</v>
      </c>
      <c r="DU13" s="9">
        <f t="shared" si="113"/>
        <v>0</v>
      </c>
      <c r="DV13" s="9">
        <f t="shared" si="114"/>
        <v>0</v>
      </c>
      <c r="DW13" s="9">
        <f t="shared" si="115"/>
        <v>0</v>
      </c>
      <c r="DX13" s="9">
        <f t="shared" si="116"/>
        <v>0</v>
      </c>
      <c r="DY13" s="9">
        <f t="shared" si="117"/>
        <v>0</v>
      </c>
      <c r="DZ13" s="9">
        <f t="shared" si="118"/>
        <v>0</v>
      </c>
      <c r="EA13" s="9">
        <f t="shared" si="119"/>
        <v>0</v>
      </c>
      <c r="EB13" s="9">
        <f t="shared" si="120"/>
        <v>0</v>
      </c>
      <c r="EC13" s="9">
        <f t="shared" si="121"/>
        <v>0</v>
      </c>
      <c r="ED13" s="9">
        <f t="shared" si="122"/>
        <v>0</v>
      </c>
      <c r="EE13" s="9">
        <f t="shared" si="123"/>
        <v>0</v>
      </c>
      <c r="EF13" s="9">
        <f t="shared" si="124"/>
        <v>0</v>
      </c>
      <c r="EG13" s="9">
        <f t="shared" si="125"/>
        <v>0</v>
      </c>
      <c r="EH13" s="9">
        <f t="shared" si="126"/>
        <v>0</v>
      </c>
      <c r="EI13" s="9">
        <f t="shared" si="127"/>
        <v>0</v>
      </c>
      <c r="EJ13" s="9">
        <f t="shared" si="128"/>
        <v>0</v>
      </c>
      <c r="EK13" s="9">
        <f t="shared" si="129"/>
        <v>0</v>
      </c>
      <c r="EL13" s="9">
        <f t="shared" si="130"/>
        <v>0</v>
      </c>
      <c r="EM13" s="9">
        <f t="shared" si="131"/>
        <v>0</v>
      </c>
      <c r="EN13" s="9">
        <f t="shared" si="132"/>
        <v>0</v>
      </c>
      <c r="EO13" s="9">
        <f t="shared" si="133"/>
        <v>0</v>
      </c>
      <c r="EP13" s="9">
        <f t="shared" si="134"/>
        <v>0</v>
      </c>
      <c r="EQ13" s="9">
        <f t="shared" si="135"/>
        <v>0</v>
      </c>
      <c r="ER13" s="9">
        <f t="shared" si="136"/>
        <v>0</v>
      </c>
      <c r="ES13" s="9">
        <f t="shared" si="137"/>
        <v>0</v>
      </c>
      <c r="ET13" s="9">
        <f t="shared" si="138"/>
        <v>0</v>
      </c>
      <c r="EU13" s="9">
        <f t="shared" si="139"/>
        <v>0</v>
      </c>
      <c r="EV13" s="9">
        <f t="shared" si="140"/>
        <v>0</v>
      </c>
      <c r="EW13" s="9">
        <f t="shared" si="141"/>
        <v>0</v>
      </c>
      <c r="EX13" s="9">
        <f t="shared" si="142"/>
        <v>0</v>
      </c>
      <c r="EY13" s="9">
        <f t="shared" si="143"/>
        <v>0</v>
      </c>
      <c r="EZ13" s="9">
        <f t="shared" si="144"/>
        <v>0</v>
      </c>
      <c r="FA13" s="9">
        <f t="shared" si="145"/>
        <v>0</v>
      </c>
      <c r="FB13" s="9">
        <f t="shared" si="146"/>
        <v>0</v>
      </c>
      <c r="FC13" s="9">
        <f t="shared" si="147"/>
        <v>0</v>
      </c>
      <c r="FD13" s="9">
        <f t="shared" si="148"/>
        <v>0</v>
      </c>
      <c r="FE13" s="9">
        <f t="shared" si="149"/>
        <v>0</v>
      </c>
      <c r="FF13" s="9">
        <f t="shared" si="150"/>
        <v>0</v>
      </c>
      <c r="FG13" s="9">
        <f t="shared" si="151"/>
        <v>0</v>
      </c>
      <c r="FH13" s="9">
        <f t="shared" si="152"/>
        <v>0</v>
      </c>
      <c r="FI13" s="9">
        <f t="shared" si="153"/>
        <v>0</v>
      </c>
      <c r="FJ13" s="9">
        <f t="shared" si="154"/>
        <v>0</v>
      </c>
      <c r="FK13" s="9">
        <f t="shared" si="155"/>
        <v>0</v>
      </c>
      <c r="FL13" s="9">
        <f t="shared" si="156"/>
        <v>0</v>
      </c>
      <c r="FM13" s="9">
        <f t="shared" si="157"/>
        <v>0</v>
      </c>
      <c r="FN13" s="9">
        <f t="shared" si="158"/>
        <v>0</v>
      </c>
      <c r="FO13" s="9">
        <f t="shared" si="159"/>
        <v>0</v>
      </c>
      <c r="FP13" s="9">
        <f t="shared" si="160"/>
        <v>0</v>
      </c>
      <c r="FQ13" s="9">
        <f t="shared" si="161"/>
        <v>0</v>
      </c>
      <c r="FR13" s="9">
        <f t="shared" si="162"/>
        <v>0</v>
      </c>
      <c r="FS13" s="9">
        <f t="shared" si="163"/>
        <v>0</v>
      </c>
      <c r="FT13" s="9">
        <f t="shared" si="164"/>
        <v>0</v>
      </c>
      <c r="FU13" s="9">
        <f t="shared" si="165"/>
        <v>0</v>
      </c>
      <c r="FV13" s="9">
        <f t="shared" si="166"/>
        <v>0</v>
      </c>
      <c r="FW13" s="9">
        <f t="shared" si="167"/>
        <v>0</v>
      </c>
      <c r="FX13" s="9">
        <f t="shared" si="168"/>
        <v>0</v>
      </c>
      <c r="FY13" s="9">
        <f t="shared" si="169"/>
        <v>0</v>
      </c>
      <c r="FZ13" s="9">
        <f t="shared" si="170"/>
        <v>0</v>
      </c>
      <c r="GA13" s="9">
        <f t="shared" si="171"/>
        <v>0</v>
      </c>
      <c r="GB13" s="9">
        <f t="shared" si="172"/>
        <v>0</v>
      </c>
      <c r="GC13" s="9">
        <f t="shared" si="173"/>
        <v>0</v>
      </c>
      <c r="GD13" s="9">
        <f t="shared" si="174"/>
        <v>0</v>
      </c>
      <c r="GE13" s="9">
        <f t="shared" si="175"/>
        <v>0</v>
      </c>
      <c r="GF13" s="9">
        <f t="shared" si="176"/>
        <v>0</v>
      </c>
      <c r="GG13" s="9">
        <f t="shared" si="177"/>
        <v>0</v>
      </c>
      <c r="GH13" s="9">
        <f t="shared" si="178"/>
        <v>0</v>
      </c>
      <c r="GI13" s="9">
        <f t="shared" si="179"/>
        <v>0</v>
      </c>
      <c r="GJ13" s="9">
        <f t="shared" si="180"/>
        <v>0</v>
      </c>
    </row>
    <row r="14" spans="1:192" ht="18" customHeight="1" x14ac:dyDescent="0.25">
      <c r="A14" s="6"/>
      <c r="B14" s="6"/>
      <c r="C14" s="6"/>
      <c r="D14" s="6"/>
      <c r="E14" s="7"/>
      <c r="F14" s="2"/>
      <c r="G14" s="8"/>
      <c r="H14" s="2"/>
      <c r="I14" s="2" t="s">
        <v>122</v>
      </c>
      <c r="J14" s="6"/>
      <c r="K14" s="7"/>
      <c r="L14" s="6"/>
      <c r="M14" s="9">
        <f t="shared" si="1"/>
        <v>0</v>
      </c>
      <c r="N14" s="9">
        <f t="shared" si="2"/>
        <v>0</v>
      </c>
      <c r="O14" s="9">
        <f t="shared" si="3"/>
        <v>0</v>
      </c>
      <c r="P14" s="9">
        <f t="shared" si="4"/>
        <v>0</v>
      </c>
      <c r="Q14" s="9">
        <f t="shared" si="5"/>
        <v>0</v>
      </c>
      <c r="R14" s="9">
        <f t="shared" si="6"/>
        <v>0</v>
      </c>
      <c r="S14" s="9">
        <f t="shared" si="7"/>
        <v>0</v>
      </c>
      <c r="T14" s="9">
        <f t="shared" si="8"/>
        <v>0</v>
      </c>
      <c r="U14" s="9">
        <f t="shared" si="9"/>
        <v>0</v>
      </c>
      <c r="V14" s="9">
        <f t="shared" si="10"/>
        <v>0</v>
      </c>
      <c r="W14" s="9">
        <f t="shared" si="11"/>
        <v>0</v>
      </c>
      <c r="X14" s="9">
        <f t="shared" si="12"/>
        <v>0</v>
      </c>
      <c r="Y14" s="9">
        <f t="shared" si="13"/>
        <v>0</v>
      </c>
      <c r="Z14" s="9">
        <f t="shared" si="14"/>
        <v>0</v>
      </c>
      <c r="AA14" s="9">
        <f t="shared" si="15"/>
        <v>0</v>
      </c>
      <c r="AB14" s="9">
        <f t="shared" si="16"/>
        <v>0</v>
      </c>
      <c r="AC14" s="9">
        <f t="shared" si="17"/>
        <v>0</v>
      </c>
      <c r="AD14" s="9">
        <f t="shared" si="18"/>
        <v>0</v>
      </c>
      <c r="AE14" s="9">
        <f t="shared" si="19"/>
        <v>0</v>
      </c>
      <c r="AF14" s="9">
        <f t="shared" si="20"/>
        <v>0</v>
      </c>
      <c r="AG14" s="9">
        <f t="shared" si="21"/>
        <v>0</v>
      </c>
      <c r="AH14" s="9">
        <f t="shared" si="22"/>
        <v>0</v>
      </c>
      <c r="AI14" s="9">
        <f t="shared" si="23"/>
        <v>0</v>
      </c>
      <c r="AJ14" s="9">
        <f t="shared" si="24"/>
        <v>0</v>
      </c>
      <c r="AK14" s="9">
        <f t="shared" si="25"/>
        <v>0</v>
      </c>
      <c r="AL14" s="9">
        <f t="shared" si="26"/>
        <v>0</v>
      </c>
      <c r="AM14" s="9">
        <f t="shared" si="27"/>
        <v>0</v>
      </c>
      <c r="AN14" s="9">
        <f t="shared" si="28"/>
        <v>0</v>
      </c>
      <c r="AO14" s="9">
        <f t="shared" si="29"/>
        <v>0</v>
      </c>
      <c r="AP14" s="9">
        <f t="shared" si="30"/>
        <v>0</v>
      </c>
      <c r="AQ14" s="9">
        <f t="shared" si="31"/>
        <v>0</v>
      </c>
      <c r="AR14" s="9">
        <f t="shared" si="32"/>
        <v>0</v>
      </c>
      <c r="AS14" s="9">
        <f t="shared" si="33"/>
        <v>0</v>
      </c>
      <c r="AT14" s="9">
        <f t="shared" si="34"/>
        <v>0</v>
      </c>
      <c r="AU14" s="9">
        <f t="shared" si="35"/>
        <v>0</v>
      </c>
      <c r="AV14" s="9">
        <f t="shared" si="36"/>
        <v>0</v>
      </c>
      <c r="AW14" s="9">
        <f t="shared" si="37"/>
        <v>0</v>
      </c>
      <c r="AX14" s="9">
        <f t="shared" si="38"/>
        <v>0</v>
      </c>
      <c r="AY14" s="9">
        <f t="shared" si="39"/>
        <v>0</v>
      </c>
      <c r="AZ14" s="9">
        <f t="shared" si="40"/>
        <v>0</v>
      </c>
      <c r="BA14" s="9">
        <f t="shared" si="41"/>
        <v>0</v>
      </c>
      <c r="BB14" s="9">
        <f t="shared" si="42"/>
        <v>0</v>
      </c>
      <c r="BC14" s="9">
        <f t="shared" si="43"/>
        <v>0</v>
      </c>
      <c r="BD14" s="9">
        <f t="shared" si="44"/>
        <v>0</v>
      </c>
      <c r="BE14" s="9">
        <f t="shared" si="45"/>
        <v>0</v>
      </c>
      <c r="BF14" s="9">
        <f t="shared" si="46"/>
        <v>0</v>
      </c>
      <c r="BG14" s="9">
        <f t="shared" si="47"/>
        <v>0</v>
      </c>
      <c r="BH14" s="9">
        <f t="shared" si="48"/>
        <v>0</v>
      </c>
      <c r="BI14" s="9">
        <f t="shared" si="49"/>
        <v>0</v>
      </c>
      <c r="BJ14" s="9">
        <f t="shared" si="50"/>
        <v>0</v>
      </c>
      <c r="BK14" s="9">
        <f t="shared" si="51"/>
        <v>0</v>
      </c>
      <c r="BL14" s="9">
        <f t="shared" si="52"/>
        <v>0</v>
      </c>
      <c r="BM14" s="9">
        <f t="shared" si="53"/>
        <v>0</v>
      </c>
      <c r="BN14" s="9">
        <f t="shared" si="54"/>
        <v>0</v>
      </c>
      <c r="BO14" s="9">
        <f t="shared" si="55"/>
        <v>0</v>
      </c>
      <c r="BP14" s="9">
        <f t="shared" si="56"/>
        <v>0</v>
      </c>
      <c r="BQ14" s="9">
        <f t="shared" si="57"/>
        <v>0</v>
      </c>
      <c r="BR14" s="9">
        <f t="shared" si="58"/>
        <v>0</v>
      </c>
      <c r="BS14" s="9">
        <f t="shared" si="59"/>
        <v>0</v>
      </c>
      <c r="BT14" s="9">
        <f t="shared" si="60"/>
        <v>0</v>
      </c>
      <c r="BU14" s="9">
        <f t="shared" si="61"/>
        <v>0</v>
      </c>
      <c r="BV14" s="9">
        <f t="shared" si="62"/>
        <v>0</v>
      </c>
      <c r="BW14" s="9">
        <f t="shared" si="63"/>
        <v>0</v>
      </c>
      <c r="BX14" s="9">
        <f t="shared" si="64"/>
        <v>0</v>
      </c>
      <c r="BY14" s="9">
        <f t="shared" si="65"/>
        <v>0</v>
      </c>
      <c r="BZ14" s="9">
        <f t="shared" si="66"/>
        <v>0</v>
      </c>
      <c r="CA14" s="9">
        <f t="shared" si="67"/>
        <v>0</v>
      </c>
      <c r="CB14" s="9">
        <f t="shared" si="68"/>
        <v>0</v>
      </c>
      <c r="CC14" s="9">
        <f t="shared" si="69"/>
        <v>0</v>
      </c>
      <c r="CD14" s="9">
        <f t="shared" si="70"/>
        <v>0</v>
      </c>
      <c r="CE14" s="9">
        <f t="shared" si="71"/>
        <v>0</v>
      </c>
      <c r="CF14" s="9">
        <f t="shared" si="72"/>
        <v>0</v>
      </c>
      <c r="CG14" s="9">
        <f t="shared" si="73"/>
        <v>0</v>
      </c>
      <c r="CH14" s="9">
        <f t="shared" si="74"/>
        <v>0</v>
      </c>
      <c r="CI14" s="9">
        <f t="shared" si="75"/>
        <v>0</v>
      </c>
      <c r="CJ14" s="9">
        <f t="shared" si="76"/>
        <v>0</v>
      </c>
      <c r="CK14" s="9">
        <f t="shared" si="77"/>
        <v>0</v>
      </c>
      <c r="CL14" s="9">
        <f t="shared" si="78"/>
        <v>0</v>
      </c>
      <c r="CM14" s="9">
        <f t="shared" si="79"/>
        <v>0</v>
      </c>
      <c r="CN14" s="9">
        <f t="shared" si="80"/>
        <v>0</v>
      </c>
      <c r="CO14" s="9">
        <f t="shared" si="81"/>
        <v>0</v>
      </c>
      <c r="CP14" s="9">
        <f t="shared" si="82"/>
        <v>0</v>
      </c>
      <c r="CQ14" s="9">
        <f t="shared" si="83"/>
        <v>0</v>
      </c>
      <c r="CR14" s="9">
        <f t="shared" si="84"/>
        <v>0</v>
      </c>
      <c r="CS14" s="9">
        <f t="shared" si="85"/>
        <v>0</v>
      </c>
      <c r="CT14" s="9">
        <f t="shared" si="86"/>
        <v>0</v>
      </c>
      <c r="CU14" s="9">
        <f t="shared" si="87"/>
        <v>0</v>
      </c>
      <c r="CV14" s="9">
        <f t="shared" si="88"/>
        <v>0</v>
      </c>
      <c r="CW14" s="9">
        <f t="shared" si="89"/>
        <v>0</v>
      </c>
      <c r="CX14" s="9">
        <f t="shared" si="90"/>
        <v>0</v>
      </c>
      <c r="CY14" s="9">
        <f t="shared" si="91"/>
        <v>0</v>
      </c>
      <c r="CZ14" s="9">
        <f t="shared" si="92"/>
        <v>0</v>
      </c>
      <c r="DA14" s="9">
        <f t="shared" si="93"/>
        <v>0</v>
      </c>
      <c r="DB14" s="9">
        <f t="shared" si="94"/>
        <v>0</v>
      </c>
      <c r="DC14" s="9">
        <f t="shared" si="95"/>
        <v>0</v>
      </c>
      <c r="DD14" s="9">
        <f t="shared" si="96"/>
        <v>0</v>
      </c>
      <c r="DE14" s="9">
        <f t="shared" si="97"/>
        <v>0</v>
      </c>
      <c r="DF14" s="9">
        <f t="shared" si="98"/>
        <v>0</v>
      </c>
      <c r="DG14" s="9">
        <f t="shared" si="99"/>
        <v>0</v>
      </c>
      <c r="DH14" s="9">
        <f t="shared" si="100"/>
        <v>0</v>
      </c>
      <c r="DI14" s="9">
        <f t="shared" si="101"/>
        <v>0</v>
      </c>
      <c r="DJ14" s="9">
        <f t="shared" si="102"/>
        <v>0</v>
      </c>
      <c r="DK14" s="9">
        <f t="shared" si="103"/>
        <v>0</v>
      </c>
      <c r="DL14" s="9">
        <f t="shared" si="104"/>
        <v>0</v>
      </c>
      <c r="DM14" s="9">
        <f t="shared" si="105"/>
        <v>0</v>
      </c>
      <c r="DN14" s="9">
        <f t="shared" si="106"/>
        <v>0</v>
      </c>
      <c r="DO14" s="9">
        <f t="shared" si="107"/>
        <v>0</v>
      </c>
      <c r="DP14" s="9">
        <f t="shared" si="108"/>
        <v>0</v>
      </c>
      <c r="DQ14" s="9">
        <f t="shared" si="109"/>
        <v>0</v>
      </c>
      <c r="DR14" s="9">
        <f t="shared" si="110"/>
        <v>0</v>
      </c>
      <c r="DS14" s="9">
        <f t="shared" si="111"/>
        <v>0</v>
      </c>
      <c r="DT14" s="9">
        <f t="shared" si="112"/>
        <v>0</v>
      </c>
      <c r="DU14" s="9">
        <f t="shared" si="113"/>
        <v>0</v>
      </c>
      <c r="DV14" s="9">
        <f t="shared" si="114"/>
        <v>0</v>
      </c>
      <c r="DW14" s="9">
        <f t="shared" si="115"/>
        <v>0</v>
      </c>
      <c r="DX14" s="9">
        <f t="shared" si="116"/>
        <v>0</v>
      </c>
      <c r="DY14" s="9">
        <f t="shared" si="117"/>
        <v>0</v>
      </c>
      <c r="DZ14" s="9">
        <f t="shared" si="118"/>
        <v>0</v>
      </c>
      <c r="EA14" s="9">
        <f t="shared" si="119"/>
        <v>0</v>
      </c>
      <c r="EB14" s="9">
        <f t="shared" si="120"/>
        <v>0</v>
      </c>
      <c r="EC14" s="9">
        <f t="shared" si="121"/>
        <v>0</v>
      </c>
      <c r="ED14" s="9">
        <f t="shared" si="122"/>
        <v>0</v>
      </c>
      <c r="EE14" s="9">
        <f t="shared" si="123"/>
        <v>0</v>
      </c>
      <c r="EF14" s="9">
        <f t="shared" si="124"/>
        <v>0</v>
      </c>
      <c r="EG14" s="9">
        <f t="shared" si="125"/>
        <v>0</v>
      </c>
      <c r="EH14" s="9">
        <f t="shared" si="126"/>
        <v>0</v>
      </c>
      <c r="EI14" s="9">
        <f t="shared" si="127"/>
        <v>0</v>
      </c>
      <c r="EJ14" s="9">
        <f t="shared" si="128"/>
        <v>0</v>
      </c>
      <c r="EK14" s="9">
        <f t="shared" si="129"/>
        <v>0</v>
      </c>
      <c r="EL14" s="9">
        <f t="shared" si="130"/>
        <v>0</v>
      </c>
      <c r="EM14" s="9">
        <f t="shared" si="131"/>
        <v>0</v>
      </c>
      <c r="EN14" s="9">
        <f t="shared" si="132"/>
        <v>0</v>
      </c>
      <c r="EO14" s="9">
        <f t="shared" si="133"/>
        <v>0</v>
      </c>
      <c r="EP14" s="9">
        <f t="shared" si="134"/>
        <v>0</v>
      </c>
      <c r="EQ14" s="9">
        <f t="shared" si="135"/>
        <v>0</v>
      </c>
      <c r="ER14" s="9">
        <f t="shared" si="136"/>
        <v>0</v>
      </c>
      <c r="ES14" s="9">
        <f t="shared" si="137"/>
        <v>0</v>
      </c>
      <c r="ET14" s="9">
        <f t="shared" si="138"/>
        <v>0</v>
      </c>
      <c r="EU14" s="9">
        <f t="shared" si="139"/>
        <v>0</v>
      </c>
      <c r="EV14" s="9">
        <f t="shared" si="140"/>
        <v>0</v>
      </c>
      <c r="EW14" s="9">
        <f t="shared" si="141"/>
        <v>0</v>
      </c>
      <c r="EX14" s="9">
        <f t="shared" si="142"/>
        <v>0</v>
      </c>
      <c r="EY14" s="9">
        <f t="shared" si="143"/>
        <v>0</v>
      </c>
      <c r="EZ14" s="9">
        <f t="shared" si="144"/>
        <v>0</v>
      </c>
      <c r="FA14" s="9">
        <f t="shared" si="145"/>
        <v>0</v>
      </c>
      <c r="FB14" s="9">
        <f t="shared" si="146"/>
        <v>0</v>
      </c>
      <c r="FC14" s="9">
        <f t="shared" si="147"/>
        <v>0</v>
      </c>
      <c r="FD14" s="9">
        <f t="shared" si="148"/>
        <v>0</v>
      </c>
      <c r="FE14" s="9">
        <f t="shared" si="149"/>
        <v>0</v>
      </c>
      <c r="FF14" s="9">
        <f t="shared" si="150"/>
        <v>0</v>
      </c>
      <c r="FG14" s="9">
        <f t="shared" si="151"/>
        <v>0</v>
      </c>
      <c r="FH14" s="9">
        <f t="shared" si="152"/>
        <v>0</v>
      </c>
      <c r="FI14" s="9">
        <f t="shared" si="153"/>
        <v>0</v>
      </c>
      <c r="FJ14" s="9">
        <f t="shared" si="154"/>
        <v>0</v>
      </c>
      <c r="FK14" s="9">
        <f t="shared" si="155"/>
        <v>0</v>
      </c>
      <c r="FL14" s="9">
        <f t="shared" si="156"/>
        <v>0</v>
      </c>
      <c r="FM14" s="9">
        <f t="shared" si="157"/>
        <v>0</v>
      </c>
      <c r="FN14" s="9">
        <f t="shared" si="158"/>
        <v>0</v>
      </c>
      <c r="FO14" s="9">
        <f t="shared" si="159"/>
        <v>0</v>
      </c>
      <c r="FP14" s="9">
        <f t="shared" si="160"/>
        <v>0</v>
      </c>
      <c r="FQ14" s="9">
        <f t="shared" si="161"/>
        <v>0</v>
      </c>
      <c r="FR14" s="9">
        <f t="shared" si="162"/>
        <v>0</v>
      </c>
      <c r="FS14" s="9">
        <f t="shared" si="163"/>
        <v>0</v>
      </c>
      <c r="FT14" s="9">
        <f t="shared" si="164"/>
        <v>0</v>
      </c>
      <c r="FU14" s="9">
        <f t="shared" si="165"/>
        <v>0</v>
      </c>
      <c r="FV14" s="9">
        <f t="shared" si="166"/>
        <v>0</v>
      </c>
      <c r="FW14" s="9">
        <f t="shared" si="167"/>
        <v>0</v>
      </c>
      <c r="FX14" s="9">
        <f t="shared" si="168"/>
        <v>0</v>
      </c>
      <c r="FY14" s="9">
        <f t="shared" si="169"/>
        <v>0</v>
      </c>
      <c r="FZ14" s="9">
        <f t="shared" si="170"/>
        <v>0</v>
      </c>
      <c r="GA14" s="9">
        <f t="shared" si="171"/>
        <v>0</v>
      </c>
      <c r="GB14" s="9">
        <f t="shared" si="172"/>
        <v>0</v>
      </c>
      <c r="GC14" s="9">
        <f t="shared" si="173"/>
        <v>0</v>
      </c>
      <c r="GD14" s="9">
        <f t="shared" si="174"/>
        <v>0</v>
      </c>
      <c r="GE14" s="9">
        <f t="shared" si="175"/>
        <v>0</v>
      </c>
      <c r="GF14" s="9">
        <f t="shared" si="176"/>
        <v>0</v>
      </c>
      <c r="GG14" s="9">
        <f t="shared" si="177"/>
        <v>0</v>
      </c>
      <c r="GH14" s="9">
        <f t="shared" si="178"/>
        <v>0</v>
      </c>
      <c r="GI14" s="9">
        <f t="shared" si="179"/>
        <v>0</v>
      </c>
      <c r="GJ14" s="9">
        <f t="shared" si="180"/>
        <v>0</v>
      </c>
    </row>
    <row r="15" spans="1:192" ht="18" customHeight="1" x14ac:dyDescent="0.25">
      <c r="A15" s="6"/>
      <c r="B15" s="6"/>
      <c r="C15" s="6"/>
      <c r="D15" s="6"/>
      <c r="E15" s="7"/>
      <c r="F15" s="2"/>
      <c r="G15" s="8"/>
      <c r="H15" s="2"/>
      <c r="I15" s="2" t="s">
        <v>122</v>
      </c>
      <c r="J15" s="6"/>
      <c r="K15" s="7"/>
      <c r="L15" s="6"/>
      <c r="M15" s="9">
        <f t="shared" si="1"/>
        <v>0</v>
      </c>
      <c r="N15" s="9">
        <f t="shared" si="2"/>
        <v>0</v>
      </c>
      <c r="O15" s="9">
        <f t="shared" si="3"/>
        <v>0</v>
      </c>
      <c r="P15" s="9">
        <f t="shared" si="4"/>
        <v>0</v>
      </c>
      <c r="Q15" s="9">
        <f t="shared" si="5"/>
        <v>0</v>
      </c>
      <c r="R15" s="9">
        <f t="shared" si="6"/>
        <v>0</v>
      </c>
      <c r="S15" s="9">
        <f t="shared" si="7"/>
        <v>0</v>
      </c>
      <c r="T15" s="9">
        <f t="shared" si="8"/>
        <v>0</v>
      </c>
      <c r="U15" s="9">
        <f t="shared" si="9"/>
        <v>0</v>
      </c>
      <c r="V15" s="9">
        <f t="shared" si="10"/>
        <v>0</v>
      </c>
      <c r="W15" s="9">
        <f t="shared" si="11"/>
        <v>0</v>
      </c>
      <c r="X15" s="9">
        <f t="shared" si="12"/>
        <v>0</v>
      </c>
      <c r="Y15" s="9">
        <f t="shared" si="13"/>
        <v>0</v>
      </c>
      <c r="Z15" s="9">
        <f t="shared" si="14"/>
        <v>0</v>
      </c>
      <c r="AA15" s="9">
        <f t="shared" si="15"/>
        <v>0</v>
      </c>
      <c r="AB15" s="9">
        <f t="shared" si="16"/>
        <v>0</v>
      </c>
      <c r="AC15" s="9">
        <f t="shared" si="17"/>
        <v>0</v>
      </c>
      <c r="AD15" s="9">
        <f t="shared" si="18"/>
        <v>0</v>
      </c>
      <c r="AE15" s="9">
        <f t="shared" si="19"/>
        <v>0</v>
      </c>
      <c r="AF15" s="9">
        <f t="shared" si="20"/>
        <v>0</v>
      </c>
      <c r="AG15" s="9">
        <f t="shared" si="21"/>
        <v>0</v>
      </c>
      <c r="AH15" s="9">
        <f t="shared" si="22"/>
        <v>0</v>
      </c>
      <c r="AI15" s="9">
        <f t="shared" si="23"/>
        <v>0</v>
      </c>
      <c r="AJ15" s="9">
        <f t="shared" si="24"/>
        <v>0</v>
      </c>
      <c r="AK15" s="9">
        <f t="shared" si="25"/>
        <v>0</v>
      </c>
      <c r="AL15" s="9">
        <f t="shared" si="26"/>
        <v>0</v>
      </c>
      <c r="AM15" s="9">
        <f t="shared" si="27"/>
        <v>0</v>
      </c>
      <c r="AN15" s="9">
        <f t="shared" si="28"/>
        <v>0</v>
      </c>
      <c r="AO15" s="9">
        <f t="shared" si="29"/>
        <v>0</v>
      </c>
      <c r="AP15" s="9">
        <f t="shared" si="30"/>
        <v>0</v>
      </c>
      <c r="AQ15" s="9">
        <f t="shared" si="31"/>
        <v>0</v>
      </c>
      <c r="AR15" s="9">
        <f t="shared" si="32"/>
        <v>0</v>
      </c>
      <c r="AS15" s="9">
        <f t="shared" si="33"/>
        <v>0</v>
      </c>
      <c r="AT15" s="9">
        <f t="shared" si="34"/>
        <v>0</v>
      </c>
      <c r="AU15" s="9">
        <f t="shared" si="35"/>
        <v>0</v>
      </c>
      <c r="AV15" s="9">
        <f t="shared" si="36"/>
        <v>0</v>
      </c>
      <c r="AW15" s="9">
        <f t="shared" si="37"/>
        <v>0</v>
      </c>
      <c r="AX15" s="9">
        <f t="shared" si="38"/>
        <v>0</v>
      </c>
      <c r="AY15" s="9">
        <f t="shared" si="39"/>
        <v>0</v>
      </c>
      <c r="AZ15" s="9">
        <f t="shared" si="40"/>
        <v>0</v>
      </c>
      <c r="BA15" s="9">
        <f t="shared" si="41"/>
        <v>0</v>
      </c>
      <c r="BB15" s="9">
        <f t="shared" si="42"/>
        <v>0</v>
      </c>
      <c r="BC15" s="9">
        <f t="shared" si="43"/>
        <v>0</v>
      </c>
      <c r="BD15" s="9">
        <f t="shared" si="44"/>
        <v>0</v>
      </c>
      <c r="BE15" s="9">
        <f t="shared" si="45"/>
        <v>0</v>
      </c>
      <c r="BF15" s="9">
        <f t="shared" si="46"/>
        <v>0</v>
      </c>
      <c r="BG15" s="9">
        <f t="shared" si="47"/>
        <v>0</v>
      </c>
      <c r="BH15" s="9">
        <f t="shared" si="48"/>
        <v>0</v>
      </c>
      <c r="BI15" s="9">
        <f t="shared" si="49"/>
        <v>0</v>
      </c>
      <c r="BJ15" s="9">
        <f t="shared" si="50"/>
        <v>0</v>
      </c>
      <c r="BK15" s="9">
        <f t="shared" si="51"/>
        <v>0</v>
      </c>
      <c r="BL15" s="9">
        <f t="shared" si="52"/>
        <v>0</v>
      </c>
      <c r="BM15" s="9">
        <f t="shared" si="53"/>
        <v>0</v>
      </c>
      <c r="BN15" s="9">
        <f t="shared" si="54"/>
        <v>0</v>
      </c>
      <c r="BO15" s="9">
        <f t="shared" si="55"/>
        <v>0</v>
      </c>
      <c r="BP15" s="9">
        <f t="shared" si="56"/>
        <v>0</v>
      </c>
      <c r="BQ15" s="9">
        <f t="shared" si="57"/>
        <v>0</v>
      </c>
      <c r="BR15" s="9">
        <f t="shared" si="58"/>
        <v>0</v>
      </c>
      <c r="BS15" s="9">
        <f t="shared" si="59"/>
        <v>0</v>
      </c>
      <c r="BT15" s="9">
        <f t="shared" si="60"/>
        <v>0</v>
      </c>
      <c r="BU15" s="9">
        <f t="shared" si="61"/>
        <v>0</v>
      </c>
      <c r="BV15" s="9">
        <f t="shared" si="62"/>
        <v>0</v>
      </c>
      <c r="BW15" s="9">
        <f t="shared" si="63"/>
        <v>0</v>
      </c>
      <c r="BX15" s="9">
        <f t="shared" si="64"/>
        <v>0</v>
      </c>
      <c r="BY15" s="9">
        <f t="shared" si="65"/>
        <v>0</v>
      </c>
      <c r="BZ15" s="9">
        <f t="shared" si="66"/>
        <v>0</v>
      </c>
      <c r="CA15" s="9">
        <f t="shared" si="67"/>
        <v>0</v>
      </c>
      <c r="CB15" s="9">
        <f t="shared" si="68"/>
        <v>0</v>
      </c>
      <c r="CC15" s="9">
        <f t="shared" si="69"/>
        <v>0</v>
      </c>
      <c r="CD15" s="9">
        <f t="shared" si="70"/>
        <v>0</v>
      </c>
      <c r="CE15" s="9">
        <f t="shared" si="71"/>
        <v>0</v>
      </c>
      <c r="CF15" s="9">
        <f t="shared" si="72"/>
        <v>0</v>
      </c>
      <c r="CG15" s="9">
        <f t="shared" si="73"/>
        <v>0</v>
      </c>
      <c r="CH15" s="9">
        <f t="shared" si="74"/>
        <v>0</v>
      </c>
      <c r="CI15" s="9">
        <f t="shared" si="75"/>
        <v>0</v>
      </c>
      <c r="CJ15" s="9">
        <f t="shared" si="76"/>
        <v>0</v>
      </c>
      <c r="CK15" s="9">
        <f t="shared" si="77"/>
        <v>0</v>
      </c>
      <c r="CL15" s="9">
        <f t="shared" si="78"/>
        <v>0</v>
      </c>
      <c r="CM15" s="9">
        <f t="shared" si="79"/>
        <v>0</v>
      </c>
      <c r="CN15" s="9">
        <f t="shared" si="80"/>
        <v>0</v>
      </c>
      <c r="CO15" s="9">
        <f t="shared" si="81"/>
        <v>0</v>
      </c>
      <c r="CP15" s="9">
        <f t="shared" si="82"/>
        <v>0</v>
      </c>
      <c r="CQ15" s="9">
        <f t="shared" si="83"/>
        <v>0</v>
      </c>
      <c r="CR15" s="9">
        <f t="shared" si="84"/>
        <v>0</v>
      </c>
      <c r="CS15" s="9">
        <f t="shared" si="85"/>
        <v>0</v>
      </c>
      <c r="CT15" s="9">
        <f t="shared" si="86"/>
        <v>0</v>
      </c>
      <c r="CU15" s="9">
        <f t="shared" si="87"/>
        <v>0</v>
      </c>
      <c r="CV15" s="9">
        <f t="shared" si="88"/>
        <v>0</v>
      </c>
      <c r="CW15" s="9">
        <f t="shared" si="89"/>
        <v>0</v>
      </c>
      <c r="CX15" s="9">
        <f t="shared" si="90"/>
        <v>0</v>
      </c>
      <c r="CY15" s="9">
        <f t="shared" si="91"/>
        <v>0</v>
      </c>
      <c r="CZ15" s="9">
        <f t="shared" si="92"/>
        <v>0</v>
      </c>
      <c r="DA15" s="9">
        <f t="shared" si="93"/>
        <v>0</v>
      </c>
      <c r="DB15" s="9">
        <f t="shared" si="94"/>
        <v>0</v>
      </c>
      <c r="DC15" s="9">
        <f t="shared" si="95"/>
        <v>0</v>
      </c>
      <c r="DD15" s="9">
        <f t="shared" si="96"/>
        <v>0</v>
      </c>
      <c r="DE15" s="9">
        <f t="shared" si="97"/>
        <v>0</v>
      </c>
      <c r="DF15" s="9">
        <f t="shared" si="98"/>
        <v>0</v>
      </c>
      <c r="DG15" s="9">
        <f t="shared" si="99"/>
        <v>0</v>
      </c>
      <c r="DH15" s="9">
        <f t="shared" si="100"/>
        <v>0</v>
      </c>
      <c r="DI15" s="9">
        <f t="shared" si="101"/>
        <v>0</v>
      </c>
      <c r="DJ15" s="9">
        <f t="shared" si="102"/>
        <v>0</v>
      </c>
      <c r="DK15" s="9">
        <f t="shared" si="103"/>
        <v>0</v>
      </c>
      <c r="DL15" s="9">
        <f t="shared" si="104"/>
        <v>0</v>
      </c>
      <c r="DM15" s="9">
        <f t="shared" si="105"/>
        <v>0</v>
      </c>
      <c r="DN15" s="9">
        <f t="shared" si="106"/>
        <v>0</v>
      </c>
      <c r="DO15" s="9">
        <f t="shared" si="107"/>
        <v>0</v>
      </c>
      <c r="DP15" s="9">
        <f t="shared" si="108"/>
        <v>0</v>
      </c>
      <c r="DQ15" s="9">
        <f t="shared" si="109"/>
        <v>0</v>
      </c>
      <c r="DR15" s="9">
        <f t="shared" si="110"/>
        <v>0</v>
      </c>
      <c r="DS15" s="9">
        <f t="shared" si="111"/>
        <v>0</v>
      </c>
      <c r="DT15" s="9">
        <f t="shared" si="112"/>
        <v>0</v>
      </c>
      <c r="DU15" s="9">
        <f t="shared" si="113"/>
        <v>0</v>
      </c>
      <c r="DV15" s="9">
        <f t="shared" si="114"/>
        <v>0</v>
      </c>
      <c r="DW15" s="9">
        <f t="shared" si="115"/>
        <v>0</v>
      </c>
      <c r="DX15" s="9">
        <f t="shared" si="116"/>
        <v>0</v>
      </c>
      <c r="DY15" s="9">
        <f t="shared" si="117"/>
        <v>0</v>
      </c>
      <c r="DZ15" s="9">
        <f t="shared" si="118"/>
        <v>0</v>
      </c>
      <c r="EA15" s="9">
        <f t="shared" si="119"/>
        <v>0</v>
      </c>
      <c r="EB15" s="9">
        <f t="shared" si="120"/>
        <v>0</v>
      </c>
      <c r="EC15" s="9">
        <f t="shared" si="121"/>
        <v>0</v>
      </c>
      <c r="ED15" s="9">
        <f t="shared" si="122"/>
        <v>0</v>
      </c>
      <c r="EE15" s="9">
        <f t="shared" si="123"/>
        <v>0</v>
      </c>
      <c r="EF15" s="9">
        <f t="shared" si="124"/>
        <v>0</v>
      </c>
      <c r="EG15" s="9">
        <f t="shared" si="125"/>
        <v>0</v>
      </c>
      <c r="EH15" s="9">
        <f t="shared" si="126"/>
        <v>0</v>
      </c>
      <c r="EI15" s="9">
        <f t="shared" si="127"/>
        <v>0</v>
      </c>
      <c r="EJ15" s="9">
        <f t="shared" si="128"/>
        <v>0</v>
      </c>
      <c r="EK15" s="9">
        <f t="shared" si="129"/>
        <v>0</v>
      </c>
      <c r="EL15" s="9">
        <f t="shared" si="130"/>
        <v>0</v>
      </c>
      <c r="EM15" s="9">
        <f t="shared" si="131"/>
        <v>0</v>
      </c>
      <c r="EN15" s="9">
        <f t="shared" si="132"/>
        <v>0</v>
      </c>
      <c r="EO15" s="9">
        <f t="shared" si="133"/>
        <v>0</v>
      </c>
      <c r="EP15" s="9">
        <f t="shared" si="134"/>
        <v>0</v>
      </c>
      <c r="EQ15" s="9">
        <f t="shared" si="135"/>
        <v>0</v>
      </c>
      <c r="ER15" s="9">
        <f t="shared" si="136"/>
        <v>0</v>
      </c>
      <c r="ES15" s="9">
        <f t="shared" si="137"/>
        <v>0</v>
      </c>
      <c r="ET15" s="9">
        <f t="shared" si="138"/>
        <v>0</v>
      </c>
      <c r="EU15" s="9">
        <f t="shared" si="139"/>
        <v>0</v>
      </c>
      <c r="EV15" s="9">
        <f t="shared" si="140"/>
        <v>0</v>
      </c>
      <c r="EW15" s="9">
        <f t="shared" si="141"/>
        <v>0</v>
      </c>
      <c r="EX15" s="9">
        <f t="shared" si="142"/>
        <v>0</v>
      </c>
      <c r="EY15" s="9">
        <f t="shared" si="143"/>
        <v>0</v>
      </c>
      <c r="EZ15" s="9">
        <f t="shared" si="144"/>
        <v>0</v>
      </c>
      <c r="FA15" s="9">
        <f t="shared" si="145"/>
        <v>0</v>
      </c>
      <c r="FB15" s="9">
        <f t="shared" si="146"/>
        <v>0</v>
      </c>
      <c r="FC15" s="9">
        <f t="shared" si="147"/>
        <v>0</v>
      </c>
      <c r="FD15" s="9">
        <f t="shared" si="148"/>
        <v>0</v>
      </c>
      <c r="FE15" s="9">
        <f t="shared" si="149"/>
        <v>0</v>
      </c>
      <c r="FF15" s="9">
        <f t="shared" si="150"/>
        <v>0</v>
      </c>
      <c r="FG15" s="9">
        <f t="shared" si="151"/>
        <v>0</v>
      </c>
      <c r="FH15" s="9">
        <f t="shared" si="152"/>
        <v>0</v>
      </c>
      <c r="FI15" s="9">
        <f t="shared" si="153"/>
        <v>0</v>
      </c>
      <c r="FJ15" s="9">
        <f t="shared" si="154"/>
        <v>0</v>
      </c>
      <c r="FK15" s="9">
        <f t="shared" si="155"/>
        <v>0</v>
      </c>
      <c r="FL15" s="9">
        <f t="shared" si="156"/>
        <v>0</v>
      </c>
      <c r="FM15" s="9">
        <f t="shared" si="157"/>
        <v>0</v>
      </c>
      <c r="FN15" s="9">
        <f t="shared" si="158"/>
        <v>0</v>
      </c>
      <c r="FO15" s="9">
        <f t="shared" si="159"/>
        <v>0</v>
      </c>
      <c r="FP15" s="9">
        <f t="shared" si="160"/>
        <v>0</v>
      </c>
      <c r="FQ15" s="9">
        <f t="shared" si="161"/>
        <v>0</v>
      </c>
      <c r="FR15" s="9">
        <f t="shared" si="162"/>
        <v>0</v>
      </c>
      <c r="FS15" s="9">
        <f t="shared" si="163"/>
        <v>0</v>
      </c>
      <c r="FT15" s="9">
        <f t="shared" si="164"/>
        <v>0</v>
      </c>
      <c r="FU15" s="9">
        <f t="shared" si="165"/>
        <v>0</v>
      </c>
      <c r="FV15" s="9">
        <f t="shared" si="166"/>
        <v>0</v>
      </c>
      <c r="FW15" s="9">
        <f t="shared" si="167"/>
        <v>0</v>
      </c>
      <c r="FX15" s="9">
        <f t="shared" si="168"/>
        <v>0</v>
      </c>
      <c r="FY15" s="9">
        <f t="shared" si="169"/>
        <v>0</v>
      </c>
      <c r="FZ15" s="9">
        <f t="shared" si="170"/>
        <v>0</v>
      </c>
      <c r="GA15" s="9">
        <f t="shared" si="171"/>
        <v>0</v>
      </c>
      <c r="GB15" s="9">
        <f t="shared" si="172"/>
        <v>0</v>
      </c>
      <c r="GC15" s="9">
        <f t="shared" si="173"/>
        <v>0</v>
      </c>
      <c r="GD15" s="9">
        <f t="shared" si="174"/>
        <v>0</v>
      </c>
      <c r="GE15" s="9">
        <f t="shared" si="175"/>
        <v>0</v>
      </c>
      <c r="GF15" s="9">
        <f t="shared" si="176"/>
        <v>0</v>
      </c>
      <c r="GG15" s="9">
        <f t="shared" si="177"/>
        <v>0</v>
      </c>
      <c r="GH15" s="9">
        <f t="shared" si="178"/>
        <v>0</v>
      </c>
      <c r="GI15" s="9">
        <f t="shared" si="179"/>
        <v>0</v>
      </c>
      <c r="GJ15" s="9">
        <f t="shared" si="180"/>
        <v>0</v>
      </c>
    </row>
    <row r="16" spans="1:192" ht="18" customHeight="1" x14ac:dyDescent="0.25">
      <c r="A16" s="6"/>
      <c r="B16" s="6"/>
      <c r="C16" s="6"/>
      <c r="D16" s="6"/>
      <c r="E16" s="7"/>
      <c r="F16" s="2"/>
      <c r="G16" s="8"/>
      <c r="H16" s="2" t="s">
        <v>122</v>
      </c>
      <c r="I16" s="2"/>
      <c r="J16" s="6"/>
      <c r="K16" s="7"/>
      <c r="L16" s="6"/>
      <c r="M16" s="9">
        <f t="shared" si="1"/>
        <v>0</v>
      </c>
      <c r="N16" s="9">
        <f t="shared" si="2"/>
        <v>0</v>
      </c>
      <c r="O16" s="9">
        <f t="shared" si="3"/>
        <v>0</v>
      </c>
      <c r="P16" s="9">
        <f t="shared" si="4"/>
        <v>0</v>
      </c>
      <c r="Q16" s="9">
        <f t="shared" si="5"/>
        <v>0</v>
      </c>
      <c r="R16" s="9">
        <f t="shared" si="6"/>
        <v>0</v>
      </c>
      <c r="S16" s="9">
        <f t="shared" si="7"/>
        <v>0</v>
      </c>
      <c r="T16" s="9">
        <f t="shared" si="8"/>
        <v>0</v>
      </c>
      <c r="U16" s="9">
        <f t="shared" si="9"/>
        <v>0</v>
      </c>
      <c r="V16" s="9">
        <f t="shared" si="10"/>
        <v>0</v>
      </c>
      <c r="W16" s="9">
        <f t="shared" si="11"/>
        <v>0</v>
      </c>
      <c r="X16" s="9">
        <f t="shared" si="12"/>
        <v>0</v>
      </c>
      <c r="Y16" s="9">
        <f t="shared" si="13"/>
        <v>0</v>
      </c>
      <c r="Z16" s="9">
        <f t="shared" si="14"/>
        <v>0</v>
      </c>
      <c r="AA16" s="9">
        <f t="shared" si="15"/>
        <v>0</v>
      </c>
      <c r="AB16" s="9">
        <f t="shared" si="16"/>
        <v>0</v>
      </c>
      <c r="AC16" s="9">
        <f t="shared" si="17"/>
        <v>0</v>
      </c>
      <c r="AD16" s="9">
        <f t="shared" si="18"/>
        <v>0</v>
      </c>
      <c r="AE16" s="9">
        <f t="shared" si="19"/>
        <v>0</v>
      </c>
      <c r="AF16" s="9">
        <f t="shared" si="20"/>
        <v>0</v>
      </c>
      <c r="AG16" s="9">
        <f t="shared" si="21"/>
        <v>0</v>
      </c>
      <c r="AH16" s="9">
        <f t="shared" si="22"/>
        <v>0</v>
      </c>
      <c r="AI16" s="9">
        <f t="shared" si="23"/>
        <v>0</v>
      </c>
      <c r="AJ16" s="9">
        <f t="shared" si="24"/>
        <v>0</v>
      </c>
      <c r="AK16" s="9">
        <f t="shared" si="25"/>
        <v>0</v>
      </c>
      <c r="AL16" s="9">
        <f t="shared" si="26"/>
        <v>0</v>
      </c>
      <c r="AM16" s="9">
        <f t="shared" si="27"/>
        <v>0</v>
      </c>
      <c r="AN16" s="9">
        <f t="shared" si="28"/>
        <v>0</v>
      </c>
      <c r="AO16" s="9">
        <f t="shared" si="29"/>
        <v>0</v>
      </c>
      <c r="AP16" s="9">
        <f t="shared" si="30"/>
        <v>0</v>
      </c>
      <c r="AQ16" s="9">
        <f t="shared" si="31"/>
        <v>0</v>
      </c>
      <c r="AR16" s="9">
        <f t="shared" si="32"/>
        <v>0</v>
      </c>
      <c r="AS16" s="9">
        <f t="shared" si="33"/>
        <v>0</v>
      </c>
      <c r="AT16" s="9">
        <f t="shared" si="34"/>
        <v>0</v>
      </c>
      <c r="AU16" s="9">
        <f t="shared" si="35"/>
        <v>0</v>
      </c>
      <c r="AV16" s="9">
        <f t="shared" si="36"/>
        <v>0</v>
      </c>
      <c r="AW16" s="9">
        <f t="shared" si="37"/>
        <v>0</v>
      </c>
      <c r="AX16" s="9">
        <f t="shared" si="38"/>
        <v>0</v>
      </c>
      <c r="AY16" s="9">
        <f t="shared" si="39"/>
        <v>0</v>
      </c>
      <c r="AZ16" s="9">
        <f t="shared" si="40"/>
        <v>0</v>
      </c>
      <c r="BA16" s="9">
        <f t="shared" si="41"/>
        <v>0</v>
      </c>
      <c r="BB16" s="9">
        <f t="shared" si="42"/>
        <v>0</v>
      </c>
      <c r="BC16" s="9">
        <f t="shared" si="43"/>
        <v>0</v>
      </c>
      <c r="BD16" s="9">
        <f t="shared" si="44"/>
        <v>0</v>
      </c>
      <c r="BE16" s="9">
        <f t="shared" si="45"/>
        <v>0</v>
      </c>
      <c r="BF16" s="9">
        <f t="shared" si="46"/>
        <v>0</v>
      </c>
      <c r="BG16" s="9">
        <f t="shared" si="47"/>
        <v>0</v>
      </c>
      <c r="BH16" s="9">
        <f t="shared" si="48"/>
        <v>0</v>
      </c>
      <c r="BI16" s="9">
        <f t="shared" si="49"/>
        <v>0</v>
      </c>
      <c r="BJ16" s="9">
        <f t="shared" si="50"/>
        <v>0</v>
      </c>
      <c r="BK16" s="9">
        <f t="shared" si="51"/>
        <v>0</v>
      </c>
      <c r="BL16" s="9">
        <f t="shared" si="52"/>
        <v>0</v>
      </c>
      <c r="BM16" s="9">
        <f t="shared" si="53"/>
        <v>0</v>
      </c>
      <c r="BN16" s="9">
        <f t="shared" si="54"/>
        <v>0</v>
      </c>
      <c r="BO16" s="9">
        <f t="shared" si="55"/>
        <v>0</v>
      </c>
      <c r="BP16" s="9">
        <f t="shared" si="56"/>
        <v>0</v>
      </c>
      <c r="BQ16" s="9">
        <f t="shared" si="57"/>
        <v>0</v>
      </c>
      <c r="BR16" s="9">
        <f t="shared" si="58"/>
        <v>0</v>
      </c>
      <c r="BS16" s="9">
        <f t="shared" si="59"/>
        <v>0</v>
      </c>
      <c r="BT16" s="9">
        <f t="shared" si="60"/>
        <v>0</v>
      </c>
      <c r="BU16" s="9">
        <f t="shared" si="61"/>
        <v>0</v>
      </c>
      <c r="BV16" s="9">
        <f t="shared" si="62"/>
        <v>0</v>
      </c>
      <c r="BW16" s="9">
        <f t="shared" si="63"/>
        <v>0</v>
      </c>
      <c r="BX16" s="9">
        <f t="shared" si="64"/>
        <v>0</v>
      </c>
      <c r="BY16" s="9">
        <f t="shared" si="65"/>
        <v>0</v>
      </c>
      <c r="BZ16" s="9">
        <f t="shared" si="66"/>
        <v>0</v>
      </c>
      <c r="CA16" s="9">
        <f t="shared" si="67"/>
        <v>0</v>
      </c>
      <c r="CB16" s="9">
        <f t="shared" si="68"/>
        <v>0</v>
      </c>
      <c r="CC16" s="9">
        <f t="shared" si="69"/>
        <v>0</v>
      </c>
      <c r="CD16" s="9">
        <f t="shared" si="70"/>
        <v>0</v>
      </c>
      <c r="CE16" s="9">
        <f t="shared" si="71"/>
        <v>0</v>
      </c>
      <c r="CF16" s="9">
        <f t="shared" si="72"/>
        <v>0</v>
      </c>
      <c r="CG16" s="9">
        <f t="shared" si="73"/>
        <v>0</v>
      </c>
      <c r="CH16" s="9">
        <f t="shared" si="74"/>
        <v>0</v>
      </c>
      <c r="CI16" s="9">
        <f t="shared" si="75"/>
        <v>0</v>
      </c>
      <c r="CJ16" s="9">
        <f t="shared" si="76"/>
        <v>0</v>
      </c>
      <c r="CK16" s="9">
        <f t="shared" si="77"/>
        <v>0</v>
      </c>
      <c r="CL16" s="9">
        <f t="shared" si="78"/>
        <v>0</v>
      </c>
      <c r="CM16" s="9">
        <f t="shared" si="79"/>
        <v>0</v>
      </c>
      <c r="CN16" s="9">
        <f t="shared" si="80"/>
        <v>0</v>
      </c>
      <c r="CO16" s="9">
        <f t="shared" si="81"/>
        <v>0</v>
      </c>
      <c r="CP16" s="9">
        <f t="shared" si="82"/>
        <v>0</v>
      </c>
      <c r="CQ16" s="9">
        <f t="shared" si="83"/>
        <v>0</v>
      </c>
      <c r="CR16" s="9">
        <f t="shared" si="84"/>
        <v>0</v>
      </c>
      <c r="CS16" s="9">
        <f t="shared" si="85"/>
        <v>0</v>
      </c>
      <c r="CT16" s="9">
        <f t="shared" si="86"/>
        <v>0</v>
      </c>
      <c r="CU16" s="9">
        <f t="shared" si="87"/>
        <v>0</v>
      </c>
      <c r="CV16" s="9">
        <f t="shared" si="88"/>
        <v>0</v>
      </c>
      <c r="CW16" s="9">
        <f t="shared" si="89"/>
        <v>0</v>
      </c>
      <c r="CX16" s="9">
        <f t="shared" si="90"/>
        <v>0</v>
      </c>
      <c r="CY16" s="9">
        <f t="shared" si="91"/>
        <v>0</v>
      </c>
      <c r="CZ16" s="9">
        <f t="shared" si="92"/>
        <v>0</v>
      </c>
      <c r="DA16" s="9">
        <f t="shared" si="93"/>
        <v>0</v>
      </c>
      <c r="DB16" s="9">
        <f t="shared" si="94"/>
        <v>0</v>
      </c>
      <c r="DC16" s="9">
        <f t="shared" si="95"/>
        <v>0</v>
      </c>
      <c r="DD16" s="9">
        <f t="shared" si="96"/>
        <v>0</v>
      </c>
      <c r="DE16" s="9">
        <f t="shared" si="97"/>
        <v>0</v>
      </c>
      <c r="DF16" s="9">
        <f t="shared" si="98"/>
        <v>0</v>
      </c>
      <c r="DG16" s="9">
        <f t="shared" si="99"/>
        <v>0</v>
      </c>
      <c r="DH16" s="9">
        <f t="shared" si="100"/>
        <v>0</v>
      </c>
      <c r="DI16" s="9">
        <f t="shared" si="101"/>
        <v>0</v>
      </c>
      <c r="DJ16" s="9">
        <f t="shared" si="102"/>
        <v>0</v>
      </c>
      <c r="DK16" s="9">
        <f t="shared" si="103"/>
        <v>0</v>
      </c>
      <c r="DL16" s="9">
        <f t="shared" si="104"/>
        <v>0</v>
      </c>
      <c r="DM16" s="9">
        <f t="shared" si="105"/>
        <v>0</v>
      </c>
      <c r="DN16" s="9">
        <f t="shared" si="106"/>
        <v>0</v>
      </c>
      <c r="DO16" s="9">
        <f t="shared" si="107"/>
        <v>0</v>
      </c>
      <c r="DP16" s="9">
        <f t="shared" si="108"/>
        <v>0</v>
      </c>
      <c r="DQ16" s="9">
        <f t="shared" si="109"/>
        <v>0</v>
      </c>
      <c r="DR16" s="9">
        <f t="shared" si="110"/>
        <v>0</v>
      </c>
      <c r="DS16" s="9">
        <f t="shared" si="111"/>
        <v>0</v>
      </c>
      <c r="DT16" s="9">
        <f t="shared" si="112"/>
        <v>0</v>
      </c>
      <c r="DU16" s="9">
        <f t="shared" si="113"/>
        <v>0</v>
      </c>
      <c r="DV16" s="9">
        <f t="shared" si="114"/>
        <v>0</v>
      </c>
      <c r="DW16" s="9">
        <f t="shared" si="115"/>
        <v>0</v>
      </c>
      <c r="DX16" s="9">
        <f t="shared" si="116"/>
        <v>0</v>
      </c>
      <c r="DY16" s="9">
        <f t="shared" si="117"/>
        <v>0</v>
      </c>
      <c r="DZ16" s="9">
        <f t="shared" si="118"/>
        <v>0</v>
      </c>
      <c r="EA16" s="9">
        <f t="shared" si="119"/>
        <v>0</v>
      </c>
      <c r="EB16" s="9">
        <f t="shared" si="120"/>
        <v>0</v>
      </c>
      <c r="EC16" s="9">
        <f t="shared" si="121"/>
        <v>0</v>
      </c>
      <c r="ED16" s="9">
        <f t="shared" si="122"/>
        <v>0</v>
      </c>
      <c r="EE16" s="9">
        <f t="shared" si="123"/>
        <v>0</v>
      </c>
      <c r="EF16" s="9">
        <f t="shared" si="124"/>
        <v>0</v>
      </c>
      <c r="EG16" s="9">
        <f t="shared" si="125"/>
        <v>0</v>
      </c>
      <c r="EH16" s="9">
        <f t="shared" si="126"/>
        <v>0</v>
      </c>
      <c r="EI16" s="9">
        <f t="shared" si="127"/>
        <v>0</v>
      </c>
      <c r="EJ16" s="9">
        <f t="shared" si="128"/>
        <v>0</v>
      </c>
      <c r="EK16" s="9">
        <f t="shared" si="129"/>
        <v>0</v>
      </c>
      <c r="EL16" s="9">
        <f t="shared" si="130"/>
        <v>0</v>
      </c>
      <c r="EM16" s="9">
        <f t="shared" si="131"/>
        <v>0</v>
      </c>
      <c r="EN16" s="9">
        <f t="shared" si="132"/>
        <v>0</v>
      </c>
      <c r="EO16" s="9">
        <f t="shared" si="133"/>
        <v>0</v>
      </c>
      <c r="EP16" s="9">
        <f t="shared" si="134"/>
        <v>0</v>
      </c>
      <c r="EQ16" s="9">
        <f t="shared" si="135"/>
        <v>0</v>
      </c>
      <c r="ER16" s="9">
        <f t="shared" si="136"/>
        <v>0</v>
      </c>
      <c r="ES16" s="9">
        <f t="shared" si="137"/>
        <v>0</v>
      </c>
      <c r="ET16" s="9">
        <f t="shared" si="138"/>
        <v>0</v>
      </c>
      <c r="EU16" s="9">
        <f t="shared" si="139"/>
        <v>0</v>
      </c>
      <c r="EV16" s="9">
        <f t="shared" si="140"/>
        <v>0</v>
      </c>
      <c r="EW16" s="9">
        <f t="shared" si="141"/>
        <v>0</v>
      </c>
      <c r="EX16" s="9">
        <f t="shared" si="142"/>
        <v>0</v>
      </c>
      <c r="EY16" s="9">
        <f t="shared" si="143"/>
        <v>0</v>
      </c>
      <c r="EZ16" s="9">
        <f t="shared" si="144"/>
        <v>0</v>
      </c>
      <c r="FA16" s="9">
        <f t="shared" si="145"/>
        <v>0</v>
      </c>
      <c r="FB16" s="9">
        <f t="shared" si="146"/>
        <v>0</v>
      </c>
      <c r="FC16" s="9">
        <f t="shared" si="147"/>
        <v>0</v>
      </c>
      <c r="FD16" s="9">
        <f t="shared" si="148"/>
        <v>0</v>
      </c>
      <c r="FE16" s="9">
        <f t="shared" si="149"/>
        <v>0</v>
      </c>
      <c r="FF16" s="9">
        <f t="shared" si="150"/>
        <v>0</v>
      </c>
      <c r="FG16" s="9">
        <f t="shared" si="151"/>
        <v>0</v>
      </c>
      <c r="FH16" s="9">
        <f t="shared" si="152"/>
        <v>0</v>
      </c>
      <c r="FI16" s="9">
        <f t="shared" si="153"/>
        <v>0</v>
      </c>
      <c r="FJ16" s="9">
        <f t="shared" si="154"/>
        <v>0</v>
      </c>
      <c r="FK16" s="9">
        <f t="shared" si="155"/>
        <v>0</v>
      </c>
      <c r="FL16" s="9">
        <f t="shared" si="156"/>
        <v>0</v>
      </c>
      <c r="FM16" s="9">
        <f t="shared" si="157"/>
        <v>0</v>
      </c>
      <c r="FN16" s="9">
        <f t="shared" si="158"/>
        <v>0</v>
      </c>
      <c r="FO16" s="9">
        <f t="shared" si="159"/>
        <v>0</v>
      </c>
      <c r="FP16" s="9">
        <f t="shared" si="160"/>
        <v>0</v>
      </c>
      <c r="FQ16" s="9">
        <f t="shared" si="161"/>
        <v>0</v>
      </c>
      <c r="FR16" s="9">
        <f t="shared" si="162"/>
        <v>0</v>
      </c>
      <c r="FS16" s="9">
        <f t="shared" si="163"/>
        <v>0</v>
      </c>
      <c r="FT16" s="9">
        <f t="shared" si="164"/>
        <v>0</v>
      </c>
      <c r="FU16" s="9">
        <f t="shared" si="165"/>
        <v>0</v>
      </c>
      <c r="FV16" s="9">
        <f t="shared" si="166"/>
        <v>0</v>
      </c>
      <c r="FW16" s="9">
        <f t="shared" si="167"/>
        <v>0</v>
      </c>
      <c r="FX16" s="9">
        <f t="shared" si="168"/>
        <v>0</v>
      </c>
      <c r="FY16" s="9">
        <f t="shared" si="169"/>
        <v>0</v>
      </c>
      <c r="FZ16" s="9">
        <f t="shared" si="170"/>
        <v>0</v>
      </c>
      <c r="GA16" s="9">
        <f t="shared" si="171"/>
        <v>0</v>
      </c>
      <c r="GB16" s="9">
        <f t="shared" si="172"/>
        <v>0</v>
      </c>
      <c r="GC16" s="9">
        <f t="shared" si="173"/>
        <v>0</v>
      </c>
      <c r="GD16" s="9">
        <f t="shared" si="174"/>
        <v>0</v>
      </c>
      <c r="GE16" s="9">
        <f t="shared" si="175"/>
        <v>0</v>
      </c>
      <c r="GF16" s="9">
        <f t="shared" si="176"/>
        <v>0</v>
      </c>
      <c r="GG16" s="9">
        <f t="shared" si="177"/>
        <v>0</v>
      </c>
      <c r="GH16" s="9">
        <f t="shared" si="178"/>
        <v>0</v>
      </c>
      <c r="GI16" s="9">
        <f t="shared" si="179"/>
        <v>0</v>
      </c>
      <c r="GJ16" s="9">
        <f t="shared" si="180"/>
        <v>0</v>
      </c>
    </row>
    <row r="17" spans="1:192" ht="18" customHeight="1" x14ac:dyDescent="0.25">
      <c r="A17" s="6"/>
      <c r="B17" s="6"/>
      <c r="C17" s="6"/>
      <c r="D17" s="6"/>
      <c r="E17" s="7"/>
      <c r="F17" s="2"/>
      <c r="G17" s="8"/>
      <c r="H17" s="2"/>
      <c r="I17" s="2" t="s">
        <v>122</v>
      </c>
      <c r="J17" s="6"/>
      <c r="K17" s="7"/>
      <c r="L17" s="6"/>
      <c r="M17" s="9">
        <f t="shared" si="1"/>
        <v>0</v>
      </c>
      <c r="N17" s="9">
        <f t="shared" si="2"/>
        <v>0</v>
      </c>
      <c r="O17" s="9">
        <f t="shared" si="3"/>
        <v>0</v>
      </c>
      <c r="P17" s="9">
        <f t="shared" si="4"/>
        <v>0</v>
      </c>
      <c r="Q17" s="9">
        <f t="shared" si="5"/>
        <v>0</v>
      </c>
      <c r="R17" s="9">
        <f t="shared" si="6"/>
        <v>0</v>
      </c>
      <c r="S17" s="9">
        <f t="shared" si="7"/>
        <v>0</v>
      </c>
      <c r="T17" s="9">
        <f t="shared" si="8"/>
        <v>0</v>
      </c>
      <c r="U17" s="9">
        <f t="shared" si="9"/>
        <v>0</v>
      </c>
      <c r="V17" s="9">
        <f t="shared" si="10"/>
        <v>0</v>
      </c>
      <c r="W17" s="9">
        <f t="shared" si="11"/>
        <v>0</v>
      </c>
      <c r="X17" s="9">
        <f t="shared" si="12"/>
        <v>0</v>
      </c>
      <c r="Y17" s="9">
        <f t="shared" si="13"/>
        <v>0</v>
      </c>
      <c r="Z17" s="9">
        <f t="shared" si="14"/>
        <v>0</v>
      </c>
      <c r="AA17" s="9">
        <f t="shared" si="15"/>
        <v>0</v>
      </c>
      <c r="AB17" s="9">
        <f t="shared" si="16"/>
        <v>0</v>
      </c>
      <c r="AC17" s="9">
        <f t="shared" si="17"/>
        <v>0</v>
      </c>
      <c r="AD17" s="9">
        <f t="shared" si="18"/>
        <v>0</v>
      </c>
      <c r="AE17" s="9">
        <f t="shared" si="19"/>
        <v>0</v>
      </c>
      <c r="AF17" s="9">
        <f t="shared" si="20"/>
        <v>0</v>
      </c>
      <c r="AG17" s="9">
        <f t="shared" si="21"/>
        <v>0</v>
      </c>
      <c r="AH17" s="9">
        <f t="shared" si="22"/>
        <v>0</v>
      </c>
      <c r="AI17" s="9">
        <f t="shared" si="23"/>
        <v>0</v>
      </c>
      <c r="AJ17" s="9">
        <f t="shared" si="24"/>
        <v>0</v>
      </c>
      <c r="AK17" s="9">
        <f t="shared" si="25"/>
        <v>0</v>
      </c>
      <c r="AL17" s="9">
        <f t="shared" si="26"/>
        <v>0</v>
      </c>
      <c r="AM17" s="9">
        <f t="shared" si="27"/>
        <v>0</v>
      </c>
      <c r="AN17" s="9">
        <f t="shared" si="28"/>
        <v>0</v>
      </c>
      <c r="AO17" s="9">
        <f t="shared" si="29"/>
        <v>0</v>
      </c>
      <c r="AP17" s="9">
        <f t="shared" si="30"/>
        <v>0</v>
      </c>
      <c r="AQ17" s="9">
        <f t="shared" si="31"/>
        <v>0</v>
      </c>
      <c r="AR17" s="9">
        <f t="shared" si="32"/>
        <v>0</v>
      </c>
      <c r="AS17" s="9">
        <f t="shared" si="33"/>
        <v>0</v>
      </c>
      <c r="AT17" s="9">
        <f t="shared" si="34"/>
        <v>0</v>
      </c>
      <c r="AU17" s="9">
        <f t="shared" si="35"/>
        <v>0</v>
      </c>
      <c r="AV17" s="9">
        <f t="shared" si="36"/>
        <v>0</v>
      </c>
      <c r="AW17" s="9">
        <f t="shared" si="37"/>
        <v>0</v>
      </c>
      <c r="AX17" s="9">
        <f t="shared" si="38"/>
        <v>0</v>
      </c>
      <c r="AY17" s="9">
        <f t="shared" si="39"/>
        <v>0</v>
      </c>
      <c r="AZ17" s="9">
        <f t="shared" si="40"/>
        <v>0</v>
      </c>
      <c r="BA17" s="9">
        <f t="shared" si="41"/>
        <v>0</v>
      </c>
      <c r="BB17" s="9">
        <f t="shared" si="42"/>
        <v>0</v>
      </c>
      <c r="BC17" s="9">
        <f t="shared" si="43"/>
        <v>0</v>
      </c>
      <c r="BD17" s="9">
        <f t="shared" si="44"/>
        <v>0</v>
      </c>
      <c r="BE17" s="9">
        <f t="shared" si="45"/>
        <v>0</v>
      </c>
      <c r="BF17" s="9">
        <f t="shared" si="46"/>
        <v>0</v>
      </c>
      <c r="BG17" s="9">
        <f t="shared" si="47"/>
        <v>0</v>
      </c>
      <c r="BH17" s="9">
        <f t="shared" si="48"/>
        <v>0</v>
      </c>
      <c r="BI17" s="9">
        <f t="shared" si="49"/>
        <v>0</v>
      </c>
      <c r="BJ17" s="9">
        <f t="shared" si="50"/>
        <v>0</v>
      </c>
      <c r="BK17" s="9">
        <f t="shared" si="51"/>
        <v>0</v>
      </c>
      <c r="BL17" s="9">
        <f t="shared" si="52"/>
        <v>0</v>
      </c>
      <c r="BM17" s="9">
        <f t="shared" si="53"/>
        <v>0</v>
      </c>
      <c r="BN17" s="9">
        <f t="shared" si="54"/>
        <v>0</v>
      </c>
      <c r="BO17" s="9">
        <f t="shared" si="55"/>
        <v>0</v>
      </c>
      <c r="BP17" s="9">
        <f t="shared" si="56"/>
        <v>0</v>
      </c>
      <c r="BQ17" s="9">
        <f t="shared" si="57"/>
        <v>0</v>
      </c>
      <c r="BR17" s="9">
        <f t="shared" si="58"/>
        <v>0</v>
      </c>
      <c r="BS17" s="9">
        <f t="shared" si="59"/>
        <v>0</v>
      </c>
      <c r="BT17" s="9">
        <f t="shared" si="60"/>
        <v>0</v>
      </c>
      <c r="BU17" s="9">
        <f t="shared" si="61"/>
        <v>0</v>
      </c>
      <c r="BV17" s="9">
        <f t="shared" si="62"/>
        <v>0</v>
      </c>
      <c r="BW17" s="9">
        <f t="shared" si="63"/>
        <v>0</v>
      </c>
      <c r="BX17" s="9">
        <f t="shared" si="64"/>
        <v>0</v>
      </c>
      <c r="BY17" s="9">
        <f t="shared" si="65"/>
        <v>0</v>
      </c>
      <c r="BZ17" s="9">
        <f t="shared" si="66"/>
        <v>0</v>
      </c>
      <c r="CA17" s="9">
        <f t="shared" si="67"/>
        <v>0</v>
      </c>
      <c r="CB17" s="9">
        <f t="shared" si="68"/>
        <v>0</v>
      </c>
      <c r="CC17" s="9">
        <f t="shared" si="69"/>
        <v>0</v>
      </c>
      <c r="CD17" s="9">
        <f t="shared" si="70"/>
        <v>0</v>
      </c>
      <c r="CE17" s="9">
        <f t="shared" si="71"/>
        <v>0</v>
      </c>
      <c r="CF17" s="9">
        <f t="shared" si="72"/>
        <v>0</v>
      </c>
      <c r="CG17" s="9">
        <f t="shared" si="73"/>
        <v>0</v>
      </c>
      <c r="CH17" s="9">
        <f t="shared" si="74"/>
        <v>0</v>
      </c>
      <c r="CI17" s="9">
        <f t="shared" si="75"/>
        <v>0</v>
      </c>
      <c r="CJ17" s="9">
        <f t="shared" si="76"/>
        <v>0</v>
      </c>
      <c r="CK17" s="9">
        <f t="shared" si="77"/>
        <v>0</v>
      </c>
      <c r="CL17" s="9">
        <f t="shared" si="78"/>
        <v>0</v>
      </c>
      <c r="CM17" s="9">
        <f t="shared" si="79"/>
        <v>0</v>
      </c>
      <c r="CN17" s="9">
        <f t="shared" si="80"/>
        <v>0</v>
      </c>
      <c r="CO17" s="9">
        <f t="shared" si="81"/>
        <v>0</v>
      </c>
      <c r="CP17" s="9">
        <f t="shared" si="82"/>
        <v>0</v>
      </c>
      <c r="CQ17" s="9">
        <f t="shared" si="83"/>
        <v>0</v>
      </c>
      <c r="CR17" s="9">
        <f t="shared" si="84"/>
        <v>0</v>
      </c>
      <c r="CS17" s="9">
        <f t="shared" si="85"/>
        <v>0</v>
      </c>
      <c r="CT17" s="9">
        <f t="shared" si="86"/>
        <v>0</v>
      </c>
      <c r="CU17" s="9">
        <f t="shared" si="87"/>
        <v>0</v>
      </c>
      <c r="CV17" s="9">
        <f t="shared" si="88"/>
        <v>0</v>
      </c>
      <c r="CW17" s="9">
        <f t="shared" si="89"/>
        <v>0</v>
      </c>
      <c r="CX17" s="9">
        <f t="shared" si="90"/>
        <v>0</v>
      </c>
      <c r="CY17" s="9">
        <f t="shared" si="91"/>
        <v>0</v>
      </c>
      <c r="CZ17" s="9">
        <f t="shared" si="92"/>
        <v>0</v>
      </c>
      <c r="DA17" s="9">
        <f t="shared" si="93"/>
        <v>0</v>
      </c>
      <c r="DB17" s="9">
        <f t="shared" si="94"/>
        <v>0</v>
      </c>
      <c r="DC17" s="9">
        <f t="shared" si="95"/>
        <v>0</v>
      </c>
      <c r="DD17" s="9">
        <f t="shared" si="96"/>
        <v>0</v>
      </c>
      <c r="DE17" s="9">
        <f t="shared" si="97"/>
        <v>0</v>
      </c>
      <c r="DF17" s="9">
        <f t="shared" si="98"/>
        <v>0</v>
      </c>
      <c r="DG17" s="9">
        <f t="shared" si="99"/>
        <v>0</v>
      </c>
      <c r="DH17" s="9">
        <f t="shared" si="100"/>
        <v>0</v>
      </c>
      <c r="DI17" s="9">
        <f t="shared" si="101"/>
        <v>0</v>
      </c>
      <c r="DJ17" s="9">
        <f t="shared" si="102"/>
        <v>0</v>
      </c>
      <c r="DK17" s="9">
        <f t="shared" si="103"/>
        <v>0</v>
      </c>
      <c r="DL17" s="9">
        <f t="shared" si="104"/>
        <v>0</v>
      </c>
      <c r="DM17" s="9">
        <f t="shared" si="105"/>
        <v>0</v>
      </c>
      <c r="DN17" s="9">
        <f t="shared" si="106"/>
        <v>0</v>
      </c>
      <c r="DO17" s="9">
        <f t="shared" si="107"/>
        <v>0</v>
      </c>
      <c r="DP17" s="9">
        <f t="shared" si="108"/>
        <v>0</v>
      </c>
      <c r="DQ17" s="9">
        <f t="shared" si="109"/>
        <v>0</v>
      </c>
      <c r="DR17" s="9">
        <f t="shared" si="110"/>
        <v>0</v>
      </c>
      <c r="DS17" s="9">
        <f t="shared" si="111"/>
        <v>0</v>
      </c>
      <c r="DT17" s="9">
        <f t="shared" si="112"/>
        <v>0</v>
      </c>
      <c r="DU17" s="9">
        <f t="shared" si="113"/>
        <v>0</v>
      </c>
      <c r="DV17" s="9">
        <f t="shared" si="114"/>
        <v>0</v>
      </c>
      <c r="DW17" s="9">
        <f t="shared" si="115"/>
        <v>0</v>
      </c>
      <c r="DX17" s="9">
        <f t="shared" si="116"/>
        <v>0</v>
      </c>
      <c r="DY17" s="9">
        <f t="shared" si="117"/>
        <v>0</v>
      </c>
      <c r="DZ17" s="9">
        <f t="shared" si="118"/>
        <v>0</v>
      </c>
      <c r="EA17" s="9">
        <f t="shared" si="119"/>
        <v>0</v>
      </c>
      <c r="EB17" s="9">
        <f t="shared" si="120"/>
        <v>0</v>
      </c>
      <c r="EC17" s="9">
        <f t="shared" si="121"/>
        <v>0</v>
      </c>
      <c r="ED17" s="9">
        <f t="shared" si="122"/>
        <v>0</v>
      </c>
      <c r="EE17" s="9">
        <f t="shared" si="123"/>
        <v>0</v>
      </c>
      <c r="EF17" s="9">
        <f t="shared" si="124"/>
        <v>0</v>
      </c>
      <c r="EG17" s="9">
        <f t="shared" si="125"/>
        <v>0</v>
      </c>
      <c r="EH17" s="9">
        <f t="shared" si="126"/>
        <v>0</v>
      </c>
      <c r="EI17" s="9">
        <f t="shared" si="127"/>
        <v>0</v>
      </c>
      <c r="EJ17" s="9">
        <f t="shared" si="128"/>
        <v>0</v>
      </c>
      <c r="EK17" s="9">
        <f t="shared" si="129"/>
        <v>0</v>
      </c>
      <c r="EL17" s="9">
        <f t="shared" si="130"/>
        <v>0</v>
      </c>
      <c r="EM17" s="9">
        <f t="shared" si="131"/>
        <v>0</v>
      </c>
      <c r="EN17" s="9">
        <f t="shared" si="132"/>
        <v>0</v>
      </c>
      <c r="EO17" s="9">
        <f t="shared" si="133"/>
        <v>0</v>
      </c>
      <c r="EP17" s="9">
        <f t="shared" si="134"/>
        <v>0</v>
      </c>
      <c r="EQ17" s="9">
        <f t="shared" si="135"/>
        <v>0</v>
      </c>
      <c r="ER17" s="9">
        <f t="shared" si="136"/>
        <v>0</v>
      </c>
      <c r="ES17" s="9">
        <f t="shared" si="137"/>
        <v>0</v>
      </c>
      <c r="ET17" s="9">
        <f t="shared" si="138"/>
        <v>0</v>
      </c>
      <c r="EU17" s="9">
        <f t="shared" si="139"/>
        <v>0</v>
      </c>
      <c r="EV17" s="9">
        <f t="shared" si="140"/>
        <v>0</v>
      </c>
      <c r="EW17" s="9">
        <f t="shared" si="141"/>
        <v>0</v>
      </c>
      <c r="EX17" s="9">
        <f t="shared" si="142"/>
        <v>0</v>
      </c>
      <c r="EY17" s="9">
        <f t="shared" si="143"/>
        <v>0</v>
      </c>
      <c r="EZ17" s="9">
        <f t="shared" si="144"/>
        <v>0</v>
      </c>
      <c r="FA17" s="9">
        <f t="shared" si="145"/>
        <v>0</v>
      </c>
      <c r="FB17" s="9">
        <f t="shared" si="146"/>
        <v>0</v>
      </c>
      <c r="FC17" s="9">
        <f t="shared" si="147"/>
        <v>0</v>
      </c>
      <c r="FD17" s="9">
        <f t="shared" si="148"/>
        <v>0</v>
      </c>
      <c r="FE17" s="9">
        <f t="shared" si="149"/>
        <v>0</v>
      </c>
      <c r="FF17" s="9">
        <f t="shared" si="150"/>
        <v>0</v>
      </c>
      <c r="FG17" s="9">
        <f t="shared" si="151"/>
        <v>0</v>
      </c>
      <c r="FH17" s="9">
        <f t="shared" si="152"/>
        <v>0</v>
      </c>
      <c r="FI17" s="9">
        <f t="shared" si="153"/>
        <v>0</v>
      </c>
      <c r="FJ17" s="9">
        <f t="shared" si="154"/>
        <v>0</v>
      </c>
      <c r="FK17" s="9">
        <f t="shared" si="155"/>
        <v>0</v>
      </c>
      <c r="FL17" s="9">
        <f t="shared" si="156"/>
        <v>0</v>
      </c>
      <c r="FM17" s="9">
        <f t="shared" si="157"/>
        <v>0</v>
      </c>
      <c r="FN17" s="9">
        <f t="shared" si="158"/>
        <v>0</v>
      </c>
      <c r="FO17" s="9">
        <f t="shared" si="159"/>
        <v>0</v>
      </c>
      <c r="FP17" s="9">
        <f t="shared" si="160"/>
        <v>0</v>
      </c>
      <c r="FQ17" s="9">
        <f t="shared" si="161"/>
        <v>0</v>
      </c>
      <c r="FR17" s="9">
        <f t="shared" si="162"/>
        <v>0</v>
      </c>
      <c r="FS17" s="9">
        <f t="shared" si="163"/>
        <v>0</v>
      </c>
      <c r="FT17" s="9">
        <f t="shared" si="164"/>
        <v>0</v>
      </c>
      <c r="FU17" s="9">
        <f t="shared" si="165"/>
        <v>0</v>
      </c>
      <c r="FV17" s="9">
        <f t="shared" si="166"/>
        <v>0</v>
      </c>
      <c r="FW17" s="9">
        <f t="shared" si="167"/>
        <v>0</v>
      </c>
      <c r="FX17" s="9">
        <f t="shared" si="168"/>
        <v>0</v>
      </c>
      <c r="FY17" s="9">
        <f t="shared" si="169"/>
        <v>0</v>
      </c>
      <c r="FZ17" s="9">
        <f t="shared" si="170"/>
        <v>0</v>
      </c>
      <c r="GA17" s="9">
        <f t="shared" si="171"/>
        <v>0</v>
      </c>
      <c r="GB17" s="9">
        <f t="shared" si="172"/>
        <v>0</v>
      </c>
      <c r="GC17" s="9">
        <f t="shared" si="173"/>
        <v>0</v>
      </c>
      <c r="GD17" s="9">
        <f t="shared" si="174"/>
        <v>0</v>
      </c>
      <c r="GE17" s="9">
        <f t="shared" si="175"/>
        <v>0</v>
      </c>
      <c r="GF17" s="9">
        <f t="shared" si="176"/>
        <v>0</v>
      </c>
      <c r="GG17" s="9">
        <f t="shared" si="177"/>
        <v>0</v>
      </c>
      <c r="GH17" s="9">
        <f t="shared" si="178"/>
        <v>0</v>
      </c>
      <c r="GI17" s="9">
        <f t="shared" si="179"/>
        <v>0</v>
      </c>
      <c r="GJ17" s="9">
        <f t="shared" si="180"/>
        <v>0</v>
      </c>
    </row>
    <row r="18" spans="1:192" ht="18" customHeight="1" x14ac:dyDescent="0.25">
      <c r="A18" s="6"/>
      <c r="B18" s="6"/>
      <c r="C18" s="6"/>
      <c r="D18" s="6"/>
      <c r="E18" s="7"/>
      <c r="F18" s="2"/>
      <c r="G18" s="8"/>
      <c r="H18" s="2"/>
      <c r="I18" s="2" t="s">
        <v>122</v>
      </c>
      <c r="J18" s="6"/>
      <c r="K18" s="7"/>
      <c r="L18" s="6"/>
      <c r="M18" s="9">
        <f t="shared" si="1"/>
        <v>0</v>
      </c>
      <c r="N18" s="9">
        <f t="shared" si="2"/>
        <v>0</v>
      </c>
      <c r="O18" s="9">
        <f t="shared" si="3"/>
        <v>0</v>
      </c>
      <c r="P18" s="9">
        <f t="shared" si="4"/>
        <v>0</v>
      </c>
      <c r="Q18" s="9">
        <f t="shared" si="5"/>
        <v>0</v>
      </c>
      <c r="R18" s="9">
        <f t="shared" si="6"/>
        <v>0</v>
      </c>
      <c r="S18" s="9">
        <f t="shared" si="7"/>
        <v>0</v>
      </c>
      <c r="T18" s="9">
        <f t="shared" si="8"/>
        <v>0</v>
      </c>
      <c r="U18" s="9">
        <f t="shared" si="9"/>
        <v>0</v>
      </c>
      <c r="V18" s="9">
        <f t="shared" si="10"/>
        <v>0</v>
      </c>
      <c r="W18" s="9">
        <f t="shared" si="11"/>
        <v>0</v>
      </c>
      <c r="X18" s="9">
        <f t="shared" si="12"/>
        <v>0</v>
      </c>
      <c r="Y18" s="9">
        <f t="shared" si="13"/>
        <v>0</v>
      </c>
      <c r="Z18" s="9">
        <f t="shared" si="14"/>
        <v>0</v>
      </c>
      <c r="AA18" s="9">
        <f t="shared" si="15"/>
        <v>0</v>
      </c>
      <c r="AB18" s="9">
        <f t="shared" si="16"/>
        <v>0</v>
      </c>
      <c r="AC18" s="9">
        <f t="shared" si="17"/>
        <v>0</v>
      </c>
      <c r="AD18" s="9">
        <f t="shared" si="18"/>
        <v>0</v>
      </c>
      <c r="AE18" s="9">
        <f t="shared" si="19"/>
        <v>0</v>
      </c>
      <c r="AF18" s="9">
        <f t="shared" si="20"/>
        <v>0</v>
      </c>
      <c r="AG18" s="9">
        <f t="shared" si="21"/>
        <v>0</v>
      </c>
      <c r="AH18" s="9">
        <f t="shared" si="22"/>
        <v>0</v>
      </c>
      <c r="AI18" s="9">
        <f t="shared" si="23"/>
        <v>0</v>
      </c>
      <c r="AJ18" s="9">
        <f t="shared" si="24"/>
        <v>0</v>
      </c>
      <c r="AK18" s="9">
        <f t="shared" si="25"/>
        <v>0</v>
      </c>
      <c r="AL18" s="9">
        <f t="shared" si="26"/>
        <v>0</v>
      </c>
      <c r="AM18" s="9">
        <f t="shared" si="27"/>
        <v>0</v>
      </c>
      <c r="AN18" s="9">
        <f t="shared" si="28"/>
        <v>0</v>
      </c>
      <c r="AO18" s="9">
        <f t="shared" si="29"/>
        <v>0</v>
      </c>
      <c r="AP18" s="9">
        <f t="shared" si="30"/>
        <v>0</v>
      </c>
      <c r="AQ18" s="9">
        <f t="shared" si="31"/>
        <v>0</v>
      </c>
      <c r="AR18" s="9">
        <f t="shared" si="32"/>
        <v>0</v>
      </c>
      <c r="AS18" s="9">
        <f t="shared" si="33"/>
        <v>0</v>
      </c>
      <c r="AT18" s="9">
        <f t="shared" si="34"/>
        <v>0</v>
      </c>
      <c r="AU18" s="9">
        <f t="shared" si="35"/>
        <v>0</v>
      </c>
      <c r="AV18" s="9">
        <f t="shared" si="36"/>
        <v>0</v>
      </c>
      <c r="AW18" s="9">
        <f t="shared" si="37"/>
        <v>0</v>
      </c>
      <c r="AX18" s="9">
        <f t="shared" si="38"/>
        <v>0</v>
      </c>
      <c r="AY18" s="9">
        <f t="shared" si="39"/>
        <v>0</v>
      </c>
      <c r="AZ18" s="9">
        <f t="shared" si="40"/>
        <v>0</v>
      </c>
      <c r="BA18" s="9">
        <f t="shared" si="41"/>
        <v>0</v>
      </c>
      <c r="BB18" s="9">
        <f t="shared" si="42"/>
        <v>0</v>
      </c>
      <c r="BC18" s="9">
        <f t="shared" si="43"/>
        <v>0</v>
      </c>
      <c r="BD18" s="9">
        <f t="shared" si="44"/>
        <v>0</v>
      </c>
      <c r="BE18" s="9">
        <f t="shared" si="45"/>
        <v>0</v>
      </c>
      <c r="BF18" s="9">
        <f t="shared" si="46"/>
        <v>0</v>
      </c>
      <c r="BG18" s="9">
        <f t="shared" si="47"/>
        <v>0</v>
      </c>
      <c r="BH18" s="9">
        <f t="shared" si="48"/>
        <v>0</v>
      </c>
      <c r="BI18" s="9">
        <f t="shared" si="49"/>
        <v>0</v>
      </c>
      <c r="BJ18" s="9">
        <f t="shared" si="50"/>
        <v>0</v>
      </c>
      <c r="BK18" s="9">
        <f t="shared" si="51"/>
        <v>0</v>
      </c>
      <c r="BL18" s="9">
        <f t="shared" si="52"/>
        <v>0</v>
      </c>
      <c r="BM18" s="9">
        <f t="shared" si="53"/>
        <v>0</v>
      </c>
      <c r="BN18" s="9">
        <f t="shared" si="54"/>
        <v>0</v>
      </c>
      <c r="BO18" s="9">
        <f t="shared" si="55"/>
        <v>0</v>
      </c>
      <c r="BP18" s="9">
        <f t="shared" si="56"/>
        <v>0</v>
      </c>
      <c r="BQ18" s="9">
        <f t="shared" si="57"/>
        <v>0</v>
      </c>
      <c r="BR18" s="9">
        <f t="shared" si="58"/>
        <v>0</v>
      </c>
      <c r="BS18" s="9">
        <f t="shared" si="59"/>
        <v>0</v>
      </c>
      <c r="BT18" s="9">
        <f t="shared" si="60"/>
        <v>0</v>
      </c>
      <c r="BU18" s="9">
        <f t="shared" si="61"/>
        <v>0</v>
      </c>
      <c r="BV18" s="9">
        <f t="shared" si="62"/>
        <v>0</v>
      </c>
      <c r="BW18" s="9">
        <f t="shared" si="63"/>
        <v>0</v>
      </c>
      <c r="BX18" s="9">
        <f t="shared" si="64"/>
        <v>0</v>
      </c>
      <c r="BY18" s="9">
        <f t="shared" si="65"/>
        <v>0</v>
      </c>
      <c r="BZ18" s="9">
        <f t="shared" si="66"/>
        <v>0</v>
      </c>
      <c r="CA18" s="9">
        <f t="shared" si="67"/>
        <v>0</v>
      </c>
      <c r="CB18" s="9">
        <f t="shared" si="68"/>
        <v>0</v>
      </c>
      <c r="CC18" s="9">
        <f t="shared" si="69"/>
        <v>0</v>
      </c>
      <c r="CD18" s="9">
        <f t="shared" si="70"/>
        <v>0</v>
      </c>
      <c r="CE18" s="9">
        <f t="shared" si="71"/>
        <v>0</v>
      </c>
      <c r="CF18" s="9">
        <f t="shared" si="72"/>
        <v>0</v>
      </c>
      <c r="CG18" s="9">
        <f t="shared" si="73"/>
        <v>0</v>
      </c>
      <c r="CH18" s="9">
        <f t="shared" si="74"/>
        <v>0</v>
      </c>
      <c r="CI18" s="9">
        <f t="shared" si="75"/>
        <v>0</v>
      </c>
      <c r="CJ18" s="9">
        <f t="shared" si="76"/>
        <v>0</v>
      </c>
      <c r="CK18" s="9">
        <f t="shared" si="77"/>
        <v>0</v>
      </c>
      <c r="CL18" s="9">
        <f t="shared" si="78"/>
        <v>0</v>
      </c>
      <c r="CM18" s="9">
        <f t="shared" si="79"/>
        <v>0</v>
      </c>
      <c r="CN18" s="9">
        <f t="shared" si="80"/>
        <v>0</v>
      </c>
      <c r="CO18" s="9">
        <f t="shared" si="81"/>
        <v>0</v>
      </c>
      <c r="CP18" s="9">
        <f t="shared" si="82"/>
        <v>0</v>
      </c>
      <c r="CQ18" s="9">
        <f t="shared" si="83"/>
        <v>0</v>
      </c>
      <c r="CR18" s="9">
        <f t="shared" si="84"/>
        <v>0</v>
      </c>
      <c r="CS18" s="9">
        <f t="shared" si="85"/>
        <v>0</v>
      </c>
      <c r="CT18" s="9">
        <f t="shared" si="86"/>
        <v>0</v>
      </c>
      <c r="CU18" s="9">
        <f t="shared" si="87"/>
        <v>0</v>
      </c>
      <c r="CV18" s="9">
        <f t="shared" si="88"/>
        <v>0</v>
      </c>
      <c r="CW18" s="9">
        <f t="shared" si="89"/>
        <v>0</v>
      </c>
      <c r="CX18" s="9">
        <f t="shared" si="90"/>
        <v>0</v>
      </c>
      <c r="CY18" s="9">
        <f t="shared" si="91"/>
        <v>0</v>
      </c>
      <c r="CZ18" s="9">
        <f t="shared" si="92"/>
        <v>0</v>
      </c>
      <c r="DA18" s="9">
        <f t="shared" si="93"/>
        <v>0</v>
      </c>
      <c r="DB18" s="9">
        <f t="shared" si="94"/>
        <v>0</v>
      </c>
      <c r="DC18" s="9">
        <f t="shared" si="95"/>
        <v>0</v>
      </c>
      <c r="DD18" s="9">
        <f t="shared" si="96"/>
        <v>0</v>
      </c>
      <c r="DE18" s="9">
        <f t="shared" si="97"/>
        <v>0</v>
      </c>
      <c r="DF18" s="9">
        <f t="shared" si="98"/>
        <v>0</v>
      </c>
      <c r="DG18" s="9">
        <f t="shared" si="99"/>
        <v>0</v>
      </c>
      <c r="DH18" s="9">
        <f t="shared" si="100"/>
        <v>0</v>
      </c>
      <c r="DI18" s="9">
        <f t="shared" si="101"/>
        <v>0</v>
      </c>
      <c r="DJ18" s="9">
        <f t="shared" si="102"/>
        <v>0</v>
      </c>
      <c r="DK18" s="9">
        <f t="shared" si="103"/>
        <v>0</v>
      </c>
      <c r="DL18" s="9">
        <f t="shared" si="104"/>
        <v>0</v>
      </c>
      <c r="DM18" s="9">
        <f t="shared" si="105"/>
        <v>0</v>
      </c>
      <c r="DN18" s="9">
        <f t="shared" si="106"/>
        <v>0</v>
      </c>
      <c r="DO18" s="9">
        <f t="shared" si="107"/>
        <v>0</v>
      </c>
      <c r="DP18" s="9">
        <f t="shared" si="108"/>
        <v>0</v>
      </c>
      <c r="DQ18" s="9">
        <f t="shared" si="109"/>
        <v>0</v>
      </c>
      <c r="DR18" s="9">
        <f t="shared" si="110"/>
        <v>0</v>
      </c>
      <c r="DS18" s="9">
        <f t="shared" si="111"/>
        <v>0</v>
      </c>
      <c r="DT18" s="9">
        <f t="shared" si="112"/>
        <v>0</v>
      </c>
      <c r="DU18" s="9">
        <f t="shared" si="113"/>
        <v>0</v>
      </c>
      <c r="DV18" s="9">
        <f t="shared" si="114"/>
        <v>0</v>
      </c>
      <c r="DW18" s="9">
        <f t="shared" si="115"/>
        <v>0</v>
      </c>
      <c r="DX18" s="9">
        <f t="shared" si="116"/>
        <v>0</v>
      </c>
      <c r="DY18" s="9">
        <f t="shared" si="117"/>
        <v>0</v>
      </c>
      <c r="DZ18" s="9">
        <f t="shared" si="118"/>
        <v>0</v>
      </c>
      <c r="EA18" s="9">
        <f t="shared" si="119"/>
        <v>0</v>
      </c>
      <c r="EB18" s="9">
        <f t="shared" si="120"/>
        <v>0</v>
      </c>
      <c r="EC18" s="9">
        <f t="shared" si="121"/>
        <v>0</v>
      </c>
      <c r="ED18" s="9">
        <f t="shared" si="122"/>
        <v>0</v>
      </c>
      <c r="EE18" s="9">
        <f t="shared" si="123"/>
        <v>0</v>
      </c>
      <c r="EF18" s="9">
        <f t="shared" si="124"/>
        <v>0</v>
      </c>
      <c r="EG18" s="9">
        <f t="shared" si="125"/>
        <v>0</v>
      </c>
      <c r="EH18" s="9">
        <f t="shared" si="126"/>
        <v>0</v>
      </c>
      <c r="EI18" s="9">
        <f t="shared" si="127"/>
        <v>0</v>
      </c>
      <c r="EJ18" s="9">
        <f t="shared" si="128"/>
        <v>0</v>
      </c>
      <c r="EK18" s="9">
        <f t="shared" si="129"/>
        <v>0</v>
      </c>
      <c r="EL18" s="9">
        <f t="shared" si="130"/>
        <v>0</v>
      </c>
      <c r="EM18" s="9">
        <f t="shared" si="131"/>
        <v>0</v>
      </c>
      <c r="EN18" s="9">
        <f t="shared" si="132"/>
        <v>0</v>
      </c>
      <c r="EO18" s="9">
        <f t="shared" si="133"/>
        <v>0</v>
      </c>
      <c r="EP18" s="9">
        <f t="shared" si="134"/>
        <v>0</v>
      </c>
      <c r="EQ18" s="9">
        <f t="shared" si="135"/>
        <v>0</v>
      </c>
      <c r="ER18" s="9">
        <f t="shared" si="136"/>
        <v>0</v>
      </c>
      <c r="ES18" s="9">
        <f t="shared" si="137"/>
        <v>0</v>
      </c>
      <c r="ET18" s="9">
        <f t="shared" si="138"/>
        <v>0</v>
      </c>
      <c r="EU18" s="9">
        <f t="shared" si="139"/>
        <v>0</v>
      </c>
      <c r="EV18" s="9">
        <f t="shared" si="140"/>
        <v>0</v>
      </c>
      <c r="EW18" s="9">
        <f t="shared" si="141"/>
        <v>0</v>
      </c>
      <c r="EX18" s="9">
        <f t="shared" si="142"/>
        <v>0</v>
      </c>
      <c r="EY18" s="9">
        <f t="shared" si="143"/>
        <v>0</v>
      </c>
      <c r="EZ18" s="9">
        <f t="shared" si="144"/>
        <v>0</v>
      </c>
      <c r="FA18" s="9">
        <f t="shared" si="145"/>
        <v>0</v>
      </c>
      <c r="FB18" s="9">
        <f t="shared" si="146"/>
        <v>0</v>
      </c>
      <c r="FC18" s="9">
        <f t="shared" si="147"/>
        <v>0</v>
      </c>
      <c r="FD18" s="9">
        <f t="shared" si="148"/>
        <v>0</v>
      </c>
      <c r="FE18" s="9">
        <f t="shared" si="149"/>
        <v>0</v>
      </c>
      <c r="FF18" s="9">
        <f t="shared" si="150"/>
        <v>0</v>
      </c>
      <c r="FG18" s="9">
        <f t="shared" si="151"/>
        <v>0</v>
      </c>
      <c r="FH18" s="9">
        <f t="shared" si="152"/>
        <v>0</v>
      </c>
      <c r="FI18" s="9">
        <f t="shared" si="153"/>
        <v>0</v>
      </c>
      <c r="FJ18" s="9">
        <f t="shared" si="154"/>
        <v>0</v>
      </c>
      <c r="FK18" s="9">
        <f t="shared" si="155"/>
        <v>0</v>
      </c>
      <c r="FL18" s="9">
        <f t="shared" si="156"/>
        <v>0</v>
      </c>
      <c r="FM18" s="9">
        <f t="shared" si="157"/>
        <v>0</v>
      </c>
      <c r="FN18" s="9">
        <f t="shared" si="158"/>
        <v>0</v>
      </c>
      <c r="FO18" s="9">
        <f t="shared" si="159"/>
        <v>0</v>
      </c>
      <c r="FP18" s="9">
        <f t="shared" si="160"/>
        <v>0</v>
      </c>
      <c r="FQ18" s="9">
        <f t="shared" si="161"/>
        <v>0</v>
      </c>
      <c r="FR18" s="9">
        <f t="shared" si="162"/>
        <v>0</v>
      </c>
      <c r="FS18" s="9">
        <f t="shared" si="163"/>
        <v>0</v>
      </c>
      <c r="FT18" s="9">
        <f t="shared" si="164"/>
        <v>0</v>
      </c>
      <c r="FU18" s="9">
        <f t="shared" si="165"/>
        <v>0</v>
      </c>
      <c r="FV18" s="9">
        <f t="shared" si="166"/>
        <v>0</v>
      </c>
      <c r="FW18" s="9">
        <f t="shared" si="167"/>
        <v>0</v>
      </c>
      <c r="FX18" s="9">
        <f t="shared" si="168"/>
        <v>0</v>
      </c>
      <c r="FY18" s="9">
        <f t="shared" si="169"/>
        <v>0</v>
      </c>
      <c r="FZ18" s="9">
        <f t="shared" si="170"/>
        <v>0</v>
      </c>
      <c r="GA18" s="9">
        <f t="shared" si="171"/>
        <v>0</v>
      </c>
      <c r="GB18" s="9">
        <f t="shared" si="172"/>
        <v>0</v>
      </c>
      <c r="GC18" s="9">
        <f t="shared" si="173"/>
        <v>0</v>
      </c>
      <c r="GD18" s="9">
        <f t="shared" si="174"/>
        <v>0</v>
      </c>
      <c r="GE18" s="9">
        <f t="shared" si="175"/>
        <v>0</v>
      </c>
      <c r="GF18" s="9">
        <f t="shared" si="176"/>
        <v>0</v>
      </c>
      <c r="GG18" s="9">
        <f t="shared" si="177"/>
        <v>0</v>
      </c>
      <c r="GH18" s="9">
        <f t="shared" si="178"/>
        <v>0</v>
      </c>
      <c r="GI18" s="9">
        <f t="shared" si="179"/>
        <v>0</v>
      </c>
      <c r="GJ18" s="9">
        <f t="shared" si="180"/>
        <v>0</v>
      </c>
    </row>
    <row r="19" spans="1:192" ht="18" customHeight="1" x14ac:dyDescent="0.25">
      <c r="A19" s="6"/>
      <c r="B19" s="6"/>
      <c r="C19" s="6"/>
      <c r="D19" s="6"/>
      <c r="E19" s="7"/>
      <c r="F19" s="2"/>
      <c r="G19" s="8"/>
      <c r="H19" s="2"/>
      <c r="I19" s="2" t="s">
        <v>122</v>
      </c>
      <c r="J19" s="6"/>
      <c r="K19" s="7"/>
      <c r="L19" s="6"/>
      <c r="M19" s="9">
        <f t="shared" si="1"/>
        <v>0</v>
      </c>
      <c r="N19" s="9">
        <f t="shared" si="2"/>
        <v>0</v>
      </c>
      <c r="O19" s="9">
        <f t="shared" si="3"/>
        <v>0</v>
      </c>
      <c r="P19" s="9">
        <f t="shared" si="4"/>
        <v>0</v>
      </c>
      <c r="Q19" s="9">
        <f t="shared" si="5"/>
        <v>0</v>
      </c>
      <c r="R19" s="9">
        <f t="shared" si="6"/>
        <v>0</v>
      </c>
      <c r="S19" s="9">
        <f t="shared" si="7"/>
        <v>0</v>
      </c>
      <c r="T19" s="9">
        <f t="shared" si="8"/>
        <v>0</v>
      </c>
      <c r="U19" s="9">
        <f t="shared" si="9"/>
        <v>0</v>
      </c>
      <c r="V19" s="9">
        <f t="shared" si="10"/>
        <v>0</v>
      </c>
      <c r="W19" s="9">
        <f t="shared" si="11"/>
        <v>0</v>
      </c>
      <c r="X19" s="9">
        <f t="shared" si="12"/>
        <v>0</v>
      </c>
      <c r="Y19" s="9">
        <f t="shared" si="13"/>
        <v>0</v>
      </c>
      <c r="Z19" s="9">
        <f t="shared" si="14"/>
        <v>0</v>
      </c>
      <c r="AA19" s="9">
        <f t="shared" si="15"/>
        <v>0</v>
      </c>
      <c r="AB19" s="9">
        <f t="shared" si="16"/>
        <v>0</v>
      </c>
      <c r="AC19" s="9">
        <f t="shared" si="17"/>
        <v>0</v>
      </c>
      <c r="AD19" s="9">
        <f t="shared" si="18"/>
        <v>0</v>
      </c>
      <c r="AE19" s="9">
        <f t="shared" si="19"/>
        <v>0</v>
      </c>
      <c r="AF19" s="9">
        <f t="shared" si="20"/>
        <v>0</v>
      </c>
      <c r="AG19" s="9">
        <f t="shared" si="21"/>
        <v>0</v>
      </c>
      <c r="AH19" s="9">
        <f t="shared" si="22"/>
        <v>0</v>
      </c>
      <c r="AI19" s="9">
        <f t="shared" si="23"/>
        <v>0</v>
      </c>
      <c r="AJ19" s="9">
        <f t="shared" si="24"/>
        <v>0</v>
      </c>
      <c r="AK19" s="9">
        <f t="shared" si="25"/>
        <v>0</v>
      </c>
      <c r="AL19" s="9">
        <f t="shared" si="26"/>
        <v>0</v>
      </c>
      <c r="AM19" s="9">
        <f t="shared" si="27"/>
        <v>0</v>
      </c>
      <c r="AN19" s="9">
        <f t="shared" si="28"/>
        <v>0</v>
      </c>
      <c r="AO19" s="9">
        <f t="shared" si="29"/>
        <v>0</v>
      </c>
      <c r="AP19" s="9">
        <f t="shared" si="30"/>
        <v>0</v>
      </c>
      <c r="AQ19" s="9">
        <f t="shared" si="31"/>
        <v>0</v>
      </c>
      <c r="AR19" s="9">
        <f t="shared" si="32"/>
        <v>0</v>
      </c>
      <c r="AS19" s="9">
        <f t="shared" si="33"/>
        <v>0</v>
      </c>
      <c r="AT19" s="9">
        <f t="shared" si="34"/>
        <v>0</v>
      </c>
      <c r="AU19" s="9">
        <f t="shared" si="35"/>
        <v>0</v>
      </c>
      <c r="AV19" s="9">
        <f t="shared" si="36"/>
        <v>0</v>
      </c>
      <c r="AW19" s="9">
        <f t="shared" si="37"/>
        <v>0</v>
      </c>
      <c r="AX19" s="9">
        <f t="shared" si="38"/>
        <v>0</v>
      </c>
      <c r="AY19" s="9">
        <f t="shared" si="39"/>
        <v>0</v>
      </c>
      <c r="AZ19" s="9">
        <f t="shared" si="40"/>
        <v>0</v>
      </c>
      <c r="BA19" s="9">
        <f t="shared" si="41"/>
        <v>0</v>
      </c>
      <c r="BB19" s="9">
        <f t="shared" si="42"/>
        <v>0</v>
      </c>
      <c r="BC19" s="9">
        <f t="shared" si="43"/>
        <v>0</v>
      </c>
      <c r="BD19" s="9">
        <f t="shared" si="44"/>
        <v>0</v>
      </c>
      <c r="BE19" s="9">
        <f t="shared" si="45"/>
        <v>0</v>
      </c>
      <c r="BF19" s="9">
        <f t="shared" si="46"/>
        <v>0</v>
      </c>
      <c r="BG19" s="9">
        <f t="shared" si="47"/>
        <v>0</v>
      </c>
      <c r="BH19" s="9">
        <f t="shared" si="48"/>
        <v>0</v>
      </c>
      <c r="BI19" s="9">
        <f t="shared" si="49"/>
        <v>0</v>
      </c>
      <c r="BJ19" s="9">
        <f t="shared" si="50"/>
        <v>0</v>
      </c>
      <c r="BK19" s="9">
        <f t="shared" si="51"/>
        <v>0</v>
      </c>
      <c r="BL19" s="9">
        <f t="shared" si="52"/>
        <v>0</v>
      </c>
      <c r="BM19" s="9">
        <f t="shared" si="53"/>
        <v>0</v>
      </c>
      <c r="BN19" s="9">
        <f t="shared" si="54"/>
        <v>0</v>
      </c>
      <c r="BO19" s="9">
        <f t="shared" si="55"/>
        <v>0</v>
      </c>
      <c r="BP19" s="9">
        <f t="shared" si="56"/>
        <v>0</v>
      </c>
      <c r="BQ19" s="9">
        <f t="shared" si="57"/>
        <v>0</v>
      </c>
      <c r="BR19" s="9">
        <f t="shared" si="58"/>
        <v>0</v>
      </c>
      <c r="BS19" s="9">
        <f t="shared" si="59"/>
        <v>0</v>
      </c>
      <c r="BT19" s="9">
        <f t="shared" si="60"/>
        <v>0</v>
      </c>
      <c r="BU19" s="9">
        <f t="shared" si="61"/>
        <v>0</v>
      </c>
      <c r="BV19" s="9">
        <f t="shared" si="62"/>
        <v>0</v>
      </c>
      <c r="BW19" s="9">
        <f t="shared" si="63"/>
        <v>0</v>
      </c>
      <c r="BX19" s="9">
        <f t="shared" si="64"/>
        <v>0</v>
      </c>
      <c r="BY19" s="9">
        <f t="shared" si="65"/>
        <v>0</v>
      </c>
      <c r="BZ19" s="9">
        <f t="shared" si="66"/>
        <v>0</v>
      </c>
      <c r="CA19" s="9">
        <f t="shared" si="67"/>
        <v>0</v>
      </c>
      <c r="CB19" s="9">
        <f t="shared" si="68"/>
        <v>0</v>
      </c>
      <c r="CC19" s="9">
        <f t="shared" si="69"/>
        <v>0</v>
      </c>
      <c r="CD19" s="9">
        <f t="shared" si="70"/>
        <v>0</v>
      </c>
      <c r="CE19" s="9">
        <f t="shared" si="71"/>
        <v>0</v>
      </c>
      <c r="CF19" s="9">
        <f t="shared" si="72"/>
        <v>0</v>
      </c>
      <c r="CG19" s="9">
        <f t="shared" si="73"/>
        <v>0</v>
      </c>
      <c r="CH19" s="9">
        <f t="shared" si="74"/>
        <v>0</v>
      </c>
      <c r="CI19" s="9">
        <f t="shared" si="75"/>
        <v>0</v>
      </c>
      <c r="CJ19" s="9">
        <f t="shared" si="76"/>
        <v>0</v>
      </c>
      <c r="CK19" s="9">
        <f t="shared" si="77"/>
        <v>0</v>
      </c>
      <c r="CL19" s="9">
        <f t="shared" si="78"/>
        <v>0</v>
      </c>
      <c r="CM19" s="9">
        <f t="shared" si="79"/>
        <v>0</v>
      </c>
      <c r="CN19" s="9">
        <f t="shared" si="80"/>
        <v>0</v>
      </c>
      <c r="CO19" s="9">
        <f t="shared" si="81"/>
        <v>0</v>
      </c>
      <c r="CP19" s="9">
        <f t="shared" si="82"/>
        <v>0</v>
      </c>
      <c r="CQ19" s="9">
        <f t="shared" si="83"/>
        <v>0</v>
      </c>
      <c r="CR19" s="9">
        <f t="shared" si="84"/>
        <v>0</v>
      </c>
      <c r="CS19" s="9">
        <f t="shared" si="85"/>
        <v>0</v>
      </c>
      <c r="CT19" s="9">
        <f t="shared" si="86"/>
        <v>0</v>
      </c>
      <c r="CU19" s="9">
        <f t="shared" si="87"/>
        <v>0</v>
      </c>
      <c r="CV19" s="9">
        <f t="shared" si="88"/>
        <v>0</v>
      </c>
      <c r="CW19" s="9">
        <f t="shared" si="89"/>
        <v>0</v>
      </c>
      <c r="CX19" s="9">
        <f t="shared" si="90"/>
        <v>0</v>
      </c>
      <c r="CY19" s="9">
        <f t="shared" si="91"/>
        <v>0</v>
      </c>
      <c r="CZ19" s="9">
        <f t="shared" si="92"/>
        <v>0</v>
      </c>
      <c r="DA19" s="9">
        <f t="shared" si="93"/>
        <v>0</v>
      </c>
      <c r="DB19" s="9">
        <f t="shared" si="94"/>
        <v>0</v>
      </c>
      <c r="DC19" s="9">
        <f t="shared" si="95"/>
        <v>0</v>
      </c>
      <c r="DD19" s="9">
        <f t="shared" si="96"/>
        <v>0</v>
      </c>
      <c r="DE19" s="9">
        <f t="shared" si="97"/>
        <v>0</v>
      </c>
      <c r="DF19" s="9">
        <f t="shared" si="98"/>
        <v>0</v>
      </c>
      <c r="DG19" s="9">
        <f t="shared" si="99"/>
        <v>0</v>
      </c>
      <c r="DH19" s="9">
        <f t="shared" si="100"/>
        <v>0</v>
      </c>
      <c r="DI19" s="9">
        <f t="shared" si="101"/>
        <v>0</v>
      </c>
      <c r="DJ19" s="9">
        <f t="shared" si="102"/>
        <v>0</v>
      </c>
      <c r="DK19" s="9">
        <f t="shared" si="103"/>
        <v>0</v>
      </c>
      <c r="DL19" s="9">
        <f t="shared" si="104"/>
        <v>0</v>
      </c>
      <c r="DM19" s="9">
        <f t="shared" si="105"/>
        <v>0</v>
      </c>
      <c r="DN19" s="9">
        <f t="shared" si="106"/>
        <v>0</v>
      </c>
      <c r="DO19" s="9">
        <f t="shared" si="107"/>
        <v>0</v>
      </c>
      <c r="DP19" s="9">
        <f t="shared" si="108"/>
        <v>0</v>
      </c>
      <c r="DQ19" s="9">
        <f t="shared" si="109"/>
        <v>0</v>
      </c>
      <c r="DR19" s="9">
        <f t="shared" si="110"/>
        <v>0</v>
      </c>
      <c r="DS19" s="9">
        <f t="shared" si="111"/>
        <v>0</v>
      </c>
      <c r="DT19" s="9">
        <f t="shared" si="112"/>
        <v>0</v>
      </c>
      <c r="DU19" s="9">
        <f t="shared" si="113"/>
        <v>0</v>
      </c>
      <c r="DV19" s="9">
        <f t="shared" si="114"/>
        <v>0</v>
      </c>
      <c r="DW19" s="9">
        <f t="shared" si="115"/>
        <v>0</v>
      </c>
      <c r="DX19" s="9">
        <f t="shared" si="116"/>
        <v>0</v>
      </c>
      <c r="DY19" s="9">
        <f t="shared" si="117"/>
        <v>0</v>
      </c>
      <c r="DZ19" s="9">
        <f t="shared" si="118"/>
        <v>0</v>
      </c>
      <c r="EA19" s="9">
        <f t="shared" si="119"/>
        <v>0</v>
      </c>
      <c r="EB19" s="9">
        <f t="shared" si="120"/>
        <v>0</v>
      </c>
      <c r="EC19" s="9">
        <f t="shared" si="121"/>
        <v>0</v>
      </c>
      <c r="ED19" s="9">
        <f t="shared" si="122"/>
        <v>0</v>
      </c>
      <c r="EE19" s="9">
        <f t="shared" si="123"/>
        <v>0</v>
      </c>
      <c r="EF19" s="9">
        <f t="shared" si="124"/>
        <v>0</v>
      </c>
      <c r="EG19" s="9">
        <f t="shared" si="125"/>
        <v>0</v>
      </c>
      <c r="EH19" s="9">
        <f t="shared" si="126"/>
        <v>0</v>
      </c>
      <c r="EI19" s="9">
        <f t="shared" si="127"/>
        <v>0</v>
      </c>
      <c r="EJ19" s="9">
        <f t="shared" si="128"/>
        <v>0</v>
      </c>
      <c r="EK19" s="9">
        <f t="shared" si="129"/>
        <v>0</v>
      </c>
      <c r="EL19" s="9">
        <f t="shared" si="130"/>
        <v>0</v>
      </c>
      <c r="EM19" s="9">
        <f t="shared" si="131"/>
        <v>0</v>
      </c>
      <c r="EN19" s="9">
        <f t="shared" si="132"/>
        <v>0</v>
      </c>
      <c r="EO19" s="9">
        <f t="shared" si="133"/>
        <v>0</v>
      </c>
      <c r="EP19" s="9">
        <f t="shared" si="134"/>
        <v>0</v>
      </c>
      <c r="EQ19" s="9">
        <f t="shared" si="135"/>
        <v>0</v>
      </c>
      <c r="ER19" s="9">
        <f t="shared" si="136"/>
        <v>0</v>
      </c>
      <c r="ES19" s="9">
        <f t="shared" si="137"/>
        <v>0</v>
      </c>
      <c r="ET19" s="9">
        <f t="shared" si="138"/>
        <v>0</v>
      </c>
      <c r="EU19" s="9">
        <f t="shared" si="139"/>
        <v>0</v>
      </c>
      <c r="EV19" s="9">
        <f t="shared" si="140"/>
        <v>0</v>
      </c>
      <c r="EW19" s="9">
        <f t="shared" si="141"/>
        <v>0</v>
      </c>
      <c r="EX19" s="9">
        <f t="shared" si="142"/>
        <v>0</v>
      </c>
      <c r="EY19" s="9">
        <f t="shared" si="143"/>
        <v>0</v>
      </c>
      <c r="EZ19" s="9">
        <f t="shared" si="144"/>
        <v>0</v>
      </c>
      <c r="FA19" s="9">
        <f t="shared" si="145"/>
        <v>0</v>
      </c>
      <c r="FB19" s="9">
        <f t="shared" si="146"/>
        <v>0</v>
      </c>
      <c r="FC19" s="9">
        <f t="shared" si="147"/>
        <v>0</v>
      </c>
      <c r="FD19" s="9">
        <f t="shared" si="148"/>
        <v>0</v>
      </c>
      <c r="FE19" s="9">
        <f t="shared" si="149"/>
        <v>0</v>
      </c>
      <c r="FF19" s="9">
        <f t="shared" si="150"/>
        <v>0</v>
      </c>
      <c r="FG19" s="9">
        <f t="shared" si="151"/>
        <v>0</v>
      </c>
      <c r="FH19" s="9">
        <f t="shared" si="152"/>
        <v>0</v>
      </c>
      <c r="FI19" s="9">
        <f t="shared" si="153"/>
        <v>0</v>
      </c>
      <c r="FJ19" s="9">
        <f t="shared" si="154"/>
        <v>0</v>
      </c>
      <c r="FK19" s="9">
        <f t="shared" si="155"/>
        <v>0</v>
      </c>
      <c r="FL19" s="9">
        <f t="shared" si="156"/>
        <v>0</v>
      </c>
      <c r="FM19" s="9">
        <f t="shared" si="157"/>
        <v>0</v>
      </c>
      <c r="FN19" s="9">
        <f t="shared" si="158"/>
        <v>0</v>
      </c>
      <c r="FO19" s="9">
        <f t="shared" si="159"/>
        <v>0</v>
      </c>
      <c r="FP19" s="9">
        <f t="shared" si="160"/>
        <v>0</v>
      </c>
      <c r="FQ19" s="9">
        <f t="shared" si="161"/>
        <v>0</v>
      </c>
      <c r="FR19" s="9">
        <f t="shared" si="162"/>
        <v>0</v>
      </c>
      <c r="FS19" s="9">
        <f t="shared" si="163"/>
        <v>0</v>
      </c>
      <c r="FT19" s="9">
        <f t="shared" si="164"/>
        <v>0</v>
      </c>
      <c r="FU19" s="9">
        <f t="shared" si="165"/>
        <v>0</v>
      </c>
      <c r="FV19" s="9">
        <f t="shared" si="166"/>
        <v>0</v>
      </c>
      <c r="FW19" s="9">
        <f t="shared" si="167"/>
        <v>0</v>
      </c>
      <c r="FX19" s="9">
        <f t="shared" si="168"/>
        <v>0</v>
      </c>
      <c r="FY19" s="9">
        <f t="shared" si="169"/>
        <v>0</v>
      </c>
      <c r="FZ19" s="9">
        <f t="shared" si="170"/>
        <v>0</v>
      </c>
      <c r="GA19" s="9">
        <f t="shared" si="171"/>
        <v>0</v>
      </c>
      <c r="GB19" s="9">
        <f t="shared" si="172"/>
        <v>0</v>
      </c>
      <c r="GC19" s="9">
        <f t="shared" si="173"/>
        <v>0</v>
      </c>
      <c r="GD19" s="9">
        <f t="shared" si="174"/>
        <v>0</v>
      </c>
      <c r="GE19" s="9">
        <f t="shared" si="175"/>
        <v>0</v>
      </c>
      <c r="GF19" s="9">
        <f t="shared" si="176"/>
        <v>0</v>
      </c>
      <c r="GG19" s="9">
        <f t="shared" si="177"/>
        <v>0</v>
      </c>
      <c r="GH19" s="9">
        <f t="shared" si="178"/>
        <v>0</v>
      </c>
      <c r="GI19" s="9">
        <f t="shared" si="179"/>
        <v>0</v>
      </c>
      <c r="GJ19" s="9">
        <f t="shared" si="180"/>
        <v>0</v>
      </c>
    </row>
    <row r="20" spans="1:192" ht="18" customHeight="1" x14ac:dyDescent="0.25">
      <c r="A20" s="6"/>
      <c r="B20" s="6"/>
      <c r="C20" s="6"/>
      <c r="D20" s="6"/>
      <c r="E20" s="7"/>
      <c r="F20" s="2"/>
      <c r="G20" s="8"/>
      <c r="H20" s="2"/>
      <c r="I20" s="2" t="s">
        <v>122</v>
      </c>
      <c r="J20" s="6"/>
      <c r="K20" s="7"/>
      <c r="L20" s="6"/>
      <c r="M20" s="9">
        <f t="shared" si="1"/>
        <v>0</v>
      </c>
      <c r="N20" s="9">
        <f t="shared" si="2"/>
        <v>0</v>
      </c>
      <c r="O20" s="9">
        <f t="shared" si="3"/>
        <v>0</v>
      </c>
      <c r="P20" s="9">
        <f t="shared" si="4"/>
        <v>0</v>
      </c>
      <c r="Q20" s="9">
        <f t="shared" si="5"/>
        <v>0</v>
      </c>
      <c r="R20" s="9">
        <f t="shared" si="6"/>
        <v>0</v>
      </c>
      <c r="S20" s="9">
        <f t="shared" si="7"/>
        <v>0</v>
      </c>
      <c r="T20" s="9">
        <f t="shared" si="8"/>
        <v>0</v>
      </c>
      <c r="U20" s="9">
        <f t="shared" si="9"/>
        <v>0</v>
      </c>
      <c r="V20" s="9">
        <f t="shared" si="10"/>
        <v>0</v>
      </c>
      <c r="W20" s="9">
        <f t="shared" si="11"/>
        <v>0</v>
      </c>
      <c r="X20" s="9">
        <f t="shared" si="12"/>
        <v>0</v>
      </c>
      <c r="Y20" s="9">
        <f t="shared" si="13"/>
        <v>0</v>
      </c>
      <c r="Z20" s="9">
        <f t="shared" si="14"/>
        <v>0</v>
      </c>
      <c r="AA20" s="9">
        <f t="shared" si="15"/>
        <v>0</v>
      </c>
      <c r="AB20" s="9">
        <f t="shared" si="16"/>
        <v>0</v>
      </c>
      <c r="AC20" s="9">
        <f t="shared" si="17"/>
        <v>0</v>
      </c>
      <c r="AD20" s="9">
        <f t="shared" si="18"/>
        <v>0</v>
      </c>
      <c r="AE20" s="9">
        <f t="shared" si="19"/>
        <v>0</v>
      </c>
      <c r="AF20" s="9">
        <f t="shared" si="20"/>
        <v>0</v>
      </c>
      <c r="AG20" s="9">
        <f t="shared" si="21"/>
        <v>0</v>
      </c>
      <c r="AH20" s="9">
        <f t="shared" si="22"/>
        <v>0</v>
      </c>
      <c r="AI20" s="9">
        <f t="shared" si="23"/>
        <v>0</v>
      </c>
      <c r="AJ20" s="9">
        <f t="shared" si="24"/>
        <v>0</v>
      </c>
      <c r="AK20" s="9">
        <f t="shared" si="25"/>
        <v>0</v>
      </c>
      <c r="AL20" s="9">
        <f t="shared" si="26"/>
        <v>0</v>
      </c>
      <c r="AM20" s="9">
        <f t="shared" si="27"/>
        <v>0</v>
      </c>
      <c r="AN20" s="9">
        <f t="shared" si="28"/>
        <v>0</v>
      </c>
      <c r="AO20" s="9">
        <f t="shared" si="29"/>
        <v>0</v>
      </c>
      <c r="AP20" s="9">
        <f t="shared" si="30"/>
        <v>0</v>
      </c>
      <c r="AQ20" s="9">
        <f t="shared" si="31"/>
        <v>0</v>
      </c>
      <c r="AR20" s="9">
        <f t="shared" si="32"/>
        <v>0</v>
      </c>
      <c r="AS20" s="9">
        <f t="shared" si="33"/>
        <v>0</v>
      </c>
      <c r="AT20" s="9">
        <f t="shared" si="34"/>
        <v>0</v>
      </c>
      <c r="AU20" s="9">
        <f t="shared" si="35"/>
        <v>0</v>
      </c>
      <c r="AV20" s="9">
        <f t="shared" si="36"/>
        <v>0</v>
      </c>
      <c r="AW20" s="9">
        <f t="shared" si="37"/>
        <v>0</v>
      </c>
      <c r="AX20" s="9">
        <f t="shared" si="38"/>
        <v>0</v>
      </c>
      <c r="AY20" s="9">
        <f t="shared" si="39"/>
        <v>0</v>
      </c>
      <c r="AZ20" s="9">
        <f t="shared" si="40"/>
        <v>0</v>
      </c>
      <c r="BA20" s="9">
        <f t="shared" si="41"/>
        <v>0</v>
      </c>
      <c r="BB20" s="9">
        <f t="shared" si="42"/>
        <v>0</v>
      </c>
      <c r="BC20" s="9">
        <f t="shared" si="43"/>
        <v>0</v>
      </c>
      <c r="BD20" s="9">
        <f t="shared" si="44"/>
        <v>0</v>
      </c>
      <c r="BE20" s="9">
        <f t="shared" si="45"/>
        <v>0</v>
      </c>
      <c r="BF20" s="9">
        <f t="shared" si="46"/>
        <v>0</v>
      </c>
      <c r="BG20" s="9">
        <f t="shared" si="47"/>
        <v>0</v>
      </c>
      <c r="BH20" s="9">
        <f t="shared" si="48"/>
        <v>0</v>
      </c>
      <c r="BI20" s="9">
        <f t="shared" si="49"/>
        <v>0</v>
      </c>
      <c r="BJ20" s="9">
        <f t="shared" si="50"/>
        <v>0</v>
      </c>
      <c r="BK20" s="9">
        <f t="shared" si="51"/>
        <v>0</v>
      </c>
      <c r="BL20" s="9">
        <f t="shared" si="52"/>
        <v>0</v>
      </c>
      <c r="BM20" s="9">
        <f t="shared" si="53"/>
        <v>0</v>
      </c>
      <c r="BN20" s="9">
        <f t="shared" si="54"/>
        <v>0</v>
      </c>
      <c r="BO20" s="9">
        <f t="shared" si="55"/>
        <v>0</v>
      </c>
      <c r="BP20" s="9">
        <f t="shared" si="56"/>
        <v>0</v>
      </c>
      <c r="BQ20" s="9">
        <f t="shared" si="57"/>
        <v>0</v>
      </c>
      <c r="BR20" s="9">
        <f t="shared" si="58"/>
        <v>0</v>
      </c>
      <c r="BS20" s="9">
        <f t="shared" si="59"/>
        <v>0</v>
      </c>
      <c r="BT20" s="9">
        <f t="shared" si="60"/>
        <v>0</v>
      </c>
      <c r="BU20" s="9">
        <f t="shared" si="61"/>
        <v>0</v>
      </c>
      <c r="BV20" s="9">
        <f t="shared" si="62"/>
        <v>0</v>
      </c>
      <c r="BW20" s="9">
        <f t="shared" si="63"/>
        <v>0</v>
      </c>
      <c r="BX20" s="9">
        <f t="shared" si="64"/>
        <v>0</v>
      </c>
      <c r="BY20" s="9">
        <f t="shared" si="65"/>
        <v>0</v>
      </c>
      <c r="BZ20" s="9">
        <f t="shared" si="66"/>
        <v>0</v>
      </c>
      <c r="CA20" s="9">
        <f t="shared" si="67"/>
        <v>0</v>
      </c>
      <c r="CB20" s="9">
        <f t="shared" si="68"/>
        <v>0</v>
      </c>
      <c r="CC20" s="9">
        <f t="shared" si="69"/>
        <v>0</v>
      </c>
      <c r="CD20" s="9">
        <f t="shared" si="70"/>
        <v>0</v>
      </c>
      <c r="CE20" s="9">
        <f t="shared" si="71"/>
        <v>0</v>
      </c>
      <c r="CF20" s="9">
        <f t="shared" si="72"/>
        <v>0</v>
      </c>
      <c r="CG20" s="9">
        <f t="shared" si="73"/>
        <v>0</v>
      </c>
      <c r="CH20" s="9">
        <f t="shared" si="74"/>
        <v>0</v>
      </c>
      <c r="CI20" s="9">
        <f t="shared" si="75"/>
        <v>0</v>
      </c>
      <c r="CJ20" s="9">
        <f t="shared" si="76"/>
        <v>0</v>
      </c>
      <c r="CK20" s="9">
        <f t="shared" si="77"/>
        <v>0</v>
      </c>
      <c r="CL20" s="9">
        <f t="shared" si="78"/>
        <v>0</v>
      </c>
      <c r="CM20" s="9">
        <f t="shared" si="79"/>
        <v>0</v>
      </c>
      <c r="CN20" s="9">
        <f t="shared" si="80"/>
        <v>0</v>
      </c>
      <c r="CO20" s="9">
        <f t="shared" si="81"/>
        <v>0</v>
      </c>
      <c r="CP20" s="9">
        <f t="shared" si="82"/>
        <v>0</v>
      </c>
      <c r="CQ20" s="9">
        <f t="shared" si="83"/>
        <v>0</v>
      </c>
      <c r="CR20" s="9">
        <f t="shared" si="84"/>
        <v>0</v>
      </c>
      <c r="CS20" s="9">
        <f t="shared" si="85"/>
        <v>0</v>
      </c>
      <c r="CT20" s="9">
        <f t="shared" si="86"/>
        <v>0</v>
      </c>
      <c r="CU20" s="9">
        <f t="shared" si="87"/>
        <v>0</v>
      </c>
      <c r="CV20" s="9">
        <f t="shared" si="88"/>
        <v>0</v>
      </c>
      <c r="CW20" s="9">
        <f t="shared" si="89"/>
        <v>0</v>
      </c>
      <c r="CX20" s="9">
        <f t="shared" si="90"/>
        <v>0</v>
      </c>
      <c r="CY20" s="9">
        <f t="shared" si="91"/>
        <v>0</v>
      </c>
      <c r="CZ20" s="9">
        <f t="shared" si="92"/>
        <v>0</v>
      </c>
      <c r="DA20" s="9">
        <f t="shared" si="93"/>
        <v>0</v>
      </c>
      <c r="DB20" s="9">
        <f t="shared" si="94"/>
        <v>0</v>
      </c>
      <c r="DC20" s="9">
        <f t="shared" si="95"/>
        <v>0</v>
      </c>
      <c r="DD20" s="9">
        <f t="shared" si="96"/>
        <v>0</v>
      </c>
      <c r="DE20" s="9">
        <f t="shared" si="97"/>
        <v>0</v>
      </c>
      <c r="DF20" s="9">
        <f t="shared" si="98"/>
        <v>0</v>
      </c>
      <c r="DG20" s="9">
        <f t="shared" si="99"/>
        <v>0</v>
      </c>
      <c r="DH20" s="9">
        <f t="shared" si="100"/>
        <v>0</v>
      </c>
      <c r="DI20" s="9">
        <f t="shared" si="101"/>
        <v>0</v>
      </c>
      <c r="DJ20" s="9">
        <f t="shared" si="102"/>
        <v>0</v>
      </c>
      <c r="DK20" s="9">
        <f t="shared" si="103"/>
        <v>0</v>
      </c>
      <c r="DL20" s="9">
        <f t="shared" si="104"/>
        <v>0</v>
      </c>
      <c r="DM20" s="9">
        <f t="shared" si="105"/>
        <v>0</v>
      </c>
      <c r="DN20" s="9">
        <f t="shared" si="106"/>
        <v>0</v>
      </c>
      <c r="DO20" s="9">
        <f t="shared" si="107"/>
        <v>0</v>
      </c>
      <c r="DP20" s="9">
        <f t="shared" si="108"/>
        <v>0</v>
      </c>
      <c r="DQ20" s="9">
        <f t="shared" si="109"/>
        <v>0</v>
      </c>
      <c r="DR20" s="9">
        <f t="shared" si="110"/>
        <v>0</v>
      </c>
      <c r="DS20" s="9">
        <f t="shared" si="111"/>
        <v>0</v>
      </c>
      <c r="DT20" s="9">
        <f t="shared" si="112"/>
        <v>0</v>
      </c>
      <c r="DU20" s="9">
        <f t="shared" si="113"/>
        <v>0</v>
      </c>
      <c r="DV20" s="9">
        <f t="shared" si="114"/>
        <v>0</v>
      </c>
      <c r="DW20" s="9">
        <f t="shared" si="115"/>
        <v>0</v>
      </c>
      <c r="DX20" s="9">
        <f t="shared" si="116"/>
        <v>0</v>
      </c>
      <c r="DY20" s="9">
        <f t="shared" si="117"/>
        <v>0</v>
      </c>
      <c r="DZ20" s="9">
        <f t="shared" si="118"/>
        <v>0</v>
      </c>
      <c r="EA20" s="9">
        <f t="shared" si="119"/>
        <v>0</v>
      </c>
      <c r="EB20" s="9">
        <f t="shared" si="120"/>
        <v>0</v>
      </c>
      <c r="EC20" s="9">
        <f t="shared" si="121"/>
        <v>0</v>
      </c>
      <c r="ED20" s="9">
        <f t="shared" si="122"/>
        <v>0</v>
      </c>
      <c r="EE20" s="9">
        <f t="shared" si="123"/>
        <v>0</v>
      </c>
      <c r="EF20" s="9">
        <f t="shared" si="124"/>
        <v>0</v>
      </c>
      <c r="EG20" s="9">
        <f t="shared" si="125"/>
        <v>0</v>
      </c>
      <c r="EH20" s="9">
        <f t="shared" si="126"/>
        <v>0</v>
      </c>
      <c r="EI20" s="9">
        <f t="shared" si="127"/>
        <v>0</v>
      </c>
      <c r="EJ20" s="9">
        <f t="shared" si="128"/>
        <v>0</v>
      </c>
      <c r="EK20" s="9">
        <f t="shared" si="129"/>
        <v>0</v>
      </c>
      <c r="EL20" s="9">
        <f t="shared" si="130"/>
        <v>0</v>
      </c>
      <c r="EM20" s="9">
        <f t="shared" si="131"/>
        <v>0</v>
      </c>
      <c r="EN20" s="9">
        <f t="shared" si="132"/>
        <v>0</v>
      </c>
      <c r="EO20" s="9">
        <f t="shared" si="133"/>
        <v>0</v>
      </c>
      <c r="EP20" s="9">
        <f t="shared" si="134"/>
        <v>0</v>
      </c>
      <c r="EQ20" s="9">
        <f t="shared" si="135"/>
        <v>0</v>
      </c>
      <c r="ER20" s="9">
        <f t="shared" si="136"/>
        <v>0</v>
      </c>
      <c r="ES20" s="9">
        <f t="shared" si="137"/>
        <v>0</v>
      </c>
      <c r="ET20" s="9">
        <f t="shared" si="138"/>
        <v>0</v>
      </c>
      <c r="EU20" s="9">
        <f t="shared" si="139"/>
        <v>0</v>
      </c>
      <c r="EV20" s="9">
        <f t="shared" si="140"/>
        <v>0</v>
      </c>
      <c r="EW20" s="9">
        <f t="shared" si="141"/>
        <v>0</v>
      </c>
      <c r="EX20" s="9">
        <f t="shared" si="142"/>
        <v>0</v>
      </c>
      <c r="EY20" s="9">
        <f t="shared" si="143"/>
        <v>0</v>
      </c>
      <c r="EZ20" s="9">
        <f t="shared" si="144"/>
        <v>0</v>
      </c>
      <c r="FA20" s="9">
        <f t="shared" si="145"/>
        <v>0</v>
      </c>
      <c r="FB20" s="9">
        <f t="shared" si="146"/>
        <v>0</v>
      </c>
      <c r="FC20" s="9">
        <f t="shared" si="147"/>
        <v>0</v>
      </c>
      <c r="FD20" s="9">
        <f t="shared" si="148"/>
        <v>0</v>
      </c>
      <c r="FE20" s="9">
        <f t="shared" si="149"/>
        <v>0</v>
      </c>
      <c r="FF20" s="9">
        <f t="shared" si="150"/>
        <v>0</v>
      </c>
      <c r="FG20" s="9">
        <f t="shared" si="151"/>
        <v>0</v>
      </c>
      <c r="FH20" s="9">
        <f t="shared" si="152"/>
        <v>0</v>
      </c>
      <c r="FI20" s="9">
        <f t="shared" si="153"/>
        <v>0</v>
      </c>
      <c r="FJ20" s="9">
        <f t="shared" si="154"/>
        <v>0</v>
      </c>
      <c r="FK20" s="9">
        <f t="shared" si="155"/>
        <v>0</v>
      </c>
      <c r="FL20" s="9">
        <f t="shared" si="156"/>
        <v>0</v>
      </c>
      <c r="FM20" s="9">
        <f t="shared" si="157"/>
        <v>0</v>
      </c>
      <c r="FN20" s="9">
        <f t="shared" si="158"/>
        <v>0</v>
      </c>
      <c r="FO20" s="9">
        <f t="shared" si="159"/>
        <v>0</v>
      </c>
      <c r="FP20" s="9">
        <f t="shared" si="160"/>
        <v>0</v>
      </c>
      <c r="FQ20" s="9">
        <f t="shared" si="161"/>
        <v>0</v>
      </c>
      <c r="FR20" s="9">
        <f t="shared" si="162"/>
        <v>0</v>
      </c>
      <c r="FS20" s="9">
        <f t="shared" si="163"/>
        <v>0</v>
      </c>
      <c r="FT20" s="9">
        <f t="shared" si="164"/>
        <v>0</v>
      </c>
      <c r="FU20" s="9">
        <f t="shared" si="165"/>
        <v>0</v>
      </c>
      <c r="FV20" s="9">
        <f t="shared" si="166"/>
        <v>0</v>
      </c>
      <c r="FW20" s="9">
        <f t="shared" si="167"/>
        <v>0</v>
      </c>
      <c r="FX20" s="9">
        <f t="shared" si="168"/>
        <v>0</v>
      </c>
      <c r="FY20" s="9">
        <f t="shared" si="169"/>
        <v>0</v>
      </c>
      <c r="FZ20" s="9">
        <f t="shared" si="170"/>
        <v>0</v>
      </c>
      <c r="GA20" s="9">
        <f t="shared" si="171"/>
        <v>0</v>
      </c>
      <c r="GB20" s="9">
        <f t="shared" si="172"/>
        <v>0</v>
      </c>
      <c r="GC20" s="9">
        <f t="shared" si="173"/>
        <v>0</v>
      </c>
      <c r="GD20" s="9">
        <f t="shared" si="174"/>
        <v>0</v>
      </c>
      <c r="GE20" s="9">
        <f t="shared" si="175"/>
        <v>0</v>
      </c>
      <c r="GF20" s="9">
        <f t="shared" si="176"/>
        <v>0</v>
      </c>
      <c r="GG20" s="9">
        <f t="shared" si="177"/>
        <v>0</v>
      </c>
      <c r="GH20" s="9">
        <f t="shared" si="178"/>
        <v>0</v>
      </c>
      <c r="GI20" s="9">
        <f t="shared" si="179"/>
        <v>0</v>
      </c>
      <c r="GJ20" s="9">
        <f t="shared" si="180"/>
        <v>0</v>
      </c>
    </row>
    <row r="21" spans="1:192" ht="18" customHeight="1" x14ac:dyDescent="0.25">
      <c r="A21" s="6"/>
      <c r="B21" s="6"/>
      <c r="C21" s="6"/>
      <c r="D21" s="6"/>
      <c r="E21" s="7"/>
      <c r="F21" s="2"/>
      <c r="G21" s="8"/>
      <c r="H21" s="2"/>
      <c r="I21" s="2" t="s">
        <v>122</v>
      </c>
      <c r="J21" s="6"/>
      <c r="K21" s="7"/>
      <c r="L21" s="6"/>
      <c r="M21" s="9">
        <f t="shared" si="1"/>
        <v>0</v>
      </c>
      <c r="N21" s="9">
        <f t="shared" si="2"/>
        <v>0</v>
      </c>
      <c r="O21" s="9">
        <f t="shared" si="3"/>
        <v>0</v>
      </c>
      <c r="P21" s="9">
        <f t="shared" si="4"/>
        <v>0</v>
      </c>
      <c r="Q21" s="9">
        <f t="shared" si="5"/>
        <v>0</v>
      </c>
      <c r="R21" s="9">
        <f t="shared" si="6"/>
        <v>0</v>
      </c>
      <c r="S21" s="9">
        <f t="shared" si="7"/>
        <v>0</v>
      </c>
      <c r="T21" s="9">
        <f t="shared" si="8"/>
        <v>0</v>
      </c>
      <c r="U21" s="9">
        <f t="shared" si="9"/>
        <v>0</v>
      </c>
      <c r="V21" s="9">
        <f t="shared" si="10"/>
        <v>0</v>
      </c>
      <c r="W21" s="9">
        <f t="shared" si="11"/>
        <v>0</v>
      </c>
      <c r="X21" s="9">
        <f t="shared" si="12"/>
        <v>0</v>
      </c>
      <c r="Y21" s="9">
        <f t="shared" si="13"/>
        <v>0</v>
      </c>
      <c r="Z21" s="9">
        <f t="shared" si="14"/>
        <v>0</v>
      </c>
      <c r="AA21" s="9">
        <f t="shared" si="15"/>
        <v>0</v>
      </c>
      <c r="AB21" s="9">
        <f t="shared" si="16"/>
        <v>0</v>
      </c>
      <c r="AC21" s="9">
        <f t="shared" si="17"/>
        <v>0</v>
      </c>
      <c r="AD21" s="9">
        <f t="shared" si="18"/>
        <v>0</v>
      </c>
      <c r="AE21" s="9">
        <f t="shared" si="19"/>
        <v>0</v>
      </c>
      <c r="AF21" s="9">
        <f t="shared" si="20"/>
        <v>0</v>
      </c>
      <c r="AG21" s="9">
        <f t="shared" si="21"/>
        <v>0</v>
      </c>
      <c r="AH21" s="9">
        <f t="shared" si="22"/>
        <v>0</v>
      </c>
      <c r="AI21" s="9">
        <f t="shared" si="23"/>
        <v>0</v>
      </c>
      <c r="AJ21" s="9">
        <f t="shared" si="24"/>
        <v>0</v>
      </c>
      <c r="AK21" s="9">
        <f t="shared" si="25"/>
        <v>0</v>
      </c>
      <c r="AL21" s="9">
        <f t="shared" si="26"/>
        <v>0</v>
      </c>
      <c r="AM21" s="9">
        <f t="shared" si="27"/>
        <v>0</v>
      </c>
      <c r="AN21" s="9">
        <f t="shared" si="28"/>
        <v>0</v>
      </c>
      <c r="AO21" s="9">
        <f t="shared" si="29"/>
        <v>0</v>
      </c>
      <c r="AP21" s="9">
        <f t="shared" si="30"/>
        <v>0</v>
      </c>
      <c r="AQ21" s="9">
        <f t="shared" si="31"/>
        <v>0</v>
      </c>
      <c r="AR21" s="9">
        <f t="shared" si="32"/>
        <v>0</v>
      </c>
      <c r="AS21" s="9">
        <f t="shared" si="33"/>
        <v>0</v>
      </c>
      <c r="AT21" s="9">
        <f t="shared" si="34"/>
        <v>0</v>
      </c>
      <c r="AU21" s="9">
        <f t="shared" si="35"/>
        <v>0</v>
      </c>
      <c r="AV21" s="9">
        <f t="shared" si="36"/>
        <v>0</v>
      </c>
      <c r="AW21" s="9">
        <f t="shared" si="37"/>
        <v>0</v>
      </c>
      <c r="AX21" s="9">
        <f t="shared" si="38"/>
        <v>0</v>
      </c>
      <c r="AY21" s="9">
        <f t="shared" si="39"/>
        <v>0</v>
      </c>
      <c r="AZ21" s="9">
        <f t="shared" si="40"/>
        <v>0</v>
      </c>
      <c r="BA21" s="9">
        <f t="shared" si="41"/>
        <v>0</v>
      </c>
      <c r="BB21" s="9">
        <f t="shared" si="42"/>
        <v>0</v>
      </c>
      <c r="BC21" s="9">
        <f t="shared" si="43"/>
        <v>0</v>
      </c>
      <c r="BD21" s="9">
        <f t="shared" si="44"/>
        <v>0</v>
      </c>
      <c r="BE21" s="9">
        <f t="shared" si="45"/>
        <v>0</v>
      </c>
      <c r="BF21" s="9">
        <f t="shared" si="46"/>
        <v>0</v>
      </c>
      <c r="BG21" s="9">
        <f t="shared" si="47"/>
        <v>0</v>
      </c>
      <c r="BH21" s="9">
        <f t="shared" si="48"/>
        <v>0</v>
      </c>
      <c r="BI21" s="9">
        <f t="shared" si="49"/>
        <v>0</v>
      </c>
      <c r="BJ21" s="9">
        <f t="shared" si="50"/>
        <v>0</v>
      </c>
      <c r="BK21" s="9">
        <f t="shared" si="51"/>
        <v>0</v>
      </c>
      <c r="BL21" s="9">
        <f t="shared" si="52"/>
        <v>0</v>
      </c>
      <c r="BM21" s="9">
        <f t="shared" si="53"/>
        <v>0</v>
      </c>
      <c r="BN21" s="9">
        <f t="shared" si="54"/>
        <v>0</v>
      </c>
      <c r="BO21" s="9">
        <f t="shared" si="55"/>
        <v>0</v>
      </c>
      <c r="BP21" s="9">
        <f t="shared" si="56"/>
        <v>0</v>
      </c>
      <c r="BQ21" s="9">
        <f t="shared" si="57"/>
        <v>0</v>
      </c>
      <c r="BR21" s="9">
        <f t="shared" si="58"/>
        <v>0</v>
      </c>
      <c r="BS21" s="9">
        <f t="shared" si="59"/>
        <v>0</v>
      </c>
      <c r="BT21" s="9">
        <f t="shared" si="60"/>
        <v>0</v>
      </c>
      <c r="BU21" s="9">
        <f t="shared" si="61"/>
        <v>0</v>
      </c>
      <c r="BV21" s="9">
        <f t="shared" si="62"/>
        <v>0</v>
      </c>
      <c r="BW21" s="9">
        <f t="shared" si="63"/>
        <v>0</v>
      </c>
      <c r="BX21" s="9">
        <f t="shared" si="64"/>
        <v>0</v>
      </c>
      <c r="BY21" s="9">
        <f t="shared" si="65"/>
        <v>0</v>
      </c>
      <c r="BZ21" s="9">
        <f t="shared" si="66"/>
        <v>0</v>
      </c>
      <c r="CA21" s="9">
        <f t="shared" si="67"/>
        <v>0</v>
      </c>
      <c r="CB21" s="9">
        <f t="shared" si="68"/>
        <v>0</v>
      </c>
      <c r="CC21" s="9">
        <f t="shared" si="69"/>
        <v>0</v>
      </c>
      <c r="CD21" s="9">
        <f t="shared" si="70"/>
        <v>0</v>
      </c>
      <c r="CE21" s="9">
        <f t="shared" si="71"/>
        <v>0</v>
      </c>
      <c r="CF21" s="9">
        <f t="shared" si="72"/>
        <v>0</v>
      </c>
      <c r="CG21" s="9">
        <f t="shared" si="73"/>
        <v>0</v>
      </c>
      <c r="CH21" s="9">
        <f t="shared" si="74"/>
        <v>0</v>
      </c>
      <c r="CI21" s="9">
        <f t="shared" si="75"/>
        <v>0</v>
      </c>
      <c r="CJ21" s="9">
        <f t="shared" si="76"/>
        <v>0</v>
      </c>
      <c r="CK21" s="9">
        <f t="shared" si="77"/>
        <v>0</v>
      </c>
      <c r="CL21" s="9">
        <f t="shared" si="78"/>
        <v>0</v>
      </c>
      <c r="CM21" s="9">
        <f t="shared" si="79"/>
        <v>0</v>
      </c>
      <c r="CN21" s="9">
        <f t="shared" si="80"/>
        <v>0</v>
      </c>
      <c r="CO21" s="9">
        <f t="shared" si="81"/>
        <v>0</v>
      </c>
      <c r="CP21" s="9">
        <f t="shared" si="82"/>
        <v>0</v>
      </c>
      <c r="CQ21" s="9">
        <f t="shared" si="83"/>
        <v>0</v>
      </c>
      <c r="CR21" s="9">
        <f t="shared" si="84"/>
        <v>0</v>
      </c>
      <c r="CS21" s="9">
        <f t="shared" si="85"/>
        <v>0</v>
      </c>
      <c r="CT21" s="9">
        <f t="shared" si="86"/>
        <v>0</v>
      </c>
      <c r="CU21" s="9">
        <f t="shared" si="87"/>
        <v>0</v>
      </c>
      <c r="CV21" s="9">
        <f t="shared" si="88"/>
        <v>0</v>
      </c>
      <c r="CW21" s="9">
        <f t="shared" si="89"/>
        <v>0</v>
      </c>
      <c r="CX21" s="9">
        <f t="shared" si="90"/>
        <v>0</v>
      </c>
      <c r="CY21" s="9">
        <f t="shared" si="91"/>
        <v>0</v>
      </c>
      <c r="CZ21" s="9">
        <f t="shared" si="92"/>
        <v>0</v>
      </c>
      <c r="DA21" s="9">
        <f t="shared" si="93"/>
        <v>0</v>
      </c>
      <c r="DB21" s="9">
        <f t="shared" si="94"/>
        <v>0</v>
      </c>
      <c r="DC21" s="9">
        <f t="shared" si="95"/>
        <v>0</v>
      </c>
      <c r="DD21" s="9">
        <f t="shared" si="96"/>
        <v>0</v>
      </c>
      <c r="DE21" s="9">
        <f t="shared" si="97"/>
        <v>0</v>
      </c>
      <c r="DF21" s="9">
        <f t="shared" si="98"/>
        <v>0</v>
      </c>
      <c r="DG21" s="9">
        <f t="shared" si="99"/>
        <v>0</v>
      </c>
      <c r="DH21" s="9">
        <f t="shared" si="100"/>
        <v>0</v>
      </c>
      <c r="DI21" s="9">
        <f t="shared" si="101"/>
        <v>0</v>
      </c>
      <c r="DJ21" s="9">
        <f t="shared" si="102"/>
        <v>0</v>
      </c>
      <c r="DK21" s="9">
        <f t="shared" si="103"/>
        <v>0</v>
      </c>
      <c r="DL21" s="9">
        <f t="shared" si="104"/>
        <v>0</v>
      </c>
      <c r="DM21" s="9">
        <f t="shared" si="105"/>
        <v>0</v>
      </c>
      <c r="DN21" s="9">
        <f t="shared" si="106"/>
        <v>0</v>
      </c>
      <c r="DO21" s="9">
        <f t="shared" si="107"/>
        <v>0</v>
      </c>
      <c r="DP21" s="9">
        <f t="shared" si="108"/>
        <v>0</v>
      </c>
      <c r="DQ21" s="9">
        <f t="shared" si="109"/>
        <v>0</v>
      </c>
      <c r="DR21" s="9">
        <f t="shared" si="110"/>
        <v>0</v>
      </c>
      <c r="DS21" s="9">
        <f t="shared" si="111"/>
        <v>0</v>
      </c>
      <c r="DT21" s="9">
        <f t="shared" si="112"/>
        <v>0</v>
      </c>
      <c r="DU21" s="9">
        <f t="shared" si="113"/>
        <v>0</v>
      </c>
      <c r="DV21" s="9">
        <f t="shared" si="114"/>
        <v>0</v>
      </c>
      <c r="DW21" s="9">
        <f t="shared" si="115"/>
        <v>0</v>
      </c>
      <c r="DX21" s="9">
        <f t="shared" si="116"/>
        <v>0</v>
      </c>
      <c r="DY21" s="9">
        <f t="shared" si="117"/>
        <v>0</v>
      </c>
      <c r="DZ21" s="9">
        <f t="shared" si="118"/>
        <v>0</v>
      </c>
      <c r="EA21" s="9">
        <f t="shared" si="119"/>
        <v>0</v>
      </c>
      <c r="EB21" s="9">
        <f t="shared" si="120"/>
        <v>0</v>
      </c>
      <c r="EC21" s="9">
        <f t="shared" si="121"/>
        <v>0</v>
      </c>
      <c r="ED21" s="9">
        <f t="shared" si="122"/>
        <v>0</v>
      </c>
      <c r="EE21" s="9">
        <f t="shared" si="123"/>
        <v>0</v>
      </c>
      <c r="EF21" s="9">
        <f t="shared" si="124"/>
        <v>0</v>
      </c>
      <c r="EG21" s="9">
        <f t="shared" si="125"/>
        <v>0</v>
      </c>
      <c r="EH21" s="9">
        <f t="shared" si="126"/>
        <v>0</v>
      </c>
      <c r="EI21" s="9">
        <f t="shared" si="127"/>
        <v>0</v>
      </c>
      <c r="EJ21" s="9">
        <f t="shared" si="128"/>
        <v>0</v>
      </c>
      <c r="EK21" s="9">
        <f t="shared" si="129"/>
        <v>0</v>
      </c>
      <c r="EL21" s="9">
        <f t="shared" si="130"/>
        <v>0</v>
      </c>
      <c r="EM21" s="9">
        <f t="shared" si="131"/>
        <v>0</v>
      </c>
      <c r="EN21" s="9">
        <f t="shared" si="132"/>
        <v>0</v>
      </c>
      <c r="EO21" s="9">
        <f t="shared" si="133"/>
        <v>0</v>
      </c>
      <c r="EP21" s="9">
        <f t="shared" si="134"/>
        <v>0</v>
      </c>
      <c r="EQ21" s="9">
        <f t="shared" si="135"/>
        <v>0</v>
      </c>
      <c r="ER21" s="9">
        <f t="shared" si="136"/>
        <v>0</v>
      </c>
      <c r="ES21" s="9">
        <f t="shared" si="137"/>
        <v>0</v>
      </c>
      <c r="ET21" s="9">
        <f t="shared" si="138"/>
        <v>0</v>
      </c>
      <c r="EU21" s="9">
        <f t="shared" si="139"/>
        <v>0</v>
      </c>
      <c r="EV21" s="9">
        <f t="shared" si="140"/>
        <v>0</v>
      </c>
      <c r="EW21" s="9">
        <f t="shared" si="141"/>
        <v>0</v>
      </c>
      <c r="EX21" s="9">
        <f t="shared" si="142"/>
        <v>0</v>
      </c>
      <c r="EY21" s="9">
        <f t="shared" si="143"/>
        <v>0</v>
      </c>
      <c r="EZ21" s="9">
        <f t="shared" si="144"/>
        <v>0</v>
      </c>
      <c r="FA21" s="9">
        <f t="shared" si="145"/>
        <v>0</v>
      </c>
      <c r="FB21" s="9">
        <f t="shared" si="146"/>
        <v>0</v>
      </c>
      <c r="FC21" s="9">
        <f t="shared" si="147"/>
        <v>0</v>
      </c>
      <c r="FD21" s="9">
        <f t="shared" si="148"/>
        <v>0</v>
      </c>
      <c r="FE21" s="9">
        <f t="shared" si="149"/>
        <v>0</v>
      </c>
      <c r="FF21" s="9">
        <f t="shared" si="150"/>
        <v>0</v>
      </c>
      <c r="FG21" s="9">
        <f t="shared" si="151"/>
        <v>0</v>
      </c>
      <c r="FH21" s="9">
        <f t="shared" si="152"/>
        <v>0</v>
      </c>
      <c r="FI21" s="9">
        <f t="shared" si="153"/>
        <v>0</v>
      </c>
      <c r="FJ21" s="9">
        <f t="shared" si="154"/>
        <v>0</v>
      </c>
      <c r="FK21" s="9">
        <f t="shared" si="155"/>
        <v>0</v>
      </c>
      <c r="FL21" s="9">
        <f t="shared" si="156"/>
        <v>0</v>
      </c>
      <c r="FM21" s="9">
        <f t="shared" si="157"/>
        <v>0</v>
      </c>
      <c r="FN21" s="9">
        <f t="shared" si="158"/>
        <v>0</v>
      </c>
      <c r="FO21" s="9">
        <f t="shared" si="159"/>
        <v>0</v>
      </c>
      <c r="FP21" s="9">
        <f t="shared" si="160"/>
        <v>0</v>
      </c>
      <c r="FQ21" s="9">
        <f t="shared" si="161"/>
        <v>0</v>
      </c>
      <c r="FR21" s="9">
        <f t="shared" si="162"/>
        <v>0</v>
      </c>
      <c r="FS21" s="9">
        <f t="shared" si="163"/>
        <v>0</v>
      </c>
      <c r="FT21" s="9">
        <f t="shared" si="164"/>
        <v>0</v>
      </c>
      <c r="FU21" s="9">
        <f t="shared" si="165"/>
        <v>0</v>
      </c>
      <c r="FV21" s="9">
        <f t="shared" si="166"/>
        <v>0</v>
      </c>
      <c r="FW21" s="9">
        <f t="shared" si="167"/>
        <v>0</v>
      </c>
      <c r="FX21" s="9">
        <f t="shared" si="168"/>
        <v>0</v>
      </c>
      <c r="FY21" s="9">
        <f t="shared" si="169"/>
        <v>0</v>
      </c>
      <c r="FZ21" s="9">
        <f t="shared" si="170"/>
        <v>0</v>
      </c>
      <c r="GA21" s="9">
        <f t="shared" si="171"/>
        <v>0</v>
      </c>
      <c r="GB21" s="9">
        <f t="shared" si="172"/>
        <v>0</v>
      </c>
      <c r="GC21" s="9">
        <f t="shared" si="173"/>
        <v>0</v>
      </c>
      <c r="GD21" s="9">
        <f t="shared" si="174"/>
        <v>0</v>
      </c>
      <c r="GE21" s="9">
        <f t="shared" si="175"/>
        <v>0</v>
      </c>
      <c r="GF21" s="9">
        <f t="shared" si="176"/>
        <v>0</v>
      </c>
      <c r="GG21" s="9">
        <f t="shared" si="177"/>
        <v>0</v>
      </c>
      <c r="GH21" s="9">
        <f t="shared" si="178"/>
        <v>0</v>
      </c>
      <c r="GI21" s="9">
        <f t="shared" si="179"/>
        <v>0</v>
      </c>
      <c r="GJ21" s="9">
        <f t="shared" si="180"/>
        <v>0</v>
      </c>
    </row>
    <row r="22" spans="1:192" ht="18" customHeight="1" x14ac:dyDescent="0.25">
      <c r="A22" s="6"/>
      <c r="B22" s="6"/>
      <c r="C22" s="6"/>
      <c r="D22" s="6"/>
      <c r="E22" s="7"/>
      <c r="F22" s="2"/>
      <c r="G22" s="8"/>
      <c r="H22" s="2"/>
      <c r="I22" s="2" t="s">
        <v>122</v>
      </c>
      <c r="J22" s="6"/>
      <c r="K22" s="7"/>
      <c r="L22" s="6"/>
      <c r="M22" s="9">
        <f t="shared" si="1"/>
        <v>0</v>
      </c>
      <c r="N22" s="9">
        <f t="shared" si="2"/>
        <v>0</v>
      </c>
      <c r="O22" s="9">
        <f t="shared" si="3"/>
        <v>0</v>
      </c>
      <c r="P22" s="9">
        <f t="shared" si="4"/>
        <v>0</v>
      </c>
      <c r="Q22" s="9">
        <f t="shared" si="5"/>
        <v>0</v>
      </c>
      <c r="R22" s="9">
        <f t="shared" si="6"/>
        <v>0</v>
      </c>
      <c r="S22" s="9">
        <f t="shared" si="7"/>
        <v>0</v>
      </c>
      <c r="T22" s="9">
        <f t="shared" si="8"/>
        <v>0</v>
      </c>
      <c r="U22" s="9">
        <f t="shared" si="9"/>
        <v>0</v>
      </c>
      <c r="V22" s="9">
        <f t="shared" si="10"/>
        <v>0</v>
      </c>
      <c r="W22" s="9">
        <f t="shared" si="11"/>
        <v>0</v>
      </c>
      <c r="X22" s="9">
        <f t="shared" si="12"/>
        <v>0</v>
      </c>
      <c r="Y22" s="9">
        <f t="shared" si="13"/>
        <v>0</v>
      </c>
      <c r="Z22" s="9">
        <f t="shared" si="14"/>
        <v>0</v>
      </c>
      <c r="AA22" s="9">
        <f t="shared" si="15"/>
        <v>0</v>
      </c>
      <c r="AB22" s="9">
        <f t="shared" si="16"/>
        <v>0</v>
      </c>
      <c r="AC22" s="9">
        <f t="shared" si="17"/>
        <v>0</v>
      </c>
      <c r="AD22" s="9">
        <f t="shared" si="18"/>
        <v>0</v>
      </c>
      <c r="AE22" s="9">
        <f t="shared" si="19"/>
        <v>0</v>
      </c>
      <c r="AF22" s="9">
        <f t="shared" si="20"/>
        <v>0</v>
      </c>
      <c r="AG22" s="9">
        <f t="shared" si="21"/>
        <v>0</v>
      </c>
      <c r="AH22" s="9">
        <f t="shared" si="22"/>
        <v>0</v>
      </c>
      <c r="AI22" s="9">
        <f t="shared" si="23"/>
        <v>0</v>
      </c>
      <c r="AJ22" s="9">
        <f t="shared" si="24"/>
        <v>0</v>
      </c>
      <c r="AK22" s="9">
        <f t="shared" si="25"/>
        <v>0</v>
      </c>
      <c r="AL22" s="9">
        <f t="shared" si="26"/>
        <v>0</v>
      </c>
      <c r="AM22" s="9">
        <f t="shared" si="27"/>
        <v>0</v>
      </c>
      <c r="AN22" s="9">
        <f t="shared" si="28"/>
        <v>0</v>
      </c>
      <c r="AO22" s="9">
        <f t="shared" si="29"/>
        <v>0</v>
      </c>
      <c r="AP22" s="9">
        <f t="shared" si="30"/>
        <v>0</v>
      </c>
      <c r="AQ22" s="9">
        <f t="shared" si="31"/>
        <v>0</v>
      </c>
      <c r="AR22" s="9">
        <f t="shared" si="32"/>
        <v>0</v>
      </c>
      <c r="AS22" s="9">
        <f t="shared" si="33"/>
        <v>0</v>
      </c>
      <c r="AT22" s="9">
        <f t="shared" si="34"/>
        <v>0</v>
      </c>
      <c r="AU22" s="9">
        <f t="shared" si="35"/>
        <v>0</v>
      </c>
      <c r="AV22" s="9">
        <f t="shared" si="36"/>
        <v>0</v>
      </c>
      <c r="AW22" s="9">
        <f t="shared" si="37"/>
        <v>0</v>
      </c>
      <c r="AX22" s="9">
        <f t="shared" si="38"/>
        <v>0</v>
      </c>
      <c r="AY22" s="9">
        <f t="shared" si="39"/>
        <v>0</v>
      </c>
      <c r="AZ22" s="9">
        <f t="shared" si="40"/>
        <v>0</v>
      </c>
      <c r="BA22" s="9">
        <f t="shared" si="41"/>
        <v>0</v>
      </c>
      <c r="BB22" s="9">
        <f t="shared" si="42"/>
        <v>0</v>
      </c>
      <c r="BC22" s="9">
        <f t="shared" si="43"/>
        <v>0</v>
      </c>
      <c r="BD22" s="9">
        <f t="shared" si="44"/>
        <v>0</v>
      </c>
      <c r="BE22" s="9">
        <f t="shared" si="45"/>
        <v>0</v>
      </c>
      <c r="BF22" s="9">
        <f t="shared" si="46"/>
        <v>0</v>
      </c>
      <c r="BG22" s="9">
        <f t="shared" si="47"/>
        <v>0</v>
      </c>
      <c r="BH22" s="9">
        <f t="shared" si="48"/>
        <v>0</v>
      </c>
      <c r="BI22" s="9">
        <f t="shared" si="49"/>
        <v>0</v>
      </c>
      <c r="BJ22" s="9">
        <f t="shared" si="50"/>
        <v>0</v>
      </c>
      <c r="BK22" s="9">
        <f t="shared" si="51"/>
        <v>0</v>
      </c>
      <c r="BL22" s="9">
        <f t="shared" si="52"/>
        <v>0</v>
      </c>
      <c r="BM22" s="9">
        <f t="shared" si="53"/>
        <v>0</v>
      </c>
      <c r="BN22" s="9">
        <f t="shared" si="54"/>
        <v>0</v>
      </c>
      <c r="BO22" s="9">
        <f t="shared" si="55"/>
        <v>0</v>
      </c>
      <c r="BP22" s="9">
        <f t="shared" si="56"/>
        <v>0</v>
      </c>
      <c r="BQ22" s="9">
        <f t="shared" si="57"/>
        <v>0</v>
      </c>
      <c r="BR22" s="9">
        <f t="shared" si="58"/>
        <v>0</v>
      </c>
      <c r="BS22" s="9">
        <f t="shared" si="59"/>
        <v>0</v>
      </c>
      <c r="BT22" s="9">
        <f t="shared" si="60"/>
        <v>0</v>
      </c>
      <c r="BU22" s="9">
        <f t="shared" si="61"/>
        <v>0</v>
      </c>
      <c r="BV22" s="9">
        <f t="shared" si="62"/>
        <v>0</v>
      </c>
      <c r="BW22" s="9">
        <f t="shared" si="63"/>
        <v>0</v>
      </c>
      <c r="BX22" s="9">
        <f t="shared" si="64"/>
        <v>0</v>
      </c>
      <c r="BY22" s="9">
        <f t="shared" si="65"/>
        <v>0</v>
      </c>
      <c r="BZ22" s="9">
        <f t="shared" si="66"/>
        <v>0</v>
      </c>
      <c r="CA22" s="9">
        <f t="shared" si="67"/>
        <v>0</v>
      </c>
      <c r="CB22" s="9">
        <f t="shared" si="68"/>
        <v>0</v>
      </c>
      <c r="CC22" s="9">
        <f t="shared" si="69"/>
        <v>0</v>
      </c>
      <c r="CD22" s="9">
        <f t="shared" si="70"/>
        <v>0</v>
      </c>
      <c r="CE22" s="9">
        <f t="shared" si="71"/>
        <v>0</v>
      </c>
      <c r="CF22" s="9">
        <f t="shared" si="72"/>
        <v>0</v>
      </c>
      <c r="CG22" s="9">
        <f t="shared" si="73"/>
        <v>0</v>
      </c>
      <c r="CH22" s="9">
        <f t="shared" si="74"/>
        <v>0</v>
      </c>
      <c r="CI22" s="9">
        <f t="shared" si="75"/>
        <v>0</v>
      </c>
      <c r="CJ22" s="9">
        <f t="shared" si="76"/>
        <v>0</v>
      </c>
      <c r="CK22" s="9">
        <f t="shared" si="77"/>
        <v>0</v>
      </c>
      <c r="CL22" s="9">
        <f t="shared" si="78"/>
        <v>0</v>
      </c>
      <c r="CM22" s="9">
        <f t="shared" si="79"/>
        <v>0</v>
      </c>
      <c r="CN22" s="9">
        <f t="shared" si="80"/>
        <v>0</v>
      </c>
      <c r="CO22" s="9">
        <f t="shared" si="81"/>
        <v>0</v>
      </c>
      <c r="CP22" s="9">
        <f t="shared" si="82"/>
        <v>0</v>
      </c>
      <c r="CQ22" s="9">
        <f t="shared" si="83"/>
        <v>0</v>
      </c>
      <c r="CR22" s="9">
        <f t="shared" si="84"/>
        <v>0</v>
      </c>
      <c r="CS22" s="9">
        <f t="shared" si="85"/>
        <v>0</v>
      </c>
      <c r="CT22" s="9">
        <f t="shared" si="86"/>
        <v>0</v>
      </c>
      <c r="CU22" s="9">
        <f t="shared" si="87"/>
        <v>0</v>
      </c>
      <c r="CV22" s="9">
        <f t="shared" si="88"/>
        <v>0</v>
      </c>
      <c r="CW22" s="9">
        <f t="shared" si="89"/>
        <v>0</v>
      </c>
      <c r="CX22" s="9">
        <f t="shared" si="90"/>
        <v>0</v>
      </c>
      <c r="CY22" s="9">
        <f t="shared" si="91"/>
        <v>0</v>
      </c>
      <c r="CZ22" s="9">
        <f t="shared" si="92"/>
        <v>0</v>
      </c>
      <c r="DA22" s="9">
        <f t="shared" si="93"/>
        <v>0</v>
      </c>
      <c r="DB22" s="9">
        <f t="shared" si="94"/>
        <v>0</v>
      </c>
      <c r="DC22" s="9">
        <f t="shared" si="95"/>
        <v>0</v>
      </c>
      <c r="DD22" s="9">
        <f t="shared" si="96"/>
        <v>0</v>
      </c>
      <c r="DE22" s="9">
        <f t="shared" si="97"/>
        <v>0</v>
      </c>
      <c r="DF22" s="9">
        <f t="shared" si="98"/>
        <v>0</v>
      </c>
      <c r="DG22" s="9">
        <f t="shared" si="99"/>
        <v>0</v>
      </c>
      <c r="DH22" s="9">
        <f t="shared" si="100"/>
        <v>0</v>
      </c>
      <c r="DI22" s="9">
        <f t="shared" si="101"/>
        <v>0</v>
      </c>
      <c r="DJ22" s="9">
        <f t="shared" si="102"/>
        <v>0</v>
      </c>
      <c r="DK22" s="9">
        <f t="shared" si="103"/>
        <v>0</v>
      </c>
      <c r="DL22" s="9">
        <f t="shared" si="104"/>
        <v>0</v>
      </c>
      <c r="DM22" s="9">
        <f t="shared" si="105"/>
        <v>0</v>
      </c>
      <c r="DN22" s="9">
        <f t="shared" si="106"/>
        <v>0</v>
      </c>
      <c r="DO22" s="9">
        <f t="shared" si="107"/>
        <v>0</v>
      </c>
      <c r="DP22" s="9">
        <f t="shared" si="108"/>
        <v>0</v>
      </c>
      <c r="DQ22" s="9">
        <f t="shared" si="109"/>
        <v>0</v>
      </c>
      <c r="DR22" s="9">
        <f t="shared" si="110"/>
        <v>0</v>
      </c>
      <c r="DS22" s="9">
        <f t="shared" si="111"/>
        <v>0</v>
      </c>
      <c r="DT22" s="9">
        <f t="shared" si="112"/>
        <v>0</v>
      </c>
      <c r="DU22" s="9">
        <f t="shared" si="113"/>
        <v>0</v>
      </c>
      <c r="DV22" s="9">
        <f t="shared" si="114"/>
        <v>0</v>
      </c>
      <c r="DW22" s="9">
        <f t="shared" si="115"/>
        <v>0</v>
      </c>
      <c r="DX22" s="9">
        <f t="shared" si="116"/>
        <v>0</v>
      </c>
      <c r="DY22" s="9">
        <f t="shared" si="117"/>
        <v>0</v>
      </c>
      <c r="DZ22" s="9">
        <f t="shared" si="118"/>
        <v>0</v>
      </c>
      <c r="EA22" s="9">
        <f t="shared" si="119"/>
        <v>0</v>
      </c>
      <c r="EB22" s="9">
        <f t="shared" si="120"/>
        <v>0</v>
      </c>
      <c r="EC22" s="9">
        <f t="shared" si="121"/>
        <v>0</v>
      </c>
      <c r="ED22" s="9">
        <f t="shared" si="122"/>
        <v>0</v>
      </c>
      <c r="EE22" s="9">
        <f t="shared" si="123"/>
        <v>0</v>
      </c>
      <c r="EF22" s="9">
        <f t="shared" si="124"/>
        <v>0</v>
      </c>
      <c r="EG22" s="9">
        <f t="shared" si="125"/>
        <v>0</v>
      </c>
      <c r="EH22" s="9">
        <f t="shared" si="126"/>
        <v>0</v>
      </c>
      <c r="EI22" s="9">
        <f t="shared" si="127"/>
        <v>0</v>
      </c>
      <c r="EJ22" s="9">
        <f t="shared" si="128"/>
        <v>0</v>
      </c>
      <c r="EK22" s="9">
        <f t="shared" si="129"/>
        <v>0</v>
      </c>
      <c r="EL22" s="9">
        <f t="shared" si="130"/>
        <v>0</v>
      </c>
      <c r="EM22" s="9">
        <f t="shared" si="131"/>
        <v>0</v>
      </c>
      <c r="EN22" s="9">
        <f t="shared" si="132"/>
        <v>0</v>
      </c>
      <c r="EO22" s="9">
        <f t="shared" si="133"/>
        <v>0</v>
      </c>
      <c r="EP22" s="9">
        <f t="shared" si="134"/>
        <v>0</v>
      </c>
      <c r="EQ22" s="9">
        <f t="shared" si="135"/>
        <v>0</v>
      </c>
      <c r="ER22" s="9">
        <f t="shared" si="136"/>
        <v>0</v>
      </c>
      <c r="ES22" s="9">
        <f t="shared" si="137"/>
        <v>0</v>
      </c>
      <c r="ET22" s="9">
        <f t="shared" si="138"/>
        <v>0</v>
      </c>
      <c r="EU22" s="9">
        <f t="shared" si="139"/>
        <v>0</v>
      </c>
      <c r="EV22" s="9">
        <f t="shared" si="140"/>
        <v>0</v>
      </c>
      <c r="EW22" s="9">
        <f t="shared" si="141"/>
        <v>0</v>
      </c>
      <c r="EX22" s="9">
        <f t="shared" si="142"/>
        <v>0</v>
      </c>
      <c r="EY22" s="9">
        <f t="shared" si="143"/>
        <v>0</v>
      </c>
      <c r="EZ22" s="9">
        <f t="shared" si="144"/>
        <v>0</v>
      </c>
      <c r="FA22" s="9">
        <f t="shared" si="145"/>
        <v>0</v>
      </c>
      <c r="FB22" s="9">
        <f t="shared" si="146"/>
        <v>0</v>
      </c>
      <c r="FC22" s="9">
        <f t="shared" si="147"/>
        <v>0</v>
      </c>
      <c r="FD22" s="9">
        <f t="shared" si="148"/>
        <v>0</v>
      </c>
      <c r="FE22" s="9">
        <f t="shared" si="149"/>
        <v>0</v>
      </c>
      <c r="FF22" s="9">
        <f t="shared" si="150"/>
        <v>0</v>
      </c>
      <c r="FG22" s="9">
        <f t="shared" si="151"/>
        <v>0</v>
      </c>
      <c r="FH22" s="9">
        <f t="shared" si="152"/>
        <v>0</v>
      </c>
      <c r="FI22" s="9">
        <f t="shared" si="153"/>
        <v>0</v>
      </c>
      <c r="FJ22" s="9">
        <f t="shared" si="154"/>
        <v>0</v>
      </c>
      <c r="FK22" s="9">
        <f t="shared" si="155"/>
        <v>0</v>
      </c>
      <c r="FL22" s="9">
        <f t="shared" si="156"/>
        <v>0</v>
      </c>
      <c r="FM22" s="9">
        <f t="shared" si="157"/>
        <v>0</v>
      </c>
      <c r="FN22" s="9">
        <f t="shared" si="158"/>
        <v>0</v>
      </c>
      <c r="FO22" s="9">
        <f t="shared" si="159"/>
        <v>0</v>
      </c>
      <c r="FP22" s="9">
        <f t="shared" si="160"/>
        <v>0</v>
      </c>
      <c r="FQ22" s="9">
        <f t="shared" si="161"/>
        <v>0</v>
      </c>
      <c r="FR22" s="9">
        <f t="shared" si="162"/>
        <v>0</v>
      </c>
      <c r="FS22" s="9">
        <f t="shared" si="163"/>
        <v>0</v>
      </c>
      <c r="FT22" s="9">
        <f t="shared" si="164"/>
        <v>0</v>
      </c>
      <c r="FU22" s="9">
        <f t="shared" si="165"/>
        <v>0</v>
      </c>
      <c r="FV22" s="9">
        <f t="shared" si="166"/>
        <v>0</v>
      </c>
      <c r="FW22" s="9">
        <f t="shared" si="167"/>
        <v>0</v>
      </c>
      <c r="FX22" s="9">
        <f t="shared" si="168"/>
        <v>0</v>
      </c>
      <c r="FY22" s="9">
        <f t="shared" si="169"/>
        <v>0</v>
      </c>
      <c r="FZ22" s="9">
        <f t="shared" si="170"/>
        <v>0</v>
      </c>
      <c r="GA22" s="9">
        <f t="shared" si="171"/>
        <v>0</v>
      </c>
      <c r="GB22" s="9">
        <f t="shared" si="172"/>
        <v>0</v>
      </c>
      <c r="GC22" s="9">
        <f t="shared" si="173"/>
        <v>0</v>
      </c>
      <c r="GD22" s="9">
        <f t="shared" si="174"/>
        <v>0</v>
      </c>
      <c r="GE22" s="9">
        <f t="shared" si="175"/>
        <v>0</v>
      </c>
      <c r="GF22" s="9">
        <f t="shared" si="176"/>
        <v>0</v>
      </c>
      <c r="GG22" s="9">
        <f t="shared" si="177"/>
        <v>0</v>
      </c>
      <c r="GH22" s="9">
        <f t="shared" si="178"/>
        <v>0</v>
      </c>
      <c r="GI22" s="9">
        <f t="shared" si="179"/>
        <v>0</v>
      </c>
      <c r="GJ22" s="9">
        <f t="shared" si="180"/>
        <v>0</v>
      </c>
    </row>
    <row r="23" spans="1:192" ht="18" customHeight="1" x14ac:dyDescent="0.25">
      <c r="A23" s="6"/>
      <c r="B23" s="6"/>
      <c r="C23" s="6"/>
      <c r="D23" s="6"/>
      <c r="E23" s="7"/>
      <c r="F23" s="2"/>
      <c r="G23" s="8"/>
      <c r="H23" s="2"/>
      <c r="I23" s="2" t="s">
        <v>122</v>
      </c>
      <c r="J23" s="6"/>
      <c r="K23" s="7"/>
      <c r="L23" s="6"/>
      <c r="M23" s="9">
        <f t="shared" si="1"/>
        <v>0</v>
      </c>
      <c r="N23" s="9">
        <f t="shared" si="2"/>
        <v>0</v>
      </c>
      <c r="O23" s="9">
        <f t="shared" si="3"/>
        <v>0</v>
      </c>
      <c r="P23" s="9">
        <f t="shared" si="4"/>
        <v>0</v>
      </c>
      <c r="Q23" s="9">
        <f t="shared" si="5"/>
        <v>0</v>
      </c>
      <c r="R23" s="9">
        <f t="shared" si="6"/>
        <v>0</v>
      </c>
      <c r="S23" s="9">
        <f t="shared" si="7"/>
        <v>0</v>
      </c>
      <c r="T23" s="9">
        <f t="shared" si="8"/>
        <v>0</v>
      </c>
      <c r="U23" s="9">
        <f t="shared" si="9"/>
        <v>0</v>
      </c>
      <c r="V23" s="9">
        <f t="shared" si="10"/>
        <v>0</v>
      </c>
      <c r="W23" s="9">
        <f t="shared" si="11"/>
        <v>0</v>
      </c>
      <c r="X23" s="9">
        <f t="shared" si="12"/>
        <v>0</v>
      </c>
      <c r="Y23" s="9">
        <f t="shared" si="13"/>
        <v>0</v>
      </c>
      <c r="Z23" s="9">
        <f t="shared" si="14"/>
        <v>0</v>
      </c>
      <c r="AA23" s="9">
        <f t="shared" si="15"/>
        <v>0</v>
      </c>
      <c r="AB23" s="9">
        <f t="shared" si="16"/>
        <v>0</v>
      </c>
      <c r="AC23" s="9">
        <f t="shared" si="17"/>
        <v>0</v>
      </c>
      <c r="AD23" s="9">
        <f t="shared" si="18"/>
        <v>0</v>
      </c>
      <c r="AE23" s="9">
        <f t="shared" si="19"/>
        <v>0</v>
      </c>
      <c r="AF23" s="9">
        <f t="shared" si="20"/>
        <v>0</v>
      </c>
      <c r="AG23" s="9">
        <f t="shared" si="21"/>
        <v>0</v>
      </c>
      <c r="AH23" s="9">
        <f t="shared" si="22"/>
        <v>0</v>
      </c>
      <c r="AI23" s="9">
        <f t="shared" si="23"/>
        <v>0</v>
      </c>
      <c r="AJ23" s="9">
        <f t="shared" si="24"/>
        <v>0</v>
      </c>
      <c r="AK23" s="9">
        <f t="shared" si="25"/>
        <v>0</v>
      </c>
      <c r="AL23" s="9">
        <f t="shared" si="26"/>
        <v>0</v>
      </c>
      <c r="AM23" s="9">
        <f t="shared" si="27"/>
        <v>0</v>
      </c>
      <c r="AN23" s="9">
        <f t="shared" si="28"/>
        <v>0</v>
      </c>
      <c r="AO23" s="9">
        <f t="shared" si="29"/>
        <v>0</v>
      </c>
      <c r="AP23" s="9">
        <f t="shared" si="30"/>
        <v>0</v>
      </c>
      <c r="AQ23" s="9">
        <f t="shared" si="31"/>
        <v>0</v>
      </c>
      <c r="AR23" s="9">
        <f t="shared" si="32"/>
        <v>0</v>
      </c>
      <c r="AS23" s="9">
        <f t="shared" si="33"/>
        <v>0</v>
      </c>
      <c r="AT23" s="9">
        <f t="shared" si="34"/>
        <v>0</v>
      </c>
      <c r="AU23" s="9">
        <f t="shared" si="35"/>
        <v>0</v>
      </c>
      <c r="AV23" s="9">
        <f t="shared" si="36"/>
        <v>0</v>
      </c>
      <c r="AW23" s="9">
        <f t="shared" si="37"/>
        <v>0</v>
      </c>
      <c r="AX23" s="9">
        <f t="shared" si="38"/>
        <v>0</v>
      </c>
      <c r="AY23" s="9">
        <f t="shared" si="39"/>
        <v>0</v>
      </c>
      <c r="AZ23" s="9">
        <f t="shared" si="40"/>
        <v>0</v>
      </c>
      <c r="BA23" s="9">
        <f t="shared" si="41"/>
        <v>0</v>
      </c>
      <c r="BB23" s="9">
        <f t="shared" si="42"/>
        <v>0</v>
      </c>
      <c r="BC23" s="9">
        <f t="shared" si="43"/>
        <v>0</v>
      </c>
      <c r="BD23" s="9">
        <f t="shared" si="44"/>
        <v>0</v>
      </c>
      <c r="BE23" s="9">
        <f t="shared" si="45"/>
        <v>0</v>
      </c>
      <c r="BF23" s="9">
        <f t="shared" si="46"/>
        <v>0</v>
      </c>
      <c r="BG23" s="9">
        <f t="shared" si="47"/>
        <v>0</v>
      </c>
      <c r="BH23" s="9">
        <f t="shared" si="48"/>
        <v>0</v>
      </c>
      <c r="BI23" s="9">
        <f t="shared" si="49"/>
        <v>0</v>
      </c>
      <c r="BJ23" s="9">
        <f t="shared" si="50"/>
        <v>0</v>
      </c>
      <c r="BK23" s="9">
        <f t="shared" si="51"/>
        <v>0</v>
      </c>
      <c r="BL23" s="9">
        <f t="shared" si="52"/>
        <v>0</v>
      </c>
      <c r="BM23" s="9">
        <f t="shared" si="53"/>
        <v>0</v>
      </c>
      <c r="BN23" s="9">
        <f t="shared" si="54"/>
        <v>0</v>
      </c>
      <c r="BO23" s="9">
        <f t="shared" si="55"/>
        <v>0</v>
      </c>
      <c r="BP23" s="9">
        <f t="shared" si="56"/>
        <v>0</v>
      </c>
      <c r="BQ23" s="9">
        <f t="shared" si="57"/>
        <v>0</v>
      </c>
      <c r="BR23" s="9">
        <f t="shared" si="58"/>
        <v>0</v>
      </c>
      <c r="BS23" s="9">
        <f t="shared" si="59"/>
        <v>0</v>
      </c>
      <c r="BT23" s="9">
        <f t="shared" si="60"/>
        <v>0</v>
      </c>
      <c r="BU23" s="9">
        <f t="shared" si="61"/>
        <v>0</v>
      </c>
      <c r="BV23" s="9">
        <f t="shared" si="62"/>
        <v>0</v>
      </c>
      <c r="BW23" s="9">
        <f t="shared" si="63"/>
        <v>0</v>
      </c>
      <c r="BX23" s="9">
        <f t="shared" si="64"/>
        <v>0</v>
      </c>
      <c r="BY23" s="9">
        <f t="shared" si="65"/>
        <v>0</v>
      </c>
      <c r="BZ23" s="9">
        <f t="shared" si="66"/>
        <v>0</v>
      </c>
      <c r="CA23" s="9">
        <f t="shared" si="67"/>
        <v>0</v>
      </c>
      <c r="CB23" s="9">
        <f t="shared" si="68"/>
        <v>0</v>
      </c>
      <c r="CC23" s="9">
        <f t="shared" si="69"/>
        <v>0</v>
      </c>
      <c r="CD23" s="9">
        <f t="shared" si="70"/>
        <v>0</v>
      </c>
      <c r="CE23" s="9">
        <f t="shared" si="71"/>
        <v>0</v>
      </c>
      <c r="CF23" s="9">
        <f t="shared" si="72"/>
        <v>0</v>
      </c>
      <c r="CG23" s="9">
        <f t="shared" si="73"/>
        <v>0</v>
      </c>
      <c r="CH23" s="9">
        <f t="shared" si="74"/>
        <v>0</v>
      </c>
      <c r="CI23" s="9">
        <f t="shared" si="75"/>
        <v>0</v>
      </c>
      <c r="CJ23" s="9">
        <f t="shared" si="76"/>
        <v>0</v>
      </c>
      <c r="CK23" s="9">
        <f t="shared" si="77"/>
        <v>0</v>
      </c>
      <c r="CL23" s="9">
        <f t="shared" si="78"/>
        <v>0</v>
      </c>
      <c r="CM23" s="9">
        <f t="shared" si="79"/>
        <v>0</v>
      </c>
      <c r="CN23" s="9">
        <f t="shared" si="80"/>
        <v>0</v>
      </c>
      <c r="CO23" s="9">
        <f t="shared" si="81"/>
        <v>0</v>
      </c>
      <c r="CP23" s="9">
        <f t="shared" si="82"/>
        <v>0</v>
      </c>
      <c r="CQ23" s="9">
        <f t="shared" si="83"/>
        <v>0</v>
      </c>
      <c r="CR23" s="9">
        <f t="shared" si="84"/>
        <v>0</v>
      </c>
      <c r="CS23" s="9">
        <f t="shared" si="85"/>
        <v>0</v>
      </c>
      <c r="CT23" s="9">
        <f t="shared" si="86"/>
        <v>0</v>
      </c>
      <c r="CU23" s="9">
        <f t="shared" si="87"/>
        <v>0</v>
      </c>
      <c r="CV23" s="9">
        <f t="shared" si="88"/>
        <v>0</v>
      </c>
      <c r="CW23" s="9">
        <f t="shared" si="89"/>
        <v>0</v>
      </c>
      <c r="CX23" s="9">
        <f t="shared" si="90"/>
        <v>0</v>
      </c>
      <c r="CY23" s="9">
        <f t="shared" si="91"/>
        <v>0</v>
      </c>
      <c r="CZ23" s="9">
        <f t="shared" si="92"/>
        <v>0</v>
      </c>
      <c r="DA23" s="9">
        <f t="shared" si="93"/>
        <v>0</v>
      </c>
      <c r="DB23" s="9">
        <f t="shared" si="94"/>
        <v>0</v>
      </c>
      <c r="DC23" s="9">
        <f t="shared" si="95"/>
        <v>0</v>
      </c>
      <c r="DD23" s="9">
        <f t="shared" si="96"/>
        <v>0</v>
      </c>
      <c r="DE23" s="9">
        <f t="shared" si="97"/>
        <v>0</v>
      </c>
      <c r="DF23" s="9">
        <f t="shared" si="98"/>
        <v>0</v>
      </c>
      <c r="DG23" s="9">
        <f t="shared" si="99"/>
        <v>0</v>
      </c>
      <c r="DH23" s="9">
        <f t="shared" si="100"/>
        <v>0</v>
      </c>
      <c r="DI23" s="9">
        <f t="shared" si="101"/>
        <v>0</v>
      </c>
      <c r="DJ23" s="9">
        <f t="shared" si="102"/>
        <v>0</v>
      </c>
      <c r="DK23" s="9">
        <f t="shared" si="103"/>
        <v>0</v>
      </c>
      <c r="DL23" s="9">
        <f t="shared" si="104"/>
        <v>0</v>
      </c>
      <c r="DM23" s="9">
        <f t="shared" si="105"/>
        <v>0</v>
      </c>
      <c r="DN23" s="9">
        <f t="shared" si="106"/>
        <v>0</v>
      </c>
      <c r="DO23" s="9">
        <f t="shared" si="107"/>
        <v>0</v>
      </c>
      <c r="DP23" s="9">
        <f t="shared" si="108"/>
        <v>0</v>
      </c>
      <c r="DQ23" s="9">
        <f t="shared" si="109"/>
        <v>0</v>
      </c>
      <c r="DR23" s="9">
        <f t="shared" si="110"/>
        <v>0</v>
      </c>
      <c r="DS23" s="9">
        <f t="shared" si="111"/>
        <v>0</v>
      </c>
      <c r="DT23" s="9">
        <f t="shared" si="112"/>
        <v>0</v>
      </c>
      <c r="DU23" s="9">
        <f t="shared" si="113"/>
        <v>0</v>
      </c>
      <c r="DV23" s="9">
        <f t="shared" si="114"/>
        <v>0</v>
      </c>
      <c r="DW23" s="9">
        <f t="shared" si="115"/>
        <v>0</v>
      </c>
      <c r="DX23" s="9">
        <f t="shared" si="116"/>
        <v>0</v>
      </c>
      <c r="DY23" s="9">
        <f t="shared" si="117"/>
        <v>0</v>
      </c>
      <c r="DZ23" s="9">
        <f t="shared" si="118"/>
        <v>0</v>
      </c>
      <c r="EA23" s="9">
        <f t="shared" si="119"/>
        <v>0</v>
      </c>
      <c r="EB23" s="9">
        <f t="shared" si="120"/>
        <v>0</v>
      </c>
      <c r="EC23" s="9">
        <f t="shared" si="121"/>
        <v>0</v>
      </c>
      <c r="ED23" s="9">
        <f t="shared" si="122"/>
        <v>0</v>
      </c>
      <c r="EE23" s="9">
        <f t="shared" si="123"/>
        <v>0</v>
      </c>
      <c r="EF23" s="9">
        <f t="shared" si="124"/>
        <v>0</v>
      </c>
      <c r="EG23" s="9">
        <f t="shared" si="125"/>
        <v>0</v>
      </c>
      <c r="EH23" s="9">
        <f t="shared" si="126"/>
        <v>0</v>
      </c>
      <c r="EI23" s="9">
        <f t="shared" si="127"/>
        <v>0</v>
      </c>
      <c r="EJ23" s="9">
        <f t="shared" si="128"/>
        <v>0</v>
      </c>
      <c r="EK23" s="9">
        <f t="shared" si="129"/>
        <v>0</v>
      </c>
      <c r="EL23" s="9">
        <f t="shared" si="130"/>
        <v>0</v>
      </c>
      <c r="EM23" s="9">
        <f t="shared" si="131"/>
        <v>0</v>
      </c>
      <c r="EN23" s="9">
        <f t="shared" si="132"/>
        <v>0</v>
      </c>
      <c r="EO23" s="9">
        <f t="shared" si="133"/>
        <v>0</v>
      </c>
      <c r="EP23" s="9">
        <f t="shared" si="134"/>
        <v>0</v>
      </c>
      <c r="EQ23" s="9">
        <f t="shared" si="135"/>
        <v>0</v>
      </c>
      <c r="ER23" s="9">
        <f t="shared" si="136"/>
        <v>0</v>
      </c>
      <c r="ES23" s="9">
        <f t="shared" si="137"/>
        <v>0</v>
      </c>
      <c r="ET23" s="9">
        <f t="shared" si="138"/>
        <v>0</v>
      </c>
      <c r="EU23" s="9">
        <f t="shared" si="139"/>
        <v>0</v>
      </c>
      <c r="EV23" s="9">
        <f t="shared" si="140"/>
        <v>0</v>
      </c>
      <c r="EW23" s="9">
        <f t="shared" si="141"/>
        <v>0</v>
      </c>
      <c r="EX23" s="9">
        <f t="shared" si="142"/>
        <v>0</v>
      </c>
      <c r="EY23" s="9">
        <f t="shared" si="143"/>
        <v>0</v>
      </c>
      <c r="EZ23" s="9">
        <f t="shared" si="144"/>
        <v>0</v>
      </c>
      <c r="FA23" s="9">
        <f t="shared" si="145"/>
        <v>0</v>
      </c>
      <c r="FB23" s="9">
        <f t="shared" si="146"/>
        <v>0</v>
      </c>
      <c r="FC23" s="9">
        <f t="shared" si="147"/>
        <v>0</v>
      </c>
      <c r="FD23" s="9">
        <f t="shared" si="148"/>
        <v>0</v>
      </c>
      <c r="FE23" s="9">
        <f t="shared" si="149"/>
        <v>0</v>
      </c>
      <c r="FF23" s="9">
        <f t="shared" si="150"/>
        <v>0</v>
      </c>
      <c r="FG23" s="9">
        <f t="shared" si="151"/>
        <v>0</v>
      </c>
      <c r="FH23" s="9">
        <f t="shared" si="152"/>
        <v>0</v>
      </c>
      <c r="FI23" s="9">
        <f t="shared" si="153"/>
        <v>0</v>
      </c>
      <c r="FJ23" s="9">
        <f t="shared" si="154"/>
        <v>0</v>
      </c>
      <c r="FK23" s="9">
        <f t="shared" si="155"/>
        <v>0</v>
      </c>
      <c r="FL23" s="9">
        <f t="shared" si="156"/>
        <v>0</v>
      </c>
      <c r="FM23" s="9">
        <f t="shared" si="157"/>
        <v>0</v>
      </c>
      <c r="FN23" s="9">
        <f t="shared" si="158"/>
        <v>0</v>
      </c>
      <c r="FO23" s="9">
        <f t="shared" si="159"/>
        <v>0</v>
      </c>
      <c r="FP23" s="9">
        <f t="shared" si="160"/>
        <v>0</v>
      </c>
      <c r="FQ23" s="9">
        <f t="shared" si="161"/>
        <v>0</v>
      </c>
      <c r="FR23" s="9">
        <f t="shared" si="162"/>
        <v>0</v>
      </c>
      <c r="FS23" s="9">
        <f t="shared" si="163"/>
        <v>0</v>
      </c>
      <c r="FT23" s="9">
        <f t="shared" si="164"/>
        <v>0</v>
      </c>
      <c r="FU23" s="9">
        <f t="shared" si="165"/>
        <v>0</v>
      </c>
      <c r="FV23" s="9">
        <f t="shared" si="166"/>
        <v>0</v>
      </c>
      <c r="FW23" s="9">
        <f t="shared" si="167"/>
        <v>0</v>
      </c>
      <c r="FX23" s="9">
        <f t="shared" si="168"/>
        <v>0</v>
      </c>
      <c r="FY23" s="9">
        <f t="shared" si="169"/>
        <v>0</v>
      </c>
      <c r="FZ23" s="9">
        <f t="shared" si="170"/>
        <v>0</v>
      </c>
      <c r="GA23" s="9">
        <f t="shared" si="171"/>
        <v>0</v>
      </c>
      <c r="GB23" s="9">
        <f t="shared" si="172"/>
        <v>0</v>
      </c>
      <c r="GC23" s="9">
        <f t="shared" si="173"/>
        <v>0</v>
      </c>
      <c r="GD23" s="9">
        <f t="shared" si="174"/>
        <v>0</v>
      </c>
      <c r="GE23" s="9">
        <f t="shared" si="175"/>
        <v>0</v>
      </c>
      <c r="GF23" s="9">
        <f t="shared" si="176"/>
        <v>0</v>
      </c>
      <c r="GG23" s="9">
        <f t="shared" si="177"/>
        <v>0</v>
      </c>
      <c r="GH23" s="9">
        <f t="shared" si="178"/>
        <v>0</v>
      </c>
      <c r="GI23" s="9">
        <f t="shared" si="179"/>
        <v>0</v>
      </c>
      <c r="GJ23" s="9">
        <f t="shared" si="180"/>
        <v>0</v>
      </c>
    </row>
    <row r="24" spans="1:192" ht="18" customHeight="1" x14ac:dyDescent="0.25">
      <c r="A24" s="6"/>
      <c r="B24" s="6"/>
      <c r="C24" s="6"/>
      <c r="D24" s="6"/>
      <c r="E24" s="7"/>
      <c r="F24" s="2"/>
      <c r="G24" s="8"/>
      <c r="H24" s="2"/>
      <c r="I24" s="2" t="s">
        <v>122</v>
      </c>
      <c r="J24" s="6"/>
      <c r="K24" s="7"/>
      <c r="L24" s="6"/>
      <c r="M24" s="9">
        <f t="shared" si="1"/>
        <v>0</v>
      </c>
      <c r="N24" s="9">
        <f t="shared" si="2"/>
        <v>0</v>
      </c>
      <c r="O24" s="9">
        <f t="shared" si="3"/>
        <v>0</v>
      </c>
      <c r="P24" s="9">
        <f t="shared" si="4"/>
        <v>0</v>
      </c>
      <c r="Q24" s="9">
        <f t="shared" si="5"/>
        <v>0</v>
      </c>
      <c r="R24" s="9">
        <f t="shared" si="6"/>
        <v>0</v>
      </c>
      <c r="S24" s="9">
        <f t="shared" si="7"/>
        <v>0</v>
      </c>
      <c r="T24" s="9">
        <f t="shared" si="8"/>
        <v>0</v>
      </c>
      <c r="U24" s="9">
        <f t="shared" si="9"/>
        <v>0</v>
      </c>
      <c r="V24" s="9">
        <f t="shared" si="10"/>
        <v>0</v>
      </c>
      <c r="W24" s="9">
        <f t="shared" si="11"/>
        <v>0</v>
      </c>
      <c r="X24" s="9">
        <f t="shared" si="12"/>
        <v>0</v>
      </c>
      <c r="Y24" s="9">
        <f t="shared" si="13"/>
        <v>0</v>
      </c>
      <c r="Z24" s="9">
        <f t="shared" si="14"/>
        <v>0</v>
      </c>
      <c r="AA24" s="9">
        <f t="shared" si="15"/>
        <v>0</v>
      </c>
      <c r="AB24" s="9">
        <f t="shared" si="16"/>
        <v>0</v>
      </c>
      <c r="AC24" s="9">
        <f t="shared" si="17"/>
        <v>0</v>
      </c>
      <c r="AD24" s="9">
        <f t="shared" si="18"/>
        <v>0</v>
      </c>
      <c r="AE24" s="9">
        <f t="shared" si="19"/>
        <v>0</v>
      </c>
      <c r="AF24" s="9">
        <f t="shared" si="20"/>
        <v>0</v>
      </c>
      <c r="AG24" s="9">
        <f t="shared" si="21"/>
        <v>0</v>
      </c>
      <c r="AH24" s="9">
        <f t="shared" si="22"/>
        <v>0</v>
      </c>
      <c r="AI24" s="9">
        <f t="shared" si="23"/>
        <v>0</v>
      </c>
      <c r="AJ24" s="9">
        <f t="shared" si="24"/>
        <v>0</v>
      </c>
      <c r="AK24" s="9">
        <f t="shared" si="25"/>
        <v>0</v>
      </c>
      <c r="AL24" s="9">
        <f t="shared" si="26"/>
        <v>0</v>
      </c>
      <c r="AM24" s="9">
        <f t="shared" si="27"/>
        <v>0</v>
      </c>
      <c r="AN24" s="9">
        <f t="shared" si="28"/>
        <v>0</v>
      </c>
      <c r="AO24" s="9">
        <f t="shared" si="29"/>
        <v>0</v>
      </c>
      <c r="AP24" s="9">
        <f t="shared" si="30"/>
        <v>0</v>
      </c>
      <c r="AQ24" s="9">
        <f t="shared" si="31"/>
        <v>0</v>
      </c>
      <c r="AR24" s="9">
        <f t="shared" si="32"/>
        <v>0</v>
      </c>
      <c r="AS24" s="9">
        <f t="shared" si="33"/>
        <v>0</v>
      </c>
      <c r="AT24" s="9">
        <f t="shared" si="34"/>
        <v>0</v>
      </c>
      <c r="AU24" s="9">
        <f t="shared" si="35"/>
        <v>0</v>
      </c>
      <c r="AV24" s="9">
        <f t="shared" si="36"/>
        <v>0</v>
      </c>
      <c r="AW24" s="9">
        <f t="shared" si="37"/>
        <v>0</v>
      </c>
      <c r="AX24" s="9">
        <f t="shared" si="38"/>
        <v>0</v>
      </c>
      <c r="AY24" s="9">
        <f t="shared" si="39"/>
        <v>0</v>
      </c>
      <c r="AZ24" s="9">
        <f t="shared" si="40"/>
        <v>0</v>
      </c>
      <c r="BA24" s="9">
        <f t="shared" si="41"/>
        <v>0</v>
      </c>
      <c r="BB24" s="9">
        <f t="shared" si="42"/>
        <v>0</v>
      </c>
      <c r="BC24" s="9">
        <f t="shared" si="43"/>
        <v>0</v>
      </c>
      <c r="BD24" s="9">
        <f t="shared" si="44"/>
        <v>0</v>
      </c>
      <c r="BE24" s="9">
        <f t="shared" si="45"/>
        <v>0</v>
      </c>
      <c r="BF24" s="9">
        <f t="shared" si="46"/>
        <v>0</v>
      </c>
      <c r="BG24" s="9">
        <f t="shared" si="47"/>
        <v>0</v>
      </c>
      <c r="BH24" s="9">
        <f t="shared" si="48"/>
        <v>0</v>
      </c>
      <c r="BI24" s="9">
        <f t="shared" si="49"/>
        <v>0</v>
      </c>
      <c r="BJ24" s="9">
        <f t="shared" si="50"/>
        <v>0</v>
      </c>
      <c r="BK24" s="9">
        <f t="shared" si="51"/>
        <v>0</v>
      </c>
      <c r="BL24" s="9">
        <f t="shared" si="52"/>
        <v>0</v>
      </c>
      <c r="BM24" s="9">
        <f t="shared" si="53"/>
        <v>0</v>
      </c>
      <c r="BN24" s="9">
        <f t="shared" si="54"/>
        <v>0</v>
      </c>
      <c r="BO24" s="9">
        <f t="shared" si="55"/>
        <v>0</v>
      </c>
      <c r="BP24" s="9">
        <f t="shared" si="56"/>
        <v>0</v>
      </c>
      <c r="BQ24" s="9">
        <f t="shared" si="57"/>
        <v>0</v>
      </c>
      <c r="BR24" s="9">
        <f t="shared" si="58"/>
        <v>0</v>
      </c>
      <c r="BS24" s="9">
        <f t="shared" si="59"/>
        <v>0</v>
      </c>
      <c r="BT24" s="9">
        <f t="shared" si="60"/>
        <v>0</v>
      </c>
      <c r="BU24" s="9">
        <f t="shared" si="61"/>
        <v>0</v>
      </c>
      <c r="BV24" s="9">
        <f t="shared" si="62"/>
        <v>0</v>
      </c>
      <c r="BW24" s="9">
        <f t="shared" si="63"/>
        <v>0</v>
      </c>
      <c r="BX24" s="9">
        <f t="shared" si="64"/>
        <v>0</v>
      </c>
      <c r="BY24" s="9">
        <f t="shared" si="65"/>
        <v>0</v>
      </c>
      <c r="BZ24" s="9">
        <f t="shared" si="66"/>
        <v>0</v>
      </c>
      <c r="CA24" s="9">
        <f t="shared" si="67"/>
        <v>0</v>
      </c>
      <c r="CB24" s="9">
        <f t="shared" si="68"/>
        <v>0</v>
      </c>
      <c r="CC24" s="9">
        <f t="shared" si="69"/>
        <v>0</v>
      </c>
      <c r="CD24" s="9">
        <f t="shared" si="70"/>
        <v>0</v>
      </c>
      <c r="CE24" s="9">
        <f t="shared" si="71"/>
        <v>0</v>
      </c>
      <c r="CF24" s="9">
        <f t="shared" si="72"/>
        <v>0</v>
      </c>
      <c r="CG24" s="9">
        <f t="shared" si="73"/>
        <v>0</v>
      </c>
      <c r="CH24" s="9">
        <f t="shared" si="74"/>
        <v>0</v>
      </c>
      <c r="CI24" s="9">
        <f t="shared" si="75"/>
        <v>0</v>
      </c>
      <c r="CJ24" s="9">
        <f t="shared" si="76"/>
        <v>0</v>
      </c>
      <c r="CK24" s="9">
        <f t="shared" si="77"/>
        <v>0</v>
      </c>
      <c r="CL24" s="9">
        <f t="shared" si="78"/>
        <v>0</v>
      </c>
      <c r="CM24" s="9">
        <f t="shared" si="79"/>
        <v>0</v>
      </c>
      <c r="CN24" s="9">
        <f t="shared" si="80"/>
        <v>0</v>
      </c>
      <c r="CO24" s="9">
        <f t="shared" si="81"/>
        <v>0</v>
      </c>
      <c r="CP24" s="9">
        <f t="shared" si="82"/>
        <v>0</v>
      </c>
      <c r="CQ24" s="9">
        <f t="shared" si="83"/>
        <v>0</v>
      </c>
      <c r="CR24" s="9">
        <f t="shared" si="84"/>
        <v>0</v>
      </c>
      <c r="CS24" s="9">
        <f t="shared" si="85"/>
        <v>0</v>
      </c>
      <c r="CT24" s="9">
        <f t="shared" si="86"/>
        <v>0</v>
      </c>
      <c r="CU24" s="9">
        <f t="shared" si="87"/>
        <v>0</v>
      </c>
      <c r="CV24" s="9">
        <f t="shared" si="88"/>
        <v>0</v>
      </c>
      <c r="CW24" s="9">
        <f t="shared" si="89"/>
        <v>0</v>
      </c>
      <c r="CX24" s="9">
        <f t="shared" si="90"/>
        <v>0</v>
      </c>
      <c r="CY24" s="9">
        <f t="shared" si="91"/>
        <v>0</v>
      </c>
      <c r="CZ24" s="9">
        <f t="shared" si="92"/>
        <v>0</v>
      </c>
      <c r="DA24" s="9">
        <f t="shared" si="93"/>
        <v>0</v>
      </c>
      <c r="DB24" s="9">
        <f t="shared" si="94"/>
        <v>0</v>
      </c>
      <c r="DC24" s="9">
        <f t="shared" si="95"/>
        <v>0</v>
      </c>
      <c r="DD24" s="9">
        <f t="shared" si="96"/>
        <v>0</v>
      </c>
      <c r="DE24" s="9">
        <f t="shared" si="97"/>
        <v>0</v>
      </c>
      <c r="DF24" s="9">
        <f t="shared" si="98"/>
        <v>0</v>
      </c>
      <c r="DG24" s="9">
        <f t="shared" si="99"/>
        <v>0</v>
      </c>
      <c r="DH24" s="9">
        <f t="shared" si="100"/>
        <v>0</v>
      </c>
      <c r="DI24" s="9">
        <f t="shared" si="101"/>
        <v>0</v>
      </c>
      <c r="DJ24" s="9">
        <f t="shared" si="102"/>
        <v>0</v>
      </c>
      <c r="DK24" s="9">
        <f t="shared" si="103"/>
        <v>0</v>
      </c>
      <c r="DL24" s="9">
        <f t="shared" si="104"/>
        <v>0</v>
      </c>
      <c r="DM24" s="9">
        <f t="shared" si="105"/>
        <v>0</v>
      </c>
      <c r="DN24" s="9">
        <f t="shared" si="106"/>
        <v>0</v>
      </c>
      <c r="DO24" s="9">
        <f t="shared" si="107"/>
        <v>0</v>
      </c>
      <c r="DP24" s="9">
        <f t="shared" si="108"/>
        <v>0</v>
      </c>
      <c r="DQ24" s="9">
        <f t="shared" si="109"/>
        <v>0</v>
      </c>
      <c r="DR24" s="9">
        <f t="shared" si="110"/>
        <v>0</v>
      </c>
      <c r="DS24" s="9">
        <f t="shared" si="111"/>
        <v>0</v>
      </c>
      <c r="DT24" s="9">
        <f t="shared" si="112"/>
        <v>0</v>
      </c>
      <c r="DU24" s="9">
        <f t="shared" si="113"/>
        <v>0</v>
      </c>
      <c r="DV24" s="9">
        <f t="shared" si="114"/>
        <v>0</v>
      </c>
      <c r="DW24" s="9">
        <f t="shared" si="115"/>
        <v>0</v>
      </c>
      <c r="DX24" s="9">
        <f t="shared" si="116"/>
        <v>0</v>
      </c>
      <c r="DY24" s="9">
        <f t="shared" si="117"/>
        <v>0</v>
      </c>
      <c r="DZ24" s="9">
        <f t="shared" si="118"/>
        <v>0</v>
      </c>
      <c r="EA24" s="9">
        <f t="shared" si="119"/>
        <v>0</v>
      </c>
      <c r="EB24" s="9">
        <f t="shared" si="120"/>
        <v>0</v>
      </c>
      <c r="EC24" s="9">
        <f t="shared" si="121"/>
        <v>0</v>
      </c>
      <c r="ED24" s="9">
        <f t="shared" si="122"/>
        <v>0</v>
      </c>
      <c r="EE24" s="9">
        <f t="shared" si="123"/>
        <v>0</v>
      </c>
      <c r="EF24" s="9">
        <f t="shared" si="124"/>
        <v>0</v>
      </c>
      <c r="EG24" s="9">
        <f t="shared" si="125"/>
        <v>0</v>
      </c>
      <c r="EH24" s="9">
        <f t="shared" si="126"/>
        <v>0</v>
      </c>
      <c r="EI24" s="9">
        <f t="shared" si="127"/>
        <v>0</v>
      </c>
      <c r="EJ24" s="9">
        <f t="shared" si="128"/>
        <v>0</v>
      </c>
      <c r="EK24" s="9">
        <f t="shared" si="129"/>
        <v>0</v>
      </c>
      <c r="EL24" s="9">
        <f t="shared" si="130"/>
        <v>0</v>
      </c>
      <c r="EM24" s="9">
        <f t="shared" si="131"/>
        <v>0</v>
      </c>
      <c r="EN24" s="9">
        <f t="shared" si="132"/>
        <v>0</v>
      </c>
      <c r="EO24" s="9">
        <f t="shared" si="133"/>
        <v>0</v>
      </c>
      <c r="EP24" s="9">
        <f t="shared" si="134"/>
        <v>0</v>
      </c>
      <c r="EQ24" s="9">
        <f t="shared" si="135"/>
        <v>0</v>
      </c>
      <c r="ER24" s="9">
        <f t="shared" si="136"/>
        <v>0</v>
      </c>
      <c r="ES24" s="9">
        <f t="shared" si="137"/>
        <v>0</v>
      </c>
      <c r="ET24" s="9">
        <f t="shared" si="138"/>
        <v>0</v>
      </c>
      <c r="EU24" s="9">
        <f t="shared" si="139"/>
        <v>0</v>
      </c>
      <c r="EV24" s="9">
        <f t="shared" si="140"/>
        <v>0</v>
      </c>
      <c r="EW24" s="9">
        <f t="shared" si="141"/>
        <v>0</v>
      </c>
      <c r="EX24" s="9">
        <f t="shared" si="142"/>
        <v>0</v>
      </c>
      <c r="EY24" s="9">
        <f t="shared" si="143"/>
        <v>0</v>
      </c>
      <c r="EZ24" s="9">
        <f t="shared" si="144"/>
        <v>0</v>
      </c>
      <c r="FA24" s="9">
        <f t="shared" si="145"/>
        <v>0</v>
      </c>
      <c r="FB24" s="9">
        <f t="shared" si="146"/>
        <v>0</v>
      </c>
      <c r="FC24" s="9">
        <f t="shared" si="147"/>
        <v>0</v>
      </c>
      <c r="FD24" s="9">
        <f t="shared" si="148"/>
        <v>0</v>
      </c>
      <c r="FE24" s="9">
        <f t="shared" si="149"/>
        <v>0</v>
      </c>
      <c r="FF24" s="9">
        <f t="shared" si="150"/>
        <v>0</v>
      </c>
      <c r="FG24" s="9">
        <f t="shared" si="151"/>
        <v>0</v>
      </c>
      <c r="FH24" s="9">
        <f t="shared" si="152"/>
        <v>0</v>
      </c>
      <c r="FI24" s="9">
        <f t="shared" si="153"/>
        <v>0</v>
      </c>
      <c r="FJ24" s="9">
        <f t="shared" si="154"/>
        <v>0</v>
      </c>
      <c r="FK24" s="9">
        <f t="shared" si="155"/>
        <v>0</v>
      </c>
      <c r="FL24" s="9">
        <f t="shared" si="156"/>
        <v>0</v>
      </c>
      <c r="FM24" s="9">
        <f t="shared" si="157"/>
        <v>0</v>
      </c>
      <c r="FN24" s="9">
        <f t="shared" si="158"/>
        <v>0</v>
      </c>
      <c r="FO24" s="9">
        <f t="shared" si="159"/>
        <v>0</v>
      </c>
      <c r="FP24" s="9">
        <f t="shared" si="160"/>
        <v>0</v>
      </c>
      <c r="FQ24" s="9">
        <f t="shared" si="161"/>
        <v>0</v>
      </c>
      <c r="FR24" s="9">
        <f t="shared" si="162"/>
        <v>0</v>
      </c>
      <c r="FS24" s="9">
        <f t="shared" si="163"/>
        <v>0</v>
      </c>
      <c r="FT24" s="9">
        <f t="shared" si="164"/>
        <v>0</v>
      </c>
      <c r="FU24" s="9">
        <f t="shared" si="165"/>
        <v>0</v>
      </c>
      <c r="FV24" s="9">
        <f t="shared" si="166"/>
        <v>0</v>
      </c>
      <c r="FW24" s="9">
        <f t="shared" si="167"/>
        <v>0</v>
      </c>
      <c r="FX24" s="9">
        <f t="shared" si="168"/>
        <v>0</v>
      </c>
      <c r="FY24" s="9">
        <f t="shared" si="169"/>
        <v>0</v>
      </c>
      <c r="FZ24" s="9">
        <f t="shared" si="170"/>
        <v>0</v>
      </c>
      <c r="GA24" s="9">
        <f t="shared" si="171"/>
        <v>0</v>
      </c>
      <c r="GB24" s="9">
        <f t="shared" si="172"/>
        <v>0</v>
      </c>
      <c r="GC24" s="9">
        <f t="shared" si="173"/>
        <v>0</v>
      </c>
      <c r="GD24" s="9">
        <f t="shared" si="174"/>
        <v>0</v>
      </c>
      <c r="GE24" s="9">
        <f t="shared" si="175"/>
        <v>0</v>
      </c>
      <c r="GF24" s="9">
        <f t="shared" si="176"/>
        <v>0</v>
      </c>
      <c r="GG24" s="9">
        <f t="shared" si="177"/>
        <v>0</v>
      </c>
      <c r="GH24" s="9">
        <f t="shared" si="178"/>
        <v>0</v>
      </c>
      <c r="GI24" s="9">
        <f t="shared" si="179"/>
        <v>0</v>
      </c>
      <c r="GJ24" s="9">
        <f t="shared" si="180"/>
        <v>0</v>
      </c>
    </row>
    <row r="25" spans="1:192" ht="18" customHeight="1" x14ac:dyDescent="0.25">
      <c r="A25" s="6"/>
      <c r="B25" s="6"/>
      <c r="C25" s="6"/>
      <c r="D25" s="6"/>
      <c r="E25" s="7"/>
      <c r="F25" s="2"/>
      <c r="G25" s="8"/>
      <c r="H25" s="2"/>
      <c r="I25" s="2" t="s">
        <v>122</v>
      </c>
      <c r="J25" s="6"/>
      <c r="K25" s="7"/>
      <c r="L25" s="6"/>
      <c r="M25" s="9">
        <f t="shared" si="1"/>
        <v>0</v>
      </c>
      <c r="N25" s="9">
        <f t="shared" si="2"/>
        <v>0</v>
      </c>
      <c r="O25" s="9">
        <f t="shared" si="3"/>
        <v>0</v>
      </c>
      <c r="P25" s="9">
        <f t="shared" si="4"/>
        <v>0</v>
      </c>
      <c r="Q25" s="9">
        <f t="shared" si="5"/>
        <v>0</v>
      </c>
      <c r="R25" s="9">
        <f t="shared" si="6"/>
        <v>0</v>
      </c>
      <c r="S25" s="9">
        <f t="shared" si="7"/>
        <v>0</v>
      </c>
      <c r="T25" s="9">
        <f t="shared" si="8"/>
        <v>0</v>
      </c>
      <c r="U25" s="9">
        <f t="shared" si="9"/>
        <v>0</v>
      </c>
      <c r="V25" s="9">
        <f t="shared" si="10"/>
        <v>0</v>
      </c>
      <c r="W25" s="9">
        <f t="shared" si="11"/>
        <v>0</v>
      </c>
      <c r="X25" s="9">
        <f t="shared" si="12"/>
        <v>0</v>
      </c>
      <c r="Y25" s="9">
        <f t="shared" si="13"/>
        <v>0</v>
      </c>
      <c r="Z25" s="9">
        <f t="shared" si="14"/>
        <v>0</v>
      </c>
      <c r="AA25" s="9">
        <f t="shared" si="15"/>
        <v>0</v>
      </c>
      <c r="AB25" s="9">
        <f t="shared" si="16"/>
        <v>0</v>
      </c>
      <c r="AC25" s="9">
        <f t="shared" si="17"/>
        <v>0</v>
      </c>
      <c r="AD25" s="9">
        <f t="shared" si="18"/>
        <v>0</v>
      </c>
      <c r="AE25" s="9">
        <f t="shared" si="19"/>
        <v>0</v>
      </c>
      <c r="AF25" s="9">
        <f t="shared" si="20"/>
        <v>0</v>
      </c>
      <c r="AG25" s="9">
        <f t="shared" si="21"/>
        <v>0</v>
      </c>
      <c r="AH25" s="9">
        <f t="shared" si="22"/>
        <v>0</v>
      </c>
      <c r="AI25" s="9">
        <f t="shared" si="23"/>
        <v>0</v>
      </c>
      <c r="AJ25" s="9">
        <f t="shared" si="24"/>
        <v>0</v>
      </c>
      <c r="AK25" s="9">
        <f t="shared" si="25"/>
        <v>0</v>
      </c>
      <c r="AL25" s="9">
        <f t="shared" si="26"/>
        <v>0</v>
      </c>
      <c r="AM25" s="9">
        <f t="shared" si="27"/>
        <v>0</v>
      </c>
      <c r="AN25" s="9">
        <f t="shared" si="28"/>
        <v>0</v>
      </c>
      <c r="AO25" s="9">
        <f t="shared" si="29"/>
        <v>0</v>
      </c>
      <c r="AP25" s="9">
        <f t="shared" si="30"/>
        <v>0</v>
      </c>
      <c r="AQ25" s="9">
        <f t="shared" si="31"/>
        <v>0</v>
      </c>
      <c r="AR25" s="9">
        <f t="shared" si="32"/>
        <v>0</v>
      </c>
      <c r="AS25" s="9">
        <f t="shared" si="33"/>
        <v>0</v>
      </c>
      <c r="AT25" s="9">
        <f t="shared" si="34"/>
        <v>0</v>
      </c>
      <c r="AU25" s="9">
        <f t="shared" si="35"/>
        <v>0</v>
      </c>
      <c r="AV25" s="9">
        <f t="shared" si="36"/>
        <v>0</v>
      </c>
      <c r="AW25" s="9">
        <f t="shared" si="37"/>
        <v>0</v>
      </c>
      <c r="AX25" s="9">
        <f t="shared" si="38"/>
        <v>0</v>
      </c>
      <c r="AY25" s="9">
        <f t="shared" si="39"/>
        <v>0</v>
      </c>
      <c r="AZ25" s="9">
        <f t="shared" si="40"/>
        <v>0</v>
      </c>
      <c r="BA25" s="9">
        <f t="shared" si="41"/>
        <v>0</v>
      </c>
      <c r="BB25" s="9">
        <f t="shared" si="42"/>
        <v>0</v>
      </c>
      <c r="BC25" s="9">
        <f t="shared" si="43"/>
        <v>0</v>
      </c>
      <c r="BD25" s="9">
        <f t="shared" si="44"/>
        <v>0</v>
      </c>
      <c r="BE25" s="9">
        <f t="shared" si="45"/>
        <v>0</v>
      </c>
      <c r="BF25" s="9">
        <f t="shared" si="46"/>
        <v>0</v>
      </c>
      <c r="BG25" s="9">
        <f t="shared" si="47"/>
        <v>0</v>
      </c>
      <c r="BH25" s="9">
        <f t="shared" si="48"/>
        <v>0</v>
      </c>
      <c r="BI25" s="9">
        <f t="shared" si="49"/>
        <v>0</v>
      </c>
      <c r="BJ25" s="9">
        <f t="shared" si="50"/>
        <v>0</v>
      </c>
      <c r="BK25" s="9">
        <f t="shared" si="51"/>
        <v>0</v>
      </c>
      <c r="BL25" s="9">
        <f t="shared" si="52"/>
        <v>0</v>
      </c>
      <c r="BM25" s="9">
        <f t="shared" si="53"/>
        <v>0</v>
      </c>
      <c r="BN25" s="9">
        <f t="shared" si="54"/>
        <v>0</v>
      </c>
      <c r="BO25" s="9">
        <f t="shared" si="55"/>
        <v>0</v>
      </c>
      <c r="BP25" s="9">
        <f t="shared" si="56"/>
        <v>0</v>
      </c>
      <c r="BQ25" s="9">
        <f t="shared" si="57"/>
        <v>0</v>
      </c>
      <c r="BR25" s="9">
        <f t="shared" si="58"/>
        <v>0</v>
      </c>
      <c r="BS25" s="9">
        <f t="shared" si="59"/>
        <v>0</v>
      </c>
      <c r="BT25" s="9">
        <f t="shared" si="60"/>
        <v>0</v>
      </c>
      <c r="BU25" s="9">
        <f t="shared" si="61"/>
        <v>0</v>
      </c>
      <c r="BV25" s="9">
        <f t="shared" si="62"/>
        <v>0</v>
      </c>
      <c r="BW25" s="9">
        <f t="shared" si="63"/>
        <v>0</v>
      </c>
      <c r="BX25" s="9">
        <f t="shared" si="64"/>
        <v>0</v>
      </c>
      <c r="BY25" s="9">
        <f t="shared" si="65"/>
        <v>0</v>
      </c>
      <c r="BZ25" s="9">
        <f t="shared" si="66"/>
        <v>0</v>
      </c>
      <c r="CA25" s="9">
        <f t="shared" si="67"/>
        <v>0</v>
      </c>
      <c r="CB25" s="9">
        <f t="shared" si="68"/>
        <v>0</v>
      </c>
      <c r="CC25" s="9">
        <f t="shared" si="69"/>
        <v>0</v>
      </c>
      <c r="CD25" s="9">
        <f t="shared" si="70"/>
        <v>0</v>
      </c>
      <c r="CE25" s="9">
        <f t="shared" si="71"/>
        <v>0</v>
      </c>
      <c r="CF25" s="9">
        <f t="shared" si="72"/>
        <v>0</v>
      </c>
      <c r="CG25" s="9">
        <f t="shared" si="73"/>
        <v>0</v>
      </c>
      <c r="CH25" s="9">
        <f t="shared" si="74"/>
        <v>0</v>
      </c>
      <c r="CI25" s="9">
        <f t="shared" si="75"/>
        <v>0</v>
      </c>
      <c r="CJ25" s="9">
        <f t="shared" si="76"/>
        <v>0</v>
      </c>
      <c r="CK25" s="9">
        <f t="shared" si="77"/>
        <v>0</v>
      </c>
      <c r="CL25" s="9">
        <f t="shared" si="78"/>
        <v>0</v>
      </c>
      <c r="CM25" s="9">
        <f t="shared" si="79"/>
        <v>0</v>
      </c>
      <c r="CN25" s="9">
        <f t="shared" si="80"/>
        <v>0</v>
      </c>
      <c r="CO25" s="9">
        <f t="shared" si="81"/>
        <v>0</v>
      </c>
      <c r="CP25" s="9">
        <f t="shared" si="82"/>
        <v>0</v>
      </c>
      <c r="CQ25" s="9">
        <f t="shared" si="83"/>
        <v>0</v>
      </c>
      <c r="CR25" s="9">
        <f t="shared" si="84"/>
        <v>0</v>
      </c>
      <c r="CS25" s="9">
        <f t="shared" si="85"/>
        <v>0</v>
      </c>
      <c r="CT25" s="9">
        <f t="shared" si="86"/>
        <v>0</v>
      </c>
      <c r="CU25" s="9">
        <f t="shared" si="87"/>
        <v>0</v>
      </c>
      <c r="CV25" s="9">
        <f t="shared" si="88"/>
        <v>0</v>
      </c>
      <c r="CW25" s="9">
        <f t="shared" si="89"/>
        <v>0</v>
      </c>
      <c r="CX25" s="9">
        <f t="shared" si="90"/>
        <v>0</v>
      </c>
      <c r="CY25" s="9">
        <f t="shared" si="91"/>
        <v>0</v>
      </c>
      <c r="CZ25" s="9">
        <f t="shared" si="92"/>
        <v>0</v>
      </c>
      <c r="DA25" s="9">
        <f t="shared" si="93"/>
        <v>0</v>
      </c>
      <c r="DB25" s="9">
        <f t="shared" si="94"/>
        <v>0</v>
      </c>
      <c r="DC25" s="9">
        <f t="shared" si="95"/>
        <v>0</v>
      </c>
      <c r="DD25" s="9">
        <f t="shared" si="96"/>
        <v>0</v>
      </c>
      <c r="DE25" s="9">
        <f t="shared" si="97"/>
        <v>0</v>
      </c>
      <c r="DF25" s="9">
        <f t="shared" si="98"/>
        <v>0</v>
      </c>
      <c r="DG25" s="9">
        <f t="shared" si="99"/>
        <v>0</v>
      </c>
      <c r="DH25" s="9">
        <f t="shared" si="100"/>
        <v>0</v>
      </c>
      <c r="DI25" s="9">
        <f t="shared" si="101"/>
        <v>0</v>
      </c>
      <c r="DJ25" s="9">
        <f t="shared" si="102"/>
        <v>0</v>
      </c>
      <c r="DK25" s="9">
        <f t="shared" si="103"/>
        <v>0</v>
      </c>
      <c r="DL25" s="9">
        <f t="shared" si="104"/>
        <v>0</v>
      </c>
      <c r="DM25" s="9">
        <f t="shared" si="105"/>
        <v>0</v>
      </c>
      <c r="DN25" s="9">
        <f t="shared" si="106"/>
        <v>0</v>
      </c>
      <c r="DO25" s="9">
        <f t="shared" si="107"/>
        <v>0</v>
      </c>
      <c r="DP25" s="9">
        <f t="shared" si="108"/>
        <v>0</v>
      </c>
      <c r="DQ25" s="9">
        <f t="shared" si="109"/>
        <v>0</v>
      </c>
      <c r="DR25" s="9">
        <f t="shared" si="110"/>
        <v>0</v>
      </c>
      <c r="DS25" s="9">
        <f t="shared" si="111"/>
        <v>0</v>
      </c>
      <c r="DT25" s="9">
        <f t="shared" si="112"/>
        <v>0</v>
      </c>
      <c r="DU25" s="9">
        <f t="shared" si="113"/>
        <v>0</v>
      </c>
      <c r="DV25" s="9">
        <f t="shared" si="114"/>
        <v>0</v>
      </c>
      <c r="DW25" s="9">
        <f t="shared" si="115"/>
        <v>0</v>
      </c>
      <c r="DX25" s="9">
        <f t="shared" si="116"/>
        <v>0</v>
      </c>
      <c r="DY25" s="9">
        <f t="shared" si="117"/>
        <v>0</v>
      </c>
      <c r="DZ25" s="9">
        <f t="shared" si="118"/>
        <v>0</v>
      </c>
      <c r="EA25" s="9">
        <f t="shared" si="119"/>
        <v>0</v>
      </c>
      <c r="EB25" s="9">
        <f t="shared" si="120"/>
        <v>0</v>
      </c>
      <c r="EC25" s="9">
        <f t="shared" si="121"/>
        <v>0</v>
      </c>
      <c r="ED25" s="9">
        <f t="shared" si="122"/>
        <v>0</v>
      </c>
      <c r="EE25" s="9">
        <f t="shared" si="123"/>
        <v>0</v>
      </c>
      <c r="EF25" s="9">
        <f t="shared" si="124"/>
        <v>0</v>
      </c>
      <c r="EG25" s="9">
        <f t="shared" si="125"/>
        <v>0</v>
      </c>
      <c r="EH25" s="9">
        <f t="shared" si="126"/>
        <v>0</v>
      </c>
      <c r="EI25" s="9">
        <f t="shared" si="127"/>
        <v>0</v>
      </c>
      <c r="EJ25" s="9">
        <f t="shared" si="128"/>
        <v>0</v>
      </c>
      <c r="EK25" s="9">
        <f t="shared" si="129"/>
        <v>0</v>
      </c>
      <c r="EL25" s="9">
        <f t="shared" si="130"/>
        <v>0</v>
      </c>
      <c r="EM25" s="9">
        <f t="shared" si="131"/>
        <v>0</v>
      </c>
      <c r="EN25" s="9">
        <f t="shared" si="132"/>
        <v>0</v>
      </c>
      <c r="EO25" s="9">
        <f t="shared" si="133"/>
        <v>0</v>
      </c>
      <c r="EP25" s="9">
        <f t="shared" si="134"/>
        <v>0</v>
      </c>
      <c r="EQ25" s="9">
        <f t="shared" si="135"/>
        <v>0</v>
      </c>
      <c r="ER25" s="9">
        <f t="shared" si="136"/>
        <v>0</v>
      </c>
      <c r="ES25" s="9">
        <f t="shared" si="137"/>
        <v>0</v>
      </c>
      <c r="ET25" s="9">
        <f t="shared" si="138"/>
        <v>0</v>
      </c>
      <c r="EU25" s="9">
        <f t="shared" si="139"/>
        <v>0</v>
      </c>
      <c r="EV25" s="9">
        <f t="shared" si="140"/>
        <v>0</v>
      </c>
      <c r="EW25" s="9">
        <f t="shared" si="141"/>
        <v>0</v>
      </c>
      <c r="EX25" s="9">
        <f t="shared" si="142"/>
        <v>0</v>
      </c>
      <c r="EY25" s="9">
        <f t="shared" si="143"/>
        <v>0</v>
      </c>
      <c r="EZ25" s="9">
        <f t="shared" si="144"/>
        <v>0</v>
      </c>
      <c r="FA25" s="9">
        <f t="shared" si="145"/>
        <v>0</v>
      </c>
      <c r="FB25" s="9">
        <f t="shared" si="146"/>
        <v>0</v>
      </c>
      <c r="FC25" s="9">
        <f t="shared" si="147"/>
        <v>0</v>
      </c>
      <c r="FD25" s="9">
        <f t="shared" si="148"/>
        <v>0</v>
      </c>
      <c r="FE25" s="9">
        <f t="shared" si="149"/>
        <v>0</v>
      </c>
      <c r="FF25" s="9">
        <f t="shared" si="150"/>
        <v>0</v>
      </c>
      <c r="FG25" s="9">
        <f t="shared" si="151"/>
        <v>0</v>
      </c>
      <c r="FH25" s="9">
        <f t="shared" si="152"/>
        <v>0</v>
      </c>
      <c r="FI25" s="9">
        <f t="shared" si="153"/>
        <v>0</v>
      </c>
      <c r="FJ25" s="9">
        <f t="shared" si="154"/>
        <v>0</v>
      </c>
      <c r="FK25" s="9">
        <f t="shared" si="155"/>
        <v>0</v>
      </c>
      <c r="FL25" s="9">
        <f t="shared" si="156"/>
        <v>0</v>
      </c>
      <c r="FM25" s="9">
        <f t="shared" si="157"/>
        <v>0</v>
      </c>
      <c r="FN25" s="9">
        <f t="shared" si="158"/>
        <v>0</v>
      </c>
      <c r="FO25" s="9">
        <f t="shared" si="159"/>
        <v>0</v>
      </c>
      <c r="FP25" s="9">
        <f t="shared" si="160"/>
        <v>0</v>
      </c>
      <c r="FQ25" s="9">
        <f t="shared" si="161"/>
        <v>0</v>
      </c>
      <c r="FR25" s="9">
        <f t="shared" si="162"/>
        <v>0</v>
      </c>
      <c r="FS25" s="9">
        <f t="shared" si="163"/>
        <v>0</v>
      </c>
      <c r="FT25" s="9">
        <f t="shared" si="164"/>
        <v>0</v>
      </c>
      <c r="FU25" s="9">
        <f t="shared" si="165"/>
        <v>0</v>
      </c>
      <c r="FV25" s="9">
        <f t="shared" si="166"/>
        <v>0</v>
      </c>
      <c r="FW25" s="9">
        <f t="shared" si="167"/>
        <v>0</v>
      </c>
      <c r="FX25" s="9">
        <f t="shared" si="168"/>
        <v>0</v>
      </c>
      <c r="FY25" s="9">
        <f t="shared" si="169"/>
        <v>0</v>
      </c>
      <c r="FZ25" s="9">
        <f t="shared" si="170"/>
        <v>0</v>
      </c>
      <c r="GA25" s="9">
        <f t="shared" si="171"/>
        <v>0</v>
      </c>
      <c r="GB25" s="9">
        <f t="shared" si="172"/>
        <v>0</v>
      </c>
      <c r="GC25" s="9">
        <f t="shared" si="173"/>
        <v>0</v>
      </c>
      <c r="GD25" s="9">
        <f t="shared" si="174"/>
        <v>0</v>
      </c>
      <c r="GE25" s="9">
        <f t="shared" si="175"/>
        <v>0</v>
      </c>
      <c r="GF25" s="9">
        <f t="shared" si="176"/>
        <v>0</v>
      </c>
      <c r="GG25" s="9">
        <f t="shared" si="177"/>
        <v>0</v>
      </c>
      <c r="GH25" s="9">
        <f t="shared" si="178"/>
        <v>0</v>
      </c>
      <c r="GI25" s="9">
        <f t="shared" si="179"/>
        <v>0</v>
      </c>
      <c r="GJ25" s="9">
        <f t="shared" si="180"/>
        <v>0</v>
      </c>
    </row>
    <row r="26" spans="1:192" ht="18" customHeight="1" x14ac:dyDescent="0.25">
      <c r="A26" s="6"/>
      <c r="B26" s="6"/>
      <c r="C26" s="6"/>
      <c r="D26" s="6"/>
      <c r="E26" s="7"/>
      <c r="F26" s="2"/>
      <c r="G26" s="8"/>
      <c r="H26" s="2"/>
      <c r="I26" s="2" t="s">
        <v>122</v>
      </c>
      <c r="J26" s="6"/>
      <c r="K26" s="7"/>
      <c r="L26" s="6"/>
      <c r="M26" s="9">
        <f t="shared" si="1"/>
        <v>0</v>
      </c>
      <c r="N26" s="9">
        <f t="shared" si="2"/>
        <v>0</v>
      </c>
      <c r="O26" s="9">
        <f t="shared" si="3"/>
        <v>0</v>
      </c>
      <c r="P26" s="9">
        <f t="shared" si="4"/>
        <v>0</v>
      </c>
      <c r="Q26" s="9">
        <f t="shared" si="5"/>
        <v>0</v>
      </c>
      <c r="R26" s="9">
        <f t="shared" si="6"/>
        <v>0</v>
      </c>
      <c r="S26" s="9">
        <f t="shared" si="7"/>
        <v>0</v>
      </c>
      <c r="T26" s="9">
        <f t="shared" si="8"/>
        <v>0</v>
      </c>
      <c r="U26" s="9">
        <f t="shared" si="9"/>
        <v>0</v>
      </c>
      <c r="V26" s="9">
        <f t="shared" si="10"/>
        <v>0</v>
      </c>
      <c r="W26" s="9">
        <f t="shared" si="11"/>
        <v>0</v>
      </c>
      <c r="X26" s="9">
        <f t="shared" si="12"/>
        <v>0</v>
      </c>
      <c r="Y26" s="9">
        <f t="shared" si="13"/>
        <v>0</v>
      </c>
      <c r="Z26" s="9">
        <f t="shared" si="14"/>
        <v>0</v>
      </c>
      <c r="AA26" s="9">
        <f t="shared" si="15"/>
        <v>0</v>
      </c>
      <c r="AB26" s="9">
        <f t="shared" si="16"/>
        <v>0</v>
      </c>
      <c r="AC26" s="9">
        <f t="shared" si="17"/>
        <v>0</v>
      </c>
      <c r="AD26" s="9">
        <f t="shared" si="18"/>
        <v>0</v>
      </c>
      <c r="AE26" s="9">
        <f t="shared" si="19"/>
        <v>0</v>
      </c>
      <c r="AF26" s="9">
        <f t="shared" si="20"/>
        <v>0</v>
      </c>
      <c r="AG26" s="9">
        <f t="shared" si="21"/>
        <v>0</v>
      </c>
      <c r="AH26" s="9">
        <f t="shared" si="22"/>
        <v>0</v>
      </c>
      <c r="AI26" s="9">
        <f t="shared" si="23"/>
        <v>0</v>
      </c>
      <c r="AJ26" s="9">
        <f t="shared" si="24"/>
        <v>0</v>
      </c>
      <c r="AK26" s="9">
        <f t="shared" si="25"/>
        <v>0</v>
      </c>
      <c r="AL26" s="9">
        <f t="shared" si="26"/>
        <v>0</v>
      </c>
      <c r="AM26" s="9">
        <f t="shared" si="27"/>
        <v>0</v>
      </c>
      <c r="AN26" s="9">
        <f t="shared" si="28"/>
        <v>0</v>
      </c>
      <c r="AO26" s="9">
        <f t="shared" si="29"/>
        <v>0</v>
      </c>
      <c r="AP26" s="9">
        <f t="shared" si="30"/>
        <v>0</v>
      </c>
      <c r="AQ26" s="9">
        <f t="shared" si="31"/>
        <v>0</v>
      </c>
      <c r="AR26" s="9">
        <f t="shared" si="32"/>
        <v>0</v>
      </c>
      <c r="AS26" s="9">
        <f t="shared" si="33"/>
        <v>0</v>
      </c>
      <c r="AT26" s="9">
        <f t="shared" si="34"/>
        <v>0</v>
      </c>
      <c r="AU26" s="9">
        <f t="shared" si="35"/>
        <v>0</v>
      </c>
      <c r="AV26" s="9">
        <f t="shared" si="36"/>
        <v>0</v>
      </c>
      <c r="AW26" s="9">
        <f t="shared" si="37"/>
        <v>0</v>
      </c>
      <c r="AX26" s="9">
        <f t="shared" si="38"/>
        <v>0</v>
      </c>
      <c r="AY26" s="9">
        <f t="shared" si="39"/>
        <v>0</v>
      </c>
      <c r="AZ26" s="9">
        <f t="shared" si="40"/>
        <v>0</v>
      </c>
      <c r="BA26" s="9">
        <f t="shared" si="41"/>
        <v>0</v>
      </c>
      <c r="BB26" s="9">
        <f t="shared" si="42"/>
        <v>0</v>
      </c>
      <c r="BC26" s="9">
        <f t="shared" si="43"/>
        <v>0</v>
      </c>
      <c r="BD26" s="9">
        <f t="shared" si="44"/>
        <v>0</v>
      </c>
      <c r="BE26" s="9">
        <f t="shared" si="45"/>
        <v>0</v>
      </c>
      <c r="BF26" s="9">
        <f t="shared" si="46"/>
        <v>0</v>
      </c>
      <c r="BG26" s="9">
        <f t="shared" si="47"/>
        <v>0</v>
      </c>
      <c r="BH26" s="9">
        <f t="shared" si="48"/>
        <v>0</v>
      </c>
      <c r="BI26" s="9">
        <f t="shared" si="49"/>
        <v>0</v>
      </c>
      <c r="BJ26" s="9">
        <f t="shared" si="50"/>
        <v>0</v>
      </c>
      <c r="BK26" s="9">
        <f t="shared" si="51"/>
        <v>0</v>
      </c>
      <c r="BL26" s="9">
        <f t="shared" si="52"/>
        <v>0</v>
      </c>
      <c r="BM26" s="9">
        <f t="shared" si="53"/>
        <v>0</v>
      </c>
      <c r="BN26" s="9">
        <f t="shared" si="54"/>
        <v>0</v>
      </c>
      <c r="BO26" s="9">
        <f t="shared" si="55"/>
        <v>0</v>
      </c>
      <c r="BP26" s="9">
        <f t="shared" si="56"/>
        <v>0</v>
      </c>
      <c r="BQ26" s="9">
        <f t="shared" si="57"/>
        <v>0</v>
      </c>
      <c r="BR26" s="9">
        <f t="shared" si="58"/>
        <v>0</v>
      </c>
      <c r="BS26" s="9">
        <f t="shared" si="59"/>
        <v>0</v>
      </c>
      <c r="BT26" s="9">
        <f t="shared" si="60"/>
        <v>0</v>
      </c>
      <c r="BU26" s="9">
        <f t="shared" si="61"/>
        <v>0</v>
      </c>
      <c r="BV26" s="9">
        <f t="shared" si="62"/>
        <v>0</v>
      </c>
      <c r="BW26" s="9">
        <f t="shared" si="63"/>
        <v>0</v>
      </c>
      <c r="BX26" s="9">
        <f t="shared" si="64"/>
        <v>0</v>
      </c>
      <c r="BY26" s="9">
        <f t="shared" si="65"/>
        <v>0</v>
      </c>
      <c r="BZ26" s="9">
        <f t="shared" si="66"/>
        <v>0</v>
      </c>
      <c r="CA26" s="9">
        <f t="shared" si="67"/>
        <v>0</v>
      </c>
      <c r="CB26" s="9">
        <f t="shared" si="68"/>
        <v>0</v>
      </c>
      <c r="CC26" s="9">
        <f t="shared" si="69"/>
        <v>0</v>
      </c>
      <c r="CD26" s="9">
        <f t="shared" si="70"/>
        <v>0</v>
      </c>
      <c r="CE26" s="9">
        <f t="shared" si="71"/>
        <v>0</v>
      </c>
      <c r="CF26" s="9">
        <f t="shared" si="72"/>
        <v>0</v>
      </c>
      <c r="CG26" s="9">
        <f t="shared" si="73"/>
        <v>0</v>
      </c>
      <c r="CH26" s="9">
        <f t="shared" si="74"/>
        <v>0</v>
      </c>
      <c r="CI26" s="9">
        <f t="shared" si="75"/>
        <v>0</v>
      </c>
      <c r="CJ26" s="9">
        <f t="shared" si="76"/>
        <v>0</v>
      </c>
      <c r="CK26" s="9">
        <f t="shared" si="77"/>
        <v>0</v>
      </c>
      <c r="CL26" s="9">
        <f t="shared" si="78"/>
        <v>0</v>
      </c>
      <c r="CM26" s="9">
        <f t="shared" si="79"/>
        <v>0</v>
      </c>
      <c r="CN26" s="9">
        <f t="shared" si="80"/>
        <v>0</v>
      </c>
      <c r="CO26" s="9">
        <f t="shared" si="81"/>
        <v>0</v>
      </c>
      <c r="CP26" s="9">
        <f t="shared" si="82"/>
        <v>0</v>
      </c>
      <c r="CQ26" s="9">
        <f t="shared" si="83"/>
        <v>0</v>
      </c>
      <c r="CR26" s="9">
        <f t="shared" si="84"/>
        <v>0</v>
      </c>
      <c r="CS26" s="9">
        <f t="shared" si="85"/>
        <v>0</v>
      </c>
      <c r="CT26" s="9">
        <f t="shared" si="86"/>
        <v>0</v>
      </c>
      <c r="CU26" s="9">
        <f t="shared" si="87"/>
        <v>0</v>
      </c>
      <c r="CV26" s="9">
        <f t="shared" si="88"/>
        <v>0</v>
      </c>
      <c r="CW26" s="9">
        <f t="shared" si="89"/>
        <v>0</v>
      </c>
      <c r="CX26" s="9">
        <f t="shared" si="90"/>
        <v>0</v>
      </c>
      <c r="CY26" s="9">
        <f t="shared" si="91"/>
        <v>0</v>
      </c>
      <c r="CZ26" s="9">
        <f t="shared" si="92"/>
        <v>0</v>
      </c>
      <c r="DA26" s="9">
        <f t="shared" si="93"/>
        <v>0</v>
      </c>
      <c r="DB26" s="9">
        <f t="shared" si="94"/>
        <v>0</v>
      </c>
      <c r="DC26" s="9">
        <f t="shared" si="95"/>
        <v>0</v>
      </c>
      <c r="DD26" s="9">
        <f t="shared" si="96"/>
        <v>0</v>
      </c>
      <c r="DE26" s="9">
        <f t="shared" si="97"/>
        <v>0</v>
      </c>
      <c r="DF26" s="9">
        <f t="shared" si="98"/>
        <v>0</v>
      </c>
      <c r="DG26" s="9">
        <f t="shared" si="99"/>
        <v>0</v>
      </c>
      <c r="DH26" s="9">
        <f t="shared" si="100"/>
        <v>0</v>
      </c>
      <c r="DI26" s="9">
        <f t="shared" si="101"/>
        <v>0</v>
      </c>
      <c r="DJ26" s="9">
        <f t="shared" si="102"/>
        <v>0</v>
      </c>
      <c r="DK26" s="9">
        <f t="shared" si="103"/>
        <v>0</v>
      </c>
      <c r="DL26" s="9">
        <f t="shared" si="104"/>
        <v>0</v>
      </c>
      <c r="DM26" s="9">
        <f t="shared" si="105"/>
        <v>0</v>
      </c>
      <c r="DN26" s="9">
        <f t="shared" si="106"/>
        <v>0</v>
      </c>
      <c r="DO26" s="9">
        <f t="shared" si="107"/>
        <v>0</v>
      </c>
      <c r="DP26" s="9">
        <f t="shared" si="108"/>
        <v>0</v>
      </c>
      <c r="DQ26" s="9">
        <f t="shared" si="109"/>
        <v>0</v>
      </c>
      <c r="DR26" s="9">
        <f t="shared" si="110"/>
        <v>0</v>
      </c>
      <c r="DS26" s="9">
        <f t="shared" si="111"/>
        <v>0</v>
      </c>
      <c r="DT26" s="9">
        <f t="shared" si="112"/>
        <v>0</v>
      </c>
      <c r="DU26" s="9">
        <f t="shared" si="113"/>
        <v>0</v>
      </c>
      <c r="DV26" s="9">
        <f t="shared" si="114"/>
        <v>0</v>
      </c>
      <c r="DW26" s="9">
        <f t="shared" si="115"/>
        <v>0</v>
      </c>
      <c r="DX26" s="9">
        <f t="shared" si="116"/>
        <v>0</v>
      </c>
      <c r="DY26" s="9">
        <f t="shared" si="117"/>
        <v>0</v>
      </c>
      <c r="DZ26" s="9">
        <f t="shared" si="118"/>
        <v>0</v>
      </c>
      <c r="EA26" s="9">
        <f t="shared" si="119"/>
        <v>0</v>
      </c>
      <c r="EB26" s="9">
        <f t="shared" si="120"/>
        <v>0</v>
      </c>
      <c r="EC26" s="9">
        <f t="shared" si="121"/>
        <v>0</v>
      </c>
      <c r="ED26" s="9">
        <f t="shared" si="122"/>
        <v>0</v>
      </c>
      <c r="EE26" s="9">
        <f t="shared" si="123"/>
        <v>0</v>
      </c>
      <c r="EF26" s="9">
        <f t="shared" si="124"/>
        <v>0</v>
      </c>
      <c r="EG26" s="9">
        <f t="shared" si="125"/>
        <v>0</v>
      </c>
      <c r="EH26" s="9">
        <f t="shared" si="126"/>
        <v>0</v>
      </c>
      <c r="EI26" s="9">
        <f t="shared" si="127"/>
        <v>0</v>
      </c>
      <c r="EJ26" s="9">
        <f t="shared" si="128"/>
        <v>0</v>
      </c>
      <c r="EK26" s="9">
        <f t="shared" si="129"/>
        <v>0</v>
      </c>
      <c r="EL26" s="9">
        <f t="shared" si="130"/>
        <v>0</v>
      </c>
      <c r="EM26" s="9">
        <f t="shared" si="131"/>
        <v>0</v>
      </c>
      <c r="EN26" s="9">
        <f t="shared" si="132"/>
        <v>0</v>
      </c>
      <c r="EO26" s="9">
        <f t="shared" si="133"/>
        <v>0</v>
      </c>
      <c r="EP26" s="9">
        <f t="shared" si="134"/>
        <v>0</v>
      </c>
      <c r="EQ26" s="9">
        <f t="shared" si="135"/>
        <v>0</v>
      </c>
      <c r="ER26" s="9">
        <f t="shared" si="136"/>
        <v>0</v>
      </c>
      <c r="ES26" s="9">
        <f t="shared" si="137"/>
        <v>0</v>
      </c>
      <c r="ET26" s="9">
        <f t="shared" si="138"/>
        <v>0</v>
      </c>
      <c r="EU26" s="9">
        <f t="shared" si="139"/>
        <v>0</v>
      </c>
      <c r="EV26" s="9">
        <f t="shared" si="140"/>
        <v>0</v>
      </c>
      <c r="EW26" s="9">
        <f t="shared" si="141"/>
        <v>0</v>
      </c>
      <c r="EX26" s="9">
        <f t="shared" si="142"/>
        <v>0</v>
      </c>
      <c r="EY26" s="9">
        <f t="shared" si="143"/>
        <v>0</v>
      </c>
      <c r="EZ26" s="9">
        <f t="shared" si="144"/>
        <v>0</v>
      </c>
      <c r="FA26" s="9">
        <f t="shared" si="145"/>
        <v>0</v>
      </c>
      <c r="FB26" s="9">
        <f t="shared" si="146"/>
        <v>0</v>
      </c>
      <c r="FC26" s="9">
        <f t="shared" si="147"/>
        <v>0</v>
      </c>
      <c r="FD26" s="9">
        <f t="shared" si="148"/>
        <v>0</v>
      </c>
      <c r="FE26" s="9">
        <f t="shared" si="149"/>
        <v>0</v>
      </c>
      <c r="FF26" s="9">
        <f t="shared" si="150"/>
        <v>0</v>
      </c>
      <c r="FG26" s="9">
        <f t="shared" si="151"/>
        <v>0</v>
      </c>
      <c r="FH26" s="9">
        <f t="shared" si="152"/>
        <v>0</v>
      </c>
      <c r="FI26" s="9">
        <f t="shared" si="153"/>
        <v>0</v>
      </c>
      <c r="FJ26" s="9">
        <f t="shared" si="154"/>
        <v>0</v>
      </c>
      <c r="FK26" s="9">
        <f t="shared" si="155"/>
        <v>0</v>
      </c>
      <c r="FL26" s="9">
        <f t="shared" si="156"/>
        <v>0</v>
      </c>
      <c r="FM26" s="9">
        <f t="shared" si="157"/>
        <v>0</v>
      </c>
      <c r="FN26" s="9">
        <f t="shared" si="158"/>
        <v>0</v>
      </c>
      <c r="FO26" s="9">
        <f t="shared" si="159"/>
        <v>0</v>
      </c>
      <c r="FP26" s="9">
        <f t="shared" si="160"/>
        <v>0</v>
      </c>
      <c r="FQ26" s="9">
        <f t="shared" si="161"/>
        <v>0</v>
      </c>
      <c r="FR26" s="9">
        <f t="shared" si="162"/>
        <v>0</v>
      </c>
      <c r="FS26" s="9">
        <f t="shared" si="163"/>
        <v>0</v>
      </c>
      <c r="FT26" s="9">
        <f t="shared" si="164"/>
        <v>0</v>
      </c>
      <c r="FU26" s="9">
        <f t="shared" si="165"/>
        <v>0</v>
      </c>
      <c r="FV26" s="9">
        <f t="shared" si="166"/>
        <v>0</v>
      </c>
      <c r="FW26" s="9">
        <f t="shared" si="167"/>
        <v>0</v>
      </c>
      <c r="FX26" s="9">
        <f t="shared" si="168"/>
        <v>0</v>
      </c>
      <c r="FY26" s="9">
        <f t="shared" si="169"/>
        <v>0</v>
      </c>
      <c r="FZ26" s="9">
        <f t="shared" si="170"/>
        <v>0</v>
      </c>
      <c r="GA26" s="9">
        <f t="shared" si="171"/>
        <v>0</v>
      </c>
      <c r="GB26" s="9">
        <f t="shared" si="172"/>
        <v>0</v>
      </c>
      <c r="GC26" s="9">
        <f t="shared" si="173"/>
        <v>0</v>
      </c>
      <c r="GD26" s="9">
        <f t="shared" si="174"/>
        <v>0</v>
      </c>
      <c r="GE26" s="9">
        <f t="shared" si="175"/>
        <v>0</v>
      </c>
      <c r="GF26" s="9">
        <f t="shared" si="176"/>
        <v>0</v>
      </c>
      <c r="GG26" s="9">
        <f t="shared" si="177"/>
        <v>0</v>
      </c>
      <c r="GH26" s="9">
        <f t="shared" si="178"/>
        <v>0</v>
      </c>
      <c r="GI26" s="9">
        <f t="shared" si="179"/>
        <v>0</v>
      </c>
      <c r="GJ26" s="9">
        <f t="shared" si="180"/>
        <v>0</v>
      </c>
    </row>
    <row r="27" spans="1:192" ht="18" customHeight="1" x14ac:dyDescent="0.25">
      <c r="A27" s="6"/>
      <c r="B27" s="6"/>
      <c r="C27" s="6"/>
      <c r="D27" s="6"/>
      <c r="E27" s="7"/>
      <c r="F27" s="2"/>
      <c r="G27" s="8"/>
      <c r="H27" s="2"/>
      <c r="I27" s="2" t="s">
        <v>122</v>
      </c>
      <c r="J27" s="6"/>
      <c r="K27" s="7"/>
      <c r="L27" s="6"/>
      <c r="M27" s="9">
        <f t="shared" si="1"/>
        <v>0</v>
      </c>
      <c r="N27" s="9">
        <f t="shared" si="2"/>
        <v>0</v>
      </c>
      <c r="O27" s="9">
        <f t="shared" si="3"/>
        <v>0</v>
      </c>
      <c r="P27" s="9">
        <f t="shared" si="4"/>
        <v>0</v>
      </c>
      <c r="Q27" s="9">
        <f t="shared" si="5"/>
        <v>0</v>
      </c>
      <c r="R27" s="9">
        <f t="shared" si="6"/>
        <v>0</v>
      </c>
      <c r="S27" s="9">
        <f t="shared" si="7"/>
        <v>0</v>
      </c>
      <c r="T27" s="9">
        <f t="shared" si="8"/>
        <v>0</v>
      </c>
      <c r="U27" s="9">
        <f t="shared" si="9"/>
        <v>0</v>
      </c>
      <c r="V27" s="9">
        <f t="shared" si="10"/>
        <v>0</v>
      </c>
      <c r="W27" s="9">
        <f t="shared" si="11"/>
        <v>0</v>
      </c>
      <c r="X27" s="9">
        <f t="shared" si="12"/>
        <v>0</v>
      </c>
      <c r="Y27" s="9">
        <f t="shared" si="13"/>
        <v>0</v>
      </c>
      <c r="Z27" s="9">
        <f t="shared" si="14"/>
        <v>0</v>
      </c>
      <c r="AA27" s="9">
        <f t="shared" si="15"/>
        <v>0</v>
      </c>
      <c r="AB27" s="9">
        <f t="shared" si="16"/>
        <v>0</v>
      </c>
      <c r="AC27" s="9">
        <f t="shared" si="17"/>
        <v>0</v>
      </c>
      <c r="AD27" s="9">
        <f t="shared" si="18"/>
        <v>0</v>
      </c>
      <c r="AE27" s="9">
        <f t="shared" si="19"/>
        <v>0</v>
      </c>
      <c r="AF27" s="9">
        <f t="shared" si="20"/>
        <v>0</v>
      </c>
      <c r="AG27" s="9">
        <f t="shared" si="21"/>
        <v>0</v>
      </c>
      <c r="AH27" s="9">
        <f t="shared" si="22"/>
        <v>0</v>
      </c>
      <c r="AI27" s="9">
        <f t="shared" si="23"/>
        <v>0</v>
      </c>
      <c r="AJ27" s="9">
        <f t="shared" si="24"/>
        <v>0</v>
      </c>
      <c r="AK27" s="9">
        <f t="shared" si="25"/>
        <v>0</v>
      </c>
      <c r="AL27" s="9">
        <f t="shared" si="26"/>
        <v>0</v>
      </c>
      <c r="AM27" s="9">
        <f t="shared" si="27"/>
        <v>0</v>
      </c>
      <c r="AN27" s="9">
        <f t="shared" si="28"/>
        <v>0</v>
      </c>
      <c r="AO27" s="9">
        <f t="shared" si="29"/>
        <v>0</v>
      </c>
      <c r="AP27" s="9">
        <f t="shared" si="30"/>
        <v>0</v>
      </c>
      <c r="AQ27" s="9">
        <f t="shared" si="31"/>
        <v>0</v>
      </c>
      <c r="AR27" s="9">
        <f t="shared" si="32"/>
        <v>0</v>
      </c>
      <c r="AS27" s="9">
        <f t="shared" si="33"/>
        <v>0</v>
      </c>
      <c r="AT27" s="9">
        <f t="shared" si="34"/>
        <v>0</v>
      </c>
      <c r="AU27" s="9">
        <f t="shared" si="35"/>
        <v>0</v>
      </c>
      <c r="AV27" s="9">
        <f t="shared" si="36"/>
        <v>0</v>
      </c>
      <c r="AW27" s="9">
        <f t="shared" si="37"/>
        <v>0</v>
      </c>
      <c r="AX27" s="9">
        <f t="shared" si="38"/>
        <v>0</v>
      </c>
      <c r="AY27" s="9">
        <f t="shared" si="39"/>
        <v>0</v>
      </c>
      <c r="AZ27" s="9">
        <f t="shared" si="40"/>
        <v>0</v>
      </c>
      <c r="BA27" s="9">
        <f t="shared" si="41"/>
        <v>0</v>
      </c>
      <c r="BB27" s="9">
        <f t="shared" si="42"/>
        <v>0</v>
      </c>
      <c r="BC27" s="9">
        <f t="shared" si="43"/>
        <v>0</v>
      </c>
      <c r="BD27" s="9">
        <f t="shared" si="44"/>
        <v>0</v>
      </c>
      <c r="BE27" s="9">
        <f t="shared" si="45"/>
        <v>0</v>
      </c>
      <c r="BF27" s="9">
        <f t="shared" si="46"/>
        <v>0</v>
      </c>
      <c r="BG27" s="9">
        <f t="shared" si="47"/>
        <v>0</v>
      </c>
      <c r="BH27" s="9">
        <f t="shared" si="48"/>
        <v>0</v>
      </c>
      <c r="BI27" s="9">
        <f t="shared" si="49"/>
        <v>0</v>
      </c>
      <c r="BJ27" s="9">
        <f t="shared" si="50"/>
        <v>0</v>
      </c>
      <c r="BK27" s="9">
        <f t="shared" si="51"/>
        <v>0</v>
      </c>
      <c r="BL27" s="9">
        <f t="shared" si="52"/>
        <v>0</v>
      </c>
      <c r="BM27" s="9">
        <f t="shared" si="53"/>
        <v>0</v>
      </c>
      <c r="BN27" s="9">
        <f t="shared" si="54"/>
        <v>0</v>
      </c>
      <c r="BO27" s="9">
        <f t="shared" si="55"/>
        <v>0</v>
      </c>
      <c r="BP27" s="9">
        <f t="shared" si="56"/>
        <v>0</v>
      </c>
      <c r="BQ27" s="9">
        <f t="shared" si="57"/>
        <v>0</v>
      </c>
      <c r="BR27" s="9">
        <f t="shared" si="58"/>
        <v>0</v>
      </c>
      <c r="BS27" s="9">
        <f t="shared" si="59"/>
        <v>0</v>
      </c>
      <c r="BT27" s="9">
        <f t="shared" si="60"/>
        <v>0</v>
      </c>
      <c r="BU27" s="9">
        <f t="shared" si="61"/>
        <v>0</v>
      </c>
      <c r="BV27" s="9">
        <f t="shared" si="62"/>
        <v>0</v>
      </c>
      <c r="BW27" s="9">
        <f t="shared" si="63"/>
        <v>0</v>
      </c>
      <c r="BX27" s="9">
        <f t="shared" si="64"/>
        <v>0</v>
      </c>
      <c r="BY27" s="9">
        <f t="shared" si="65"/>
        <v>0</v>
      </c>
      <c r="BZ27" s="9">
        <f t="shared" si="66"/>
        <v>0</v>
      </c>
      <c r="CA27" s="9">
        <f t="shared" si="67"/>
        <v>0</v>
      </c>
      <c r="CB27" s="9">
        <f t="shared" si="68"/>
        <v>0</v>
      </c>
      <c r="CC27" s="9">
        <f t="shared" si="69"/>
        <v>0</v>
      </c>
      <c r="CD27" s="9">
        <f t="shared" si="70"/>
        <v>0</v>
      </c>
      <c r="CE27" s="9">
        <f t="shared" si="71"/>
        <v>0</v>
      </c>
      <c r="CF27" s="9">
        <f t="shared" si="72"/>
        <v>0</v>
      </c>
      <c r="CG27" s="9">
        <f t="shared" si="73"/>
        <v>0</v>
      </c>
      <c r="CH27" s="9">
        <f t="shared" si="74"/>
        <v>0</v>
      </c>
      <c r="CI27" s="9">
        <f t="shared" si="75"/>
        <v>0</v>
      </c>
      <c r="CJ27" s="9">
        <f t="shared" si="76"/>
        <v>0</v>
      </c>
      <c r="CK27" s="9">
        <f t="shared" si="77"/>
        <v>0</v>
      </c>
      <c r="CL27" s="9">
        <f t="shared" si="78"/>
        <v>0</v>
      </c>
      <c r="CM27" s="9">
        <f t="shared" si="79"/>
        <v>0</v>
      </c>
      <c r="CN27" s="9">
        <f t="shared" si="80"/>
        <v>0</v>
      </c>
      <c r="CO27" s="9">
        <f t="shared" si="81"/>
        <v>0</v>
      </c>
      <c r="CP27" s="9">
        <f t="shared" si="82"/>
        <v>0</v>
      </c>
      <c r="CQ27" s="9">
        <f t="shared" si="83"/>
        <v>0</v>
      </c>
      <c r="CR27" s="9">
        <f t="shared" si="84"/>
        <v>0</v>
      </c>
      <c r="CS27" s="9">
        <f t="shared" si="85"/>
        <v>0</v>
      </c>
      <c r="CT27" s="9">
        <f t="shared" si="86"/>
        <v>0</v>
      </c>
      <c r="CU27" s="9">
        <f t="shared" si="87"/>
        <v>0</v>
      </c>
      <c r="CV27" s="9">
        <f t="shared" si="88"/>
        <v>0</v>
      </c>
      <c r="CW27" s="9">
        <f t="shared" si="89"/>
        <v>0</v>
      </c>
      <c r="CX27" s="9">
        <f t="shared" si="90"/>
        <v>0</v>
      </c>
      <c r="CY27" s="9">
        <f t="shared" si="91"/>
        <v>0</v>
      </c>
      <c r="CZ27" s="9">
        <f t="shared" si="92"/>
        <v>0</v>
      </c>
      <c r="DA27" s="9">
        <f t="shared" si="93"/>
        <v>0</v>
      </c>
      <c r="DB27" s="9">
        <f t="shared" si="94"/>
        <v>0</v>
      </c>
      <c r="DC27" s="9">
        <f t="shared" si="95"/>
        <v>0</v>
      </c>
      <c r="DD27" s="9">
        <f t="shared" si="96"/>
        <v>0</v>
      </c>
      <c r="DE27" s="9">
        <f t="shared" si="97"/>
        <v>0</v>
      </c>
      <c r="DF27" s="9">
        <f t="shared" si="98"/>
        <v>0</v>
      </c>
      <c r="DG27" s="9">
        <f t="shared" si="99"/>
        <v>0</v>
      </c>
      <c r="DH27" s="9">
        <f t="shared" si="100"/>
        <v>0</v>
      </c>
      <c r="DI27" s="9">
        <f t="shared" si="101"/>
        <v>0</v>
      </c>
      <c r="DJ27" s="9">
        <f t="shared" si="102"/>
        <v>0</v>
      </c>
      <c r="DK27" s="9">
        <f t="shared" si="103"/>
        <v>0</v>
      </c>
      <c r="DL27" s="9">
        <f t="shared" si="104"/>
        <v>0</v>
      </c>
      <c r="DM27" s="9">
        <f t="shared" si="105"/>
        <v>0</v>
      </c>
      <c r="DN27" s="9">
        <f t="shared" si="106"/>
        <v>0</v>
      </c>
      <c r="DO27" s="9">
        <f t="shared" si="107"/>
        <v>0</v>
      </c>
      <c r="DP27" s="9">
        <f t="shared" si="108"/>
        <v>0</v>
      </c>
      <c r="DQ27" s="9">
        <f t="shared" si="109"/>
        <v>0</v>
      </c>
      <c r="DR27" s="9">
        <f t="shared" si="110"/>
        <v>0</v>
      </c>
      <c r="DS27" s="9">
        <f t="shared" si="111"/>
        <v>0</v>
      </c>
      <c r="DT27" s="9">
        <f t="shared" si="112"/>
        <v>0</v>
      </c>
      <c r="DU27" s="9">
        <f t="shared" si="113"/>
        <v>0</v>
      </c>
      <c r="DV27" s="9">
        <f t="shared" si="114"/>
        <v>0</v>
      </c>
      <c r="DW27" s="9">
        <f t="shared" si="115"/>
        <v>0</v>
      </c>
      <c r="DX27" s="9">
        <f t="shared" si="116"/>
        <v>0</v>
      </c>
      <c r="DY27" s="9">
        <f t="shared" si="117"/>
        <v>0</v>
      </c>
      <c r="DZ27" s="9">
        <f t="shared" si="118"/>
        <v>0</v>
      </c>
      <c r="EA27" s="9">
        <f t="shared" si="119"/>
        <v>0</v>
      </c>
      <c r="EB27" s="9">
        <f t="shared" si="120"/>
        <v>0</v>
      </c>
      <c r="EC27" s="9">
        <f t="shared" si="121"/>
        <v>0</v>
      </c>
      <c r="ED27" s="9">
        <f t="shared" si="122"/>
        <v>0</v>
      </c>
      <c r="EE27" s="9">
        <f t="shared" si="123"/>
        <v>0</v>
      </c>
      <c r="EF27" s="9">
        <f t="shared" si="124"/>
        <v>0</v>
      </c>
      <c r="EG27" s="9">
        <f t="shared" si="125"/>
        <v>0</v>
      </c>
      <c r="EH27" s="9">
        <f t="shared" si="126"/>
        <v>0</v>
      </c>
      <c r="EI27" s="9">
        <f t="shared" si="127"/>
        <v>0</v>
      </c>
      <c r="EJ27" s="9">
        <f t="shared" si="128"/>
        <v>0</v>
      </c>
      <c r="EK27" s="9">
        <f t="shared" si="129"/>
        <v>0</v>
      </c>
      <c r="EL27" s="9">
        <f t="shared" si="130"/>
        <v>0</v>
      </c>
      <c r="EM27" s="9">
        <f t="shared" si="131"/>
        <v>0</v>
      </c>
      <c r="EN27" s="9">
        <f t="shared" si="132"/>
        <v>0</v>
      </c>
      <c r="EO27" s="9">
        <f t="shared" si="133"/>
        <v>0</v>
      </c>
      <c r="EP27" s="9">
        <f t="shared" si="134"/>
        <v>0</v>
      </c>
      <c r="EQ27" s="9">
        <f t="shared" si="135"/>
        <v>0</v>
      </c>
      <c r="ER27" s="9">
        <f t="shared" si="136"/>
        <v>0</v>
      </c>
      <c r="ES27" s="9">
        <f t="shared" si="137"/>
        <v>0</v>
      </c>
      <c r="ET27" s="9">
        <f t="shared" si="138"/>
        <v>0</v>
      </c>
      <c r="EU27" s="9">
        <f t="shared" si="139"/>
        <v>0</v>
      </c>
      <c r="EV27" s="9">
        <f t="shared" si="140"/>
        <v>0</v>
      </c>
      <c r="EW27" s="9">
        <f t="shared" si="141"/>
        <v>0</v>
      </c>
      <c r="EX27" s="9">
        <f t="shared" si="142"/>
        <v>0</v>
      </c>
      <c r="EY27" s="9">
        <f t="shared" si="143"/>
        <v>0</v>
      </c>
      <c r="EZ27" s="9">
        <f t="shared" si="144"/>
        <v>0</v>
      </c>
      <c r="FA27" s="9">
        <f t="shared" si="145"/>
        <v>0</v>
      </c>
      <c r="FB27" s="9">
        <f t="shared" si="146"/>
        <v>0</v>
      </c>
      <c r="FC27" s="9">
        <f t="shared" si="147"/>
        <v>0</v>
      </c>
      <c r="FD27" s="9">
        <f t="shared" si="148"/>
        <v>0</v>
      </c>
      <c r="FE27" s="9">
        <f t="shared" si="149"/>
        <v>0</v>
      </c>
      <c r="FF27" s="9">
        <f t="shared" si="150"/>
        <v>0</v>
      </c>
      <c r="FG27" s="9">
        <f t="shared" si="151"/>
        <v>0</v>
      </c>
      <c r="FH27" s="9">
        <f t="shared" si="152"/>
        <v>0</v>
      </c>
      <c r="FI27" s="9">
        <f t="shared" si="153"/>
        <v>0</v>
      </c>
      <c r="FJ27" s="9">
        <f t="shared" si="154"/>
        <v>0</v>
      </c>
      <c r="FK27" s="9">
        <f t="shared" si="155"/>
        <v>0</v>
      </c>
      <c r="FL27" s="9">
        <f t="shared" si="156"/>
        <v>0</v>
      </c>
      <c r="FM27" s="9">
        <f t="shared" si="157"/>
        <v>0</v>
      </c>
      <c r="FN27" s="9">
        <f t="shared" si="158"/>
        <v>0</v>
      </c>
      <c r="FO27" s="9">
        <f t="shared" si="159"/>
        <v>0</v>
      </c>
      <c r="FP27" s="9">
        <f t="shared" si="160"/>
        <v>0</v>
      </c>
      <c r="FQ27" s="9">
        <f t="shared" si="161"/>
        <v>0</v>
      </c>
      <c r="FR27" s="9">
        <f t="shared" si="162"/>
        <v>0</v>
      </c>
      <c r="FS27" s="9">
        <f t="shared" si="163"/>
        <v>0</v>
      </c>
      <c r="FT27" s="9">
        <f t="shared" si="164"/>
        <v>0</v>
      </c>
      <c r="FU27" s="9">
        <f t="shared" si="165"/>
        <v>0</v>
      </c>
      <c r="FV27" s="9">
        <f t="shared" si="166"/>
        <v>0</v>
      </c>
      <c r="FW27" s="9">
        <f t="shared" si="167"/>
        <v>0</v>
      </c>
      <c r="FX27" s="9">
        <f t="shared" si="168"/>
        <v>0</v>
      </c>
      <c r="FY27" s="9">
        <f t="shared" si="169"/>
        <v>0</v>
      </c>
      <c r="FZ27" s="9">
        <f t="shared" si="170"/>
        <v>0</v>
      </c>
      <c r="GA27" s="9">
        <f t="shared" si="171"/>
        <v>0</v>
      </c>
      <c r="GB27" s="9">
        <f t="shared" si="172"/>
        <v>0</v>
      </c>
      <c r="GC27" s="9">
        <f t="shared" si="173"/>
        <v>0</v>
      </c>
      <c r="GD27" s="9">
        <f t="shared" si="174"/>
        <v>0</v>
      </c>
      <c r="GE27" s="9">
        <f t="shared" si="175"/>
        <v>0</v>
      </c>
      <c r="GF27" s="9">
        <f t="shared" si="176"/>
        <v>0</v>
      </c>
      <c r="GG27" s="9">
        <f t="shared" si="177"/>
        <v>0</v>
      </c>
      <c r="GH27" s="9">
        <f t="shared" si="178"/>
        <v>0</v>
      </c>
      <c r="GI27" s="9">
        <f t="shared" si="179"/>
        <v>0</v>
      </c>
      <c r="GJ27" s="9">
        <f t="shared" si="180"/>
        <v>0</v>
      </c>
    </row>
    <row r="28" spans="1:192" ht="18" customHeight="1" x14ac:dyDescent="0.25">
      <c r="A28" s="6"/>
      <c r="B28" s="6"/>
      <c r="C28" s="6"/>
      <c r="D28" s="6"/>
      <c r="E28" s="7"/>
      <c r="F28" s="2"/>
      <c r="G28" s="8"/>
      <c r="H28" s="2"/>
      <c r="I28" s="2"/>
      <c r="J28" s="6"/>
      <c r="K28" s="7"/>
      <c r="L28" s="6"/>
      <c r="M28" s="9">
        <f t="shared" si="1"/>
        <v>0</v>
      </c>
      <c r="N28" s="9">
        <f t="shared" si="2"/>
        <v>0</v>
      </c>
      <c r="O28" s="9">
        <f t="shared" si="3"/>
        <v>0</v>
      </c>
      <c r="P28" s="9">
        <f t="shared" si="4"/>
        <v>0</v>
      </c>
      <c r="Q28" s="9">
        <f t="shared" si="5"/>
        <v>0</v>
      </c>
      <c r="R28" s="9">
        <f t="shared" si="6"/>
        <v>0</v>
      </c>
      <c r="S28" s="9">
        <f t="shared" si="7"/>
        <v>0</v>
      </c>
      <c r="T28" s="9">
        <f t="shared" si="8"/>
        <v>0</v>
      </c>
      <c r="U28" s="9">
        <f t="shared" si="9"/>
        <v>0</v>
      </c>
      <c r="V28" s="9">
        <f t="shared" si="10"/>
        <v>0</v>
      </c>
      <c r="W28" s="9">
        <f t="shared" si="11"/>
        <v>0</v>
      </c>
      <c r="X28" s="9">
        <f t="shared" si="12"/>
        <v>0</v>
      </c>
      <c r="Y28" s="9">
        <f t="shared" si="13"/>
        <v>0</v>
      </c>
      <c r="Z28" s="9">
        <f t="shared" si="14"/>
        <v>0</v>
      </c>
      <c r="AA28" s="9">
        <f t="shared" si="15"/>
        <v>0</v>
      </c>
      <c r="AB28" s="9">
        <f t="shared" si="16"/>
        <v>0</v>
      </c>
      <c r="AC28" s="9">
        <f t="shared" si="17"/>
        <v>0</v>
      </c>
      <c r="AD28" s="9">
        <f t="shared" si="18"/>
        <v>0</v>
      </c>
      <c r="AE28" s="9">
        <f t="shared" si="19"/>
        <v>0</v>
      </c>
      <c r="AF28" s="9">
        <f t="shared" si="20"/>
        <v>0</v>
      </c>
      <c r="AG28" s="9">
        <f t="shared" si="21"/>
        <v>0</v>
      </c>
      <c r="AH28" s="9">
        <f t="shared" si="22"/>
        <v>0</v>
      </c>
      <c r="AI28" s="9">
        <f t="shared" si="23"/>
        <v>0</v>
      </c>
      <c r="AJ28" s="9">
        <f t="shared" si="24"/>
        <v>0</v>
      </c>
      <c r="AK28" s="9">
        <f t="shared" si="25"/>
        <v>0</v>
      </c>
      <c r="AL28" s="9">
        <f t="shared" si="26"/>
        <v>0</v>
      </c>
      <c r="AM28" s="9">
        <f t="shared" si="27"/>
        <v>0</v>
      </c>
      <c r="AN28" s="9">
        <f t="shared" si="28"/>
        <v>0</v>
      </c>
      <c r="AO28" s="9">
        <f t="shared" si="29"/>
        <v>0</v>
      </c>
      <c r="AP28" s="9">
        <f t="shared" si="30"/>
        <v>0</v>
      </c>
      <c r="AQ28" s="9">
        <f t="shared" si="31"/>
        <v>0</v>
      </c>
      <c r="AR28" s="9">
        <f t="shared" si="32"/>
        <v>0</v>
      </c>
      <c r="AS28" s="9">
        <f t="shared" si="33"/>
        <v>0</v>
      </c>
      <c r="AT28" s="9">
        <f t="shared" si="34"/>
        <v>0</v>
      </c>
      <c r="AU28" s="9">
        <f t="shared" si="35"/>
        <v>0</v>
      </c>
      <c r="AV28" s="9">
        <f t="shared" si="36"/>
        <v>0</v>
      </c>
      <c r="AW28" s="9">
        <f t="shared" si="37"/>
        <v>0</v>
      </c>
      <c r="AX28" s="9">
        <f t="shared" si="38"/>
        <v>0</v>
      </c>
      <c r="AY28" s="9">
        <f t="shared" si="39"/>
        <v>0</v>
      </c>
      <c r="AZ28" s="9">
        <f t="shared" si="40"/>
        <v>0</v>
      </c>
      <c r="BA28" s="9">
        <f t="shared" si="41"/>
        <v>0</v>
      </c>
      <c r="BB28" s="9">
        <f t="shared" si="42"/>
        <v>0</v>
      </c>
      <c r="BC28" s="9">
        <f t="shared" si="43"/>
        <v>0</v>
      </c>
      <c r="BD28" s="9">
        <f t="shared" si="44"/>
        <v>0</v>
      </c>
      <c r="BE28" s="9">
        <f t="shared" si="45"/>
        <v>0</v>
      </c>
      <c r="BF28" s="9">
        <f t="shared" si="46"/>
        <v>0</v>
      </c>
      <c r="BG28" s="9">
        <f t="shared" si="47"/>
        <v>0</v>
      </c>
      <c r="BH28" s="9">
        <f t="shared" si="48"/>
        <v>0</v>
      </c>
      <c r="BI28" s="9">
        <f t="shared" si="49"/>
        <v>0</v>
      </c>
      <c r="BJ28" s="9">
        <f t="shared" si="50"/>
        <v>0</v>
      </c>
      <c r="BK28" s="9">
        <f t="shared" si="51"/>
        <v>0</v>
      </c>
      <c r="BL28" s="9">
        <f t="shared" si="52"/>
        <v>0</v>
      </c>
      <c r="BM28" s="9">
        <f t="shared" si="53"/>
        <v>0</v>
      </c>
      <c r="BN28" s="9">
        <f t="shared" si="54"/>
        <v>0</v>
      </c>
      <c r="BO28" s="9">
        <f t="shared" si="55"/>
        <v>0</v>
      </c>
      <c r="BP28" s="9">
        <f t="shared" si="56"/>
        <v>0</v>
      </c>
      <c r="BQ28" s="9">
        <f t="shared" si="57"/>
        <v>0</v>
      </c>
      <c r="BR28" s="9">
        <f t="shared" si="58"/>
        <v>0</v>
      </c>
      <c r="BS28" s="9">
        <f t="shared" si="59"/>
        <v>0</v>
      </c>
      <c r="BT28" s="9">
        <f t="shared" si="60"/>
        <v>0</v>
      </c>
      <c r="BU28" s="9">
        <f t="shared" si="61"/>
        <v>0</v>
      </c>
      <c r="BV28" s="9">
        <f t="shared" si="62"/>
        <v>0</v>
      </c>
      <c r="BW28" s="9">
        <f t="shared" si="63"/>
        <v>0</v>
      </c>
      <c r="BX28" s="9">
        <f t="shared" si="64"/>
        <v>0</v>
      </c>
      <c r="BY28" s="9">
        <f t="shared" si="65"/>
        <v>0</v>
      </c>
      <c r="BZ28" s="9">
        <f t="shared" si="66"/>
        <v>0</v>
      </c>
      <c r="CA28" s="9">
        <f t="shared" si="67"/>
        <v>0</v>
      </c>
      <c r="CB28" s="9">
        <f t="shared" si="68"/>
        <v>0</v>
      </c>
      <c r="CC28" s="9">
        <f t="shared" si="69"/>
        <v>0</v>
      </c>
      <c r="CD28" s="9">
        <f t="shared" si="70"/>
        <v>0</v>
      </c>
      <c r="CE28" s="9">
        <f t="shared" si="71"/>
        <v>0</v>
      </c>
      <c r="CF28" s="9">
        <f t="shared" si="72"/>
        <v>0</v>
      </c>
      <c r="CG28" s="9">
        <f t="shared" si="73"/>
        <v>0</v>
      </c>
      <c r="CH28" s="9">
        <f t="shared" si="74"/>
        <v>0</v>
      </c>
      <c r="CI28" s="9">
        <f t="shared" si="75"/>
        <v>0</v>
      </c>
      <c r="CJ28" s="9">
        <f t="shared" si="76"/>
        <v>0</v>
      </c>
      <c r="CK28" s="9">
        <f t="shared" si="77"/>
        <v>0</v>
      </c>
      <c r="CL28" s="9">
        <f t="shared" si="78"/>
        <v>0</v>
      </c>
      <c r="CM28" s="9">
        <f t="shared" si="79"/>
        <v>0</v>
      </c>
      <c r="CN28" s="9">
        <f t="shared" si="80"/>
        <v>0</v>
      </c>
      <c r="CO28" s="9">
        <f t="shared" si="81"/>
        <v>0</v>
      </c>
      <c r="CP28" s="9">
        <f t="shared" si="82"/>
        <v>0</v>
      </c>
      <c r="CQ28" s="9">
        <f t="shared" si="83"/>
        <v>0</v>
      </c>
      <c r="CR28" s="9">
        <f t="shared" si="84"/>
        <v>0</v>
      </c>
      <c r="CS28" s="9">
        <f t="shared" si="85"/>
        <v>0</v>
      </c>
      <c r="CT28" s="9">
        <f t="shared" si="86"/>
        <v>0</v>
      </c>
      <c r="CU28" s="9">
        <f t="shared" si="87"/>
        <v>0</v>
      </c>
      <c r="CV28" s="9">
        <f t="shared" si="88"/>
        <v>0</v>
      </c>
      <c r="CW28" s="9">
        <f t="shared" si="89"/>
        <v>0</v>
      </c>
      <c r="CX28" s="9">
        <f t="shared" si="90"/>
        <v>0</v>
      </c>
      <c r="CY28" s="9">
        <f t="shared" si="91"/>
        <v>0</v>
      </c>
      <c r="CZ28" s="9">
        <f t="shared" si="92"/>
        <v>0</v>
      </c>
      <c r="DA28" s="9">
        <f t="shared" si="93"/>
        <v>0</v>
      </c>
      <c r="DB28" s="9">
        <f t="shared" si="94"/>
        <v>0</v>
      </c>
      <c r="DC28" s="9">
        <f t="shared" si="95"/>
        <v>0</v>
      </c>
      <c r="DD28" s="9">
        <f t="shared" si="96"/>
        <v>0</v>
      </c>
      <c r="DE28" s="9">
        <f t="shared" si="97"/>
        <v>0</v>
      </c>
      <c r="DF28" s="9">
        <f t="shared" si="98"/>
        <v>0</v>
      </c>
      <c r="DG28" s="9">
        <f t="shared" si="99"/>
        <v>0</v>
      </c>
      <c r="DH28" s="9">
        <f t="shared" si="100"/>
        <v>0</v>
      </c>
      <c r="DI28" s="9">
        <f t="shared" si="101"/>
        <v>0</v>
      </c>
      <c r="DJ28" s="9">
        <f t="shared" si="102"/>
        <v>0</v>
      </c>
      <c r="DK28" s="9">
        <f t="shared" si="103"/>
        <v>0</v>
      </c>
      <c r="DL28" s="9">
        <f t="shared" si="104"/>
        <v>0</v>
      </c>
      <c r="DM28" s="9">
        <f t="shared" si="105"/>
        <v>0</v>
      </c>
      <c r="DN28" s="9">
        <f t="shared" si="106"/>
        <v>0</v>
      </c>
      <c r="DO28" s="9">
        <f t="shared" si="107"/>
        <v>0</v>
      </c>
      <c r="DP28" s="9">
        <f t="shared" si="108"/>
        <v>0</v>
      </c>
      <c r="DQ28" s="9">
        <f t="shared" si="109"/>
        <v>0</v>
      </c>
      <c r="DR28" s="9">
        <f t="shared" si="110"/>
        <v>0</v>
      </c>
      <c r="DS28" s="9">
        <f t="shared" si="111"/>
        <v>0</v>
      </c>
      <c r="DT28" s="9">
        <f t="shared" si="112"/>
        <v>0</v>
      </c>
      <c r="DU28" s="9">
        <f t="shared" si="113"/>
        <v>0</v>
      </c>
      <c r="DV28" s="9">
        <f t="shared" si="114"/>
        <v>0</v>
      </c>
      <c r="DW28" s="9">
        <f t="shared" si="115"/>
        <v>0</v>
      </c>
      <c r="DX28" s="9">
        <f t="shared" si="116"/>
        <v>0</v>
      </c>
      <c r="DY28" s="9">
        <f t="shared" si="117"/>
        <v>0</v>
      </c>
      <c r="DZ28" s="9">
        <f t="shared" si="118"/>
        <v>0</v>
      </c>
      <c r="EA28" s="9">
        <f t="shared" si="119"/>
        <v>0</v>
      </c>
      <c r="EB28" s="9">
        <f t="shared" si="120"/>
        <v>0</v>
      </c>
      <c r="EC28" s="9">
        <f t="shared" si="121"/>
        <v>0</v>
      </c>
      <c r="ED28" s="9">
        <f t="shared" si="122"/>
        <v>0</v>
      </c>
      <c r="EE28" s="9">
        <f t="shared" si="123"/>
        <v>0</v>
      </c>
      <c r="EF28" s="9">
        <f t="shared" si="124"/>
        <v>0</v>
      </c>
      <c r="EG28" s="9">
        <f t="shared" si="125"/>
        <v>0</v>
      </c>
      <c r="EH28" s="9">
        <f t="shared" si="126"/>
        <v>0</v>
      </c>
      <c r="EI28" s="9">
        <f t="shared" si="127"/>
        <v>0</v>
      </c>
      <c r="EJ28" s="9">
        <f t="shared" si="128"/>
        <v>0</v>
      </c>
      <c r="EK28" s="9">
        <f t="shared" si="129"/>
        <v>0</v>
      </c>
      <c r="EL28" s="9">
        <f t="shared" si="130"/>
        <v>0</v>
      </c>
      <c r="EM28" s="9">
        <f t="shared" si="131"/>
        <v>0</v>
      </c>
      <c r="EN28" s="9">
        <f t="shared" si="132"/>
        <v>0</v>
      </c>
      <c r="EO28" s="9">
        <f t="shared" si="133"/>
        <v>0</v>
      </c>
      <c r="EP28" s="9">
        <f t="shared" si="134"/>
        <v>0</v>
      </c>
      <c r="EQ28" s="9">
        <f t="shared" si="135"/>
        <v>0</v>
      </c>
      <c r="ER28" s="9">
        <f t="shared" si="136"/>
        <v>0</v>
      </c>
      <c r="ES28" s="9">
        <f t="shared" si="137"/>
        <v>0</v>
      </c>
      <c r="ET28" s="9">
        <f t="shared" si="138"/>
        <v>0</v>
      </c>
      <c r="EU28" s="9">
        <f t="shared" si="139"/>
        <v>0</v>
      </c>
      <c r="EV28" s="9">
        <f t="shared" si="140"/>
        <v>0</v>
      </c>
      <c r="EW28" s="9">
        <f t="shared" si="141"/>
        <v>0</v>
      </c>
      <c r="EX28" s="9">
        <f t="shared" si="142"/>
        <v>0</v>
      </c>
      <c r="EY28" s="9">
        <f t="shared" si="143"/>
        <v>0</v>
      </c>
      <c r="EZ28" s="9">
        <f t="shared" si="144"/>
        <v>0</v>
      </c>
      <c r="FA28" s="9">
        <f t="shared" si="145"/>
        <v>0</v>
      </c>
      <c r="FB28" s="9">
        <f t="shared" si="146"/>
        <v>0</v>
      </c>
      <c r="FC28" s="9">
        <f t="shared" si="147"/>
        <v>0</v>
      </c>
      <c r="FD28" s="9">
        <f t="shared" si="148"/>
        <v>0</v>
      </c>
      <c r="FE28" s="9">
        <f t="shared" si="149"/>
        <v>0</v>
      </c>
      <c r="FF28" s="9">
        <f t="shared" si="150"/>
        <v>0</v>
      </c>
      <c r="FG28" s="9">
        <f t="shared" si="151"/>
        <v>0</v>
      </c>
      <c r="FH28" s="9">
        <f t="shared" si="152"/>
        <v>0</v>
      </c>
      <c r="FI28" s="9">
        <f t="shared" si="153"/>
        <v>0</v>
      </c>
      <c r="FJ28" s="9">
        <f t="shared" si="154"/>
        <v>0</v>
      </c>
      <c r="FK28" s="9">
        <f t="shared" si="155"/>
        <v>0</v>
      </c>
      <c r="FL28" s="9">
        <f t="shared" si="156"/>
        <v>0</v>
      </c>
      <c r="FM28" s="9">
        <f t="shared" si="157"/>
        <v>0</v>
      </c>
      <c r="FN28" s="9">
        <f t="shared" si="158"/>
        <v>0</v>
      </c>
      <c r="FO28" s="9">
        <f t="shared" si="159"/>
        <v>0</v>
      </c>
      <c r="FP28" s="9">
        <f t="shared" si="160"/>
        <v>0</v>
      </c>
      <c r="FQ28" s="9">
        <f t="shared" si="161"/>
        <v>0</v>
      </c>
      <c r="FR28" s="9">
        <f t="shared" si="162"/>
        <v>0</v>
      </c>
      <c r="FS28" s="9">
        <f t="shared" si="163"/>
        <v>0</v>
      </c>
      <c r="FT28" s="9">
        <f t="shared" si="164"/>
        <v>0</v>
      </c>
      <c r="FU28" s="9">
        <f t="shared" si="165"/>
        <v>0</v>
      </c>
      <c r="FV28" s="9">
        <f t="shared" si="166"/>
        <v>0</v>
      </c>
      <c r="FW28" s="9">
        <f t="shared" si="167"/>
        <v>0</v>
      </c>
      <c r="FX28" s="9">
        <f t="shared" si="168"/>
        <v>0</v>
      </c>
      <c r="FY28" s="9">
        <f t="shared" si="169"/>
        <v>0</v>
      </c>
      <c r="FZ28" s="9">
        <f t="shared" si="170"/>
        <v>0</v>
      </c>
      <c r="GA28" s="9">
        <f t="shared" si="171"/>
        <v>0</v>
      </c>
      <c r="GB28" s="9">
        <f t="shared" si="172"/>
        <v>0</v>
      </c>
      <c r="GC28" s="9">
        <f t="shared" si="173"/>
        <v>0</v>
      </c>
      <c r="GD28" s="9">
        <f t="shared" si="174"/>
        <v>0</v>
      </c>
      <c r="GE28" s="9">
        <f t="shared" si="175"/>
        <v>0</v>
      </c>
      <c r="GF28" s="9">
        <f t="shared" si="176"/>
        <v>0</v>
      </c>
      <c r="GG28" s="9">
        <f t="shared" si="177"/>
        <v>0</v>
      </c>
      <c r="GH28" s="9">
        <f t="shared" si="178"/>
        <v>0</v>
      </c>
      <c r="GI28" s="9">
        <f t="shared" si="179"/>
        <v>0</v>
      </c>
      <c r="GJ28" s="9">
        <f t="shared" si="180"/>
        <v>0</v>
      </c>
    </row>
    <row r="29" spans="1:192" ht="18" customHeight="1" x14ac:dyDescent="0.25">
      <c r="A29" s="6"/>
      <c r="B29" s="6"/>
      <c r="C29" s="6"/>
      <c r="D29" s="6"/>
      <c r="E29" s="7"/>
      <c r="F29" s="2"/>
      <c r="G29" s="8"/>
      <c r="H29" s="2"/>
      <c r="I29" s="2"/>
      <c r="J29" s="6"/>
      <c r="K29" s="7"/>
      <c r="L29" s="6"/>
      <c r="M29" s="9">
        <f t="shared" si="1"/>
        <v>0</v>
      </c>
      <c r="N29" s="9">
        <f t="shared" si="2"/>
        <v>0</v>
      </c>
      <c r="O29" s="9">
        <f t="shared" si="3"/>
        <v>0</v>
      </c>
      <c r="P29" s="9">
        <f t="shared" si="4"/>
        <v>0</v>
      </c>
      <c r="Q29" s="9">
        <f t="shared" si="5"/>
        <v>0</v>
      </c>
      <c r="R29" s="9">
        <f t="shared" si="6"/>
        <v>0</v>
      </c>
      <c r="S29" s="9">
        <f t="shared" si="7"/>
        <v>0</v>
      </c>
      <c r="T29" s="9">
        <f t="shared" si="8"/>
        <v>0</v>
      </c>
      <c r="U29" s="9">
        <f t="shared" si="9"/>
        <v>0</v>
      </c>
      <c r="V29" s="9">
        <f t="shared" si="10"/>
        <v>0</v>
      </c>
      <c r="W29" s="9">
        <f t="shared" si="11"/>
        <v>0</v>
      </c>
      <c r="X29" s="9">
        <f t="shared" si="12"/>
        <v>0</v>
      </c>
      <c r="Y29" s="9">
        <f t="shared" si="13"/>
        <v>0</v>
      </c>
      <c r="Z29" s="9">
        <f t="shared" si="14"/>
        <v>0</v>
      </c>
      <c r="AA29" s="9">
        <f t="shared" si="15"/>
        <v>0</v>
      </c>
      <c r="AB29" s="9">
        <f t="shared" si="16"/>
        <v>0</v>
      </c>
      <c r="AC29" s="9">
        <f t="shared" si="17"/>
        <v>0</v>
      </c>
      <c r="AD29" s="9">
        <f t="shared" si="18"/>
        <v>0</v>
      </c>
      <c r="AE29" s="9">
        <f t="shared" si="19"/>
        <v>0</v>
      </c>
      <c r="AF29" s="9">
        <f t="shared" si="20"/>
        <v>0</v>
      </c>
      <c r="AG29" s="9">
        <f t="shared" si="21"/>
        <v>0</v>
      </c>
      <c r="AH29" s="9">
        <f t="shared" si="22"/>
        <v>0</v>
      </c>
      <c r="AI29" s="9">
        <f t="shared" si="23"/>
        <v>0</v>
      </c>
      <c r="AJ29" s="9">
        <f t="shared" si="24"/>
        <v>0</v>
      </c>
      <c r="AK29" s="9">
        <f t="shared" si="25"/>
        <v>0</v>
      </c>
      <c r="AL29" s="9">
        <f t="shared" si="26"/>
        <v>0</v>
      </c>
      <c r="AM29" s="9">
        <f t="shared" si="27"/>
        <v>0</v>
      </c>
      <c r="AN29" s="9">
        <f t="shared" si="28"/>
        <v>0</v>
      </c>
      <c r="AO29" s="9">
        <f t="shared" si="29"/>
        <v>0</v>
      </c>
      <c r="AP29" s="9">
        <f t="shared" si="30"/>
        <v>0</v>
      </c>
      <c r="AQ29" s="9">
        <f t="shared" si="31"/>
        <v>0</v>
      </c>
      <c r="AR29" s="9">
        <f t="shared" si="32"/>
        <v>0</v>
      </c>
      <c r="AS29" s="9">
        <f t="shared" si="33"/>
        <v>0</v>
      </c>
      <c r="AT29" s="9">
        <f t="shared" si="34"/>
        <v>0</v>
      </c>
      <c r="AU29" s="9">
        <f t="shared" si="35"/>
        <v>0</v>
      </c>
      <c r="AV29" s="9">
        <f t="shared" si="36"/>
        <v>0</v>
      </c>
      <c r="AW29" s="9">
        <f t="shared" si="37"/>
        <v>0</v>
      </c>
      <c r="AX29" s="9">
        <f t="shared" si="38"/>
        <v>0</v>
      </c>
      <c r="AY29" s="9">
        <f t="shared" si="39"/>
        <v>0</v>
      </c>
      <c r="AZ29" s="9">
        <f t="shared" si="40"/>
        <v>0</v>
      </c>
      <c r="BA29" s="9">
        <f t="shared" si="41"/>
        <v>0</v>
      </c>
      <c r="BB29" s="9">
        <f t="shared" si="42"/>
        <v>0</v>
      </c>
      <c r="BC29" s="9">
        <f t="shared" si="43"/>
        <v>0</v>
      </c>
      <c r="BD29" s="9">
        <f t="shared" si="44"/>
        <v>0</v>
      </c>
      <c r="BE29" s="9">
        <f t="shared" si="45"/>
        <v>0</v>
      </c>
      <c r="BF29" s="9">
        <f t="shared" si="46"/>
        <v>0</v>
      </c>
      <c r="BG29" s="9">
        <f t="shared" si="47"/>
        <v>0</v>
      </c>
      <c r="BH29" s="9">
        <f t="shared" si="48"/>
        <v>0</v>
      </c>
      <c r="BI29" s="9">
        <f t="shared" si="49"/>
        <v>0</v>
      </c>
      <c r="BJ29" s="9">
        <f t="shared" si="50"/>
        <v>0</v>
      </c>
      <c r="BK29" s="9">
        <f t="shared" si="51"/>
        <v>0</v>
      </c>
      <c r="BL29" s="9">
        <f t="shared" si="52"/>
        <v>0</v>
      </c>
      <c r="BM29" s="9">
        <f t="shared" si="53"/>
        <v>0</v>
      </c>
      <c r="BN29" s="9">
        <f t="shared" si="54"/>
        <v>0</v>
      </c>
      <c r="BO29" s="9">
        <f t="shared" si="55"/>
        <v>0</v>
      </c>
      <c r="BP29" s="9">
        <f t="shared" si="56"/>
        <v>0</v>
      </c>
      <c r="BQ29" s="9">
        <f t="shared" si="57"/>
        <v>0</v>
      </c>
      <c r="BR29" s="9">
        <f t="shared" si="58"/>
        <v>0</v>
      </c>
      <c r="BS29" s="9">
        <f t="shared" si="59"/>
        <v>0</v>
      </c>
      <c r="BT29" s="9">
        <f t="shared" si="60"/>
        <v>0</v>
      </c>
      <c r="BU29" s="9">
        <f t="shared" si="61"/>
        <v>0</v>
      </c>
      <c r="BV29" s="9">
        <f t="shared" si="62"/>
        <v>0</v>
      </c>
      <c r="BW29" s="9">
        <f t="shared" si="63"/>
        <v>0</v>
      </c>
      <c r="BX29" s="9">
        <f t="shared" si="64"/>
        <v>0</v>
      </c>
      <c r="BY29" s="9">
        <f t="shared" si="65"/>
        <v>0</v>
      </c>
      <c r="BZ29" s="9">
        <f t="shared" si="66"/>
        <v>0</v>
      </c>
      <c r="CA29" s="9">
        <f t="shared" si="67"/>
        <v>0</v>
      </c>
      <c r="CB29" s="9">
        <f t="shared" si="68"/>
        <v>0</v>
      </c>
      <c r="CC29" s="9">
        <f t="shared" si="69"/>
        <v>0</v>
      </c>
      <c r="CD29" s="9">
        <f t="shared" si="70"/>
        <v>0</v>
      </c>
      <c r="CE29" s="9">
        <f t="shared" si="71"/>
        <v>0</v>
      </c>
      <c r="CF29" s="9">
        <f t="shared" si="72"/>
        <v>0</v>
      </c>
      <c r="CG29" s="9">
        <f t="shared" si="73"/>
        <v>0</v>
      </c>
      <c r="CH29" s="9">
        <f t="shared" si="74"/>
        <v>0</v>
      </c>
      <c r="CI29" s="9">
        <f t="shared" si="75"/>
        <v>0</v>
      </c>
      <c r="CJ29" s="9">
        <f t="shared" si="76"/>
        <v>0</v>
      </c>
      <c r="CK29" s="9">
        <f t="shared" si="77"/>
        <v>0</v>
      </c>
      <c r="CL29" s="9">
        <f t="shared" si="78"/>
        <v>0</v>
      </c>
      <c r="CM29" s="9">
        <f t="shared" si="79"/>
        <v>0</v>
      </c>
      <c r="CN29" s="9">
        <f t="shared" si="80"/>
        <v>0</v>
      </c>
      <c r="CO29" s="9">
        <f t="shared" si="81"/>
        <v>0</v>
      </c>
      <c r="CP29" s="9">
        <f t="shared" si="82"/>
        <v>0</v>
      </c>
      <c r="CQ29" s="9">
        <f t="shared" si="83"/>
        <v>0</v>
      </c>
      <c r="CR29" s="9">
        <f t="shared" si="84"/>
        <v>0</v>
      </c>
      <c r="CS29" s="9">
        <f t="shared" si="85"/>
        <v>0</v>
      </c>
      <c r="CT29" s="9">
        <f t="shared" si="86"/>
        <v>0</v>
      </c>
      <c r="CU29" s="9">
        <f t="shared" si="87"/>
        <v>0</v>
      </c>
      <c r="CV29" s="9">
        <f t="shared" si="88"/>
        <v>0</v>
      </c>
      <c r="CW29" s="9">
        <f t="shared" si="89"/>
        <v>0</v>
      </c>
      <c r="CX29" s="9">
        <f t="shared" si="90"/>
        <v>0</v>
      </c>
      <c r="CY29" s="9">
        <f t="shared" si="91"/>
        <v>0</v>
      </c>
      <c r="CZ29" s="9">
        <f t="shared" si="92"/>
        <v>0</v>
      </c>
      <c r="DA29" s="9">
        <f t="shared" si="93"/>
        <v>0</v>
      </c>
      <c r="DB29" s="9">
        <f t="shared" si="94"/>
        <v>0</v>
      </c>
      <c r="DC29" s="9">
        <f t="shared" si="95"/>
        <v>0</v>
      </c>
      <c r="DD29" s="9">
        <f t="shared" si="96"/>
        <v>0</v>
      </c>
      <c r="DE29" s="9">
        <f t="shared" si="97"/>
        <v>0</v>
      </c>
      <c r="DF29" s="9">
        <f t="shared" si="98"/>
        <v>0</v>
      </c>
      <c r="DG29" s="9">
        <f t="shared" si="99"/>
        <v>0</v>
      </c>
      <c r="DH29" s="9">
        <f t="shared" si="100"/>
        <v>0</v>
      </c>
      <c r="DI29" s="9">
        <f t="shared" si="101"/>
        <v>0</v>
      </c>
      <c r="DJ29" s="9">
        <f t="shared" si="102"/>
        <v>0</v>
      </c>
      <c r="DK29" s="9">
        <f t="shared" si="103"/>
        <v>0</v>
      </c>
      <c r="DL29" s="9">
        <f t="shared" si="104"/>
        <v>0</v>
      </c>
      <c r="DM29" s="9">
        <f t="shared" si="105"/>
        <v>0</v>
      </c>
      <c r="DN29" s="9">
        <f t="shared" si="106"/>
        <v>0</v>
      </c>
      <c r="DO29" s="9">
        <f t="shared" si="107"/>
        <v>0</v>
      </c>
      <c r="DP29" s="9">
        <f t="shared" si="108"/>
        <v>0</v>
      </c>
      <c r="DQ29" s="9">
        <f t="shared" si="109"/>
        <v>0</v>
      </c>
      <c r="DR29" s="9">
        <f t="shared" si="110"/>
        <v>0</v>
      </c>
      <c r="DS29" s="9">
        <f t="shared" si="111"/>
        <v>0</v>
      </c>
      <c r="DT29" s="9">
        <f t="shared" si="112"/>
        <v>0</v>
      </c>
      <c r="DU29" s="9">
        <f t="shared" si="113"/>
        <v>0</v>
      </c>
      <c r="DV29" s="9">
        <f t="shared" si="114"/>
        <v>0</v>
      </c>
      <c r="DW29" s="9">
        <f t="shared" si="115"/>
        <v>0</v>
      </c>
      <c r="DX29" s="9">
        <f t="shared" si="116"/>
        <v>0</v>
      </c>
      <c r="DY29" s="9">
        <f t="shared" si="117"/>
        <v>0</v>
      </c>
      <c r="DZ29" s="9">
        <f t="shared" si="118"/>
        <v>0</v>
      </c>
      <c r="EA29" s="9">
        <f t="shared" si="119"/>
        <v>0</v>
      </c>
      <c r="EB29" s="9">
        <f t="shared" si="120"/>
        <v>0</v>
      </c>
      <c r="EC29" s="9">
        <f t="shared" si="121"/>
        <v>0</v>
      </c>
      <c r="ED29" s="9">
        <f t="shared" si="122"/>
        <v>0</v>
      </c>
      <c r="EE29" s="9">
        <f t="shared" si="123"/>
        <v>0</v>
      </c>
      <c r="EF29" s="9">
        <f t="shared" si="124"/>
        <v>0</v>
      </c>
      <c r="EG29" s="9">
        <f t="shared" si="125"/>
        <v>0</v>
      </c>
      <c r="EH29" s="9">
        <f t="shared" si="126"/>
        <v>0</v>
      </c>
      <c r="EI29" s="9">
        <f t="shared" si="127"/>
        <v>0</v>
      </c>
      <c r="EJ29" s="9">
        <f t="shared" si="128"/>
        <v>0</v>
      </c>
      <c r="EK29" s="9">
        <f t="shared" si="129"/>
        <v>0</v>
      </c>
      <c r="EL29" s="9">
        <f t="shared" si="130"/>
        <v>0</v>
      </c>
      <c r="EM29" s="9">
        <f t="shared" si="131"/>
        <v>0</v>
      </c>
      <c r="EN29" s="9">
        <f t="shared" si="132"/>
        <v>0</v>
      </c>
      <c r="EO29" s="9">
        <f t="shared" si="133"/>
        <v>0</v>
      </c>
      <c r="EP29" s="9">
        <f t="shared" si="134"/>
        <v>0</v>
      </c>
      <c r="EQ29" s="9">
        <f t="shared" si="135"/>
        <v>0</v>
      </c>
      <c r="ER29" s="9">
        <f t="shared" si="136"/>
        <v>0</v>
      </c>
      <c r="ES29" s="9">
        <f t="shared" si="137"/>
        <v>0</v>
      </c>
      <c r="ET29" s="9">
        <f t="shared" si="138"/>
        <v>0</v>
      </c>
      <c r="EU29" s="9">
        <f t="shared" si="139"/>
        <v>0</v>
      </c>
      <c r="EV29" s="9">
        <f t="shared" si="140"/>
        <v>0</v>
      </c>
      <c r="EW29" s="9">
        <f t="shared" si="141"/>
        <v>0</v>
      </c>
      <c r="EX29" s="9">
        <f t="shared" si="142"/>
        <v>0</v>
      </c>
      <c r="EY29" s="9">
        <f t="shared" si="143"/>
        <v>0</v>
      </c>
      <c r="EZ29" s="9">
        <f t="shared" si="144"/>
        <v>0</v>
      </c>
      <c r="FA29" s="9">
        <f t="shared" si="145"/>
        <v>0</v>
      </c>
      <c r="FB29" s="9">
        <f t="shared" si="146"/>
        <v>0</v>
      </c>
      <c r="FC29" s="9">
        <f t="shared" si="147"/>
        <v>0</v>
      </c>
      <c r="FD29" s="9">
        <f t="shared" si="148"/>
        <v>0</v>
      </c>
      <c r="FE29" s="9">
        <f t="shared" si="149"/>
        <v>0</v>
      </c>
      <c r="FF29" s="9">
        <f t="shared" si="150"/>
        <v>0</v>
      </c>
      <c r="FG29" s="9">
        <f t="shared" si="151"/>
        <v>0</v>
      </c>
      <c r="FH29" s="9">
        <f t="shared" si="152"/>
        <v>0</v>
      </c>
      <c r="FI29" s="9">
        <f t="shared" si="153"/>
        <v>0</v>
      </c>
      <c r="FJ29" s="9">
        <f t="shared" si="154"/>
        <v>0</v>
      </c>
      <c r="FK29" s="9">
        <f t="shared" si="155"/>
        <v>0</v>
      </c>
      <c r="FL29" s="9">
        <f t="shared" si="156"/>
        <v>0</v>
      </c>
      <c r="FM29" s="9">
        <f t="shared" si="157"/>
        <v>0</v>
      </c>
      <c r="FN29" s="9">
        <f t="shared" si="158"/>
        <v>0</v>
      </c>
      <c r="FO29" s="9">
        <f t="shared" si="159"/>
        <v>0</v>
      </c>
      <c r="FP29" s="9">
        <f t="shared" si="160"/>
        <v>0</v>
      </c>
      <c r="FQ29" s="9">
        <f t="shared" si="161"/>
        <v>0</v>
      </c>
      <c r="FR29" s="9">
        <f t="shared" si="162"/>
        <v>0</v>
      </c>
      <c r="FS29" s="9">
        <f t="shared" si="163"/>
        <v>0</v>
      </c>
      <c r="FT29" s="9">
        <f t="shared" si="164"/>
        <v>0</v>
      </c>
      <c r="FU29" s="9">
        <f t="shared" si="165"/>
        <v>0</v>
      </c>
      <c r="FV29" s="9">
        <f t="shared" si="166"/>
        <v>0</v>
      </c>
      <c r="FW29" s="9">
        <f t="shared" si="167"/>
        <v>0</v>
      </c>
      <c r="FX29" s="9">
        <f t="shared" si="168"/>
        <v>0</v>
      </c>
      <c r="FY29" s="9">
        <f t="shared" si="169"/>
        <v>0</v>
      </c>
      <c r="FZ29" s="9">
        <f t="shared" si="170"/>
        <v>0</v>
      </c>
      <c r="GA29" s="9">
        <f t="shared" si="171"/>
        <v>0</v>
      </c>
      <c r="GB29" s="9">
        <f t="shared" si="172"/>
        <v>0</v>
      </c>
      <c r="GC29" s="9">
        <f t="shared" si="173"/>
        <v>0</v>
      </c>
      <c r="GD29" s="9">
        <f t="shared" si="174"/>
        <v>0</v>
      </c>
      <c r="GE29" s="9">
        <f t="shared" si="175"/>
        <v>0</v>
      </c>
      <c r="GF29" s="9">
        <f t="shared" si="176"/>
        <v>0</v>
      </c>
      <c r="GG29" s="9">
        <f t="shared" si="177"/>
        <v>0</v>
      </c>
      <c r="GH29" s="9">
        <f t="shared" si="178"/>
        <v>0</v>
      </c>
      <c r="GI29" s="9">
        <f t="shared" si="179"/>
        <v>0</v>
      </c>
      <c r="GJ29" s="9">
        <f t="shared" si="180"/>
        <v>0</v>
      </c>
    </row>
    <row r="30" spans="1:192" ht="18" customHeight="1" x14ac:dyDescent="0.25">
      <c r="A30" s="6"/>
      <c r="B30" s="6"/>
      <c r="C30" s="6"/>
      <c r="D30" s="6"/>
      <c r="E30" s="7"/>
      <c r="F30" s="2"/>
      <c r="G30" s="8"/>
      <c r="H30" s="2"/>
      <c r="I30" s="2"/>
      <c r="J30" s="6"/>
      <c r="K30" s="7"/>
      <c r="L30" s="6"/>
      <c r="M30" s="9">
        <f t="shared" si="1"/>
        <v>0</v>
      </c>
      <c r="N30" s="9">
        <f t="shared" si="2"/>
        <v>0</v>
      </c>
      <c r="O30" s="9">
        <f t="shared" si="3"/>
        <v>0</v>
      </c>
      <c r="P30" s="9">
        <f t="shared" si="4"/>
        <v>0</v>
      </c>
      <c r="Q30" s="9">
        <f t="shared" si="5"/>
        <v>0</v>
      </c>
      <c r="R30" s="9">
        <f t="shared" si="6"/>
        <v>0</v>
      </c>
      <c r="S30" s="9">
        <f t="shared" si="7"/>
        <v>0</v>
      </c>
      <c r="T30" s="9">
        <f t="shared" si="8"/>
        <v>0</v>
      </c>
      <c r="U30" s="9">
        <f t="shared" si="9"/>
        <v>0</v>
      </c>
      <c r="V30" s="9">
        <f t="shared" si="10"/>
        <v>0</v>
      </c>
      <c r="W30" s="9">
        <f t="shared" si="11"/>
        <v>0</v>
      </c>
      <c r="X30" s="9">
        <f t="shared" si="12"/>
        <v>0</v>
      </c>
      <c r="Y30" s="9">
        <f t="shared" si="13"/>
        <v>0</v>
      </c>
      <c r="Z30" s="9">
        <f t="shared" si="14"/>
        <v>0</v>
      </c>
      <c r="AA30" s="9">
        <f t="shared" si="15"/>
        <v>0</v>
      </c>
      <c r="AB30" s="9">
        <f t="shared" si="16"/>
        <v>0</v>
      </c>
      <c r="AC30" s="9">
        <f t="shared" si="17"/>
        <v>0</v>
      </c>
      <c r="AD30" s="9">
        <f t="shared" si="18"/>
        <v>0</v>
      </c>
      <c r="AE30" s="9">
        <f t="shared" si="19"/>
        <v>0</v>
      </c>
      <c r="AF30" s="9">
        <f t="shared" si="20"/>
        <v>0</v>
      </c>
      <c r="AG30" s="9">
        <f t="shared" si="21"/>
        <v>0</v>
      </c>
      <c r="AH30" s="9">
        <f t="shared" si="22"/>
        <v>0</v>
      </c>
      <c r="AI30" s="9">
        <f t="shared" si="23"/>
        <v>0</v>
      </c>
      <c r="AJ30" s="9">
        <f t="shared" si="24"/>
        <v>0</v>
      </c>
      <c r="AK30" s="9">
        <f t="shared" si="25"/>
        <v>0</v>
      </c>
      <c r="AL30" s="9">
        <f t="shared" si="26"/>
        <v>0</v>
      </c>
      <c r="AM30" s="9">
        <f t="shared" si="27"/>
        <v>0</v>
      </c>
      <c r="AN30" s="9">
        <f t="shared" si="28"/>
        <v>0</v>
      </c>
      <c r="AO30" s="9">
        <f t="shared" si="29"/>
        <v>0</v>
      </c>
      <c r="AP30" s="9">
        <f t="shared" si="30"/>
        <v>0</v>
      </c>
      <c r="AQ30" s="9">
        <f t="shared" si="31"/>
        <v>0</v>
      </c>
      <c r="AR30" s="9">
        <f t="shared" si="32"/>
        <v>0</v>
      </c>
      <c r="AS30" s="9">
        <f t="shared" si="33"/>
        <v>0</v>
      </c>
      <c r="AT30" s="9">
        <f t="shared" si="34"/>
        <v>0</v>
      </c>
      <c r="AU30" s="9">
        <f t="shared" si="35"/>
        <v>0</v>
      </c>
      <c r="AV30" s="9">
        <f t="shared" si="36"/>
        <v>0</v>
      </c>
      <c r="AW30" s="9">
        <f t="shared" si="37"/>
        <v>0</v>
      </c>
      <c r="AX30" s="9">
        <f t="shared" si="38"/>
        <v>0</v>
      </c>
      <c r="AY30" s="9">
        <f t="shared" si="39"/>
        <v>0</v>
      </c>
      <c r="AZ30" s="9">
        <f t="shared" si="40"/>
        <v>0</v>
      </c>
      <c r="BA30" s="9">
        <f t="shared" si="41"/>
        <v>0</v>
      </c>
      <c r="BB30" s="9">
        <f t="shared" si="42"/>
        <v>0</v>
      </c>
      <c r="BC30" s="9">
        <f t="shared" si="43"/>
        <v>0</v>
      </c>
      <c r="BD30" s="9">
        <f t="shared" si="44"/>
        <v>0</v>
      </c>
      <c r="BE30" s="9">
        <f t="shared" si="45"/>
        <v>0</v>
      </c>
      <c r="BF30" s="9">
        <f t="shared" si="46"/>
        <v>0</v>
      </c>
      <c r="BG30" s="9">
        <f t="shared" si="47"/>
        <v>0</v>
      </c>
      <c r="BH30" s="9">
        <f t="shared" si="48"/>
        <v>0</v>
      </c>
      <c r="BI30" s="9">
        <f t="shared" si="49"/>
        <v>0</v>
      </c>
      <c r="BJ30" s="9">
        <f t="shared" si="50"/>
        <v>0</v>
      </c>
      <c r="BK30" s="9">
        <f t="shared" si="51"/>
        <v>0</v>
      </c>
      <c r="BL30" s="9">
        <f t="shared" si="52"/>
        <v>0</v>
      </c>
      <c r="BM30" s="9">
        <f t="shared" si="53"/>
        <v>0</v>
      </c>
      <c r="BN30" s="9">
        <f t="shared" si="54"/>
        <v>0</v>
      </c>
      <c r="BO30" s="9">
        <f t="shared" si="55"/>
        <v>0</v>
      </c>
      <c r="BP30" s="9">
        <f t="shared" si="56"/>
        <v>0</v>
      </c>
      <c r="BQ30" s="9">
        <f t="shared" si="57"/>
        <v>0</v>
      </c>
      <c r="BR30" s="9">
        <f t="shared" si="58"/>
        <v>0</v>
      </c>
      <c r="BS30" s="9">
        <f t="shared" si="59"/>
        <v>0</v>
      </c>
      <c r="BT30" s="9">
        <f t="shared" si="60"/>
        <v>0</v>
      </c>
      <c r="BU30" s="9">
        <f t="shared" si="61"/>
        <v>0</v>
      </c>
      <c r="BV30" s="9">
        <f t="shared" si="62"/>
        <v>0</v>
      </c>
      <c r="BW30" s="9">
        <f t="shared" si="63"/>
        <v>0</v>
      </c>
      <c r="BX30" s="9">
        <f t="shared" si="64"/>
        <v>0</v>
      </c>
      <c r="BY30" s="9">
        <f t="shared" si="65"/>
        <v>0</v>
      </c>
      <c r="BZ30" s="9">
        <f t="shared" si="66"/>
        <v>0</v>
      </c>
      <c r="CA30" s="9">
        <f t="shared" si="67"/>
        <v>0</v>
      </c>
      <c r="CB30" s="9">
        <f t="shared" si="68"/>
        <v>0</v>
      </c>
      <c r="CC30" s="9">
        <f t="shared" si="69"/>
        <v>0</v>
      </c>
      <c r="CD30" s="9">
        <f t="shared" si="70"/>
        <v>0</v>
      </c>
      <c r="CE30" s="9">
        <f t="shared" si="71"/>
        <v>0</v>
      </c>
      <c r="CF30" s="9">
        <f t="shared" si="72"/>
        <v>0</v>
      </c>
      <c r="CG30" s="9">
        <f t="shared" si="73"/>
        <v>0</v>
      </c>
      <c r="CH30" s="9">
        <f t="shared" si="74"/>
        <v>0</v>
      </c>
      <c r="CI30" s="9">
        <f t="shared" si="75"/>
        <v>0</v>
      </c>
      <c r="CJ30" s="9">
        <f t="shared" si="76"/>
        <v>0</v>
      </c>
      <c r="CK30" s="9">
        <f t="shared" si="77"/>
        <v>0</v>
      </c>
      <c r="CL30" s="9">
        <f t="shared" si="78"/>
        <v>0</v>
      </c>
      <c r="CM30" s="9">
        <f t="shared" si="79"/>
        <v>0</v>
      </c>
      <c r="CN30" s="9">
        <f t="shared" si="80"/>
        <v>0</v>
      </c>
      <c r="CO30" s="9">
        <f t="shared" si="81"/>
        <v>0</v>
      </c>
      <c r="CP30" s="9">
        <f t="shared" si="82"/>
        <v>0</v>
      </c>
      <c r="CQ30" s="9">
        <f t="shared" si="83"/>
        <v>0</v>
      </c>
      <c r="CR30" s="9">
        <f t="shared" si="84"/>
        <v>0</v>
      </c>
      <c r="CS30" s="9">
        <f t="shared" si="85"/>
        <v>0</v>
      </c>
      <c r="CT30" s="9">
        <f t="shared" si="86"/>
        <v>0</v>
      </c>
      <c r="CU30" s="9">
        <f t="shared" si="87"/>
        <v>0</v>
      </c>
      <c r="CV30" s="9">
        <f t="shared" si="88"/>
        <v>0</v>
      </c>
      <c r="CW30" s="9">
        <f t="shared" si="89"/>
        <v>0</v>
      </c>
      <c r="CX30" s="9">
        <f t="shared" si="90"/>
        <v>0</v>
      </c>
      <c r="CY30" s="9">
        <f t="shared" si="91"/>
        <v>0</v>
      </c>
      <c r="CZ30" s="9">
        <f t="shared" si="92"/>
        <v>0</v>
      </c>
      <c r="DA30" s="9">
        <f t="shared" si="93"/>
        <v>0</v>
      </c>
      <c r="DB30" s="9">
        <f t="shared" si="94"/>
        <v>0</v>
      </c>
      <c r="DC30" s="9">
        <f t="shared" si="95"/>
        <v>0</v>
      </c>
      <c r="DD30" s="9">
        <f t="shared" si="96"/>
        <v>0</v>
      </c>
      <c r="DE30" s="9">
        <f t="shared" si="97"/>
        <v>0</v>
      </c>
      <c r="DF30" s="9">
        <f t="shared" si="98"/>
        <v>0</v>
      </c>
      <c r="DG30" s="9">
        <f t="shared" si="99"/>
        <v>0</v>
      </c>
      <c r="DH30" s="9">
        <f t="shared" si="100"/>
        <v>0</v>
      </c>
      <c r="DI30" s="9">
        <f t="shared" si="101"/>
        <v>0</v>
      </c>
      <c r="DJ30" s="9">
        <f t="shared" si="102"/>
        <v>0</v>
      </c>
      <c r="DK30" s="9">
        <f t="shared" si="103"/>
        <v>0</v>
      </c>
      <c r="DL30" s="9">
        <f t="shared" si="104"/>
        <v>0</v>
      </c>
      <c r="DM30" s="9">
        <f t="shared" si="105"/>
        <v>0</v>
      </c>
      <c r="DN30" s="9">
        <f t="shared" si="106"/>
        <v>0</v>
      </c>
      <c r="DO30" s="9">
        <f t="shared" si="107"/>
        <v>0</v>
      </c>
      <c r="DP30" s="9">
        <f t="shared" si="108"/>
        <v>0</v>
      </c>
      <c r="DQ30" s="9">
        <f t="shared" si="109"/>
        <v>0</v>
      </c>
      <c r="DR30" s="9">
        <f t="shared" si="110"/>
        <v>0</v>
      </c>
      <c r="DS30" s="9">
        <f t="shared" si="111"/>
        <v>0</v>
      </c>
      <c r="DT30" s="9">
        <f t="shared" si="112"/>
        <v>0</v>
      </c>
      <c r="DU30" s="9">
        <f t="shared" si="113"/>
        <v>0</v>
      </c>
      <c r="DV30" s="9">
        <f t="shared" si="114"/>
        <v>0</v>
      </c>
      <c r="DW30" s="9">
        <f t="shared" si="115"/>
        <v>0</v>
      </c>
      <c r="DX30" s="9">
        <f t="shared" si="116"/>
        <v>0</v>
      </c>
      <c r="DY30" s="9">
        <f t="shared" si="117"/>
        <v>0</v>
      </c>
      <c r="DZ30" s="9">
        <f t="shared" si="118"/>
        <v>0</v>
      </c>
      <c r="EA30" s="9">
        <f t="shared" si="119"/>
        <v>0</v>
      </c>
      <c r="EB30" s="9">
        <f t="shared" si="120"/>
        <v>0</v>
      </c>
      <c r="EC30" s="9">
        <f t="shared" si="121"/>
        <v>0</v>
      </c>
      <c r="ED30" s="9">
        <f t="shared" si="122"/>
        <v>0</v>
      </c>
      <c r="EE30" s="9">
        <f t="shared" si="123"/>
        <v>0</v>
      </c>
      <c r="EF30" s="9">
        <f t="shared" si="124"/>
        <v>0</v>
      </c>
      <c r="EG30" s="9">
        <f t="shared" si="125"/>
        <v>0</v>
      </c>
      <c r="EH30" s="9">
        <f t="shared" si="126"/>
        <v>0</v>
      </c>
      <c r="EI30" s="9">
        <f t="shared" si="127"/>
        <v>0</v>
      </c>
      <c r="EJ30" s="9">
        <f t="shared" si="128"/>
        <v>0</v>
      </c>
      <c r="EK30" s="9">
        <f t="shared" si="129"/>
        <v>0</v>
      </c>
      <c r="EL30" s="9">
        <f t="shared" si="130"/>
        <v>0</v>
      </c>
      <c r="EM30" s="9">
        <f t="shared" si="131"/>
        <v>0</v>
      </c>
      <c r="EN30" s="9">
        <f t="shared" si="132"/>
        <v>0</v>
      </c>
      <c r="EO30" s="9">
        <f t="shared" si="133"/>
        <v>0</v>
      </c>
      <c r="EP30" s="9">
        <f t="shared" si="134"/>
        <v>0</v>
      </c>
      <c r="EQ30" s="9">
        <f t="shared" si="135"/>
        <v>0</v>
      </c>
      <c r="ER30" s="9">
        <f t="shared" si="136"/>
        <v>0</v>
      </c>
      <c r="ES30" s="9">
        <f t="shared" si="137"/>
        <v>0</v>
      </c>
      <c r="ET30" s="9">
        <f t="shared" si="138"/>
        <v>0</v>
      </c>
      <c r="EU30" s="9">
        <f t="shared" si="139"/>
        <v>0</v>
      </c>
      <c r="EV30" s="9">
        <f t="shared" si="140"/>
        <v>0</v>
      </c>
      <c r="EW30" s="9">
        <f t="shared" si="141"/>
        <v>0</v>
      </c>
      <c r="EX30" s="9">
        <f t="shared" si="142"/>
        <v>0</v>
      </c>
      <c r="EY30" s="9">
        <f t="shared" si="143"/>
        <v>0</v>
      </c>
      <c r="EZ30" s="9">
        <f t="shared" si="144"/>
        <v>0</v>
      </c>
      <c r="FA30" s="9">
        <f t="shared" si="145"/>
        <v>0</v>
      </c>
      <c r="FB30" s="9">
        <f t="shared" si="146"/>
        <v>0</v>
      </c>
      <c r="FC30" s="9">
        <f t="shared" si="147"/>
        <v>0</v>
      </c>
      <c r="FD30" s="9">
        <f t="shared" si="148"/>
        <v>0</v>
      </c>
      <c r="FE30" s="9">
        <f t="shared" si="149"/>
        <v>0</v>
      </c>
      <c r="FF30" s="9">
        <f t="shared" si="150"/>
        <v>0</v>
      </c>
      <c r="FG30" s="9">
        <f t="shared" si="151"/>
        <v>0</v>
      </c>
      <c r="FH30" s="9">
        <f t="shared" si="152"/>
        <v>0</v>
      </c>
      <c r="FI30" s="9">
        <f t="shared" si="153"/>
        <v>0</v>
      </c>
      <c r="FJ30" s="9">
        <f t="shared" si="154"/>
        <v>0</v>
      </c>
      <c r="FK30" s="9">
        <f t="shared" si="155"/>
        <v>0</v>
      </c>
      <c r="FL30" s="9">
        <f t="shared" si="156"/>
        <v>0</v>
      </c>
      <c r="FM30" s="9">
        <f t="shared" si="157"/>
        <v>0</v>
      </c>
      <c r="FN30" s="9">
        <f t="shared" si="158"/>
        <v>0</v>
      </c>
      <c r="FO30" s="9">
        <f t="shared" si="159"/>
        <v>0</v>
      </c>
      <c r="FP30" s="9">
        <f t="shared" si="160"/>
        <v>0</v>
      </c>
      <c r="FQ30" s="9">
        <f t="shared" si="161"/>
        <v>0</v>
      </c>
      <c r="FR30" s="9">
        <f t="shared" si="162"/>
        <v>0</v>
      </c>
      <c r="FS30" s="9">
        <f t="shared" si="163"/>
        <v>0</v>
      </c>
      <c r="FT30" s="9">
        <f t="shared" si="164"/>
        <v>0</v>
      </c>
      <c r="FU30" s="9">
        <f t="shared" si="165"/>
        <v>0</v>
      </c>
      <c r="FV30" s="9">
        <f t="shared" si="166"/>
        <v>0</v>
      </c>
      <c r="FW30" s="9">
        <f t="shared" si="167"/>
        <v>0</v>
      </c>
      <c r="FX30" s="9">
        <f t="shared" si="168"/>
        <v>0</v>
      </c>
      <c r="FY30" s="9">
        <f t="shared" si="169"/>
        <v>0</v>
      </c>
      <c r="FZ30" s="9">
        <f t="shared" si="170"/>
        <v>0</v>
      </c>
      <c r="GA30" s="9">
        <f t="shared" si="171"/>
        <v>0</v>
      </c>
      <c r="GB30" s="9">
        <f t="shared" si="172"/>
        <v>0</v>
      </c>
      <c r="GC30" s="9">
        <f t="shared" si="173"/>
        <v>0</v>
      </c>
      <c r="GD30" s="9">
        <f t="shared" si="174"/>
        <v>0</v>
      </c>
      <c r="GE30" s="9">
        <f t="shared" si="175"/>
        <v>0</v>
      </c>
      <c r="GF30" s="9">
        <f t="shared" si="176"/>
        <v>0</v>
      </c>
      <c r="GG30" s="9">
        <f t="shared" si="177"/>
        <v>0</v>
      </c>
      <c r="GH30" s="9">
        <f t="shared" si="178"/>
        <v>0</v>
      </c>
      <c r="GI30" s="9">
        <f t="shared" si="179"/>
        <v>0</v>
      </c>
      <c r="GJ30" s="9">
        <f t="shared" si="180"/>
        <v>0</v>
      </c>
    </row>
    <row r="31" spans="1:192" ht="18" customHeight="1" x14ac:dyDescent="0.25">
      <c r="A31" s="6"/>
      <c r="B31" s="6"/>
      <c r="C31" s="6"/>
      <c r="D31" s="6"/>
      <c r="E31" s="7"/>
      <c r="F31" s="2"/>
      <c r="G31" s="8"/>
      <c r="H31" s="2"/>
      <c r="I31" s="2"/>
      <c r="J31" s="6"/>
      <c r="K31" s="7"/>
      <c r="L31" s="6"/>
      <c r="M31" s="9">
        <f t="shared" si="1"/>
        <v>0</v>
      </c>
      <c r="N31" s="9">
        <f t="shared" si="2"/>
        <v>0</v>
      </c>
      <c r="O31" s="9">
        <f t="shared" si="3"/>
        <v>0</v>
      </c>
      <c r="P31" s="9">
        <f t="shared" si="4"/>
        <v>0</v>
      </c>
      <c r="Q31" s="9">
        <f t="shared" si="5"/>
        <v>0</v>
      </c>
      <c r="R31" s="9">
        <f t="shared" si="6"/>
        <v>0</v>
      </c>
      <c r="S31" s="9">
        <f t="shared" si="7"/>
        <v>0</v>
      </c>
      <c r="T31" s="9">
        <f t="shared" si="8"/>
        <v>0</v>
      </c>
      <c r="U31" s="9">
        <f t="shared" si="9"/>
        <v>0</v>
      </c>
      <c r="V31" s="9">
        <f t="shared" si="10"/>
        <v>0</v>
      </c>
      <c r="W31" s="9">
        <f t="shared" si="11"/>
        <v>0</v>
      </c>
      <c r="X31" s="9">
        <f t="shared" si="12"/>
        <v>0</v>
      </c>
      <c r="Y31" s="9">
        <f t="shared" si="13"/>
        <v>0</v>
      </c>
      <c r="Z31" s="9">
        <f t="shared" si="14"/>
        <v>0</v>
      </c>
      <c r="AA31" s="9">
        <f t="shared" si="15"/>
        <v>0</v>
      </c>
      <c r="AB31" s="9">
        <f t="shared" si="16"/>
        <v>0</v>
      </c>
      <c r="AC31" s="9">
        <f t="shared" si="17"/>
        <v>0</v>
      </c>
      <c r="AD31" s="9">
        <f t="shared" si="18"/>
        <v>0</v>
      </c>
      <c r="AE31" s="9">
        <f t="shared" si="19"/>
        <v>0</v>
      </c>
      <c r="AF31" s="9">
        <f t="shared" si="20"/>
        <v>0</v>
      </c>
      <c r="AG31" s="9">
        <f t="shared" si="21"/>
        <v>0</v>
      </c>
      <c r="AH31" s="9">
        <f t="shared" si="22"/>
        <v>0</v>
      </c>
      <c r="AI31" s="9">
        <f t="shared" si="23"/>
        <v>0</v>
      </c>
      <c r="AJ31" s="9">
        <f t="shared" si="24"/>
        <v>0</v>
      </c>
      <c r="AK31" s="9">
        <f t="shared" si="25"/>
        <v>0</v>
      </c>
      <c r="AL31" s="9">
        <f t="shared" si="26"/>
        <v>0</v>
      </c>
      <c r="AM31" s="9">
        <f t="shared" si="27"/>
        <v>0</v>
      </c>
      <c r="AN31" s="9">
        <f t="shared" si="28"/>
        <v>0</v>
      </c>
      <c r="AO31" s="9">
        <f t="shared" si="29"/>
        <v>0</v>
      </c>
      <c r="AP31" s="9">
        <f t="shared" si="30"/>
        <v>0</v>
      </c>
      <c r="AQ31" s="9">
        <f t="shared" si="31"/>
        <v>0</v>
      </c>
      <c r="AR31" s="9">
        <f t="shared" si="32"/>
        <v>0</v>
      </c>
      <c r="AS31" s="9">
        <f t="shared" si="33"/>
        <v>0</v>
      </c>
      <c r="AT31" s="9">
        <f t="shared" si="34"/>
        <v>0</v>
      </c>
      <c r="AU31" s="9">
        <f t="shared" si="35"/>
        <v>0</v>
      </c>
      <c r="AV31" s="9">
        <f t="shared" si="36"/>
        <v>0</v>
      </c>
      <c r="AW31" s="9">
        <f t="shared" si="37"/>
        <v>0</v>
      </c>
      <c r="AX31" s="9">
        <f t="shared" si="38"/>
        <v>0</v>
      </c>
      <c r="AY31" s="9">
        <f t="shared" si="39"/>
        <v>0</v>
      </c>
      <c r="AZ31" s="9">
        <f t="shared" si="40"/>
        <v>0</v>
      </c>
      <c r="BA31" s="9">
        <f t="shared" si="41"/>
        <v>0</v>
      </c>
      <c r="BB31" s="9">
        <f t="shared" si="42"/>
        <v>0</v>
      </c>
      <c r="BC31" s="9">
        <f t="shared" si="43"/>
        <v>0</v>
      </c>
      <c r="BD31" s="9">
        <f t="shared" si="44"/>
        <v>0</v>
      </c>
      <c r="BE31" s="9">
        <f t="shared" si="45"/>
        <v>0</v>
      </c>
      <c r="BF31" s="9">
        <f t="shared" si="46"/>
        <v>0</v>
      </c>
      <c r="BG31" s="9">
        <f t="shared" si="47"/>
        <v>0</v>
      </c>
      <c r="BH31" s="9">
        <f t="shared" si="48"/>
        <v>0</v>
      </c>
      <c r="BI31" s="9">
        <f t="shared" si="49"/>
        <v>0</v>
      </c>
      <c r="BJ31" s="9">
        <f t="shared" si="50"/>
        <v>0</v>
      </c>
      <c r="BK31" s="9">
        <f t="shared" si="51"/>
        <v>0</v>
      </c>
      <c r="BL31" s="9">
        <f t="shared" si="52"/>
        <v>0</v>
      </c>
      <c r="BM31" s="9">
        <f t="shared" si="53"/>
        <v>0</v>
      </c>
      <c r="BN31" s="9">
        <f t="shared" si="54"/>
        <v>0</v>
      </c>
      <c r="BO31" s="9">
        <f t="shared" si="55"/>
        <v>0</v>
      </c>
      <c r="BP31" s="9">
        <f t="shared" si="56"/>
        <v>0</v>
      </c>
      <c r="BQ31" s="9">
        <f t="shared" si="57"/>
        <v>0</v>
      </c>
      <c r="BR31" s="9">
        <f t="shared" si="58"/>
        <v>0</v>
      </c>
      <c r="BS31" s="9">
        <f t="shared" si="59"/>
        <v>0</v>
      </c>
      <c r="BT31" s="9">
        <f t="shared" si="60"/>
        <v>0</v>
      </c>
      <c r="BU31" s="9">
        <f t="shared" si="61"/>
        <v>0</v>
      </c>
      <c r="BV31" s="9">
        <f t="shared" si="62"/>
        <v>0</v>
      </c>
      <c r="BW31" s="9">
        <f t="shared" si="63"/>
        <v>0</v>
      </c>
      <c r="BX31" s="9">
        <f t="shared" si="64"/>
        <v>0</v>
      </c>
      <c r="BY31" s="9">
        <f t="shared" si="65"/>
        <v>0</v>
      </c>
      <c r="BZ31" s="9">
        <f t="shared" si="66"/>
        <v>0</v>
      </c>
      <c r="CA31" s="9">
        <f t="shared" si="67"/>
        <v>0</v>
      </c>
      <c r="CB31" s="9">
        <f t="shared" si="68"/>
        <v>0</v>
      </c>
      <c r="CC31" s="9">
        <f t="shared" si="69"/>
        <v>0</v>
      </c>
      <c r="CD31" s="9">
        <f t="shared" si="70"/>
        <v>0</v>
      </c>
      <c r="CE31" s="9">
        <f t="shared" si="71"/>
        <v>0</v>
      </c>
      <c r="CF31" s="9">
        <f t="shared" si="72"/>
        <v>0</v>
      </c>
      <c r="CG31" s="9">
        <f t="shared" si="73"/>
        <v>0</v>
      </c>
      <c r="CH31" s="9">
        <f t="shared" si="74"/>
        <v>0</v>
      </c>
      <c r="CI31" s="9">
        <f t="shared" si="75"/>
        <v>0</v>
      </c>
      <c r="CJ31" s="9">
        <f t="shared" si="76"/>
        <v>0</v>
      </c>
      <c r="CK31" s="9">
        <f t="shared" si="77"/>
        <v>0</v>
      </c>
      <c r="CL31" s="9">
        <f t="shared" si="78"/>
        <v>0</v>
      </c>
      <c r="CM31" s="9">
        <f t="shared" si="79"/>
        <v>0</v>
      </c>
      <c r="CN31" s="9">
        <f t="shared" si="80"/>
        <v>0</v>
      </c>
      <c r="CO31" s="9">
        <f t="shared" si="81"/>
        <v>0</v>
      </c>
      <c r="CP31" s="9">
        <f t="shared" si="82"/>
        <v>0</v>
      </c>
      <c r="CQ31" s="9">
        <f t="shared" si="83"/>
        <v>0</v>
      </c>
      <c r="CR31" s="9">
        <f t="shared" si="84"/>
        <v>0</v>
      </c>
      <c r="CS31" s="9">
        <f t="shared" si="85"/>
        <v>0</v>
      </c>
      <c r="CT31" s="9">
        <f t="shared" si="86"/>
        <v>0</v>
      </c>
      <c r="CU31" s="9">
        <f t="shared" si="87"/>
        <v>0</v>
      </c>
      <c r="CV31" s="9">
        <f t="shared" si="88"/>
        <v>0</v>
      </c>
      <c r="CW31" s="9">
        <f t="shared" si="89"/>
        <v>0</v>
      </c>
      <c r="CX31" s="9">
        <f t="shared" si="90"/>
        <v>0</v>
      </c>
      <c r="CY31" s="9">
        <f t="shared" si="91"/>
        <v>0</v>
      </c>
      <c r="CZ31" s="9">
        <f t="shared" si="92"/>
        <v>0</v>
      </c>
      <c r="DA31" s="9">
        <f t="shared" si="93"/>
        <v>0</v>
      </c>
      <c r="DB31" s="9">
        <f t="shared" si="94"/>
        <v>0</v>
      </c>
      <c r="DC31" s="9">
        <f t="shared" si="95"/>
        <v>0</v>
      </c>
      <c r="DD31" s="9">
        <f t="shared" si="96"/>
        <v>0</v>
      </c>
      <c r="DE31" s="9">
        <f t="shared" si="97"/>
        <v>0</v>
      </c>
      <c r="DF31" s="9">
        <f t="shared" si="98"/>
        <v>0</v>
      </c>
      <c r="DG31" s="9">
        <f t="shared" si="99"/>
        <v>0</v>
      </c>
      <c r="DH31" s="9">
        <f t="shared" si="100"/>
        <v>0</v>
      </c>
      <c r="DI31" s="9">
        <f t="shared" si="101"/>
        <v>0</v>
      </c>
      <c r="DJ31" s="9">
        <f t="shared" si="102"/>
        <v>0</v>
      </c>
      <c r="DK31" s="9">
        <f t="shared" si="103"/>
        <v>0</v>
      </c>
      <c r="DL31" s="9">
        <f t="shared" si="104"/>
        <v>0</v>
      </c>
      <c r="DM31" s="9">
        <f t="shared" si="105"/>
        <v>0</v>
      </c>
      <c r="DN31" s="9">
        <f t="shared" si="106"/>
        <v>0</v>
      </c>
      <c r="DO31" s="9">
        <f t="shared" si="107"/>
        <v>0</v>
      </c>
      <c r="DP31" s="9">
        <f t="shared" si="108"/>
        <v>0</v>
      </c>
      <c r="DQ31" s="9">
        <f t="shared" si="109"/>
        <v>0</v>
      </c>
      <c r="DR31" s="9">
        <f t="shared" si="110"/>
        <v>0</v>
      </c>
      <c r="DS31" s="9">
        <f t="shared" si="111"/>
        <v>0</v>
      </c>
      <c r="DT31" s="9">
        <f t="shared" si="112"/>
        <v>0</v>
      </c>
      <c r="DU31" s="9">
        <f t="shared" si="113"/>
        <v>0</v>
      </c>
      <c r="DV31" s="9">
        <f t="shared" si="114"/>
        <v>0</v>
      </c>
      <c r="DW31" s="9">
        <f t="shared" si="115"/>
        <v>0</v>
      </c>
      <c r="DX31" s="9">
        <f t="shared" si="116"/>
        <v>0</v>
      </c>
      <c r="DY31" s="9">
        <f t="shared" si="117"/>
        <v>0</v>
      </c>
      <c r="DZ31" s="9">
        <f t="shared" si="118"/>
        <v>0</v>
      </c>
      <c r="EA31" s="9">
        <f t="shared" si="119"/>
        <v>0</v>
      </c>
      <c r="EB31" s="9">
        <f t="shared" si="120"/>
        <v>0</v>
      </c>
      <c r="EC31" s="9">
        <f t="shared" si="121"/>
        <v>0</v>
      </c>
      <c r="ED31" s="9">
        <f t="shared" si="122"/>
        <v>0</v>
      </c>
      <c r="EE31" s="9">
        <f t="shared" si="123"/>
        <v>0</v>
      </c>
      <c r="EF31" s="9">
        <f t="shared" si="124"/>
        <v>0</v>
      </c>
      <c r="EG31" s="9">
        <f t="shared" si="125"/>
        <v>0</v>
      </c>
      <c r="EH31" s="9">
        <f t="shared" si="126"/>
        <v>0</v>
      </c>
      <c r="EI31" s="9">
        <f t="shared" si="127"/>
        <v>0</v>
      </c>
      <c r="EJ31" s="9">
        <f t="shared" si="128"/>
        <v>0</v>
      </c>
      <c r="EK31" s="9">
        <f t="shared" si="129"/>
        <v>0</v>
      </c>
      <c r="EL31" s="9">
        <f t="shared" si="130"/>
        <v>0</v>
      </c>
      <c r="EM31" s="9">
        <f t="shared" si="131"/>
        <v>0</v>
      </c>
      <c r="EN31" s="9">
        <f t="shared" si="132"/>
        <v>0</v>
      </c>
      <c r="EO31" s="9">
        <f t="shared" si="133"/>
        <v>0</v>
      </c>
      <c r="EP31" s="9">
        <f t="shared" si="134"/>
        <v>0</v>
      </c>
      <c r="EQ31" s="9">
        <f t="shared" si="135"/>
        <v>0</v>
      </c>
      <c r="ER31" s="9">
        <f t="shared" si="136"/>
        <v>0</v>
      </c>
      <c r="ES31" s="9">
        <f t="shared" si="137"/>
        <v>0</v>
      </c>
      <c r="ET31" s="9">
        <f t="shared" si="138"/>
        <v>0</v>
      </c>
      <c r="EU31" s="9">
        <f t="shared" si="139"/>
        <v>0</v>
      </c>
      <c r="EV31" s="9">
        <f t="shared" si="140"/>
        <v>0</v>
      </c>
      <c r="EW31" s="9">
        <f t="shared" si="141"/>
        <v>0</v>
      </c>
      <c r="EX31" s="9">
        <f t="shared" si="142"/>
        <v>0</v>
      </c>
      <c r="EY31" s="9">
        <f t="shared" si="143"/>
        <v>0</v>
      </c>
      <c r="EZ31" s="9">
        <f t="shared" si="144"/>
        <v>0</v>
      </c>
      <c r="FA31" s="9">
        <f t="shared" si="145"/>
        <v>0</v>
      </c>
      <c r="FB31" s="9">
        <f t="shared" si="146"/>
        <v>0</v>
      </c>
      <c r="FC31" s="9">
        <f t="shared" si="147"/>
        <v>0</v>
      </c>
      <c r="FD31" s="9">
        <f t="shared" si="148"/>
        <v>0</v>
      </c>
      <c r="FE31" s="9">
        <f t="shared" si="149"/>
        <v>0</v>
      </c>
      <c r="FF31" s="9">
        <f t="shared" si="150"/>
        <v>0</v>
      </c>
      <c r="FG31" s="9">
        <f t="shared" si="151"/>
        <v>0</v>
      </c>
      <c r="FH31" s="9">
        <f t="shared" si="152"/>
        <v>0</v>
      </c>
      <c r="FI31" s="9">
        <f t="shared" si="153"/>
        <v>0</v>
      </c>
      <c r="FJ31" s="9">
        <f t="shared" si="154"/>
        <v>0</v>
      </c>
      <c r="FK31" s="9">
        <f t="shared" si="155"/>
        <v>0</v>
      </c>
      <c r="FL31" s="9">
        <f t="shared" si="156"/>
        <v>0</v>
      </c>
      <c r="FM31" s="9">
        <f t="shared" si="157"/>
        <v>0</v>
      </c>
      <c r="FN31" s="9">
        <f t="shared" si="158"/>
        <v>0</v>
      </c>
      <c r="FO31" s="9">
        <f t="shared" si="159"/>
        <v>0</v>
      </c>
      <c r="FP31" s="9">
        <f t="shared" si="160"/>
        <v>0</v>
      </c>
      <c r="FQ31" s="9">
        <f t="shared" si="161"/>
        <v>0</v>
      </c>
      <c r="FR31" s="9">
        <f t="shared" si="162"/>
        <v>0</v>
      </c>
      <c r="FS31" s="9">
        <f t="shared" si="163"/>
        <v>0</v>
      </c>
      <c r="FT31" s="9">
        <f t="shared" si="164"/>
        <v>0</v>
      </c>
      <c r="FU31" s="9">
        <f t="shared" si="165"/>
        <v>0</v>
      </c>
      <c r="FV31" s="9">
        <f t="shared" si="166"/>
        <v>0</v>
      </c>
      <c r="FW31" s="9">
        <f t="shared" si="167"/>
        <v>0</v>
      </c>
      <c r="FX31" s="9">
        <f t="shared" si="168"/>
        <v>0</v>
      </c>
      <c r="FY31" s="9">
        <f t="shared" si="169"/>
        <v>0</v>
      </c>
      <c r="FZ31" s="9">
        <f t="shared" si="170"/>
        <v>0</v>
      </c>
      <c r="GA31" s="9">
        <f t="shared" si="171"/>
        <v>0</v>
      </c>
      <c r="GB31" s="9">
        <f t="shared" si="172"/>
        <v>0</v>
      </c>
      <c r="GC31" s="9">
        <f t="shared" si="173"/>
        <v>0</v>
      </c>
      <c r="GD31" s="9">
        <f t="shared" si="174"/>
        <v>0</v>
      </c>
      <c r="GE31" s="9">
        <f t="shared" si="175"/>
        <v>0</v>
      </c>
      <c r="GF31" s="9">
        <f t="shared" si="176"/>
        <v>0</v>
      </c>
      <c r="GG31" s="9">
        <f t="shared" si="177"/>
        <v>0</v>
      </c>
      <c r="GH31" s="9">
        <f t="shared" si="178"/>
        <v>0</v>
      </c>
      <c r="GI31" s="9">
        <f t="shared" si="179"/>
        <v>0</v>
      </c>
      <c r="GJ31" s="9">
        <f t="shared" si="180"/>
        <v>0</v>
      </c>
    </row>
    <row r="32" spans="1:192" ht="18" customHeight="1" x14ac:dyDescent="0.25">
      <c r="A32" s="6"/>
      <c r="B32" s="6"/>
      <c r="C32" s="6"/>
      <c r="D32" s="6"/>
      <c r="E32" s="7"/>
      <c r="F32" s="2"/>
      <c r="G32" s="8"/>
      <c r="H32" s="2"/>
      <c r="I32" s="2"/>
      <c r="J32" s="6"/>
      <c r="K32" s="7"/>
      <c r="L32" s="6"/>
      <c r="M32" s="9">
        <f t="shared" si="1"/>
        <v>0</v>
      </c>
      <c r="N32" s="9">
        <f t="shared" si="2"/>
        <v>0</v>
      </c>
      <c r="O32" s="9">
        <f t="shared" si="3"/>
        <v>0</v>
      </c>
      <c r="P32" s="9">
        <f t="shared" si="4"/>
        <v>0</v>
      </c>
      <c r="Q32" s="9">
        <f t="shared" si="5"/>
        <v>0</v>
      </c>
      <c r="R32" s="9">
        <f t="shared" si="6"/>
        <v>0</v>
      </c>
      <c r="S32" s="9">
        <f t="shared" si="7"/>
        <v>0</v>
      </c>
      <c r="T32" s="9">
        <f t="shared" si="8"/>
        <v>0</v>
      </c>
      <c r="U32" s="9">
        <f t="shared" si="9"/>
        <v>0</v>
      </c>
      <c r="V32" s="9">
        <f t="shared" si="10"/>
        <v>0</v>
      </c>
      <c r="W32" s="9">
        <f t="shared" si="11"/>
        <v>0</v>
      </c>
      <c r="X32" s="9">
        <f t="shared" si="12"/>
        <v>0</v>
      </c>
      <c r="Y32" s="9">
        <f t="shared" si="13"/>
        <v>0</v>
      </c>
      <c r="Z32" s="9">
        <f t="shared" si="14"/>
        <v>0</v>
      </c>
      <c r="AA32" s="9">
        <f t="shared" si="15"/>
        <v>0</v>
      </c>
      <c r="AB32" s="9">
        <f t="shared" si="16"/>
        <v>0</v>
      </c>
      <c r="AC32" s="9">
        <f t="shared" si="17"/>
        <v>0</v>
      </c>
      <c r="AD32" s="9">
        <f t="shared" si="18"/>
        <v>0</v>
      </c>
      <c r="AE32" s="9">
        <f t="shared" si="19"/>
        <v>0</v>
      </c>
      <c r="AF32" s="9">
        <f t="shared" si="20"/>
        <v>0</v>
      </c>
      <c r="AG32" s="9">
        <f t="shared" si="21"/>
        <v>0</v>
      </c>
      <c r="AH32" s="9">
        <f t="shared" si="22"/>
        <v>0</v>
      </c>
      <c r="AI32" s="9">
        <f t="shared" si="23"/>
        <v>0</v>
      </c>
      <c r="AJ32" s="9">
        <f t="shared" si="24"/>
        <v>0</v>
      </c>
      <c r="AK32" s="9">
        <f t="shared" si="25"/>
        <v>0</v>
      </c>
      <c r="AL32" s="9">
        <f t="shared" si="26"/>
        <v>0</v>
      </c>
      <c r="AM32" s="9">
        <f t="shared" si="27"/>
        <v>0</v>
      </c>
      <c r="AN32" s="9">
        <f t="shared" si="28"/>
        <v>0</v>
      </c>
      <c r="AO32" s="9">
        <f t="shared" si="29"/>
        <v>0</v>
      </c>
      <c r="AP32" s="9">
        <f t="shared" si="30"/>
        <v>0</v>
      </c>
      <c r="AQ32" s="9">
        <f t="shared" si="31"/>
        <v>0</v>
      </c>
      <c r="AR32" s="9">
        <f t="shared" si="32"/>
        <v>0</v>
      </c>
      <c r="AS32" s="9">
        <f t="shared" si="33"/>
        <v>0</v>
      </c>
      <c r="AT32" s="9">
        <f t="shared" si="34"/>
        <v>0</v>
      </c>
      <c r="AU32" s="9">
        <f t="shared" si="35"/>
        <v>0</v>
      </c>
      <c r="AV32" s="9">
        <f t="shared" si="36"/>
        <v>0</v>
      </c>
      <c r="AW32" s="9">
        <f t="shared" si="37"/>
        <v>0</v>
      </c>
      <c r="AX32" s="9">
        <f t="shared" si="38"/>
        <v>0</v>
      </c>
      <c r="AY32" s="9">
        <f t="shared" si="39"/>
        <v>0</v>
      </c>
      <c r="AZ32" s="9">
        <f t="shared" si="40"/>
        <v>0</v>
      </c>
      <c r="BA32" s="9">
        <f t="shared" si="41"/>
        <v>0</v>
      </c>
      <c r="BB32" s="9">
        <f t="shared" si="42"/>
        <v>0</v>
      </c>
      <c r="BC32" s="9">
        <f t="shared" si="43"/>
        <v>0</v>
      </c>
      <c r="BD32" s="9">
        <f t="shared" si="44"/>
        <v>0</v>
      </c>
      <c r="BE32" s="9">
        <f t="shared" si="45"/>
        <v>0</v>
      </c>
      <c r="BF32" s="9">
        <f t="shared" si="46"/>
        <v>0</v>
      </c>
      <c r="BG32" s="9">
        <f t="shared" si="47"/>
        <v>0</v>
      </c>
      <c r="BH32" s="9">
        <f t="shared" si="48"/>
        <v>0</v>
      </c>
      <c r="BI32" s="9">
        <f t="shared" si="49"/>
        <v>0</v>
      </c>
      <c r="BJ32" s="9">
        <f t="shared" si="50"/>
        <v>0</v>
      </c>
      <c r="BK32" s="9">
        <f t="shared" si="51"/>
        <v>0</v>
      </c>
      <c r="BL32" s="9">
        <f t="shared" si="52"/>
        <v>0</v>
      </c>
      <c r="BM32" s="9">
        <f t="shared" si="53"/>
        <v>0</v>
      </c>
      <c r="BN32" s="9">
        <f t="shared" si="54"/>
        <v>0</v>
      </c>
      <c r="BO32" s="9">
        <f t="shared" si="55"/>
        <v>0</v>
      </c>
      <c r="BP32" s="9">
        <f t="shared" si="56"/>
        <v>0</v>
      </c>
      <c r="BQ32" s="9">
        <f t="shared" si="57"/>
        <v>0</v>
      </c>
      <c r="BR32" s="9">
        <f t="shared" si="58"/>
        <v>0</v>
      </c>
      <c r="BS32" s="9">
        <f t="shared" si="59"/>
        <v>0</v>
      </c>
      <c r="BT32" s="9">
        <f t="shared" si="60"/>
        <v>0</v>
      </c>
      <c r="BU32" s="9">
        <f t="shared" si="61"/>
        <v>0</v>
      </c>
      <c r="BV32" s="9">
        <f t="shared" si="62"/>
        <v>0</v>
      </c>
      <c r="BW32" s="9">
        <f t="shared" si="63"/>
        <v>0</v>
      </c>
      <c r="BX32" s="9">
        <f t="shared" si="64"/>
        <v>0</v>
      </c>
      <c r="BY32" s="9">
        <f t="shared" si="65"/>
        <v>0</v>
      </c>
      <c r="BZ32" s="9">
        <f t="shared" si="66"/>
        <v>0</v>
      </c>
      <c r="CA32" s="9">
        <f t="shared" si="67"/>
        <v>0</v>
      </c>
      <c r="CB32" s="9">
        <f t="shared" si="68"/>
        <v>0</v>
      </c>
      <c r="CC32" s="9">
        <f t="shared" si="69"/>
        <v>0</v>
      </c>
      <c r="CD32" s="9">
        <f t="shared" si="70"/>
        <v>0</v>
      </c>
      <c r="CE32" s="9">
        <f t="shared" si="71"/>
        <v>0</v>
      </c>
      <c r="CF32" s="9">
        <f t="shared" si="72"/>
        <v>0</v>
      </c>
      <c r="CG32" s="9">
        <f t="shared" si="73"/>
        <v>0</v>
      </c>
      <c r="CH32" s="9">
        <f t="shared" si="74"/>
        <v>0</v>
      </c>
      <c r="CI32" s="9">
        <f t="shared" si="75"/>
        <v>0</v>
      </c>
      <c r="CJ32" s="9">
        <f t="shared" si="76"/>
        <v>0</v>
      </c>
      <c r="CK32" s="9">
        <f t="shared" si="77"/>
        <v>0</v>
      </c>
      <c r="CL32" s="9">
        <f t="shared" si="78"/>
        <v>0</v>
      </c>
      <c r="CM32" s="9">
        <f t="shared" si="79"/>
        <v>0</v>
      </c>
      <c r="CN32" s="9">
        <f t="shared" si="80"/>
        <v>0</v>
      </c>
      <c r="CO32" s="9">
        <f t="shared" si="81"/>
        <v>0</v>
      </c>
      <c r="CP32" s="9">
        <f t="shared" si="82"/>
        <v>0</v>
      </c>
      <c r="CQ32" s="9">
        <f t="shared" si="83"/>
        <v>0</v>
      </c>
      <c r="CR32" s="9">
        <f t="shared" si="84"/>
        <v>0</v>
      </c>
      <c r="CS32" s="9">
        <f t="shared" si="85"/>
        <v>0</v>
      </c>
      <c r="CT32" s="9">
        <f t="shared" si="86"/>
        <v>0</v>
      </c>
      <c r="CU32" s="9">
        <f t="shared" si="87"/>
        <v>0</v>
      </c>
      <c r="CV32" s="9">
        <f t="shared" si="88"/>
        <v>0</v>
      </c>
      <c r="CW32" s="9">
        <f t="shared" si="89"/>
        <v>0</v>
      </c>
      <c r="CX32" s="9">
        <f t="shared" si="90"/>
        <v>0</v>
      </c>
      <c r="CY32" s="9">
        <f t="shared" si="91"/>
        <v>0</v>
      </c>
      <c r="CZ32" s="9">
        <f t="shared" si="92"/>
        <v>0</v>
      </c>
      <c r="DA32" s="9">
        <f t="shared" si="93"/>
        <v>0</v>
      </c>
      <c r="DB32" s="9">
        <f t="shared" si="94"/>
        <v>0</v>
      </c>
      <c r="DC32" s="9">
        <f t="shared" si="95"/>
        <v>0</v>
      </c>
      <c r="DD32" s="9">
        <f t="shared" si="96"/>
        <v>0</v>
      </c>
      <c r="DE32" s="9">
        <f t="shared" si="97"/>
        <v>0</v>
      </c>
      <c r="DF32" s="9">
        <f t="shared" si="98"/>
        <v>0</v>
      </c>
      <c r="DG32" s="9">
        <f t="shared" si="99"/>
        <v>0</v>
      </c>
      <c r="DH32" s="9">
        <f t="shared" si="100"/>
        <v>0</v>
      </c>
      <c r="DI32" s="9">
        <f t="shared" si="101"/>
        <v>0</v>
      </c>
      <c r="DJ32" s="9">
        <f t="shared" si="102"/>
        <v>0</v>
      </c>
      <c r="DK32" s="9">
        <f t="shared" si="103"/>
        <v>0</v>
      </c>
      <c r="DL32" s="9">
        <f t="shared" si="104"/>
        <v>0</v>
      </c>
      <c r="DM32" s="9">
        <f t="shared" si="105"/>
        <v>0</v>
      </c>
      <c r="DN32" s="9">
        <f t="shared" si="106"/>
        <v>0</v>
      </c>
      <c r="DO32" s="9">
        <f t="shared" si="107"/>
        <v>0</v>
      </c>
      <c r="DP32" s="9">
        <f t="shared" si="108"/>
        <v>0</v>
      </c>
      <c r="DQ32" s="9">
        <f t="shared" si="109"/>
        <v>0</v>
      </c>
      <c r="DR32" s="9">
        <f t="shared" si="110"/>
        <v>0</v>
      </c>
      <c r="DS32" s="9">
        <f t="shared" si="111"/>
        <v>0</v>
      </c>
      <c r="DT32" s="9">
        <f t="shared" si="112"/>
        <v>0</v>
      </c>
      <c r="DU32" s="9">
        <f t="shared" si="113"/>
        <v>0</v>
      </c>
      <c r="DV32" s="9">
        <f t="shared" si="114"/>
        <v>0</v>
      </c>
      <c r="DW32" s="9">
        <f t="shared" si="115"/>
        <v>0</v>
      </c>
      <c r="DX32" s="9">
        <f t="shared" si="116"/>
        <v>0</v>
      </c>
      <c r="DY32" s="9">
        <f t="shared" si="117"/>
        <v>0</v>
      </c>
      <c r="DZ32" s="9">
        <f t="shared" si="118"/>
        <v>0</v>
      </c>
      <c r="EA32" s="9">
        <f t="shared" si="119"/>
        <v>0</v>
      </c>
      <c r="EB32" s="9">
        <f t="shared" si="120"/>
        <v>0</v>
      </c>
      <c r="EC32" s="9">
        <f t="shared" si="121"/>
        <v>0</v>
      </c>
      <c r="ED32" s="9">
        <f t="shared" si="122"/>
        <v>0</v>
      </c>
      <c r="EE32" s="9">
        <f t="shared" si="123"/>
        <v>0</v>
      </c>
      <c r="EF32" s="9">
        <f t="shared" si="124"/>
        <v>0</v>
      </c>
      <c r="EG32" s="9">
        <f t="shared" si="125"/>
        <v>0</v>
      </c>
      <c r="EH32" s="9">
        <f t="shared" si="126"/>
        <v>0</v>
      </c>
      <c r="EI32" s="9">
        <f t="shared" si="127"/>
        <v>0</v>
      </c>
      <c r="EJ32" s="9">
        <f t="shared" si="128"/>
        <v>0</v>
      </c>
      <c r="EK32" s="9">
        <f t="shared" si="129"/>
        <v>0</v>
      </c>
      <c r="EL32" s="9">
        <f t="shared" si="130"/>
        <v>0</v>
      </c>
      <c r="EM32" s="9">
        <f t="shared" si="131"/>
        <v>0</v>
      </c>
      <c r="EN32" s="9">
        <f t="shared" si="132"/>
        <v>0</v>
      </c>
      <c r="EO32" s="9">
        <f t="shared" si="133"/>
        <v>0</v>
      </c>
      <c r="EP32" s="9">
        <f t="shared" si="134"/>
        <v>0</v>
      </c>
      <c r="EQ32" s="9">
        <f t="shared" si="135"/>
        <v>0</v>
      </c>
      <c r="ER32" s="9">
        <f t="shared" si="136"/>
        <v>0</v>
      </c>
      <c r="ES32" s="9">
        <f t="shared" si="137"/>
        <v>0</v>
      </c>
      <c r="ET32" s="9">
        <f t="shared" si="138"/>
        <v>0</v>
      </c>
      <c r="EU32" s="9">
        <f t="shared" si="139"/>
        <v>0</v>
      </c>
      <c r="EV32" s="9">
        <f t="shared" si="140"/>
        <v>0</v>
      </c>
      <c r="EW32" s="9">
        <f t="shared" si="141"/>
        <v>0</v>
      </c>
      <c r="EX32" s="9">
        <f t="shared" si="142"/>
        <v>0</v>
      </c>
      <c r="EY32" s="9">
        <f t="shared" si="143"/>
        <v>0</v>
      </c>
      <c r="EZ32" s="9">
        <f t="shared" si="144"/>
        <v>0</v>
      </c>
      <c r="FA32" s="9">
        <f t="shared" si="145"/>
        <v>0</v>
      </c>
      <c r="FB32" s="9">
        <f t="shared" si="146"/>
        <v>0</v>
      </c>
      <c r="FC32" s="9">
        <f t="shared" si="147"/>
        <v>0</v>
      </c>
      <c r="FD32" s="9">
        <f t="shared" si="148"/>
        <v>0</v>
      </c>
      <c r="FE32" s="9">
        <f t="shared" si="149"/>
        <v>0</v>
      </c>
      <c r="FF32" s="9">
        <f t="shared" si="150"/>
        <v>0</v>
      </c>
      <c r="FG32" s="9">
        <f t="shared" si="151"/>
        <v>0</v>
      </c>
      <c r="FH32" s="9">
        <f t="shared" si="152"/>
        <v>0</v>
      </c>
      <c r="FI32" s="9">
        <f t="shared" si="153"/>
        <v>0</v>
      </c>
      <c r="FJ32" s="9">
        <f t="shared" si="154"/>
        <v>0</v>
      </c>
      <c r="FK32" s="9">
        <f t="shared" si="155"/>
        <v>0</v>
      </c>
      <c r="FL32" s="9">
        <f t="shared" si="156"/>
        <v>0</v>
      </c>
      <c r="FM32" s="9">
        <f t="shared" si="157"/>
        <v>0</v>
      </c>
      <c r="FN32" s="9">
        <f t="shared" si="158"/>
        <v>0</v>
      </c>
      <c r="FO32" s="9">
        <f t="shared" si="159"/>
        <v>0</v>
      </c>
      <c r="FP32" s="9">
        <f t="shared" si="160"/>
        <v>0</v>
      </c>
      <c r="FQ32" s="9">
        <f t="shared" si="161"/>
        <v>0</v>
      </c>
      <c r="FR32" s="9">
        <f t="shared" si="162"/>
        <v>0</v>
      </c>
      <c r="FS32" s="9">
        <f t="shared" si="163"/>
        <v>0</v>
      </c>
      <c r="FT32" s="9">
        <f t="shared" si="164"/>
        <v>0</v>
      </c>
      <c r="FU32" s="9">
        <f t="shared" si="165"/>
        <v>0</v>
      </c>
      <c r="FV32" s="9">
        <f t="shared" si="166"/>
        <v>0</v>
      </c>
      <c r="FW32" s="9">
        <f t="shared" si="167"/>
        <v>0</v>
      </c>
      <c r="FX32" s="9">
        <f t="shared" si="168"/>
        <v>0</v>
      </c>
      <c r="FY32" s="9">
        <f t="shared" si="169"/>
        <v>0</v>
      </c>
      <c r="FZ32" s="9">
        <f t="shared" si="170"/>
        <v>0</v>
      </c>
      <c r="GA32" s="9">
        <f t="shared" si="171"/>
        <v>0</v>
      </c>
      <c r="GB32" s="9">
        <f t="shared" si="172"/>
        <v>0</v>
      </c>
      <c r="GC32" s="9">
        <f t="shared" si="173"/>
        <v>0</v>
      </c>
      <c r="GD32" s="9">
        <f t="shared" si="174"/>
        <v>0</v>
      </c>
      <c r="GE32" s="9">
        <f t="shared" si="175"/>
        <v>0</v>
      </c>
      <c r="GF32" s="9">
        <f t="shared" si="176"/>
        <v>0</v>
      </c>
      <c r="GG32" s="9">
        <f t="shared" si="177"/>
        <v>0</v>
      </c>
      <c r="GH32" s="9">
        <f t="shared" si="178"/>
        <v>0</v>
      </c>
      <c r="GI32" s="9">
        <f t="shared" si="179"/>
        <v>0</v>
      </c>
      <c r="GJ32" s="9">
        <f t="shared" si="180"/>
        <v>0</v>
      </c>
    </row>
    <row r="33" spans="1:192" ht="18" customHeight="1" x14ac:dyDescent="0.25">
      <c r="A33" s="6"/>
      <c r="B33" s="6"/>
      <c r="C33" s="6"/>
      <c r="D33" s="6"/>
      <c r="E33" s="7"/>
      <c r="F33" s="2"/>
      <c r="G33" s="8"/>
      <c r="H33" s="2"/>
      <c r="I33" s="2"/>
      <c r="J33" s="6"/>
      <c r="K33" s="7"/>
      <c r="L33" s="6"/>
      <c r="M33" s="9">
        <f t="shared" si="1"/>
        <v>0</v>
      </c>
      <c r="N33" s="9">
        <f t="shared" si="2"/>
        <v>0</v>
      </c>
      <c r="O33" s="9">
        <f t="shared" si="3"/>
        <v>0</v>
      </c>
      <c r="P33" s="9">
        <f t="shared" si="4"/>
        <v>0</v>
      </c>
      <c r="Q33" s="9">
        <f t="shared" si="5"/>
        <v>0</v>
      </c>
      <c r="R33" s="9">
        <f t="shared" si="6"/>
        <v>0</v>
      </c>
      <c r="S33" s="9">
        <f t="shared" si="7"/>
        <v>0</v>
      </c>
      <c r="T33" s="9">
        <f t="shared" si="8"/>
        <v>0</v>
      </c>
      <c r="U33" s="9">
        <f t="shared" si="9"/>
        <v>0</v>
      </c>
      <c r="V33" s="9">
        <f t="shared" si="10"/>
        <v>0</v>
      </c>
      <c r="W33" s="9">
        <f t="shared" si="11"/>
        <v>0</v>
      </c>
      <c r="X33" s="9">
        <f t="shared" si="12"/>
        <v>0</v>
      </c>
      <c r="Y33" s="9">
        <f t="shared" si="13"/>
        <v>0</v>
      </c>
      <c r="Z33" s="9">
        <f t="shared" si="14"/>
        <v>0</v>
      </c>
      <c r="AA33" s="9">
        <f t="shared" si="15"/>
        <v>0</v>
      </c>
      <c r="AB33" s="9">
        <f t="shared" si="16"/>
        <v>0</v>
      </c>
      <c r="AC33" s="9">
        <f t="shared" si="17"/>
        <v>0</v>
      </c>
      <c r="AD33" s="9">
        <f t="shared" si="18"/>
        <v>0</v>
      </c>
      <c r="AE33" s="9">
        <f t="shared" si="19"/>
        <v>0</v>
      </c>
      <c r="AF33" s="9">
        <f t="shared" si="20"/>
        <v>0</v>
      </c>
      <c r="AG33" s="9">
        <f t="shared" si="21"/>
        <v>0</v>
      </c>
      <c r="AH33" s="9">
        <f t="shared" si="22"/>
        <v>0</v>
      </c>
      <c r="AI33" s="9">
        <f t="shared" si="23"/>
        <v>0</v>
      </c>
      <c r="AJ33" s="9">
        <f t="shared" si="24"/>
        <v>0</v>
      </c>
      <c r="AK33" s="9">
        <f t="shared" si="25"/>
        <v>0</v>
      </c>
      <c r="AL33" s="9">
        <f t="shared" si="26"/>
        <v>0</v>
      </c>
      <c r="AM33" s="9">
        <f t="shared" si="27"/>
        <v>0</v>
      </c>
      <c r="AN33" s="9">
        <f t="shared" si="28"/>
        <v>0</v>
      </c>
      <c r="AO33" s="9">
        <f t="shared" si="29"/>
        <v>0</v>
      </c>
      <c r="AP33" s="9">
        <f t="shared" si="30"/>
        <v>0</v>
      </c>
      <c r="AQ33" s="9">
        <f t="shared" si="31"/>
        <v>0</v>
      </c>
      <c r="AR33" s="9">
        <f t="shared" si="32"/>
        <v>0</v>
      </c>
      <c r="AS33" s="9">
        <f t="shared" si="33"/>
        <v>0</v>
      </c>
      <c r="AT33" s="9">
        <f t="shared" si="34"/>
        <v>0</v>
      </c>
      <c r="AU33" s="9">
        <f t="shared" si="35"/>
        <v>0</v>
      </c>
      <c r="AV33" s="9">
        <f t="shared" si="36"/>
        <v>0</v>
      </c>
      <c r="AW33" s="9">
        <f t="shared" si="37"/>
        <v>0</v>
      </c>
      <c r="AX33" s="9">
        <f t="shared" si="38"/>
        <v>0</v>
      </c>
      <c r="AY33" s="9">
        <f t="shared" si="39"/>
        <v>0</v>
      </c>
      <c r="AZ33" s="9">
        <f t="shared" si="40"/>
        <v>0</v>
      </c>
      <c r="BA33" s="9">
        <f t="shared" si="41"/>
        <v>0</v>
      </c>
      <c r="BB33" s="9">
        <f t="shared" si="42"/>
        <v>0</v>
      </c>
      <c r="BC33" s="9">
        <f t="shared" si="43"/>
        <v>0</v>
      </c>
      <c r="BD33" s="9">
        <f t="shared" si="44"/>
        <v>0</v>
      </c>
      <c r="BE33" s="9">
        <f t="shared" si="45"/>
        <v>0</v>
      </c>
      <c r="BF33" s="9">
        <f t="shared" si="46"/>
        <v>0</v>
      </c>
      <c r="BG33" s="9">
        <f t="shared" si="47"/>
        <v>0</v>
      </c>
      <c r="BH33" s="9">
        <f t="shared" si="48"/>
        <v>0</v>
      </c>
      <c r="BI33" s="9">
        <f t="shared" si="49"/>
        <v>0</v>
      </c>
      <c r="BJ33" s="9">
        <f t="shared" si="50"/>
        <v>0</v>
      </c>
      <c r="BK33" s="9">
        <f t="shared" si="51"/>
        <v>0</v>
      </c>
      <c r="BL33" s="9">
        <f t="shared" si="52"/>
        <v>0</v>
      </c>
      <c r="BM33" s="9">
        <f t="shared" si="53"/>
        <v>0</v>
      </c>
      <c r="BN33" s="9">
        <f t="shared" si="54"/>
        <v>0</v>
      </c>
      <c r="BO33" s="9">
        <f t="shared" si="55"/>
        <v>0</v>
      </c>
      <c r="BP33" s="9">
        <f t="shared" si="56"/>
        <v>0</v>
      </c>
      <c r="BQ33" s="9">
        <f t="shared" si="57"/>
        <v>0</v>
      </c>
      <c r="BR33" s="9">
        <f t="shared" si="58"/>
        <v>0</v>
      </c>
      <c r="BS33" s="9">
        <f t="shared" si="59"/>
        <v>0</v>
      </c>
      <c r="BT33" s="9">
        <f t="shared" si="60"/>
        <v>0</v>
      </c>
      <c r="BU33" s="9">
        <f t="shared" si="61"/>
        <v>0</v>
      </c>
      <c r="BV33" s="9">
        <f t="shared" si="62"/>
        <v>0</v>
      </c>
      <c r="BW33" s="9">
        <f t="shared" si="63"/>
        <v>0</v>
      </c>
      <c r="BX33" s="9">
        <f t="shared" si="64"/>
        <v>0</v>
      </c>
      <c r="BY33" s="9">
        <f t="shared" si="65"/>
        <v>0</v>
      </c>
      <c r="BZ33" s="9">
        <f t="shared" si="66"/>
        <v>0</v>
      </c>
      <c r="CA33" s="9">
        <f t="shared" si="67"/>
        <v>0</v>
      </c>
      <c r="CB33" s="9">
        <f t="shared" si="68"/>
        <v>0</v>
      </c>
      <c r="CC33" s="9">
        <f t="shared" si="69"/>
        <v>0</v>
      </c>
      <c r="CD33" s="9">
        <f t="shared" si="70"/>
        <v>0</v>
      </c>
      <c r="CE33" s="9">
        <f t="shared" si="71"/>
        <v>0</v>
      </c>
      <c r="CF33" s="9">
        <f t="shared" si="72"/>
        <v>0</v>
      </c>
      <c r="CG33" s="9">
        <f t="shared" si="73"/>
        <v>0</v>
      </c>
      <c r="CH33" s="9">
        <f t="shared" si="74"/>
        <v>0</v>
      </c>
      <c r="CI33" s="9">
        <f t="shared" si="75"/>
        <v>0</v>
      </c>
      <c r="CJ33" s="9">
        <f t="shared" si="76"/>
        <v>0</v>
      </c>
      <c r="CK33" s="9">
        <f t="shared" si="77"/>
        <v>0</v>
      </c>
      <c r="CL33" s="9">
        <f t="shared" si="78"/>
        <v>0</v>
      </c>
      <c r="CM33" s="9">
        <f t="shared" si="79"/>
        <v>0</v>
      </c>
      <c r="CN33" s="9">
        <f t="shared" si="80"/>
        <v>0</v>
      </c>
      <c r="CO33" s="9">
        <f t="shared" si="81"/>
        <v>0</v>
      </c>
      <c r="CP33" s="9">
        <f t="shared" si="82"/>
        <v>0</v>
      </c>
      <c r="CQ33" s="9">
        <f t="shared" si="83"/>
        <v>0</v>
      </c>
      <c r="CR33" s="9">
        <f t="shared" si="84"/>
        <v>0</v>
      </c>
      <c r="CS33" s="9">
        <f t="shared" si="85"/>
        <v>0</v>
      </c>
      <c r="CT33" s="9">
        <f t="shared" si="86"/>
        <v>0</v>
      </c>
      <c r="CU33" s="9">
        <f t="shared" si="87"/>
        <v>0</v>
      </c>
      <c r="CV33" s="9">
        <f t="shared" si="88"/>
        <v>0</v>
      </c>
      <c r="CW33" s="9">
        <f t="shared" si="89"/>
        <v>0</v>
      </c>
      <c r="CX33" s="9">
        <f t="shared" si="90"/>
        <v>0</v>
      </c>
      <c r="CY33" s="9">
        <f t="shared" si="91"/>
        <v>0</v>
      </c>
      <c r="CZ33" s="9">
        <f t="shared" si="92"/>
        <v>0</v>
      </c>
      <c r="DA33" s="9">
        <f t="shared" si="93"/>
        <v>0</v>
      </c>
      <c r="DB33" s="9">
        <f t="shared" si="94"/>
        <v>0</v>
      </c>
      <c r="DC33" s="9">
        <f t="shared" si="95"/>
        <v>0</v>
      </c>
      <c r="DD33" s="9">
        <f t="shared" si="96"/>
        <v>0</v>
      </c>
      <c r="DE33" s="9">
        <f t="shared" si="97"/>
        <v>0</v>
      </c>
      <c r="DF33" s="9">
        <f t="shared" si="98"/>
        <v>0</v>
      </c>
      <c r="DG33" s="9">
        <f t="shared" si="99"/>
        <v>0</v>
      </c>
      <c r="DH33" s="9">
        <f t="shared" si="100"/>
        <v>0</v>
      </c>
      <c r="DI33" s="9">
        <f t="shared" si="101"/>
        <v>0</v>
      </c>
      <c r="DJ33" s="9">
        <f t="shared" si="102"/>
        <v>0</v>
      </c>
      <c r="DK33" s="9">
        <f t="shared" si="103"/>
        <v>0</v>
      </c>
      <c r="DL33" s="9">
        <f t="shared" si="104"/>
        <v>0</v>
      </c>
      <c r="DM33" s="9">
        <f t="shared" si="105"/>
        <v>0</v>
      </c>
      <c r="DN33" s="9">
        <f t="shared" si="106"/>
        <v>0</v>
      </c>
      <c r="DO33" s="9">
        <f t="shared" si="107"/>
        <v>0</v>
      </c>
      <c r="DP33" s="9">
        <f t="shared" si="108"/>
        <v>0</v>
      </c>
      <c r="DQ33" s="9">
        <f t="shared" si="109"/>
        <v>0</v>
      </c>
      <c r="DR33" s="9">
        <f t="shared" si="110"/>
        <v>0</v>
      </c>
      <c r="DS33" s="9">
        <f t="shared" si="111"/>
        <v>0</v>
      </c>
      <c r="DT33" s="9">
        <f t="shared" si="112"/>
        <v>0</v>
      </c>
      <c r="DU33" s="9">
        <f t="shared" si="113"/>
        <v>0</v>
      </c>
      <c r="DV33" s="9">
        <f t="shared" si="114"/>
        <v>0</v>
      </c>
      <c r="DW33" s="9">
        <f t="shared" si="115"/>
        <v>0</v>
      </c>
      <c r="DX33" s="9">
        <f t="shared" si="116"/>
        <v>0</v>
      </c>
      <c r="DY33" s="9">
        <f t="shared" si="117"/>
        <v>0</v>
      </c>
      <c r="DZ33" s="9">
        <f t="shared" si="118"/>
        <v>0</v>
      </c>
      <c r="EA33" s="9">
        <f t="shared" si="119"/>
        <v>0</v>
      </c>
      <c r="EB33" s="9">
        <f t="shared" si="120"/>
        <v>0</v>
      </c>
      <c r="EC33" s="9">
        <f t="shared" si="121"/>
        <v>0</v>
      </c>
      <c r="ED33" s="9">
        <f t="shared" si="122"/>
        <v>0</v>
      </c>
      <c r="EE33" s="9">
        <f t="shared" si="123"/>
        <v>0</v>
      </c>
      <c r="EF33" s="9">
        <f t="shared" si="124"/>
        <v>0</v>
      </c>
      <c r="EG33" s="9">
        <f t="shared" si="125"/>
        <v>0</v>
      </c>
      <c r="EH33" s="9">
        <f t="shared" si="126"/>
        <v>0</v>
      </c>
      <c r="EI33" s="9">
        <f t="shared" si="127"/>
        <v>0</v>
      </c>
      <c r="EJ33" s="9">
        <f t="shared" si="128"/>
        <v>0</v>
      </c>
      <c r="EK33" s="9">
        <f t="shared" si="129"/>
        <v>0</v>
      </c>
      <c r="EL33" s="9">
        <f t="shared" si="130"/>
        <v>0</v>
      </c>
      <c r="EM33" s="9">
        <f t="shared" si="131"/>
        <v>0</v>
      </c>
      <c r="EN33" s="9">
        <f t="shared" si="132"/>
        <v>0</v>
      </c>
      <c r="EO33" s="9">
        <f t="shared" si="133"/>
        <v>0</v>
      </c>
      <c r="EP33" s="9">
        <f t="shared" si="134"/>
        <v>0</v>
      </c>
      <c r="EQ33" s="9">
        <f t="shared" si="135"/>
        <v>0</v>
      </c>
      <c r="ER33" s="9">
        <f t="shared" si="136"/>
        <v>0</v>
      </c>
      <c r="ES33" s="9">
        <f t="shared" si="137"/>
        <v>0</v>
      </c>
      <c r="ET33" s="9">
        <f t="shared" si="138"/>
        <v>0</v>
      </c>
      <c r="EU33" s="9">
        <f t="shared" si="139"/>
        <v>0</v>
      </c>
      <c r="EV33" s="9">
        <f t="shared" si="140"/>
        <v>0</v>
      </c>
      <c r="EW33" s="9">
        <f t="shared" si="141"/>
        <v>0</v>
      </c>
      <c r="EX33" s="9">
        <f t="shared" si="142"/>
        <v>0</v>
      </c>
      <c r="EY33" s="9">
        <f t="shared" si="143"/>
        <v>0</v>
      </c>
      <c r="EZ33" s="9">
        <f t="shared" si="144"/>
        <v>0</v>
      </c>
      <c r="FA33" s="9">
        <f t="shared" si="145"/>
        <v>0</v>
      </c>
      <c r="FB33" s="9">
        <f t="shared" si="146"/>
        <v>0</v>
      </c>
      <c r="FC33" s="9">
        <f t="shared" si="147"/>
        <v>0</v>
      </c>
      <c r="FD33" s="9">
        <f t="shared" si="148"/>
        <v>0</v>
      </c>
      <c r="FE33" s="9">
        <f t="shared" si="149"/>
        <v>0</v>
      </c>
      <c r="FF33" s="9">
        <f t="shared" si="150"/>
        <v>0</v>
      </c>
      <c r="FG33" s="9">
        <f t="shared" si="151"/>
        <v>0</v>
      </c>
      <c r="FH33" s="9">
        <f t="shared" si="152"/>
        <v>0</v>
      </c>
      <c r="FI33" s="9">
        <f t="shared" si="153"/>
        <v>0</v>
      </c>
      <c r="FJ33" s="9">
        <f t="shared" si="154"/>
        <v>0</v>
      </c>
      <c r="FK33" s="9">
        <f t="shared" si="155"/>
        <v>0</v>
      </c>
      <c r="FL33" s="9">
        <f t="shared" si="156"/>
        <v>0</v>
      </c>
      <c r="FM33" s="9">
        <f t="shared" si="157"/>
        <v>0</v>
      </c>
      <c r="FN33" s="9">
        <f t="shared" si="158"/>
        <v>0</v>
      </c>
      <c r="FO33" s="9">
        <f t="shared" si="159"/>
        <v>0</v>
      </c>
      <c r="FP33" s="9">
        <f t="shared" si="160"/>
        <v>0</v>
      </c>
      <c r="FQ33" s="9">
        <f t="shared" si="161"/>
        <v>0</v>
      </c>
      <c r="FR33" s="9">
        <f t="shared" si="162"/>
        <v>0</v>
      </c>
      <c r="FS33" s="9">
        <f t="shared" si="163"/>
        <v>0</v>
      </c>
      <c r="FT33" s="9">
        <f t="shared" si="164"/>
        <v>0</v>
      </c>
      <c r="FU33" s="9">
        <f t="shared" si="165"/>
        <v>0</v>
      </c>
      <c r="FV33" s="9">
        <f t="shared" si="166"/>
        <v>0</v>
      </c>
      <c r="FW33" s="9">
        <f t="shared" si="167"/>
        <v>0</v>
      </c>
      <c r="FX33" s="9">
        <f t="shared" si="168"/>
        <v>0</v>
      </c>
      <c r="FY33" s="9">
        <f t="shared" si="169"/>
        <v>0</v>
      </c>
      <c r="FZ33" s="9">
        <f t="shared" si="170"/>
        <v>0</v>
      </c>
      <c r="GA33" s="9">
        <f t="shared" si="171"/>
        <v>0</v>
      </c>
      <c r="GB33" s="9">
        <f t="shared" si="172"/>
        <v>0</v>
      </c>
      <c r="GC33" s="9">
        <f t="shared" si="173"/>
        <v>0</v>
      </c>
      <c r="GD33" s="9">
        <f t="shared" si="174"/>
        <v>0</v>
      </c>
      <c r="GE33" s="9">
        <f t="shared" si="175"/>
        <v>0</v>
      </c>
      <c r="GF33" s="9">
        <f t="shared" si="176"/>
        <v>0</v>
      </c>
      <c r="GG33" s="9">
        <f t="shared" si="177"/>
        <v>0</v>
      </c>
      <c r="GH33" s="9">
        <f t="shared" si="178"/>
        <v>0</v>
      </c>
      <c r="GI33" s="9">
        <f t="shared" si="179"/>
        <v>0</v>
      </c>
      <c r="GJ33" s="9">
        <f t="shared" si="180"/>
        <v>0</v>
      </c>
    </row>
    <row r="34" spans="1:192" ht="18" customHeight="1" x14ac:dyDescent="0.25">
      <c r="A34" s="6"/>
      <c r="B34" s="6"/>
      <c r="C34" s="6"/>
      <c r="D34" s="6"/>
      <c r="E34" s="7"/>
      <c r="F34" s="2"/>
      <c r="G34" s="8"/>
      <c r="H34" s="2"/>
      <c r="I34" s="2"/>
      <c r="J34" s="6"/>
      <c r="K34" s="7"/>
      <c r="L34" s="6"/>
      <c r="M34" s="9">
        <f t="shared" si="1"/>
        <v>0</v>
      </c>
      <c r="N34" s="9">
        <f t="shared" si="2"/>
        <v>0</v>
      </c>
      <c r="O34" s="9">
        <f t="shared" si="3"/>
        <v>0</v>
      </c>
      <c r="P34" s="9">
        <f t="shared" si="4"/>
        <v>0</v>
      </c>
      <c r="Q34" s="9">
        <f t="shared" si="5"/>
        <v>0</v>
      </c>
      <c r="R34" s="9">
        <f t="shared" si="6"/>
        <v>0</v>
      </c>
      <c r="S34" s="9">
        <f t="shared" si="7"/>
        <v>0</v>
      </c>
      <c r="T34" s="9">
        <f t="shared" si="8"/>
        <v>0</v>
      </c>
      <c r="U34" s="9">
        <f t="shared" si="9"/>
        <v>0</v>
      </c>
      <c r="V34" s="9">
        <f t="shared" si="10"/>
        <v>0</v>
      </c>
      <c r="W34" s="9">
        <f t="shared" si="11"/>
        <v>0</v>
      </c>
      <c r="X34" s="9">
        <f t="shared" si="12"/>
        <v>0</v>
      </c>
      <c r="Y34" s="9">
        <f t="shared" si="13"/>
        <v>0</v>
      </c>
      <c r="Z34" s="9">
        <f t="shared" si="14"/>
        <v>0</v>
      </c>
      <c r="AA34" s="9">
        <f t="shared" si="15"/>
        <v>0</v>
      </c>
      <c r="AB34" s="9">
        <f t="shared" si="16"/>
        <v>0</v>
      </c>
      <c r="AC34" s="9">
        <f t="shared" si="17"/>
        <v>0</v>
      </c>
      <c r="AD34" s="9">
        <f t="shared" si="18"/>
        <v>0</v>
      </c>
      <c r="AE34" s="9">
        <f t="shared" si="19"/>
        <v>0</v>
      </c>
      <c r="AF34" s="9">
        <f t="shared" si="20"/>
        <v>0</v>
      </c>
      <c r="AG34" s="9">
        <f t="shared" si="21"/>
        <v>0</v>
      </c>
      <c r="AH34" s="9">
        <f t="shared" si="22"/>
        <v>0</v>
      </c>
      <c r="AI34" s="9">
        <f t="shared" si="23"/>
        <v>0</v>
      </c>
      <c r="AJ34" s="9">
        <f t="shared" si="24"/>
        <v>0</v>
      </c>
      <c r="AK34" s="9">
        <f t="shared" si="25"/>
        <v>0</v>
      </c>
      <c r="AL34" s="9">
        <f t="shared" si="26"/>
        <v>0</v>
      </c>
      <c r="AM34" s="9">
        <f t="shared" si="27"/>
        <v>0</v>
      </c>
      <c r="AN34" s="9">
        <f t="shared" si="28"/>
        <v>0</v>
      </c>
      <c r="AO34" s="9">
        <f t="shared" si="29"/>
        <v>0</v>
      </c>
      <c r="AP34" s="9">
        <f t="shared" si="30"/>
        <v>0</v>
      </c>
      <c r="AQ34" s="9">
        <f t="shared" si="31"/>
        <v>0</v>
      </c>
      <c r="AR34" s="9">
        <f t="shared" si="32"/>
        <v>0</v>
      </c>
      <c r="AS34" s="9">
        <f t="shared" si="33"/>
        <v>0</v>
      </c>
      <c r="AT34" s="9">
        <f t="shared" si="34"/>
        <v>0</v>
      </c>
      <c r="AU34" s="9">
        <f t="shared" si="35"/>
        <v>0</v>
      </c>
      <c r="AV34" s="9">
        <f t="shared" si="36"/>
        <v>0</v>
      </c>
      <c r="AW34" s="9">
        <f t="shared" si="37"/>
        <v>0</v>
      </c>
      <c r="AX34" s="9">
        <f t="shared" si="38"/>
        <v>0</v>
      </c>
      <c r="AY34" s="9">
        <f t="shared" si="39"/>
        <v>0</v>
      </c>
      <c r="AZ34" s="9">
        <f t="shared" si="40"/>
        <v>0</v>
      </c>
      <c r="BA34" s="9">
        <f t="shared" si="41"/>
        <v>0</v>
      </c>
      <c r="BB34" s="9">
        <f t="shared" si="42"/>
        <v>0</v>
      </c>
      <c r="BC34" s="9">
        <f t="shared" si="43"/>
        <v>0</v>
      </c>
      <c r="BD34" s="9">
        <f t="shared" si="44"/>
        <v>0</v>
      </c>
      <c r="BE34" s="9">
        <f t="shared" si="45"/>
        <v>0</v>
      </c>
      <c r="BF34" s="9">
        <f t="shared" si="46"/>
        <v>0</v>
      </c>
      <c r="BG34" s="9">
        <f t="shared" si="47"/>
        <v>0</v>
      </c>
      <c r="BH34" s="9">
        <f t="shared" si="48"/>
        <v>0</v>
      </c>
      <c r="BI34" s="9">
        <f t="shared" si="49"/>
        <v>0</v>
      </c>
      <c r="BJ34" s="9">
        <f t="shared" si="50"/>
        <v>0</v>
      </c>
      <c r="BK34" s="9">
        <f t="shared" si="51"/>
        <v>0</v>
      </c>
      <c r="BL34" s="9">
        <f t="shared" si="52"/>
        <v>0</v>
      </c>
      <c r="BM34" s="9">
        <f t="shared" si="53"/>
        <v>0</v>
      </c>
      <c r="BN34" s="9">
        <f t="shared" si="54"/>
        <v>0</v>
      </c>
      <c r="BO34" s="9">
        <f t="shared" si="55"/>
        <v>0</v>
      </c>
      <c r="BP34" s="9">
        <f t="shared" si="56"/>
        <v>0</v>
      </c>
      <c r="BQ34" s="9">
        <f t="shared" si="57"/>
        <v>0</v>
      </c>
      <c r="BR34" s="9">
        <f t="shared" si="58"/>
        <v>0</v>
      </c>
      <c r="BS34" s="9">
        <f t="shared" si="59"/>
        <v>0</v>
      </c>
      <c r="BT34" s="9">
        <f t="shared" si="60"/>
        <v>0</v>
      </c>
      <c r="BU34" s="9">
        <f t="shared" si="61"/>
        <v>0</v>
      </c>
      <c r="BV34" s="9">
        <f t="shared" si="62"/>
        <v>0</v>
      </c>
      <c r="BW34" s="9">
        <f t="shared" si="63"/>
        <v>0</v>
      </c>
      <c r="BX34" s="9">
        <f t="shared" si="64"/>
        <v>0</v>
      </c>
      <c r="BY34" s="9">
        <f t="shared" si="65"/>
        <v>0</v>
      </c>
      <c r="BZ34" s="9">
        <f t="shared" si="66"/>
        <v>0</v>
      </c>
      <c r="CA34" s="9">
        <f t="shared" si="67"/>
        <v>0</v>
      </c>
      <c r="CB34" s="9">
        <f t="shared" si="68"/>
        <v>0</v>
      </c>
      <c r="CC34" s="9">
        <f t="shared" si="69"/>
        <v>0</v>
      </c>
      <c r="CD34" s="9">
        <f t="shared" si="70"/>
        <v>0</v>
      </c>
      <c r="CE34" s="9">
        <f t="shared" si="71"/>
        <v>0</v>
      </c>
      <c r="CF34" s="9">
        <f t="shared" si="72"/>
        <v>0</v>
      </c>
      <c r="CG34" s="9">
        <f t="shared" si="73"/>
        <v>0</v>
      </c>
      <c r="CH34" s="9">
        <f t="shared" si="74"/>
        <v>0</v>
      </c>
      <c r="CI34" s="9">
        <f t="shared" si="75"/>
        <v>0</v>
      </c>
      <c r="CJ34" s="9">
        <f t="shared" si="76"/>
        <v>0</v>
      </c>
      <c r="CK34" s="9">
        <f t="shared" si="77"/>
        <v>0</v>
      </c>
      <c r="CL34" s="9">
        <f t="shared" si="78"/>
        <v>0</v>
      </c>
      <c r="CM34" s="9">
        <f t="shared" si="79"/>
        <v>0</v>
      </c>
      <c r="CN34" s="9">
        <f t="shared" si="80"/>
        <v>0</v>
      </c>
      <c r="CO34" s="9">
        <f t="shared" si="81"/>
        <v>0</v>
      </c>
      <c r="CP34" s="9">
        <f t="shared" si="82"/>
        <v>0</v>
      </c>
      <c r="CQ34" s="9">
        <f t="shared" si="83"/>
        <v>0</v>
      </c>
      <c r="CR34" s="9">
        <f t="shared" si="84"/>
        <v>0</v>
      </c>
      <c r="CS34" s="9">
        <f t="shared" si="85"/>
        <v>0</v>
      </c>
      <c r="CT34" s="9">
        <f t="shared" si="86"/>
        <v>0</v>
      </c>
      <c r="CU34" s="9">
        <f t="shared" si="87"/>
        <v>0</v>
      </c>
      <c r="CV34" s="9">
        <f t="shared" si="88"/>
        <v>0</v>
      </c>
      <c r="CW34" s="9">
        <f t="shared" si="89"/>
        <v>0</v>
      </c>
      <c r="CX34" s="9">
        <f t="shared" si="90"/>
        <v>0</v>
      </c>
      <c r="CY34" s="9">
        <f t="shared" si="91"/>
        <v>0</v>
      </c>
      <c r="CZ34" s="9">
        <f t="shared" si="92"/>
        <v>0</v>
      </c>
      <c r="DA34" s="9">
        <f t="shared" si="93"/>
        <v>0</v>
      </c>
      <c r="DB34" s="9">
        <f t="shared" si="94"/>
        <v>0</v>
      </c>
      <c r="DC34" s="9">
        <f t="shared" si="95"/>
        <v>0</v>
      </c>
      <c r="DD34" s="9">
        <f t="shared" si="96"/>
        <v>0</v>
      </c>
      <c r="DE34" s="9">
        <f t="shared" si="97"/>
        <v>0</v>
      </c>
      <c r="DF34" s="9">
        <f t="shared" si="98"/>
        <v>0</v>
      </c>
      <c r="DG34" s="9">
        <f t="shared" si="99"/>
        <v>0</v>
      </c>
      <c r="DH34" s="9">
        <f t="shared" si="100"/>
        <v>0</v>
      </c>
      <c r="DI34" s="9">
        <f t="shared" si="101"/>
        <v>0</v>
      </c>
      <c r="DJ34" s="9">
        <f t="shared" si="102"/>
        <v>0</v>
      </c>
      <c r="DK34" s="9">
        <f t="shared" si="103"/>
        <v>0</v>
      </c>
      <c r="DL34" s="9">
        <f t="shared" si="104"/>
        <v>0</v>
      </c>
      <c r="DM34" s="9">
        <f t="shared" si="105"/>
        <v>0</v>
      </c>
      <c r="DN34" s="9">
        <f t="shared" si="106"/>
        <v>0</v>
      </c>
      <c r="DO34" s="9">
        <f t="shared" si="107"/>
        <v>0</v>
      </c>
      <c r="DP34" s="9">
        <f t="shared" si="108"/>
        <v>0</v>
      </c>
      <c r="DQ34" s="9">
        <f t="shared" si="109"/>
        <v>0</v>
      </c>
      <c r="DR34" s="9">
        <f t="shared" si="110"/>
        <v>0</v>
      </c>
      <c r="DS34" s="9">
        <f t="shared" si="111"/>
        <v>0</v>
      </c>
      <c r="DT34" s="9">
        <f t="shared" si="112"/>
        <v>0</v>
      </c>
      <c r="DU34" s="9">
        <f t="shared" si="113"/>
        <v>0</v>
      </c>
      <c r="DV34" s="9">
        <f t="shared" si="114"/>
        <v>0</v>
      </c>
      <c r="DW34" s="9">
        <f t="shared" si="115"/>
        <v>0</v>
      </c>
      <c r="DX34" s="9">
        <f t="shared" si="116"/>
        <v>0</v>
      </c>
      <c r="DY34" s="9">
        <f t="shared" si="117"/>
        <v>0</v>
      </c>
      <c r="DZ34" s="9">
        <f t="shared" si="118"/>
        <v>0</v>
      </c>
      <c r="EA34" s="9">
        <f t="shared" si="119"/>
        <v>0</v>
      </c>
      <c r="EB34" s="9">
        <f t="shared" si="120"/>
        <v>0</v>
      </c>
      <c r="EC34" s="9">
        <f t="shared" si="121"/>
        <v>0</v>
      </c>
      <c r="ED34" s="9">
        <f t="shared" si="122"/>
        <v>0</v>
      </c>
      <c r="EE34" s="9">
        <f t="shared" si="123"/>
        <v>0</v>
      </c>
      <c r="EF34" s="9">
        <f t="shared" si="124"/>
        <v>0</v>
      </c>
      <c r="EG34" s="9">
        <f t="shared" si="125"/>
        <v>0</v>
      </c>
      <c r="EH34" s="9">
        <f t="shared" si="126"/>
        <v>0</v>
      </c>
      <c r="EI34" s="9">
        <f t="shared" si="127"/>
        <v>0</v>
      </c>
      <c r="EJ34" s="9">
        <f t="shared" si="128"/>
        <v>0</v>
      </c>
      <c r="EK34" s="9">
        <f t="shared" si="129"/>
        <v>0</v>
      </c>
      <c r="EL34" s="9">
        <f t="shared" si="130"/>
        <v>0</v>
      </c>
      <c r="EM34" s="9">
        <f t="shared" si="131"/>
        <v>0</v>
      </c>
      <c r="EN34" s="9">
        <f t="shared" si="132"/>
        <v>0</v>
      </c>
      <c r="EO34" s="9">
        <f t="shared" si="133"/>
        <v>0</v>
      </c>
      <c r="EP34" s="9">
        <f t="shared" si="134"/>
        <v>0</v>
      </c>
      <c r="EQ34" s="9">
        <f t="shared" si="135"/>
        <v>0</v>
      </c>
      <c r="ER34" s="9">
        <f t="shared" si="136"/>
        <v>0</v>
      </c>
      <c r="ES34" s="9">
        <f t="shared" si="137"/>
        <v>0</v>
      </c>
      <c r="ET34" s="9">
        <f t="shared" si="138"/>
        <v>0</v>
      </c>
      <c r="EU34" s="9">
        <f t="shared" si="139"/>
        <v>0</v>
      </c>
      <c r="EV34" s="9">
        <f t="shared" si="140"/>
        <v>0</v>
      </c>
      <c r="EW34" s="9">
        <f t="shared" si="141"/>
        <v>0</v>
      </c>
      <c r="EX34" s="9">
        <f t="shared" si="142"/>
        <v>0</v>
      </c>
      <c r="EY34" s="9">
        <f t="shared" si="143"/>
        <v>0</v>
      </c>
      <c r="EZ34" s="9">
        <f t="shared" si="144"/>
        <v>0</v>
      </c>
      <c r="FA34" s="9">
        <f t="shared" si="145"/>
        <v>0</v>
      </c>
      <c r="FB34" s="9">
        <f t="shared" si="146"/>
        <v>0</v>
      </c>
      <c r="FC34" s="9">
        <f t="shared" si="147"/>
        <v>0</v>
      </c>
      <c r="FD34" s="9">
        <f t="shared" si="148"/>
        <v>0</v>
      </c>
      <c r="FE34" s="9">
        <f t="shared" si="149"/>
        <v>0</v>
      </c>
      <c r="FF34" s="9">
        <f t="shared" si="150"/>
        <v>0</v>
      </c>
      <c r="FG34" s="9">
        <f t="shared" si="151"/>
        <v>0</v>
      </c>
      <c r="FH34" s="9">
        <f t="shared" si="152"/>
        <v>0</v>
      </c>
      <c r="FI34" s="9">
        <f t="shared" si="153"/>
        <v>0</v>
      </c>
      <c r="FJ34" s="9">
        <f t="shared" si="154"/>
        <v>0</v>
      </c>
      <c r="FK34" s="9">
        <f t="shared" si="155"/>
        <v>0</v>
      </c>
      <c r="FL34" s="9">
        <f t="shared" si="156"/>
        <v>0</v>
      </c>
      <c r="FM34" s="9">
        <f t="shared" si="157"/>
        <v>0</v>
      </c>
      <c r="FN34" s="9">
        <f t="shared" si="158"/>
        <v>0</v>
      </c>
      <c r="FO34" s="9">
        <f t="shared" si="159"/>
        <v>0</v>
      </c>
      <c r="FP34" s="9">
        <f t="shared" si="160"/>
        <v>0</v>
      </c>
      <c r="FQ34" s="9">
        <f t="shared" si="161"/>
        <v>0</v>
      </c>
      <c r="FR34" s="9">
        <f t="shared" si="162"/>
        <v>0</v>
      </c>
      <c r="FS34" s="9">
        <f t="shared" si="163"/>
        <v>0</v>
      </c>
      <c r="FT34" s="9">
        <f t="shared" si="164"/>
        <v>0</v>
      </c>
      <c r="FU34" s="9">
        <f t="shared" si="165"/>
        <v>0</v>
      </c>
      <c r="FV34" s="9">
        <f t="shared" si="166"/>
        <v>0</v>
      </c>
      <c r="FW34" s="9">
        <f t="shared" si="167"/>
        <v>0</v>
      </c>
      <c r="FX34" s="9">
        <f t="shared" si="168"/>
        <v>0</v>
      </c>
      <c r="FY34" s="9">
        <f t="shared" si="169"/>
        <v>0</v>
      </c>
      <c r="FZ34" s="9">
        <f t="shared" si="170"/>
        <v>0</v>
      </c>
      <c r="GA34" s="9">
        <f t="shared" si="171"/>
        <v>0</v>
      </c>
      <c r="GB34" s="9">
        <f t="shared" si="172"/>
        <v>0</v>
      </c>
      <c r="GC34" s="9">
        <f t="shared" si="173"/>
        <v>0</v>
      </c>
      <c r="GD34" s="9">
        <f t="shared" si="174"/>
        <v>0</v>
      </c>
      <c r="GE34" s="9">
        <f t="shared" si="175"/>
        <v>0</v>
      </c>
      <c r="GF34" s="9">
        <f t="shared" si="176"/>
        <v>0</v>
      </c>
      <c r="GG34" s="9">
        <f t="shared" si="177"/>
        <v>0</v>
      </c>
      <c r="GH34" s="9">
        <f t="shared" si="178"/>
        <v>0</v>
      </c>
      <c r="GI34" s="9">
        <f t="shared" si="179"/>
        <v>0</v>
      </c>
      <c r="GJ34" s="9">
        <f t="shared" si="180"/>
        <v>0</v>
      </c>
    </row>
  </sheetData>
  <mergeCells count="2">
    <mergeCell ref="A7:L7"/>
    <mergeCell ref="M7:GJ7"/>
  </mergeCells>
  <conditionalFormatting sqref="AA8:AA34">
    <cfRule type="expression" dxfId="395" priority="29">
      <formula>WEEKDAY($AA$8,2)&gt;5</formula>
    </cfRule>
    <cfRule type="expression" dxfId="394" priority="30">
      <formula>($AA$8=TODAY())</formula>
    </cfRule>
  </conditionalFormatting>
  <conditionalFormatting sqref="AB8:AB34">
    <cfRule type="expression" dxfId="393" priority="31">
      <formula>WEEKDAY($AB$8,2)&gt;5</formula>
    </cfRule>
    <cfRule type="expression" dxfId="392" priority="32">
      <formula>($AB$8=TODAY())</formula>
    </cfRule>
  </conditionalFormatting>
  <conditionalFormatting sqref="AC8:AC34">
    <cfRule type="expression" dxfId="391" priority="33">
      <formula>WEEKDAY($AC$8,2)&gt;5</formula>
    </cfRule>
    <cfRule type="expression" dxfId="390" priority="34">
      <formula>($AC$8=TODAY())</formula>
    </cfRule>
  </conditionalFormatting>
  <conditionalFormatting sqref="AD8:AD34">
    <cfRule type="expression" dxfId="389" priority="35">
      <formula>WEEKDAY($AD$8,2)&gt;5</formula>
    </cfRule>
    <cfRule type="expression" dxfId="388" priority="36">
      <formula>($AD$8=TODAY())</formula>
    </cfRule>
  </conditionalFormatting>
  <conditionalFormatting sqref="AE8:AE34">
    <cfRule type="expression" dxfId="387" priority="37">
      <formula>WEEKDAY($AE$8,2)&gt;5</formula>
    </cfRule>
    <cfRule type="expression" dxfId="386" priority="38">
      <formula>($AE$8=TODAY())</formula>
    </cfRule>
  </conditionalFormatting>
  <conditionalFormatting sqref="AF8:AF34">
    <cfRule type="expression" dxfId="385" priority="39">
      <formula>WEEKDAY($AF$8,2)&gt;5</formula>
    </cfRule>
    <cfRule type="expression" dxfId="384" priority="40">
      <formula>($AF$8=TODAY())</formula>
    </cfRule>
  </conditionalFormatting>
  <conditionalFormatting sqref="AG8:AG34">
    <cfRule type="expression" dxfId="383" priority="41">
      <formula>WEEKDAY($AG$8,2)&gt;5</formula>
    </cfRule>
    <cfRule type="expression" dxfId="382" priority="42">
      <formula>($AG$8=TODAY())</formula>
    </cfRule>
  </conditionalFormatting>
  <conditionalFormatting sqref="AH8:AH34">
    <cfRule type="expression" dxfId="381" priority="43">
      <formula>WEEKDAY($AH$8,2)&gt;5</formula>
    </cfRule>
    <cfRule type="expression" dxfId="380" priority="44">
      <formula>($AH$8=TODAY())</formula>
    </cfRule>
  </conditionalFormatting>
  <conditionalFormatting sqref="AI8:AI34">
    <cfRule type="expression" dxfId="379" priority="45">
      <formula>WEEKDAY($AI$8,2)&gt;5</formula>
    </cfRule>
    <cfRule type="expression" dxfId="378" priority="46">
      <formula>($AI$8=TODAY())</formula>
    </cfRule>
  </conditionalFormatting>
  <conditionalFormatting sqref="AJ8:AJ34">
    <cfRule type="expression" dxfId="377" priority="47">
      <formula>WEEKDAY($AJ$8,2)&gt;5</formula>
    </cfRule>
    <cfRule type="expression" dxfId="376" priority="48">
      <formula>($AJ$8=TODAY())</formula>
    </cfRule>
  </conditionalFormatting>
  <conditionalFormatting sqref="AK8:AK34">
    <cfRule type="expression" dxfId="375" priority="49">
      <formula>WEEKDAY($AK$8,2)&gt;5</formula>
    </cfRule>
    <cfRule type="expression" dxfId="374" priority="50">
      <formula>($AK$8=TODAY())</formula>
    </cfRule>
  </conditionalFormatting>
  <conditionalFormatting sqref="AL8:AL34">
    <cfRule type="expression" dxfId="373" priority="51">
      <formula>WEEKDAY($AL$8,2)&gt;5</formula>
    </cfRule>
    <cfRule type="expression" dxfId="372" priority="52">
      <formula>($AL$8=TODAY())</formula>
    </cfRule>
  </conditionalFormatting>
  <conditionalFormatting sqref="AM8:AM34">
    <cfRule type="expression" dxfId="371" priority="53">
      <formula>WEEKDAY($AM$8,2)&gt;5</formula>
    </cfRule>
    <cfRule type="expression" dxfId="370" priority="54">
      <formula>($AM$8=TODAY())</formula>
    </cfRule>
  </conditionalFormatting>
  <conditionalFormatting sqref="AN8:AN34">
    <cfRule type="expression" dxfId="369" priority="55">
      <formula>WEEKDAY($AN$8,2)&gt;5</formula>
    </cfRule>
    <cfRule type="expression" dxfId="368" priority="56">
      <formula>($AN$8=TODAY())</formula>
    </cfRule>
  </conditionalFormatting>
  <conditionalFormatting sqref="AO8:AO34">
    <cfRule type="expression" dxfId="367" priority="57">
      <formula>WEEKDAY($AO$8,2)&gt;5</formula>
    </cfRule>
    <cfRule type="expression" dxfId="366" priority="58">
      <formula>($AO$8=TODAY())</formula>
    </cfRule>
  </conditionalFormatting>
  <conditionalFormatting sqref="AP8:AP34">
    <cfRule type="expression" dxfId="365" priority="59">
      <formula>WEEKDAY($AP$8,2)&gt;5</formula>
    </cfRule>
    <cfRule type="expression" dxfId="364" priority="60">
      <formula>($AP$8=TODAY())</formula>
    </cfRule>
  </conditionalFormatting>
  <conditionalFormatting sqref="AQ8:AQ34">
    <cfRule type="expression" dxfId="363" priority="61">
      <formula>WEEKDAY($AQ$8,2)&gt;5</formula>
    </cfRule>
    <cfRule type="expression" dxfId="362" priority="62">
      <formula>($AQ$8=TODAY())</formula>
    </cfRule>
  </conditionalFormatting>
  <conditionalFormatting sqref="AR8:AR34">
    <cfRule type="expression" dxfId="361" priority="63">
      <formula>WEEKDAY($AR$8,2)&gt;5</formula>
    </cfRule>
    <cfRule type="expression" dxfId="360" priority="64">
      <formula>($AR$8=TODAY())</formula>
    </cfRule>
  </conditionalFormatting>
  <conditionalFormatting sqref="AS8:AS34">
    <cfRule type="expression" dxfId="359" priority="65">
      <formula>WEEKDAY($AS$8,2)&gt;5</formula>
    </cfRule>
    <cfRule type="expression" dxfId="358" priority="66">
      <formula>($AS$8=TODAY())</formula>
    </cfRule>
  </conditionalFormatting>
  <conditionalFormatting sqref="AT8:AT34">
    <cfRule type="expression" dxfId="357" priority="67">
      <formula>WEEKDAY($AT$8,2)&gt;5</formula>
    </cfRule>
    <cfRule type="expression" dxfId="356" priority="68">
      <formula>($AT$8=TODAY())</formula>
    </cfRule>
  </conditionalFormatting>
  <conditionalFormatting sqref="AU8:AU34">
    <cfRule type="expression" dxfId="355" priority="69">
      <formula>WEEKDAY($AU$8,2)&gt;5</formula>
    </cfRule>
    <cfRule type="expression" dxfId="354" priority="70">
      <formula>($AU$8=TODAY())</formula>
    </cfRule>
  </conditionalFormatting>
  <conditionalFormatting sqref="AV8:AV34">
    <cfRule type="expression" dxfId="353" priority="71">
      <formula>WEEKDAY($AV$8,2)&gt;5</formula>
    </cfRule>
    <cfRule type="expression" dxfId="352" priority="72">
      <formula>($AV$8=TODAY())</formula>
    </cfRule>
  </conditionalFormatting>
  <conditionalFormatting sqref="AW8:AW34">
    <cfRule type="expression" dxfId="351" priority="73">
      <formula>WEEKDAY($AW$8,2)&gt;5</formula>
    </cfRule>
    <cfRule type="expression" dxfId="350" priority="74">
      <formula>($AW$8=TODAY())</formula>
    </cfRule>
  </conditionalFormatting>
  <conditionalFormatting sqref="AX8:AX34">
    <cfRule type="expression" dxfId="349" priority="75">
      <formula>WEEKDAY($AX$8,2)&gt;5</formula>
    </cfRule>
    <cfRule type="expression" dxfId="348" priority="76">
      <formula>($AX$8=TODAY())</formula>
    </cfRule>
  </conditionalFormatting>
  <conditionalFormatting sqref="AY8:AY34">
    <cfRule type="expression" dxfId="347" priority="77">
      <formula>WEEKDAY($AY$8,2)&gt;5</formula>
    </cfRule>
    <cfRule type="expression" dxfId="346" priority="78">
      <formula>($AY$8=TODAY())</formula>
    </cfRule>
  </conditionalFormatting>
  <conditionalFormatting sqref="AZ8:AZ34">
    <cfRule type="expression" dxfId="345" priority="79">
      <formula>WEEKDAY($AZ$8,2)&gt;5</formula>
    </cfRule>
    <cfRule type="expression" dxfId="344" priority="80">
      <formula>($AZ$8=TODAY())</formula>
    </cfRule>
  </conditionalFormatting>
  <conditionalFormatting sqref="BA8:BA34">
    <cfRule type="expression" dxfId="343" priority="81">
      <formula>WEEKDAY($BA$8,2)&gt;5</formula>
    </cfRule>
    <cfRule type="expression" dxfId="342" priority="82">
      <formula>($BA$8=TODAY())</formula>
    </cfRule>
  </conditionalFormatting>
  <conditionalFormatting sqref="BB8:BB34">
    <cfRule type="expression" dxfId="341" priority="83">
      <formula>WEEKDAY($BB$8,2)&gt;5</formula>
    </cfRule>
    <cfRule type="expression" dxfId="340" priority="84">
      <formula>($BB$8=TODAY())</formula>
    </cfRule>
  </conditionalFormatting>
  <conditionalFormatting sqref="BC8:BC34">
    <cfRule type="expression" dxfId="339" priority="85">
      <formula>WEEKDAY($BC$8,2)&gt;5</formula>
    </cfRule>
    <cfRule type="expression" dxfId="338" priority="86">
      <formula>($BC$8=TODAY())</formula>
    </cfRule>
  </conditionalFormatting>
  <conditionalFormatting sqref="BD8:BD34">
    <cfRule type="expression" dxfId="337" priority="87">
      <formula>WEEKDAY($BD$8,2)&gt;5</formula>
    </cfRule>
    <cfRule type="expression" dxfId="336" priority="88">
      <formula>($BD$8=TODAY())</formula>
    </cfRule>
  </conditionalFormatting>
  <conditionalFormatting sqref="BE8:BE34">
    <cfRule type="expression" dxfId="335" priority="89">
      <formula>WEEKDAY($BE$8,2)&gt;5</formula>
    </cfRule>
    <cfRule type="expression" dxfId="334" priority="90">
      <formula>($BE$8=TODAY())</formula>
    </cfRule>
  </conditionalFormatting>
  <conditionalFormatting sqref="BF8:BF34">
    <cfRule type="expression" dxfId="333" priority="91">
      <formula>WEEKDAY($BF$8,2)&gt;5</formula>
    </cfRule>
    <cfRule type="expression" dxfId="332" priority="92">
      <formula>($BF$8=TODAY())</formula>
    </cfRule>
  </conditionalFormatting>
  <conditionalFormatting sqref="BG8:BG34">
    <cfRule type="expression" dxfId="331" priority="93">
      <formula>WEEKDAY($BG$8,2)&gt;5</formula>
    </cfRule>
    <cfRule type="expression" dxfId="330" priority="94">
      <formula>($BG$8=TODAY())</formula>
    </cfRule>
  </conditionalFormatting>
  <conditionalFormatting sqref="BH8:BH34">
    <cfRule type="expression" dxfId="329" priority="95">
      <formula>WEEKDAY($BH$8,2)&gt;5</formula>
    </cfRule>
    <cfRule type="expression" dxfId="328" priority="96">
      <formula>($BH$8=TODAY())</formula>
    </cfRule>
  </conditionalFormatting>
  <conditionalFormatting sqref="BI8:BI34">
    <cfRule type="expression" dxfId="327" priority="97">
      <formula>WEEKDAY($BI$8,2)&gt;5</formula>
    </cfRule>
    <cfRule type="expression" dxfId="326" priority="98">
      <formula>($BI$8=TODAY())</formula>
    </cfRule>
  </conditionalFormatting>
  <conditionalFormatting sqref="BJ8:BJ34">
    <cfRule type="expression" dxfId="325" priority="99">
      <formula>WEEKDAY($BJ$8,2)&gt;5</formula>
    </cfRule>
    <cfRule type="expression" dxfId="324" priority="100">
      <formula>($BJ$8=TODAY())</formula>
    </cfRule>
  </conditionalFormatting>
  <conditionalFormatting sqref="BK8:BK34">
    <cfRule type="expression" dxfId="323" priority="101">
      <formula>WEEKDAY($BK$8,2)&gt;5</formula>
    </cfRule>
    <cfRule type="expression" dxfId="322" priority="102">
      <formula>($BK$8=TODAY())</formula>
    </cfRule>
  </conditionalFormatting>
  <conditionalFormatting sqref="BL8:BL34">
    <cfRule type="expression" dxfId="321" priority="103">
      <formula>WEEKDAY($BL$8,2)&gt;5</formula>
    </cfRule>
    <cfRule type="expression" dxfId="320" priority="104">
      <formula>($BL$8=TODAY())</formula>
    </cfRule>
  </conditionalFormatting>
  <conditionalFormatting sqref="BM8:BM34">
    <cfRule type="expression" dxfId="319" priority="105">
      <formula>WEEKDAY($BM$8,2)&gt;5</formula>
    </cfRule>
    <cfRule type="expression" dxfId="318" priority="106">
      <formula>($BM$8=TODAY())</formula>
    </cfRule>
  </conditionalFormatting>
  <conditionalFormatting sqref="BN8:BN34">
    <cfRule type="expression" dxfId="317" priority="107">
      <formula>WEEKDAY($BN$8,2)&gt;5</formula>
    </cfRule>
    <cfRule type="expression" dxfId="316" priority="108">
      <formula>($BN$8=TODAY())</formula>
    </cfRule>
  </conditionalFormatting>
  <conditionalFormatting sqref="BO8:BO34">
    <cfRule type="expression" dxfId="315" priority="109">
      <formula>WEEKDAY($BO$8,2)&gt;5</formula>
    </cfRule>
    <cfRule type="expression" dxfId="314" priority="110">
      <formula>($BO$8=TODAY())</formula>
    </cfRule>
  </conditionalFormatting>
  <conditionalFormatting sqref="BP8:BP34">
    <cfRule type="expression" dxfId="313" priority="111">
      <formula>WEEKDAY($BP$8,2)&gt;5</formula>
    </cfRule>
    <cfRule type="expression" dxfId="312" priority="112">
      <formula>($BP$8=TODAY())</formula>
    </cfRule>
  </conditionalFormatting>
  <conditionalFormatting sqref="BQ8:BQ34">
    <cfRule type="expression" dxfId="311" priority="113">
      <formula>WEEKDAY($BQ$8,2)&gt;5</formula>
    </cfRule>
    <cfRule type="expression" dxfId="310" priority="114">
      <formula>($BQ$8=TODAY())</formula>
    </cfRule>
  </conditionalFormatting>
  <conditionalFormatting sqref="BR8:BR34">
    <cfRule type="expression" dxfId="309" priority="115">
      <formula>WEEKDAY($BR$8,2)&gt;5</formula>
    </cfRule>
    <cfRule type="expression" dxfId="308" priority="116">
      <formula>($BR$8=TODAY())</formula>
    </cfRule>
  </conditionalFormatting>
  <conditionalFormatting sqref="BS8:BS34">
    <cfRule type="expression" dxfId="307" priority="117">
      <formula>WEEKDAY($BS$8,2)&gt;5</formula>
    </cfRule>
    <cfRule type="expression" dxfId="306" priority="118">
      <formula>($BS$8=TODAY())</formula>
    </cfRule>
  </conditionalFormatting>
  <conditionalFormatting sqref="BT8:BT34">
    <cfRule type="expression" dxfId="305" priority="119">
      <formula>WEEKDAY($BT$8,2)&gt;5</formula>
    </cfRule>
    <cfRule type="expression" dxfId="304" priority="120">
      <formula>($BT$8=TODAY())</formula>
    </cfRule>
  </conditionalFormatting>
  <conditionalFormatting sqref="BU8:BU34">
    <cfRule type="expression" dxfId="303" priority="121">
      <formula>WEEKDAY($BU$8,2)&gt;5</formula>
    </cfRule>
    <cfRule type="expression" dxfId="302" priority="122">
      <formula>($BU$8=TODAY())</formula>
    </cfRule>
  </conditionalFormatting>
  <conditionalFormatting sqref="BV8:BV34">
    <cfRule type="expression" dxfId="301" priority="123">
      <formula>WEEKDAY($BV$8,2)&gt;5</formula>
    </cfRule>
    <cfRule type="expression" dxfId="300" priority="124">
      <formula>($BV$8=TODAY())</formula>
    </cfRule>
  </conditionalFormatting>
  <conditionalFormatting sqref="BW8:BW34">
    <cfRule type="expression" dxfId="299" priority="125">
      <formula>WEEKDAY($BW$8,2)&gt;5</formula>
    </cfRule>
    <cfRule type="expression" dxfId="298" priority="126">
      <formula>($BW$8=TODAY())</formula>
    </cfRule>
  </conditionalFormatting>
  <conditionalFormatting sqref="BX8:BX34">
    <cfRule type="expression" dxfId="297" priority="127">
      <formula>WEEKDAY($BX$8,2)&gt;5</formula>
    </cfRule>
    <cfRule type="expression" dxfId="296" priority="128">
      <formula>($BX$8=TODAY())</formula>
    </cfRule>
  </conditionalFormatting>
  <conditionalFormatting sqref="BY8:BY34">
    <cfRule type="expression" dxfId="295" priority="129">
      <formula>WEEKDAY($BY$8,2)&gt;5</formula>
    </cfRule>
    <cfRule type="expression" dxfId="294" priority="130">
      <formula>($BY$8=TODAY())</formula>
    </cfRule>
  </conditionalFormatting>
  <conditionalFormatting sqref="BZ8:BZ34">
    <cfRule type="expression" dxfId="293" priority="131">
      <formula>WEEKDAY($BZ$8,2)&gt;5</formula>
    </cfRule>
    <cfRule type="expression" dxfId="292" priority="132">
      <formula>($BZ$8=TODAY())</formula>
    </cfRule>
  </conditionalFormatting>
  <conditionalFormatting sqref="CA8:CA34">
    <cfRule type="expression" dxfId="291" priority="133">
      <formula>WEEKDAY($CA$8,2)&gt;5</formula>
    </cfRule>
    <cfRule type="expression" dxfId="290" priority="134">
      <formula>($CA$8=TODAY())</formula>
    </cfRule>
  </conditionalFormatting>
  <conditionalFormatting sqref="CB8:CB34">
    <cfRule type="expression" dxfId="289" priority="135">
      <formula>WEEKDAY($CB$8,2)&gt;5</formula>
    </cfRule>
    <cfRule type="expression" dxfId="288" priority="136">
      <formula>($CB$8=TODAY())</formula>
    </cfRule>
  </conditionalFormatting>
  <conditionalFormatting sqref="CC8:CC34">
    <cfRule type="expression" dxfId="287" priority="137">
      <formula>WEEKDAY($CC$8,2)&gt;5</formula>
    </cfRule>
    <cfRule type="expression" dxfId="286" priority="138">
      <formula>($CC$8=TODAY())</formula>
    </cfRule>
  </conditionalFormatting>
  <conditionalFormatting sqref="CD8:CD34">
    <cfRule type="expression" dxfId="285" priority="139">
      <formula>WEEKDAY($CD$8,2)&gt;5</formula>
    </cfRule>
    <cfRule type="expression" dxfId="284" priority="140">
      <formula>($CD$8=TODAY())</formula>
    </cfRule>
  </conditionalFormatting>
  <conditionalFormatting sqref="CE8:CE34">
    <cfRule type="expression" dxfId="283" priority="141">
      <formula>WEEKDAY($CE$8,2)&gt;5</formula>
    </cfRule>
    <cfRule type="expression" dxfId="282" priority="142">
      <formula>($CE$8=TODAY())</formula>
    </cfRule>
  </conditionalFormatting>
  <conditionalFormatting sqref="CF8:CF34">
    <cfRule type="expression" dxfId="281" priority="143">
      <formula>WEEKDAY($CF$8,2)&gt;5</formula>
    </cfRule>
    <cfRule type="expression" dxfId="280" priority="144">
      <formula>($CF$8=TODAY())</formula>
    </cfRule>
  </conditionalFormatting>
  <conditionalFormatting sqref="CG8:CG34">
    <cfRule type="expression" dxfId="279" priority="145">
      <formula>WEEKDAY($CG$8,2)&gt;5</formula>
    </cfRule>
    <cfRule type="expression" dxfId="278" priority="146">
      <formula>($CG$8=TODAY())</formula>
    </cfRule>
  </conditionalFormatting>
  <conditionalFormatting sqref="CH8:CH34">
    <cfRule type="expression" dxfId="277" priority="147">
      <formula>WEEKDAY($CH$8,2)&gt;5</formula>
    </cfRule>
    <cfRule type="expression" dxfId="276" priority="148">
      <formula>($CH$8=TODAY())</formula>
    </cfRule>
  </conditionalFormatting>
  <conditionalFormatting sqref="CI8:CI34">
    <cfRule type="expression" dxfId="275" priority="149">
      <formula>WEEKDAY($CI$8,2)&gt;5</formula>
    </cfRule>
    <cfRule type="expression" dxfId="274" priority="150">
      <formula>($CI$8=TODAY())</formula>
    </cfRule>
  </conditionalFormatting>
  <conditionalFormatting sqref="CJ8:CJ34">
    <cfRule type="expression" dxfId="273" priority="151">
      <formula>WEEKDAY($CJ$8,2)&gt;5</formula>
    </cfRule>
    <cfRule type="expression" dxfId="272" priority="152">
      <formula>($CJ$8=TODAY())</formula>
    </cfRule>
  </conditionalFormatting>
  <conditionalFormatting sqref="CK8:CK34">
    <cfRule type="expression" dxfId="271" priority="153">
      <formula>WEEKDAY($CK$8,2)&gt;5</formula>
    </cfRule>
    <cfRule type="expression" dxfId="270" priority="154">
      <formula>($CK$8=TODAY())</formula>
    </cfRule>
  </conditionalFormatting>
  <conditionalFormatting sqref="CL8:CL34">
    <cfRule type="expression" dxfId="269" priority="155">
      <formula>WEEKDAY($CL$8,2)&gt;5</formula>
    </cfRule>
    <cfRule type="expression" dxfId="268" priority="156">
      <formula>($CL$8=TODAY())</formula>
    </cfRule>
  </conditionalFormatting>
  <conditionalFormatting sqref="CM8:CM34">
    <cfRule type="expression" dxfId="267" priority="157">
      <formula>WEEKDAY($CM$8,2)&gt;5</formula>
    </cfRule>
    <cfRule type="expression" dxfId="266" priority="158">
      <formula>($CM$8=TODAY())</formula>
    </cfRule>
  </conditionalFormatting>
  <conditionalFormatting sqref="CN8:CN34">
    <cfRule type="expression" dxfId="265" priority="159">
      <formula>WEEKDAY($CN$8,2)&gt;5</formula>
    </cfRule>
    <cfRule type="expression" dxfId="264" priority="160">
      <formula>($CN$8=TODAY())</formula>
    </cfRule>
  </conditionalFormatting>
  <conditionalFormatting sqref="CO8:CO34">
    <cfRule type="expression" dxfId="263" priority="161">
      <formula>WEEKDAY($CO$8,2)&gt;5</formula>
    </cfRule>
    <cfRule type="expression" dxfId="262" priority="162">
      <formula>($CO$8=TODAY())</formula>
    </cfRule>
  </conditionalFormatting>
  <conditionalFormatting sqref="CP8:CP34">
    <cfRule type="expression" dxfId="261" priority="163">
      <formula>WEEKDAY($CP$8,2)&gt;5</formula>
    </cfRule>
    <cfRule type="expression" dxfId="260" priority="164">
      <formula>($CP$8=TODAY())</formula>
    </cfRule>
  </conditionalFormatting>
  <conditionalFormatting sqref="CQ8:CQ34">
    <cfRule type="expression" dxfId="259" priority="165">
      <formula>WEEKDAY($CQ$8,2)&gt;5</formula>
    </cfRule>
    <cfRule type="expression" dxfId="258" priority="166">
      <formula>($CQ$8=TODAY())</formula>
    </cfRule>
  </conditionalFormatting>
  <conditionalFormatting sqref="CR8:CR34">
    <cfRule type="expression" dxfId="257" priority="167">
      <formula>WEEKDAY($CR$8,2)&gt;5</formula>
    </cfRule>
    <cfRule type="expression" dxfId="256" priority="168">
      <formula>($CR$8=TODAY())</formula>
    </cfRule>
  </conditionalFormatting>
  <conditionalFormatting sqref="CS8:CS34">
    <cfRule type="expression" dxfId="255" priority="169">
      <formula>WEEKDAY($CS$8,2)&gt;5</formula>
    </cfRule>
    <cfRule type="expression" dxfId="254" priority="170">
      <formula>($CS$8=TODAY())</formula>
    </cfRule>
  </conditionalFormatting>
  <conditionalFormatting sqref="CT8:CT34">
    <cfRule type="expression" dxfId="253" priority="171">
      <formula>WEEKDAY($CT$8,2)&gt;5</formula>
    </cfRule>
    <cfRule type="expression" dxfId="252" priority="172">
      <formula>($CT$8=TODAY())</formula>
    </cfRule>
  </conditionalFormatting>
  <conditionalFormatting sqref="CU8:CU34">
    <cfRule type="expression" dxfId="251" priority="173">
      <formula>WEEKDAY($CU$8,2)&gt;5</formula>
    </cfRule>
    <cfRule type="expression" dxfId="250" priority="174">
      <formula>($CU$8=TODAY())</formula>
    </cfRule>
  </conditionalFormatting>
  <conditionalFormatting sqref="CV8:CV34">
    <cfRule type="expression" dxfId="249" priority="175">
      <formula>WEEKDAY($CV$8,2)&gt;5</formula>
    </cfRule>
    <cfRule type="expression" dxfId="248" priority="176">
      <formula>($CV$8=TODAY())</formula>
    </cfRule>
  </conditionalFormatting>
  <conditionalFormatting sqref="CW8:CW34">
    <cfRule type="expression" dxfId="247" priority="177">
      <formula>WEEKDAY($CW$8,2)&gt;5</formula>
    </cfRule>
    <cfRule type="expression" dxfId="246" priority="178">
      <formula>($CW$8=TODAY())</formula>
    </cfRule>
  </conditionalFormatting>
  <conditionalFormatting sqref="CX8:CX34">
    <cfRule type="expression" dxfId="245" priority="179">
      <formula>WEEKDAY($CX$8,2)&gt;5</formula>
    </cfRule>
    <cfRule type="expression" dxfId="244" priority="180">
      <formula>($CX$8=TODAY())</formula>
    </cfRule>
  </conditionalFormatting>
  <conditionalFormatting sqref="CY8:CY34">
    <cfRule type="expression" dxfId="243" priority="181">
      <formula>WEEKDAY($CY$8,2)&gt;5</formula>
    </cfRule>
    <cfRule type="expression" dxfId="242" priority="182">
      <formula>($CY$8=TODAY())</formula>
    </cfRule>
  </conditionalFormatting>
  <conditionalFormatting sqref="CZ8:CZ34">
    <cfRule type="expression" dxfId="241" priority="183">
      <formula>WEEKDAY($CZ$8,2)&gt;5</formula>
    </cfRule>
    <cfRule type="expression" dxfId="240" priority="184">
      <formula>($CZ$8=TODAY())</formula>
    </cfRule>
  </conditionalFormatting>
  <conditionalFormatting sqref="DA8:DA34">
    <cfRule type="expression" dxfId="239" priority="185">
      <formula>WEEKDAY($DA$8,2)&gt;5</formula>
    </cfRule>
    <cfRule type="expression" dxfId="238" priority="186">
      <formula>($DA$8=TODAY())</formula>
    </cfRule>
  </conditionalFormatting>
  <conditionalFormatting sqref="DB8:DB34">
    <cfRule type="expression" dxfId="237" priority="187">
      <formula>WEEKDAY($DB$8,2)&gt;5</formula>
    </cfRule>
    <cfRule type="expression" dxfId="236" priority="188">
      <formula>($DB$8=TODAY())</formula>
    </cfRule>
  </conditionalFormatting>
  <conditionalFormatting sqref="DC8:DC34">
    <cfRule type="expression" dxfId="235" priority="189">
      <formula>WEEKDAY($DC$8,2)&gt;5</formula>
    </cfRule>
    <cfRule type="expression" dxfId="234" priority="190">
      <formula>($DC$8=TODAY())</formula>
    </cfRule>
  </conditionalFormatting>
  <conditionalFormatting sqref="DD8:DD34">
    <cfRule type="expression" dxfId="233" priority="191">
      <formula>WEEKDAY($DD$8,2)&gt;5</formula>
    </cfRule>
    <cfRule type="expression" dxfId="232" priority="192">
      <formula>($DD$8=TODAY())</formula>
    </cfRule>
  </conditionalFormatting>
  <conditionalFormatting sqref="DE8:DE34">
    <cfRule type="expression" dxfId="231" priority="193">
      <formula>WEEKDAY($DE$8,2)&gt;5</formula>
    </cfRule>
    <cfRule type="expression" dxfId="230" priority="194">
      <formula>($DE$8=TODAY())</formula>
    </cfRule>
  </conditionalFormatting>
  <conditionalFormatting sqref="DF8:DF34">
    <cfRule type="expression" dxfId="229" priority="195">
      <formula>WEEKDAY($DF$8,2)&gt;5</formula>
    </cfRule>
    <cfRule type="expression" dxfId="228" priority="196">
      <formula>($DF$8=TODAY())</formula>
    </cfRule>
  </conditionalFormatting>
  <conditionalFormatting sqref="DG8:DG34">
    <cfRule type="expression" dxfId="227" priority="197">
      <formula>WEEKDAY($DG$8,2)&gt;5</formula>
    </cfRule>
    <cfRule type="expression" dxfId="226" priority="198">
      <formula>($DG$8=TODAY())</formula>
    </cfRule>
  </conditionalFormatting>
  <conditionalFormatting sqref="DH8:DH34">
    <cfRule type="expression" dxfId="225" priority="199">
      <formula>WEEKDAY($DH$8,2)&gt;5</formula>
    </cfRule>
    <cfRule type="expression" dxfId="224" priority="200">
      <formula>($DH$8=TODAY())</formula>
    </cfRule>
  </conditionalFormatting>
  <conditionalFormatting sqref="DI8:DI34">
    <cfRule type="expression" dxfId="223" priority="201">
      <formula>WEEKDAY($DI$8,2)&gt;5</formula>
    </cfRule>
    <cfRule type="expression" dxfId="222" priority="202">
      <formula>($DI$8=TODAY())</formula>
    </cfRule>
  </conditionalFormatting>
  <conditionalFormatting sqref="DJ8:DJ34">
    <cfRule type="expression" dxfId="221" priority="203">
      <formula>WEEKDAY($DJ$8,2)&gt;5</formula>
    </cfRule>
    <cfRule type="expression" dxfId="220" priority="204">
      <formula>($DJ$8=TODAY())</formula>
    </cfRule>
  </conditionalFormatting>
  <conditionalFormatting sqref="DK8:DK34">
    <cfRule type="expression" dxfId="219" priority="205">
      <formula>WEEKDAY($DK$8,2)&gt;5</formula>
    </cfRule>
    <cfRule type="expression" dxfId="218" priority="206">
      <formula>($DK$8=TODAY())</formula>
    </cfRule>
  </conditionalFormatting>
  <conditionalFormatting sqref="DL8:DL34">
    <cfRule type="expression" dxfId="217" priority="207">
      <formula>WEEKDAY($DL$8,2)&gt;5</formula>
    </cfRule>
    <cfRule type="expression" dxfId="216" priority="208">
      <formula>($DL$8=TODAY())</formula>
    </cfRule>
  </conditionalFormatting>
  <conditionalFormatting sqref="DM8:DM34">
    <cfRule type="expression" dxfId="215" priority="209">
      <formula>WEEKDAY($DM$8,2)&gt;5</formula>
    </cfRule>
    <cfRule type="expression" dxfId="214" priority="210">
      <formula>($DM$8=TODAY())</formula>
    </cfRule>
  </conditionalFormatting>
  <conditionalFormatting sqref="DN8:DN34">
    <cfRule type="expression" dxfId="213" priority="211">
      <formula>WEEKDAY($DN$8,2)&gt;5</formula>
    </cfRule>
    <cfRule type="expression" dxfId="212" priority="212">
      <formula>($DN$8=TODAY())</formula>
    </cfRule>
  </conditionalFormatting>
  <conditionalFormatting sqref="DO8:DO34">
    <cfRule type="expression" dxfId="211" priority="213">
      <formula>WEEKDAY($DO$8,2)&gt;5</formula>
    </cfRule>
    <cfRule type="expression" dxfId="210" priority="214">
      <formula>($DO$8=TODAY())</formula>
    </cfRule>
  </conditionalFormatting>
  <conditionalFormatting sqref="DP8:DP34">
    <cfRule type="expression" dxfId="209" priority="215">
      <formula>WEEKDAY($DP$8,2)&gt;5</formula>
    </cfRule>
    <cfRule type="expression" dxfId="208" priority="216">
      <formula>($DP$8=TODAY())</formula>
    </cfRule>
  </conditionalFormatting>
  <conditionalFormatting sqref="DQ8:DQ34">
    <cfRule type="expression" dxfId="207" priority="217">
      <formula>WEEKDAY($DQ$8,2)&gt;5</formula>
    </cfRule>
    <cfRule type="expression" dxfId="206" priority="218">
      <formula>($DQ$8=TODAY())</formula>
    </cfRule>
  </conditionalFormatting>
  <conditionalFormatting sqref="DR8:DR34">
    <cfRule type="expression" dxfId="205" priority="219">
      <formula>WEEKDAY($DR$8,2)&gt;5</formula>
    </cfRule>
    <cfRule type="expression" dxfId="204" priority="220">
      <formula>($DR$8=TODAY())</formula>
    </cfRule>
  </conditionalFormatting>
  <conditionalFormatting sqref="DS8:DS34">
    <cfRule type="expression" dxfId="203" priority="221">
      <formula>WEEKDAY($DS$8,2)&gt;5</formula>
    </cfRule>
    <cfRule type="expression" dxfId="202" priority="222">
      <formula>($DS$8=TODAY())</formula>
    </cfRule>
  </conditionalFormatting>
  <conditionalFormatting sqref="DT8:DT34">
    <cfRule type="expression" dxfId="201" priority="223">
      <formula>WEEKDAY($DT$8,2)&gt;5</formula>
    </cfRule>
    <cfRule type="expression" dxfId="200" priority="224">
      <formula>($DT$8=TODAY())</formula>
    </cfRule>
  </conditionalFormatting>
  <conditionalFormatting sqref="DU8:DU34">
    <cfRule type="expression" dxfId="199" priority="225">
      <formula>WEEKDAY($DU$8,2)&gt;5</formula>
    </cfRule>
    <cfRule type="expression" dxfId="198" priority="226">
      <formula>($DU$8=TODAY())</formula>
    </cfRule>
  </conditionalFormatting>
  <conditionalFormatting sqref="DV8:DV34">
    <cfRule type="expression" dxfId="197" priority="227">
      <formula>WEEKDAY($DV$8,2)&gt;5</formula>
    </cfRule>
    <cfRule type="expression" dxfId="196" priority="228">
      <formula>($DV$8=TODAY())</formula>
    </cfRule>
  </conditionalFormatting>
  <conditionalFormatting sqref="DW8:DW34">
    <cfRule type="expression" dxfId="195" priority="229">
      <formula>WEEKDAY($DW$8,2)&gt;5</formula>
    </cfRule>
    <cfRule type="expression" dxfId="194" priority="230">
      <formula>($DW$8=TODAY())</formula>
    </cfRule>
  </conditionalFormatting>
  <conditionalFormatting sqref="DX8:DX34">
    <cfRule type="expression" dxfId="193" priority="231">
      <formula>WEEKDAY($DX$8,2)&gt;5</formula>
    </cfRule>
    <cfRule type="expression" dxfId="192" priority="232">
      <formula>($DX$8=TODAY())</formula>
    </cfRule>
  </conditionalFormatting>
  <conditionalFormatting sqref="DY8:DY34">
    <cfRule type="expression" dxfId="191" priority="233">
      <formula>WEEKDAY($DY$8,2)&gt;5</formula>
    </cfRule>
    <cfRule type="expression" dxfId="190" priority="234">
      <formula>($DY$8=TODAY())</formula>
    </cfRule>
  </conditionalFormatting>
  <conditionalFormatting sqref="DZ8:DZ34">
    <cfRule type="expression" dxfId="189" priority="235">
      <formula>WEEKDAY($DZ$8,2)&gt;5</formula>
    </cfRule>
    <cfRule type="expression" dxfId="188" priority="236">
      <formula>($DZ$8=TODAY())</formula>
    </cfRule>
  </conditionalFormatting>
  <conditionalFormatting sqref="EA8:EA34">
    <cfRule type="expression" dxfId="187" priority="237">
      <formula>WEEKDAY($EA$8,2)&gt;5</formula>
    </cfRule>
    <cfRule type="expression" dxfId="186" priority="238">
      <formula>($EA$8=TODAY())</formula>
    </cfRule>
  </conditionalFormatting>
  <conditionalFormatting sqref="EB8:EB34">
    <cfRule type="expression" dxfId="185" priority="239">
      <formula>WEEKDAY($EB$8,2)&gt;5</formula>
    </cfRule>
    <cfRule type="expression" dxfId="184" priority="240">
      <formula>($EB$8=TODAY())</formula>
    </cfRule>
  </conditionalFormatting>
  <conditionalFormatting sqref="EC8:EC34">
    <cfRule type="expression" dxfId="183" priority="241">
      <formula>WEEKDAY($EC$8,2)&gt;5</formula>
    </cfRule>
    <cfRule type="expression" dxfId="182" priority="242">
      <formula>($EC$8=TODAY())</formula>
    </cfRule>
  </conditionalFormatting>
  <conditionalFormatting sqref="ED8:ED34">
    <cfRule type="expression" dxfId="181" priority="243">
      <formula>WEEKDAY($ED$8,2)&gt;5</formula>
    </cfRule>
    <cfRule type="expression" dxfId="180" priority="244">
      <formula>($ED$8=TODAY())</formula>
    </cfRule>
  </conditionalFormatting>
  <conditionalFormatting sqref="EE8:EE34">
    <cfRule type="expression" dxfId="179" priority="245">
      <formula>WEEKDAY($EE$8,2)&gt;5</formula>
    </cfRule>
    <cfRule type="expression" dxfId="178" priority="246">
      <formula>($EE$8=TODAY())</formula>
    </cfRule>
  </conditionalFormatting>
  <conditionalFormatting sqref="EF8:EF34">
    <cfRule type="expression" dxfId="177" priority="247">
      <formula>WEEKDAY($EF$8,2)&gt;5</formula>
    </cfRule>
    <cfRule type="expression" dxfId="176" priority="248">
      <formula>($EF$8=TODAY())</formula>
    </cfRule>
  </conditionalFormatting>
  <conditionalFormatting sqref="EG8:EG34">
    <cfRule type="expression" dxfId="175" priority="249">
      <formula>WEEKDAY($EG$8,2)&gt;5</formula>
    </cfRule>
    <cfRule type="expression" dxfId="174" priority="250">
      <formula>($EG$8=TODAY())</formula>
    </cfRule>
  </conditionalFormatting>
  <conditionalFormatting sqref="EH8:EH34">
    <cfRule type="expression" dxfId="173" priority="251">
      <formula>WEEKDAY($EH$8,2)&gt;5</formula>
    </cfRule>
    <cfRule type="expression" dxfId="172" priority="252">
      <formula>($EH$8=TODAY())</formula>
    </cfRule>
  </conditionalFormatting>
  <conditionalFormatting sqref="EI8:EI34">
    <cfRule type="expression" dxfId="171" priority="253">
      <formula>WEEKDAY($EI$8,2)&gt;5</formula>
    </cfRule>
    <cfRule type="expression" dxfId="170" priority="254">
      <formula>($EI$8=TODAY())</formula>
    </cfRule>
  </conditionalFormatting>
  <conditionalFormatting sqref="EJ8:EJ34">
    <cfRule type="expression" dxfId="169" priority="255">
      <formula>WEEKDAY($EJ$8,2)&gt;5</formula>
    </cfRule>
    <cfRule type="expression" dxfId="168" priority="256">
      <formula>($EJ$8=TODAY())</formula>
    </cfRule>
  </conditionalFormatting>
  <conditionalFormatting sqref="EK8:EK34">
    <cfRule type="expression" dxfId="167" priority="257">
      <formula>WEEKDAY($EK$8,2)&gt;5</formula>
    </cfRule>
    <cfRule type="expression" dxfId="166" priority="258">
      <formula>($EK$8=TODAY())</formula>
    </cfRule>
  </conditionalFormatting>
  <conditionalFormatting sqref="EL8:EL34">
    <cfRule type="expression" dxfId="165" priority="259">
      <formula>WEEKDAY($EL$8,2)&gt;5</formula>
    </cfRule>
    <cfRule type="expression" dxfId="164" priority="260">
      <formula>($EL$8=TODAY())</formula>
    </cfRule>
  </conditionalFormatting>
  <conditionalFormatting sqref="EM8:EM34">
    <cfRule type="expression" dxfId="163" priority="261">
      <formula>WEEKDAY($EM$8,2)&gt;5</formula>
    </cfRule>
    <cfRule type="expression" dxfId="162" priority="262">
      <formula>($EM$8=TODAY())</formula>
    </cfRule>
  </conditionalFormatting>
  <conditionalFormatting sqref="EN8:EN34">
    <cfRule type="expression" dxfId="161" priority="263">
      <formula>WEEKDAY($EN$8,2)&gt;5</formula>
    </cfRule>
    <cfRule type="expression" dxfId="160" priority="264">
      <formula>($EN$8=TODAY())</formula>
    </cfRule>
  </conditionalFormatting>
  <conditionalFormatting sqref="EO8:EO34">
    <cfRule type="expression" dxfId="159" priority="265">
      <formula>WEEKDAY($EO$8,2)&gt;5</formula>
    </cfRule>
    <cfRule type="expression" dxfId="158" priority="266">
      <formula>($EO$8=TODAY())</formula>
    </cfRule>
  </conditionalFormatting>
  <conditionalFormatting sqref="EP8:EP34">
    <cfRule type="expression" dxfId="157" priority="267">
      <formula>WEEKDAY($EP$8,2)&gt;5</formula>
    </cfRule>
    <cfRule type="expression" dxfId="156" priority="268">
      <formula>($EP$8=TODAY())</formula>
    </cfRule>
  </conditionalFormatting>
  <conditionalFormatting sqref="EQ8:EQ34">
    <cfRule type="expression" dxfId="155" priority="269">
      <formula>WEEKDAY($EQ$8,2)&gt;5</formula>
    </cfRule>
    <cfRule type="expression" dxfId="154" priority="270">
      <formula>($EQ$8=TODAY())</formula>
    </cfRule>
  </conditionalFormatting>
  <conditionalFormatting sqref="ER8:ER34">
    <cfRule type="expression" dxfId="153" priority="271">
      <formula>WEEKDAY($ER$8,2)&gt;5</formula>
    </cfRule>
    <cfRule type="expression" dxfId="152" priority="272">
      <formula>($ER$8=TODAY())</formula>
    </cfRule>
  </conditionalFormatting>
  <conditionalFormatting sqref="ES8:ES34">
    <cfRule type="expression" dxfId="151" priority="273">
      <formula>WEEKDAY($ES$8,2)&gt;5</formula>
    </cfRule>
    <cfRule type="expression" dxfId="150" priority="274">
      <formula>($ES$8=TODAY())</formula>
    </cfRule>
  </conditionalFormatting>
  <conditionalFormatting sqref="ET8:ET34">
    <cfRule type="expression" dxfId="149" priority="275">
      <formula>WEEKDAY($ET$8,2)&gt;5</formula>
    </cfRule>
    <cfRule type="expression" dxfId="148" priority="276">
      <formula>($ET$8=TODAY())</formula>
    </cfRule>
  </conditionalFormatting>
  <conditionalFormatting sqref="EU8:EU34">
    <cfRule type="expression" dxfId="147" priority="277">
      <formula>WEEKDAY($EU$8,2)&gt;5</formula>
    </cfRule>
    <cfRule type="expression" dxfId="146" priority="278">
      <formula>($EU$8=TODAY())</formula>
    </cfRule>
  </conditionalFormatting>
  <conditionalFormatting sqref="EV8:EV34">
    <cfRule type="expression" dxfId="145" priority="279">
      <formula>WEEKDAY($EV$8,2)&gt;5</formula>
    </cfRule>
    <cfRule type="expression" dxfId="144" priority="280">
      <formula>($EV$8=TODAY())</formula>
    </cfRule>
  </conditionalFormatting>
  <conditionalFormatting sqref="EW8:EW34">
    <cfRule type="expression" dxfId="143" priority="281">
      <formula>WEEKDAY($EW$8,2)&gt;5</formula>
    </cfRule>
    <cfRule type="expression" dxfId="142" priority="282">
      <formula>($EW$8=TODAY())</formula>
    </cfRule>
  </conditionalFormatting>
  <conditionalFormatting sqref="EX8:EX34">
    <cfRule type="expression" dxfId="141" priority="283">
      <formula>WEEKDAY($EX$8,2)&gt;5</formula>
    </cfRule>
    <cfRule type="expression" dxfId="140" priority="284">
      <formula>($EX$8=TODAY())</formula>
    </cfRule>
  </conditionalFormatting>
  <conditionalFormatting sqref="EY8:EY34">
    <cfRule type="expression" dxfId="139" priority="285">
      <formula>WEEKDAY($EY$8,2)&gt;5</formula>
    </cfRule>
    <cfRule type="expression" dxfId="138" priority="286">
      <formula>($EY$8=TODAY())</formula>
    </cfRule>
  </conditionalFormatting>
  <conditionalFormatting sqref="EZ8:EZ34">
    <cfRule type="expression" dxfId="137" priority="287">
      <formula>WEEKDAY($EZ$8,2)&gt;5</formula>
    </cfRule>
    <cfRule type="expression" dxfId="136" priority="288">
      <formula>($EZ$8=TODAY())</formula>
    </cfRule>
  </conditionalFormatting>
  <conditionalFormatting sqref="FA8:FA34">
    <cfRule type="expression" dxfId="135" priority="289">
      <formula>WEEKDAY($FA$8,2)&gt;5</formula>
    </cfRule>
    <cfRule type="expression" dxfId="134" priority="290">
      <formula>($FA$8=TODAY())</formula>
    </cfRule>
  </conditionalFormatting>
  <conditionalFormatting sqref="FB8:FB34">
    <cfRule type="expression" dxfId="133" priority="291">
      <formula>WEEKDAY($FB$8,2)&gt;5</formula>
    </cfRule>
    <cfRule type="expression" dxfId="132" priority="292">
      <formula>($FB$8=TODAY())</formula>
    </cfRule>
  </conditionalFormatting>
  <conditionalFormatting sqref="FC8:FC34">
    <cfRule type="expression" dxfId="131" priority="293">
      <formula>WEEKDAY($FC$8,2)&gt;5</formula>
    </cfRule>
    <cfRule type="expression" dxfId="130" priority="294">
      <formula>($FC$8=TODAY())</formula>
    </cfRule>
  </conditionalFormatting>
  <conditionalFormatting sqref="FD8:FD34">
    <cfRule type="expression" dxfId="129" priority="295">
      <formula>WEEKDAY($FD$8,2)&gt;5</formula>
    </cfRule>
    <cfRule type="expression" dxfId="128" priority="296">
      <formula>($FD$8=TODAY())</formula>
    </cfRule>
  </conditionalFormatting>
  <conditionalFormatting sqref="FE8:FE34">
    <cfRule type="expression" dxfId="127" priority="297">
      <formula>WEEKDAY($FE$8,2)&gt;5</formula>
    </cfRule>
    <cfRule type="expression" dxfId="126" priority="298">
      <formula>($FE$8=TODAY())</formula>
    </cfRule>
  </conditionalFormatting>
  <conditionalFormatting sqref="FF8:FF34">
    <cfRule type="expression" dxfId="125" priority="299">
      <formula>WEEKDAY($FF$8,2)&gt;5</formula>
    </cfRule>
    <cfRule type="expression" dxfId="124" priority="300">
      <formula>($FF$8=TODAY())</formula>
    </cfRule>
  </conditionalFormatting>
  <conditionalFormatting sqref="FG8:FG34">
    <cfRule type="expression" dxfId="123" priority="301">
      <formula>WEEKDAY($FG$8,2)&gt;5</formula>
    </cfRule>
    <cfRule type="expression" dxfId="122" priority="302">
      <formula>($FG$8=TODAY())</formula>
    </cfRule>
  </conditionalFormatting>
  <conditionalFormatting sqref="FH8:FH34">
    <cfRule type="expression" dxfId="121" priority="303">
      <formula>WEEKDAY($FH$8,2)&gt;5</formula>
    </cfRule>
    <cfRule type="expression" dxfId="120" priority="304">
      <formula>($FH$8=TODAY())</formula>
    </cfRule>
  </conditionalFormatting>
  <conditionalFormatting sqref="FI8:FI34">
    <cfRule type="expression" dxfId="119" priority="305">
      <formula>WEEKDAY($FI$8,2)&gt;5</formula>
    </cfRule>
    <cfRule type="expression" dxfId="118" priority="306">
      <formula>($FI$8=TODAY())</formula>
    </cfRule>
  </conditionalFormatting>
  <conditionalFormatting sqref="FJ8:FJ34">
    <cfRule type="expression" dxfId="117" priority="307">
      <formula>WEEKDAY($FJ$8,2)&gt;5</formula>
    </cfRule>
    <cfRule type="expression" dxfId="116" priority="308">
      <formula>($FJ$8=TODAY())</formula>
    </cfRule>
  </conditionalFormatting>
  <conditionalFormatting sqref="FK8:FK34">
    <cfRule type="expression" dxfId="115" priority="309">
      <formula>WEEKDAY($FK$8,2)&gt;5</formula>
    </cfRule>
    <cfRule type="expression" dxfId="114" priority="310">
      <formula>($FK$8=TODAY())</formula>
    </cfRule>
  </conditionalFormatting>
  <conditionalFormatting sqref="FL8:FL34">
    <cfRule type="expression" dxfId="113" priority="311">
      <formula>WEEKDAY($FL$8,2)&gt;5</formula>
    </cfRule>
    <cfRule type="expression" dxfId="112" priority="312">
      <formula>($FL$8=TODAY())</formula>
    </cfRule>
  </conditionalFormatting>
  <conditionalFormatting sqref="FM8:FM34">
    <cfRule type="expression" dxfId="111" priority="313">
      <formula>WEEKDAY($FM$8,2)&gt;5</formula>
    </cfRule>
    <cfRule type="expression" dxfId="110" priority="314">
      <formula>($FM$8=TODAY())</formula>
    </cfRule>
  </conditionalFormatting>
  <conditionalFormatting sqref="FN8:FN34">
    <cfRule type="expression" dxfId="109" priority="315">
      <formula>WEEKDAY($FN$8,2)&gt;5</formula>
    </cfRule>
    <cfRule type="expression" dxfId="108" priority="316">
      <formula>($FN$8=TODAY())</formula>
    </cfRule>
  </conditionalFormatting>
  <conditionalFormatting sqref="FO8:FO34">
    <cfRule type="expression" dxfId="107" priority="317">
      <formula>WEEKDAY($FO$8,2)&gt;5</formula>
    </cfRule>
    <cfRule type="expression" dxfId="106" priority="318">
      <formula>($FO$8=TODAY())</formula>
    </cfRule>
  </conditionalFormatting>
  <conditionalFormatting sqref="FP8:FP34">
    <cfRule type="expression" dxfId="105" priority="319">
      <formula>WEEKDAY($FP$8,2)&gt;5</formula>
    </cfRule>
    <cfRule type="expression" dxfId="104" priority="320">
      <formula>($FP$8=TODAY())</formula>
    </cfRule>
  </conditionalFormatting>
  <conditionalFormatting sqref="FQ8:FQ34">
    <cfRule type="expression" dxfId="103" priority="321">
      <formula>WEEKDAY($FQ$8,2)&gt;5</formula>
    </cfRule>
    <cfRule type="expression" dxfId="102" priority="322">
      <formula>($FQ$8=TODAY())</formula>
    </cfRule>
  </conditionalFormatting>
  <conditionalFormatting sqref="FR8:FR34">
    <cfRule type="expression" dxfId="101" priority="323">
      <formula>WEEKDAY($FR$8,2)&gt;5</formula>
    </cfRule>
    <cfRule type="expression" dxfId="100" priority="324">
      <formula>($FR$8=TODAY())</formula>
    </cfRule>
  </conditionalFormatting>
  <conditionalFormatting sqref="FS8:FS34">
    <cfRule type="expression" dxfId="99" priority="325">
      <formula>WEEKDAY($FS$8,2)&gt;5</formula>
    </cfRule>
    <cfRule type="expression" dxfId="98" priority="326">
      <formula>($FS$8=TODAY())</formula>
    </cfRule>
  </conditionalFormatting>
  <conditionalFormatting sqref="FT8:FT34">
    <cfRule type="expression" dxfId="97" priority="327">
      <formula>WEEKDAY($FT$8,2)&gt;5</formula>
    </cfRule>
    <cfRule type="expression" dxfId="96" priority="328">
      <formula>($FT$8=TODAY())</formula>
    </cfRule>
  </conditionalFormatting>
  <conditionalFormatting sqref="FU8:FU34">
    <cfRule type="expression" dxfId="95" priority="329">
      <formula>WEEKDAY($FU$8,2)&gt;5</formula>
    </cfRule>
    <cfRule type="expression" dxfId="94" priority="330">
      <formula>($FU$8=TODAY())</formula>
    </cfRule>
  </conditionalFormatting>
  <conditionalFormatting sqref="FV8:FV34">
    <cfRule type="expression" dxfId="93" priority="331">
      <formula>WEEKDAY($FV$8,2)&gt;5</formula>
    </cfRule>
    <cfRule type="expression" dxfId="92" priority="332">
      <formula>($FV$8=TODAY())</formula>
    </cfRule>
  </conditionalFormatting>
  <conditionalFormatting sqref="FW8:FW34">
    <cfRule type="expression" dxfId="91" priority="333">
      <formula>WEEKDAY($FW$8,2)&gt;5</formula>
    </cfRule>
    <cfRule type="expression" dxfId="90" priority="334">
      <formula>($FW$8=TODAY())</formula>
    </cfRule>
  </conditionalFormatting>
  <conditionalFormatting sqref="FX8:FX34">
    <cfRule type="expression" dxfId="89" priority="335">
      <formula>WEEKDAY($FX$8,2)&gt;5</formula>
    </cfRule>
    <cfRule type="expression" dxfId="88" priority="336">
      <formula>($FX$8=TODAY())</formula>
    </cfRule>
  </conditionalFormatting>
  <conditionalFormatting sqref="FY8:FY34">
    <cfRule type="expression" dxfId="87" priority="337">
      <formula>WEEKDAY($FY$8,2)&gt;5</formula>
    </cfRule>
    <cfRule type="expression" dxfId="86" priority="338">
      <formula>($FY$8=TODAY())</formula>
    </cfRule>
  </conditionalFormatting>
  <conditionalFormatting sqref="FZ8:FZ34">
    <cfRule type="expression" dxfId="85" priority="339">
      <formula>WEEKDAY($FZ$8,2)&gt;5</formula>
    </cfRule>
    <cfRule type="expression" dxfId="84" priority="340">
      <formula>($FZ$8=TODAY())</formula>
    </cfRule>
  </conditionalFormatting>
  <conditionalFormatting sqref="GA8:GA34">
    <cfRule type="expression" dxfId="83" priority="341">
      <formula>WEEKDAY($GA$8,2)&gt;5</formula>
    </cfRule>
    <cfRule type="expression" dxfId="82" priority="342">
      <formula>($GA$8=TODAY())</formula>
    </cfRule>
  </conditionalFormatting>
  <conditionalFormatting sqref="GB8:GB34">
    <cfRule type="expression" dxfId="81" priority="343">
      <formula>WEEKDAY($GB$8,2)&gt;5</formula>
    </cfRule>
    <cfRule type="expression" dxfId="80" priority="344">
      <formula>($GB$8=TODAY())</formula>
    </cfRule>
  </conditionalFormatting>
  <conditionalFormatting sqref="GC8:GC34">
    <cfRule type="expression" dxfId="79" priority="345">
      <formula>WEEKDAY($GC$8,2)&gt;5</formula>
    </cfRule>
    <cfRule type="expression" dxfId="78" priority="346">
      <formula>($GC$8=TODAY())</formula>
    </cfRule>
  </conditionalFormatting>
  <conditionalFormatting sqref="GD8:GD34">
    <cfRule type="expression" dxfId="77" priority="347">
      <formula>WEEKDAY($GD$8,2)&gt;5</formula>
    </cfRule>
    <cfRule type="expression" dxfId="76" priority="348">
      <formula>($GD$8=TODAY())</formula>
    </cfRule>
  </conditionalFormatting>
  <conditionalFormatting sqref="GE8:GE34">
    <cfRule type="expression" dxfId="75" priority="349">
      <formula>WEEKDAY($GE$8,2)&gt;5</formula>
    </cfRule>
    <cfRule type="expression" dxfId="74" priority="350">
      <formula>($GE$8=TODAY())</formula>
    </cfRule>
  </conditionalFormatting>
  <conditionalFormatting sqref="GF8:GF34">
    <cfRule type="expression" dxfId="73" priority="351">
      <formula>WEEKDAY($GF$8,2)&gt;5</formula>
    </cfRule>
    <cfRule type="expression" dxfId="72" priority="352">
      <formula>($GF$8=TODAY())</formula>
    </cfRule>
  </conditionalFormatting>
  <conditionalFormatting sqref="GG8:GG34">
    <cfRule type="expression" dxfId="71" priority="353">
      <formula>WEEKDAY($GG$8,2)&gt;5</formula>
    </cfRule>
    <cfRule type="expression" dxfId="70" priority="354">
      <formula>($GG$8=TODAY())</formula>
    </cfRule>
  </conditionalFormatting>
  <conditionalFormatting sqref="GH8:GH34">
    <cfRule type="expression" dxfId="69" priority="355">
      <formula>WEEKDAY($GH$8,2)&gt;5</formula>
    </cfRule>
    <cfRule type="expression" dxfId="68" priority="356">
      <formula>($GH$8=TODAY())</formula>
    </cfRule>
  </conditionalFormatting>
  <conditionalFormatting sqref="GI8:GI34">
    <cfRule type="expression" dxfId="67" priority="357">
      <formula>WEEKDAY($GI$8,2)&gt;5</formula>
    </cfRule>
    <cfRule type="expression" dxfId="66" priority="358">
      <formula>($GI$8=TODAY())</formula>
    </cfRule>
  </conditionalFormatting>
  <conditionalFormatting sqref="GJ8:GJ34">
    <cfRule type="expression" dxfId="65" priority="359">
      <formula>WEEKDAY($GJ$8,2)&gt;5</formula>
    </cfRule>
    <cfRule type="expression" dxfId="64" priority="360">
      <formula>($GJ$8=TODAY())</formula>
    </cfRule>
  </conditionalFormatting>
  <conditionalFormatting sqref="M8:M34">
    <cfRule type="expression" dxfId="63" priority="1">
      <formula>WEEKDAY($M$8,2)&gt;5</formula>
    </cfRule>
    <cfRule type="expression" dxfId="62" priority="2">
      <formula>($M$8=TODAY())</formula>
    </cfRule>
  </conditionalFormatting>
  <conditionalFormatting sqref="M9:GJ34">
    <cfRule type="expression" dxfId="61" priority="361">
      <formula>AND($C8="Gros-Œuvre",M9=1)</formula>
    </cfRule>
    <cfRule type="expression" dxfId="60" priority="362">
      <formula>AND($C8="Gros-Œuvre",M9=2)</formula>
    </cfRule>
    <cfRule type="expression" dxfId="59" priority="363">
      <formula>AND($C8="Second-Œuvre",M9=1)</formula>
    </cfRule>
    <cfRule type="expression" dxfId="58" priority="364">
      <formula>AND($C8="Second-Œuvre",M9=2)</formula>
    </cfRule>
    <cfRule type="expression" dxfId="57" priority="365">
      <formula>AND($C8="Électricité",M9=1)</formula>
    </cfRule>
    <cfRule type="expression" dxfId="56" priority="366">
      <formula>AND($C8="Électricité",M9=2)</formula>
    </cfRule>
    <cfRule type="expression" dxfId="55" priority="367">
      <formula>AND($C8="Plomberie",M9=1)</formula>
    </cfRule>
    <cfRule type="expression" dxfId="54" priority="368">
      <formula>AND($C8="Plomberie",M9=2)</formula>
    </cfRule>
  </conditionalFormatting>
  <conditionalFormatting sqref="N8:N34">
    <cfRule type="expression" dxfId="53" priority="3">
      <formula>WEEKDAY($N$8,2)&gt;5</formula>
    </cfRule>
    <cfRule type="expression" dxfId="52" priority="4">
      <formula>($N$8=TODAY())</formula>
    </cfRule>
  </conditionalFormatting>
  <conditionalFormatting sqref="O8:O34">
    <cfRule type="expression" dxfId="51" priority="5">
      <formula>WEEKDAY($O$8,2)&gt;5</formula>
    </cfRule>
    <cfRule type="expression" dxfId="50" priority="6">
      <formula>($O$8=TODAY())</formula>
    </cfRule>
  </conditionalFormatting>
  <conditionalFormatting sqref="P8:P34">
    <cfRule type="expression" dxfId="49" priority="7">
      <formula>WEEKDAY($P$8,2)&gt;5</formula>
    </cfRule>
    <cfRule type="expression" dxfId="48" priority="8">
      <formula>($P$8=TODAY())</formula>
    </cfRule>
  </conditionalFormatting>
  <conditionalFormatting sqref="Q8:Q34">
    <cfRule type="expression" dxfId="47" priority="9">
      <formula>WEEKDAY($Q$8,2)&gt;5</formula>
    </cfRule>
    <cfRule type="expression" dxfId="46" priority="10">
      <formula>($Q$8=TODAY())</formula>
    </cfRule>
  </conditionalFormatting>
  <conditionalFormatting sqref="R8:R34">
    <cfRule type="expression" dxfId="45" priority="11">
      <formula>WEEKDAY($R$8,2)&gt;5</formula>
    </cfRule>
    <cfRule type="expression" dxfId="44" priority="12">
      <formula>($R$8=TODAY())</formula>
    </cfRule>
  </conditionalFormatting>
  <conditionalFormatting sqref="S8:S34">
    <cfRule type="expression" dxfId="43" priority="13">
      <formula>WEEKDAY($S$8,2)&gt;5</formula>
    </cfRule>
    <cfRule type="expression" dxfId="42" priority="14">
      <formula>($S$8=TODAY())</formula>
    </cfRule>
  </conditionalFormatting>
  <conditionalFormatting sqref="T8:T34">
    <cfRule type="expression" dxfId="41" priority="15">
      <formula>WEEKDAY($T$8,2)&gt;5</formula>
    </cfRule>
    <cfRule type="expression" dxfId="40" priority="16">
      <formula>($T$8=TODAY())</formula>
    </cfRule>
  </conditionalFormatting>
  <conditionalFormatting sqref="U8:U34">
    <cfRule type="expression" dxfId="39" priority="17">
      <formula>WEEKDAY($U$8,2)&gt;5</formula>
    </cfRule>
    <cfRule type="expression" dxfId="38" priority="18">
      <formula>($U$8=TODAY())</formula>
    </cfRule>
  </conditionalFormatting>
  <conditionalFormatting sqref="V8:V34">
    <cfRule type="expression" dxfId="37" priority="19">
      <formula>WEEKDAY($V$8,2)&gt;5</formula>
    </cfRule>
    <cfRule type="expression" dxfId="36" priority="20">
      <formula>($V$8=TODAY())</formula>
    </cfRule>
  </conditionalFormatting>
  <conditionalFormatting sqref="W8:W34">
    <cfRule type="expression" dxfId="35" priority="21">
      <formula>WEEKDAY($W$8,2)&gt;5</formula>
    </cfRule>
    <cfRule type="expression" dxfId="34" priority="22">
      <formula>($W$8=TODAY())</formula>
    </cfRule>
  </conditionalFormatting>
  <conditionalFormatting sqref="X8:X34">
    <cfRule type="expression" dxfId="33" priority="23">
      <formula>WEEKDAY($X$8,2)&gt;5</formula>
    </cfRule>
    <cfRule type="expression" dxfId="32" priority="24">
      <formula>($X$8=TODAY())</formula>
    </cfRule>
  </conditionalFormatting>
  <conditionalFormatting sqref="Y8:Y34">
    <cfRule type="expression" dxfId="31" priority="25">
      <formula>WEEKDAY($Y$8,2)&gt;5</formula>
    </cfRule>
    <cfRule type="expression" dxfId="30" priority="26">
      <formula>($Y$8=TODAY())</formula>
    </cfRule>
  </conditionalFormatting>
  <conditionalFormatting sqref="Z8:Z34">
    <cfRule type="expression" dxfId="29" priority="27">
      <formula>WEEKDAY($Z$8,2)&gt;5</formula>
    </cfRule>
    <cfRule type="expression" dxfId="28" priority="28">
      <formula>($Z$8=TODAY())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31"/>
  <sheetViews>
    <sheetView tabSelected="1" zoomScale="90" zoomScaleNormal="9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I16" sqref="I16"/>
    </sheetView>
  </sheetViews>
  <sheetFormatPr baseColWidth="10" defaultColWidth="9.140625" defaultRowHeight="18" customHeight="1" x14ac:dyDescent="0.25"/>
  <cols>
    <col min="1" max="1" width="30.7109375" customWidth="1"/>
    <col min="2" max="2" width="16.7109375" customWidth="1"/>
    <col min="3" max="4" width="12.7109375" customWidth="1"/>
    <col min="5" max="5" width="18.7109375" customWidth="1"/>
    <col min="6" max="6" width="12.7109375" customWidth="1"/>
    <col min="7" max="7" width="8.7109375" customWidth="1"/>
    <col min="8" max="14" width="12.7109375" customWidth="1"/>
  </cols>
  <sheetData>
    <row r="1" spans="1:14" ht="18" customHeight="1" x14ac:dyDescent="0.35">
      <c r="A1" s="1" t="s">
        <v>83</v>
      </c>
    </row>
    <row r="3" spans="1:14" ht="18" customHeight="1" x14ac:dyDescent="0.25">
      <c r="A3" t="s">
        <v>84</v>
      </c>
      <c r="B3" t="s">
        <v>85</v>
      </c>
    </row>
    <row r="4" spans="1:14" ht="18" customHeight="1" x14ac:dyDescent="0.25">
      <c r="A4" t="s">
        <v>86</v>
      </c>
      <c r="B4" t="s">
        <v>87</v>
      </c>
    </row>
    <row r="5" spans="1:14" ht="18" customHeight="1" x14ac:dyDescent="0.25">
      <c r="A5" t="s">
        <v>88</v>
      </c>
      <c r="B5" s="7">
        <v>30</v>
      </c>
    </row>
    <row r="6" spans="1:14" ht="18" customHeight="1" x14ac:dyDescent="0.25">
      <c r="A6" s="3" t="s">
        <v>2</v>
      </c>
      <c r="B6" s="3" t="s">
        <v>89</v>
      </c>
    </row>
    <row r="9" spans="1:14" ht="18" customHeight="1" x14ac:dyDescent="0.25">
      <c r="A9" s="12" t="s">
        <v>90</v>
      </c>
      <c r="B9" s="12"/>
      <c r="C9" s="12"/>
      <c r="D9" s="12"/>
      <c r="E9" s="12"/>
      <c r="F9" s="12"/>
      <c r="G9" s="4" t="s">
        <v>104</v>
      </c>
      <c r="H9" s="12" t="s">
        <v>96</v>
      </c>
      <c r="I9" s="12"/>
      <c r="J9" s="12"/>
      <c r="K9" s="12"/>
      <c r="L9" s="12"/>
      <c r="M9" s="12"/>
      <c r="N9" s="12"/>
    </row>
    <row r="10" spans="1:14" ht="18" customHeight="1" x14ac:dyDescent="0.25">
      <c r="A10" s="4" t="s">
        <v>91</v>
      </c>
      <c r="B10" s="4" t="s">
        <v>92</v>
      </c>
      <c r="C10" s="4" t="s">
        <v>93</v>
      </c>
      <c r="D10" s="4" t="s">
        <v>94</v>
      </c>
      <c r="E10" s="4" t="s">
        <v>95</v>
      </c>
      <c r="F10" s="4" t="s">
        <v>43</v>
      </c>
      <c r="H10" s="4" t="s">
        <v>97</v>
      </c>
      <c r="I10" s="4" t="s">
        <v>98</v>
      </c>
      <c r="J10" s="4" t="s">
        <v>99</v>
      </c>
      <c r="K10" s="4" t="s">
        <v>100</v>
      </c>
      <c r="L10" s="4" t="s">
        <v>101</v>
      </c>
      <c r="M10" s="4" t="s">
        <v>102</v>
      </c>
      <c r="N10" s="4" t="s">
        <v>103</v>
      </c>
    </row>
    <row r="11" spans="1:14" ht="18" customHeight="1" x14ac:dyDescent="0.25">
      <c r="A11" s="6"/>
      <c r="B11" s="6"/>
      <c r="C11" s="11"/>
      <c r="D11" s="11"/>
      <c r="E11" s="6"/>
      <c r="F11" s="6"/>
      <c r="G11" s="11">
        <f>TIME(HOUR($B$3),MINUTE($B$3),0)+(10-9)*$B$5/1440</f>
        <v>0.35416666666666663</v>
      </c>
    </row>
    <row r="12" spans="1:14" ht="18" customHeight="1" x14ac:dyDescent="0.25">
      <c r="A12" s="6"/>
      <c r="B12" s="6"/>
      <c r="C12" s="11"/>
      <c r="D12" s="11"/>
      <c r="E12" s="6"/>
      <c r="F12" s="6"/>
      <c r="G12" s="11">
        <f>TIME(HOUR($B$3),MINUTE($B$3),0)+(11-9)*$B$5/1440</f>
        <v>0.375</v>
      </c>
    </row>
    <row r="13" spans="1:14" ht="18" customHeight="1" x14ac:dyDescent="0.25">
      <c r="A13" s="6"/>
      <c r="B13" s="6"/>
      <c r="C13" s="11"/>
      <c r="D13" s="11"/>
      <c r="E13" s="6"/>
      <c r="F13" s="6"/>
      <c r="G13" s="11">
        <f>TIME(HOUR($B$3),MINUTE($B$3),0)+(12-9)*$B$5/1440</f>
        <v>0.39583333333333331</v>
      </c>
    </row>
    <row r="14" spans="1:14" ht="18" customHeight="1" x14ac:dyDescent="0.25">
      <c r="A14" s="6"/>
      <c r="B14" s="6"/>
      <c r="C14" s="11"/>
      <c r="D14" s="11"/>
      <c r="E14" s="6"/>
      <c r="F14" s="6"/>
      <c r="G14" s="11">
        <f>TIME(HOUR($B$3),MINUTE($B$3),0)+(13-9)*$B$5/1440</f>
        <v>0.41666666666666663</v>
      </c>
    </row>
    <row r="15" spans="1:14" ht="18" customHeight="1" x14ac:dyDescent="0.25">
      <c r="A15" s="6"/>
      <c r="B15" s="6"/>
      <c r="C15" s="11"/>
      <c r="D15" s="11"/>
      <c r="E15" s="6"/>
      <c r="F15" s="6"/>
      <c r="G15" s="11">
        <f>TIME(HOUR($B$3),MINUTE($B$3),0)+(14-9)*$B$5/1440</f>
        <v>0.4375</v>
      </c>
    </row>
    <row r="16" spans="1:14" ht="18" customHeight="1" x14ac:dyDescent="0.25">
      <c r="A16" s="6"/>
      <c r="B16" s="6"/>
      <c r="C16" s="11"/>
      <c r="D16" s="11"/>
      <c r="E16" s="6"/>
      <c r="F16" s="6"/>
      <c r="G16" s="11">
        <f>TIME(HOUR($B$3),MINUTE($B$3),0)+(15-9)*$B$5/1440</f>
        <v>0.45833333333333331</v>
      </c>
    </row>
    <row r="17" spans="1:7" ht="18" customHeight="1" x14ac:dyDescent="0.25">
      <c r="A17" s="6"/>
      <c r="B17" s="6"/>
      <c r="C17" s="11"/>
      <c r="D17" s="11"/>
      <c r="E17" s="6"/>
      <c r="F17" s="6"/>
      <c r="G17" s="11">
        <f>TIME(HOUR($B$3),MINUTE($B$3),0)+(16-9)*$B$5/1440</f>
        <v>0.47916666666666663</v>
      </c>
    </row>
    <row r="18" spans="1:7" ht="18" customHeight="1" x14ac:dyDescent="0.25">
      <c r="A18" s="6"/>
      <c r="B18" s="6"/>
      <c r="C18" s="11"/>
      <c r="D18" s="11"/>
      <c r="E18" s="6"/>
      <c r="F18" s="6"/>
      <c r="G18" s="11">
        <f>TIME(HOUR($B$3),MINUTE($B$3),0)+(17-9)*$B$5/1440</f>
        <v>0.5</v>
      </c>
    </row>
    <row r="19" spans="1:7" ht="18" customHeight="1" x14ac:dyDescent="0.25">
      <c r="A19" s="6"/>
      <c r="B19" s="6"/>
      <c r="C19" s="11"/>
      <c r="D19" s="11"/>
      <c r="E19" s="6"/>
      <c r="F19" s="6"/>
      <c r="G19" s="11">
        <f>TIME(HOUR($B$3),MINUTE($B$3),0)+(18-9)*$B$5/1440</f>
        <v>0.52083333333333326</v>
      </c>
    </row>
    <row r="20" spans="1:7" ht="18" customHeight="1" x14ac:dyDescent="0.25">
      <c r="A20" s="6"/>
      <c r="B20" s="6"/>
      <c r="C20" s="11"/>
      <c r="D20" s="11"/>
      <c r="E20" s="6"/>
      <c r="F20" s="6"/>
      <c r="G20" s="11">
        <f>TIME(HOUR($B$3),MINUTE($B$3),0)+(19-9)*$B$5/1440</f>
        <v>0.54166666666666663</v>
      </c>
    </row>
    <row r="21" spans="1:7" ht="18" customHeight="1" x14ac:dyDescent="0.25">
      <c r="A21" s="6"/>
      <c r="B21" s="6"/>
      <c r="C21" s="11"/>
      <c r="D21" s="11"/>
      <c r="E21" s="6"/>
      <c r="F21" s="6"/>
      <c r="G21" s="11">
        <f>TIME(HOUR($B$3),MINUTE($B$3),0)+(20-9)*$B$5/1440</f>
        <v>0.5625</v>
      </c>
    </row>
    <row r="22" spans="1:7" ht="18" customHeight="1" x14ac:dyDescent="0.25">
      <c r="A22" s="6"/>
      <c r="B22" s="6"/>
      <c r="C22" s="11"/>
      <c r="D22" s="11"/>
      <c r="E22" s="6"/>
      <c r="F22" s="6"/>
      <c r="G22" s="11">
        <f>TIME(HOUR($B$3),MINUTE($B$3),0)+(21-9)*$B$5/1440</f>
        <v>0.58333333333333326</v>
      </c>
    </row>
    <row r="23" spans="1:7" ht="18" customHeight="1" x14ac:dyDescent="0.25">
      <c r="A23" s="6"/>
      <c r="B23" s="6"/>
      <c r="C23" s="11"/>
      <c r="D23" s="11"/>
      <c r="E23" s="6"/>
      <c r="F23" s="6"/>
      <c r="G23" s="11">
        <f>TIME(HOUR($B$3),MINUTE($B$3),0)+(22-9)*$B$5/1440</f>
        <v>0.60416666666666663</v>
      </c>
    </row>
    <row r="24" spans="1:7" ht="18" customHeight="1" x14ac:dyDescent="0.25">
      <c r="A24" s="6"/>
      <c r="B24" s="6"/>
      <c r="C24" s="11"/>
      <c r="D24" s="11"/>
      <c r="E24" s="6"/>
      <c r="F24" s="6"/>
      <c r="G24" s="11">
        <f>TIME(HOUR($B$3),MINUTE($B$3),0)+(23-9)*$B$5/1440</f>
        <v>0.625</v>
      </c>
    </row>
    <row r="25" spans="1:7" ht="18" customHeight="1" x14ac:dyDescent="0.25">
      <c r="A25" s="6"/>
      <c r="B25" s="6"/>
      <c r="C25" s="11"/>
      <c r="D25" s="11"/>
      <c r="E25" s="6"/>
      <c r="F25" s="6"/>
      <c r="G25" s="11">
        <f>TIME(HOUR($B$3),MINUTE($B$3),0)+(24-9)*$B$5/1440</f>
        <v>0.64583333333333326</v>
      </c>
    </row>
    <row r="26" spans="1:7" ht="18" customHeight="1" x14ac:dyDescent="0.25">
      <c r="A26" s="6"/>
      <c r="B26" s="6"/>
      <c r="C26" s="11"/>
      <c r="D26" s="11"/>
      <c r="E26" s="6"/>
      <c r="F26" s="6"/>
      <c r="G26" s="11">
        <f>TIME(HOUR($B$3),MINUTE($B$3),0)+(25-9)*$B$5/1440</f>
        <v>0.66666666666666663</v>
      </c>
    </row>
    <row r="27" spans="1:7" ht="18" customHeight="1" x14ac:dyDescent="0.25">
      <c r="A27" s="6"/>
      <c r="B27" s="6"/>
      <c r="C27" s="11"/>
      <c r="D27" s="11"/>
      <c r="E27" s="6"/>
      <c r="F27" s="6"/>
      <c r="G27" s="11">
        <f>TIME(HOUR($B$3),MINUTE($B$3),0)+(26-9)*$B$5/1440</f>
        <v>0.6875</v>
      </c>
    </row>
    <row r="28" spans="1:7" ht="18" customHeight="1" x14ac:dyDescent="0.25">
      <c r="A28" s="6"/>
      <c r="B28" s="6"/>
      <c r="C28" s="11"/>
      <c r="D28" s="11"/>
      <c r="E28" s="6"/>
      <c r="F28" s="6"/>
      <c r="G28" s="11">
        <f>TIME(HOUR($B$3),MINUTE($B$3),0)+(27-9)*$B$5/1440</f>
        <v>0.70833333333333326</v>
      </c>
    </row>
    <row r="29" spans="1:7" ht="18" customHeight="1" x14ac:dyDescent="0.25">
      <c r="A29" s="6"/>
      <c r="B29" s="6"/>
      <c r="C29" s="11"/>
      <c r="D29" s="11"/>
      <c r="E29" s="6"/>
      <c r="F29" s="6"/>
      <c r="G29" s="11">
        <f>TIME(HOUR($B$3),MINUTE($B$3),0)+(28-9)*$B$5/1440</f>
        <v>0.72916666666666663</v>
      </c>
    </row>
    <row r="30" spans="1:7" ht="18" customHeight="1" x14ac:dyDescent="0.25">
      <c r="A30" s="6"/>
      <c r="B30" s="6"/>
      <c r="C30" s="11"/>
      <c r="D30" s="11"/>
      <c r="E30" s="6"/>
      <c r="F30" s="6"/>
      <c r="G30" s="11">
        <f>TIME(HOUR($B$3),MINUTE($B$3),0)+(29-9)*$B$5/1440</f>
        <v>0.75</v>
      </c>
    </row>
    <row r="31" spans="1:7" ht="18" customHeight="1" x14ac:dyDescent="0.25">
      <c r="A31" s="6"/>
      <c r="B31" s="6"/>
      <c r="C31" s="11"/>
      <c r="D31" s="11"/>
      <c r="E31" s="6"/>
      <c r="F31" s="6"/>
      <c r="G31" s="11">
        <f>TIME(HOUR($B$3),MINUTE($B$3),0)+(30-9)*$B$5/1440</f>
        <v>0.77083333333333326</v>
      </c>
    </row>
    <row r="32" spans="1:7" ht="18" customHeight="1" x14ac:dyDescent="0.25">
      <c r="A32" s="6"/>
      <c r="B32" s="6"/>
      <c r="C32" s="11"/>
      <c r="D32" s="11"/>
      <c r="E32" s="6"/>
      <c r="F32" s="6"/>
      <c r="G32" s="11">
        <f>TIME(HOUR($B$3),MINUTE($B$3),0)+(31-9)*$B$5/1440</f>
        <v>0.79166666666666663</v>
      </c>
    </row>
    <row r="33" spans="1:7" ht="18" customHeight="1" x14ac:dyDescent="0.25">
      <c r="A33" s="6"/>
      <c r="B33" s="6"/>
      <c r="C33" s="11"/>
      <c r="D33" s="11"/>
      <c r="E33" s="6"/>
      <c r="F33" s="6"/>
      <c r="G33" s="11">
        <f>TIME(HOUR($B$3),MINUTE($B$3),0)+(32-9)*$B$5/1440</f>
        <v>0.8125</v>
      </c>
    </row>
    <row r="34" spans="1:7" ht="18" customHeight="1" x14ac:dyDescent="0.25">
      <c r="A34" s="6"/>
      <c r="B34" s="6"/>
      <c r="C34" s="11"/>
      <c r="D34" s="11"/>
      <c r="E34" s="6"/>
      <c r="F34" s="6"/>
      <c r="G34" s="11">
        <f>TIME(HOUR($B$3),MINUTE($B$3),0)+(33-9)*$B$5/1440</f>
        <v>0.83333333333333326</v>
      </c>
    </row>
    <row r="35" spans="1:7" ht="18" customHeight="1" x14ac:dyDescent="0.25">
      <c r="A35" s="6"/>
      <c r="B35" s="6"/>
      <c r="C35" s="11"/>
      <c r="D35" s="11"/>
      <c r="E35" s="6"/>
      <c r="F35" s="6"/>
      <c r="G35" s="11">
        <f>TIME(HOUR($B$3),MINUTE($B$3),0)+(34-9)*$B$5/1440</f>
        <v>0.85416666666666674</v>
      </c>
    </row>
    <row r="36" spans="1:7" ht="18" customHeight="1" x14ac:dyDescent="0.25">
      <c r="A36" s="6"/>
      <c r="B36" s="6"/>
      <c r="C36" s="11"/>
      <c r="D36" s="11"/>
      <c r="E36" s="6"/>
      <c r="F36" s="6"/>
      <c r="G36" s="11">
        <f>TIME(HOUR($B$3),MINUTE($B$3),0)+(35-9)*$B$5/1440</f>
        <v>0.875</v>
      </c>
    </row>
    <row r="37" spans="1:7" ht="18" customHeight="1" x14ac:dyDescent="0.25">
      <c r="A37" s="6"/>
      <c r="B37" s="6"/>
      <c r="C37" s="11"/>
      <c r="D37" s="11"/>
      <c r="E37" s="6"/>
      <c r="F37" s="6"/>
      <c r="G37" s="11">
        <f>TIME(HOUR($B$3),MINUTE($B$3),0)+(36-9)*$B$5/1440</f>
        <v>0.89583333333333326</v>
      </c>
    </row>
    <row r="38" spans="1:7" ht="18" customHeight="1" x14ac:dyDescent="0.25">
      <c r="A38" s="6"/>
      <c r="B38" s="6"/>
      <c r="C38" s="11"/>
      <c r="D38" s="11"/>
      <c r="E38" s="6"/>
      <c r="F38" s="6"/>
      <c r="G38" s="11">
        <f>TIME(HOUR($B$3),MINUTE($B$3),0)+(37-9)*$B$5/1440</f>
        <v>0.91666666666666674</v>
      </c>
    </row>
    <row r="39" spans="1:7" ht="18" customHeight="1" x14ac:dyDescent="0.25">
      <c r="A39" s="6"/>
      <c r="B39" s="6"/>
      <c r="C39" s="11"/>
      <c r="D39" s="11"/>
      <c r="E39" s="6"/>
      <c r="F39" s="6"/>
      <c r="G39" s="11">
        <f>TIME(HOUR($B$3),MINUTE($B$3),0)+(38-9)*$B$5/1440</f>
        <v>0.9375</v>
      </c>
    </row>
    <row r="40" spans="1:7" ht="18" customHeight="1" x14ac:dyDescent="0.25">
      <c r="A40" s="6"/>
      <c r="B40" s="6"/>
      <c r="C40" s="11"/>
      <c r="D40" s="11"/>
      <c r="E40" s="6"/>
      <c r="F40" s="6"/>
      <c r="G40" s="11">
        <f>TIME(HOUR($B$3),MINUTE($B$3),0)+(39-9)*$B$5/1440</f>
        <v>0.95833333333333326</v>
      </c>
    </row>
    <row r="41" spans="1:7" ht="18" customHeight="1" x14ac:dyDescent="0.25">
      <c r="A41" s="6"/>
      <c r="B41" s="6"/>
      <c r="C41" s="11"/>
      <c r="D41" s="11"/>
      <c r="E41" s="6"/>
      <c r="F41" s="6"/>
      <c r="G41" s="11">
        <f>TIME(HOUR($B$3),MINUTE($B$3),0)+(40-9)*$B$5/1440</f>
        <v>0.97916666666666674</v>
      </c>
    </row>
    <row r="42" spans="1:7" ht="18" customHeight="1" x14ac:dyDescent="0.25">
      <c r="A42" s="6"/>
      <c r="B42" s="6"/>
      <c r="C42" s="11"/>
      <c r="D42" s="11"/>
      <c r="E42" s="6"/>
      <c r="F42" s="6"/>
      <c r="G42" s="11">
        <f>TIME(HOUR($B$3),MINUTE($B$3),0)+(41-9)*$B$5/1440</f>
        <v>1</v>
      </c>
    </row>
    <row r="43" spans="1:7" ht="18" customHeight="1" x14ac:dyDescent="0.25">
      <c r="A43" s="6"/>
      <c r="B43" s="6"/>
      <c r="C43" s="11"/>
      <c r="D43" s="11"/>
      <c r="E43" s="6"/>
      <c r="F43" s="6"/>
      <c r="G43" s="11">
        <f>TIME(HOUR($B$3),MINUTE($B$3),0)+(42-9)*$B$5/1440</f>
        <v>1.0208333333333333</v>
      </c>
    </row>
    <row r="44" spans="1:7" ht="18" customHeight="1" x14ac:dyDescent="0.25">
      <c r="A44" s="6"/>
      <c r="B44" s="6"/>
      <c r="C44" s="11"/>
      <c r="D44" s="11"/>
      <c r="E44" s="6"/>
      <c r="F44" s="6"/>
      <c r="G44" s="11">
        <f>TIME(HOUR($B$3),MINUTE($B$3),0)+(43-9)*$B$5/1440</f>
        <v>1.0416666666666667</v>
      </c>
    </row>
    <row r="45" spans="1:7" ht="18" customHeight="1" x14ac:dyDescent="0.25">
      <c r="A45" s="6"/>
      <c r="B45" s="6"/>
      <c r="C45" s="11"/>
      <c r="D45" s="11"/>
      <c r="E45" s="6"/>
      <c r="F45" s="6"/>
      <c r="G45" s="11">
        <f>TIME(HOUR($B$3),MINUTE($B$3),0)+(44-9)*$B$5/1440</f>
        <v>1.0625</v>
      </c>
    </row>
    <row r="46" spans="1:7" ht="18" customHeight="1" x14ac:dyDescent="0.25">
      <c r="A46" s="6"/>
      <c r="B46" s="6"/>
      <c r="C46" s="11"/>
      <c r="D46" s="11"/>
      <c r="E46" s="6"/>
      <c r="F46" s="6"/>
      <c r="G46" s="11">
        <f>TIME(HOUR($B$3),MINUTE($B$3),0)+(45-9)*$B$5/1440</f>
        <v>1.0833333333333333</v>
      </c>
    </row>
    <row r="47" spans="1:7" ht="18" customHeight="1" x14ac:dyDescent="0.25">
      <c r="A47" s="6"/>
      <c r="B47" s="6"/>
      <c r="C47" s="11"/>
      <c r="D47" s="11"/>
      <c r="E47" s="6"/>
      <c r="F47" s="6"/>
      <c r="G47" s="11">
        <f>TIME(HOUR($B$3),MINUTE($B$3),0)+(46-9)*$B$5/1440</f>
        <v>1.1041666666666667</v>
      </c>
    </row>
    <row r="48" spans="1:7" ht="18" customHeight="1" x14ac:dyDescent="0.25">
      <c r="A48" s="6"/>
      <c r="B48" s="6"/>
      <c r="C48" s="11"/>
      <c r="D48" s="11"/>
      <c r="E48" s="6"/>
      <c r="F48" s="6"/>
      <c r="G48" s="11">
        <f>TIME(HOUR($B$3),MINUTE($B$3),0)+(47-9)*$B$5/1440</f>
        <v>1.125</v>
      </c>
    </row>
    <row r="49" spans="1:7" ht="18" customHeight="1" x14ac:dyDescent="0.25">
      <c r="A49" s="6"/>
      <c r="B49" s="6"/>
      <c r="C49" s="11"/>
      <c r="D49" s="11"/>
      <c r="E49" s="6"/>
      <c r="F49" s="6"/>
      <c r="G49" s="11">
        <f>TIME(HOUR($B$3),MINUTE($B$3),0)+(48-9)*$B$5/1440</f>
        <v>1.1458333333333333</v>
      </c>
    </row>
    <row r="50" spans="1:7" ht="18" customHeight="1" x14ac:dyDescent="0.25">
      <c r="A50" s="6"/>
      <c r="B50" s="6"/>
      <c r="C50" s="11"/>
      <c r="D50" s="11"/>
      <c r="E50" s="6"/>
      <c r="F50" s="6"/>
      <c r="G50" s="11">
        <f>TIME(HOUR($B$3),MINUTE($B$3),0)+(49-9)*$B$5/1440</f>
        <v>1.1666666666666667</v>
      </c>
    </row>
    <row r="51" spans="1:7" ht="18" customHeight="1" x14ac:dyDescent="0.25">
      <c r="A51" s="6"/>
      <c r="B51" s="6"/>
      <c r="C51" s="11"/>
      <c r="D51" s="11"/>
      <c r="E51" s="6"/>
      <c r="F51" s="6"/>
    </row>
    <row r="52" spans="1:7" ht="18" customHeight="1" x14ac:dyDescent="0.25">
      <c r="A52" s="6"/>
      <c r="B52" s="6"/>
      <c r="C52" s="11"/>
      <c r="D52" s="11"/>
      <c r="E52" s="6"/>
      <c r="F52" s="6"/>
    </row>
    <row r="53" spans="1:7" ht="18" customHeight="1" x14ac:dyDescent="0.25">
      <c r="A53" s="6"/>
      <c r="B53" s="6"/>
      <c r="C53" s="11"/>
      <c r="D53" s="11"/>
      <c r="E53" s="6"/>
      <c r="F53" s="6"/>
    </row>
    <row r="54" spans="1:7" ht="18" customHeight="1" x14ac:dyDescent="0.25">
      <c r="A54" s="6"/>
      <c r="B54" s="6"/>
      <c r="C54" s="11"/>
      <c r="D54" s="11"/>
      <c r="E54" s="6"/>
      <c r="F54" s="6"/>
    </row>
    <row r="55" spans="1:7" ht="18" customHeight="1" x14ac:dyDescent="0.25">
      <c r="A55" s="6"/>
      <c r="B55" s="6"/>
      <c r="C55" s="11"/>
      <c r="D55" s="11"/>
      <c r="E55" s="6"/>
      <c r="F55" s="6"/>
    </row>
    <row r="56" spans="1:7" ht="18" customHeight="1" x14ac:dyDescent="0.25">
      <c r="A56" s="6"/>
      <c r="B56" s="6"/>
      <c r="C56" s="11"/>
      <c r="D56" s="11"/>
      <c r="E56" s="6"/>
      <c r="F56" s="6"/>
    </row>
    <row r="57" spans="1:7" ht="18" customHeight="1" x14ac:dyDescent="0.25">
      <c r="A57" s="6"/>
      <c r="B57" s="6"/>
      <c r="C57" s="11"/>
      <c r="D57" s="11"/>
      <c r="E57" s="6"/>
      <c r="F57" s="6"/>
    </row>
    <row r="58" spans="1:7" ht="18" customHeight="1" x14ac:dyDescent="0.25">
      <c r="A58" s="6"/>
      <c r="B58" s="6"/>
      <c r="C58" s="11"/>
      <c r="D58" s="11"/>
      <c r="E58" s="6"/>
      <c r="F58" s="6"/>
    </row>
    <row r="59" spans="1:7" ht="18" customHeight="1" x14ac:dyDescent="0.25">
      <c r="A59" s="6"/>
      <c r="B59" s="6"/>
      <c r="C59" s="11"/>
      <c r="D59" s="11"/>
      <c r="E59" s="6"/>
      <c r="F59" s="6"/>
    </row>
    <row r="60" spans="1:7" ht="18" customHeight="1" x14ac:dyDescent="0.25">
      <c r="A60" s="6"/>
      <c r="B60" s="6"/>
      <c r="C60" s="11"/>
      <c r="D60" s="11"/>
      <c r="E60" s="6"/>
      <c r="F60" s="6"/>
    </row>
    <row r="61" spans="1:7" ht="18" customHeight="1" x14ac:dyDescent="0.25">
      <c r="A61" s="6"/>
      <c r="B61" s="6"/>
      <c r="C61" s="11"/>
      <c r="D61" s="11"/>
      <c r="E61" s="6"/>
      <c r="F61" s="6"/>
    </row>
    <row r="62" spans="1:7" ht="18" customHeight="1" x14ac:dyDescent="0.25">
      <c r="A62" s="6"/>
      <c r="B62" s="6"/>
      <c r="C62" s="11"/>
      <c r="D62" s="11"/>
      <c r="E62" s="6"/>
      <c r="F62" s="6"/>
    </row>
    <row r="63" spans="1:7" ht="18" customHeight="1" x14ac:dyDescent="0.25">
      <c r="A63" s="6"/>
      <c r="B63" s="6"/>
      <c r="C63" s="11"/>
      <c r="D63" s="11"/>
      <c r="E63" s="6"/>
      <c r="F63" s="6"/>
    </row>
    <row r="64" spans="1:7" ht="18" customHeight="1" x14ac:dyDescent="0.25">
      <c r="A64" s="6"/>
      <c r="B64" s="6"/>
      <c r="C64" s="11"/>
      <c r="D64" s="11"/>
      <c r="E64" s="6"/>
      <c r="F64" s="6"/>
    </row>
    <row r="65" spans="1:6" ht="18" customHeight="1" x14ac:dyDescent="0.25">
      <c r="A65" s="6"/>
      <c r="B65" s="6"/>
      <c r="C65" s="11"/>
      <c r="D65" s="11"/>
      <c r="E65" s="6"/>
      <c r="F65" s="6"/>
    </row>
    <row r="66" spans="1:6" ht="18" customHeight="1" x14ac:dyDescent="0.25">
      <c r="A66" s="6"/>
      <c r="B66" s="6"/>
      <c r="C66" s="11"/>
      <c r="D66" s="11"/>
      <c r="E66" s="6"/>
      <c r="F66" s="6"/>
    </row>
    <row r="67" spans="1:6" ht="18" customHeight="1" x14ac:dyDescent="0.25">
      <c r="A67" s="6"/>
      <c r="B67" s="6"/>
      <c r="C67" s="11"/>
      <c r="D67" s="11"/>
      <c r="E67" s="6"/>
      <c r="F67" s="6"/>
    </row>
    <row r="68" spans="1:6" ht="18" customHeight="1" x14ac:dyDescent="0.25">
      <c r="A68" s="6"/>
      <c r="B68" s="6"/>
      <c r="C68" s="11"/>
      <c r="D68" s="11"/>
      <c r="E68" s="6"/>
      <c r="F68" s="6"/>
    </row>
    <row r="69" spans="1:6" ht="18" customHeight="1" x14ac:dyDescent="0.25">
      <c r="A69" s="6"/>
      <c r="B69" s="6"/>
      <c r="C69" s="11"/>
      <c r="D69" s="11"/>
      <c r="E69" s="6"/>
      <c r="F69" s="6"/>
    </row>
    <row r="70" spans="1:6" ht="18" customHeight="1" x14ac:dyDescent="0.25">
      <c r="A70" s="6"/>
      <c r="B70" s="6"/>
      <c r="C70" s="11"/>
      <c r="D70" s="11"/>
      <c r="E70" s="6"/>
      <c r="F70" s="6"/>
    </row>
    <row r="71" spans="1:6" ht="18" customHeight="1" x14ac:dyDescent="0.25">
      <c r="A71" s="6"/>
      <c r="B71" s="6"/>
      <c r="C71" s="11"/>
      <c r="D71" s="11"/>
      <c r="E71" s="6"/>
      <c r="F71" s="6"/>
    </row>
    <row r="72" spans="1:6" ht="18" customHeight="1" x14ac:dyDescent="0.25">
      <c r="A72" s="6"/>
      <c r="B72" s="6"/>
      <c r="C72" s="11"/>
      <c r="D72" s="11"/>
      <c r="E72" s="6"/>
      <c r="F72" s="6"/>
    </row>
    <row r="73" spans="1:6" ht="18" customHeight="1" x14ac:dyDescent="0.25">
      <c r="A73" s="6"/>
      <c r="B73" s="6"/>
      <c r="C73" s="11"/>
      <c r="D73" s="11"/>
      <c r="E73" s="6"/>
      <c r="F73" s="6"/>
    </row>
    <row r="74" spans="1:6" ht="18" customHeight="1" x14ac:dyDescent="0.25">
      <c r="A74" s="6"/>
      <c r="B74" s="6"/>
      <c r="C74" s="11"/>
      <c r="D74" s="11"/>
      <c r="E74" s="6"/>
      <c r="F74" s="6"/>
    </row>
    <row r="75" spans="1:6" ht="18" customHeight="1" x14ac:dyDescent="0.25">
      <c r="A75" s="6"/>
      <c r="B75" s="6"/>
      <c r="C75" s="11"/>
      <c r="D75" s="11"/>
      <c r="E75" s="6"/>
      <c r="F75" s="6"/>
    </row>
    <row r="76" spans="1:6" ht="18" customHeight="1" x14ac:dyDescent="0.25">
      <c r="A76" s="6"/>
      <c r="B76" s="6"/>
      <c r="C76" s="11"/>
      <c r="D76" s="11"/>
      <c r="E76" s="6"/>
      <c r="F76" s="6"/>
    </row>
    <row r="77" spans="1:6" ht="18" customHeight="1" x14ac:dyDescent="0.25">
      <c r="A77" s="6"/>
      <c r="B77" s="6"/>
      <c r="C77" s="11"/>
      <c r="D77" s="11"/>
      <c r="E77" s="6"/>
      <c r="F77" s="6"/>
    </row>
    <row r="78" spans="1:6" ht="18" customHeight="1" x14ac:dyDescent="0.25">
      <c r="A78" s="6"/>
      <c r="B78" s="6"/>
      <c r="C78" s="11"/>
      <c r="D78" s="11"/>
      <c r="E78" s="6"/>
      <c r="F78" s="6"/>
    </row>
    <row r="79" spans="1:6" ht="18" customHeight="1" x14ac:dyDescent="0.25">
      <c r="A79" s="6"/>
      <c r="B79" s="6"/>
      <c r="C79" s="11"/>
      <c r="D79" s="11"/>
      <c r="E79" s="6"/>
      <c r="F79" s="6"/>
    </row>
    <row r="80" spans="1:6" ht="18" customHeight="1" x14ac:dyDescent="0.25">
      <c r="A80" s="6"/>
      <c r="B80" s="6"/>
      <c r="C80" s="11"/>
      <c r="D80" s="11"/>
      <c r="E80" s="6"/>
      <c r="F80" s="6"/>
    </row>
    <row r="81" spans="1:6" ht="18" customHeight="1" x14ac:dyDescent="0.25">
      <c r="A81" s="6"/>
      <c r="B81" s="6"/>
      <c r="C81" s="11"/>
      <c r="D81" s="11"/>
      <c r="E81" s="6"/>
      <c r="F81" s="6"/>
    </row>
    <row r="82" spans="1:6" ht="18" customHeight="1" x14ac:dyDescent="0.25">
      <c r="A82" s="6"/>
      <c r="B82" s="6"/>
      <c r="C82" s="11"/>
      <c r="D82" s="11"/>
      <c r="E82" s="6"/>
      <c r="F82" s="6"/>
    </row>
    <row r="83" spans="1:6" ht="18" customHeight="1" x14ac:dyDescent="0.25">
      <c r="A83" s="6"/>
      <c r="B83" s="6"/>
      <c r="C83" s="11"/>
      <c r="D83" s="11"/>
      <c r="E83" s="6"/>
      <c r="F83" s="6"/>
    </row>
    <row r="84" spans="1:6" ht="18" customHeight="1" x14ac:dyDescent="0.25">
      <c r="A84" s="6"/>
      <c r="B84" s="6"/>
      <c r="C84" s="11"/>
      <c r="D84" s="11"/>
      <c r="E84" s="6"/>
      <c r="F84" s="6"/>
    </row>
    <row r="85" spans="1:6" ht="18" customHeight="1" x14ac:dyDescent="0.25">
      <c r="A85" s="6"/>
      <c r="B85" s="6"/>
      <c r="C85" s="11"/>
      <c r="D85" s="11"/>
      <c r="E85" s="6"/>
      <c r="F85" s="6"/>
    </row>
    <row r="86" spans="1:6" ht="18" customHeight="1" x14ac:dyDescent="0.25">
      <c r="A86" s="6"/>
      <c r="B86" s="6"/>
      <c r="C86" s="11"/>
      <c r="D86" s="11"/>
      <c r="E86" s="6"/>
      <c r="F86" s="6"/>
    </row>
    <row r="87" spans="1:6" ht="18" customHeight="1" x14ac:dyDescent="0.25">
      <c r="A87" s="6"/>
      <c r="B87" s="6"/>
      <c r="C87" s="11"/>
      <c r="D87" s="11"/>
      <c r="E87" s="6"/>
      <c r="F87" s="6"/>
    </row>
    <row r="88" spans="1:6" ht="18" customHeight="1" x14ac:dyDescent="0.25">
      <c r="A88" s="6"/>
      <c r="B88" s="6"/>
      <c r="C88" s="11"/>
      <c r="D88" s="11"/>
      <c r="E88" s="6"/>
      <c r="F88" s="6"/>
    </row>
    <row r="89" spans="1:6" ht="18" customHeight="1" x14ac:dyDescent="0.25">
      <c r="A89" s="6"/>
      <c r="B89" s="6"/>
      <c r="C89" s="11"/>
      <c r="D89" s="11"/>
      <c r="E89" s="6"/>
      <c r="F89" s="6"/>
    </row>
    <row r="90" spans="1:6" ht="18" customHeight="1" x14ac:dyDescent="0.25">
      <c r="A90" s="6"/>
      <c r="B90" s="6"/>
      <c r="C90" s="11"/>
      <c r="D90" s="11"/>
      <c r="E90" s="6"/>
      <c r="F90" s="6"/>
    </row>
    <row r="91" spans="1:6" ht="18" customHeight="1" x14ac:dyDescent="0.25">
      <c r="A91" s="6"/>
      <c r="B91" s="6"/>
      <c r="C91" s="11"/>
      <c r="D91" s="11"/>
      <c r="E91" s="6"/>
      <c r="F91" s="6"/>
    </row>
    <row r="92" spans="1:6" ht="18" customHeight="1" x14ac:dyDescent="0.25">
      <c r="A92" s="6"/>
      <c r="B92" s="6"/>
      <c r="C92" s="11"/>
      <c r="D92" s="11"/>
      <c r="E92" s="6"/>
      <c r="F92" s="6"/>
    </row>
    <row r="93" spans="1:6" ht="18" customHeight="1" x14ac:dyDescent="0.25">
      <c r="A93" s="6"/>
      <c r="B93" s="6"/>
      <c r="C93" s="11"/>
      <c r="D93" s="11"/>
      <c r="E93" s="6"/>
      <c r="F93" s="6"/>
    </row>
    <row r="94" spans="1:6" ht="18" customHeight="1" x14ac:dyDescent="0.25">
      <c r="A94" s="6"/>
      <c r="B94" s="6"/>
      <c r="C94" s="11"/>
      <c r="D94" s="11"/>
      <c r="E94" s="6"/>
      <c r="F94" s="6"/>
    </row>
    <row r="95" spans="1:6" ht="18" customHeight="1" x14ac:dyDescent="0.25">
      <c r="A95" s="6"/>
      <c r="B95" s="6"/>
      <c r="C95" s="11"/>
      <c r="D95" s="11"/>
      <c r="E95" s="6"/>
      <c r="F95" s="6"/>
    </row>
    <row r="96" spans="1:6" ht="18" customHeight="1" x14ac:dyDescent="0.25">
      <c r="A96" s="6"/>
      <c r="B96" s="6"/>
      <c r="C96" s="11"/>
      <c r="D96" s="11"/>
      <c r="E96" s="6"/>
      <c r="F96" s="6"/>
    </row>
    <row r="97" spans="1:6" ht="18" customHeight="1" x14ac:dyDescent="0.25">
      <c r="A97" s="6"/>
      <c r="B97" s="6"/>
      <c r="C97" s="11"/>
      <c r="D97" s="11"/>
      <c r="E97" s="6"/>
      <c r="F97" s="6"/>
    </row>
    <row r="98" spans="1:6" ht="18" customHeight="1" x14ac:dyDescent="0.25">
      <c r="A98" s="6"/>
      <c r="B98" s="6"/>
      <c r="C98" s="11"/>
      <c r="D98" s="11"/>
      <c r="E98" s="6"/>
      <c r="F98" s="6"/>
    </row>
    <row r="99" spans="1:6" ht="18" customHeight="1" x14ac:dyDescent="0.25">
      <c r="A99" s="6"/>
      <c r="B99" s="6"/>
      <c r="C99" s="11"/>
      <c r="D99" s="11"/>
      <c r="E99" s="6"/>
      <c r="F99" s="6"/>
    </row>
    <row r="100" spans="1:6" ht="18" customHeight="1" x14ac:dyDescent="0.25">
      <c r="A100" s="6"/>
      <c r="B100" s="6"/>
      <c r="C100" s="11"/>
      <c r="D100" s="11"/>
      <c r="E100" s="6"/>
      <c r="F100" s="6"/>
    </row>
    <row r="101" spans="1:6" ht="18" customHeight="1" x14ac:dyDescent="0.25">
      <c r="A101" s="6"/>
      <c r="B101" s="6"/>
      <c r="C101" s="11"/>
      <c r="D101" s="11"/>
      <c r="E101" s="6"/>
      <c r="F101" s="6"/>
    </row>
    <row r="102" spans="1:6" ht="18" customHeight="1" x14ac:dyDescent="0.25">
      <c r="A102" s="6"/>
      <c r="B102" s="6"/>
      <c r="C102" s="11"/>
      <c r="D102" s="11"/>
      <c r="E102" s="6"/>
      <c r="F102" s="6"/>
    </row>
    <row r="103" spans="1:6" ht="18" customHeight="1" x14ac:dyDescent="0.25">
      <c r="A103" s="6"/>
      <c r="B103" s="6"/>
      <c r="C103" s="11"/>
      <c r="D103" s="11"/>
      <c r="E103" s="6"/>
      <c r="F103" s="6"/>
    </row>
    <row r="104" spans="1:6" ht="18" customHeight="1" x14ac:dyDescent="0.25">
      <c r="A104" s="6"/>
      <c r="B104" s="6"/>
      <c r="C104" s="11"/>
      <c r="D104" s="11"/>
      <c r="E104" s="6"/>
      <c r="F104" s="6"/>
    </row>
    <row r="105" spans="1:6" ht="18" customHeight="1" x14ac:dyDescent="0.25">
      <c r="A105" s="6"/>
      <c r="B105" s="6"/>
      <c r="C105" s="11"/>
      <c r="D105" s="11"/>
      <c r="E105" s="6"/>
      <c r="F105" s="6"/>
    </row>
    <row r="106" spans="1:6" ht="18" customHeight="1" x14ac:dyDescent="0.25">
      <c r="A106" s="6"/>
      <c r="B106" s="6"/>
      <c r="C106" s="11"/>
      <c r="D106" s="11"/>
      <c r="E106" s="6"/>
      <c r="F106" s="6"/>
    </row>
    <row r="107" spans="1:6" ht="18" customHeight="1" x14ac:dyDescent="0.25">
      <c r="A107" s="6"/>
      <c r="B107" s="6"/>
      <c r="C107" s="11"/>
      <c r="D107" s="11"/>
      <c r="E107" s="6"/>
      <c r="F107" s="6"/>
    </row>
    <row r="108" spans="1:6" ht="18" customHeight="1" x14ac:dyDescent="0.25">
      <c r="A108" s="6"/>
      <c r="B108" s="6"/>
      <c r="C108" s="11"/>
      <c r="D108" s="11"/>
      <c r="E108" s="6"/>
      <c r="F108" s="6"/>
    </row>
    <row r="109" spans="1:6" ht="18" customHeight="1" x14ac:dyDescent="0.25">
      <c r="A109" s="6"/>
      <c r="B109" s="6"/>
      <c r="C109" s="11"/>
      <c r="D109" s="11"/>
      <c r="E109" s="6"/>
      <c r="F109" s="6"/>
    </row>
    <row r="110" spans="1:6" ht="18" customHeight="1" x14ac:dyDescent="0.25">
      <c r="A110" s="6"/>
      <c r="B110" s="6"/>
      <c r="C110" s="11"/>
      <c r="D110" s="11"/>
      <c r="E110" s="6"/>
      <c r="F110" s="6"/>
    </row>
    <row r="111" spans="1:6" ht="18" customHeight="1" x14ac:dyDescent="0.25">
      <c r="A111" s="6"/>
      <c r="B111" s="6"/>
      <c r="C111" s="11"/>
      <c r="D111" s="11"/>
      <c r="E111" s="6"/>
      <c r="F111" s="6"/>
    </row>
    <row r="112" spans="1:6" ht="18" customHeight="1" x14ac:dyDescent="0.25">
      <c r="A112" s="6"/>
      <c r="B112" s="6"/>
      <c r="C112" s="11"/>
      <c r="D112" s="11"/>
      <c r="E112" s="6"/>
      <c r="F112" s="6"/>
    </row>
    <row r="113" spans="1:6" ht="18" customHeight="1" x14ac:dyDescent="0.25">
      <c r="A113" s="6"/>
      <c r="B113" s="6"/>
      <c r="C113" s="11"/>
      <c r="D113" s="11"/>
      <c r="E113" s="6"/>
      <c r="F113" s="6"/>
    </row>
    <row r="114" spans="1:6" ht="18" customHeight="1" x14ac:dyDescent="0.25">
      <c r="A114" s="6"/>
      <c r="B114" s="6"/>
      <c r="C114" s="11"/>
      <c r="D114" s="11"/>
      <c r="E114" s="6"/>
      <c r="F114" s="6"/>
    </row>
    <row r="115" spans="1:6" ht="18" customHeight="1" x14ac:dyDescent="0.25">
      <c r="A115" s="6"/>
      <c r="B115" s="6"/>
      <c r="C115" s="11"/>
      <c r="D115" s="11"/>
      <c r="E115" s="6"/>
      <c r="F115" s="6"/>
    </row>
    <row r="116" spans="1:6" ht="18" customHeight="1" x14ac:dyDescent="0.25">
      <c r="A116" s="6"/>
      <c r="B116" s="6"/>
      <c r="C116" s="11"/>
      <c r="D116" s="11"/>
      <c r="E116" s="6"/>
      <c r="F116" s="6"/>
    </row>
    <row r="117" spans="1:6" ht="18" customHeight="1" x14ac:dyDescent="0.25">
      <c r="A117" s="6"/>
      <c r="B117" s="6"/>
      <c r="C117" s="11"/>
      <c r="D117" s="11"/>
      <c r="E117" s="6"/>
      <c r="F117" s="6"/>
    </row>
    <row r="118" spans="1:6" ht="18" customHeight="1" x14ac:dyDescent="0.25">
      <c r="A118" s="6"/>
      <c r="B118" s="6"/>
      <c r="C118" s="11"/>
      <c r="D118" s="11"/>
      <c r="E118" s="6"/>
      <c r="F118" s="6"/>
    </row>
    <row r="119" spans="1:6" ht="18" customHeight="1" x14ac:dyDescent="0.25">
      <c r="A119" s="6"/>
      <c r="B119" s="6"/>
      <c r="C119" s="11"/>
      <c r="D119" s="11"/>
      <c r="E119" s="6"/>
      <c r="F119" s="6"/>
    </row>
    <row r="120" spans="1:6" ht="18" customHeight="1" x14ac:dyDescent="0.25">
      <c r="A120" s="6"/>
      <c r="B120" s="6"/>
      <c r="C120" s="11"/>
      <c r="D120" s="11"/>
      <c r="E120" s="6"/>
      <c r="F120" s="6"/>
    </row>
    <row r="121" spans="1:6" ht="18" customHeight="1" x14ac:dyDescent="0.25">
      <c r="A121" s="6"/>
      <c r="B121" s="6"/>
      <c r="C121" s="11"/>
      <c r="D121" s="11"/>
      <c r="E121" s="6"/>
      <c r="F121" s="6"/>
    </row>
    <row r="122" spans="1:6" ht="18" customHeight="1" x14ac:dyDescent="0.25">
      <c r="A122" s="6"/>
      <c r="B122" s="6"/>
      <c r="C122" s="11"/>
      <c r="D122" s="11"/>
      <c r="E122" s="6"/>
      <c r="F122" s="6"/>
    </row>
    <row r="123" spans="1:6" ht="18" customHeight="1" x14ac:dyDescent="0.25">
      <c r="A123" s="6"/>
      <c r="B123" s="6"/>
      <c r="C123" s="11"/>
      <c r="D123" s="11"/>
      <c r="E123" s="6"/>
      <c r="F123" s="6"/>
    </row>
    <row r="124" spans="1:6" ht="18" customHeight="1" x14ac:dyDescent="0.25">
      <c r="A124" s="6"/>
      <c r="B124" s="6"/>
      <c r="C124" s="11"/>
      <c r="D124" s="11"/>
      <c r="E124" s="6"/>
      <c r="F124" s="6"/>
    </row>
    <row r="125" spans="1:6" ht="18" customHeight="1" x14ac:dyDescent="0.25">
      <c r="A125" s="6"/>
      <c r="B125" s="6"/>
      <c r="C125" s="11"/>
      <c r="D125" s="11"/>
      <c r="E125" s="6"/>
      <c r="F125" s="6"/>
    </row>
    <row r="126" spans="1:6" ht="18" customHeight="1" x14ac:dyDescent="0.25">
      <c r="A126" s="6"/>
      <c r="B126" s="6"/>
      <c r="C126" s="11"/>
      <c r="D126" s="11"/>
      <c r="E126" s="6"/>
      <c r="F126" s="6"/>
    </row>
    <row r="127" spans="1:6" ht="18" customHeight="1" x14ac:dyDescent="0.25">
      <c r="A127" s="6"/>
      <c r="B127" s="6"/>
      <c r="C127" s="11"/>
      <c r="D127" s="11"/>
      <c r="E127" s="6"/>
      <c r="F127" s="6"/>
    </row>
    <row r="128" spans="1:6" ht="18" customHeight="1" x14ac:dyDescent="0.25">
      <c r="A128" s="6"/>
      <c r="B128" s="6"/>
      <c r="C128" s="11"/>
      <c r="D128" s="11"/>
      <c r="E128" s="6"/>
      <c r="F128" s="6"/>
    </row>
    <row r="129" spans="1:6" ht="18" customHeight="1" x14ac:dyDescent="0.25">
      <c r="A129" s="6"/>
      <c r="B129" s="6"/>
      <c r="C129" s="11"/>
      <c r="D129" s="11"/>
      <c r="E129" s="6"/>
      <c r="F129" s="6"/>
    </row>
    <row r="130" spans="1:6" ht="18" customHeight="1" x14ac:dyDescent="0.25">
      <c r="A130" s="6"/>
      <c r="B130" s="6"/>
      <c r="C130" s="11"/>
      <c r="D130" s="11"/>
      <c r="E130" s="6"/>
      <c r="F130" s="6"/>
    </row>
    <row r="131" spans="1:6" ht="18" customHeight="1" x14ac:dyDescent="0.25">
      <c r="A131" s="6"/>
      <c r="B131" s="6"/>
      <c r="C131" s="11"/>
      <c r="D131" s="11"/>
      <c r="E131" s="6"/>
      <c r="F131" s="6"/>
    </row>
  </sheetData>
  <mergeCells count="2">
    <mergeCell ref="A9:F9"/>
    <mergeCell ref="H9:N9"/>
  </mergeCells>
  <conditionalFormatting sqref="H11:H50">
    <cfRule type="expression" dxfId="27" priority="1">
      <formula>SUMPRODUCT(($B$10:$B$130=$H$10)*($C$10:$C$130&lt;=G10)*($D$10:$D$130&gt;G10)*($F$10:$F$130="Cours"))&gt;0</formula>
    </cfRule>
    <cfRule type="expression" dxfId="26" priority="2">
      <formula>SUMPRODUCT(($B$10:$B$130=$H$10)*($C$10:$C$130&lt;=G10)*($D$10:$D$130&gt;G10)*($F$10:$F$130="TD"))&gt;0</formula>
    </cfRule>
    <cfRule type="expression" dxfId="25" priority="3">
      <formula>SUMPRODUCT(($B$10:$B$130=$H$10)*($C$10:$C$130&lt;=G10)*($D$10:$D$130&gt;G10)*($F$10:$F$130="Examen"))&gt;0</formula>
    </cfRule>
    <cfRule type="expression" dxfId="24" priority="4">
      <formula>SUMPRODUCT(($B$10:$B$130=$H$10)*($C$10:$C$130&lt;=G10)*($D$10:$D$130&gt;G10)*($F$10:$F$130="Événement"))&gt;0</formula>
    </cfRule>
  </conditionalFormatting>
  <conditionalFormatting sqref="I11:I50">
    <cfRule type="expression" dxfId="23" priority="5">
      <formula>SUMPRODUCT(($B$10:$B$130=$I$10)*($C$10:$C$130&lt;=G10)*($D$10:$D$130&gt;G10)*($F$10:$F$130="Cours"))&gt;0</formula>
    </cfRule>
    <cfRule type="expression" dxfId="22" priority="6">
      <formula>SUMPRODUCT(($B$10:$B$130=$I$10)*($C$10:$C$130&lt;=G10)*($D$10:$D$130&gt;G10)*($F$10:$F$130="TD"))&gt;0</formula>
    </cfRule>
    <cfRule type="expression" dxfId="21" priority="7">
      <formula>SUMPRODUCT(($B$10:$B$130=$I$10)*($C$10:$C$130&lt;=G10)*($D$10:$D$130&gt;G10)*($F$10:$F$130="Examen"))&gt;0</formula>
    </cfRule>
    <cfRule type="expression" dxfId="20" priority="8">
      <formula>SUMPRODUCT(($B$10:$B$130=$I$10)*($C$10:$C$130&lt;=G10)*($D$10:$D$130&gt;G10)*($F$10:$F$130="Événement"))&gt;0</formula>
    </cfRule>
  </conditionalFormatting>
  <conditionalFormatting sqref="J11:J50">
    <cfRule type="expression" dxfId="19" priority="9">
      <formula>SUMPRODUCT(($B$10:$B$130=$J$10)*($C$10:$C$130&lt;=G10)*($D$10:$D$130&gt;G10)*($F$10:$F$130="Cours"))&gt;0</formula>
    </cfRule>
    <cfRule type="expression" dxfId="18" priority="10">
      <formula>SUMPRODUCT(($B$10:$B$130=$J$10)*($C$10:$C$130&lt;=G10)*($D$10:$D$130&gt;G10)*($F$10:$F$130="TD"))&gt;0</formula>
    </cfRule>
    <cfRule type="expression" dxfId="17" priority="11">
      <formula>SUMPRODUCT(($B$10:$B$130=$J$10)*($C$10:$C$130&lt;=G10)*($D$10:$D$130&gt;G10)*($F$10:$F$130="Examen"))&gt;0</formula>
    </cfRule>
    <cfRule type="expression" dxfId="16" priority="12">
      <formula>SUMPRODUCT(($B$10:$B$130=$J$10)*($C$10:$C$130&lt;=G10)*($D$10:$D$130&gt;G10)*($F$10:$F$130="Événement"))&gt;0</formula>
    </cfRule>
  </conditionalFormatting>
  <conditionalFormatting sqref="K11:K50">
    <cfRule type="expression" dxfId="15" priority="13">
      <formula>SUMPRODUCT(($B$10:$B$130=$K$10)*($C$10:$C$130&lt;=G10)*($D$10:$D$130&gt;G10)*($F$10:$F$130="Cours"))&gt;0</formula>
    </cfRule>
    <cfRule type="expression" dxfId="14" priority="14">
      <formula>SUMPRODUCT(($B$10:$B$130=$K$10)*($C$10:$C$130&lt;=G10)*($D$10:$D$130&gt;G10)*($F$10:$F$130="TD"))&gt;0</formula>
    </cfRule>
    <cfRule type="expression" dxfId="13" priority="15">
      <formula>SUMPRODUCT(($B$10:$B$130=$K$10)*($C$10:$C$130&lt;=G10)*($D$10:$D$130&gt;G10)*($F$10:$F$130="Examen"))&gt;0</formula>
    </cfRule>
    <cfRule type="expression" dxfId="12" priority="16">
      <formula>SUMPRODUCT(($B$10:$B$130=$K$10)*($C$10:$C$130&lt;=G10)*($D$10:$D$130&gt;G10)*($F$10:$F$130="Événement"))&gt;0</formula>
    </cfRule>
  </conditionalFormatting>
  <conditionalFormatting sqref="L11:L50">
    <cfRule type="expression" dxfId="11" priority="17">
      <formula>SUMPRODUCT(($B$10:$B$130=$L$10)*($C$10:$C$130&lt;=G10)*($D$10:$D$130&gt;G10)*($F$10:$F$130="Cours"))&gt;0</formula>
    </cfRule>
    <cfRule type="expression" dxfId="10" priority="18">
      <formula>SUMPRODUCT(($B$10:$B$130=$L$10)*($C$10:$C$130&lt;=G10)*($D$10:$D$130&gt;G10)*($F$10:$F$130="TD"))&gt;0</formula>
    </cfRule>
    <cfRule type="expression" dxfId="9" priority="19">
      <formula>SUMPRODUCT(($B$10:$B$130=$L$10)*($C$10:$C$130&lt;=G10)*($D$10:$D$130&gt;G10)*($F$10:$F$130="Examen"))&gt;0</formula>
    </cfRule>
    <cfRule type="expression" dxfId="8" priority="20">
      <formula>SUMPRODUCT(($B$10:$B$130=$L$10)*($C$10:$C$130&lt;=G10)*($D$10:$D$130&gt;G10)*($F$10:$F$130="Événement"))&gt;0</formula>
    </cfRule>
  </conditionalFormatting>
  <conditionalFormatting sqref="M11:M50">
    <cfRule type="expression" dxfId="7" priority="21">
      <formula>SUMPRODUCT(($B$10:$B$130=$M$10)*($C$10:$C$130&lt;=G10)*($D$10:$D$130&gt;G10)*($F$10:$F$130="Cours"))&gt;0</formula>
    </cfRule>
    <cfRule type="expression" dxfId="6" priority="22">
      <formula>SUMPRODUCT(($B$10:$B$130=$M$10)*($C$10:$C$130&lt;=G10)*($D$10:$D$130&gt;G10)*($F$10:$F$130="TD"))&gt;0</formula>
    </cfRule>
    <cfRule type="expression" dxfId="5" priority="23">
      <formula>SUMPRODUCT(($B$10:$B$130=$M$10)*($C$10:$C$130&lt;=G10)*($D$10:$D$130&gt;G10)*($F$10:$F$130="Examen"))&gt;0</formula>
    </cfRule>
    <cfRule type="expression" dxfId="4" priority="24">
      <formula>SUMPRODUCT(($B$10:$B$130=$M$10)*($C$10:$C$130&lt;=G10)*($D$10:$D$130&gt;G10)*($F$10:$F$130="Événement"))&gt;0</formula>
    </cfRule>
  </conditionalFormatting>
  <conditionalFormatting sqref="N11:N50">
    <cfRule type="expression" dxfId="3" priority="25">
      <formula>SUMPRODUCT(($B$10:$B$130=$N$10)*($C$10:$C$130&lt;=G10)*($D$10:$D$130&gt;G10)*($F$10:$F$130="Cours"))&gt;0</formula>
    </cfRule>
    <cfRule type="expression" dxfId="2" priority="26">
      <formula>SUMPRODUCT(($B$10:$B$130=$N$10)*($C$10:$C$130&lt;=G10)*($D$10:$D$130&gt;G10)*($F$10:$F$130="TD"))&gt;0</formula>
    </cfRule>
    <cfRule type="expression" dxfId="1" priority="27">
      <formula>SUMPRODUCT(($B$10:$B$130=$N$10)*($C$10:$C$130&lt;=G10)*($D$10:$D$130&gt;G10)*($F$10:$F$130="Examen"))&gt;0</formula>
    </cfRule>
    <cfRule type="expression" dxfId="0" priority="28">
      <formula>SUMPRODUCT(($B$10:$B$130=$N$10)*($C$10:$C$130&lt;=G10)*($D$10:$D$130&gt;G10)*($F$10:$F$130="Événement"))&gt;0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1_Retro_Lancement</vt:lpstr>
      <vt:lpstr>2_Maintenance_12M</vt:lpstr>
      <vt:lpstr>3_Calendrier_Editorial</vt:lpstr>
      <vt:lpstr>5_BTP_Phasage</vt:lpstr>
      <vt:lpstr>4_Emploi_du_Temps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2025-10-28T23:59:16Z</dcterms:created>
  <dcterms:modified xsi:type="dcterms:W3CDTF">2025-10-29T02:45:02Z</dcterms:modified>
</cp:coreProperties>
</file>